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2.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drawings/drawing3.xml" ContentType="application/vnd.openxmlformats-officedocument.drawing+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drawings/drawing4.xml" ContentType="application/vnd.openxmlformats-officedocument.drawing+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drawings/drawing5.xml" ContentType="application/vnd.openxmlformats-officedocument.drawing+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drawings/drawing6.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drawings/drawing7.xml" ContentType="application/vnd.openxmlformats-officedocument.drawing+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drawings/drawing8.xml" ContentType="application/vnd.openxmlformats-officedocument.drawing+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drawings/drawing9.xml" ContentType="application/vnd.openxmlformats-officedocument.drawing+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drawings/drawing10.xml" ContentType="application/vnd.openxmlformats-officedocument.drawing+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drawings/drawing11.xml" ContentType="application/vnd.openxmlformats-officedocument.drawing+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drawings/drawing12.xml" ContentType="application/vnd.openxmlformats-officedocument.drawing+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drawings/drawing13.xml" ContentType="application/vnd.openxmlformats-officedocument.drawing+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drawings/drawing14.xml" ContentType="application/vnd.openxmlformats-officedocument.drawing+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drawings/drawing15.xml" ContentType="application/vnd.openxmlformats-officedocument.drawing+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drawings/drawing16.xml" ContentType="application/vnd.openxmlformats-officedocument.drawing+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charts/chart110.xml" ContentType="application/vnd.openxmlformats-officedocument.drawingml.chart+xml"/>
  <Override PartName="/xl/charts/chart111.xml" ContentType="application/vnd.openxmlformats-officedocument.drawingml.chart+xml"/>
  <Override PartName="/xl/charts/chart112.xml" ContentType="application/vnd.openxmlformats-officedocument.drawingml.chart+xml"/>
  <Override PartName="/xl/drawings/drawing17.xml" ContentType="application/vnd.openxmlformats-officedocument.drawing+xml"/>
  <Override PartName="/xl/charts/chart113.xml" ContentType="application/vnd.openxmlformats-officedocument.drawingml.chart+xml"/>
  <Override PartName="/xl/charts/chart114.xml" ContentType="application/vnd.openxmlformats-officedocument.drawingml.chart+xml"/>
  <Override PartName="/xl/charts/chart115.xml" ContentType="application/vnd.openxmlformats-officedocument.drawingml.chart+xml"/>
  <Override PartName="/xl/charts/chart116.xml" ContentType="application/vnd.openxmlformats-officedocument.drawingml.chart+xml"/>
  <Override PartName="/xl/charts/chart117.xml" ContentType="application/vnd.openxmlformats-officedocument.drawingml.chart+xml"/>
  <Override PartName="/xl/charts/chart118.xml" ContentType="application/vnd.openxmlformats-officedocument.drawingml.chart+xml"/>
  <Override PartName="/xl/drawings/drawing18.xml" ContentType="application/vnd.openxmlformats-officedocument.drawing+xml"/>
  <Override PartName="/xl/charts/chart119.xml" ContentType="application/vnd.openxmlformats-officedocument.drawingml.chart+xml"/>
  <Override PartName="/xl/charts/chart120.xml" ContentType="application/vnd.openxmlformats-officedocument.drawingml.chart+xml"/>
  <Override PartName="/xl/charts/chart121.xml" ContentType="application/vnd.openxmlformats-officedocument.drawingml.chart+xml"/>
  <Override PartName="/xl/charts/chart122.xml" ContentType="application/vnd.openxmlformats-officedocument.drawingml.chart+xml"/>
  <Override PartName="/xl/charts/chart123.xml" ContentType="application/vnd.openxmlformats-officedocument.drawingml.chart+xml"/>
  <Override PartName="/xl/charts/chart124.xml" ContentType="application/vnd.openxmlformats-officedocument.drawingml.chart+xml"/>
  <Override PartName="/xl/drawings/drawing19.xml" ContentType="application/vnd.openxmlformats-officedocument.drawing+xml"/>
  <Override PartName="/xl/charts/chart125.xml" ContentType="application/vnd.openxmlformats-officedocument.drawingml.chart+xml"/>
  <Override PartName="/xl/charts/chart126.xml" ContentType="application/vnd.openxmlformats-officedocument.drawingml.chart+xml"/>
  <Override PartName="/xl/charts/chart127.xml" ContentType="application/vnd.openxmlformats-officedocument.drawingml.chart+xml"/>
  <Override PartName="/xl/charts/chart128.xml" ContentType="application/vnd.openxmlformats-officedocument.drawingml.chart+xml"/>
  <Override PartName="/xl/charts/chart129.xml" ContentType="application/vnd.openxmlformats-officedocument.drawingml.chart+xml"/>
  <Override PartName="/xl/charts/chart130.xml" ContentType="application/vnd.openxmlformats-officedocument.drawingml.chart+xml"/>
  <Override PartName="/xl/drawings/drawing20.xml" ContentType="application/vnd.openxmlformats-officedocument.drawing+xml"/>
  <Override PartName="/xl/charts/chart131.xml" ContentType="application/vnd.openxmlformats-officedocument.drawingml.chart+xml"/>
  <Override PartName="/xl/charts/chart132.xml" ContentType="application/vnd.openxmlformats-officedocument.drawingml.chart+xml"/>
  <Override PartName="/xl/charts/chart133.xml" ContentType="application/vnd.openxmlformats-officedocument.drawingml.chart+xml"/>
  <Override PartName="/xl/charts/chart134.xml" ContentType="application/vnd.openxmlformats-officedocument.drawingml.chart+xml"/>
  <Override PartName="/xl/charts/chart135.xml" ContentType="application/vnd.openxmlformats-officedocument.drawingml.chart+xml"/>
  <Override PartName="/xl/charts/chart136.xml" ContentType="application/vnd.openxmlformats-officedocument.drawingml.chart+xml"/>
  <Override PartName="/xl/drawings/drawing21.xml" ContentType="application/vnd.openxmlformats-officedocument.drawing+xml"/>
  <Override PartName="/xl/charts/chart137.xml" ContentType="application/vnd.openxmlformats-officedocument.drawingml.chart+xml"/>
  <Override PartName="/xl/charts/chart138.xml" ContentType="application/vnd.openxmlformats-officedocument.drawingml.chart+xml"/>
  <Override PartName="/xl/charts/chart139.xml" ContentType="application/vnd.openxmlformats-officedocument.drawingml.chart+xml"/>
  <Override PartName="/xl/charts/chart140.xml" ContentType="application/vnd.openxmlformats-officedocument.drawingml.chart+xml"/>
  <Override PartName="/xl/charts/chart141.xml" ContentType="application/vnd.openxmlformats-officedocument.drawingml.chart+xml"/>
  <Override PartName="/xl/charts/chart142.xml" ContentType="application/vnd.openxmlformats-officedocument.drawingml.chart+xml"/>
  <Override PartName="/xl/drawings/drawing22.xml" ContentType="application/vnd.openxmlformats-officedocument.drawing+xml"/>
  <Override PartName="/xl/charts/chart143.xml" ContentType="application/vnd.openxmlformats-officedocument.drawingml.chart+xml"/>
  <Override PartName="/xl/charts/chart144.xml" ContentType="application/vnd.openxmlformats-officedocument.drawingml.chart+xml"/>
  <Override PartName="/xl/charts/chart145.xml" ContentType="application/vnd.openxmlformats-officedocument.drawingml.chart+xml"/>
  <Override PartName="/xl/charts/chart146.xml" ContentType="application/vnd.openxmlformats-officedocument.drawingml.chart+xml"/>
  <Override PartName="/xl/charts/chart147.xml" ContentType="application/vnd.openxmlformats-officedocument.drawingml.chart+xml"/>
  <Override PartName="/xl/charts/chart148.xml" ContentType="application/vnd.openxmlformats-officedocument.drawingml.chart+xml"/>
  <Override PartName="/xl/drawings/drawing23.xml" ContentType="application/vnd.openxmlformats-officedocument.drawing+xml"/>
  <Override PartName="/xl/charts/chart149.xml" ContentType="application/vnd.openxmlformats-officedocument.drawingml.chart+xml"/>
  <Override PartName="/xl/charts/chart150.xml" ContentType="application/vnd.openxmlformats-officedocument.drawingml.chart+xml"/>
  <Override PartName="/xl/charts/chart151.xml" ContentType="application/vnd.openxmlformats-officedocument.drawingml.chart+xml"/>
  <Override PartName="/xl/charts/chart152.xml" ContentType="application/vnd.openxmlformats-officedocument.drawingml.chart+xml"/>
  <Override PartName="/xl/charts/chart153.xml" ContentType="application/vnd.openxmlformats-officedocument.drawingml.chart+xml"/>
  <Override PartName="/xl/charts/chart154.xml" ContentType="application/vnd.openxmlformats-officedocument.drawingml.chart+xml"/>
  <Override PartName="/xl/drawings/drawing24.xml" ContentType="application/vnd.openxmlformats-officedocument.drawing+xml"/>
  <Override PartName="/xl/charts/chart155.xml" ContentType="application/vnd.openxmlformats-officedocument.drawingml.chart+xml"/>
  <Override PartName="/xl/charts/chart156.xml" ContentType="application/vnd.openxmlformats-officedocument.drawingml.chart+xml"/>
  <Override PartName="/xl/charts/chart157.xml" ContentType="application/vnd.openxmlformats-officedocument.drawingml.chart+xml"/>
  <Override PartName="/xl/charts/chart158.xml" ContentType="application/vnd.openxmlformats-officedocument.drawingml.chart+xml"/>
  <Override PartName="/xl/charts/chart159.xml" ContentType="application/vnd.openxmlformats-officedocument.drawingml.chart+xml"/>
  <Override PartName="/xl/charts/chart160.xml" ContentType="application/vnd.openxmlformats-officedocument.drawingml.chart+xml"/>
  <Override PartName="/xl/drawings/drawing25.xml" ContentType="application/vnd.openxmlformats-officedocument.drawing+xml"/>
  <Override PartName="/xl/charts/chart161.xml" ContentType="application/vnd.openxmlformats-officedocument.drawingml.chart+xml"/>
  <Override PartName="/xl/charts/chart162.xml" ContentType="application/vnd.openxmlformats-officedocument.drawingml.chart+xml"/>
  <Override PartName="/xl/charts/chart163.xml" ContentType="application/vnd.openxmlformats-officedocument.drawingml.chart+xml"/>
  <Override PartName="/xl/charts/chart164.xml" ContentType="application/vnd.openxmlformats-officedocument.drawingml.chart+xml"/>
  <Override PartName="/xl/charts/chart165.xml" ContentType="application/vnd.openxmlformats-officedocument.drawingml.chart+xml"/>
  <Override PartName="/xl/charts/chart166.xml" ContentType="application/vnd.openxmlformats-officedocument.drawingml.chart+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harts/chart167.xml" ContentType="application/vnd.openxmlformats-officedocument.drawingml.chart+xml"/>
  <Override PartName="/xl/charts/chart168.xml" ContentType="application/vnd.openxmlformats-officedocument.drawingml.chart+xml"/>
  <Override PartName="/xl/charts/chart169.xml" ContentType="application/vnd.openxmlformats-officedocument.drawingml.chart+xml"/>
  <Override PartName="/xl/charts/chart170.xml" ContentType="application/vnd.openxmlformats-officedocument.drawingml.chart+xml"/>
  <Override PartName="/xl/charts/chart171.xml" ContentType="application/vnd.openxmlformats-officedocument.drawingml.chart+xml"/>
  <Override PartName="/xl/charts/chart172.xml" ContentType="application/vnd.openxmlformats-officedocument.drawingml.chart+xml"/>
  <Override PartName="/xl/drawings/drawing29.xml" ContentType="application/vnd.openxmlformats-officedocument.drawing+xml"/>
  <Override PartName="/xl/charts/chart173.xml" ContentType="application/vnd.openxmlformats-officedocument.drawingml.chart+xml"/>
  <Override PartName="/xl/charts/chart174.xml" ContentType="application/vnd.openxmlformats-officedocument.drawingml.chart+xml"/>
  <Override PartName="/xl/charts/chart175.xml" ContentType="application/vnd.openxmlformats-officedocument.drawingml.chart+xml"/>
  <Override PartName="/xl/charts/chart176.xml" ContentType="application/vnd.openxmlformats-officedocument.drawingml.chart+xml"/>
  <Override PartName="/xl/charts/chart177.xml" ContentType="application/vnd.openxmlformats-officedocument.drawingml.chart+xml"/>
  <Override PartName="/xl/charts/chart178.xml" ContentType="application/vnd.openxmlformats-officedocument.drawingml.chart+xml"/>
  <Override PartName="/xl/drawings/drawing30.xml" ContentType="application/vnd.openxmlformats-officedocument.drawing+xml"/>
  <Override PartName="/xl/charts/chart179.xml" ContentType="application/vnd.openxmlformats-officedocument.drawingml.chart+xml"/>
  <Override PartName="/xl/charts/chart180.xml" ContentType="application/vnd.openxmlformats-officedocument.drawingml.chart+xml"/>
  <Override PartName="/xl/charts/chart181.xml" ContentType="application/vnd.openxmlformats-officedocument.drawingml.chart+xml"/>
  <Override PartName="/xl/charts/chart182.xml" ContentType="application/vnd.openxmlformats-officedocument.drawingml.chart+xml"/>
  <Override PartName="/xl/charts/chart183.xml" ContentType="application/vnd.openxmlformats-officedocument.drawingml.chart+xml"/>
  <Override PartName="/xl/charts/chart184.xml" ContentType="application/vnd.openxmlformats-officedocument.drawingml.chart+xml"/>
  <Override PartName="/xl/drawings/drawing3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D:\Multimedia\ShinyProductividad\"/>
    </mc:Choice>
  </mc:AlternateContent>
  <xr:revisionPtr revIDLastSave="0" documentId="13_ncr:1_{2C736F86-3BDC-4E8C-8453-61EFDFAED122}" xr6:coauthVersionLast="47" xr6:coauthVersionMax="47" xr10:uidLastSave="{00000000-0000-0000-0000-000000000000}"/>
  <bookViews>
    <workbookView xWindow="810" yWindow="-120" windowWidth="28110" windowHeight="16440" activeTab="1" xr2:uid="{00000000-000D-0000-FFFF-FFFF00000000}"/>
  </bookViews>
  <sheets>
    <sheet name="Artículos" sheetId="1" r:id="rId1"/>
    <sheet name="Datos de Articulos Shiny" sheetId="2" r:id="rId2"/>
    <sheet name="Libros" sheetId="3" r:id="rId3"/>
    <sheet name="Eventos científicos" sheetId="4" r:id="rId4"/>
    <sheet name="Capitulos de Libro" sheetId="5" r:id="rId5"/>
    <sheet name="Trabajo dirigidos " sheetId="6" r:id="rId6"/>
    <sheet name="Software" sheetId="7" r:id="rId7"/>
    <sheet name="Gráficas" sheetId="8" r:id="rId8"/>
    <sheet name="GRAFICAS GEFEM" sheetId="9" r:id="rId9"/>
    <sheet name="Graficas IDEAS" sheetId="10" r:id="rId10"/>
    <sheet name="Graficas GICALYT" sheetId="11" r:id="rId11"/>
    <sheet name="Graficas GICOGE" sheetId="12" r:id="rId12"/>
    <sheet name="GRAFICAS THRISCUD" sheetId="13" r:id="rId13"/>
    <sheet name="Graficas GITUD" sheetId="14" r:id="rId14"/>
    <sheet name="Graficas GRECO" sheetId="15" r:id="rId15"/>
    <sheet name="Graficas INTERNET INTE." sheetId="16" r:id="rId16"/>
    <sheet name="Graficas GIIRA" sheetId="17" r:id="rId17"/>
    <sheet name="Graficas LAMIC" sheetId="18" r:id="rId18"/>
    <sheet name="Graficas INTECTSE" sheetId="19" r:id="rId19"/>
    <sheet name="Graficas ARCOSES" sheetId="20" r:id="rId20"/>
    <sheet name="Graficas GITEM" sheetId="21" r:id="rId21"/>
    <sheet name="GRAFICAS NIDE" sheetId="22" r:id="rId22"/>
    <sheet name="GRAFICAS VIRTUS" sheetId="23" r:id="rId23"/>
    <sheet name="Graficas INVID" sheetId="24" r:id="rId24"/>
    <sheet name="Graficas LASER" sheetId="25" r:id="rId25"/>
    <sheet name="Graficas LIDER" sheetId="26" r:id="rId26"/>
    <sheet name="Graficas LIFAE" sheetId="27" r:id="rId27"/>
    <sheet name="GRAFICAS MULTIMEDIA" sheetId="28" r:id="rId28"/>
    <sheet name="GRAFICAS ARQUISOFT" sheetId="29" r:id="rId29"/>
    <sheet name="GRAFICAS COMPLEXUD" sheetId="30" r:id="rId30"/>
    <sheet name="GRAFICAS DIMSI" sheetId="31" r:id="rId31"/>
    <sheet name="GRAFICAS GCEM" sheetId="32" r:id="rId32"/>
    <sheet name="GRAFICAS GEIT" sheetId="33" r:id="rId33"/>
    <sheet name="GRÁFICAS GESDATOS" sheetId="34" r:id="rId34"/>
    <sheet name="GRÁFICAS GESETIC" sheetId="35" r:id="rId35"/>
    <sheet name="GRÁFICAS GICOECOL" sheetId="36" r:id="rId36"/>
    <sheet name="GRÁFICAS GISE3" sheetId="37" r:id="rId37"/>
    <sheet name="GRAFICAS GRUPO NIDE" sheetId="38" r:id="rId38"/>
  </sheets>
  <definedNames>
    <definedName name="_xlnm._FilterDatabase" localSheetId="0" hidden="1">Artículos!$C$1:$C$2097</definedName>
    <definedName name="_xlnm._FilterDatabase" localSheetId="4" hidden="1">'Capitulos de Libro'!$A$1:$AB$213</definedName>
    <definedName name="_xlnm._FilterDatabase" localSheetId="1" hidden="1">'Datos de Articulos Shiny'!$A$1:$N$2060</definedName>
    <definedName name="_xlnm._FilterDatabase" localSheetId="3" hidden="1">'Eventos científicos'!$A$1:$AE$13</definedName>
    <definedName name="_xlnm._FilterDatabase" localSheetId="2" hidden="1">Libros!$A$1:$AA$136</definedName>
    <definedName name="_xlnm._FilterDatabase" localSheetId="5" hidden="1">'Trabajo dirigidos '!$A$1:$AB$1303</definedName>
    <definedName name="Z_1E0A54CA_5BA9_40F1_9E5E_FF2E1C9D941E_.wvu.FilterData" localSheetId="0" hidden="1">Artículos!$A$6:$Z$2001</definedName>
    <definedName name="Z_1E0A54CA_5BA9_40F1_9E5E_FF2E1C9D941E_.wvu.FilterData" localSheetId="1" hidden="1">'Datos de Articulos Shiny'!$A$2:$N$2060</definedName>
    <definedName name="Z_329DD5BB_AA52_4B6E_8FB3_38082005B959_.wvu.FilterData" localSheetId="0" hidden="1">Artículos!$C$1:$C$2097</definedName>
  </definedNames>
  <calcPr calcId="191029"/>
  <customWorkbookViews>
    <customWorkbookView name="Filtro por ISSN" guid="{1E0A54CA-5BA9-40F1-9E5E-FF2E1C9D941E}" maximized="1" windowWidth="0" windowHeight="0" activeSheetId="0"/>
    <customWorkbookView name="Filtro por Grupos de Investigación" guid="{329DD5BB-AA52-4B6E-8FB3-38082005B959}" maximized="1" windowWidth="0" windowHeight="0" activeSheetId="0"/>
  </customWorkbookViews>
  <extLst>
    <ext uri="GoogleSheetsCustomDataVersion1">
      <go:sheetsCustomData xmlns:go="http://customooxmlschemas.google.com/" r:id="rId42" roundtripDataSignature="AMtx7mjRDnFDJKMlV6OoqjzFKee3xsLh1A=="/>
    </ext>
  </extLst>
</workbook>
</file>

<file path=xl/calcChain.xml><?xml version="1.0" encoding="utf-8"?>
<calcChain xmlns="http://schemas.openxmlformats.org/spreadsheetml/2006/main">
  <c r="B29" i="21" l="1"/>
  <c r="B28" i="21"/>
  <c r="B27" i="21"/>
  <c r="B26" i="21"/>
  <c r="B25" i="21"/>
  <c r="B24" i="21"/>
  <c r="B23" i="21"/>
  <c r="B22" i="21"/>
  <c r="B19" i="21"/>
  <c r="B17" i="21"/>
  <c r="B15" i="21"/>
  <c r="B14" i="21"/>
  <c r="B13" i="21"/>
  <c r="B12" i="21"/>
  <c r="B7" i="21"/>
  <c r="B6" i="21"/>
  <c r="B5" i="21"/>
  <c r="B4" i="21"/>
  <c r="B3" i="21"/>
  <c r="B2" i="21"/>
  <c r="B29" i="20"/>
  <c r="B28" i="20"/>
  <c r="B27" i="20"/>
  <c r="B26" i="20"/>
  <c r="B25" i="20"/>
  <c r="B24" i="20"/>
  <c r="B23" i="20"/>
  <c r="B22" i="20"/>
  <c r="B9" i="20"/>
  <c r="B8" i="20"/>
  <c r="B7" i="20"/>
  <c r="B6" i="20"/>
  <c r="B5" i="20"/>
  <c r="B4" i="20"/>
  <c r="B3" i="20"/>
  <c r="B2" i="20"/>
  <c r="B9" i="19"/>
  <c r="B8" i="19"/>
  <c r="B7" i="19"/>
  <c r="B6" i="19"/>
  <c r="B5" i="19"/>
  <c r="B4" i="19"/>
  <c r="B3" i="19"/>
  <c r="B2" i="19"/>
  <c r="B40" i="18"/>
  <c r="B39" i="18"/>
  <c r="B38" i="18"/>
  <c r="B37" i="18"/>
  <c r="B36" i="18"/>
  <c r="B35" i="18"/>
  <c r="B34" i="18"/>
  <c r="B33" i="18"/>
  <c r="B32" i="18"/>
  <c r="B59" i="17"/>
  <c r="B58" i="17"/>
  <c r="B57" i="17"/>
  <c r="B56" i="17"/>
  <c r="B55" i="17"/>
  <c r="B54" i="17"/>
  <c r="B53" i="17"/>
  <c r="B52" i="17"/>
  <c r="B47" i="17"/>
  <c r="B46" i="17"/>
  <c r="B45" i="17"/>
  <c r="B44" i="17"/>
  <c r="B43" i="17"/>
  <c r="B42" i="17"/>
  <c r="B34" i="17"/>
  <c r="B33" i="17"/>
  <c r="B32" i="17"/>
  <c r="B7" i="17"/>
  <c r="B6" i="17"/>
  <c r="B4" i="17"/>
  <c r="B3" i="17"/>
  <c r="B2" i="17"/>
  <c r="B23" i="10"/>
  <c r="B22" i="10"/>
  <c r="B21" i="10"/>
  <c r="B20" i="10"/>
  <c r="B19" i="10"/>
  <c r="B18" i="10"/>
  <c r="B10" i="10"/>
  <c r="B9" i="10"/>
  <c r="B8" i="10"/>
  <c r="B7" i="10"/>
  <c r="B6" i="10"/>
  <c r="B58" i="9"/>
  <c r="B57" i="9"/>
  <c r="B56" i="9"/>
  <c r="B55" i="9"/>
  <c r="B54" i="9"/>
  <c r="B53" i="9"/>
  <c r="B52" i="9"/>
  <c r="B51" i="9"/>
  <c r="B50" i="9"/>
  <c r="B47" i="9"/>
  <c r="B46" i="9"/>
  <c r="B45" i="9"/>
  <c r="B44" i="9"/>
  <c r="B43" i="9"/>
  <c r="B42" i="9"/>
  <c r="B41" i="9"/>
  <c r="B40" i="9"/>
  <c r="B39" i="9"/>
  <c r="B14" i="9"/>
  <c r="B13" i="9"/>
  <c r="B12" i="9"/>
  <c r="B11" i="9"/>
  <c r="B10" i="9"/>
  <c r="B9" i="9"/>
  <c r="B8" i="9"/>
  <c r="B7" i="9"/>
  <c r="B6" i="9"/>
  <c r="I188" i="8"/>
  <c r="H188" i="8"/>
  <c r="G188" i="8"/>
  <c r="F188" i="8"/>
  <c r="E188" i="8"/>
  <c r="D188" i="8"/>
  <c r="C188" i="8"/>
  <c r="B188" i="8"/>
  <c r="H186" i="8"/>
  <c r="G186" i="8"/>
  <c r="F186" i="8"/>
  <c r="E186" i="8"/>
  <c r="D186" i="8"/>
  <c r="C186" i="8"/>
  <c r="B186" i="8"/>
  <c r="I182" i="8"/>
  <c r="H182" i="8"/>
  <c r="G182" i="8"/>
  <c r="F182" i="8"/>
  <c r="E182" i="8"/>
  <c r="D182" i="8"/>
  <c r="C182" i="8"/>
  <c r="B182" i="8"/>
  <c r="H180" i="8"/>
  <c r="G180" i="8"/>
  <c r="F180" i="8"/>
  <c r="D180" i="8"/>
  <c r="C180" i="8"/>
  <c r="I178" i="8"/>
  <c r="H178" i="8"/>
  <c r="G178" i="8"/>
  <c r="F178" i="8"/>
  <c r="E178" i="8"/>
  <c r="D178" i="8"/>
  <c r="C178" i="8"/>
  <c r="B178" i="8"/>
  <c r="J172" i="8"/>
  <c r="I172" i="8"/>
  <c r="H172" i="8"/>
  <c r="G172" i="8"/>
  <c r="F172" i="8"/>
  <c r="E172" i="8"/>
  <c r="D172" i="8"/>
  <c r="C172" i="8"/>
  <c r="B172" i="8"/>
  <c r="I168" i="8"/>
  <c r="H168" i="8"/>
  <c r="G168" i="8"/>
  <c r="F168" i="8"/>
  <c r="E168" i="8"/>
  <c r="D168" i="8"/>
  <c r="C168" i="8"/>
  <c r="B168" i="8"/>
  <c r="J145" i="8"/>
  <c r="I145" i="8"/>
  <c r="H145" i="8"/>
  <c r="G145" i="8"/>
  <c r="F145" i="8"/>
  <c r="E145" i="8"/>
  <c r="D145" i="8"/>
  <c r="C145" i="8"/>
  <c r="B145" i="8"/>
  <c r="I136" i="8"/>
  <c r="H136" i="8"/>
  <c r="G136" i="8"/>
  <c r="F136" i="8"/>
  <c r="E136" i="8"/>
  <c r="D136" i="8"/>
  <c r="C136" i="8"/>
  <c r="B136" i="8"/>
  <c r="J113" i="8"/>
  <c r="I113" i="8"/>
  <c r="H113" i="8"/>
  <c r="G113" i="8"/>
  <c r="F113" i="8"/>
  <c r="E113" i="8"/>
  <c r="D113" i="8"/>
  <c r="C113" i="8"/>
  <c r="B113" i="8"/>
  <c r="I105" i="8"/>
  <c r="H105" i="8"/>
  <c r="G105" i="8"/>
  <c r="F105" i="8"/>
  <c r="E105" i="8"/>
  <c r="D105" i="8"/>
  <c r="C105" i="8"/>
  <c r="B105" i="8"/>
  <c r="I104" i="8"/>
  <c r="H104" i="8"/>
  <c r="G104" i="8"/>
  <c r="F104" i="8"/>
  <c r="E104" i="8"/>
  <c r="D104" i="8"/>
  <c r="C104" i="8"/>
  <c r="B104" i="8"/>
  <c r="I88" i="8"/>
  <c r="H88" i="8"/>
  <c r="G88" i="8"/>
  <c r="F88" i="8"/>
  <c r="E88" i="8"/>
  <c r="D88" i="8"/>
  <c r="C88" i="8"/>
  <c r="B88" i="8"/>
  <c r="B86" i="8"/>
  <c r="J76" i="8"/>
  <c r="I76" i="8"/>
  <c r="H76" i="8"/>
  <c r="G76" i="8"/>
  <c r="F76" i="8"/>
  <c r="E76" i="8"/>
  <c r="D76" i="8"/>
  <c r="C76" i="8"/>
  <c r="B76" i="8"/>
  <c r="I54" i="8"/>
  <c r="H54" i="8"/>
  <c r="G54" i="8"/>
  <c r="F54" i="8"/>
  <c r="E54" i="8"/>
  <c r="D54" i="8"/>
  <c r="C54" i="8"/>
  <c r="B54" i="8"/>
  <c r="C52" i="8"/>
  <c r="B52" i="8"/>
  <c r="G40" i="8"/>
  <c r="F40" i="8"/>
  <c r="E40" i="8"/>
  <c r="D40" i="8"/>
  <c r="C40" i="8"/>
  <c r="B40" i="8"/>
  <c r="I24" i="8"/>
  <c r="H24" i="8"/>
  <c r="G24" i="8"/>
  <c r="F24" i="8"/>
  <c r="E24" i="8"/>
  <c r="D24" i="8"/>
  <c r="C24" i="8"/>
  <c r="B24" i="8"/>
  <c r="I20" i="8"/>
  <c r="H20" i="8"/>
  <c r="G20" i="8"/>
  <c r="F20" i="8"/>
  <c r="E20" i="8"/>
  <c r="D20" i="8"/>
  <c r="C20" i="8"/>
  <c r="B20" i="8"/>
  <c r="H18" i="8"/>
  <c r="G18" i="8"/>
  <c r="F18" i="8"/>
  <c r="E18" i="8"/>
  <c r="D18" i="8"/>
  <c r="C18" i="8"/>
  <c r="B18" i="8"/>
  <c r="I17" i="8"/>
  <c r="H17" i="8"/>
  <c r="G17" i="8"/>
  <c r="F17" i="8"/>
  <c r="E17" i="8"/>
  <c r="D17" i="8"/>
  <c r="C17" i="8"/>
  <c r="B17" i="8"/>
  <c r="A17" i="8"/>
  <c r="I16" i="8"/>
  <c r="G16" i="8"/>
  <c r="F16" i="8"/>
  <c r="E16" i="8"/>
  <c r="D16" i="8"/>
  <c r="C16" i="8"/>
  <c r="B16" i="8"/>
  <c r="A16" i="8"/>
  <c r="A15" i="8"/>
  <c r="A14" i="8"/>
  <c r="J13" i="8"/>
  <c r="I13" i="8"/>
  <c r="H13" i="8"/>
  <c r="G13" i="8"/>
  <c r="F13" i="8"/>
  <c r="E13" i="8"/>
  <c r="D13" i="8"/>
  <c r="C13" i="8"/>
  <c r="B13" i="8"/>
  <c r="A13" i="8"/>
  <c r="A12" i="8"/>
  <c r="A11" i="8"/>
  <c r="A10" i="8"/>
  <c r="A9" i="8"/>
  <c r="J8" i="8"/>
  <c r="I8" i="8"/>
  <c r="H8" i="8"/>
  <c r="G8" i="8"/>
  <c r="F8" i="8"/>
  <c r="E8" i="8"/>
  <c r="D8" i="8"/>
  <c r="C8" i="8"/>
  <c r="B8" i="8"/>
  <c r="I7" i="8"/>
  <c r="H7" i="8"/>
  <c r="G7" i="8"/>
  <c r="F7" i="8"/>
  <c r="E7" i="8"/>
  <c r="D7" i="8"/>
  <c r="C7" i="8"/>
  <c r="B7" i="8"/>
  <c r="G6" i="8"/>
  <c r="F6" i="8"/>
  <c r="E6" i="8"/>
  <c r="D6" i="8"/>
  <c r="C6" i="8"/>
  <c r="I5" i="8"/>
  <c r="H5" i="8"/>
  <c r="G5" i="8"/>
  <c r="F5" i="8"/>
  <c r="E5" i="8"/>
  <c r="D5" i="8"/>
  <c r="C5" i="8"/>
  <c r="B5" i="8"/>
  <c r="I4" i="8"/>
  <c r="H4" i="8"/>
  <c r="G4" i="8"/>
  <c r="F4" i="8"/>
  <c r="E4" i="8"/>
  <c r="D4" i="8"/>
  <c r="C4" i="8"/>
  <c r="B4" i="8"/>
  <c r="L1232" i="6"/>
  <c r="L883" i="6"/>
  <c r="L881" i="6"/>
  <c r="L879" i="6"/>
  <c r="L155" i="6"/>
  <c r="L154" i="6"/>
  <c r="L153" i="6"/>
  <c r="L152" i="6"/>
  <c r="L151" i="6"/>
  <c r="L150" i="6"/>
  <c r="L149" i="6"/>
  <c r="L148" i="6"/>
  <c r="L147" i="6"/>
  <c r="L146" i="6"/>
  <c r="L145" i="6"/>
  <c r="L144" i="6"/>
  <c r="L143" i="6"/>
  <c r="L142" i="6"/>
  <c r="L141" i="6"/>
  <c r="L140" i="6"/>
  <c r="L139" i="6"/>
  <c r="L138" i="6"/>
  <c r="L137" i="6"/>
  <c r="L136" i="6"/>
  <c r="L135" i="6"/>
  <c r="L133" i="6"/>
  <c r="L132" i="6"/>
  <c r="L131" i="6"/>
  <c r="L130" i="6"/>
  <c r="L129" i="6"/>
  <c r="L128" i="6"/>
  <c r="L127" i="6"/>
  <c r="L126" i="6"/>
  <c r="L125" i="6"/>
  <c r="L124" i="6"/>
  <c r="L123" i="6"/>
  <c r="L122" i="6"/>
  <c r="L121" i="6"/>
  <c r="L120" i="6"/>
  <c r="L119" i="6"/>
  <c r="L118" i="6"/>
  <c r="L117" i="6"/>
  <c r="L116" i="6"/>
  <c r="L115" i="6"/>
  <c r="L114" i="6"/>
  <c r="L113" i="6"/>
  <c r="L112" i="6"/>
  <c r="L111" i="6"/>
  <c r="L110" i="6"/>
  <c r="L109" i="6"/>
  <c r="L108" i="6"/>
  <c r="L107" i="6"/>
  <c r="L106" i="6"/>
  <c r="L105" i="6"/>
  <c r="L104" i="6"/>
  <c r="L103" i="6"/>
  <c r="L102" i="6"/>
  <c r="L101" i="6"/>
  <c r="L100" i="6"/>
  <c r="L99" i="6"/>
  <c r="L98" i="6"/>
  <c r="L97" i="6"/>
  <c r="L96" i="6"/>
  <c r="L95" i="6"/>
  <c r="L94" i="6"/>
  <c r="L93" i="6"/>
  <c r="L92" i="6"/>
  <c r="L91" i="6"/>
  <c r="L90" i="6"/>
  <c r="L89" i="6"/>
  <c r="L88" i="6"/>
  <c r="L87" i="6"/>
  <c r="L86" i="6"/>
  <c r="L85" i="6"/>
  <c r="L84" i="6"/>
  <c r="L83" i="6"/>
  <c r="L82" i="6"/>
  <c r="L81" i="6"/>
  <c r="L80" i="6"/>
  <c r="L79" i="6"/>
  <c r="L78" i="6"/>
  <c r="L77" i="6"/>
  <c r="L76" i="6"/>
  <c r="L75" i="6"/>
  <c r="L74" i="6"/>
  <c r="L73" i="6"/>
  <c r="L72" i="6"/>
  <c r="L71" i="6"/>
  <c r="L70" i="6"/>
  <c r="L69" i="6"/>
  <c r="L68" i="6"/>
  <c r="L67" i="6"/>
  <c r="L66" i="6"/>
  <c r="L65" i="6"/>
  <c r="F169" i="8" s="1"/>
  <c r="L64" i="6"/>
  <c r="L63" i="6"/>
  <c r="L62" i="6"/>
  <c r="L61" i="6"/>
  <c r="L60" i="6"/>
  <c r="L59" i="6"/>
  <c r="L58" i="6"/>
  <c r="L57" i="6"/>
  <c r="L56" i="6"/>
  <c r="L55" i="6"/>
  <c r="L54" i="6"/>
  <c r="L53" i="6"/>
  <c r="L52" i="6"/>
  <c r="L51" i="6"/>
  <c r="L50" i="6"/>
  <c r="L49" i="6"/>
  <c r="L48" i="6"/>
  <c r="L47" i="6"/>
  <c r="L46" i="6"/>
  <c r="L45" i="6"/>
  <c r="L44" i="6"/>
  <c r="L43" i="6"/>
  <c r="L42" i="6"/>
  <c r="L41" i="6"/>
  <c r="L40" i="6"/>
  <c r="L39" i="6"/>
  <c r="L38" i="6"/>
  <c r="L37" i="6"/>
  <c r="L36" i="6"/>
  <c r="L35" i="6"/>
  <c r="L34" i="6"/>
  <c r="L33" i="6"/>
  <c r="L32" i="6"/>
  <c r="L31" i="6"/>
  <c r="L30" i="6"/>
  <c r="L29" i="6"/>
  <c r="L28" i="6"/>
  <c r="L27" i="6"/>
  <c r="L26" i="6"/>
  <c r="L25" i="6"/>
  <c r="L24" i="6"/>
  <c r="L23" i="6"/>
  <c r="L22" i="6"/>
  <c r="L21" i="6"/>
  <c r="L20" i="6"/>
  <c r="L19" i="6"/>
  <c r="L18" i="6"/>
  <c r="L17" i="6"/>
  <c r="L16" i="6"/>
  <c r="L15" i="6"/>
  <c r="L14" i="6"/>
  <c r="L13" i="6"/>
  <c r="L12" i="6"/>
  <c r="L11" i="6"/>
  <c r="L9" i="6"/>
  <c r="L8" i="6"/>
  <c r="L7" i="6"/>
  <c r="L6" i="6"/>
  <c r="L5" i="6"/>
  <c r="L4" i="6"/>
  <c r="L3" i="6"/>
  <c r="L2" i="6"/>
  <c r="W2001" i="1"/>
  <c r="V2001" i="1"/>
  <c r="W2000" i="1"/>
  <c r="V2000" i="1"/>
  <c r="W1999" i="1"/>
  <c r="V1999" i="1"/>
  <c r="W1998" i="1"/>
  <c r="V1998" i="1"/>
  <c r="W1997" i="1"/>
  <c r="V1997" i="1"/>
  <c r="W1996" i="1"/>
  <c r="V1996" i="1"/>
  <c r="W1995" i="1"/>
  <c r="V1995" i="1"/>
  <c r="W1994" i="1"/>
  <c r="V1994" i="1"/>
  <c r="W1993" i="1"/>
  <c r="V1993" i="1"/>
  <c r="W1992" i="1"/>
  <c r="V1992" i="1"/>
  <c r="W1991" i="1"/>
  <c r="V1991" i="1"/>
  <c r="W1990" i="1"/>
  <c r="V1990" i="1"/>
  <c r="W1989" i="1"/>
  <c r="V1989" i="1"/>
  <c r="W1988" i="1"/>
  <c r="V1988" i="1"/>
  <c r="W1987" i="1"/>
  <c r="V1987" i="1"/>
  <c r="W1986" i="1"/>
  <c r="V1986" i="1"/>
  <c r="W1985" i="1"/>
  <c r="V1985" i="1"/>
  <c r="W1984" i="1"/>
  <c r="V1984" i="1"/>
  <c r="W1983" i="1"/>
  <c r="V1983" i="1"/>
  <c r="W1982" i="1"/>
  <c r="V1982" i="1"/>
  <c r="W1981" i="1"/>
  <c r="V1981" i="1"/>
  <c r="W1980" i="1"/>
  <c r="V1980" i="1"/>
  <c r="W1979" i="1"/>
  <c r="V1979" i="1"/>
  <c r="W1978" i="1"/>
  <c r="V1978" i="1"/>
  <c r="W1977" i="1"/>
  <c r="V1977" i="1"/>
  <c r="W1976" i="1"/>
  <c r="V1976" i="1"/>
  <c r="W1975" i="1"/>
  <c r="V1975" i="1"/>
  <c r="W1974" i="1"/>
  <c r="V1974" i="1"/>
  <c r="W1973" i="1"/>
  <c r="V1973" i="1"/>
  <c r="W1972" i="1"/>
  <c r="V1972" i="1"/>
  <c r="W1971" i="1"/>
  <c r="V1971" i="1"/>
  <c r="W1970" i="1"/>
  <c r="V1970" i="1"/>
  <c r="W1969" i="1"/>
  <c r="V1969" i="1"/>
  <c r="W1968" i="1"/>
  <c r="V1968" i="1"/>
  <c r="W1967" i="1"/>
  <c r="V1967" i="1"/>
  <c r="W1966" i="1"/>
  <c r="V1966" i="1"/>
  <c r="W1965" i="1"/>
  <c r="V1965" i="1"/>
  <c r="W1964" i="1"/>
  <c r="V1964" i="1"/>
  <c r="W1963" i="1"/>
  <c r="V1963" i="1"/>
  <c r="W1962" i="1"/>
  <c r="V1962" i="1"/>
  <c r="W1961" i="1"/>
  <c r="V1961" i="1"/>
  <c r="W1960" i="1"/>
  <c r="V1960" i="1"/>
  <c r="W1959" i="1"/>
  <c r="V1959" i="1"/>
  <c r="W1958" i="1"/>
  <c r="V1958" i="1"/>
  <c r="W1957" i="1"/>
  <c r="V1957" i="1"/>
  <c r="W1956" i="1"/>
  <c r="V1956" i="1"/>
  <c r="W1955" i="1"/>
  <c r="V1955" i="1"/>
  <c r="W1954" i="1"/>
  <c r="V1954" i="1"/>
  <c r="W1953" i="1"/>
  <c r="V1953" i="1"/>
  <c r="W1952" i="1"/>
  <c r="V1952" i="1"/>
  <c r="W1951" i="1"/>
  <c r="V1951" i="1"/>
  <c r="W1950" i="1"/>
  <c r="V1950" i="1"/>
  <c r="W1949" i="1"/>
  <c r="V1949" i="1"/>
  <c r="W1948" i="1"/>
  <c r="V1948" i="1"/>
  <c r="W1947" i="1"/>
  <c r="V1947" i="1"/>
  <c r="W1946" i="1"/>
  <c r="V1946" i="1"/>
  <c r="W1945" i="1"/>
  <c r="V1945" i="1"/>
  <c r="W1944" i="1"/>
  <c r="V1944" i="1"/>
  <c r="W1943" i="1"/>
  <c r="V1943" i="1"/>
  <c r="W1942" i="1"/>
  <c r="V1942" i="1"/>
  <c r="W1941" i="1"/>
  <c r="V1941" i="1"/>
  <c r="W1940" i="1"/>
  <c r="V1940" i="1"/>
  <c r="W1939" i="1"/>
  <c r="V1939" i="1"/>
  <c r="W1938" i="1"/>
  <c r="V1938" i="1"/>
  <c r="W1937" i="1"/>
  <c r="V1937" i="1"/>
  <c r="W1936" i="1"/>
  <c r="V1936" i="1"/>
  <c r="W1935" i="1"/>
  <c r="V1935" i="1"/>
  <c r="W1934" i="1"/>
  <c r="V1934" i="1"/>
  <c r="W1933" i="1"/>
  <c r="V1933" i="1"/>
  <c r="W1932" i="1"/>
  <c r="V1932" i="1"/>
  <c r="W1931" i="1"/>
  <c r="V1931" i="1"/>
  <c r="W1930" i="1"/>
  <c r="V1930" i="1"/>
  <c r="W1929" i="1"/>
  <c r="V1929" i="1"/>
  <c r="W1928" i="1"/>
  <c r="V1928" i="1"/>
  <c r="W1927" i="1"/>
  <c r="V1927" i="1"/>
  <c r="W1926" i="1"/>
  <c r="V1926" i="1"/>
  <c r="W1925" i="1"/>
  <c r="V1925" i="1"/>
  <c r="W1924" i="1"/>
  <c r="V1924" i="1"/>
  <c r="W1923" i="1"/>
  <c r="V1923" i="1"/>
  <c r="W1922" i="1"/>
  <c r="V1922" i="1"/>
  <c r="W1921" i="1"/>
  <c r="V1921" i="1"/>
  <c r="W1920" i="1"/>
  <c r="V1920" i="1"/>
  <c r="W1919" i="1"/>
  <c r="V1919" i="1"/>
  <c r="W1918" i="1"/>
  <c r="V1918" i="1"/>
  <c r="W1917" i="1"/>
  <c r="V1917" i="1"/>
  <c r="W1916" i="1"/>
  <c r="V1916" i="1"/>
  <c r="W1915" i="1"/>
  <c r="V1915" i="1"/>
  <c r="W1914" i="1"/>
  <c r="V1914" i="1"/>
  <c r="W1913" i="1"/>
  <c r="V1913" i="1"/>
  <c r="W1912" i="1"/>
  <c r="V1912" i="1"/>
  <c r="W1911" i="1"/>
  <c r="V1911" i="1"/>
  <c r="W1910" i="1"/>
  <c r="V1910" i="1"/>
  <c r="W1909" i="1"/>
  <c r="V1909" i="1"/>
  <c r="W1908" i="1"/>
  <c r="V1908" i="1"/>
  <c r="W1907" i="1"/>
  <c r="V1907" i="1"/>
  <c r="W1906" i="1"/>
  <c r="V1906" i="1"/>
  <c r="W1905" i="1"/>
  <c r="V1905" i="1"/>
  <c r="W1904" i="1"/>
  <c r="V1904" i="1"/>
  <c r="W1903" i="1"/>
  <c r="V1903" i="1"/>
  <c r="W1902" i="1"/>
  <c r="V1902" i="1"/>
  <c r="W1901" i="1"/>
  <c r="V1901" i="1"/>
  <c r="W1900" i="1"/>
  <c r="V1900" i="1"/>
  <c r="W1899" i="1"/>
  <c r="V1899" i="1"/>
  <c r="W1898" i="1"/>
  <c r="V1898" i="1"/>
  <c r="W1897" i="1"/>
  <c r="V1897" i="1"/>
  <c r="W1896" i="1"/>
  <c r="V1896" i="1"/>
  <c r="W1895" i="1"/>
  <c r="V1895" i="1"/>
  <c r="W1894" i="1"/>
  <c r="V1894" i="1"/>
  <c r="W1893" i="1"/>
  <c r="V1893" i="1"/>
  <c r="W1892" i="1"/>
  <c r="V1892" i="1"/>
  <c r="W1891" i="1"/>
  <c r="V1891" i="1"/>
  <c r="W1890" i="1"/>
  <c r="V1890" i="1"/>
  <c r="W1889" i="1"/>
  <c r="V1889" i="1"/>
  <c r="W1888" i="1"/>
  <c r="V1888" i="1"/>
  <c r="W1887" i="1"/>
  <c r="V1887" i="1"/>
  <c r="W1886" i="1"/>
  <c r="V1886" i="1"/>
  <c r="W1885" i="1"/>
  <c r="V1885" i="1"/>
  <c r="W1884" i="1"/>
  <c r="V1884" i="1"/>
  <c r="W1883" i="1"/>
  <c r="V1883" i="1"/>
  <c r="W1882" i="1"/>
  <c r="V1882" i="1"/>
  <c r="W1881" i="1"/>
  <c r="V1881" i="1"/>
  <c r="W1880" i="1"/>
  <c r="V1880" i="1"/>
  <c r="W1879" i="1"/>
  <c r="V1879" i="1"/>
  <c r="W1878" i="1"/>
  <c r="V1878" i="1"/>
  <c r="W1877" i="1"/>
  <c r="V1877" i="1"/>
  <c r="W1876" i="1"/>
  <c r="V1876" i="1"/>
  <c r="W1875" i="1"/>
  <c r="V1875" i="1"/>
  <c r="W1874" i="1"/>
  <c r="V1874" i="1"/>
  <c r="W1873" i="1"/>
  <c r="V1873" i="1"/>
  <c r="W1872" i="1"/>
  <c r="V1872" i="1"/>
  <c r="W1871" i="1"/>
  <c r="V1871" i="1"/>
  <c r="W1870" i="1"/>
  <c r="V1870" i="1"/>
  <c r="W1869" i="1"/>
  <c r="V1869" i="1"/>
  <c r="W1868" i="1"/>
  <c r="V1868" i="1"/>
  <c r="W1867" i="1"/>
  <c r="V1867" i="1"/>
  <c r="W1866" i="1"/>
  <c r="V1866" i="1"/>
  <c r="W1865" i="1"/>
  <c r="V1865" i="1"/>
  <c r="W1864" i="1"/>
  <c r="V1864" i="1"/>
  <c r="W1863" i="1"/>
  <c r="V1863" i="1"/>
  <c r="W1862" i="1"/>
  <c r="V1862" i="1"/>
  <c r="W1861" i="1"/>
  <c r="V1861" i="1"/>
  <c r="W1860" i="1"/>
  <c r="V1860" i="1"/>
  <c r="W1859" i="1"/>
  <c r="V1859" i="1"/>
  <c r="W1858" i="1"/>
  <c r="V1858" i="1"/>
  <c r="W1857" i="1"/>
  <c r="V1857" i="1"/>
  <c r="W1856" i="1"/>
  <c r="V1856" i="1"/>
  <c r="W1855" i="1"/>
  <c r="V1855" i="1"/>
  <c r="W1854" i="1"/>
  <c r="V1854" i="1"/>
  <c r="W1853" i="1"/>
  <c r="V1853" i="1"/>
  <c r="W1852" i="1"/>
  <c r="V1852" i="1"/>
  <c r="W1851" i="1"/>
  <c r="V1851" i="1"/>
  <c r="W1850" i="1"/>
  <c r="V1850" i="1"/>
  <c r="W1849" i="1"/>
  <c r="V1849" i="1"/>
  <c r="W1848" i="1"/>
  <c r="V1848" i="1"/>
  <c r="W1847" i="1"/>
  <c r="V1847" i="1"/>
  <c r="W1846" i="1"/>
  <c r="V1846" i="1"/>
  <c r="W1845" i="1"/>
  <c r="V1845" i="1"/>
  <c r="W1844" i="1"/>
  <c r="V1844" i="1"/>
  <c r="W1843" i="1"/>
  <c r="V1843" i="1"/>
  <c r="W1842" i="1"/>
  <c r="V1842" i="1"/>
  <c r="W1841" i="1"/>
  <c r="V1841" i="1"/>
  <c r="W1840" i="1"/>
  <c r="V1840" i="1"/>
  <c r="W1839" i="1"/>
  <c r="V1839" i="1"/>
  <c r="W1838" i="1"/>
  <c r="V1838" i="1"/>
  <c r="W1837" i="1"/>
  <c r="V1837" i="1"/>
  <c r="W1836" i="1"/>
  <c r="V1836" i="1"/>
  <c r="W1835" i="1"/>
  <c r="V1835" i="1"/>
  <c r="W1834" i="1"/>
  <c r="V1834" i="1"/>
  <c r="W1833" i="1"/>
  <c r="V1833" i="1"/>
  <c r="W1832" i="1"/>
  <c r="V1832" i="1"/>
  <c r="W1831" i="1"/>
  <c r="V1831" i="1"/>
  <c r="W1830" i="1"/>
  <c r="V1830" i="1"/>
  <c r="W1829" i="1"/>
  <c r="V1829" i="1"/>
  <c r="W1828" i="1"/>
  <c r="V1828" i="1"/>
  <c r="W1827" i="1"/>
  <c r="V1827" i="1"/>
  <c r="W1826" i="1"/>
  <c r="V1826" i="1"/>
  <c r="W1825" i="1"/>
  <c r="V1825" i="1"/>
  <c r="W1824" i="1"/>
  <c r="V1824" i="1"/>
  <c r="W1823" i="1"/>
  <c r="V1823" i="1"/>
  <c r="W1822" i="1"/>
  <c r="V1822" i="1"/>
  <c r="W1821" i="1"/>
  <c r="V1821" i="1"/>
  <c r="W1820" i="1"/>
  <c r="V1820" i="1"/>
  <c r="W1819" i="1"/>
  <c r="V1819" i="1"/>
  <c r="W1818" i="1"/>
  <c r="V1818" i="1"/>
  <c r="W1817" i="1"/>
  <c r="V1817" i="1"/>
  <c r="W1816" i="1"/>
  <c r="V1816" i="1"/>
  <c r="W1815" i="1"/>
  <c r="V1815" i="1"/>
  <c r="W1814" i="1"/>
  <c r="V1814" i="1"/>
  <c r="W1813" i="1"/>
  <c r="V1813" i="1"/>
  <c r="W1812" i="1"/>
  <c r="V1812" i="1"/>
  <c r="W1811" i="1"/>
  <c r="V1811" i="1"/>
  <c r="W1810" i="1"/>
  <c r="V1810" i="1"/>
  <c r="W1809" i="1"/>
  <c r="V1809" i="1"/>
  <c r="W1808" i="1"/>
  <c r="V1808" i="1"/>
  <c r="W1807" i="1"/>
  <c r="V1807" i="1"/>
  <c r="W1806" i="1"/>
  <c r="V1806" i="1"/>
  <c r="W1805" i="1"/>
  <c r="V1805" i="1"/>
  <c r="W1804" i="1"/>
  <c r="V1804" i="1"/>
  <c r="W1803" i="1"/>
  <c r="V1803" i="1"/>
  <c r="W1802" i="1"/>
  <c r="V1802" i="1"/>
  <c r="W1801" i="1"/>
  <c r="V1801" i="1"/>
  <c r="W1800" i="1"/>
  <c r="V1800" i="1"/>
  <c r="W1798" i="1"/>
  <c r="V1798" i="1"/>
  <c r="W1797" i="1"/>
  <c r="V1797" i="1"/>
  <c r="W1796" i="1"/>
  <c r="V1796" i="1"/>
  <c r="W1795" i="1"/>
  <c r="V1795" i="1"/>
  <c r="W1794" i="1"/>
  <c r="V1794" i="1"/>
  <c r="W1793" i="1"/>
  <c r="V1793" i="1"/>
  <c r="W1792" i="1"/>
  <c r="V1792" i="1"/>
  <c r="W1791" i="1"/>
  <c r="V1791" i="1"/>
  <c r="W1790" i="1"/>
  <c r="V1790" i="1"/>
  <c r="W1789" i="1"/>
  <c r="V1789" i="1"/>
  <c r="W1788" i="1"/>
  <c r="V1788" i="1"/>
  <c r="W1787" i="1"/>
  <c r="V1787" i="1"/>
  <c r="W1786" i="1"/>
  <c r="V1786" i="1"/>
  <c r="W1785" i="1"/>
  <c r="V1785" i="1"/>
  <c r="W1784" i="1"/>
  <c r="V1784" i="1"/>
  <c r="W1783" i="1"/>
  <c r="V1783" i="1"/>
  <c r="W1782" i="1"/>
  <c r="V1782" i="1"/>
  <c r="W1781" i="1"/>
  <c r="V1781" i="1"/>
  <c r="W1780" i="1"/>
  <c r="V1780" i="1"/>
  <c r="W1778" i="1"/>
  <c r="V1778" i="1"/>
  <c r="W1777" i="1"/>
  <c r="V1777" i="1"/>
  <c r="W1776" i="1"/>
  <c r="V1776" i="1"/>
  <c r="W1775" i="1"/>
  <c r="V1775" i="1"/>
  <c r="W1774" i="1"/>
  <c r="V1774" i="1"/>
  <c r="W1772" i="1"/>
  <c r="V1772" i="1"/>
  <c r="W1771" i="1"/>
  <c r="V1771" i="1"/>
  <c r="W1770" i="1"/>
  <c r="V1770" i="1"/>
  <c r="W1769" i="1"/>
  <c r="V1769" i="1"/>
  <c r="W1768" i="1"/>
  <c r="V1768" i="1"/>
  <c r="W1767" i="1"/>
  <c r="V1767" i="1"/>
  <c r="W1766" i="1"/>
  <c r="V1766" i="1"/>
  <c r="W1765" i="1"/>
  <c r="V1765" i="1"/>
  <c r="W1764" i="1"/>
  <c r="V1764" i="1"/>
  <c r="W1763" i="1"/>
  <c r="V1763" i="1"/>
  <c r="W1762" i="1"/>
  <c r="V1762" i="1"/>
  <c r="W1761" i="1"/>
  <c r="V1761" i="1"/>
  <c r="W1760" i="1"/>
  <c r="V1760" i="1"/>
  <c r="W1759" i="1"/>
  <c r="V1759" i="1"/>
  <c r="W1758" i="1"/>
  <c r="V1758" i="1"/>
  <c r="W1757" i="1"/>
  <c r="V1757" i="1"/>
  <c r="W1756" i="1"/>
  <c r="V1756" i="1"/>
  <c r="W1755" i="1"/>
  <c r="V1755" i="1"/>
  <c r="W1754" i="1"/>
  <c r="V1754" i="1"/>
  <c r="W1753" i="1"/>
  <c r="V1753" i="1"/>
  <c r="W1752" i="1"/>
  <c r="V1752" i="1"/>
  <c r="W1751" i="1"/>
  <c r="V1751" i="1"/>
  <c r="W1750" i="1"/>
  <c r="V1750" i="1"/>
  <c r="W1749" i="1"/>
  <c r="V1749" i="1"/>
  <c r="W1748" i="1"/>
  <c r="V1748" i="1"/>
  <c r="W1747" i="1"/>
  <c r="V1747" i="1"/>
  <c r="W1746" i="1"/>
  <c r="V1746" i="1"/>
  <c r="W1745" i="1"/>
  <c r="V1745" i="1"/>
  <c r="W1744" i="1"/>
  <c r="V1744" i="1"/>
  <c r="W1743" i="1"/>
  <c r="V1743" i="1"/>
  <c r="W1742" i="1"/>
  <c r="V1742" i="1"/>
  <c r="W1741" i="1"/>
  <c r="V1741" i="1"/>
  <c r="W1740" i="1"/>
  <c r="V1740" i="1"/>
  <c r="W1739" i="1"/>
  <c r="V1739" i="1"/>
  <c r="W1738" i="1"/>
  <c r="V1738" i="1"/>
  <c r="W1737" i="1"/>
  <c r="V1737" i="1"/>
  <c r="W1736" i="1"/>
  <c r="V1736" i="1"/>
  <c r="W1735" i="1"/>
  <c r="V1735" i="1"/>
  <c r="W1734" i="1"/>
  <c r="V1734" i="1"/>
  <c r="W1733" i="1"/>
  <c r="V1733" i="1"/>
  <c r="W1732" i="1"/>
  <c r="V1732" i="1"/>
  <c r="W1731" i="1"/>
  <c r="V1731" i="1"/>
  <c r="W1730" i="1"/>
  <c r="V1730" i="1"/>
  <c r="W1729" i="1"/>
  <c r="V1729" i="1"/>
  <c r="W1728" i="1"/>
  <c r="V1728" i="1"/>
  <c r="W1727" i="1"/>
  <c r="V1727" i="1"/>
  <c r="W1726" i="1"/>
  <c r="V1726" i="1"/>
  <c r="W1725" i="1"/>
  <c r="V1725" i="1"/>
  <c r="W1724" i="1"/>
  <c r="V1724" i="1"/>
  <c r="W1723" i="1"/>
  <c r="V1723" i="1"/>
  <c r="W1722" i="1"/>
  <c r="V1722" i="1"/>
  <c r="W1721" i="1"/>
  <c r="V1721" i="1"/>
  <c r="W1720" i="1"/>
  <c r="V1720" i="1"/>
  <c r="W1719" i="1"/>
  <c r="V1719" i="1"/>
  <c r="W1718" i="1"/>
  <c r="V1718" i="1"/>
  <c r="W1717" i="1"/>
  <c r="V1717" i="1"/>
  <c r="W1716" i="1"/>
  <c r="V1716" i="1"/>
  <c r="W1715" i="1"/>
  <c r="V1715" i="1"/>
  <c r="W1714" i="1"/>
  <c r="V1714" i="1"/>
  <c r="W1713" i="1"/>
  <c r="V1713" i="1"/>
  <c r="W1712" i="1"/>
  <c r="V1712" i="1"/>
  <c r="W1711" i="1"/>
  <c r="V1711" i="1"/>
  <c r="W1710" i="1"/>
  <c r="V1710" i="1"/>
  <c r="W1709" i="1"/>
  <c r="V1709" i="1"/>
  <c r="W1708" i="1"/>
  <c r="V1708" i="1"/>
  <c r="W1707" i="1"/>
  <c r="V1707" i="1"/>
  <c r="W1706" i="1"/>
  <c r="V1706" i="1"/>
  <c r="W1705" i="1"/>
  <c r="V1705" i="1"/>
  <c r="W1704" i="1"/>
  <c r="V1704" i="1"/>
  <c r="W1703" i="1"/>
  <c r="V1703" i="1"/>
  <c r="W1702" i="1"/>
  <c r="V1702" i="1"/>
  <c r="W1701" i="1"/>
  <c r="V1701" i="1"/>
  <c r="W1700" i="1"/>
  <c r="V1700" i="1"/>
  <c r="W1699" i="1"/>
  <c r="V1699" i="1"/>
  <c r="W1698" i="1"/>
  <c r="V1698" i="1"/>
  <c r="W1697" i="1"/>
  <c r="V1697" i="1"/>
  <c r="W1696" i="1"/>
  <c r="V1696" i="1"/>
  <c r="W1695" i="1"/>
  <c r="V1695" i="1"/>
  <c r="W1694" i="1"/>
  <c r="V1694" i="1"/>
  <c r="W1693" i="1"/>
  <c r="V1693" i="1"/>
  <c r="W1692" i="1"/>
  <c r="V1692" i="1"/>
  <c r="W1691" i="1"/>
  <c r="V1691" i="1"/>
  <c r="W1690" i="1"/>
  <c r="V1690" i="1"/>
  <c r="W1689" i="1"/>
  <c r="V1689" i="1"/>
  <c r="W1688" i="1"/>
  <c r="V1688" i="1"/>
  <c r="W1687" i="1"/>
  <c r="V1687" i="1"/>
  <c r="W1686" i="1"/>
  <c r="V1686" i="1"/>
  <c r="W1685" i="1"/>
  <c r="V1685" i="1"/>
  <c r="W1684" i="1"/>
  <c r="V1684" i="1"/>
  <c r="W1683" i="1"/>
  <c r="V1683" i="1"/>
  <c r="W1682" i="1"/>
  <c r="V1682" i="1"/>
  <c r="W1681" i="1"/>
  <c r="V1681" i="1"/>
  <c r="W1680" i="1"/>
  <c r="V1680" i="1"/>
  <c r="W1679" i="1"/>
  <c r="V1679" i="1"/>
  <c r="W1678" i="1"/>
  <c r="V1678" i="1"/>
  <c r="W1677" i="1"/>
  <c r="V1677" i="1"/>
  <c r="W1676" i="1"/>
  <c r="V1676" i="1"/>
  <c r="W1675" i="1"/>
  <c r="V1675" i="1"/>
  <c r="W1674" i="1"/>
  <c r="V1674" i="1"/>
  <c r="W1673" i="1"/>
  <c r="V1673" i="1"/>
  <c r="W1672" i="1"/>
  <c r="V1672" i="1"/>
  <c r="W1671" i="1"/>
  <c r="V1671" i="1"/>
  <c r="W1670" i="1"/>
  <c r="V1670" i="1"/>
  <c r="W1669" i="1"/>
  <c r="V1669" i="1"/>
  <c r="W1668" i="1"/>
  <c r="V1668" i="1"/>
  <c r="W1667" i="1"/>
  <c r="V1667" i="1"/>
  <c r="W1666" i="1"/>
  <c r="V1666" i="1"/>
  <c r="W1665" i="1"/>
  <c r="V1665" i="1"/>
  <c r="W1664" i="1"/>
  <c r="V1664" i="1"/>
  <c r="W1663" i="1"/>
  <c r="V1663" i="1"/>
  <c r="W1662" i="1"/>
  <c r="V1662" i="1"/>
  <c r="W1661" i="1"/>
  <c r="V1661" i="1"/>
  <c r="W1660" i="1"/>
  <c r="V1660" i="1"/>
  <c r="W1659" i="1"/>
  <c r="V1659" i="1"/>
  <c r="W1658" i="1"/>
  <c r="V1658" i="1"/>
  <c r="W1657" i="1"/>
  <c r="V1657" i="1"/>
  <c r="W1656" i="1"/>
  <c r="V1656" i="1"/>
  <c r="W1655" i="1"/>
  <c r="V1655" i="1"/>
  <c r="W1654" i="1"/>
  <c r="V1654" i="1"/>
  <c r="W1653" i="1"/>
  <c r="V1653" i="1"/>
  <c r="W1652" i="1"/>
  <c r="V1652" i="1"/>
  <c r="W1651" i="1"/>
  <c r="V1651" i="1"/>
  <c r="W1650" i="1"/>
  <c r="V1650" i="1"/>
  <c r="W1649" i="1"/>
  <c r="V1649" i="1"/>
  <c r="W1648" i="1"/>
  <c r="V1648" i="1"/>
  <c r="W1647" i="1"/>
  <c r="V1647" i="1"/>
  <c r="W1646" i="1"/>
  <c r="V1646" i="1"/>
  <c r="W1645" i="1"/>
  <c r="V1645" i="1"/>
  <c r="W1644" i="1"/>
  <c r="V1644" i="1"/>
  <c r="W1643" i="1"/>
  <c r="V1643" i="1"/>
  <c r="W1642" i="1"/>
  <c r="V1642" i="1"/>
  <c r="W1641" i="1"/>
  <c r="V1641" i="1"/>
  <c r="W1640" i="1"/>
  <c r="V1640" i="1"/>
  <c r="W1639" i="1"/>
  <c r="V1639" i="1"/>
  <c r="W1638" i="1"/>
  <c r="V1638" i="1"/>
  <c r="W1637" i="1"/>
  <c r="V1637" i="1"/>
  <c r="W1636" i="1"/>
  <c r="V1636" i="1"/>
  <c r="W1635" i="1"/>
  <c r="V1635" i="1"/>
  <c r="W1634" i="1"/>
  <c r="V1634" i="1"/>
  <c r="W1633" i="1"/>
  <c r="V1633" i="1"/>
  <c r="W1632" i="1"/>
  <c r="V1632" i="1"/>
  <c r="W1631" i="1"/>
  <c r="V1631" i="1"/>
  <c r="W1630" i="1"/>
  <c r="V1630" i="1"/>
  <c r="W1629" i="1"/>
  <c r="V1629" i="1"/>
  <c r="W1628" i="1"/>
  <c r="V1628" i="1"/>
  <c r="W1627" i="1"/>
  <c r="V1627" i="1"/>
  <c r="W1626" i="1"/>
  <c r="V1626" i="1"/>
  <c r="W1625" i="1"/>
  <c r="V1625" i="1"/>
  <c r="W1624" i="1"/>
  <c r="V1624" i="1"/>
  <c r="W1623" i="1"/>
  <c r="V1623" i="1"/>
  <c r="W1622" i="1"/>
  <c r="V1622" i="1"/>
  <c r="W1621" i="1"/>
  <c r="V1621" i="1"/>
  <c r="W1620" i="1"/>
  <c r="V1620" i="1"/>
  <c r="W1619" i="1"/>
  <c r="V1619" i="1"/>
  <c r="W1618" i="1"/>
  <c r="V1618" i="1"/>
  <c r="W1617" i="1"/>
  <c r="V1617" i="1"/>
  <c r="W1616" i="1"/>
  <c r="V1616" i="1"/>
  <c r="W1615" i="1"/>
  <c r="V1615" i="1"/>
  <c r="W1614" i="1"/>
  <c r="V1614" i="1"/>
  <c r="W1613" i="1"/>
  <c r="V1613" i="1"/>
  <c r="W1612" i="1"/>
  <c r="V1612" i="1"/>
  <c r="W1611" i="1"/>
  <c r="V1611" i="1"/>
  <c r="W1610" i="1"/>
  <c r="V1610" i="1"/>
  <c r="W1609" i="1"/>
  <c r="V1609" i="1"/>
  <c r="W1608" i="1"/>
  <c r="V1608" i="1"/>
  <c r="W1607" i="1"/>
  <c r="V1607" i="1"/>
  <c r="W1606" i="1"/>
  <c r="V1606" i="1"/>
  <c r="W1605" i="1"/>
  <c r="V1605" i="1"/>
  <c r="W1604" i="1"/>
  <c r="V1604" i="1"/>
  <c r="W1603" i="1"/>
  <c r="V1603" i="1"/>
  <c r="W1602" i="1"/>
  <c r="V1602" i="1"/>
  <c r="W1601" i="1"/>
  <c r="V1601" i="1"/>
  <c r="W1600" i="1"/>
  <c r="V1600" i="1"/>
  <c r="W1599" i="1"/>
  <c r="V1599" i="1"/>
  <c r="W1598" i="1"/>
  <c r="V1598" i="1"/>
  <c r="W1597" i="1"/>
  <c r="V1597" i="1"/>
  <c r="W1596" i="1"/>
  <c r="V1596" i="1"/>
  <c r="W1595" i="1"/>
  <c r="V1595" i="1"/>
  <c r="W1594" i="1"/>
  <c r="V1594" i="1"/>
  <c r="W1593" i="1"/>
  <c r="V1593" i="1"/>
  <c r="W1592" i="1"/>
  <c r="V1592" i="1"/>
  <c r="W1591" i="1"/>
  <c r="V1591" i="1"/>
  <c r="W1590" i="1"/>
  <c r="V1590" i="1"/>
  <c r="W1589" i="1"/>
  <c r="V1589" i="1"/>
  <c r="W1588" i="1"/>
  <c r="V1588" i="1"/>
  <c r="W1587" i="1"/>
  <c r="V1587" i="1"/>
  <c r="W1586" i="1"/>
  <c r="V1586" i="1"/>
  <c r="W1585" i="1"/>
  <c r="V1585" i="1"/>
  <c r="W1584" i="1"/>
  <c r="V1584" i="1"/>
  <c r="W1583" i="1"/>
  <c r="V1583" i="1"/>
  <c r="W1582" i="1"/>
  <c r="V1582" i="1"/>
  <c r="W1581" i="1"/>
  <c r="V1581" i="1"/>
  <c r="W1580" i="1"/>
  <c r="V1580" i="1"/>
  <c r="W1579" i="1"/>
  <c r="V1579" i="1"/>
  <c r="W1578" i="1"/>
  <c r="V1578" i="1"/>
  <c r="W1577" i="1"/>
  <c r="V1577" i="1"/>
  <c r="W1576" i="1"/>
  <c r="V1576" i="1"/>
  <c r="W1575" i="1"/>
  <c r="V1575" i="1"/>
  <c r="W1574" i="1"/>
  <c r="V1574" i="1"/>
  <c r="W1573" i="1"/>
  <c r="V1573" i="1"/>
  <c r="W1572" i="1"/>
  <c r="V1572" i="1"/>
  <c r="W1571" i="1"/>
  <c r="V1571" i="1"/>
  <c r="W1570" i="1"/>
  <c r="V1570" i="1"/>
  <c r="W1569" i="1"/>
  <c r="V1569" i="1"/>
  <c r="W1568" i="1"/>
  <c r="V1568" i="1"/>
  <c r="W1567" i="1"/>
  <c r="V1567" i="1"/>
  <c r="W1566" i="1"/>
  <c r="V1566" i="1"/>
  <c r="W1565" i="1"/>
  <c r="V1565" i="1"/>
  <c r="W1564" i="1"/>
  <c r="V1564" i="1"/>
  <c r="W1563" i="1"/>
  <c r="V1563" i="1"/>
  <c r="W1562" i="1"/>
  <c r="V1562" i="1"/>
  <c r="W1561" i="1"/>
  <c r="V1561" i="1"/>
  <c r="W1560" i="1"/>
  <c r="V1560" i="1"/>
  <c r="W1559" i="1"/>
  <c r="V1559" i="1"/>
  <c r="W1558" i="1"/>
  <c r="V1558" i="1"/>
  <c r="W1557" i="1"/>
  <c r="V1557" i="1"/>
  <c r="W1556" i="1"/>
  <c r="V1556" i="1"/>
  <c r="W1555" i="1"/>
  <c r="V1555" i="1"/>
  <c r="W1554" i="1"/>
  <c r="V1554" i="1"/>
  <c r="W1553" i="1"/>
  <c r="V1553" i="1"/>
  <c r="W1552" i="1"/>
  <c r="V1552" i="1"/>
  <c r="W1551" i="1"/>
  <c r="V1551" i="1"/>
  <c r="W1550" i="1"/>
  <c r="V1550" i="1"/>
  <c r="W1549" i="1"/>
  <c r="V1549" i="1"/>
  <c r="W1548" i="1"/>
  <c r="V1548" i="1"/>
  <c r="W1547" i="1"/>
  <c r="V1547" i="1"/>
  <c r="W1546" i="1"/>
  <c r="V1546" i="1"/>
  <c r="W1545" i="1"/>
  <c r="V1545" i="1"/>
  <c r="W1544" i="1"/>
  <c r="V1544" i="1"/>
  <c r="W1543" i="1"/>
  <c r="V1543" i="1"/>
  <c r="W1542" i="1"/>
  <c r="V1542" i="1"/>
  <c r="W1541" i="1"/>
  <c r="V1541" i="1"/>
  <c r="W1540" i="1"/>
  <c r="V1540" i="1"/>
  <c r="W1539" i="1"/>
  <c r="V1539" i="1"/>
  <c r="W1538" i="1"/>
  <c r="V1538" i="1"/>
  <c r="W1537" i="1"/>
  <c r="V1537" i="1"/>
  <c r="W1536" i="1"/>
  <c r="V1536" i="1"/>
  <c r="W1535" i="1"/>
  <c r="V1535" i="1"/>
  <c r="W1534" i="1"/>
  <c r="V1534" i="1"/>
  <c r="W1533" i="1"/>
  <c r="V1533" i="1"/>
  <c r="W1532" i="1"/>
  <c r="V1532" i="1"/>
  <c r="W1531" i="1"/>
  <c r="V1531" i="1"/>
  <c r="W1530" i="1"/>
  <c r="V1530" i="1"/>
  <c r="W1529" i="1"/>
  <c r="V1529" i="1"/>
  <c r="W1528" i="1"/>
  <c r="V1528" i="1"/>
  <c r="W1527" i="1"/>
  <c r="V1527" i="1"/>
  <c r="W1526" i="1"/>
  <c r="V1526" i="1"/>
  <c r="W1525" i="1"/>
  <c r="V1525" i="1"/>
  <c r="W1524" i="1"/>
  <c r="V1524" i="1"/>
  <c r="W1523" i="1"/>
  <c r="V1523" i="1"/>
  <c r="W1522" i="1"/>
  <c r="V1522" i="1"/>
  <c r="W1521" i="1"/>
  <c r="V1521" i="1"/>
  <c r="W1520" i="1"/>
  <c r="V1520" i="1"/>
  <c r="W1519" i="1"/>
  <c r="V1519" i="1"/>
  <c r="W1518" i="1"/>
  <c r="V1518" i="1"/>
  <c r="W1517" i="1"/>
  <c r="V1517" i="1"/>
  <c r="W1516" i="1"/>
  <c r="V1516" i="1"/>
  <c r="W1515" i="1"/>
  <c r="V1515" i="1"/>
  <c r="W1514" i="1"/>
  <c r="V1514" i="1"/>
  <c r="W1513" i="1"/>
  <c r="V1513" i="1"/>
  <c r="W1512" i="1"/>
  <c r="V1512" i="1"/>
  <c r="W1511" i="1"/>
  <c r="V1511" i="1"/>
  <c r="W1510" i="1"/>
  <c r="V1510" i="1"/>
  <c r="W1509" i="1"/>
  <c r="V1509" i="1"/>
  <c r="W1508" i="1"/>
  <c r="V1508" i="1"/>
  <c r="W1507" i="1"/>
  <c r="V1507" i="1"/>
  <c r="W1506" i="1"/>
  <c r="V1506" i="1"/>
  <c r="W1505" i="1"/>
  <c r="V1505" i="1"/>
  <c r="W1504" i="1"/>
  <c r="V1504" i="1"/>
  <c r="W1503" i="1"/>
  <c r="V1503" i="1"/>
  <c r="W1502" i="1"/>
  <c r="V1502" i="1"/>
  <c r="W1501" i="1"/>
  <c r="V1501" i="1"/>
  <c r="W1500" i="1"/>
  <c r="V1500" i="1"/>
  <c r="W1499" i="1"/>
  <c r="V1499" i="1"/>
  <c r="W1498" i="1"/>
  <c r="V1498" i="1"/>
  <c r="W1497" i="1"/>
  <c r="V1497" i="1"/>
  <c r="W1496" i="1"/>
  <c r="V1496" i="1"/>
  <c r="W1495" i="1"/>
  <c r="V1495" i="1"/>
  <c r="W1494" i="1"/>
  <c r="V1494" i="1"/>
  <c r="W1493" i="1"/>
  <c r="V1493" i="1"/>
  <c r="W1492" i="1"/>
  <c r="V1492" i="1"/>
  <c r="W1491" i="1"/>
  <c r="V1491" i="1"/>
  <c r="W1490" i="1"/>
  <c r="V1490" i="1"/>
  <c r="W1489" i="1"/>
  <c r="V1489" i="1"/>
  <c r="W1488" i="1"/>
  <c r="V1488" i="1"/>
  <c r="W1487" i="1"/>
  <c r="V1487" i="1"/>
  <c r="W1486" i="1"/>
  <c r="V1486" i="1"/>
  <c r="W1485" i="1"/>
  <c r="V1485" i="1"/>
  <c r="W1484" i="1"/>
  <c r="V1484" i="1"/>
  <c r="W1483" i="1"/>
  <c r="V1483" i="1"/>
  <c r="W1482" i="1"/>
  <c r="V1482" i="1"/>
  <c r="W1481" i="1"/>
  <c r="V1481" i="1"/>
  <c r="W1480" i="1"/>
  <c r="V1480" i="1"/>
  <c r="W1479" i="1"/>
  <c r="V1479" i="1"/>
  <c r="W1478" i="1"/>
  <c r="V1478" i="1"/>
  <c r="W1477" i="1"/>
  <c r="V1477" i="1"/>
  <c r="W1476" i="1"/>
  <c r="V1476" i="1"/>
  <c r="W1475" i="1"/>
  <c r="V1475" i="1"/>
  <c r="W1474" i="1"/>
  <c r="V1474" i="1"/>
  <c r="W1473" i="1"/>
  <c r="V1473" i="1"/>
  <c r="W1472" i="1"/>
  <c r="V1472" i="1"/>
  <c r="W1471" i="1"/>
  <c r="V1471" i="1"/>
  <c r="W1470" i="1"/>
  <c r="V1470" i="1"/>
  <c r="W1469" i="1"/>
  <c r="V1469" i="1"/>
  <c r="W1468" i="1"/>
  <c r="V1468" i="1"/>
  <c r="W1467" i="1"/>
  <c r="V1467" i="1"/>
  <c r="W1466" i="1"/>
  <c r="V1466" i="1"/>
  <c r="W1465" i="1"/>
  <c r="V1465" i="1"/>
  <c r="W1464" i="1"/>
  <c r="V1464" i="1"/>
  <c r="W1463" i="1"/>
  <c r="V1463" i="1"/>
  <c r="W1462" i="1"/>
  <c r="V1462" i="1"/>
  <c r="W1461" i="1"/>
  <c r="V1461" i="1"/>
  <c r="W1460" i="1"/>
  <c r="V1460" i="1"/>
  <c r="W1459" i="1"/>
  <c r="V1459" i="1"/>
  <c r="W1458" i="1"/>
  <c r="V1458" i="1"/>
  <c r="W1457" i="1"/>
  <c r="V1457" i="1"/>
  <c r="W1456" i="1"/>
  <c r="V1456" i="1"/>
  <c r="W1455" i="1"/>
  <c r="V1455" i="1"/>
  <c r="W1454" i="1"/>
  <c r="V1454" i="1"/>
  <c r="W1453" i="1"/>
  <c r="V1453" i="1"/>
  <c r="W1452" i="1"/>
  <c r="V1452" i="1"/>
  <c r="W1451" i="1"/>
  <c r="V1451" i="1"/>
  <c r="W1450" i="1"/>
  <c r="V1450" i="1"/>
  <c r="W1449" i="1"/>
  <c r="V1449" i="1"/>
  <c r="W1448" i="1"/>
  <c r="V1448" i="1"/>
  <c r="W1447" i="1"/>
  <c r="V1447" i="1"/>
  <c r="W1446" i="1"/>
  <c r="V1446" i="1"/>
  <c r="W1445" i="1"/>
  <c r="V1445" i="1"/>
  <c r="W1444" i="1"/>
  <c r="V1444" i="1"/>
  <c r="W1443" i="1"/>
  <c r="V1443" i="1"/>
  <c r="W1442" i="1"/>
  <c r="V1442" i="1"/>
  <c r="W1441" i="1"/>
  <c r="V1441" i="1"/>
  <c r="W1440" i="1"/>
  <c r="V1440" i="1"/>
  <c r="W1439" i="1"/>
  <c r="V1439" i="1"/>
  <c r="W1438" i="1"/>
  <c r="V1438" i="1"/>
  <c r="W1437" i="1"/>
  <c r="V1437" i="1"/>
  <c r="W1436" i="1"/>
  <c r="V1436" i="1"/>
  <c r="W1435" i="1"/>
  <c r="V1435" i="1"/>
  <c r="W1434" i="1"/>
  <c r="V1434" i="1"/>
  <c r="W1433" i="1"/>
  <c r="V1433" i="1"/>
  <c r="W1432" i="1"/>
  <c r="V1432" i="1"/>
  <c r="W1431" i="1"/>
  <c r="V1431" i="1"/>
  <c r="W1430" i="1"/>
  <c r="V1430" i="1"/>
  <c r="W1429" i="1"/>
  <c r="V1429" i="1"/>
  <c r="W1428" i="1"/>
  <c r="V1428" i="1"/>
  <c r="W1427" i="1"/>
  <c r="V1427" i="1"/>
  <c r="W1426" i="1"/>
  <c r="V1426" i="1"/>
  <c r="W1425" i="1"/>
  <c r="V1425" i="1"/>
  <c r="W1424" i="1"/>
  <c r="V1424" i="1"/>
  <c r="W1423" i="1"/>
  <c r="V1423" i="1"/>
  <c r="W1422" i="1"/>
  <c r="V1422" i="1"/>
  <c r="W1421" i="1"/>
  <c r="V1421" i="1"/>
  <c r="W1420" i="1"/>
  <c r="V1420" i="1"/>
  <c r="W1419" i="1"/>
  <c r="V1419" i="1"/>
  <c r="W1418" i="1"/>
  <c r="V1418" i="1"/>
  <c r="W1417" i="1"/>
  <c r="V1417" i="1"/>
  <c r="W1416" i="1"/>
  <c r="V1416" i="1"/>
  <c r="W1415" i="1"/>
  <c r="V1415" i="1"/>
  <c r="W1414" i="1"/>
  <c r="V1414" i="1"/>
  <c r="W1413" i="1"/>
  <c r="V1413" i="1"/>
  <c r="W1412" i="1"/>
  <c r="V1412" i="1"/>
  <c r="W1411" i="1"/>
  <c r="V1411" i="1"/>
  <c r="W1410" i="1"/>
  <c r="V1410" i="1"/>
  <c r="W1409" i="1"/>
  <c r="V1409" i="1"/>
  <c r="W1408" i="1"/>
  <c r="V1408" i="1"/>
  <c r="W1407" i="1"/>
  <c r="V1407" i="1"/>
  <c r="W1406" i="1"/>
  <c r="V1406" i="1"/>
  <c r="W1405" i="1"/>
  <c r="V1405" i="1"/>
  <c r="W1404" i="1"/>
  <c r="V1404" i="1"/>
  <c r="W1403" i="1"/>
  <c r="V1403" i="1"/>
  <c r="W1402" i="1"/>
  <c r="V1402" i="1"/>
  <c r="W1401" i="1"/>
  <c r="V1401" i="1"/>
  <c r="W1400" i="1"/>
  <c r="V1400" i="1"/>
  <c r="W1399" i="1"/>
  <c r="V1399" i="1"/>
  <c r="W1398" i="1"/>
  <c r="V1398" i="1"/>
  <c r="W1397" i="1"/>
  <c r="V1397" i="1"/>
  <c r="W1396" i="1"/>
  <c r="V1396" i="1"/>
  <c r="W1395" i="1"/>
  <c r="V1395" i="1"/>
  <c r="W1394" i="1"/>
  <c r="V1394" i="1"/>
  <c r="W1393" i="1"/>
  <c r="V1393" i="1"/>
  <c r="W1392" i="1"/>
  <c r="V1392" i="1"/>
  <c r="W1391" i="1"/>
  <c r="V1391" i="1"/>
  <c r="W1390" i="1"/>
  <c r="V1390" i="1"/>
  <c r="W1389" i="1"/>
  <c r="V1389" i="1"/>
  <c r="W1388" i="1"/>
  <c r="V1388" i="1"/>
  <c r="W1387" i="1"/>
  <c r="V1387" i="1"/>
  <c r="W1386" i="1"/>
  <c r="V1386" i="1"/>
  <c r="W1385" i="1"/>
  <c r="V1385" i="1"/>
  <c r="W1384" i="1"/>
  <c r="V1384" i="1"/>
  <c r="W1383" i="1"/>
  <c r="V1383" i="1"/>
  <c r="W1382" i="1"/>
  <c r="V1382" i="1"/>
  <c r="W1381" i="1"/>
  <c r="V1381" i="1"/>
  <c r="W1380" i="1"/>
  <c r="V1380" i="1"/>
  <c r="W1379" i="1"/>
  <c r="V1379" i="1"/>
  <c r="W1378" i="1"/>
  <c r="V1378" i="1"/>
  <c r="W1377" i="1"/>
  <c r="V1377" i="1"/>
  <c r="W1376" i="1"/>
  <c r="V1376" i="1"/>
  <c r="W1375" i="1"/>
  <c r="V1375" i="1"/>
  <c r="W1374" i="1"/>
  <c r="V1374" i="1"/>
  <c r="W1373" i="1"/>
  <c r="V1373" i="1"/>
  <c r="W1372" i="1"/>
  <c r="V1372" i="1"/>
  <c r="W1371" i="1"/>
  <c r="V1371" i="1"/>
  <c r="W1370" i="1"/>
  <c r="V1370" i="1"/>
  <c r="W1369" i="1"/>
  <c r="V1369" i="1"/>
  <c r="W1368" i="1"/>
  <c r="V1368" i="1"/>
  <c r="W1367" i="1"/>
  <c r="V1367" i="1"/>
  <c r="W1366" i="1"/>
  <c r="V1366" i="1"/>
  <c r="W1365" i="1"/>
  <c r="V1365" i="1"/>
  <c r="W1364" i="1"/>
  <c r="V1364" i="1"/>
  <c r="W1363" i="1"/>
  <c r="V1363" i="1"/>
  <c r="W1362" i="1"/>
  <c r="V1362" i="1"/>
  <c r="W1361" i="1"/>
  <c r="V1361" i="1"/>
  <c r="W1360" i="1"/>
  <c r="V1360" i="1"/>
  <c r="W1359" i="1"/>
  <c r="V1359" i="1"/>
  <c r="W1358" i="1"/>
  <c r="V1358" i="1"/>
  <c r="W1357" i="1"/>
  <c r="V1357" i="1"/>
  <c r="W1356" i="1"/>
  <c r="V1356" i="1"/>
  <c r="W1355" i="1"/>
  <c r="V1355" i="1"/>
  <c r="W1354" i="1"/>
  <c r="V1354" i="1"/>
  <c r="W1353" i="1"/>
  <c r="V1353" i="1"/>
  <c r="W1352" i="1"/>
  <c r="V1352" i="1"/>
  <c r="W1351" i="1"/>
  <c r="V1351" i="1"/>
  <c r="W1350" i="1"/>
  <c r="V1350" i="1"/>
  <c r="W1349" i="1"/>
  <c r="V1349" i="1"/>
  <c r="W1348" i="1"/>
  <c r="V1348" i="1"/>
  <c r="W1347" i="1"/>
  <c r="V1347" i="1"/>
  <c r="W1346" i="1"/>
  <c r="V1346" i="1"/>
  <c r="W1345" i="1"/>
  <c r="V1345" i="1"/>
  <c r="W1344" i="1"/>
  <c r="V1344" i="1"/>
  <c r="W1343" i="1"/>
  <c r="V1343" i="1"/>
  <c r="W1342" i="1"/>
  <c r="V1342" i="1"/>
  <c r="W1341" i="1"/>
  <c r="V1341" i="1"/>
  <c r="W1340" i="1"/>
  <c r="V1340" i="1"/>
  <c r="W1339" i="1"/>
  <c r="V1339" i="1"/>
  <c r="W1338" i="1"/>
  <c r="V1338" i="1"/>
  <c r="W1337" i="1"/>
  <c r="V1337" i="1"/>
  <c r="W1336" i="1"/>
  <c r="V1336" i="1"/>
  <c r="W1335" i="1"/>
  <c r="V1335" i="1"/>
  <c r="W1334" i="1"/>
  <c r="V1334" i="1"/>
  <c r="W1333" i="1"/>
  <c r="V1333" i="1"/>
  <c r="W1332" i="1"/>
  <c r="V1332" i="1"/>
  <c r="W1331" i="1"/>
  <c r="V1331" i="1"/>
  <c r="W1330" i="1"/>
  <c r="V1330" i="1"/>
  <c r="W1329" i="1"/>
  <c r="V1329" i="1"/>
  <c r="W1328" i="1"/>
  <c r="V1328" i="1"/>
  <c r="W1327" i="1"/>
  <c r="V1327" i="1"/>
  <c r="W1326" i="1"/>
  <c r="V1326" i="1"/>
  <c r="W1325" i="1"/>
  <c r="V1325" i="1"/>
  <c r="W1324" i="1"/>
  <c r="V1324" i="1"/>
  <c r="W1323" i="1"/>
  <c r="V1323" i="1"/>
  <c r="W1322" i="1"/>
  <c r="V1322" i="1"/>
  <c r="W1321" i="1"/>
  <c r="V1321" i="1"/>
  <c r="W1320" i="1"/>
  <c r="V1320" i="1"/>
  <c r="W1319" i="1"/>
  <c r="V1319" i="1"/>
  <c r="W1318" i="1"/>
  <c r="V1318" i="1"/>
  <c r="W1317" i="1"/>
  <c r="V1317" i="1"/>
  <c r="W1316" i="1"/>
  <c r="V1316" i="1"/>
  <c r="W1315" i="1"/>
  <c r="V1315" i="1"/>
  <c r="W1314" i="1"/>
  <c r="V1314" i="1"/>
  <c r="W1313" i="1"/>
  <c r="V1313" i="1"/>
  <c r="W1312" i="1"/>
  <c r="V1312" i="1"/>
  <c r="W1311" i="1"/>
  <c r="V1311" i="1"/>
  <c r="W1310" i="1"/>
  <c r="V1310" i="1"/>
  <c r="W1309" i="1"/>
  <c r="V1309" i="1"/>
  <c r="W1308" i="1"/>
  <c r="V1308" i="1"/>
  <c r="W1307" i="1"/>
  <c r="V1307" i="1"/>
  <c r="W1306" i="1"/>
  <c r="V1306" i="1"/>
  <c r="W1305" i="1"/>
  <c r="V1305" i="1"/>
  <c r="W1304" i="1"/>
  <c r="V1304" i="1"/>
  <c r="W1303" i="1"/>
  <c r="V1303" i="1"/>
  <c r="W1302" i="1"/>
  <c r="V1302" i="1"/>
  <c r="W1301" i="1"/>
  <c r="V1301" i="1"/>
  <c r="W1300" i="1"/>
  <c r="V1300" i="1"/>
  <c r="W1299" i="1"/>
  <c r="V1299" i="1"/>
  <c r="W1298" i="1"/>
  <c r="V1298" i="1"/>
  <c r="W1297" i="1"/>
  <c r="V1297" i="1"/>
  <c r="W1296" i="1"/>
  <c r="V1296" i="1"/>
  <c r="W1295" i="1"/>
  <c r="V1295" i="1"/>
  <c r="W1294" i="1"/>
  <c r="V1294" i="1"/>
  <c r="W1293" i="1"/>
  <c r="V1293" i="1"/>
  <c r="W1292" i="1"/>
  <c r="V1292" i="1"/>
  <c r="W1291" i="1"/>
  <c r="V1291" i="1"/>
  <c r="W1290" i="1"/>
  <c r="V1290" i="1"/>
  <c r="W1289" i="1"/>
  <c r="V1289" i="1"/>
  <c r="W1288" i="1"/>
  <c r="V1288" i="1"/>
  <c r="W1287" i="1"/>
  <c r="V1287" i="1"/>
  <c r="W1286" i="1"/>
  <c r="V1286" i="1"/>
  <c r="W1285" i="1"/>
  <c r="V1285" i="1"/>
  <c r="W1284" i="1"/>
  <c r="V1284" i="1"/>
  <c r="W1283" i="1"/>
  <c r="V1283" i="1"/>
  <c r="W1282" i="1"/>
  <c r="V1282" i="1"/>
  <c r="W1281" i="1"/>
  <c r="V1281" i="1"/>
  <c r="W1280" i="1"/>
  <c r="V1280" i="1"/>
  <c r="W1279" i="1"/>
  <c r="V1279" i="1"/>
  <c r="W1278" i="1"/>
  <c r="V1278" i="1"/>
  <c r="W1277" i="1"/>
  <c r="V1277" i="1"/>
  <c r="W1276" i="1"/>
  <c r="V1276" i="1"/>
  <c r="W1275" i="1"/>
  <c r="V1275" i="1"/>
  <c r="W1274" i="1"/>
  <c r="V1274" i="1"/>
  <c r="W1273" i="1"/>
  <c r="V1273" i="1"/>
  <c r="W1272" i="1"/>
  <c r="V1272" i="1"/>
  <c r="W1271" i="1"/>
  <c r="V1271" i="1"/>
  <c r="W1270" i="1"/>
  <c r="V1270" i="1"/>
  <c r="W1269" i="1"/>
  <c r="V1269" i="1"/>
  <c r="W1268" i="1"/>
  <c r="V1268" i="1"/>
  <c r="W1267" i="1"/>
  <c r="V1267" i="1"/>
  <c r="W1266" i="1"/>
  <c r="V1266" i="1"/>
  <c r="W1265" i="1"/>
  <c r="V1265" i="1"/>
  <c r="W1264" i="1"/>
  <c r="V1264" i="1"/>
  <c r="W1263" i="1"/>
  <c r="V1263" i="1"/>
  <c r="W1262" i="1"/>
  <c r="V1262" i="1"/>
  <c r="W1261" i="1"/>
  <c r="V1261" i="1"/>
  <c r="W1260" i="1"/>
  <c r="V1260" i="1"/>
  <c r="W1259" i="1"/>
  <c r="V1259" i="1"/>
  <c r="W1258" i="1"/>
  <c r="V1258" i="1"/>
  <c r="W1257" i="1"/>
  <c r="V1257" i="1"/>
  <c r="W1256" i="1"/>
  <c r="V1256" i="1"/>
  <c r="W1255" i="1"/>
  <c r="V1255" i="1"/>
  <c r="W1254" i="1"/>
  <c r="V1254" i="1"/>
  <c r="W1253" i="1"/>
  <c r="V1253" i="1"/>
  <c r="W1252" i="1"/>
  <c r="V1252" i="1"/>
  <c r="W1251" i="1"/>
  <c r="V1251" i="1"/>
  <c r="W1250" i="1"/>
  <c r="V1250" i="1"/>
  <c r="W1249" i="1"/>
  <c r="V1249" i="1"/>
  <c r="W1248" i="1"/>
  <c r="V1248" i="1"/>
  <c r="W1247" i="1"/>
  <c r="V1247" i="1"/>
  <c r="W1246" i="1"/>
  <c r="V1246" i="1"/>
  <c r="W1245" i="1"/>
  <c r="V1245" i="1"/>
  <c r="W1244" i="1"/>
  <c r="V1244" i="1"/>
  <c r="W1243" i="1"/>
  <c r="V1243" i="1"/>
  <c r="W1242" i="1"/>
  <c r="V1242" i="1"/>
  <c r="W1241" i="1"/>
  <c r="V1241" i="1"/>
  <c r="W1240" i="1"/>
  <c r="V1240" i="1"/>
  <c r="W1239" i="1"/>
  <c r="V1239" i="1"/>
  <c r="W1238" i="1"/>
  <c r="V1238" i="1"/>
  <c r="W1237" i="1"/>
  <c r="V1237" i="1"/>
  <c r="W1236" i="1"/>
  <c r="V1236" i="1"/>
  <c r="W1235" i="1"/>
  <c r="V1235" i="1"/>
  <c r="W1234" i="1"/>
  <c r="V1234" i="1"/>
  <c r="W1233" i="1"/>
  <c r="V1233" i="1"/>
  <c r="W1232" i="1"/>
  <c r="V1232" i="1"/>
  <c r="W1231" i="1"/>
  <c r="V1231" i="1"/>
  <c r="W1230" i="1"/>
  <c r="V1230" i="1"/>
  <c r="W1229" i="1"/>
  <c r="V1229" i="1"/>
  <c r="W1228" i="1"/>
  <c r="V1228" i="1"/>
  <c r="W1227" i="1"/>
  <c r="V1227" i="1"/>
  <c r="W1226" i="1"/>
  <c r="V1226" i="1"/>
  <c r="W1225" i="1"/>
  <c r="V1225" i="1"/>
  <c r="W1224" i="1"/>
  <c r="V1224" i="1"/>
  <c r="W1223" i="1"/>
  <c r="V1223" i="1"/>
  <c r="W1222" i="1"/>
  <c r="V1222" i="1"/>
  <c r="W1221" i="1"/>
  <c r="V1221" i="1"/>
  <c r="W1220" i="1"/>
  <c r="V1220" i="1"/>
  <c r="W1219" i="1"/>
  <c r="V1219" i="1"/>
  <c r="W1218" i="1"/>
  <c r="V1218" i="1"/>
  <c r="W1217" i="1"/>
  <c r="V1217" i="1"/>
  <c r="W1216" i="1"/>
  <c r="V1216" i="1"/>
  <c r="W1215" i="1"/>
  <c r="V1215" i="1"/>
  <c r="W1214" i="1"/>
  <c r="V1214" i="1"/>
  <c r="W1213" i="1"/>
  <c r="V1213" i="1"/>
  <c r="W1212" i="1"/>
  <c r="V1212" i="1"/>
  <c r="W1211" i="1"/>
  <c r="V1211" i="1"/>
  <c r="W1210" i="1"/>
  <c r="V1210" i="1"/>
  <c r="W1209" i="1"/>
  <c r="V1209" i="1"/>
  <c r="W1208" i="1"/>
  <c r="V1208" i="1"/>
  <c r="W1207" i="1"/>
  <c r="V1207" i="1"/>
  <c r="W1206" i="1"/>
  <c r="V1206" i="1"/>
  <c r="W1205" i="1"/>
  <c r="V1205" i="1"/>
  <c r="W1204" i="1"/>
  <c r="V1204" i="1"/>
  <c r="W1203" i="1"/>
  <c r="V1203" i="1"/>
  <c r="W1202" i="1"/>
  <c r="V1202" i="1"/>
  <c r="W1201" i="1"/>
  <c r="V1201" i="1"/>
  <c r="W1200" i="1"/>
  <c r="V1200" i="1"/>
  <c r="W1199" i="1"/>
  <c r="V1199" i="1"/>
  <c r="W1198" i="1"/>
  <c r="V1198" i="1"/>
  <c r="W1197" i="1"/>
  <c r="V1197" i="1"/>
  <c r="W1196" i="1"/>
  <c r="V1196" i="1"/>
  <c r="W1195" i="1"/>
  <c r="V1195" i="1"/>
  <c r="W1194" i="1"/>
  <c r="V1194" i="1"/>
  <c r="W1193" i="1"/>
  <c r="V1193" i="1"/>
  <c r="W1192" i="1"/>
  <c r="V1192" i="1"/>
  <c r="W1191" i="1"/>
  <c r="V1191" i="1"/>
  <c r="W1190" i="1"/>
  <c r="V1190" i="1"/>
  <c r="W1189" i="1"/>
  <c r="V1189" i="1"/>
  <c r="W1188" i="1"/>
  <c r="V1188" i="1"/>
  <c r="W1187" i="1"/>
  <c r="V1187" i="1"/>
  <c r="W1186" i="1"/>
  <c r="V1186" i="1"/>
  <c r="W1185" i="1"/>
  <c r="V1185" i="1"/>
  <c r="W1184" i="1"/>
  <c r="V1184" i="1"/>
  <c r="W1183" i="1"/>
  <c r="V1183" i="1"/>
  <c r="W1182" i="1"/>
  <c r="V1182" i="1"/>
  <c r="W1181" i="1"/>
  <c r="V1181" i="1"/>
  <c r="W1180" i="1"/>
  <c r="V1180" i="1"/>
  <c r="W1179" i="1"/>
  <c r="V1179" i="1"/>
  <c r="W1178" i="1"/>
  <c r="V1178" i="1"/>
  <c r="W1177" i="1"/>
  <c r="V1177" i="1"/>
  <c r="W1176" i="1"/>
  <c r="V1176" i="1"/>
  <c r="W1175" i="1"/>
  <c r="V1175" i="1"/>
  <c r="W1174" i="1"/>
  <c r="V1174" i="1"/>
  <c r="W1173" i="1"/>
  <c r="V1173" i="1"/>
  <c r="W1172" i="1"/>
  <c r="V1172" i="1"/>
  <c r="W1171" i="1"/>
  <c r="V1171" i="1"/>
  <c r="W1170" i="1"/>
  <c r="V1170" i="1"/>
  <c r="W1169" i="1"/>
  <c r="V1169" i="1"/>
  <c r="W1168" i="1"/>
  <c r="V1168" i="1"/>
  <c r="W1167" i="1"/>
  <c r="V1167" i="1"/>
  <c r="W1166" i="1"/>
  <c r="V1166" i="1"/>
  <c r="W1165" i="1"/>
  <c r="V1165" i="1"/>
  <c r="W1164" i="1"/>
  <c r="V1164" i="1"/>
  <c r="W1163" i="1"/>
  <c r="V1163" i="1"/>
  <c r="W1162" i="1"/>
  <c r="V1162" i="1"/>
  <c r="W1161" i="1"/>
  <c r="V1161" i="1"/>
  <c r="W1160" i="1"/>
  <c r="V1160" i="1"/>
  <c r="W1159" i="1"/>
  <c r="V1159" i="1"/>
  <c r="W1158" i="1"/>
  <c r="V1158" i="1"/>
  <c r="W1157" i="1"/>
  <c r="V1157" i="1"/>
  <c r="W1156" i="1"/>
  <c r="V1156" i="1"/>
  <c r="W1155" i="1"/>
  <c r="V1155" i="1"/>
  <c r="W1154" i="1"/>
  <c r="V1154" i="1"/>
  <c r="W1153" i="1"/>
  <c r="V1153" i="1"/>
  <c r="W1152" i="1"/>
  <c r="V1152" i="1"/>
  <c r="W1151" i="1"/>
  <c r="V1151" i="1"/>
  <c r="W1150" i="1"/>
  <c r="V1150" i="1"/>
  <c r="W1149" i="1"/>
  <c r="V1149" i="1"/>
  <c r="W1148" i="1"/>
  <c r="V1148" i="1"/>
  <c r="W1147" i="1"/>
  <c r="V1147" i="1"/>
  <c r="W1146" i="1"/>
  <c r="V1146" i="1"/>
  <c r="W1145" i="1"/>
  <c r="V1145" i="1"/>
  <c r="W1144" i="1"/>
  <c r="V1144" i="1"/>
  <c r="W1143" i="1"/>
  <c r="V1143" i="1"/>
  <c r="W1142" i="1"/>
  <c r="V1142" i="1"/>
  <c r="W1141" i="1"/>
  <c r="V1141" i="1"/>
  <c r="W1140" i="1"/>
  <c r="V1140" i="1"/>
  <c r="W1139" i="1"/>
  <c r="V1139" i="1"/>
  <c r="W1138" i="1"/>
  <c r="V1138" i="1"/>
  <c r="W1137" i="1"/>
  <c r="V1137" i="1"/>
  <c r="W1136" i="1"/>
  <c r="V1136" i="1"/>
  <c r="W1135" i="1"/>
  <c r="V1135" i="1"/>
  <c r="W1134" i="1"/>
  <c r="V1134" i="1"/>
  <c r="W1133" i="1"/>
  <c r="V1133" i="1"/>
  <c r="W1132" i="1"/>
  <c r="V1132" i="1"/>
  <c r="W1131" i="1"/>
  <c r="V1131" i="1"/>
  <c r="W1130" i="1"/>
  <c r="V1130" i="1"/>
  <c r="W1129" i="1"/>
  <c r="V1129" i="1"/>
  <c r="W1128" i="1"/>
  <c r="V1128" i="1"/>
  <c r="W1127" i="1"/>
  <c r="V1127" i="1"/>
  <c r="W1126" i="1"/>
  <c r="V1126" i="1"/>
  <c r="W1125" i="1"/>
  <c r="V1125" i="1"/>
  <c r="W1124" i="1"/>
  <c r="V1124" i="1"/>
  <c r="W1123" i="1"/>
  <c r="V1123" i="1"/>
  <c r="W1122" i="1"/>
  <c r="V1122" i="1"/>
  <c r="W1121" i="1"/>
  <c r="V1121" i="1"/>
  <c r="W1120" i="1"/>
  <c r="V1120" i="1"/>
  <c r="W1119" i="1"/>
  <c r="V1119" i="1"/>
  <c r="W1118" i="1"/>
  <c r="V1118" i="1"/>
  <c r="W1117" i="1"/>
  <c r="V1117" i="1"/>
  <c r="W1116" i="1"/>
  <c r="V1116" i="1"/>
  <c r="W1115" i="1"/>
  <c r="V1115" i="1"/>
  <c r="W1114" i="1"/>
  <c r="V1114" i="1"/>
  <c r="W1113" i="1"/>
  <c r="V1113" i="1"/>
  <c r="W1112" i="1"/>
  <c r="V1112" i="1"/>
  <c r="W1111" i="1"/>
  <c r="V1111" i="1"/>
  <c r="W1110" i="1"/>
  <c r="V1110" i="1"/>
  <c r="W1109" i="1"/>
  <c r="V1109" i="1"/>
  <c r="W1108" i="1"/>
  <c r="V1108" i="1"/>
  <c r="W1107" i="1"/>
  <c r="V1107" i="1"/>
  <c r="W1106" i="1"/>
  <c r="V1106" i="1"/>
  <c r="W1105" i="1"/>
  <c r="V1105" i="1"/>
  <c r="W1104" i="1"/>
  <c r="V1104" i="1"/>
  <c r="W1103" i="1"/>
  <c r="V1103" i="1"/>
  <c r="W1102" i="1"/>
  <c r="V1102" i="1"/>
  <c r="W1101" i="1"/>
  <c r="V1101" i="1"/>
  <c r="W1100" i="1"/>
  <c r="V1100" i="1"/>
  <c r="W1099" i="1"/>
  <c r="V1099" i="1"/>
  <c r="W1098" i="1"/>
  <c r="V1098" i="1"/>
  <c r="W1097" i="1"/>
  <c r="V1097" i="1"/>
  <c r="W1096" i="1"/>
  <c r="V1096" i="1"/>
  <c r="W1095" i="1"/>
  <c r="V1095" i="1"/>
  <c r="W1094" i="1"/>
  <c r="V1094" i="1"/>
  <c r="W1093" i="1"/>
  <c r="V1093" i="1"/>
  <c r="W1092" i="1"/>
  <c r="V1092" i="1"/>
  <c r="W1091" i="1"/>
  <c r="V1091" i="1"/>
  <c r="W1090" i="1"/>
  <c r="V1090" i="1"/>
  <c r="W1089" i="1"/>
  <c r="V1089" i="1"/>
  <c r="W1088" i="1"/>
  <c r="V1088" i="1"/>
  <c r="W1087" i="1"/>
  <c r="V1087" i="1"/>
  <c r="W1086" i="1"/>
  <c r="V1086" i="1"/>
  <c r="W1085" i="1"/>
  <c r="V1085" i="1"/>
  <c r="W1084" i="1"/>
  <c r="V1084" i="1"/>
  <c r="W1083" i="1"/>
  <c r="V1083" i="1"/>
  <c r="W1082" i="1"/>
  <c r="V1082" i="1"/>
  <c r="W1081" i="1"/>
  <c r="V1081" i="1"/>
  <c r="W1080" i="1"/>
  <c r="V1080" i="1"/>
  <c r="W1079" i="1"/>
  <c r="V1079" i="1"/>
  <c r="W1078" i="1"/>
  <c r="V1078" i="1"/>
  <c r="W1077" i="1"/>
  <c r="V1077" i="1"/>
  <c r="W1076" i="1"/>
  <c r="V1076" i="1"/>
  <c r="W1075" i="1"/>
  <c r="V1075" i="1"/>
  <c r="W1074" i="1"/>
  <c r="V1074" i="1"/>
  <c r="W1073" i="1"/>
  <c r="V1073" i="1"/>
  <c r="W1072" i="1"/>
  <c r="V1072" i="1"/>
  <c r="W1071" i="1"/>
  <c r="V1071" i="1"/>
  <c r="W1070" i="1"/>
  <c r="V1070" i="1"/>
  <c r="W1069" i="1"/>
  <c r="V1069" i="1"/>
  <c r="W1068" i="1"/>
  <c r="V1068" i="1"/>
  <c r="W1067" i="1"/>
  <c r="V1067" i="1"/>
  <c r="W1066" i="1"/>
  <c r="V1066" i="1"/>
  <c r="W1065" i="1"/>
  <c r="V1065" i="1"/>
  <c r="W1064" i="1"/>
  <c r="V1064" i="1"/>
  <c r="W1063" i="1"/>
  <c r="V1063" i="1"/>
  <c r="W1062" i="1"/>
  <c r="V1062" i="1"/>
  <c r="W1061" i="1"/>
  <c r="V1061" i="1"/>
  <c r="W1060" i="1"/>
  <c r="V1060" i="1"/>
  <c r="W1059" i="1"/>
  <c r="V1059" i="1"/>
  <c r="W1058" i="1"/>
  <c r="V1058" i="1"/>
  <c r="W1057" i="1"/>
  <c r="V1057" i="1"/>
  <c r="W1056" i="1"/>
  <c r="V1056" i="1"/>
  <c r="W1055" i="1"/>
  <c r="V1055" i="1"/>
  <c r="W1054" i="1"/>
  <c r="V1054" i="1"/>
  <c r="W1053" i="1"/>
  <c r="V1053" i="1"/>
  <c r="W1052" i="1"/>
  <c r="V1052" i="1"/>
  <c r="W1051" i="1"/>
  <c r="V1051" i="1"/>
  <c r="W1050" i="1"/>
  <c r="V1050" i="1"/>
  <c r="W1049" i="1"/>
  <c r="V1049" i="1"/>
  <c r="W1048" i="1"/>
  <c r="V1048" i="1"/>
  <c r="W1047" i="1"/>
  <c r="V1047" i="1"/>
  <c r="W1046" i="1"/>
  <c r="V1046" i="1"/>
  <c r="W1045" i="1"/>
  <c r="V1045" i="1"/>
  <c r="W1044" i="1"/>
  <c r="V1044" i="1"/>
  <c r="W1043" i="1"/>
  <c r="V1043" i="1"/>
  <c r="W1042" i="1"/>
  <c r="V1042" i="1"/>
  <c r="W1041" i="1"/>
  <c r="V1041" i="1"/>
  <c r="W1040" i="1"/>
  <c r="V1040" i="1"/>
  <c r="W1039" i="1"/>
  <c r="V1039" i="1"/>
  <c r="W1038" i="1"/>
  <c r="V1038" i="1"/>
  <c r="W1037" i="1"/>
  <c r="V1037" i="1"/>
  <c r="W1036" i="1"/>
  <c r="V1036" i="1"/>
  <c r="W1035" i="1"/>
  <c r="V1035" i="1"/>
  <c r="W1034" i="1"/>
  <c r="V1034" i="1"/>
  <c r="W1033" i="1"/>
  <c r="V1033" i="1"/>
  <c r="W1032" i="1"/>
  <c r="V1032" i="1"/>
  <c r="W1031" i="1"/>
  <c r="V1031" i="1"/>
  <c r="W1030" i="1"/>
  <c r="V1030" i="1"/>
  <c r="W1029" i="1"/>
  <c r="V1029" i="1"/>
  <c r="W1028" i="1"/>
  <c r="V1028" i="1"/>
  <c r="W1027" i="1"/>
  <c r="V1027" i="1"/>
  <c r="W1026" i="1"/>
  <c r="V1026" i="1"/>
  <c r="W1025" i="1"/>
  <c r="V1025" i="1"/>
  <c r="W1024" i="1"/>
  <c r="V1024" i="1"/>
  <c r="W1023" i="1"/>
  <c r="V1023" i="1"/>
  <c r="W1022" i="1"/>
  <c r="V1022" i="1"/>
  <c r="W1021" i="1"/>
  <c r="V1021" i="1"/>
  <c r="W1020" i="1"/>
  <c r="V1020" i="1"/>
  <c r="W1019" i="1"/>
  <c r="V1019" i="1"/>
  <c r="W1018" i="1"/>
  <c r="V1018" i="1"/>
  <c r="W1017" i="1"/>
  <c r="V1017" i="1"/>
  <c r="W1016" i="1"/>
  <c r="V1016" i="1"/>
  <c r="W1015" i="1"/>
  <c r="V1015" i="1"/>
  <c r="W1014" i="1"/>
  <c r="V1014" i="1"/>
  <c r="W1013" i="1"/>
  <c r="V1013" i="1"/>
  <c r="W1012" i="1"/>
  <c r="V1012" i="1"/>
  <c r="W1011" i="1"/>
  <c r="V1011" i="1"/>
  <c r="W1010" i="1"/>
  <c r="V1010" i="1"/>
  <c r="W1009" i="1"/>
  <c r="V1009" i="1"/>
  <c r="W1008" i="1"/>
  <c r="V1008" i="1"/>
  <c r="W1007" i="1"/>
  <c r="V1007" i="1"/>
  <c r="W1006" i="1"/>
  <c r="V1006" i="1"/>
  <c r="W1005" i="1"/>
  <c r="V1005" i="1"/>
  <c r="W1004" i="1"/>
  <c r="V1004" i="1"/>
  <c r="W1003" i="1"/>
  <c r="V1003" i="1"/>
  <c r="W1002" i="1"/>
  <c r="V1002" i="1"/>
  <c r="W1001" i="1"/>
  <c r="V1001" i="1"/>
  <c r="W1000" i="1"/>
  <c r="V1000" i="1"/>
  <c r="W999" i="1"/>
  <c r="V999" i="1"/>
  <c r="W998" i="1"/>
  <c r="V998" i="1"/>
  <c r="W997" i="1"/>
  <c r="V997" i="1"/>
  <c r="W996" i="1"/>
  <c r="V996" i="1"/>
  <c r="W995" i="1"/>
  <c r="V995" i="1"/>
  <c r="W994" i="1"/>
  <c r="V994" i="1"/>
  <c r="W993" i="1"/>
  <c r="V993" i="1"/>
  <c r="W992" i="1"/>
  <c r="V992" i="1"/>
  <c r="W991" i="1"/>
  <c r="V991" i="1"/>
  <c r="W990" i="1"/>
  <c r="V990" i="1"/>
  <c r="W989" i="1"/>
  <c r="V989" i="1"/>
  <c r="W988" i="1"/>
  <c r="V988" i="1"/>
  <c r="W987" i="1"/>
  <c r="V987" i="1"/>
  <c r="W986" i="1"/>
  <c r="V986" i="1"/>
  <c r="W985" i="1"/>
  <c r="V985" i="1"/>
  <c r="W984" i="1"/>
  <c r="V984" i="1"/>
  <c r="W983" i="1"/>
  <c r="V983" i="1"/>
  <c r="W982" i="1"/>
  <c r="V982" i="1"/>
  <c r="W981" i="1"/>
  <c r="V981" i="1"/>
  <c r="W980" i="1"/>
  <c r="V980" i="1"/>
  <c r="W979" i="1"/>
  <c r="V979" i="1"/>
  <c r="W978" i="1"/>
  <c r="V978" i="1"/>
  <c r="W977" i="1"/>
  <c r="V977" i="1"/>
  <c r="W976" i="1"/>
  <c r="V976" i="1"/>
  <c r="W975" i="1"/>
  <c r="V975" i="1"/>
  <c r="W974" i="1"/>
  <c r="V974" i="1"/>
  <c r="W973" i="1"/>
  <c r="V973" i="1"/>
  <c r="W972" i="1"/>
  <c r="V972" i="1"/>
  <c r="W971" i="1"/>
  <c r="V971" i="1"/>
  <c r="W970" i="1"/>
  <c r="V970" i="1"/>
  <c r="W969" i="1"/>
  <c r="V969" i="1"/>
  <c r="W968" i="1"/>
  <c r="V968" i="1"/>
  <c r="W967" i="1"/>
  <c r="V967" i="1"/>
  <c r="W966" i="1"/>
  <c r="V966" i="1"/>
  <c r="W965" i="1"/>
  <c r="V965" i="1"/>
  <c r="W964" i="1"/>
  <c r="V964" i="1"/>
  <c r="W963" i="1"/>
  <c r="V963" i="1"/>
  <c r="W962" i="1"/>
  <c r="V962" i="1"/>
  <c r="W961" i="1"/>
  <c r="V961" i="1"/>
  <c r="W960" i="1"/>
  <c r="V960" i="1"/>
  <c r="W959" i="1"/>
  <c r="V959" i="1"/>
  <c r="W958" i="1"/>
  <c r="V958" i="1"/>
  <c r="W957" i="1"/>
  <c r="V957" i="1"/>
  <c r="W956" i="1"/>
  <c r="V956" i="1"/>
  <c r="W955" i="1"/>
  <c r="V955" i="1"/>
  <c r="W954" i="1"/>
  <c r="V954" i="1"/>
  <c r="W953" i="1"/>
  <c r="V953" i="1"/>
  <c r="W952" i="1"/>
  <c r="V952" i="1"/>
  <c r="W951" i="1"/>
  <c r="V951" i="1"/>
  <c r="W950" i="1"/>
  <c r="V950" i="1"/>
  <c r="W949" i="1"/>
  <c r="V949" i="1"/>
  <c r="W948" i="1"/>
  <c r="V948" i="1"/>
  <c r="W947" i="1"/>
  <c r="V947" i="1"/>
  <c r="W946" i="1"/>
  <c r="V946" i="1"/>
  <c r="W945" i="1"/>
  <c r="V945" i="1"/>
  <c r="W944" i="1"/>
  <c r="V944" i="1"/>
  <c r="W943" i="1"/>
  <c r="V943" i="1"/>
  <c r="W942" i="1"/>
  <c r="V942" i="1"/>
  <c r="W941" i="1"/>
  <c r="V941" i="1"/>
  <c r="W940" i="1"/>
  <c r="V940" i="1"/>
  <c r="W939" i="1"/>
  <c r="V939" i="1"/>
  <c r="W938" i="1"/>
  <c r="V938" i="1"/>
  <c r="W937" i="1"/>
  <c r="V937" i="1"/>
  <c r="W936" i="1"/>
  <c r="V936" i="1"/>
  <c r="W935" i="1"/>
  <c r="V935" i="1"/>
  <c r="W934" i="1"/>
  <c r="V934" i="1"/>
  <c r="W933" i="1"/>
  <c r="V933" i="1"/>
  <c r="W932" i="1"/>
  <c r="V932" i="1"/>
  <c r="W931" i="1"/>
  <c r="V931" i="1"/>
  <c r="W930" i="1"/>
  <c r="V930" i="1"/>
  <c r="W929" i="1"/>
  <c r="V929" i="1"/>
  <c r="W928" i="1"/>
  <c r="V928" i="1"/>
  <c r="W927" i="1"/>
  <c r="V927" i="1"/>
  <c r="W926" i="1"/>
  <c r="V926" i="1"/>
  <c r="W925" i="1"/>
  <c r="V925" i="1"/>
  <c r="W924" i="1"/>
  <c r="V924" i="1"/>
  <c r="W923" i="1"/>
  <c r="V923" i="1"/>
  <c r="W922" i="1"/>
  <c r="V922" i="1"/>
  <c r="W921" i="1"/>
  <c r="V921" i="1"/>
  <c r="W920" i="1"/>
  <c r="V920" i="1"/>
  <c r="W919" i="1"/>
  <c r="V919" i="1"/>
  <c r="W918" i="1"/>
  <c r="V918" i="1"/>
  <c r="W917" i="1"/>
  <c r="V917" i="1"/>
  <c r="W916" i="1"/>
  <c r="V916" i="1"/>
  <c r="W915" i="1"/>
  <c r="V915" i="1"/>
  <c r="W914" i="1"/>
  <c r="V914" i="1"/>
  <c r="W913" i="1"/>
  <c r="V913" i="1"/>
  <c r="W912" i="1"/>
  <c r="V912" i="1"/>
  <c r="W911" i="1"/>
  <c r="V911" i="1"/>
  <c r="W910" i="1"/>
  <c r="V910" i="1"/>
  <c r="W909" i="1"/>
  <c r="V909" i="1"/>
  <c r="W908" i="1"/>
  <c r="V908" i="1"/>
  <c r="W907" i="1"/>
  <c r="V907" i="1"/>
  <c r="W906" i="1"/>
  <c r="V906" i="1"/>
  <c r="W905" i="1"/>
  <c r="V905" i="1"/>
  <c r="W904" i="1"/>
  <c r="V904" i="1"/>
  <c r="W903" i="1"/>
  <c r="V903" i="1"/>
  <c r="W902" i="1"/>
  <c r="V902" i="1"/>
  <c r="W901" i="1"/>
  <c r="V901" i="1"/>
  <c r="W900" i="1"/>
  <c r="V900" i="1"/>
  <c r="W899" i="1"/>
  <c r="V899" i="1"/>
  <c r="W898" i="1"/>
  <c r="V898" i="1"/>
  <c r="W897" i="1"/>
  <c r="V897" i="1"/>
  <c r="W896" i="1"/>
  <c r="V896" i="1"/>
  <c r="W895" i="1"/>
  <c r="V895" i="1"/>
  <c r="W894" i="1"/>
  <c r="V894" i="1"/>
  <c r="W893" i="1"/>
  <c r="V893" i="1"/>
  <c r="W892" i="1"/>
  <c r="V892" i="1"/>
  <c r="W891" i="1"/>
  <c r="V891" i="1"/>
  <c r="W890" i="1"/>
  <c r="V890" i="1"/>
  <c r="W889" i="1"/>
  <c r="V889" i="1"/>
  <c r="W888" i="1"/>
  <c r="V888" i="1"/>
  <c r="W887" i="1"/>
  <c r="V887" i="1"/>
  <c r="W886" i="1"/>
  <c r="V886" i="1"/>
  <c r="W885" i="1"/>
  <c r="V885" i="1"/>
  <c r="W884" i="1"/>
  <c r="V884" i="1"/>
  <c r="W883" i="1"/>
  <c r="V883" i="1"/>
  <c r="W882" i="1"/>
  <c r="V882" i="1"/>
  <c r="W881" i="1"/>
  <c r="V881" i="1"/>
  <c r="W880" i="1"/>
  <c r="V880" i="1"/>
  <c r="W879" i="1"/>
  <c r="V879" i="1"/>
  <c r="W878" i="1"/>
  <c r="V878" i="1"/>
  <c r="W877" i="1"/>
  <c r="V877" i="1"/>
  <c r="W876" i="1"/>
  <c r="V876" i="1"/>
  <c r="W875" i="1"/>
  <c r="V875" i="1"/>
  <c r="W874" i="1"/>
  <c r="V874" i="1"/>
  <c r="W873" i="1"/>
  <c r="V873" i="1"/>
  <c r="W872" i="1"/>
  <c r="V872" i="1"/>
  <c r="W871" i="1"/>
  <c r="V871" i="1"/>
  <c r="W870" i="1"/>
  <c r="V870" i="1"/>
  <c r="W869" i="1"/>
  <c r="V869" i="1"/>
  <c r="W868" i="1"/>
  <c r="V868" i="1"/>
  <c r="W867" i="1"/>
  <c r="V867" i="1"/>
  <c r="W866" i="1"/>
  <c r="V866" i="1"/>
  <c r="W865" i="1"/>
  <c r="V865" i="1"/>
  <c r="W864" i="1"/>
  <c r="V864" i="1"/>
  <c r="W863" i="1"/>
  <c r="V863" i="1"/>
  <c r="W862" i="1"/>
  <c r="V862" i="1"/>
  <c r="W861" i="1"/>
  <c r="V861" i="1"/>
  <c r="W860" i="1"/>
  <c r="V860" i="1"/>
  <c r="W859" i="1"/>
  <c r="V859" i="1"/>
  <c r="W858" i="1"/>
  <c r="V858" i="1"/>
  <c r="W857" i="1"/>
  <c r="V857" i="1"/>
  <c r="W856" i="1"/>
  <c r="V856" i="1"/>
  <c r="W855" i="1"/>
  <c r="V855" i="1"/>
  <c r="W854" i="1"/>
  <c r="V854" i="1"/>
  <c r="W853" i="1"/>
  <c r="V853" i="1"/>
  <c r="W852" i="1"/>
  <c r="V852" i="1"/>
  <c r="W851" i="1"/>
  <c r="V851" i="1"/>
  <c r="W850" i="1"/>
  <c r="V850" i="1"/>
  <c r="W849" i="1"/>
  <c r="V849" i="1"/>
  <c r="W848" i="1"/>
  <c r="V848" i="1"/>
  <c r="W847" i="1"/>
  <c r="V847" i="1"/>
  <c r="W846" i="1"/>
  <c r="V846" i="1"/>
  <c r="W845" i="1"/>
  <c r="V845" i="1"/>
  <c r="W844" i="1"/>
  <c r="V844" i="1"/>
  <c r="W843" i="1"/>
  <c r="V843" i="1"/>
  <c r="W842" i="1"/>
  <c r="V842" i="1"/>
  <c r="W841" i="1"/>
  <c r="V841" i="1"/>
  <c r="W840" i="1"/>
  <c r="V840" i="1"/>
  <c r="W839" i="1"/>
  <c r="V839" i="1"/>
  <c r="W838" i="1"/>
  <c r="V838" i="1"/>
  <c r="W837" i="1"/>
  <c r="V837" i="1"/>
  <c r="W836" i="1"/>
  <c r="V836" i="1"/>
  <c r="W835" i="1"/>
  <c r="V835" i="1"/>
  <c r="W834" i="1"/>
  <c r="V834" i="1"/>
  <c r="W833" i="1"/>
  <c r="V833" i="1"/>
  <c r="W832" i="1"/>
  <c r="V832" i="1"/>
  <c r="W831" i="1"/>
  <c r="V831" i="1"/>
  <c r="W830" i="1"/>
  <c r="V830" i="1"/>
  <c r="W829" i="1"/>
  <c r="V829" i="1"/>
  <c r="W828" i="1"/>
  <c r="V828" i="1"/>
  <c r="W827" i="1"/>
  <c r="V827" i="1"/>
  <c r="W826" i="1"/>
  <c r="V826" i="1"/>
  <c r="W825" i="1"/>
  <c r="V825" i="1"/>
  <c r="W824" i="1"/>
  <c r="V824" i="1"/>
  <c r="W823" i="1"/>
  <c r="V823" i="1"/>
  <c r="W822" i="1"/>
  <c r="V822" i="1"/>
  <c r="W821" i="1"/>
  <c r="V821" i="1"/>
  <c r="W820" i="1"/>
  <c r="V820" i="1"/>
  <c r="W819" i="1"/>
  <c r="V819" i="1"/>
  <c r="W818" i="1"/>
  <c r="V818" i="1"/>
  <c r="W817" i="1"/>
  <c r="V817" i="1"/>
  <c r="W816" i="1"/>
  <c r="V816" i="1"/>
  <c r="W815" i="1"/>
  <c r="V815" i="1"/>
  <c r="W814" i="1"/>
  <c r="V814" i="1"/>
  <c r="W813" i="1"/>
  <c r="V813" i="1"/>
  <c r="W812" i="1"/>
  <c r="V812" i="1"/>
  <c r="W811" i="1"/>
  <c r="V811" i="1"/>
  <c r="W810" i="1"/>
  <c r="V810" i="1"/>
  <c r="W809" i="1"/>
  <c r="V809" i="1"/>
  <c r="W808" i="1"/>
  <c r="V808" i="1"/>
  <c r="W807" i="1"/>
  <c r="V807" i="1"/>
  <c r="W806" i="1"/>
  <c r="V806" i="1"/>
  <c r="W805" i="1"/>
  <c r="V805" i="1"/>
  <c r="W804" i="1"/>
  <c r="V804" i="1"/>
  <c r="W803" i="1"/>
  <c r="V803" i="1"/>
  <c r="W802" i="1"/>
  <c r="V802" i="1"/>
  <c r="W801" i="1"/>
  <c r="V801" i="1"/>
  <c r="W800" i="1"/>
  <c r="V800" i="1"/>
  <c r="W799" i="1"/>
  <c r="V799" i="1"/>
  <c r="W798" i="1"/>
  <c r="V798" i="1"/>
  <c r="W797" i="1"/>
  <c r="V797" i="1"/>
  <c r="W796" i="1"/>
  <c r="V796" i="1"/>
  <c r="W795" i="1"/>
  <c r="V795" i="1"/>
  <c r="W794" i="1"/>
  <c r="V794" i="1"/>
  <c r="W793" i="1"/>
  <c r="V793" i="1"/>
  <c r="W792" i="1"/>
  <c r="V792" i="1"/>
  <c r="W791" i="1"/>
  <c r="V791" i="1"/>
  <c r="W790" i="1"/>
  <c r="V790" i="1"/>
  <c r="W789" i="1"/>
  <c r="V789" i="1"/>
  <c r="W788" i="1"/>
  <c r="V788" i="1"/>
  <c r="W787" i="1"/>
  <c r="V787" i="1"/>
  <c r="W786" i="1"/>
  <c r="V786" i="1"/>
  <c r="W785" i="1"/>
  <c r="V785" i="1"/>
  <c r="W784" i="1"/>
  <c r="V784" i="1"/>
  <c r="W783" i="1"/>
  <c r="V783" i="1"/>
  <c r="W782" i="1"/>
  <c r="V782" i="1"/>
  <c r="W781" i="1"/>
  <c r="V781" i="1"/>
  <c r="W780" i="1"/>
  <c r="V780" i="1"/>
  <c r="W779" i="1"/>
  <c r="V779" i="1"/>
  <c r="W778" i="1"/>
  <c r="V778" i="1"/>
  <c r="W777" i="1"/>
  <c r="V777" i="1"/>
  <c r="W776" i="1"/>
  <c r="V776" i="1"/>
  <c r="W775" i="1"/>
  <c r="V775" i="1"/>
  <c r="W774" i="1"/>
  <c r="V774" i="1"/>
  <c r="W773" i="1"/>
  <c r="V773" i="1"/>
  <c r="W772" i="1"/>
  <c r="V772" i="1"/>
  <c r="W771" i="1"/>
  <c r="V771" i="1"/>
  <c r="W770" i="1"/>
  <c r="V770" i="1"/>
  <c r="W769" i="1"/>
  <c r="V769" i="1"/>
  <c r="W768" i="1"/>
  <c r="V768" i="1"/>
  <c r="W767" i="1"/>
  <c r="V767" i="1"/>
  <c r="W766" i="1"/>
  <c r="V766" i="1"/>
  <c r="W765" i="1"/>
  <c r="V765" i="1"/>
  <c r="W764" i="1"/>
  <c r="V764" i="1"/>
  <c r="W763" i="1"/>
  <c r="V763" i="1"/>
  <c r="W762" i="1"/>
  <c r="V762" i="1"/>
  <c r="W761" i="1"/>
  <c r="V761" i="1"/>
  <c r="W760" i="1"/>
  <c r="V760" i="1"/>
  <c r="W759" i="1"/>
  <c r="V759" i="1"/>
  <c r="W758" i="1"/>
  <c r="V758" i="1"/>
  <c r="W757" i="1"/>
  <c r="V757" i="1"/>
  <c r="W756" i="1"/>
  <c r="V756" i="1"/>
  <c r="W755" i="1"/>
  <c r="V755" i="1"/>
  <c r="W754" i="1"/>
  <c r="V754" i="1"/>
  <c r="W753" i="1"/>
  <c r="V753" i="1"/>
  <c r="W752" i="1"/>
  <c r="V752" i="1"/>
  <c r="W751" i="1"/>
  <c r="V751" i="1"/>
  <c r="W750" i="1"/>
  <c r="V750" i="1"/>
  <c r="W749" i="1"/>
  <c r="V749" i="1"/>
  <c r="W748" i="1"/>
  <c r="V748" i="1"/>
  <c r="W747" i="1"/>
  <c r="V747" i="1"/>
  <c r="W746" i="1"/>
  <c r="V746" i="1"/>
  <c r="W745" i="1"/>
  <c r="V745" i="1"/>
  <c r="W744" i="1"/>
  <c r="V744" i="1"/>
  <c r="W743" i="1"/>
  <c r="V743" i="1"/>
  <c r="W742" i="1"/>
  <c r="V742" i="1"/>
  <c r="W741" i="1"/>
  <c r="V741" i="1"/>
  <c r="W740" i="1"/>
  <c r="V740" i="1"/>
  <c r="W739" i="1"/>
  <c r="V739" i="1"/>
  <c r="W738" i="1"/>
  <c r="V738" i="1"/>
  <c r="W737" i="1"/>
  <c r="V737" i="1"/>
  <c r="W736" i="1"/>
  <c r="V736" i="1"/>
  <c r="W735" i="1"/>
  <c r="V735" i="1"/>
  <c r="W734" i="1"/>
  <c r="V734" i="1"/>
  <c r="W733" i="1"/>
  <c r="V733" i="1"/>
  <c r="W732" i="1"/>
  <c r="V732" i="1"/>
  <c r="W731" i="1"/>
  <c r="V731" i="1"/>
  <c r="W730" i="1"/>
  <c r="V730" i="1"/>
  <c r="W729" i="1"/>
  <c r="V729" i="1"/>
  <c r="W728" i="1"/>
  <c r="V728" i="1"/>
  <c r="W727" i="1"/>
  <c r="V727" i="1"/>
  <c r="W726" i="1"/>
  <c r="V726" i="1"/>
  <c r="W725" i="1"/>
  <c r="V725" i="1"/>
  <c r="W724" i="1"/>
  <c r="V724" i="1"/>
  <c r="W723" i="1"/>
  <c r="V723" i="1"/>
  <c r="W722" i="1"/>
  <c r="V722" i="1"/>
  <c r="W721" i="1"/>
  <c r="V721" i="1"/>
  <c r="W720" i="1"/>
  <c r="V720" i="1"/>
  <c r="W719" i="1"/>
  <c r="V719" i="1"/>
  <c r="W718" i="1"/>
  <c r="V718" i="1"/>
  <c r="W717" i="1"/>
  <c r="V717" i="1"/>
  <c r="W716" i="1"/>
  <c r="V716" i="1"/>
  <c r="W715" i="1"/>
  <c r="V715" i="1"/>
  <c r="W714" i="1"/>
  <c r="V714" i="1"/>
  <c r="W713" i="1"/>
  <c r="V713" i="1"/>
  <c r="W712" i="1"/>
  <c r="V712" i="1"/>
  <c r="W711" i="1"/>
  <c r="V711" i="1"/>
  <c r="W710" i="1"/>
  <c r="V710" i="1"/>
  <c r="W709" i="1"/>
  <c r="V709" i="1"/>
  <c r="W708" i="1"/>
  <c r="V708" i="1"/>
  <c r="W707" i="1"/>
  <c r="V707" i="1"/>
  <c r="W706" i="1"/>
  <c r="V706" i="1"/>
  <c r="W705" i="1"/>
  <c r="V705" i="1"/>
  <c r="W704" i="1"/>
  <c r="V704" i="1"/>
  <c r="W703" i="1"/>
  <c r="V703" i="1"/>
  <c r="W702" i="1"/>
  <c r="V702" i="1"/>
  <c r="W701" i="1"/>
  <c r="V701" i="1"/>
  <c r="W700" i="1"/>
  <c r="V700" i="1"/>
  <c r="W699" i="1"/>
  <c r="V699" i="1"/>
  <c r="W698" i="1"/>
  <c r="V698" i="1"/>
  <c r="W697" i="1"/>
  <c r="V697" i="1"/>
  <c r="W696" i="1"/>
  <c r="V696" i="1"/>
  <c r="W695" i="1"/>
  <c r="V695" i="1"/>
  <c r="W694" i="1"/>
  <c r="V694" i="1"/>
  <c r="W693" i="1"/>
  <c r="V693" i="1"/>
  <c r="W692" i="1"/>
  <c r="V692" i="1"/>
  <c r="W691" i="1"/>
  <c r="V691" i="1"/>
  <c r="W690" i="1"/>
  <c r="V690" i="1"/>
  <c r="W689" i="1"/>
  <c r="V689" i="1"/>
  <c r="W688" i="1"/>
  <c r="V688" i="1"/>
  <c r="W687" i="1"/>
  <c r="V687" i="1"/>
  <c r="W686" i="1"/>
  <c r="V686" i="1"/>
  <c r="W685" i="1"/>
  <c r="V685" i="1"/>
  <c r="W684" i="1"/>
  <c r="V684" i="1"/>
  <c r="W683" i="1"/>
  <c r="V683" i="1"/>
  <c r="W682" i="1"/>
  <c r="V682" i="1"/>
  <c r="W681" i="1"/>
  <c r="V681" i="1"/>
  <c r="W680" i="1"/>
  <c r="V680" i="1"/>
  <c r="W679" i="1"/>
  <c r="V679" i="1"/>
  <c r="W678" i="1"/>
  <c r="V678" i="1"/>
  <c r="W677" i="1"/>
  <c r="V677" i="1"/>
  <c r="W676" i="1"/>
  <c r="V676" i="1"/>
  <c r="W675" i="1"/>
  <c r="V675" i="1"/>
  <c r="W674" i="1"/>
  <c r="V674" i="1"/>
  <c r="W673" i="1"/>
  <c r="V673" i="1"/>
  <c r="W672" i="1"/>
  <c r="V672" i="1"/>
  <c r="W671" i="1"/>
  <c r="V671" i="1"/>
  <c r="W670" i="1"/>
  <c r="V670" i="1"/>
  <c r="W669" i="1"/>
  <c r="V669" i="1"/>
  <c r="W668" i="1"/>
  <c r="V668" i="1"/>
  <c r="W667" i="1"/>
  <c r="V667" i="1"/>
  <c r="W666" i="1"/>
  <c r="V666" i="1"/>
  <c r="W665" i="1"/>
  <c r="V665" i="1"/>
  <c r="W664" i="1"/>
  <c r="V664" i="1"/>
  <c r="W663" i="1"/>
  <c r="V663" i="1"/>
  <c r="W662" i="1"/>
  <c r="V662" i="1"/>
  <c r="W661" i="1"/>
  <c r="V661" i="1"/>
  <c r="W660" i="1"/>
  <c r="V660" i="1"/>
  <c r="W659" i="1"/>
  <c r="V659" i="1"/>
  <c r="W658" i="1"/>
  <c r="V658" i="1"/>
  <c r="W657" i="1"/>
  <c r="V657" i="1"/>
  <c r="W656" i="1"/>
  <c r="V656" i="1"/>
  <c r="W655" i="1"/>
  <c r="V655" i="1"/>
  <c r="W654" i="1"/>
  <c r="V654" i="1"/>
  <c r="W653" i="1"/>
  <c r="V653" i="1"/>
  <c r="W652" i="1"/>
  <c r="V652" i="1"/>
  <c r="W651" i="1"/>
  <c r="V651" i="1"/>
  <c r="W650" i="1"/>
  <c r="V650" i="1"/>
  <c r="W649" i="1"/>
  <c r="V649" i="1"/>
  <c r="W648" i="1"/>
  <c r="V648" i="1"/>
  <c r="W647" i="1"/>
  <c r="V647" i="1"/>
  <c r="W646" i="1"/>
  <c r="V646" i="1"/>
  <c r="W645" i="1"/>
  <c r="V645" i="1"/>
  <c r="W644" i="1"/>
  <c r="V644" i="1"/>
  <c r="W643" i="1"/>
  <c r="V643" i="1"/>
  <c r="W642" i="1"/>
  <c r="V642" i="1"/>
  <c r="W641" i="1"/>
  <c r="V641" i="1"/>
  <c r="W640" i="1"/>
  <c r="V640" i="1"/>
  <c r="W639" i="1"/>
  <c r="V639" i="1"/>
  <c r="W638" i="1"/>
  <c r="V638" i="1"/>
  <c r="W637" i="1"/>
  <c r="V637" i="1"/>
  <c r="W636" i="1"/>
  <c r="V636" i="1"/>
  <c r="W635" i="1"/>
  <c r="V635" i="1"/>
  <c r="W634" i="1"/>
  <c r="V634" i="1"/>
  <c r="W633" i="1"/>
  <c r="V633" i="1"/>
  <c r="W632" i="1"/>
  <c r="V632" i="1"/>
  <c r="W631" i="1"/>
  <c r="V631" i="1"/>
  <c r="W630" i="1"/>
  <c r="V630" i="1"/>
  <c r="W629" i="1"/>
  <c r="V629" i="1"/>
  <c r="W628" i="1"/>
  <c r="V628" i="1"/>
  <c r="W627" i="1"/>
  <c r="V627" i="1"/>
  <c r="W626" i="1"/>
  <c r="V626" i="1"/>
  <c r="W625" i="1"/>
  <c r="V625" i="1"/>
  <c r="W624" i="1"/>
  <c r="V624" i="1"/>
  <c r="W623" i="1"/>
  <c r="V623" i="1"/>
  <c r="W622" i="1"/>
  <c r="V622" i="1"/>
  <c r="W621" i="1"/>
  <c r="V621" i="1"/>
  <c r="W620" i="1"/>
  <c r="V620" i="1"/>
  <c r="W619" i="1"/>
  <c r="V619" i="1"/>
  <c r="W618" i="1"/>
  <c r="V618" i="1"/>
  <c r="W617" i="1"/>
  <c r="V617" i="1"/>
  <c r="W616" i="1"/>
  <c r="V616" i="1"/>
  <c r="W615" i="1"/>
  <c r="V615" i="1"/>
  <c r="W614" i="1"/>
  <c r="V614" i="1"/>
  <c r="W613" i="1"/>
  <c r="V613" i="1"/>
  <c r="W612" i="1"/>
  <c r="V612" i="1"/>
  <c r="W611" i="1"/>
  <c r="V611" i="1"/>
  <c r="W610" i="1"/>
  <c r="V610" i="1"/>
  <c r="W609" i="1"/>
  <c r="V609" i="1"/>
  <c r="W608" i="1"/>
  <c r="V608" i="1"/>
  <c r="W607" i="1"/>
  <c r="V607" i="1"/>
  <c r="W606" i="1"/>
  <c r="V606" i="1"/>
  <c r="W605" i="1"/>
  <c r="V605" i="1"/>
  <c r="W604" i="1"/>
  <c r="V604" i="1"/>
  <c r="W603" i="1"/>
  <c r="V603" i="1"/>
  <c r="W602" i="1"/>
  <c r="V602" i="1"/>
  <c r="W601" i="1"/>
  <c r="V601" i="1"/>
  <c r="W600" i="1"/>
  <c r="V600" i="1"/>
  <c r="W599" i="1"/>
  <c r="V599" i="1"/>
  <c r="W598" i="1"/>
  <c r="V598" i="1"/>
  <c r="W597" i="1"/>
  <c r="V597" i="1"/>
  <c r="W596" i="1"/>
  <c r="V596" i="1"/>
  <c r="W595" i="1"/>
  <c r="V595" i="1"/>
  <c r="W594" i="1"/>
  <c r="V594" i="1"/>
  <c r="W593" i="1"/>
  <c r="V593" i="1"/>
  <c r="W592" i="1"/>
  <c r="V592" i="1"/>
  <c r="W591" i="1"/>
  <c r="V591" i="1"/>
  <c r="W590" i="1"/>
  <c r="V590" i="1"/>
  <c r="W589" i="1"/>
  <c r="V589" i="1"/>
  <c r="W588" i="1"/>
  <c r="V588" i="1"/>
  <c r="W587" i="1"/>
  <c r="V587" i="1"/>
  <c r="W586" i="1"/>
  <c r="V586" i="1"/>
  <c r="W585" i="1"/>
  <c r="V585" i="1"/>
  <c r="W584" i="1"/>
  <c r="V584" i="1"/>
  <c r="W583" i="1"/>
  <c r="V583" i="1"/>
  <c r="W582" i="1"/>
  <c r="V582" i="1"/>
  <c r="W581" i="1"/>
  <c r="V581" i="1"/>
  <c r="W580" i="1"/>
  <c r="V580" i="1"/>
  <c r="W579" i="1"/>
  <c r="V579" i="1"/>
  <c r="W578" i="1"/>
  <c r="V578" i="1"/>
  <c r="W577" i="1"/>
  <c r="V577" i="1"/>
  <c r="W576" i="1"/>
  <c r="V576" i="1"/>
  <c r="W575" i="1"/>
  <c r="V575" i="1"/>
  <c r="W574" i="1"/>
  <c r="V574" i="1"/>
  <c r="W573" i="1"/>
  <c r="V573" i="1"/>
  <c r="W572" i="1"/>
  <c r="V572" i="1"/>
  <c r="W571" i="1"/>
  <c r="V571" i="1"/>
  <c r="W570" i="1"/>
  <c r="V570" i="1"/>
  <c r="W569" i="1"/>
  <c r="V569" i="1"/>
  <c r="W568" i="1"/>
  <c r="V568" i="1"/>
  <c r="W567" i="1"/>
  <c r="V567" i="1"/>
  <c r="W566" i="1"/>
  <c r="V566" i="1"/>
  <c r="W565" i="1"/>
  <c r="V565" i="1"/>
  <c r="W564" i="1"/>
  <c r="V564" i="1"/>
  <c r="W563" i="1"/>
  <c r="V563" i="1"/>
  <c r="W562" i="1"/>
  <c r="V562" i="1"/>
  <c r="W561" i="1"/>
  <c r="V561" i="1"/>
  <c r="W560" i="1"/>
  <c r="V560" i="1"/>
  <c r="W559" i="1"/>
  <c r="V559" i="1"/>
  <c r="W558" i="1"/>
  <c r="V558" i="1"/>
  <c r="W557" i="1"/>
  <c r="V557" i="1"/>
  <c r="W556" i="1"/>
  <c r="V556" i="1"/>
  <c r="W555" i="1"/>
  <c r="V555" i="1"/>
  <c r="W554" i="1"/>
  <c r="V554" i="1"/>
  <c r="W553" i="1"/>
  <c r="V553" i="1"/>
  <c r="W552" i="1"/>
  <c r="V552" i="1"/>
  <c r="W551" i="1"/>
  <c r="V551" i="1"/>
  <c r="W550" i="1"/>
  <c r="V550" i="1"/>
  <c r="W549" i="1"/>
  <c r="V549" i="1"/>
  <c r="W548" i="1"/>
  <c r="V548" i="1"/>
  <c r="W547" i="1"/>
  <c r="V547" i="1"/>
  <c r="W546" i="1"/>
  <c r="V546" i="1"/>
  <c r="W545" i="1"/>
  <c r="V545" i="1"/>
  <c r="W544" i="1"/>
  <c r="V544" i="1"/>
  <c r="W543" i="1"/>
  <c r="V543" i="1"/>
  <c r="W542" i="1"/>
  <c r="V542" i="1"/>
  <c r="W541" i="1"/>
  <c r="V541" i="1"/>
  <c r="W540" i="1"/>
  <c r="V540" i="1"/>
  <c r="W539" i="1"/>
  <c r="V539" i="1"/>
  <c r="W538" i="1"/>
  <c r="V538" i="1"/>
  <c r="W537" i="1"/>
  <c r="V537" i="1"/>
  <c r="W536" i="1"/>
  <c r="V536" i="1"/>
  <c r="W535" i="1"/>
  <c r="V535" i="1"/>
  <c r="W534" i="1"/>
  <c r="V534" i="1"/>
  <c r="W533" i="1"/>
  <c r="V533" i="1"/>
  <c r="W532" i="1"/>
  <c r="V532" i="1"/>
  <c r="W531" i="1"/>
  <c r="V531" i="1"/>
  <c r="W530" i="1"/>
  <c r="V530" i="1"/>
  <c r="W529" i="1"/>
  <c r="V529" i="1"/>
  <c r="W528" i="1"/>
  <c r="V528" i="1"/>
  <c r="W527" i="1"/>
  <c r="V527" i="1"/>
  <c r="W526" i="1"/>
  <c r="V526" i="1"/>
  <c r="W525" i="1"/>
  <c r="V525" i="1"/>
  <c r="W524" i="1"/>
  <c r="V524" i="1"/>
  <c r="W523" i="1"/>
  <c r="V523" i="1"/>
  <c r="W522" i="1"/>
  <c r="V522" i="1"/>
  <c r="W521" i="1"/>
  <c r="V521" i="1"/>
  <c r="W520" i="1"/>
  <c r="V520" i="1"/>
  <c r="W519" i="1"/>
  <c r="V519" i="1"/>
  <c r="W518" i="1"/>
  <c r="V518" i="1"/>
  <c r="W517" i="1"/>
  <c r="V517" i="1"/>
  <c r="W516" i="1"/>
  <c r="V516" i="1"/>
  <c r="W515" i="1"/>
  <c r="V515" i="1"/>
  <c r="W514" i="1"/>
  <c r="V514" i="1"/>
  <c r="W513" i="1"/>
  <c r="V513" i="1"/>
  <c r="W512" i="1"/>
  <c r="V512" i="1"/>
  <c r="W511" i="1"/>
  <c r="V511" i="1"/>
  <c r="W510" i="1"/>
  <c r="V510" i="1"/>
  <c r="W509" i="1"/>
  <c r="V509" i="1"/>
  <c r="W508" i="1"/>
  <c r="V508" i="1"/>
  <c r="W507" i="1"/>
  <c r="V507" i="1"/>
  <c r="W506" i="1"/>
  <c r="V506" i="1"/>
  <c r="W505" i="1"/>
  <c r="V505" i="1"/>
  <c r="W504" i="1"/>
  <c r="V504" i="1"/>
  <c r="W503" i="1"/>
  <c r="V503" i="1"/>
  <c r="W502" i="1"/>
  <c r="V502" i="1"/>
  <c r="W501" i="1"/>
  <c r="V501" i="1"/>
  <c r="W500" i="1"/>
  <c r="V500" i="1"/>
  <c r="W499" i="1"/>
  <c r="V499" i="1"/>
  <c r="W498" i="1"/>
  <c r="V498" i="1"/>
  <c r="W497" i="1"/>
  <c r="V497" i="1"/>
  <c r="W496" i="1"/>
  <c r="V496" i="1"/>
  <c r="W495" i="1"/>
  <c r="V495" i="1"/>
  <c r="W494" i="1"/>
  <c r="V494" i="1"/>
  <c r="W493" i="1"/>
  <c r="V493" i="1"/>
  <c r="W492" i="1"/>
  <c r="V492" i="1"/>
  <c r="W491" i="1"/>
  <c r="V491" i="1"/>
  <c r="W490" i="1"/>
  <c r="V490" i="1"/>
  <c r="W489" i="1"/>
  <c r="V489" i="1"/>
  <c r="W488" i="1"/>
  <c r="V488" i="1"/>
  <c r="W487" i="1"/>
  <c r="V487" i="1"/>
  <c r="W486" i="1"/>
  <c r="V486" i="1"/>
  <c r="W485" i="1"/>
  <c r="V485" i="1"/>
  <c r="W484" i="1"/>
  <c r="V484" i="1"/>
  <c r="W483" i="1"/>
  <c r="V483" i="1"/>
  <c r="W482" i="1"/>
  <c r="V482" i="1"/>
  <c r="W481" i="1"/>
  <c r="V481" i="1"/>
  <c r="W480" i="1"/>
  <c r="V480" i="1"/>
  <c r="W479" i="1"/>
  <c r="V479" i="1"/>
  <c r="W478" i="1"/>
  <c r="V478" i="1"/>
  <c r="W477" i="1"/>
  <c r="V477" i="1"/>
  <c r="W476" i="1"/>
  <c r="V476" i="1"/>
  <c r="W475" i="1"/>
  <c r="V475" i="1"/>
  <c r="W474" i="1"/>
  <c r="V474" i="1"/>
  <c r="W473" i="1"/>
  <c r="V473" i="1"/>
  <c r="W472" i="1"/>
  <c r="V472" i="1"/>
  <c r="W471" i="1"/>
  <c r="V471" i="1"/>
  <c r="W470" i="1"/>
  <c r="V470" i="1"/>
  <c r="W469" i="1"/>
  <c r="V469" i="1"/>
  <c r="W468" i="1"/>
  <c r="V468" i="1"/>
  <c r="W467" i="1"/>
  <c r="V467" i="1"/>
  <c r="W466" i="1"/>
  <c r="V466" i="1"/>
  <c r="W465" i="1"/>
  <c r="V465" i="1"/>
  <c r="W464" i="1"/>
  <c r="V464" i="1"/>
  <c r="W463" i="1"/>
  <c r="V463" i="1"/>
  <c r="W462" i="1"/>
  <c r="V462" i="1"/>
  <c r="W461" i="1"/>
  <c r="V461" i="1"/>
  <c r="W460" i="1"/>
  <c r="V460" i="1"/>
  <c r="W459" i="1"/>
  <c r="V459" i="1"/>
  <c r="W458" i="1"/>
  <c r="V458" i="1"/>
  <c r="W457" i="1"/>
  <c r="V457" i="1"/>
  <c r="W456" i="1"/>
  <c r="V456" i="1"/>
  <c r="W455" i="1"/>
  <c r="V455" i="1"/>
  <c r="W454" i="1"/>
  <c r="V454" i="1"/>
  <c r="W453" i="1"/>
  <c r="V453" i="1"/>
  <c r="W452" i="1"/>
  <c r="V452" i="1"/>
  <c r="W451" i="1"/>
  <c r="V451" i="1"/>
  <c r="W450" i="1"/>
  <c r="V450" i="1"/>
  <c r="W449" i="1"/>
  <c r="V449" i="1"/>
  <c r="W448" i="1"/>
  <c r="V448" i="1"/>
  <c r="W447" i="1"/>
  <c r="V447" i="1"/>
  <c r="W446" i="1"/>
  <c r="V446" i="1"/>
  <c r="W445" i="1"/>
  <c r="V445" i="1"/>
  <c r="W444" i="1"/>
  <c r="V444" i="1"/>
  <c r="W443" i="1"/>
  <c r="V443" i="1"/>
  <c r="W442" i="1"/>
  <c r="V442" i="1"/>
  <c r="W441" i="1"/>
  <c r="V441" i="1"/>
  <c r="W440" i="1"/>
  <c r="V440" i="1"/>
  <c r="W439" i="1"/>
  <c r="V439" i="1"/>
  <c r="W438" i="1"/>
  <c r="V438" i="1"/>
  <c r="W437" i="1"/>
  <c r="V437" i="1"/>
  <c r="W436" i="1"/>
  <c r="V436" i="1"/>
  <c r="W435" i="1"/>
  <c r="V435" i="1"/>
  <c r="W434" i="1"/>
  <c r="V434" i="1"/>
  <c r="W433" i="1"/>
  <c r="V433" i="1"/>
  <c r="W432" i="1"/>
  <c r="V432" i="1"/>
  <c r="W431" i="1"/>
  <c r="V431" i="1"/>
  <c r="W430" i="1"/>
  <c r="V430" i="1"/>
  <c r="W429" i="1"/>
  <c r="V429" i="1"/>
  <c r="W428" i="1"/>
  <c r="V428" i="1"/>
  <c r="W427" i="1"/>
  <c r="V427" i="1"/>
  <c r="W426" i="1"/>
  <c r="V426" i="1"/>
  <c r="W425" i="1"/>
  <c r="V425" i="1"/>
  <c r="W424" i="1"/>
  <c r="V424" i="1"/>
  <c r="W423" i="1"/>
  <c r="V423" i="1"/>
  <c r="W422" i="1"/>
  <c r="V422" i="1"/>
  <c r="W421" i="1"/>
  <c r="V421" i="1"/>
  <c r="W420" i="1"/>
  <c r="V420" i="1"/>
  <c r="W419" i="1"/>
  <c r="V419" i="1"/>
  <c r="W418" i="1"/>
  <c r="V418" i="1"/>
  <c r="W417" i="1"/>
  <c r="V417" i="1"/>
  <c r="W416" i="1"/>
  <c r="V416" i="1"/>
  <c r="W415" i="1"/>
  <c r="V415" i="1"/>
  <c r="W414" i="1"/>
  <c r="V414" i="1"/>
  <c r="W413" i="1"/>
  <c r="V413" i="1"/>
  <c r="W412" i="1"/>
  <c r="V412" i="1"/>
  <c r="W411" i="1"/>
  <c r="V411" i="1"/>
  <c r="W410" i="1"/>
  <c r="V410" i="1"/>
  <c r="W409" i="1"/>
  <c r="V409" i="1"/>
  <c r="W408" i="1"/>
  <c r="V408" i="1"/>
  <c r="W407" i="1"/>
  <c r="V407" i="1"/>
  <c r="W406" i="1"/>
  <c r="V406" i="1"/>
  <c r="W405" i="1"/>
  <c r="V405" i="1"/>
  <c r="W404" i="1"/>
  <c r="V404" i="1"/>
  <c r="W403" i="1"/>
  <c r="V403" i="1"/>
  <c r="W402" i="1"/>
  <c r="V402" i="1"/>
  <c r="W401" i="1"/>
  <c r="V401" i="1"/>
  <c r="W400" i="1"/>
  <c r="V400" i="1"/>
  <c r="W399" i="1"/>
  <c r="V399" i="1"/>
  <c r="W398" i="1"/>
  <c r="V398" i="1"/>
  <c r="W397" i="1"/>
  <c r="V397" i="1"/>
  <c r="W396" i="1"/>
  <c r="V396" i="1"/>
  <c r="W395" i="1"/>
  <c r="V395" i="1"/>
  <c r="W394" i="1"/>
  <c r="V394" i="1"/>
  <c r="W393" i="1"/>
  <c r="V393" i="1"/>
  <c r="W392" i="1"/>
  <c r="V392" i="1"/>
  <c r="W391" i="1"/>
  <c r="V391" i="1"/>
  <c r="W390" i="1"/>
  <c r="V390" i="1"/>
  <c r="W389" i="1"/>
  <c r="V389" i="1"/>
  <c r="W388" i="1"/>
  <c r="V388" i="1"/>
  <c r="W387" i="1"/>
  <c r="V387" i="1"/>
  <c r="W386" i="1"/>
  <c r="V386" i="1"/>
  <c r="W385" i="1"/>
  <c r="V385" i="1"/>
  <c r="W384" i="1"/>
  <c r="V384" i="1"/>
  <c r="W383" i="1"/>
  <c r="V383" i="1"/>
  <c r="W382" i="1"/>
  <c r="V382" i="1"/>
  <c r="W381" i="1"/>
  <c r="V381" i="1"/>
  <c r="W380" i="1"/>
  <c r="V380" i="1"/>
  <c r="W379" i="1"/>
  <c r="V379" i="1"/>
  <c r="W378" i="1"/>
  <c r="V378" i="1"/>
  <c r="W377" i="1"/>
  <c r="V377" i="1"/>
  <c r="W376" i="1"/>
  <c r="V376" i="1"/>
  <c r="W375" i="1"/>
  <c r="V375" i="1"/>
  <c r="W374" i="1"/>
  <c r="V374" i="1"/>
  <c r="W373" i="1"/>
  <c r="V373" i="1"/>
  <c r="W372" i="1"/>
  <c r="V372" i="1"/>
  <c r="W371" i="1"/>
  <c r="V371" i="1"/>
  <c r="W370" i="1"/>
  <c r="V370" i="1"/>
  <c r="W369" i="1"/>
  <c r="V369" i="1"/>
  <c r="W368" i="1"/>
  <c r="V368" i="1"/>
  <c r="W367" i="1"/>
  <c r="V367" i="1"/>
  <c r="W366" i="1"/>
  <c r="V366" i="1"/>
  <c r="W365" i="1"/>
  <c r="V365" i="1"/>
  <c r="W364" i="1"/>
  <c r="V364" i="1"/>
  <c r="W363" i="1"/>
  <c r="V363" i="1"/>
  <c r="W362" i="1"/>
  <c r="V362" i="1"/>
  <c r="W361" i="1"/>
  <c r="V361" i="1"/>
  <c r="W360" i="1"/>
  <c r="V360" i="1"/>
  <c r="W359" i="1"/>
  <c r="V359" i="1"/>
  <c r="W358" i="1"/>
  <c r="V358" i="1"/>
  <c r="W357" i="1"/>
  <c r="V357" i="1"/>
  <c r="W356" i="1"/>
  <c r="V356" i="1"/>
  <c r="W355" i="1"/>
  <c r="V355" i="1"/>
  <c r="W354" i="1"/>
  <c r="V354" i="1"/>
  <c r="W353" i="1"/>
  <c r="V353" i="1"/>
  <c r="W352" i="1"/>
  <c r="V352" i="1"/>
  <c r="W351" i="1"/>
  <c r="V351" i="1"/>
  <c r="W350" i="1"/>
  <c r="V350" i="1"/>
  <c r="W349" i="1"/>
  <c r="V349" i="1"/>
  <c r="W348" i="1"/>
  <c r="V348" i="1"/>
  <c r="W347" i="1"/>
  <c r="V347" i="1"/>
  <c r="W346" i="1"/>
  <c r="V346" i="1"/>
  <c r="W345" i="1"/>
  <c r="V345" i="1"/>
  <c r="W344" i="1"/>
  <c r="V344" i="1"/>
  <c r="W343" i="1"/>
  <c r="V343" i="1"/>
  <c r="W342" i="1"/>
  <c r="V342" i="1"/>
  <c r="W341" i="1"/>
  <c r="V341" i="1"/>
  <c r="W340" i="1"/>
  <c r="V340" i="1"/>
  <c r="W339" i="1"/>
  <c r="V339" i="1"/>
  <c r="W338" i="1"/>
  <c r="V338" i="1"/>
  <c r="W337" i="1"/>
  <c r="V337" i="1"/>
  <c r="W336" i="1"/>
  <c r="V336" i="1"/>
  <c r="W335" i="1"/>
  <c r="V335" i="1"/>
  <c r="W334" i="1"/>
  <c r="V334" i="1"/>
  <c r="W333" i="1"/>
  <c r="V333" i="1"/>
  <c r="W332" i="1"/>
  <c r="V332" i="1"/>
  <c r="W331" i="1"/>
  <c r="V331" i="1"/>
  <c r="W330" i="1"/>
  <c r="V330" i="1"/>
  <c r="W329" i="1"/>
  <c r="V329" i="1"/>
  <c r="W328" i="1"/>
  <c r="V328" i="1"/>
  <c r="W327" i="1"/>
  <c r="V327" i="1"/>
  <c r="W326" i="1"/>
  <c r="V326" i="1"/>
  <c r="W325" i="1"/>
  <c r="V325" i="1"/>
  <c r="W324" i="1"/>
  <c r="V324" i="1"/>
  <c r="W323" i="1"/>
  <c r="V323" i="1"/>
  <c r="W322" i="1"/>
  <c r="V322" i="1"/>
  <c r="W321" i="1"/>
  <c r="V321" i="1"/>
  <c r="W320" i="1"/>
  <c r="V320" i="1"/>
  <c r="W319" i="1"/>
  <c r="V319" i="1"/>
  <c r="W318" i="1"/>
  <c r="V318" i="1"/>
  <c r="W317" i="1"/>
  <c r="V317" i="1"/>
  <c r="W316" i="1"/>
  <c r="V316" i="1"/>
  <c r="W315" i="1"/>
  <c r="V315" i="1"/>
  <c r="W314" i="1"/>
  <c r="V314" i="1"/>
  <c r="W313" i="1"/>
  <c r="V313" i="1"/>
  <c r="W312" i="1"/>
  <c r="V312" i="1"/>
  <c r="W311" i="1"/>
  <c r="V311" i="1"/>
  <c r="W310" i="1"/>
  <c r="V310" i="1"/>
  <c r="W309" i="1"/>
  <c r="V309" i="1"/>
  <c r="W308" i="1"/>
  <c r="V308" i="1"/>
  <c r="W307" i="1"/>
  <c r="V307" i="1"/>
  <c r="W306" i="1"/>
  <c r="V306" i="1"/>
  <c r="W305" i="1"/>
  <c r="V305" i="1"/>
  <c r="W304" i="1"/>
  <c r="V304" i="1"/>
  <c r="W303" i="1"/>
  <c r="V303" i="1"/>
  <c r="W302" i="1"/>
  <c r="V302" i="1"/>
  <c r="W301" i="1"/>
  <c r="V301" i="1"/>
  <c r="W300" i="1"/>
  <c r="V300" i="1"/>
  <c r="W299" i="1"/>
  <c r="V299" i="1"/>
  <c r="W298" i="1"/>
  <c r="V298" i="1"/>
  <c r="W297" i="1"/>
  <c r="V297" i="1"/>
  <c r="W296" i="1"/>
  <c r="V296" i="1"/>
  <c r="W295" i="1"/>
  <c r="V295" i="1"/>
  <c r="W294" i="1"/>
  <c r="V294" i="1"/>
  <c r="W293" i="1"/>
  <c r="V293" i="1"/>
  <c r="W292" i="1"/>
  <c r="V292" i="1"/>
  <c r="W291" i="1"/>
  <c r="V291" i="1"/>
  <c r="W290" i="1"/>
  <c r="V290" i="1"/>
  <c r="W289" i="1"/>
  <c r="V289" i="1"/>
  <c r="W288" i="1"/>
  <c r="V288" i="1"/>
  <c r="W287" i="1"/>
  <c r="V287" i="1"/>
  <c r="W286" i="1"/>
  <c r="V286" i="1"/>
  <c r="W285" i="1"/>
  <c r="V285" i="1"/>
  <c r="W284" i="1"/>
  <c r="V284" i="1"/>
  <c r="W283" i="1"/>
  <c r="V283" i="1"/>
  <c r="W282" i="1"/>
  <c r="V282" i="1"/>
  <c r="W281" i="1"/>
  <c r="V281" i="1"/>
  <c r="W280" i="1"/>
  <c r="V280" i="1"/>
  <c r="W279" i="1"/>
  <c r="V279" i="1"/>
  <c r="W278" i="1"/>
  <c r="V278" i="1"/>
  <c r="W277" i="1"/>
  <c r="V277" i="1"/>
  <c r="W276" i="1"/>
  <c r="V276" i="1"/>
  <c r="W275" i="1"/>
  <c r="V275" i="1"/>
  <c r="W274" i="1"/>
  <c r="V274" i="1"/>
  <c r="W273" i="1"/>
  <c r="V273" i="1"/>
  <c r="W272" i="1"/>
  <c r="V272" i="1"/>
  <c r="W271" i="1"/>
  <c r="V271" i="1"/>
  <c r="W270" i="1"/>
  <c r="V270" i="1"/>
  <c r="W269" i="1"/>
  <c r="V269" i="1"/>
  <c r="W268" i="1"/>
  <c r="V268" i="1"/>
  <c r="W267" i="1"/>
  <c r="V267" i="1"/>
  <c r="W266" i="1"/>
  <c r="V266" i="1"/>
  <c r="W265" i="1"/>
  <c r="V265" i="1"/>
  <c r="W264" i="1"/>
  <c r="V264" i="1"/>
  <c r="W263" i="1"/>
  <c r="V263" i="1"/>
  <c r="W262" i="1"/>
  <c r="V262" i="1"/>
  <c r="W261" i="1"/>
  <c r="V261" i="1"/>
  <c r="W260" i="1"/>
  <c r="V260" i="1"/>
  <c r="W259" i="1"/>
  <c r="V259" i="1"/>
  <c r="W258" i="1"/>
  <c r="V258" i="1"/>
  <c r="W257" i="1"/>
  <c r="V257" i="1"/>
  <c r="W256" i="1"/>
  <c r="V256" i="1"/>
  <c r="W255" i="1"/>
  <c r="V255" i="1"/>
  <c r="W254" i="1"/>
  <c r="V254" i="1"/>
  <c r="W253" i="1"/>
  <c r="V253" i="1"/>
  <c r="W252" i="1"/>
  <c r="V252" i="1"/>
  <c r="W251" i="1"/>
  <c r="V251" i="1"/>
  <c r="W250" i="1"/>
  <c r="V250" i="1"/>
  <c r="W249" i="1"/>
  <c r="V249" i="1"/>
  <c r="W248" i="1"/>
  <c r="V248" i="1"/>
  <c r="W247" i="1"/>
  <c r="V247" i="1"/>
  <c r="W246" i="1"/>
  <c r="V246" i="1"/>
  <c r="W245" i="1"/>
  <c r="V245" i="1"/>
  <c r="W244" i="1"/>
  <c r="V244" i="1"/>
  <c r="W243" i="1"/>
  <c r="V243" i="1"/>
  <c r="W242" i="1"/>
  <c r="V242" i="1"/>
  <c r="W241" i="1"/>
  <c r="V241" i="1"/>
  <c r="W240" i="1"/>
  <c r="V240" i="1"/>
  <c r="W239" i="1"/>
  <c r="V239" i="1"/>
  <c r="W238" i="1"/>
  <c r="V238" i="1"/>
  <c r="W237" i="1"/>
  <c r="V237" i="1"/>
  <c r="W236" i="1"/>
  <c r="V236" i="1"/>
  <c r="W235" i="1"/>
  <c r="V235" i="1"/>
  <c r="W234" i="1"/>
  <c r="V234" i="1"/>
  <c r="W233" i="1"/>
  <c r="V233" i="1"/>
  <c r="W232" i="1"/>
  <c r="V232" i="1"/>
  <c r="W231" i="1"/>
  <c r="V231" i="1"/>
  <c r="W230" i="1"/>
  <c r="V230" i="1"/>
  <c r="W229" i="1"/>
  <c r="V229" i="1"/>
  <c r="W228" i="1"/>
  <c r="V228" i="1"/>
  <c r="W227" i="1"/>
  <c r="V227" i="1"/>
  <c r="W226" i="1"/>
  <c r="V226" i="1"/>
  <c r="W225" i="1"/>
  <c r="V225" i="1"/>
  <c r="W224" i="1"/>
  <c r="V224" i="1"/>
  <c r="W223" i="1"/>
  <c r="V223" i="1"/>
  <c r="W222" i="1"/>
  <c r="V222" i="1"/>
  <c r="W221" i="1"/>
  <c r="V221" i="1"/>
  <c r="W220" i="1"/>
  <c r="V220" i="1"/>
  <c r="W219" i="1"/>
  <c r="V219" i="1"/>
  <c r="W218" i="1"/>
  <c r="V218" i="1"/>
  <c r="W217" i="1"/>
  <c r="V217" i="1"/>
  <c r="W216" i="1"/>
  <c r="V216" i="1"/>
  <c r="W215" i="1"/>
  <c r="V215" i="1"/>
  <c r="W214" i="1"/>
  <c r="V214" i="1"/>
  <c r="W213" i="1"/>
  <c r="V213" i="1"/>
  <c r="W212" i="1"/>
  <c r="V212" i="1"/>
  <c r="W211" i="1"/>
  <c r="V211" i="1"/>
  <c r="W210" i="1"/>
  <c r="V210" i="1"/>
  <c r="W209" i="1"/>
  <c r="V209" i="1"/>
  <c r="W208" i="1"/>
  <c r="V208" i="1"/>
  <c r="W207" i="1"/>
  <c r="V207" i="1"/>
  <c r="W206" i="1"/>
  <c r="V206" i="1"/>
  <c r="W205" i="1"/>
  <c r="V205" i="1"/>
  <c r="W204" i="1"/>
  <c r="V204" i="1"/>
  <c r="W203" i="1"/>
  <c r="V203" i="1"/>
  <c r="W202" i="1"/>
  <c r="V202" i="1"/>
  <c r="W201" i="1"/>
  <c r="V201" i="1"/>
  <c r="W200" i="1"/>
  <c r="V200" i="1"/>
  <c r="W199" i="1"/>
  <c r="V199" i="1"/>
  <c r="W198" i="1"/>
  <c r="V198" i="1"/>
  <c r="W197" i="1"/>
  <c r="V197" i="1"/>
  <c r="W196" i="1"/>
  <c r="V196" i="1"/>
  <c r="W195" i="1"/>
  <c r="V195" i="1"/>
  <c r="W194" i="1"/>
  <c r="V194" i="1"/>
  <c r="W193" i="1"/>
  <c r="V193" i="1"/>
  <c r="W192" i="1"/>
  <c r="V192" i="1"/>
  <c r="W191" i="1"/>
  <c r="V191" i="1"/>
  <c r="W190" i="1"/>
  <c r="V190" i="1"/>
  <c r="W189" i="1"/>
  <c r="V189" i="1"/>
  <c r="W188" i="1"/>
  <c r="V188" i="1"/>
  <c r="W187" i="1"/>
  <c r="V187" i="1"/>
  <c r="W186" i="1"/>
  <c r="V186" i="1"/>
  <c r="W185" i="1"/>
  <c r="V185" i="1"/>
  <c r="W184" i="1"/>
  <c r="V184" i="1"/>
  <c r="W183" i="1"/>
  <c r="V183" i="1"/>
  <c r="W182" i="1"/>
  <c r="V182" i="1"/>
  <c r="W181" i="1"/>
  <c r="V181" i="1"/>
  <c r="W180" i="1"/>
  <c r="V180" i="1"/>
  <c r="W179" i="1"/>
  <c r="V179" i="1"/>
  <c r="W178" i="1"/>
  <c r="V178" i="1"/>
  <c r="W177" i="1"/>
  <c r="V177" i="1"/>
  <c r="W176" i="1"/>
  <c r="V176" i="1"/>
  <c r="W175" i="1"/>
  <c r="V175" i="1"/>
  <c r="W174" i="1"/>
  <c r="V174" i="1"/>
  <c r="W173" i="1"/>
  <c r="V173" i="1"/>
  <c r="W172" i="1"/>
  <c r="V172" i="1"/>
  <c r="W171" i="1"/>
  <c r="V171" i="1"/>
  <c r="W170" i="1"/>
  <c r="V170" i="1"/>
  <c r="W169" i="1"/>
  <c r="V169" i="1"/>
  <c r="W168" i="1"/>
  <c r="V168" i="1"/>
  <c r="W167" i="1"/>
  <c r="V167" i="1"/>
  <c r="W166" i="1"/>
  <c r="V166" i="1"/>
  <c r="W165" i="1"/>
  <c r="V165" i="1"/>
  <c r="W164" i="1"/>
  <c r="V164" i="1"/>
  <c r="W163" i="1"/>
  <c r="V163" i="1"/>
  <c r="W162" i="1"/>
  <c r="V162" i="1"/>
  <c r="W161" i="1"/>
  <c r="V161" i="1"/>
  <c r="W160" i="1"/>
  <c r="V160" i="1"/>
  <c r="W159" i="1"/>
  <c r="V159" i="1"/>
  <c r="W158" i="1"/>
  <c r="V158" i="1"/>
  <c r="W157" i="1"/>
  <c r="V157" i="1"/>
  <c r="W156" i="1"/>
  <c r="V156" i="1"/>
  <c r="W155" i="1"/>
  <c r="V155" i="1"/>
  <c r="W154" i="1"/>
  <c r="V154" i="1"/>
  <c r="W153" i="1"/>
  <c r="V153" i="1"/>
  <c r="W152" i="1"/>
  <c r="V152" i="1"/>
  <c r="W151" i="1"/>
  <c r="V151" i="1"/>
  <c r="W150" i="1"/>
  <c r="V150" i="1"/>
  <c r="W149" i="1"/>
  <c r="V149" i="1"/>
  <c r="W148" i="1"/>
  <c r="V148" i="1"/>
  <c r="W147" i="1"/>
  <c r="V147" i="1"/>
  <c r="W146" i="1"/>
  <c r="V146" i="1"/>
  <c r="W145" i="1"/>
  <c r="V145" i="1"/>
  <c r="W144" i="1"/>
  <c r="V144" i="1"/>
  <c r="W143" i="1"/>
  <c r="V143" i="1"/>
  <c r="W142" i="1"/>
  <c r="V142" i="1"/>
  <c r="W141" i="1"/>
  <c r="V141" i="1"/>
  <c r="W140" i="1"/>
  <c r="V140" i="1"/>
  <c r="W139" i="1"/>
  <c r="V139" i="1"/>
  <c r="W138" i="1"/>
  <c r="V138" i="1"/>
  <c r="W137" i="1"/>
  <c r="V137" i="1"/>
  <c r="W136" i="1"/>
  <c r="V136" i="1"/>
  <c r="W135" i="1"/>
  <c r="V135" i="1"/>
  <c r="W134" i="1"/>
  <c r="V134" i="1"/>
  <c r="W133" i="1"/>
  <c r="V133" i="1"/>
  <c r="W132" i="1"/>
  <c r="V132" i="1"/>
  <c r="W131" i="1"/>
  <c r="V131" i="1"/>
  <c r="W130" i="1"/>
  <c r="V130" i="1"/>
  <c r="W129" i="1"/>
  <c r="V129" i="1"/>
  <c r="W128" i="1"/>
  <c r="V128" i="1"/>
  <c r="W127" i="1"/>
  <c r="V127" i="1"/>
  <c r="W126" i="1"/>
  <c r="V126" i="1"/>
  <c r="W125" i="1"/>
  <c r="V125" i="1"/>
  <c r="W124" i="1"/>
  <c r="V124" i="1"/>
  <c r="W123" i="1"/>
  <c r="V123" i="1"/>
  <c r="W122" i="1"/>
  <c r="V122" i="1"/>
  <c r="W121" i="1"/>
  <c r="V121" i="1"/>
  <c r="W120" i="1"/>
  <c r="V120" i="1"/>
  <c r="W119" i="1"/>
  <c r="V119" i="1"/>
  <c r="W118" i="1"/>
  <c r="V118" i="1"/>
  <c r="W117" i="1"/>
  <c r="V117" i="1"/>
  <c r="W116" i="1"/>
  <c r="V116" i="1"/>
  <c r="W115" i="1"/>
  <c r="V115" i="1"/>
  <c r="W114" i="1"/>
  <c r="V114" i="1"/>
  <c r="W113" i="1"/>
  <c r="V113" i="1"/>
  <c r="W112" i="1"/>
  <c r="V112" i="1"/>
  <c r="W111" i="1"/>
  <c r="V111" i="1"/>
  <c r="W110" i="1"/>
  <c r="V110" i="1"/>
  <c r="W109" i="1"/>
  <c r="V109" i="1"/>
  <c r="W108" i="1"/>
  <c r="V108" i="1"/>
  <c r="W107" i="1"/>
  <c r="V107" i="1"/>
  <c r="W106" i="1"/>
  <c r="V106" i="1"/>
  <c r="W105" i="1"/>
  <c r="V105" i="1"/>
  <c r="W104" i="1"/>
  <c r="V104" i="1"/>
  <c r="W103" i="1"/>
  <c r="V103" i="1"/>
  <c r="W102" i="1"/>
  <c r="V102" i="1"/>
  <c r="W101" i="1"/>
  <c r="V101" i="1"/>
  <c r="W100" i="1"/>
  <c r="V100" i="1"/>
  <c r="W99" i="1"/>
  <c r="V99" i="1"/>
  <c r="W98" i="1"/>
  <c r="V98" i="1"/>
  <c r="W97" i="1"/>
  <c r="V97" i="1"/>
  <c r="W96" i="1"/>
  <c r="V96" i="1"/>
  <c r="W95" i="1"/>
  <c r="V95" i="1"/>
  <c r="W94" i="1"/>
  <c r="V94" i="1"/>
  <c r="W93" i="1"/>
  <c r="V93" i="1"/>
  <c r="W92" i="1"/>
  <c r="V92" i="1"/>
  <c r="W91" i="1"/>
  <c r="V91" i="1"/>
  <c r="W90" i="1"/>
  <c r="V90" i="1"/>
  <c r="W89" i="1"/>
  <c r="V89" i="1"/>
  <c r="W88" i="1"/>
  <c r="V88" i="1"/>
  <c r="W87" i="1"/>
  <c r="V87" i="1"/>
  <c r="W86" i="1"/>
  <c r="V86" i="1"/>
  <c r="W85" i="1"/>
  <c r="V85" i="1"/>
  <c r="W84" i="1"/>
  <c r="V84" i="1"/>
  <c r="W83" i="1"/>
  <c r="V83" i="1"/>
  <c r="W82" i="1"/>
  <c r="V82" i="1"/>
  <c r="W81" i="1"/>
  <c r="V81" i="1"/>
  <c r="W80" i="1"/>
  <c r="V80" i="1"/>
  <c r="W79" i="1"/>
  <c r="V79" i="1"/>
  <c r="W78" i="1"/>
  <c r="V78" i="1"/>
  <c r="W77" i="1"/>
  <c r="V77" i="1"/>
  <c r="W76" i="1"/>
  <c r="V76" i="1"/>
  <c r="W75" i="1"/>
  <c r="V75" i="1"/>
  <c r="W74" i="1"/>
  <c r="V74" i="1"/>
  <c r="W73" i="1"/>
  <c r="V73" i="1"/>
  <c r="W72" i="1"/>
  <c r="V72" i="1"/>
  <c r="W71" i="1"/>
  <c r="V71" i="1"/>
  <c r="W70" i="1"/>
  <c r="V70" i="1"/>
  <c r="W69" i="1"/>
  <c r="V69" i="1"/>
  <c r="W68" i="1"/>
  <c r="V68" i="1"/>
  <c r="W67" i="1"/>
  <c r="V67" i="1"/>
  <c r="W66" i="1"/>
  <c r="V66" i="1"/>
  <c r="W65" i="1"/>
  <c r="V65" i="1"/>
  <c r="W64" i="1"/>
  <c r="V64" i="1"/>
  <c r="W63" i="1"/>
  <c r="V63" i="1"/>
  <c r="W62" i="1"/>
  <c r="V62" i="1"/>
  <c r="W61" i="1"/>
  <c r="V61" i="1"/>
  <c r="W60" i="1"/>
  <c r="V60" i="1"/>
  <c r="W59" i="1"/>
  <c r="V59" i="1"/>
  <c r="W58" i="1"/>
  <c r="V58" i="1"/>
  <c r="W57" i="1"/>
  <c r="V57" i="1"/>
  <c r="W56" i="1"/>
  <c r="V56" i="1"/>
  <c r="W55" i="1"/>
  <c r="V55" i="1"/>
  <c r="W54" i="1"/>
  <c r="V54" i="1"/>
  <c r="W53" i="1"/>
  <c r="V53" i="1"/>
  <c r="W52" i="1"/>
  <c r="V52" i="1"/>
  <c r="W51" i="1"/>
  <c r="V51" i="1"/>
  <c r="W50" i="1"/>
  <c r="V50" i="1"/>
  <c r="W49" i="1"/>
  <c r="V49" i="1"/>
  <c r="W48" i="1"/>
  <c r="V48" i="1"/>
  <c r="W47" i="1"/>
  <c r="V47" i="1"/>
  <c r="W46" i="1"/>
  <c r="V46" i="1"/>
  <c r="W45" i="1"/>
  <c r="V45" i="1"/>
  <c r="W44" i="1"/>
  <c r="V44" i="1"/>
  <c r="W43" i="1"/>
  <c r="V43" i="1"/>
  <c r="W42" i="1"/>
  <c r="V42" i="1"/>
  <c r="W41" i="1"/>
  <c r="V41" i="1"/>
  <c r="W40" i="1"/>
  <c r="V40" i="1"/>
  <c r="W39" i="1"/>
  <c r="V39" i="1"/>
  <c r="W38" i="1"/>
  <c r="V38" i="1"/>
  <c r="W37" i="1"/>
  <c r="V37" i="1"/>
  <c r="W36" i="1"/>
  <c r="V36" i="1"/>
  <c r="W35" i="1"/>
  <c r="V35" i="1"/>
  <c r="W34" i="1"/>
  <c r="V34" i="1"/>
  <c r="W33" i="1"/>
  <c r="V33" i="1"/>
  <c r="W32" i="1"/>
  <c r="V32" i="1"/>
  <c r="W31" i="1"/>
  <c r="V31" i="1"/>
  <c r="W30" i="1"/>
  <c r="V30" i="1"/>
  <c r="W29" i="1"/>
  <c r="V29" i="1"/>
  <c r="W28" i="1"/>
  <c r="V28" i="1"/>
  <c r="W27" i="1"/>
  <c r="V27" i="1"/>
  <c r="W26" i="1"/>
  <c r="V26" i="1"/>
  <c r="W25" i="1"/>
  <c r="V25" i="1"/>
  <c r="W24" i="1"/>
  <c r="V24" i="1"/>
  <c r="W23" i="1"/>
  <c r="V23" i="1"/>
  <c r="W22" i="1"/>
  <c r="V22" i="1"/>
  <c r="W21" i="1"/>
  <c r="V21" i="1"/>
  <c r="W20" i="1"/>
  <c r="V20" i="1"/>
  <c r="W19" i="1"/>
  <c r="V19" i="1"/>
  <c r="W18" i="1"/>
  <c r="V18" i="1"/>
  <c r="W17" i="1"/>
  <c r="V17" i="1"/>
  <c r="W16" i="1"/>
  <c r="V16" i="1"/>
  <c r="W15" i="1"/>
  <c r="V15" i="1"/>
  <c r="W14" i="1"/>
  <c r="V14" i="1"/>
  <c r="W13" i="1"/>
  <c r="V13" i="1"/>
  <c r="W12" i="1"/>
  <c r="V12" i="1"/>
  <c r="W11" i="1"/>
  <c r="V11" i="1"/>
  <c r="W10" i="1"/>
  <c r="V10" i="1"/>
  <c r="W9" i="1"/>
  <c r="V9" i="1"/>
  <c r="W8" i="1"/>
  <c r="V8" i="1"/>
  <c r="W7" i="1"/>
  <c r="V7" i="1"/>
  <c r="W6" i="1"/>
  <c r="V6" i="1"/>
  <c r="B169" i="8" l="1"/>
  <c r="C169" i="8"/>
  <c r="D169" i="8"/>
  <c r="E169" i="8"/>
  <c r="G169" i="8"/>
  <c r="H169" i="8"/>
  <c r="I16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783" authorId="0" shapeId="0" xr:uid="{00000000-0006-0000-0000-000001000000}">
      <text>
        <r>
          <rPr>
            <sz val="11"/>
            <color rgb="FF000000"/>
            <rFont val="Calibri"/>
            <family val="2"/>
            <scheme val="minor"/>
          </rPr>
          <t>Articulo no reconocido en anterior convocatoria - se agregaron campos ciudad en cvlac
======</t>
        </r>
      </text>
    </comment>
    <comment ref="E1799" authorId="0" shapeId="0" xr:uid="{00000000-0006-0000-0000-000002000000}">
      <text>
        <r>
          <rPr>
            <sz val="11"/>
            <color rgb="FF000000"/>
            <rFont val="Calibri"/>
            <family val="2"/>
            <scheme val="minor"/>
          </rPr>
          <t>agregado como otro artículo
======</t>
        </r>
      </text>
    </comment>
    <comment ref="E1800" authorId="0" shapeId="0" xr:uid="{00000000-0006-0000-0000-000003000000}">
      <text>
        <r>
          <rPr>
            <sz val="11"/>
            <color rgb="FF000000"/>
            <rFont val="Calibri"/>
            <family val="2"/>
            <scheme val="minor"/>
          </rPr>
          <t>agregado como otro artículo
======</t>
        </r>
      </text>
    </comment>
    <comment ref="E1801" authorId="0" shapeId="0" xr:uid="{00000000-0006-0000-0000-000004000000}">
      <text>
        <r>
          <rPr>
            <sz val="11"/>
            <color rgb="FF000000"/>
            <rFont val="Calibri"/>
            <family val="2"/>
            <scheme val="minor"/>
          </rPr>
          <t>agregado como otro artículo
======</t>
        </r>
      </text>
    </comment>
    <comment ref="E1803" authorId="0" shapeId="0" xr:uid="{00000000-0006-0000-0000-000005000000}">
      <text>
        <r>
          <rPr>
            <sz val="11"/>
            <color rgb="FF000000"/>
            <rFont val="Calibri"/>
            <family val="2"/>
            <scheme val="minor"/>
          </rPr>
          <t>agregado como otro artículo
======</t>
        </r>
      </text>
    </comment>
  </commentList>
</comments>
</file>

<file path=xl/sharedStrings.xml><?xml version="1.0" encoding="utf-8"?>
<sst xmlns="http://schemas.openxmlformats.org/spreadsheetml/2006/main" count="58351" uniqueCount="11024">
  <si>
    <t>Grupo de investigación</t>
  </si>
  <si>
    <t>Artículos  publicados 2013 - 2022</t>
  </si>
  <si>
    <t>No</t>
  </si>
  <si>
    <t xml:space="preserve">Nombre del artículo </t>
  </si>
  <si>
    <t>Área de Investigación 1</t>
  </si>
  <si>
    <t>Área de Investigación 2</t>
  </si>
  <si>
    <t>Palabras Claves</t>
  </si>
  <si>
    <t xml:space="preserve">País de publicación  </t>
  </si>
  <si>
    <t xml:space="preserve">Nombre de revista </t>
  </si>
  <si>
    <t>ISSN</t>
  </si>
  <si>
    <t xml:space="preserve">Año de Publicación </t>
  </si>
  <si>
    <t>Categoria de revista</t>
  </si>
  <si>
    <t>Cuartil Revista Nacional (A1-C)</t>
  </si>
  <si>
    <t>Cuartil Revista Internacional (Q1-N)</t>
  </si>
  <si>
    <t>DOI (Si aplica)</t>
  </si>
  <si>
    <t>Nombre de autores</t>
  </si>
  <si>
    <t xml:space="preserve">Tipo de artículo (Aplicado o revisión) </t>
  </si>
  <si>
    <t>En cvlac</t>
  </si>
  <si>
    <t>Grupo de Investigación</t>
  </si>
  <si>
    <t>Revista Nacional</t>
  </si>
  <si>
    <t>Revista Internacional</t>
  </si>
  <si>
    <t>Revista No Indexada</t>
  </si>
  <si>
    <t>Montenegro</t>
  </si>
  <si>
    <t>Gaona</t>
  </si>
  <si>
    <t>A1</t>
  </si>
  <si>
    <t>A2</t>
  </si>
  <si>
    <t>B</t>
  </si>
  <si>
    <t>C</t>
  </si>
  <si>
    <t>Q1</t>
  </si>
  <si>
    <t>Q2</t>
  </si>
  <si>
    <t>Q3</t>
  </si>
  <si>
    <t>Q4</t>
  </si>
  <si>
    <t>N.I</t>
  </si>
  <si>
    <t>GIIRA</t>
  </si>
  <si>
    <t>Model based on PDP System to simulate the forced displacement phenomenon in the Pacific Alliance</t>
  </si>
  <si>
    <t>Inteligencia Computacional</t>
  </si>
  <si>
    <t>P system, membranes, Pacific Alliance, forced displacement, migration</t>
  </si>
  <si>
    <t>United Kingdom</t>
  </si>
  <si>
    <t>Acta Agriculturae Scandinavica, Section B—Soil &amp; Plant Science</t>
  </si>
  <si>
    <t>1651-1913</t>
  </si>
  <si>
    <t>X</t>
  </si>
  <si>
    <t>https://doi.org/10.1080/09064710.2021.1890200</t>
  </si>
  <si>
    <t>María Camila Guerrero-Giraldo, Miguel Angel Vega-Alonso, Paulo Alonso Gaona-García, Carlos Enrique Montenegro-Marin</t>
  </si>
  <si>
    <t>Aplicado</t>
  </si>
  <si>
    <t>Advanced Clustering Techniques for Emotional Grouping in Learning Environments using an Ar-Sandbox</t>
  </si>
  <si>
    <t>Singapur</t>
  </si>
  <si>
    <t>International Journal of Uncertainty, Fuzziness and Knowledge-Based Systems</t>
  </si>
  <si>
    <t>1793-6411</t>
  </si>
  <si>
    <t>10.1142/S0218488522400141</t>
  </si>
  <si>
    <t>Andres Ovidio Restrepo Rodriguez, Maddyzeth Ariza Riano, Paulo Alonso Gaona Garcia, Carlos Enrique Montenegro Marin</t>
  </si>
  <si>
    <t>Design and application of an ontology to identify crop areas and improve land use</t>
  </si>
  <si>
    <t>Informática y Procesamiento de Datos</t>
  </si>
  <si>
    <t>Suiza</t>
  </si>
  <si>
    <t>Acta Geophysica</t>
  </si>
  <si>
    <t>1895-6572</t>
  </si>
  <si>
    <t>https://doi.org/10.1007/s11600-022-00808-5</t>
  </si>
  <si>
    <t>Maddyzeth Ariza Riaño, Andres Ovidio Restrepo Rodriguez, Julio Barón Velandia, Paulo Alonso Gaona García, Carlos Enrique Montenegro Marín</t>
  </si>
  <si>
    <t>Semantic Model Representation in Colombian Computer Law</t>
  </si>
  <si>
    <t>Tecnologías, información y comunicaciones</t>
  </si>
  <si>
    <t>Colombia</t>
  </si>
  <si>
    <t>Tecciencia</t>
  </si>
  <si>
    <t>1909-3667</t>
  </si>
  <si>
    <t>10.18180/tecciencia.28.4</t>
  </si>
  <si>
    <t>CARLOS ENRIQUE MONTENEGRO MARIN, PAULO ALONSO GAONA GARCIA</t>
  </si>
  <si>
    <t>Modelo de vinculación de datos turísticos aplicado a museos mediante Linked Open Data (LOD)</t>
  </si>
  <si>
    <t>Portugal</t>
  </si>
  <si>
    <t>Revista Ibérica de Sistemas e Tecnologias de Informação</t>
  </si>
  <si>
    <t>1646-9895</t>
  </si>
  <si>
    <t>https://search.proquest.com/openview/23b0179ef3a9875fac89bac9e9192bde/1?pq-origsite=gscholar&amp;cbl=1006393</t>
  </si>
  <si>
    <t>Modelo basado en Reconocimiento De Objetos Tangibles para facilitar Recorridos de Interés en Jardines Botánicos</t>
  </si>
  <si>
    <t>https://search.proquest.com/docview/2462684900?pq-origsite=gscholar&amp;fromopenview=true</t>
  </si>
  <si>
    <t>Cultura del empaque en el turismo, aprovechamiento de la vaina de arveja (pisum sativum l) para la fabricación de bandejas biodegradables</t>
  </si>
  <si>
    <t>Organización, Producción y Logística</t>
  </si>
  <si>
    <t>https://search.proquest.com/docview/2462684965?pq-origsite=gscholar&amp;fromopenview=true</t>
  </si>
  <si>
    <t>AI-based quality of service optimization for multimedia transmission on Internet of Vehicles (IoV) systems</t>
  </si>
  <si>
    <t>Reino Unido</t>
  </si>
  <si>
    <t>Sustainable Energy Technologies and Assessments</t>
  </si>
  <si>
    <t>2213-1396</t>
  </si>
  <si>
    <t>10.1016/j.seta.2022.102055</t>
  </si>
  <si>
    <t>RUBEN ARISTIDES GONZALEZ CRESPO, CARLOS ENRIQUE MONTENEGRO MARIN</t>
  </si>
  <si>
    <t>Clustering Analysis for the Pareto Optimal Front in Multi-Objective Optimization</t>
  </si>
  <si>
    <t xml:space="preserve">Computation  </t>
  </si>
  <si>
    <t>2079-3197</t>
  </si>
  <si>
    <t>10.3390/computation10030037</t>
  </si>
  <si>
    <t>HELBERT EDUARDO ESPITIA CUCHANGO, CARLOS ENRIQUE MONTENEGRO MARIN, LILIAN ASTRID BEJARANO GARZON</t>
  </si>
  <si>
    <t>Multitemporal Total Coliforms and Escherichia coli Analysis in the Middle Bogotá River Basin, 2007 - 2019</t>
  </si>
  <si>
    <t xml:space="preserve">Sustainability  </t>
  </si>
  <si>
    <t xml:space="preserve"> 2071-1050</t>
  </si>
  <si>
    <t>10.3390/su14031769</t>
  </si>
  <si>
    <t>CARLOS ENRIQUE MONTENEGRO MARIN, MARIO FERNANDO CASTRO FERNANDEZ, ILEANA ROMEA CARDENAS MANOSALVA, RAMON FERNANDO COLMENARES QUINTERO, YEFFER EDILBERTO DIAZ CUESTA, DANIELA ESCOBAR MAHECHA, PAULA ANDREA PEREZ VASQUEZ</t>
  </si>
  <si>
    <t>Constraint Programming with Intelligent Backtracking using Artificial Intelligence</t>
  </si>
  <si>
    <t>Alemania</t>
  </si>
  <si>
    <t>Arabian Journal for Science and Engineering</t>
  </si>
  <si>
    <t>2191-4281</t>
  </si>
  <si>
    <t>https://doi.org/10.1007/s13369-021-05964-2</t>
  </si>
  <si>
    <t>Wen Ma, Zuyuan Huang, Ching-Hsien Hsu, Carlos Enrique Montenegro-Marin</t>
  </si>
  <si>
    <t>Guest Editorial: Special Issue on “Digital Library Education and Digital Literacy from a Post COVID-19 Perspective”</t>
  </si>
  <si>
    <t>Taiwan</t>
  </si>
  <si>
    <t>Journal of Internet Technology</t>
  </si>
  <si>
    <t>1607-9264</t>
  </si>
  <si>
    <t>Carlos Enrique Montenegro Marin, Xuyun Zhang, Nallappan Gunasekaran</t>
  </si>
  <si>
    <t>Holistic cognitive conflict chain management framework in supply chain management</t>
  </si>
  <si>
    <t>Estados Unidos</t>
  </si>
  <si>
    <t>Environmental Impact Assessment Review</t>
  </si>
  <si>
    <t>0195-9255</t>
  </si>
  <si>
    <t>CARLOS ENRIQUE MONTENEGRO MARIN</t>
  </si>
  <si>
    <t>Or-Based Intelligent Decision Support System for E-Commerce</t>
  </si>
  <si>
    <t>Journal of Theoretical and Applied Electronic Commerce Research</t>
  </si>
  <si>
    <t>0718-1876</t>
  </si>
  <si>
    <t xml:space="preserve"> Internet of things forensic data analysis using machine learning to identify roots of data scavenging</t>
  </si>
  <si>
    <t>Países Bajos</t>
  </si>
  <si>
    <t>Future Generation Computer Systems</t>
  </si>
  <si>
    <t>0167-739X</t>
  </si>
  <si>
    <t>Recognize and regulate the importance of work-place emotions based on organizational adaptive emotion control</t>
  </si>
  <si>
    <t>Aggression And Violent Behavior</t>
  </si>
  <si>
    <t>1873-6335</t>
  </si>
  <si>
    <t xml:space="preserve"> Environmental planning based on reduce, reuse, recycle and recover using artificial intelligence</t>
  </si>
  <si>
    <t>Analysis of the influence of politics on work emotion in workplace</t>
  </si>
  <si>
    <t>A deep learning architecture for power management in smart cities</t>
  </si>
  <si>
    <t>Energy Reports</t>
  </si>
  <si>
    <t>2352-4847</t>
  </si>
  <si>
    <t>10.1016/j.egyr.2021.12.053</t>
  </si>
  <si>
    <t>CARLOS ENRIQUE MONTENEGRO MARIN, RUBEN ARISTIDES GONZALEZ CRESPO, VICENTE GARCIA DIAZ</t>
  </si>
  <si>
    <t>Using Grip Strength as a Cardiovascular Risk Indicator Based on Hybrid Algorithms</t>
  </si>
  <si>
    <t>España</t>
  </si>
  <si>
    <t>International Journal of Interactive Multimedia and Artificial Intelligence</t>
  </si>
  <si>
    <t>1989-1660</t>
  </si>
  <si>
    <t>10.9781/ijimai.2021.05.004</t>
  </si>
  <si>
    <t>CARLOS ENRIQUE MONTENEGRO MARIN, PAULO ALONSO GAONA GARCIA, JOHAN ENRIQUE ORTIZ GUZMAN, EDVARD FREDERICK BARENO CASTELLANOS</t>
  </si>
  <si>
    <t>Effective high-quality economic growth based on human capital structure</t>
  </si>
  <si>
    <t>Expert Systems</t>
  </si>
  <si>
    <t>1468-0394</t>
  </si>
  <si>
    <t>10.1111/exsy.12863</t>
  </si>
  <si>
    <t>TOWARDS A NEW MODEL OF SMART CITIES IN EMERGING COUNTRIES</t>
  </si>
  <si>
    <t>Academy Of Strategic Management Journal</t>
  </si>
  <si>
    <t>1939-6104</t>
  </si>
  <si>
    <t>Integration of DevOps practices on a noise monitor system with CircleCI and Terraform</t>
  </si>
  <si>
    <t xml:space="preserve">Inteligencia Computacional </t>
  </si>
  <si>
    <t>ACM Transactions on Management Information Systems</t>
  </si>
  <si>
    <t>2158-656X</t>
  </si>
  <si>
    <t>10.1145/3505228</t>
  </si>
  <si>
    <t>CARLOS ENRIQUE MONTENEGRO MARIN, ELVIS EDUARDO GAONA GARCIA, RUBEN ARISTIDES GONZALEZ CRESPO, OSCAR ESNEIDER ACOSTA AGUDELO, MARCELO HERRERA MARTINEZ</t>
  </si>
  <si>
    <t>Improving OER descriptions to enhance their availability, reuse, and enrichment</t>
  </si>
  <si>
    <t>Education And Information Technologies</t>
  </si>
  <si>
    <t>1360-2357</t>
  </si>
  <si>
    <t>10.1007/s10639-021-10641-w</t>
  </si>
  <si>
    <t>CARLOS ENRIQUE MONTENEGRO MARIN, PAULO ALONSO GAONA GARCIA, JHON FRANCINED HERRERA CUBIDES, SALVADOR SANCHEZ ALONSO</t>
  </si>
  <si>
    <t>Sound measurement and automatic vehicle classification and counting applied to road traffic noise characterization</t>
  </si>
  <si>
    <t>Soft Computing</t>
  </si>
  <si>
    <t>1432-7643</t>
  </si>
  <si>
    <t>10.1007/s00500-021-05766-6</t>
  </si>
  <si>
    <t>CARLOS ENRIQUE MONTENEGRO MARIN, OSCAR ESNEIDER ACOSTA AGUDELO, RUBEN ARISTIDES GONZALEZ CRESPO</t>
  </si>
  <si>
    <t>Secure prediction and assessment of sports injuries using deep learning based convolutional neural network</t>
  </si>
  <si>
    <t>Journal Of Ambient Intelligence And Humanized Computing</t>
  </si>
  <si>
    <t>1868-5145</t>
  </si>
  <si>
    <t>10.1007/s12652-020-02560-4</t>
  </si>
  <si>
    <t>Trust management for internet of things using cloud computing and security in smart cities</t>
  </si>
  <si>
    <t>Cluster Computing</t>
  </si>
  <si>
    <t>1573-7543</t>
  </si>
  <si>
    <t>10.1007/s10586-021-03427-9</t>
  </si>
  <si>
    <t>Research on operational research‑based financial model based on e‑commerce platform</t>
  </si>
  <si>
    <t>Information Systems and e-Business Management</t>
  </si>
  <si>
    <t>1617-9846</t>
  </si>
  <si>
    <t>10.1007/s10257-021-00509-4</t>
  </si>
  <si>
    <t>Computational Model to Support the Detection of Profiles of Missing Person in Colombia</t>
  </si>
  <si>
    <t>Inteligencia Artificial</t>
  </si>
  <si>
    <t>1988-3064</t>
  </si>
  <si>
    <t>Maritime moving object localization and detection using global navigation smart radar system</t>
  </si>
  <si>
    <t>Geomática, Ciencias de la Tierra y Gestión de Territorio</t>
  </si>
  <si>
    <t>1433-7479</t>
  </si>
  <si>
    <t>10.1007/s00500-021-05625-4</t>
  </si>
  <si>
    <t>Environmental planning based on reduce, reuse, recycle and recover using artificial intelligence</t>
  </si>
  <si>
    <t>x</t>
  </si>
  <si>
    <t>10.1016/j.eiar.2020.106492</t>
  </si>
  <si>
    <t>Computational method for monitoring pauses exercises in office workers through a vision model</t>
  </si>
  <si>
    <t>Journal of Ambient Intelligence and Humanized Computing</t>
  </si>
  <si>
    <t>https://link.springer.com/article/10.1007/s12652-020-02391-3</t>
  </si>
  <si>
    <t>Fabian Herrera, Rodrigo Niño, Carlos Enrique Montenegro-Marín, Paulo Alonso Gaona-García, Iñigo Sarría Martínez de Mendívil, Rubén González Crespo</t>
  </si>
  <si>
    <t>Towards an agriculture solution for product supply chain using blockchain: case study Agro-chain with BigchainDB</t>
  </si>
  <si>
    <t>No especifica</t>
  </si>
  <si>
    <t>https://doi.org/10.1080/09064710.2020.1840618</t>
  </si>
  <si>
    <t>Kevin Gordillo Orjuela , Paulo Alonso Gaona-García &amp; Carlos Enrique Montenegro Marin</t>
  </si>
  <si>
    <t>Aplicación de la minería de datos para la detección de perfiles de personas desaparecidas en Colombia</t>
  </si>
  <si>
    <t>https://search.proquest.com/openview/a0552ad2d484ad43d95097df06f44f76/1?pq-origsite=gscholar&amp;cbl=1006393</t>
  </si>
  <si>
    <t>Gerardo Ernesto Rolong Agudelo, Carlos Montenegro Marin, Paulo Alonso Gaona García</t>
  </si>
  <si>
    <t>Prototipos de Lenguaje de Dominio Específico para consulta de configuraciones de dispositivos en redes como estándar basado en Ingeniería Dirigida por Modelos</t>
  </si>
  <si>
    <t>teacher digital competences; open educational resources; factor analysis; construct validity; variance analysis.</t>
  </si>
  <si>
    <t>Franklin Guillermo Montenegro Marin, Karen Eliana Angarita Casas, Daniel Felipe Garzón Triana, Carlos Enrique Montenegro-Marin, Paulo Alonso Gaona Garcia</t>
  </si>
  <si>
    <t>Modelo ontológico de navegación en la red para personas con discapacidad visual</t>
  </si>
  <si>
    <t>ontology model; accessibility; web navigation; visual disability</t>
  </si>
  <si>
    <t>Chile</t>
  </si>
  <si>
    <t>Información tecnológica</t>
  </si>
  <si>
    <t xml:space="preserve"> 0718-0764</t>
  </si>
  <si>
    <t xml:space="preserve">http://dx.doi.org/10.4067/S0718-07642020000200031 </t>
  </si>
  <si>
    <t>Julián A Gil, Paulo A Gaona-García, Carlos E Montenegro-Marin, Adriana C Gómez-Acosta</t>
  </si>
  <si>
    <t>Emotional characterization of children through a learning environment using learning analytics and AR-Sandbox</t>
  </si>
  <si>
    <t>Augmented reality;AR-Sandbox;Technology-enhanced learning;Learning analytics;Emotiv EPOC;Clustering;DBSCAN;Time series analysis;Emotional metrics.</t>
  </si>
  <si>
    <t>SpringerLink</t>
  </si>
  <si>
    <t>5353–5367</t>
  </si>
  <si>
    <t>https://doi.org/10.1007/s12652-020-01887-2</t>
  </si>
  <si>
    <t>Andrés Ovidio Restrepo Rodríguez, Maddyzeth Ariza Riaño, Paulo Alonso Gaona García, Carlos Enrique Montenegro Marín, Rubén González Crespo, Xing Wu</t>
  </si>
  <si>
    <t>Condiciones de tránsito vehicular y uso de un modelo para la predicción de ruido por tráfico rodado en un entorno local de la ciudad de Bogotá-Colombia</t>
  </si>
  <si>
    <t>Noise; road traffic; model; prediction; simulation.</t>
  </si>
  <si>
    <t>Óscar Acosta Agudelo, Carlos Montenegro Marín, Paulo Gaona García</t>
  </si>
  <si>
    <t>FabRigo: Modelo informático para el monitoreo y control de rutinas de pausas activas en trabajadores de oficina por medio del modelo PoseNet</t>
  </si>
  <si>
    <t>PoseNet; active pauses; Python; figure comparison; FabRigo.</t>
  </si>
  <si>
    <t>Fabian Herrera, Rodrigo Niño, Carlos Montenegro, Paulo Gaona</t>
  </si>
  <si>
    <t>Analysis of stress’s effects on cardiac dynamics: A case study on undergraduate students</t>
  </si>
  <si>
    <t>Cardiovascular disease;Data analysis;Internet of things;Self-diagnosis;StudentsStress</t>
  </si>
  <si>
    <t>ScienceDirect</t>
  </si>
  <si>
    <t>1386-5056</t>
  </si>
  <si>
    <t>https://doi.org/10.1016/j.ijmedinf.2020.104104</t>
  </si>
  <si>
    <t>Juan Cubillos-Calvachi, Juan Piedrahita-Gonzalez, Carlos Gutiérrez-Ardila, Carlos Montenegro-Marín, Paulo Gaona-García, Daniel Burgos</t>
  </si>
  <si>
    <t>Bogota River Water Quality Assessment based on the Water Quality Index</t>
  </si>
  <si>
    <t>hydric resources; water management; water quality; Bogota River; decision tool</t>
  </si>
  <si>
    <t>MDPI Sustainability</t>
  </si>
  <si>
    <t>2071-1050</t>
  </si>
  <si>
    <t>10.3390/su11061668</t>
  </si>
  <si>
    <t>Daissy Milena Díaz-Casallas, Mario Fernando Castro-Fernández, Elvira Bocos ,  Carlos Enrique Montenegro-Marin, Rubén González Crespo</t>
  </si>
  <si>
    <t>Study of a High Order Family: Local Convergence and Dynamics</t>
  </si>
  <si>
    <t>high order; sixteenth order convergence method; local convergence; dynamics</t>
  </si>
  <si>
    <t>MDPI Mathematics</t>
  </si>
  <si>
    <t>2227-7390</t>
  </si>
  <si>
    <t>10.3390/math7030225</t>
  </si>
  <si>
    <t>Cristina Amorós, Ioannis K. Argyros, Ruben González, Á. Alberto Magreñán,Lara Orcos, Íñigo Sarría</t>
  </si>
  <si>
    <t>Biometric iris recognition using radial basis function neural network</t>
  </si>
  <si>
    <t xml:space="preserve">Biometrics Iris recognition Iris segmentation Normalization Feed-forward neural network (FNN) Radial basis function neural network (RBFNN) </t>
  </si>
  <si>
    <t>https://doi.org/10.1007/s00500-018-03731-4</t>
  </si>
  <si>
    <t>Megha Dua, Rashmi Gupta, Manju Khari, Ruben González Crespo</t>
  </si>
  <si>
    <t>A Fuzzy Logic Model Based on Web of Trust to Access Linked Open Data Resources</t>
  </si>
  <si>
    <t>Fuzzy Logic; Linked Open Data; Mandami; Security Principles; Web of Trust</t>
  </si>
  <si>
    <t xml:space="preserve"> Advanced Science Letters</t>
  </si>
  <si>
    <t>1936-6612</t>
  </si>
  <si>
    <t>N/A</t>
  </si>
  <si>
    <t xml:space="preserve"> Gaona-García, Paulo Alonso; Herrera-Cubides, Jhon Francined; Riaño, Kevin; Alonso, Jorge Iván; Gómez-Acosta, Adriana</t>
  </si>
  <si>
    <t>Towards the Construction of a User Unique Authentication Mechanism on LMS Platforms through Model-Driven Engineering (MDE)</t>
  </si>
  <si>
    <t>Model-Driven Engineering, LMS, open educational resources</t>
  </si>
  <si>
    <t>Egipto</t>
  </si>
  <si>
    <t>Scientific Programming</t>
  </si>
  <si>
    <t>1058-9244</t>
  </si>
  <si>
    <t>https://doi.org/10.1155/2019/9313571</t>
  </si>
  <si>
    <t>Jhon Francined Herrera-Cubides, Paulo Alonso Gaona-García, and Geiner Alexis Salcedo-Salgado</t>
  </si>
  <si>
    <t>Dealing with group decision-making environments that have a high amount of alternatives using card-sorting techniques</t>
  </si>
  <si>
    <t>Fuzzy linguistic modellingGroup decision-makingCard-sorting techniques</t>
  </si>
  <si>
    <t>Expert Systems with Applications</t>
  </si>
  <si>
    <t>0957-4174</t>
  </si>
  <si>
    <t>https://doi.org/10.1016/j.eswa.2019.03.023</t>
  </si>
  <si>
    <t>lJ.A.Morente-Molinera S.Ríos-Aguilar R.González-Crespo E.Herrera-Viedma</t>
  </si>
  <si>
    <t>Highly efficient family of iterative methods for solving nonlinear models</t>
  </si>
  <si>
    <t>Nonlinear systemsIterative methodsConvergenceBasin of attractionParameter planeStability</t>
  </si>
  <si>
    <t>Journal of Computational and Applied Mathematics</t>
  </si>
  <si>
    <t>0377-0427</t>
  </si>
  <si>
    <t>https://doi.org/10.1016/j.cam.2018.06.042</t>
  </si>
  <si>
    <t>Raman Behl, I Sarría, R.González, A.Magreñánb</t>
  </si>
  <si>
    <t>Platform for controlling and getting data from network connected drones in indoor environments</t>
  </si>
  <si>
    <t>Internet of thingsConnected droneWeb servicesDronesSensorsInternet of dronesIndoor Flight planner</t>
  </si>
  <si>
    <t>https://doi.org/10.1016/j.future.2018.01.011</t>
  </si>
  <si>
    <t>Adrián ArenalPereira, Jordán Pascual Espada, Rubén González Crespo, Sergio Ríos Aguilar</t>
  </si>
  <si>
    <t>Analysing compliance and application of usability guidelines and follow conventions recommendations by Web Developers</t>
  </si>
  <si>
    <t>Usability guidelinesUsability recommendationsWeb usabilityFocus attentionReduce noiseWeb developersWeb developer's behavio</t>
  </si>
  <si>
    <t>Computer Standards and Interfaces</t>
  </si>
  <si>
    <t>0920-5489</t>
  </si>
  <si>
    <t>10.1016/j.csi.2019.01.004</t>
  </si>
  <si>
    <t>Lucía Alonso-Virgósa, Jordán Pascual EspadA, Rubén GonzálezCrespo</t>
  </si>
  <si>
    <t>Agile development of multiplatform educational video games using a Domain-Specific Language</t>
  </si>
  <si>
    <t xml:space="preserve">Model-driven engineering Domain-Specific Language Education tool Human–computer interface Interactive learning environments </t>
  </si>
  <si>
    <t>Universal Access in the Information Society</t>
  </si>
  <si>
    <t>1615-5289</t>
  </si>
  <si>
    <t>10.1007/s10209-019-00681-y</t>
  </si>
  <si>
    <t>Cristian González García, Edward Rolando Núñez-Valdez, Pablo Moreno-Ger, Rubén González Crespo, B. Cristina Pelayo G-Bustelo, Juan Manuel Cueva Lovelle</t>
  </si>
  <si>
    <t>Fuzzy logic expert system for selecting robotic hands using kinematic parameters</t>
  </si>
  <si>
    <t>Fuzzy logic Expert system Robotic hand Robotic hands selection</t>
  </si>
  <si>
    <t>1868-5137</t>
  </si>
  <si>
    <t>https://doi.org/10.1007/s12652-019-01229-x</t>
  </si>
  <si>
    <t>Salvador Cobos-GuzmanElena VerdúEnrique Herrera-ViedmaRubén González Crespo</t>
  </si>
  <si>
    <t>Identifying students at risk of failing a subject using Learning Analytics for subsequent customised tutoring</t>
  </si>
  <si>
    <t>learning analytics; customised tutoring; learning adaptation; virtual classroom</t>
  </si>
  <si>
    <t>MDPI Applied Sciences</t>
  </si>
  <si>
    <t>2076-3417</t>
  </si>
  <si>
    <t>Fredys Simanca, Rubén Gonzalez, Luis Rodríguez-Baena, Daniel Burgos</t>
  </si>
  <si>
    <t>Evaluation of a Medical Alert Communication Infrastructure Based on Fuzzy Logic and IoT Devices</t>
  </si>
  <si>
    <t>Asynchronous Task Queue; Cloud Computing; Internet of Things; MongoDB; Remote Monitoring</t>
  </si>
  <si>
    <t>Advanced Science Letters</t>
  </si>
  <si>
    <t>10.1166/asl.2019.13178</t>
  </si>
  <si>
    <t>Gaona-García Paulo, Mendoza Daniel, Vargas Fredy, Montenegro-Marin Carlos</t>
  </si>
  <si>
    <t xml:space="preserve">Proposal of an Offline Data-Processing Network Model for Flood Analysis
</t>
  </si>
  <si>
    <t>Data; Flood; Model; Sensor Remote; Web Server</t>
  </si>
  <si>
    <t>10.1166/asl.2019.13182</t>
  </si>
  <si>
    <t>Plazas, Jaime Alberto Parra; Gaona-Garcia, Paulo Alonso</t>
  </si>
  <si>
    <t>NO</t>
  </si>
  <si>
    <t>Model Based on Support Vector Machine for the Estimation of the Heart Rate Variability</t>
  </si>
  <si>
    <t xml:space="preserve">Heart Rate Variability (HRV), Internet of Things (IOT), Support Vector Machine (SVM), Heart Rate Monitor (HRM) </t>
  </si>
  <si>
    <t>Lecture Notes in Computer Science</t>
  </si>
  <si>
    <t>0302-9743</t>
  </si>
  <si>
    <t>10.1007/978-3-030-01421-6_19</t>
  </si>
  <si>
    <t>Catalina Maria Hernández-Ruiz, Sergio Andrés Villagrán Martínez, Johan Enrique Ortiz Guzmán, Paulo Alonso Gaona Garcia</t>
  </si>
  <si>
    <t>Analysis and Economic Evaluation of the Invasion of the Public Space with Improvements of Particulars, Case Study Urbanization Fuente Del Dorado</t>
  </si>
  <si>
    <t>Urban regulations, Public space, Urbanizatio</t>
  </si>
  <si>
    <t>Bulgaria</t>
  </si>
  <si>
    <t>Contemporary Engineering Sciences</t>
  </si>
  <si>
    <t>1313-6569</t>
  </si>
  <si>
    <t>10.12988/ces.2018.83111</t>
  </si>
  <si>
    <t>Nelson Alexander Quiroz Tapia, Javier Felipe Moncada Sánchez, Carlos Enrique Montenegro-Marin, Paulo Alonso Gaona García, Yeni Espinosa, Mario Castro, Jaime Páez, Jairo Cortez, Germán Macías</t>
  </si>
  <si>
    <t>Security Scheme for IoT Environments in Smart Grids</t>
  </si>
  <si>
    <t xml:space="preserve">Cyber security, Confidentiality, Integrity, Authentication, Smart grids, IoT, Encryption </t>
  </si>
  <si>
    <t xml:space="preserve">Smart Innovation, Systems and Technologies </t>
  </si>
  <si>
    <t>2190-3018</t>
  </si>
  <si>
    <t>10.1007/978-3-030-03577-8_30</t>
  </si>
  <si>
    <t>Sebastián Cruz-Duarte, Marco Sastoque-Mahecha, Elvis Gaona-García, Paulo Gaona-García</t>
  </si>
  <si>
    <t>VACIT: Tool for Consumption, Analysis and Machine Learning for LOD Resources on CKAN Instances</t>
  </si>
  <si>
    <t xml:space="preserve">Linked Open Data, CKAN, Data analytics, Machine learning, Open Data, Tensor,Flow, Visual analytics </t>
  </si>
  <si>
    <t>10.1007/978-3-030-03577-8_60</t>
  </si>
  <si>
    <t>Álvaro Varón-Capera, Paulo Alonso Gaona-García, Jhon Francined Herrera-Cubides, Carlos Montenegro-Marín</t>
  </si>
  <si>
    <t xml:space="preserve">Uso de lógica difusa como estrategia para evaluar la confianza y accesibilidad de los DataSet publicados en SPARQL Endpoints
</t>
  </si>
  <si>
    <t>datos  abiertos  vinculados,  lógica  difusa,  medición  de  la  calidad,  SPARQL.</t>
  </si>
  <si>
    <t>Revista Avances:Investigación en Ingeniería</t>
  </si>
  <si>
    <t>1794-4953</t>
  </si>
  <si>
    <t xml:space="preserve">10.18041/avances.v15i1 </t>
  </si>
  <si>
    <t>Jhon Francined Herrera-Cubides1, Paulo Alonso Gaona-García2,  Carlos Enrique Montenegro-Marín3, Esteban Arias-Caracas4,  Daniel Fernando Mendoza-López</t>
  </si>
  <si>
    <t xml:space="preserve">Issues of Visual Search Methods in Digital Repositories
</t>
  </si>
  <si>
    <t xml:space="preserve"> Ontologies, Repositories, Search, Visualization</t>
  </si>
  <si>
    <t xml:space="preserve">International Journal Of Interactive Multimedia And Artificial Intelligence - Ijimai    </t>
  </si>
  <si>
    <t>10.9781/ijimai.2018.10.005</t>
  </si>
  <si>
    <t>Gaona-García, P., C. E. Montenegro-Marin, E. Gaona-García, A. Gómez-Acosta, and Y. Hassan-Montero</t>
  </si>
  <si>
    <t>Hyperparameter Optimization for Image Recognition over an AR-Sandbox Based on Convolutional Neural Networks Applying a Previous Phase of Segmentation by Color–Space</t>
  </si>
  <si>
    <t>image acquisition; image processing; image recognition; convolutional neural network; dataset; loss function; accuracy; ROC curve; AR-Sandbox; random search</t>
  </si>
  <si>
    <t>Symmetry</t>
  </si>
  <si>
    <t>2073-8994</t>
  </si>
  <si>
    <t>10.3390/sym10120743</t>
  </si>
  <si>
    <t xml:space="preserve">Andrés Ovidio Restrepo Rodríguez , Daniel Esteban Casas Mateus , Paulo Alonso Gaona García , Carlos Enrique Montenegro Marín  and Rubén González Crespo </t>
  </si>
  <si>
    <t>IOT System for Self-diagnosis of Heart Diseases Using Mathematical Evaluation of Cardiac Dynamics Based on Probability Theory</t>
  </si>
  <si>
    <t xml:space="preserve">Data analysis, Cardiovascular health, Heart Self-diagnosis, Internet of things, Probability theory </t>
  </si>
  <si>
    <t>10.1007/978-3-030-03577-8_48</t>
  </si>
  <si>
    <t>Juan Piedrahita-Gonzalez, Juan Cubillos-Calvachi, Carlos Gutiérrez-Ardila, Carlos Montenegro-Marin, Paulo Gaona-García</t>
  </si>
  <si>
    <t>Implementation of the AODV Routing Protocol for Message Notification in a Wireless Sensor Microgrid</t>
  </si>
  <si>
    <t xml:space="preserve">AODV, Microgrid, Raspberry Pi,3 Python, Delay, Throughput, PDR </t>
  </si>
  <si>
    <t>Communications in Computer and Information Science</t>
  </si>
  <si>
    <t>1865-0929</t>
  </si>
  <si>
    <t>10.1007/978-3-030-00353-1_32</t>
  </si>
  <si>
    <t>Elvis Gaona-García, Sergio Palechor-Mopán, Laura Murcia-Sierra, Paulo Gaona-García</t>
  </si>
  <si>
    <t>Linked Data: qué sucede con la heterogeneidad y la interoperabilidad</t>
  </si>
  <si>
    <t>Linked Data, RDF, Interoperabilidad, Vocabulario, Heterogeneidad, Calidad de Datos</t>
  </si>
  <si>
    <t>Scientia et technica</t>
  </si>
  <si>
    <t>2344-7214</t>
  </si>
  <si>
    <t>http://dx.doi.org/10.22517/23447214.16791</t>
  </si>
  <si>
    <t>Jhon Francined Herrera Cubides, Paulo Alonso Gaona García, Salvador Sánchez Alonso</t>
  </si>
  <si>
    <t>A proposal to a decision support system with learning analytics</t>
  </si>
  <si>
    <t>decision making;decision support systems;educational institutions;Educational Institution administrators;learning analytic;educational context;educational field;decision impact;decision support system;decision making process;Decision support systems;Education;Data mining;Tools;Decision making;Data visualization;Monitoring;Decision Support System (DSS);Learning Analytics (LA);Data Mining (DM)</t>
  </si>
  <si>
    <t>2018 IEEE Global Engineering Education Conference (EDUCON)</t>
  </si>
  <si>
    <t>2165-9567</t>
  </si>
  <si>
    <t>10.1109/EDUCON.2018.8363223</t>
  </si>
  <si>
    <t>Yuri Vanessa Nieto Acevedo, Carlos Enrique Montengro Marín, Paulo Alonso Gaona Garcia, Rubén Gonzalez Crespo</t>
  </si>
  <si>
    <t>Fuzzy Logic Models for Non-Programmed Decision-Making in Personnel Selection Processes Based on Gamification</t>
  </si>
  <si>
    <t>gamification, decision making, fuzzy logic, psychological test, step-by-step</t>
  </si>
  <si>
    <t>Lituania</t>
  </si>
  <si>
    <t>Informatica</t>
  </si>
  <si>
    <t>0868-4952</t>
  </si>
  <si>
    <t>Javier Albadán, Paulo Gaona, Carlos Montenegro, Rubén González-Crespo, Enrique Herrera-Viedma</t>
  </si>
  <si>
    <t>evaluation of the linked open data quality based on a fuzzy logic model</t>
  </si>
  <si>
    <t xml:space="preserve">Linked open data, Fuzzy logic, Quality measurement 
</t>
  </si>
  <si>
    <t>Ifip Advances In Information And Communication Technology</t>
  </si>
  <si>
    <t>1868-4238</t>
  </si>
  <si>
    <t>10.1007/978-3-319-92007-8</t>
  </si>
  <si>
    <t>.PAULO ALONSO GAONA GARCIA, CARLOS ENRIQUE MONTENEGRO MARIN, JHON FRANCINED HERRERA CUBIDES,</t>
  </si>
  <si>
    <t>tics en colombia: revision a partir de la curva de gartner.</t>
  </si>
  <si>
    <t>Hype Curve de Gartner, Ciclo de sobre expectación, Tecnologías de la información y comunicación, Internet de las cosas, apropiación de las TIC, Toma de decisiones, Gartner.</t>
  </si>
  <si>
    <t xml:space="preserve">Risti - Revista Ibérica De Sistemas E Tecnologias De Informação  </t>
  </si>
  <si>
    <t>YURI VANESSA NIETO ACEVEDO, CARLOS ENRIQUE MONTENEGRO MARIN, JOSE FERNANDO LOPEZ QUINTERO, YESID DIAZ GUTIERREZ.</t>
  </si>
  <si>
    <t>gestion de correspondencia fisica a traves de aplicacion movil y codigos qr.</t>
  </si>
  <si>
    <t>Aplicaciones moviles, Códigos QR</t>
  </si>
  <si>
    <t>YURI VANESSA NIETO ACEVEDO, CARLOS ENRIQUE MONTENEGRO MARIN, JOSE FERNANDO LOPEZ QUINTERO.</t>
  </si>
  <si>
    <t>a fuzzy logic system to evaluate levels of trust on linked open data resources</t>
  </si>
  <si>
    <t>Linked Open Data (LOD), Levels of Trust, Open Data, Consumption, Fuzzy Logic, Fuzzy Systems Type I.</t>
  </si>
  <si>
    <t xml:space="preserve">Revista Facultad De Ingenieria    </t>
  </si>
  <si>
    <t>0120-6230</t>
  </si>
  <si>
    <t>10.17533/udea.redin.n86a06</t>
  </si>
  <si>
    <t>PAULO ALONSO GAONA GARCIA, JHON FRANCINED HERRERA CUBIDES.</t>
  </si>
  <si>
    <t>towards the construction of a mechanism supported in fuzzy logic to evaluate the viability of businesses under the canvas model</t>
  </si>
  <si>
    <t>Canvas model; fuzzy logic; EMIS; viability; correlation</t>
  </si>
  <si>
    <t xml:space="preserve">Revista Escuela De Administración De Negocios    </t>
  </si>
  <si>
    <t>0120-8160</t>
  </si>
  <si>
    <t>10.21158/01208160.n84.2018.1921</t>
  </si>
  <si>
    <t>PAULO ALONSO GAONA GARCIA, CARLOS ENRIQUE MONTENEGRO MARIN.</t>
  </si>
  <si>
    <t>communication infrastructure for monitoring heart rate of patients on the cloud using iot devices</t>
  </si>
  <si>
    <t>Internet of things, Cloud computing, Asynchronous task queue, Heartbeat, Real time,Remote monitoring, MongoDB.</t>
  </si>
  <si>
    <t>Japón</t>
  </si>
  <si>
    <t xml:space="preserve">Information. An International Interdisciplinary Journal    </t>
  </si>
  <si>
    <t>1343-4500</t>
  </si>
  <si>
    <t xml:space="preserve">CARLOS ENRIQUE MONTENEGRO MARIN, PAULO ALONSO GAONA GARCIA. </t>
  </si>
  <si>
    <t>visualizing security principles to access resources based on linked open data: case study dbpedia</t>
  </si>
  <si>
    <t>Linked open data, security principles, DBPedia, semantic web, web of trust</t>
  </si>
  <si>
    <t>PAULO ALONSO GAONA GARCIA, CARLOS ENRIQUE MONTENEGRO MARIN, ADRIANA CAROLINA GOMEZ ACOSTA, KEVIN STEVEN GORDILLO ORJUELA.</t>
  </si>
  <si>
    <t>supporting academic decision making at higher educational institutions using machine learning¿based algorithms</t>
  </si>
  <si>
    <t>Machine learning; artificial neural network; support vector machine; decision making; confusion matrix</t>
  </si>
  <si>
    <t xml:space="preserve">Soft Computing    </t>
  </si>
  <si>
    <t>10.1007/s00500-018-3064-6</t>
  </si>
  <si>
    <t>YURI VANESSA NIETO ACEVEDO, CARLOS ENRIQUE MONTENEGRO MARIN, VICENTE GARCIA DIAZ, RUBEN ARISTIDES GONZALEZ CRESPO.</t>
  </si>
  <si>
    <t>natural language interface model for the evaluation of ergonomic routines in occupational health (ilena)</t>
  </si>
  <si>
    <t xml:space="preserve">Kinect, Joint, Occupational health, Vector, ILENA 
</t>
  </si>
  <si>
    <t xml:space="preserve">Journal Of Ambient Intelligence And Humanized Computing    </t>
  </si>
  <si>
    <t>10.1007/s12652-018-0770-y</t>
  </si>
  <si>
    <t>CARLOS ENRIQUE MONTENEGRO MARIN.</t>
  </si>
  <si>
    <t>sociedad de la tecnolgoia de la informacion y el conocimiento: tecnologias en la formacion de ingenieros</t>
  </si>
  <si>
    <t xml:space="preserve">Tecnologias de la información y el conocimiento
</t>
  </si>
  <si>
    <t xml:space="preserve">Risti - Revista Ibérica De Sistemas E Tecnologias De Informação    </t>
  </si>
  <si>
    <t>YURI VANESSA NIETO ACEVEDO, CLAUDIO CAMILO GONZALEZ CLAVIJO, CARLOS ENRIQUE MONTENEGRO MARIN, JOSE FERNANDO LOPEZ QUINTERO.</t>
  </si>
  <si>
    <t>analysis of security mechanisms based on clusters iot environments</t>
  </si>
  <si>
    <t>Data Security, Information Technology, Internet of things, Network, Security</t>
  </si>
  <si>
    <t>Jhon Francined Herrera-Cubides, Paulo Alonso Gaona-García,  Carlos Enrique Montenegro-Marín, Esteban Arias-Caracas,  Daniel Fernando Mendoza-López</t>
  </si>
  <si>
    <t>10.9781/ijimai.2017.438</t>
  </si>
  <si>
    <t>Gaona-García, P., C. E. Montenegro-Marin, J. D. Prieto, and Y. V. Nieto</t>
  </si>
  <si>
    <t>análisis multitemporal de los indicadores de calidad de agua en corrientes superficiales (ica) de la cuenca alta del río bogotá</t>
  </si>
  <si>
    <t>Análisis multitemporal, calidad de agua, índice ICA, recurso hídrico.</t>
  </si>
  <si>
    <t xml:space="preserve">Ingenieria Solidaria    </t>
  </si>
  <si>
    <t>1900-3102</t>
  </si>
  <si>
    <t>10.16925/in.v13i22.175</t>
  </si>
  <si>
    <t>Andrea Cecilia Sanabria-Suárez, Carlos Montenegro-Marín, Mario Fernando Castro-Fernández, Daissy Milena Díaz-Casallas</t>
  </si>
  <si>
    <t>method of auto-configuration for corporate proxies</t>
  </si>
  <si>
    <t>dynamic host configuration protocol (dhcp),  proxy auto-configuration
(pac), standard time, web proxy auto-discovery protocol (wpad)</t>
  </si>
  <si>
    <t>10.16925/inv.v12i19.1190</t>
  </si>
  <si>
    <t>Andrés Abelardo Villarroel-Acosta, Carlos Enrique Montenegro-Marín, Paulo Alonso Gaona-García, Yuri Vanessa Nieto-Acevedo</t>
  </si>
  <si>
    <t>implementación de la técnica de los k-vecinos en un algoritmo recomendador para un sistema de compras utilizando nfc y android</t>
  </si>
  <si>
    <t xml:space="preserve">Algoritmo recomendador, Android, aplicación, base de datos, móvil, productos, recomendador, retroalimentación, servidor. </t>
  </si>
  <si>
    <t xml:space="preserve">Inge Cuc    </t>
  </si>
  <si>
    <t>0122-6517</t>
  </si>
  <si>
    <t>10.17981/ingecuc.13.1.2017.01</t>
  </si>
  <si>
    <t>JHON FRANCINED HERRERA CUBIDES, OSCAR ARLEY RIVEROS REY, JUAN GUILLERMO ROMERO FAJARDO.</t>
  </si>
  <si>
    <t>una mirada a la web de los datos. caso de estudio: consumo de servicios ckan</t>
  </si>
  <si>
    <t>Datahub; JSON; Linked Data; web de dato</t>
  </si>
  <si>
    <t xml:space="preserve">Ingeniería    </t>
  </si>
  <si>
    <t>0121-750X</t>
  </si>
  <si>
    <t>10.14483/udistrital.jour.reving.2017.1.a07</t>
  </si>
  <si>
    <t xml:space="preserve">JHON FRANCINED HERRERA CUBIDES, PAULO ALONSO GAONA GARCIA, </t>
  </si>
  <si>
    <t>metamodel for integration of internet of things, social networks, the cloud and industry 4.0</t>
  </si>
  <si>
    <t>Internet Of Things, Social Networks</t>
  </si>
  <si>
    <t xml:space="preserve">Applied Soft Computing, (Appl. Soft. Comput.)    </t>
  </si>
  <si>
    <t>1568-4946</t>
  </si>
  <si>
    <t>10.1007/s12652-017-0469-5</t>
  </si>
  <si>
    <t>CARLOS ENRIQUE MONTENEGRO MARIN, RUBEN ARISTIDES GONZALEZ CRESPO,</t>
  </si>
  <si>
    <t>adaptive contents for interactive tv guided by machine learning based on predictive sentiment analysis of data.</t>
  </si>
  <si>
    <t xml:space="preserve">Sentiment analysis, Adaptive content, Television interactive, Machine learning, Modeling predictive, Real time, Plebiscite 
</t>
  </si>
  <si>
    <t>10.1007/s00500-017-2530-x</t>
  </si>
  <si>
    <t>Victor M. Mondragon, Vicente García-Díaz, Carlos Porcel, Rubén González Crespo</t>
  </si>
  <si>
    <t>análisis teórico y experimental del comportamiento de supercondensadores, baterías de iones de litio y metal hidruro en un sistema solar fotovoltaico aislado</t>
  </si>
  <si>
    <t>Energia y Potencia</t>
  </si>
  <si>
    <t>Baterías,    Efecto    Memoria, Sistemas fotovoltaicos, Supercondensadores.</t>
  </si>
  <si>
    <t xml:space="preserve">Redes De Ingenieria    </t>
  </si>
  <si>
    <t>2248-762X</t>
  </si>
  <si>
    <t xml:space="preserve">10.14483/2248762X.12489 </t>
  </si>
  <si>
    <t>JOHANN ALEXANDER HERNÁNDEZ MORA, ELVIS EDUARDO GAONA GARCÍA, LAURA MILENA CRUZ MORENO</t>
  </si>
  <si>
    <t>fuzzy logic system based on canvas model to evaluate the initial viability of a business proposal</t>
  </si>
  <si>
    <t xml:space="preserve">Canvas model, Fuzzy logic, EMIS, Feasibility, Correlation </t>
  </si>
  <si>
    <t xml:space="preserve">Communications In Computer And Information Science    </t>
  </si>
  <si>
    <t>10.1007/978-3-319-66963-2</t>
  </si>
  <si>
    <t>Carlos Enrique Montenegro Marín, Daniela Acosta Contreras, Andrés Ricardo Barreto López, Paulo Alonso Gaona-García</t>
  </si>
  <si>
    <t>visual analytics of europeana digital library for reuse in learning environments: a premier systematic study</t>
  </si>
  <si>
    <t>Visual analytics, Digital libraries, Information services, Knowledge management system, Query languages</t>
  </si>
  <si>
    <t xml:space="preserve">Online Information Review    </t>
  </si>
  <si>
    <t>1468-4527</t>
  </si>
  <si>
    <t>10.1108/OIR-04-2016-0114</t>
  </si>
  <si>
    <t>SALVADOR SANCHEZ ALONSO, PAULO ALONSO GAONA GARCIA, Ana Fermoso García</t>
  </si>
  <si>
    <t>analysis of physico-chemical variables and their influence on water quality of the bogota river using data mining</t>
  </si>
  <si>
    <t>water quality indicator, WQI, data analysis</t>
  </si>
  <si>
    <t xml:space="preserve">International Journal Of High Performance Systems Architecture    </t>
  </si>
  <si>
    <t>1751-6536</t>
  </si>
  <si>
    <t>Jairo Rojas, Julian Forero, Paulo Alonso Gaona-Garcia, Carlos Enrique Montenegro Marín, Rubén González Crespo</t>
  </si>
  <si>
    <t>índice de calidad del agua recolectada en el río bogotá: un análisis mediante la computación cognitiva watson</t>
  </si>
  <si>
    <t>análisis de datos, computación cognitiva, índice de calidad del agua (ICA), río Bogotá, variables de impacto, Watson</t>
  </si>
  <si>
    <t xml:space="preserve">Ingenio Magno     </t>
  </si>
  <si>
    <t>2145-9282</t>
  </si>
  <si>
    <t>Carolina Barrera-Williams, Carlos Enrique Montenegro-Marín, Paulo Alonso Gaona-García</t>
  </si>
  <si>
    <t>exploring the relevance of europeana digital resources: preliminary ideas on europeana metadata quality</t>
  </si>
  <si>
    <t>Europeana, Tesauro AAT, cobertura, metadatos, análisis de datos, calidad metadatos.</t>
  </si>
  <si>
    <t xml:space="preserve">Revista Interamericana De Bibliotecología    </t>
  </si>
  <si>
    <t>0120-0976</t>
  </si>
  <si>
    <t>10.17533/udea.rib.v40n1a06</t>
  </si>
  <si>
    <t>Paulo Alonso Gaona García, Ana Fermoso García, Salvador Sánchez Alonso</t>
  </si>
  <si>
    <t>trends and challenges of visual search interfaces in digital libraries and repositories</t>
  </si>
  <si>
    <t xml:space="preserve"> Metadata, Ontologies, Information visualisation, Learning objects, Knowledge organisation systems, Visual search interfaces</t>
  </si>
  <si>
    <t xml:space="preserve">Electronic Library    </t>
  </si>
  <si>
    <t>0264-0473</t>
  </si>
  <si>
    <t>10.1108/EL-03-2015-0046</t>
  </si>
  <si>
    <t xml:space="preserve">CARLOS ENRIQUE MONTENEGRO MARIN, PAULO ALONSO GAONA GARCIA, DAVID MARTIN MONCUNILL, </t>
  </si>
  <si>
    <t>modelo ontológico basado en web of confianza para analizar el uso de recursos en entorno de aprendizaje</t>
  </si>
  <si>
    <t>Análisis de redes sociales; e-learning; methontology; ontologías; pajek.</t>
  </si>
  <si>
    <t xml:space="preserve">Revista Iteckne    </t>
  </si>
  <si>
    <t>1692-1798</t>
  </si>
  <si>
    <t>10.15332/iteckne.v14i1.1629</t>
  </si>
  <si>
    <t>CARLOS ENRIQUE MONTENEGRO MARIN, PAULO ALONSO GAONA GARCIA, ADRIANA CAROLINA GOMEZ ACOSTA, CAMILO ALEJANDRO VALENCIA MARTINEZ,</t>
  </si>
  <si>
    <t>exploring the relevance of search engines: an overview of google as a case study</t>
  </si>
  <si>
    <t>Linked data, Search Engines</t>
  </si>
  <si>
    <t>10.9781/ijimai.2017.449</t>
  </si>
  <si>
    <t>Beltrán-Alfonso, Ricardo; Torres-Tautiva, Andres; Gaona-Garcia, Paulo Alonso; Montenegro-Marin, Carlos Enrique</t>
  </si>
  <si>
    <t>metamodel to support decision-making from open government data</t>
  </si>
  <si>
    <t xml:space="preserve">Open data, Decision making, Metamodel, Agroindustry, DSL </t>
  </si>
  <si>
    <t xml:space="preserve">Journal Of Ambient Intelligence And Humanized Computing   </t>
  </si>
  <si>
    <t>10.1007/s12652-016-0443-7</t>
  </si>
  <si>
    <t xml:space="preserve">    Luz Andrea Rodríguez Rojas, Juan Manuel Cueva Lovelle, Giovanny Mauricio Tarazona Bermúdez, Carlos Enrique Montenegro, Elena Giménez de Ory, Rubén Arístides González Crespo</t>
  </si>
  <si>
    <t>traffic model for the interconnection of networks and operators using mpls-te</t>
  </si>
  <si>
    <t>Autonomous Systems (AS); diffserv aware; Multi-Protocol Labeled Switching (MPLS); queuing balancing; Traffic Engineering (TE), TE-LSP</t>
  </si>
  <si>
    <t>Revista Facultad De Ingeniería</t>
  </si>
  <si>
    <t>0121-1129</t>
  </si>
  <si>
    <t>10.19053/01211129.v26.n44.2017.5774</t>
  </si>
  <si>
    <t>JUAN MANUEL SANCHEZ CESPEDES, OCTAVIO SALCEDO PARRA, CARLOS MARIO RESTREPO VELEZ,</t>
  </si>
  <si>
    <t>designing impact indicators of the information and communications technology in the higher education institutions</t>
  </si>
  <si>
    <t>Information and Communications Technology</t>
  </si>
  <si>
    <t>Pakistán</t>
  </si>
  <si>
    <t xml:space="preserve">Jeas - Journal Of Engineering &amp; Applied Sciences   </t>
  </si>
  <si>
    <t>1816-949X</t>
  </si>
  <si>
    <t>10.3923/jeasci.2017.3349.3361</t>
  </si>
  <si>
    <t xml:space="preserve">JUAN MANUEL SANCHEZ CESPEDES, JUAN PABLO RODRIGUEZ MIRANDA, CESAR AUGUSTO HERNANDEZ SUAREZ, </t>
  </si>
  <si>
    <t>análisis de las condiciones y políticas laborales en el sector de las tic en colombia utilizando la teoría de juegos</t>
  </si>
  <si>
    <t>Legislación laboral, condiciones laborales,
trabajo por turnos, teoría de juegos</t>
  </si>
  <si>
    <t>Venezuela</t>
  </si>
  <si>
    <t xml:space="preserve">Espacios   </t>
  </si>
  <si>
    <t>0798-1015</t>
  </si>
  <si>
    <t xml:space="preserve">Carlos Andres RUEDA VELASCO, Octavio José SALCEDO PARRA, Juan Manuel SÁNCHEZ CÉSPEDES </t>
  </si>
  <si>
    <t>la influencia del nivel de inseguridad de una región y la presencia de meso-organizaciones favorecen la prevalencia de híbridos-organizativos en el sector agrícola de colombia</t>
  </si>
  <si>
    <t>Meso-organizaciones, híbridos
organizativos, proyectos productivos, unidades
productivas, agroindustrias, análisis de correspondencia
simple, análisis de correspondencia múltiple.</t>
  </si>
  <si>
    <t xml:space="preserve">Espacios    </t>
  </si>
  <si>
    <t xml:space="preserve">JUAN MANUEL SANCHEZ CESPEDES, LUIS FERNANDO PEDRAZA MARTINEZ, JUAN PABLO RODRIGUEZ MIRANDA, </t>
  </si>
  <si>
    <t>sistema de transmisión de datos topográficos desde un colector topográfico a la estación base utilizando la red de telefonía celular</t>
  </si>
  <si>
    <t xml:space="preserve">
Mensajes de Texto; Recepción; Tarjeta de Comunicación; Transmisió</t>
  </si>
  <si>
    <t>Redes De Ingenieria</t>
  </si>
  <si>
    <t xml:space="preserve">10.14483/2248762X.12488 </t>
  </si>
  <si>
    <t>Sandra Paola Serrano Mesa, Juan Manuel Sánchez Céspedes, Juan Pablo Rodriguez Miranda</t>
  </si>
  <si>
    <t>local governments and their relation with the presence of agricultural organizational hybrids in colombia</t>
  </si>
  <si>
    <t>Gobiernos locales, Seguridad, Agricultura, Analisis de Correlación Simple, Analisis de Correlación Multiple</t>
  </si>
  <si>
    <t>SOCIAL SCIENCES</t>
  </si>
  <si>
    <t>1818-5800</t>
  </si>
  <si>
    <t>10.3923/sscience.2017.1591.1595</t>
  </si>
  <si>
    <t>JUAN MANUEL SANCHEZ CESPEDES, JUAN PABLO RODRIGUEZ MIRANDA, LUIS FERNANDO PEDRAZA MARTINEZ,</t>
  </si>
  <si>
    <t>a linked and open dataset from a network of learning repositories on organic agriculture</t>
  </si>
  <si>
    <t>Linked Open Data, Data Analysis.</t>
  </si>
  <si>
    <t xml:space="preserve">British Journal Of Educational Technology    </t>
  </si>
  <si>
    <t>1467-8535</t>
  </si>
  <si>
    <t>10.1111/bjet.12341</t>
  </si>
  <si>
    <t xml:space="preserve">Enayat Rajabi, Salvador Sanchez‐Alonso, Miguel‐Angel Sicilia, Nikos Manouselis
</t>
  </si>
  <si>
    <t>analysis of safety food and considerations in the rural sector</t>
  </si>
  <si>
    <t>Comida segura, Sector Rural, Politicas, Planes, Programas, Delimitación.</t>
  </si>
  <si>
    <t xml:space="preserve">Jeas - Journal Of Engineering &amp; Applied Sciences    </t>
  </si>
  <si>
    <t>10.3923/jeasci.2017.5973.5976</t>
  </si>
  <si>
    <t>Ortiz Contento Astrid Janneth , Rodriguez Miranda Juan Pablo and Sanchez Cespedes Jusan Manuel</t>
  </si>
  <si>
    <t>hardware firewall bypass (hwfwbypass) attack on pfsense</t>
  </si>
  <si>
    <t>pfSense, Protocolo de Escritorio Remoto, Ataque, Mitigación, Firewall Hardware</t>
  </si>
  <si>
    <t>Jeas - Journal Of Engineering &amp; Applied Sciences</t>
  </si>
  <si>
    <t>10.3923/jeasci.2017.7154.7158</t>
  </si>
  <si>
    <t>Moran Edgar , Salcedo Parra Octavio Jose and Sanchez Cespedes Juan Manuel</t>
  </si>
  <si>
    <t>midgar: study of communications security among smart objects using a platform of heterogeneous devices for the internet of things</t>
  </si>
  <si>
    <t>Internet of Things, Privacy, Security, Cryptography, Ubiquitous computing, Smart Objects, Communications</t>
  </si>
  <si>
    <t xml:space="preserve">Future Generation Computer Systems    </t>
  </si>
  <si>
    <t>0167-739</t>
  </si>
  <si>
    <t>10.1016/j.future.2017.01.033</t>
  </si>
  <si>
    <t>Gonzalo Sánchez-Arias, Cristian González García, B. Cristina Pelayo G-Bustelo</t>
  </si>
  <si>
    <t>a review about smart objects, sensors, and actuators</t>
  </si>
  <si>
    <t>Actuator, Internet of things, Sensor, SmartCities</t>
  </si>
  <si>
    <t>10.9781/ijimai.2017.431</t>
  </si>
  <si>
    <t xml:space="preserve">	García, C. G., D. Meana-Llorián, C. Pelayo G-Bustelo, and J. M. Cueva-Lovelle</t>
  </si>
  <si>
    <t>technical feasibility analysis to integrate pilot test of desk as a service on computational laboratory in academic environments</t>
  </si>
  <si>
    <t>Virtualization, Virtual Desktop Infrastructure (VDI), Desktops as a service (DAAS), centralize scheme, reuse, streamlining management, services availability, time reduce, security copy, flexibility, load balancing.</t>
  </si>
  <si>
    <t>Korea</t>
  </si>
  <si>
    <t>International Journal Of Digital Content Technology And Its Applications</t>
  </si>
  <si>
    <t>2233-9310</t>
  </si>
  <si>
    <t>CARLOS ENRIQUE MONTENEGRO MARIN, PAULO ALONSO GAONA GARCIA, JOAQUIN FERNANDO SANCHEZ CIFUENTES,</t>
  </si>
  <si>
    <t>software architecture for the automation of business rules during the reception of credit applications in financial institutions</t>
  </si>
  <si>
    <t xml:space="preserve">Business Rule Management (BRM), Agile Business Rule Developement (ABRD), Software Architechture, Business Rule Management System (BRMS). </t>
  </si>
  <si>
    <t>Korea del Sur</t>
  </si>
  <si>
    <t>Journal Of Convergence Information Technology</t>
  </si>
  <si>
    <t>1975-9320</t>
  </si>
  <si>
    <t xml:space="preserve">CARLOS ENRIQUE MONTENEGRO MARIN, PAULO ALONSO GAONA GARCIA, YURI VANESSA NIETO ACEVEDO, JOSE FERNANDO LOPEZ QUINTERO, </t>
  </si>
  <si>
    <t>bussiness rules model for the automation in the receipt of credit applications by financial institutions based on archimate</t>
  </si>
  <si>
    <t xml:space="preserve">Business data processing;credit transactions;decision making;financial management;payroll data processing;software architecture;business rules model;credit applications;financial institutions;ArchiMate business architecture model;business abstraction;software system;payroll loan products placement;information systems;decision making process;market demand;financial consumers;information technology management;recurring architectural models;maintainability;scalability;business rules automation model;business logic;ArchiMate modeling;modeling tool Coloso;Business;Automation;Computer architecture;Software systems;Surges;Information systems;ArchiMate;Business Rules Engine;Business Rules Management Systems (BRMS);Business Rules Model (BRM);Coloso;Software Architecture
</t>
  </si>
  <si>
    <t xml:space="preserve">Ieee America Latina    </t>
  </si>
  <si>
    <t>1548-0992</t>
  </si>
  <si>
    <t>10.1109/TLA.2016.7555258</t>
  </si>
  <si>
    <t xml:space="preserve">YURI VANESSA NIETO ACEVEDO, CARLOS ENRIQUE MONTENEGRO MARIN, JOSE FERNANDO LOPEZ QUINTERO, CLAUDIO CAMILO GONZALEZ CLAVIJO, </t>
  </si>
  <si>
    <t>hacia la virtualización de escritorios para la entrega de ambientes académicos basados en daas</t>
  </si>
  <si>
    <t>Escritorios como servicio (DaaS), esquemas centralizados, infraestructura de escritorio virtual (VDI), reutilización, simplificación de administración.</t>
  </si>
  <si>
    <t xml:space="preserve">Revista Logos Ciencia &amp; Tecnología   </t>
  </si>
  <si>
    <t>2145-549X</t>
  </si>
  <si>
    <t>10.22335/rlct.v7i2.264</t>
  </si>
  <si>
    <t>Julian Andres Forero Rodriguez, Carlos Enrique Montenegro Marín, Jairo Andrés Rojas Bonilla, Paulo Alonso Gaona García, Universidad Distrital Francisco José de Caldas, Colombia</t>
  </si>
  <si>
    <t>variables más influyentes en la calidad del agua del río bogotá mediante análisis de datos</t>
  </si>
  <si>
    <t>análisis de datos, árbol de decisión, índice de calidad del agua (ICA), minería de datos variables de impacto</t>
  </si>
  <si>
    <t>10.22335/rlct.v7i2.258</t>
  </si>
  <si>
    <t>Evelin Lorena Pedraza Romero, Carlos Enrique Montenegro-Marin, Fabián Herrera, Paulo Gaona, Daissy Díaz, Mario Castro. Universidad Distrital, Universidad Cooperativa de Colombia, Colombia</t>
  </si>
  <si>
    <t>user experiences in virtual reality environments navigation based on simple knowledge organization systems</t>
  </si>
  <si>
    <t>3D navigational interfaces, SKOS, Simple knowledge organization systems ,TAM, Virtual reality, Visual interfaces</t>
  </si>
  <si>
    <t>COMMUNICATIONS IN COMPUTER AND INFORMATION SCIENCE</t>
  </si>
  <si>
    <t>10.1007/978-3-319-50880-1_4</t>
  </si>
  <si>
    <t xml:space="preserve">    David Martin-Moncunill, Paulo Alonso Gaona-García, Kevin Gordillo-Orjuela, Carlos Enrique Montenegro-Marin</t>
  </si>
  <si>
    <t>application of model driven engineering to build a prototype of a tool for modeling domain specific (dsm) modules in the enterprise resource planning system odoo</t>
  </si>
  <si>
    <t>ERP, ODOO, DSL, Grpahical Dsl, meta-metamodel, metamodel.</t>
  </si>
  <si>
    <t>Corea del Sur</t>
  </si>
  <si>
    <t xml:space="preserve">International Journal Of Advancements In Computing Technology    </t>
  </si>
  <si>
    <t>2005-8039</t>
  </si>
  <si>
    <t>Andrés Cobos, Andrea Sicacha, Carlos Enrique Montenegro-Marin</t>
  </si>
  <si>
    <t>modelo ontológico para la predicción de ataques informáticos a partir de honeynets virtualizadas</t>
  </si>
  <si>
    <t>ataques informáticos, modelo ontológico, seguridad, vulnerabilidad.</t>
  </si>
  <si>
    <t xml:space="preserve">Revista Logos Ciencia &amp; Tecnología    </t>
  </si>
  <si>
    <t>10.22335/rlct.v8i1.344</t>
  </si>
  <si>
    <t>Carlos Enrique Montenegro, Paulo Alonso Gaona Garcia, Julio Barón Velandia</t>
  </si>
  <si>
    <t>modelo de evaluación para los espacios de formación en estadística en ingeniería</t>
  </si>
  <si>
    <t>didáctica de la estadística, evaluación, prácticas docentes.</t>
  </si>
  <si>
    <t>10.22335/rlct.v8i1.326</t>
  </si>
  <si>
    <t>Carlos Enrique Montenegro Marín, Adriana Patricia Gallego Torres, Pedro Rocha Salamanca.</t>
  </si>
  <si>
    <t>alternative development for data migration using dynamic query generation</t>
  </si>
  <si>
    <t>Data Migration, Data transformation, ETL, schema mapping</t>
  </si>
  <si>
    <t>Letonia</t>
  </si>
  <si>
    <t>Scientific Proceedings Of Riga Technical University</t>
  </si>
  <si>
    <t>1407-7493</t>
  </si>
  <si>
    <t>10.1515/acss-2016-0003</t>
  </si>
  <si>
    <t>Johan Alfredo Romero-Ramírez, Carlos Enrique Montenegro-Marín, Vicente García-Díaz, Juan Manuel Cueva Lovelle</t>
  </si>
  <si>
    <t>lenguaje de dominio especifico para configuración de dispositivos de redes</t>
  </si>
  <si>
    <t>dispositivos  de  red,  ingeniería  dirigida  por  modelos,  lenguaje  de  
dominio específico, protocolos de red, Sirius, xText.</t>
  </si>
  <si>
    <t xml:space="preserve">Ingenieria Solidaria   </t>
  </si>
  <si>
    <t>10.16925/in.v19i20.1417</t>
  </si>
  <si>
    <t>Daniel Felipe Garzón-Triana, Carlos Enrique Montenegro-Marín,  
Paulo Alonso Gaona-García</t>
  </si>
  <si>
    <t>aproximación al modelo de estimación para el uso de agua del rio bogotá, basado en el análisis de vertimientos en aguas superficiales</t>
  </si>
  <si>
    <t>Gestión del conocimiento, Calidad del agua, Análisis de Datos, Río Bogotá.</t>
  </si>
  <si>
    <t xml:space="preserve">Revista Científica    </t>
  </si>
  <si>
    <t>0124-2253</t>
  </si>
  <si>
    <t>10.14483/udistrital.jour.RC.2016.26.a10</t>
  </si>
  <si>
    <t>Wilson Javier Peña Caro, Daissy Díaz, Paulo Gaona García, Carlos Enrique Montenegro Marín, Mario Castro</t>
  </si>
  <si>
    <t>hacia la construcción de un modelo predictivo de deserción académica basado en técnicas de minería de datos</t>
  </si>
  <si>
    <t>Deserción Académica, Minería de Datos, Arboles de Decisión, Algoritmo J48, WEKA</t>
  </si>
  <si>
    <t xml:space="preserve">Revista Científica   </t>
  </si>
  <si>
    <t>10.14483/udistrital.jour.RC.2016.26.a5</t>
  </si>
  <si>
    <t>Jonny Esteban Sotomonte-Castro, Cristian Camilo Rodríguez-Rodríguez, Carlos Enrique Montenegro-Marín, Paulo Alonso Gaona-García, John Gabriel Castellanos</t>
  </si>
  <si>
    <t>assessment model in a selection process based in gamification</t>
  </si>
  <si>
    <t xml:space="preserve">
 decision making;human resource management;organisational aspects;psychology;assessment model;gamification-based selection process;human resources area;company services;nonprogrammed decision making;senior management positions;organizational activity;psychological competence;Decision making;Scrum (Software development);Software;Companies;Games;Animals;Psychology;assessment;decision making;gamification;management positions;psychological competences
</t>
  </si>
  <si>
    <t>10.1109/TLA.2016.7555256</t>
  </si>
  <si>
    <t xml:space="preserve">CARLOS ENRIQUE MONTENEGRO MARIN, PAULO ALONSO GAONA GARCIA, JAVIER ALBADAN ROMERO, </t>
  </si>
  <si>
    <t>editor notes</t>
  </si>
  <si>
    <t>Información comites cientifico, editorial, evaluador y tabla de contenido</t>
  </si>
  <si>
    <t xml:space="preserve">Redes De Ingenieria   </t>
  </si>
  <si>
    <t xml:space="preserve">10.14483/2248762X.10734 </t>
  </si>
  <si>
    <t>CARLOS ENRIQUE MONTENEGRO MARIN,</t>
  </si>
  <si>
    <t>video juego interactivo mediante sdk kinect 1.6 para apoyar la educacion basica primaria de niños entre 5 y 10 años de edad</t>
  </si>
  <si>
    <t>diagrama de procesos, educación infantil, interacción humano computadora, meta proceso, desarrollo de software, SDK Kinect, XNA framework.</t>
  </si>
  <si>
    <t xml:space="preserve">Publicaciones E Investigación    </t>
  </si>
  <si>
    <t>1900-6608</t>
  </si>
  <si>
    <t xml:space="preserve">https://doi.org/10.22490/25394088.1431. </t>
  </si>
  <si>
    <t>Julián Humberto Tangarife, Yuri Vanessa Nieto Acevedo</t>
  </si>
  <si>
    <t>an exploratory study of user perception in visual search interfaces based on skos</t>
  </si>
  <si>
    <t>AGRIS, Visual Framework, Visual Search. SKOS</t>
  </si>
  <si>
    <t xml:space="preserve">Knowledge Organization    </t>
  </si>
  <si>
    <t>0943-7444</t>
  </si>
  <si>
    <t>https://doi.org/10.5771/0943-7444-2016-4-217</t>
  </si>
  <si>
    <t>Paulo Alonso Gaona-García, Giannis Stoitsis, Salvador Sánchez-Alonso, Katerina Biniari,</t>
  </si>
  <si>
    <t>social4all: definition of specific adaptations in web applications to improve accessibility</t>
  </si>
  <si>
    <t>Web accessibility
Accessibility evaluation
Automatic evaluation tools
Web adaptation
Web application</t>
  </si>
  <si>
    <t xml:space="preserve">Computer Standards &amp;Amp; Interfaces    </t>
  </si>
  <si>
    <t>10.1016/j.csi.2016.04.001</t>
  </si>
  <si>
    <t>Rubén Gonzalez Crespo, Jordán Pascual Espada, Daniel Burgos</t>
  </si>
  <si>
    <t>algoritmo de encaminamiento con reconfiguración de topología para red de sensores inalámbricos aplicada a una microrred en modo ¿isla¿</t>
  </si>
  <si>
    <t xml:space="preserve">AODV, microrred, redes de sensores inalámbricos </t>
  </si>
  <si>
    <t xml:space="preserve">Uis Ingenierías    </t>
  </si>
  <si>
    <t>1657-4583</t>
  </si>
  <si>
    <t>10.18273/revuin.v15n2-2016008</t>
  </si>
  <si>
    <t xml:space="preserve">ELVIS EDUARDO GAONA GARCIA, PEDRO ALEJANDRO MANCERA LAGOS, CESAR LEONARDO TRUJILLO RODRIGUEZ, </t>
  </si>
  <si>
    <t>esquemas de trasmisión de datos en una microrred a través de una infraestructura de medición avanzada</t>
  </si>
  <si>
    <t xml:space="preserve">Infraestructura de Medición Avanzada, microrred rural, topología de red, protocolos de encaminamiento reactivos </t>
  </si>
  <si>
    <t>10.18273/revuin.v15n2-2016007.</t>
  </si>
  <si>
    <t xml:space="preserve">ELVIS EDUARDO GAONA GARCIA, TATIANA MORALES VEGA, CESAR LEONARDO TRUJILLO RODRIGUEZ, FRANCISCO SANTAMARIA PIEDRAHITA, </t>
  </si>
  <si>
    <t>statistical analysis of a multi-objective optimization algorithm based on a model of particles with vorticity behavior</t>
  </si>
  <si>
    <t xml:space="preserve">Multi-objective optimization Particle swarm Vorticity </t>
  </si>
  <si>
    <t xml:space="preserve">Soft Computing   </t>
  </si>
  <si>
    <t>10.1007/s00500-015-1972-2</t>
  </si>
  <si>
    <t>Joaquín Meza, Helbert Espitia, Carlos Montenegro, Rubén González Crespo</t>
  </si>
  <si>
    <t>movpso: vortex multi-objective particle swarm optimization</t>
  </si>
  <si>
    <t>Multi-objective optimization
Particle swarm
Vorticity</t>
  </si>
  <si>
    <t xml:space="preserve">CARLOS ENRIQUE MONTENEGRO MARIN, RUBEN ARISTIDES GONZALEZ CRESPO, HELBERT EDUARDO ESPITIA CUCHANGO, JOAQUIN JAVIER MEZA ALVAREZ, </t>
  </si>
  <si>
    <t>fuzzy system to adapt web voice interfaces dynamically in a vehicle sensor tracking application definition</t>
  </si>
  <si>
    <t xml:space="preserve">Fuzzy logic, Fuzzy decision making,  Vehicle sensor,  Tracking, Speech interface. Adaptive </t>
  </si>
  <si>
    <t>10.1007/s00500-015-1709-2</t>
  </si>
  <si>
    <t xml:space="preserve">    Guillermo Cueva-Fernandez, Jordán Pascual Espada, Vicente García-Díaz, Rubén González Crespo, Nestor Garcia-Fernandez</t>
  </si>
  <si>
    <t>a personal knowledge management metamodel based on semantic analysis and social information</t>
  </si>
  <si>
    <t xml:space="preserve">Knowledge management, Tacit knowledge, Knowledge model, Organizational learning </t>
  </si>
  <si>
    <t>10.1007/s00500-016-2437-y</t>
  </si>
  <si>
    <t xml:space="preserve">    J. F. López-Quintero, J. M. Cueva Lovelle, R . González Crespo, V. García-Díaz</t>
  </si>
  <si>
    <t>a model-driven approach to generate and deploy videogames on multiple platforms.</t>
  </si>
  <si>
    <t xml:space="preserve">Model-driven engineering, Software generation, User interface, Videogames </t>
  </si>
  <si>
    <t>10.1007/s12652-016-0404-1</t>
  </si>
  <si>
    <t xml:space="preserve">    Edward Rolando Núñez-Valdez, Vicente García-Díaz, Juan Manuel Cueva Lovelle, Yago Sáez Achaerandio, Rubén González-Crespo</t>
  </si>
  <si>
    <t>combining the continuous integration practice and the model-driven engineering approach</t>
  </si>
  <si>
    <t>Model-driven engineering, continuous integration, business users, domain-specific language, experience report</t>
  </si>
  <si>
    <t>Eslovaquia</t>
  </si>
  <si>
    <t xml:space="preserve">Computing And Informatics    </t>
  </si>
  <si>
    <t>1335-9150</t>
  </si>
  <si>
    <t xml:space="preserve">	García Díaz, Vicente, Pascual Espada, Jordán, Núñez Valdéz, Edward Rolando, Pelayo García-Bustelo, Begoña Cristina, Cueva Lovelle, Juan Manuel</t>
  </si>
  <si>
    <t>industrial internet of things: an architecture prototype for monitoring in confined spaces using a raspberry pi</t>
  </si>
  <si>
    <t xml:space="preserve">Industrial internet of things, Ubiquitous computing, M2M communications, Applications, Prototype, Monitoring, Raspberry Pi </t>
  </si>
  <si>
    <t xml:space="preserve">Lecture Notes In Computer Science   </t>
  </si>
  <si>
    <t>10.1007/978-3-319-40973-3</t>
  </si>
  <si>
    <t xml:space="preserve">    José Ignacio Rodríguez Molano, Víctor Hugo Medina, Javier Felipe Moncada Sánchez</t>
  </si>
  <si>
    <t>iofclime: the fuzzy logic and the internet of things to control indoor temperature regarding the outdoor ambient conditions.</t>
  </si>
  <si>
    <t>Internet of Things, Fuzzy logic, Temperature control, Temperature sensors</t>
  </si>
  <si>
    <t>10.1016/j.future.2016.11.020</t>
  </si>
  <si>
    <t>Daniel Meana-Llorián, Cristian González García, B. Cristina Pelayo G-Bustelo, Juan ManuelCueva Lovelle, Nestor Garcia-Fernandez</t>
  </si>
  <si>
    <t>influence of intellectual property on the economics structure of software market</t>
  </si>
  <si>
    <t>Intellectual property, Software Market</t>
  </si>
  <si>
    <t>2233-9299</t>
  </si>
  <si>
    <t>YURI VANESSA NIETO ACEVEDO, CARLOS ENRIQUE MONTENEGRO MARIN, PAULO ALONSO GAONA GARCIA,</t>
  </si>
  <si>
    <t>technological mediations in educational event of the information and knowledge society: case training of engineers</t>
  </si>
  <si>
    <t xml:space="preserve">Information society, Technological environments ,Information and Communication Technology (ICT). Appropriation of ICTs </t>
  </si>
  <si>
    <t>10.1007/978-3-319-50880-1</t>
  </si>
  <si>
    <t xml:space="preserve">YURI VANESSA NIETO ACEVEDO, CLAUDIO CAMILO GONZALEZ CLAVIJO, JOSE FERNANDO LOPEZ QUINTERO, </t>
  </si>
  <si>
    <t>towards the ict development in colombia through the curve of gartner</t>
  </si>
  <si>
    <t xml:space="preserve">Hypercube of gartner, Information and Communication Technologies (ICT), Hyper cycle, PETIC,  MINTIC </t>
  </si>
  <si>
    <t>Michael S. Parra, Vanessa Nieto, Fernando Lopez</t>
  </si>
  <si>
    <t>modelado de sensores basado en la arquitectura mda para microrredes eléctricas</t>
  </si>
  <si>
    <t>redes de sensores inalámbricos, Arquitectura MDA, Microgrilla, sistemas de micro-almacenamiento.</t>
  </si>
  <si>
    <t xml:space="preserve">Elementos    </t>
  </si>
  <si>
    <t>2027-923X</t>
  </si>
  <si>
    <t>10.15765/e.v5i6</t>
  </si>
  <si>
    <t xml:space="preserve">ELVIS EDUARDO GAONA GARCIA, VICTOR DANIEL ANGULO MORALES, CESAR LEONARDO TRUJILLO RODRIGUEZ, </t>
  </si>
  <si>
    <t>modeling and testing of two-stage grid-connected photovoltaic micro-inverters</t>
  </si>
  <si>
    <t>Tecnologías, Información y Comunicaciones</t>
  </si>
  <si>
    <t>Control, DC-DC converter, Inverter, Modeling, Photovoltaic systems</t>
  </si>
  <si>
    <t xml:space="preserve">Renewable Energy    </t>
  </si>
  <si>
    <t>0960-1481</t>
  </si>
  <si>
    <t>10.1016/j.renene.2016.07.011</t>
  </si>
  <si>
    <t>CESAR LEONARDO TRUJILLO RODRIGUEZ, FRANCISCO SANTAMARIA PIEDRAHITA, ELVIS EDUARDO GAONA GARCIA,</t>
  </si>
  <si>
    <t>impacto de la fragmentación espacial sobre el valor de los inmuebles de uso residencial utilizando la metodología de precios hedónicos. caso de estudio: mosquera, cundinamarca.</t>
  </si>
  <si>
    <t>econometría espacial; fragmentación espacial; modelo hedónico; usos de suelo</t>
  </si>
  <si>
    <t xml:space="preserve">10.14483/10.14483/udistrital.jour.redes.2016.2.a06 </t>
  </si>
  <si>
    <t>Laura Angélica Cadena Contreras, Wendy Yesenia Hernández Suárez, Héctor Javier Fuentes López</t>
  </si>
  <si>
    <t>model driven architecture software and interaction flow modelling language for tourism data acquisition in colombia. revista communications in computer and information science</t>
  </si>
  <si>
    <t>Model Driven Engineering, Interaction Flow Modeling Language, Ontological Model, Business Process Modeling, Business Rules</t>
  </si>
  <si>
    <t>YURI VANESSA NIETO ACEVEDO, ROBERTO FERRO ESCOBAR, CLAUDIO CAMILO GONZALEZ CLAVIJO, Veronica Castro, Fernando Lopez</t>
  </si>
  <si>
    <t>navigation and visualization of knowledge organization systems using virtual reality glasses</t>
  </si>
  <si>
    <t xml:space="preserve">navigation;virtual reality;knowledge organization systems visualization;knowledge organization systems navigation;virtual reality glasses;educational environments;learning materials;navigational search;3D navigation structure;mobile devices;Three-dimensional displays;Visualization;Navigation;Virtual reality;Unified modeling language;Animals;Organizations;education;knowledge organization systems;navigation systems;virtual reality;visualization schemes
</t>
  </si>
  <si>
    <t>10.1109/TLA.2016.7555275</t>
  </si>
  <si>
    <t>PAULO ALONSO GAONA GARCIA, DAVID MARTIN MONCUNILL, KEVIN STEVEN GORDILLO ORJUELA, Ruben Gonzalez Crespo</t>
  </si>
  <si>
    <t>web application based in gamification for non-programmed decision making</t>
  </si>
  <si>
    <t>Gamificaion, Web Programming, Decision Making</t>
  </si>
  <si>
    <t>Journal Of Next Generation Information Technology</t>
  </si>
  <si>
    <t>2092-8637</t>
  </si>
  <si>
    <t xml:space="preserve">PAULO ALONSO GAONA GARCIA, JAVIER ALBADAN ROMERO, CARLOS ENRIQUE MONTENEGRO MARIN, </t>
  </si>
  <si>
    <t xml:space="preserve">selection and use of search mechanisms in learning object repositories: the case of organic.edunet, Selección y Uso de Mecanismos de Búsqueda en Repositorios de Objetos de Aprendizaje: el Caso de Organic.Edunet
</t>
  </si>
  <si>
    <t>computer aided instruction;information retrieval;user interfaces;search mechanism selection;search mechanism usage;learning object repositories;LOR;Organic.Edunet European research project;search interfaces;Organic.Edunet portal;Organic.Lingua project;Semantics;Search problems;Usability;Portals;Organizations;Europe;Visualization;usability;learning objects repositories;visualization</t>
  </si>
  <si>
    <t xml:space="preserve">Ieee-Rita Latin American Learning Technologies Journal    </t>
  </si>
  <si>
    <t>1932-8540</t>
  </si>
  <si>
    <t>10.1109/RITA.2016.2554058</t>
  </si>
  <si>
    <t xml:space="preserve">PAULO ALONSO GAONA GARCIA, DAVID MARTIN MONCUNILL, SALVADOR SANCHEZ ALONSO,  Elena García-Barriocanal </t>
  </si>
  <si>
    <t>analysis of the main ict international indicators and its insidence on the measurement of ict public policies value chain in society</t>
  </si>
  <si>
    <t>Value Chain, Public Policies, Information and Communications Technologies (ICT)</t>
  </si>
  <si>
    <t xml:space="preserve">SOCIAL SCIENCES    </t>
  </si>
  <si>
    <t>10.3923/sscience.2016.4751.4761</t>
  </si>
  <si>
    <t xml:space="preserve">
Sanchez Cespedes Juan Manuel , Rodriguez Miranda , Juan Pablo , Hernandez Suarez and Cesar Augusto</t>
  </si>
  <si>
    <t>experimental analysis for the use of solid waste ordinary organic fraction, case study market in bogota, colombia</t>
  </si>
  <si>
    <t>Waste Composting, production</t>
  </si>
  <si>
    <t>India</t>
  </si>
  <si>
    <t xml:space="preserve">INTERNATIONAL JOURNAL OF APPLIED ENVIRONMENTAL SCIENCES    </t>
  </si>
  <si>
    <t>0973-6077</t>
  </si>
  <si>
    <t xml:space="preserve">JUAN MANUEL SANCHEZ CESPEDES, JUAN PABLO RODRIGUEZ MIRANDA, MARTHA CUSTODIA LAMPREA ZONA, </t>
  </si>
  <si>
    <t>application of a proposed methodology for estimating natural gas in a landfill. case study landfill juana, bogota, colombia</t>
  </si>
  <si>
    <t>Biogas, landfill, estimation methodology</t>
  </si>
  <si>
    <t>http://dx.doi.org/10.22335/rlct.v8i1.306</t>
  </si>
  <si>
    <t xml:space="preserve">JUAN PABLO RODRIGUEZ MIRANDA, JUAN MANUEL SANCHEZ CESPEDES, ELIZAROVA URREGO MARTINEZ, </t>
  </si>
  <si>
    <t>índices de calidad en cuerpos de agua superficiales en la planificación de los recursos hídricos</t>
  </si>
  <si>
    <t>integrated management, planning, quality indices, surface water.</t>
  </si>
  <si>
    <t>10.22335/rlct.v8i1.306</t>
  </si>
  <si>
    <t xml:space="preserve">JUAN PABLO RODRIGUEZ MIRANDA, JUAN MANUEL SANCHEZ CESPEDES, JORGE ANTONIO SERNA MOSQUERA, </t>
  </si>
  <si>
    <t>study of the gan semiconductor effect as a thin first layer of a two layers solar cell without diffusion doping technique</t>
  </si>
  <si>
    <t>Diffusion Doping; Solar Cells; Tandem Cell; PC1D; Gallium Nitride; Energetic Efficiency</t>
  </si>
  <si>
    <t>Turquia</t>
  </si>
  <si>
    <t xml:space="preserve">International Journal of Renewable Energy Research    </t>
  </si>
  <si>
    <t>1309-0127</t>
  </si>
  <si>
    <t>JUAN MANUEL SANCHEZ CESPEDES, DARIO AMAYA HURTADO, OLGA LUCIA RAMOS SANDOVAL,</t>
  </si>
  <si>
    <t>influence of learning styles on social structures in online learning environments</t>
  </si>
  <si>
    <t xml:space="preserve">social network analysis, social structure, e‐learning environment, learning style </t>
  </si>
  <si>
    <t>0007-1013</t>
  </si>
  <si>
    <t>10.1111/bjet.12267</t>
  </si>
  <si>
    <t>Karina Cela, Miguel‐Ángel Sicilia, Salvador Sánchez‐Alonso</t>
  </si>
  <si>
    <t>principales indicadores en ciencia, tecnología e innovación y su capacidad en medir el impacto de las políticas públicas</t>
  </si>
  <si>
    <t>Indicadores, política pública, cadena de valor, insumos, procesos, producto, resultado e impacto.</t>
  </si>
  <si>
    <t>Gerencia Tecnologica Informatica - Gti</t>
  </si>
  <si>
    <t>1657-8236</t>
  </si>
  <si>
    <t xml:space="preserve">JUAN MANUEL SÁNCHEZ C. , NANCY YANETH GELVEZ GARCIA,  JHON FRANCINED HERRERA C. </t>
  </si>
  <si>
    <t>implementation of a series resonant inverter to improve fluorescent lamp efficiency</t>
  </si>
  <si>
    <t>Energía</t>
  </si>
  <si>
    <t xml:space="preserve">Series Resonant Inverter; Fluorescent lamp; SPRI; SRI. </t>
  </si>
  <si>
    <t>10.18180/tecciencia.2016.21.2</t>
  </si>
  <si>
    <t>BAYONA NAVARRO, Jhon Fredy; EDWIN VERA VERA, Jhon  and  GELVEZ GARCIA, Nancy Yaneth</t>
  </si>
  <si>
    <t>aplicación del método kanban a un software crm basado en plataforma open source vtiger</t>
  </si>
  <si>
    <t xml:space="preserve">         
cliente; gestión; Kanban; método; software. 
</t>
  </si>
  <si>
    <t>Ingenieria Solidaria</t>
  </si>
  <si>
    <t>10.16925/in.v19i20.1412</t>
  </si>
  <si>
    <t>MARIA FERNANDA BOTIA MENDIVELSO, MARIA TERESA SUAREZ VALDERRAMA, OSWALDO ALBERTO ROMERO VILLALOBOS,</t>
  </si>
  <si>
    <t>el contaminante pm10 y el impacto en la salud en la localidad de tunjuelito</t>
  </si>
  <si>
    <t>Aire; contaminación atmosférica; impacto ambiental; medio ambiente; política de la salud</t>
  </si>
  <si>
    <t>Visión Electrónica Algo Más Que Un Estado Sólido</t>
  </si>
  <si>
    <t>2248-4728</t>
  </si>
  <si>
    <t xml:space="preserve">10.14483/22484728.11741 </t>
  </si>
  <si>
    <t>OSWALDO ALBERTO ROMERO VILLALOBOS, DIANA KATHERINE SARMIENTO SANCHEZ, DENNIS MARYITH RODRIGUEZ ARRIERO,</t>
  </si>
  <si>
    <t>analysis of the ieee 802.20 norm as the standard for developing new wireless technologies</t>
  </si>
  <si>
    <t>Mobile Broadband Wireless Access, IEEE 802.20, IEEE 802.16, OFDM, MAC</t>
  </si>
  <si>
    <t>International Journal Of Engineering And Technology</t>
  </si>
  <si>
    <t>0975-4024</t>
  </si>
  <si>
    <t>Danilo A López Sarmiento, Nancy Y Gélvez García, Nelson E Vera Parr</t>
  </si>
  <si>
    <t>proceso de estimación estocástico para la selección de fuentes de energía en una microrred eléctrica</t>
  </si>
  <si>
    <t>Estimación Estocástica, Sistemas Markovianos, Microrredes, Gestión energética.</t>
  </si>
  <si>
    <t>Tecnura</t>
  </si>
  <si>
    <t>0123-921X</t>
  </si>
  <si>
    <t>10.14483/udistrital.jour.tecnura.2015.ICE.a??</t>
  </si>
  <si>
    <t>Ignacio Castañeda Fandiño, Elvis Gaona Garcia, César Trujillo Rodriguez</t>
  </si>
  <si>
    <t>fuzzy decision method to improving the information exchange in a vehicle sensor tracking system</t>
  </si>
  <si>
    <t>Vehicle sensor, Fuzzy logic, Fuzzy decision making, Tracking, Resource management, Bandwidth</t>
  </si>
  <si>
    <t>10.1016/j.asoc.2015.01.066</t>
  </si>
  <si>
    <t>Guillermo Cueva-Fernandez, Jordán Pascual Espada, Vicente García-Díaz, Ruben Gonzalez-Crespo</t>
  </si>
  <si>
    <t>failure cases in it project management</t>
  </si>
  <si>
    <t>Project IT Management, Management and methodology, internal politics, control metrics and indicators, data collection failure</t>
  </si>
  <si>
    <t>10.1109/TLA.2015.7273799</t>
  </si>
  <si>
    <t>RUBEN ARISTIDES GONZALEZ CRESPO,  Victor Hugo Medina Garcia, Flor Nancy Diaz Piraquive</t>
  </si>
  <si>
    <t>handling deadlocks in mac systems</t>
  </si>
  <si>
    <t>Algorithm, Deadlock, Process, Operating System.</t>
  </si>
  <si>
    <t>Journal Of Applied Sciences Research</t>
  </si>
  <si>
    <t>1816-157X</t>
  </si>
  <si>
    <t>NANCY YANETH GELVEZ GARCIA, Nelson Enrique Vera, Danilo Alfonso López S</t>
  </si>
  <si>
    <t>present and future of the measurement of quality of service (qos) and quality of experience (qoe) for iptv on next generation platforms</t>
  </si>
  <si>
    <t>Quality of Service, IPTv, Quality of Experience</t>
  </si>
  <si>
    <t>NANCY YANETH GELVEZ GARCIA,</t>
  </si>
  <si>
    <t>desarrollo de un modelo predictivo para la estimación del comportamiento de variables en una infraestructura de red</t>
  </si>
  <si>
    <t>series de tiempo, ARIMA, modelos predictivos, Box-Jenkins</t>
  </si>
  <si>
    <t>Información Tecnológica</t>
  </si>
  <si>
    <t>0718-0764</t>
  </si>
  <si>
    <t>10.4067/S0718-07642015000500018</t>
  </si>
  <si>
    <t>Danilo A. López, Nancy Y. García, Jhon F. Herrera</t>
  </si>
  <si>
    <t>simulation of the mac os x operating system virtual memory process</t>
  </si>
  <si>
    <t>Operanting System, Virtual Memory Management, Process, Simulation</t>
  </si>
  <si>
    <t>Indian Streams Research Journal</t>
  </si>
  <si>
    <t>2230-7850</t>
  </si>
  <si>
    <t>design, control and management of a interconnecting link between medellin and bogotá through a network of dwdm fiber optic of latest technology</t>
  </si>
  <si>
    <t>DWDM, Fibra Óptica, Gestión de Redes, Redes
Ópticas.</t>
  </si>
  <si>
    <t>Scientia Et Technica</t>
  </si>
  <si>
    <t>0122-1701</t>
  </si>
  <si>
    <t>10.22517/23447214.9881</t>
  </si>
  <si>
    <t>JUAN MANUEL SANCHEZ CESPEDES, JHON FRANCINED HERRERA CUBIDES, Camilo Ramos Moyano</t>
  </si>
  <si>
    <t>model of learning objects exchange between lcms platforms through intelligent agents</t>
  </si>
  <si>
    <t>agentes de software; indexación; objetos de aprendizaje; LCMS; reutilización; metadatos; web semántica</t>
  </si>
  <si>
    <t xml:space="preserve">Ingenieria Y Universidad    </t>
  </si>
  <si>
    <t>0123-2126</t>
  </si>
  <si>
    <t>10.11144/Javeriana.iyu19-2.mloe</t>
  </si>
  <si>
    <t xml:space="preserve">PAULO ALONSO GAONA GARCIA, CARLOS ENRIQUE MONTENEGRO MARIN, ELVIS EDUARDO GAONA GARCIA, </t>
  </si>
  <si>
    <t>ontological knowledge model to engineering project integration based on pms</t>
  </si>
  <si>
    <t>PMS, Integration, Ontological Knowledge models</t>
  </si>
  <si>
    <t>INTERNATIONAL JOURNAL OF INFORMATION PROCESSING AND MANAGEMENT</t>
  </si>
  <si>
    <t>2093-4009</t>
  </si>
  <si>
    <t>YURI VANESSA NIETO ACEVEDO, CARLOS ENRIQUE MONTENEGRO MARIN, ROBERTO FERRO ESCOBAR,</t>
  </si>
  <si>
    <t>sistema de monitoreo para pacientes de alto riesgo integrando módulos gps, gsm/gprs y zigbee</t>
  </si>
  <si>
    <t>Diseño de circuitos, dispositivos de microondas, instrumentos médicos, radiocomunicaciones.</t>
  </si>
  <si>
    <t>10.14483/udistrital.jour.tecnura.2015.3.a08</t>
  </si>
  <si>
    <t xml:space="preserve">OLGUER SEBASTIAN MORALES VALENZUELA, JULIAN ROLANDO CAMARGO, ELVIS EDUARDO GAONA GARCIA, </t>
  </si>
  <si>
    <t>análisis de interfaces navegacionales a partir del uso de esquemas de representación de conocimiento</t>
  </si>
  <si>
    <t xml:space="preserve"> Digital repositories, knowledge representation schemes, search interfaces, usability</t>
  </si>
  <si>
    <t xml:space="preserve">Ingeniería Y Competitividad    </t>
  </si>
  <si>
    <t>0123-3033</t>
  </si>
  <si>
    <t>10.25100/iyc.v17i2.2190.g2791</t>
  </si>
  <si>
    <t>a visual analytics method for score estimation in learning courses.</t>
  </si>
  <si>
    <t xml:space="preserve"> awareness; human-computer interface; intelligent tutoring systems; score estimation; self-reflection; JCR; Scopus </t>
  </si>
  <si>
    <t>Austria</t>
  </si>
  <si>
    <t xml:space="preserve">Journal Of Universal Computer Science    </t>
  </si>
  <si>
    <t>0948-6968</t>
  </si>
  <si>
    <t>http://dx.doi.org/10.3217/jucs-021-01-0134</t>
  </si>
  <si>
    <t>de-la-Fuente-Valentín, Luis , Pardo, Abelardo, López Hernández, Fernando 
Burgos, Daniel</t>
  </si>
  <si>
    <t>a4learning : un enfoque metodológico iterativo para apoyar mejor el aprendizaje y la enseñanza</t>
  </si>
  <si>
    <t xml:space="preserve"> Human-Computer Interaction; usability; user interface; self-reflection; learning analytics</t>
  </si>
  <si>
    <t>10.1109/TLA.2015.7055568</t>
  </si>
  <si>
    <t xml:space="preserve">de-la-Fuente-Valentín, Luis 
Burgos, Daniel </t>
  </si>
  <si>
    <t>simulation and analysis of mass and interactive flows in a label switching backbone</t>
  </si>
  <si>
    <t>Switching | Topology | power communication, MPLS</t>
  </si>
  <si>
    <t>International Journal Of Applied Engineering Research</t>
  </si>
  <si>
    <t>0973-4562</t>
  </si>
  <si>
    <t>Nancy Y García Gélvez, Danilo A Sarmiento López, Jhon F Cubides Herrera</t>
  </si>
  <si>
    <t>an intelligent mobile web browser to adapt the mobile web as a function of the physical environment</t>
  </si>
  <si>
    <t xml:space="preserve">Ambient  intelligence,  Mobile  Web  Browser, 
Intelligent agents, Agent Interaction, Sensors, Web adaptation. </t>
  </si>
  <si>
    <t>10.1109/TLA.2015.7055571</t>
  </si>
  <si>
    <t>RUBEN ARISTIDES GONZALEZ CRESPO, Jordan Pascual Espada, Vicente García Días, B. Cristina Pelayo García-Bustelo</t>
  </si>
  <si>
    <t>toward a proposal of alternative development for data migration using dynamic queries generation</t>
  </si>
  <si>
    <t>Migration Process, SQL dynamic generation, Test</t>
  </si>
  <si>
    <t>Johan A. Romero-Ramírez, Carlos E. Montenegro-Marin, Paulo A. Gaona-Garcia</t>
  </si>
  <si>
    <t>modelo espacial de inteligencia de negocios para análisis del comportamiento de un individuo en el sistema financiero</t>
  </si>
  <si>
    <t>Analisis de Datos, Inteligencia de Negocios</t>
  </si>
  <si>
    <t>Vínculos</t>
  </si>
  <si>
    <t>1794-211X</t>
  </si>
  <si>
    <t>CRISTIAN DAVID DALLOS BUSTOS, YURI VANESSA NIETO ACEVEDO,</t>
  </si>
  <si>
    <t>análisis del funcionamiento del algoritmo de balanceo de carga lcm en redes de conmutación de etiquetas multiprotocolo generalizado (gmpls)</t>
  </si>
  <si>
    <t>LCM, GMPLS, fluctuación, rendimiento, estabilidad, balanceo de carga</t>
  </si>
  <si>
    <t>10.4067/S0718-07642015000100005</t>
  </si>
  <si>
    <t>GARCIA, Nancy Y; VERA, Nelson E  y  LOPEZ, Danilo A</t>
  </si>
  <si>
    <t>cctv system design for monitoring transmilenio articulated buses using a wimax network</t>
  </si>
  <si>
    <t>CCTV, DVR, Fibra Óptica, WiMAX, WMAN</t>
  </si>
  <si>
    <t>10.14483/ udistrital.jour.tecnura.2015.ICE.a13</t>
  </si>
  <si>
    <t>OSWALDO ALBERTO ROMERO VILLALOBOS, YURI VANESSA NIETO ACEVEDO, HECTOR IVAN BLANCO RODRIGUEZ, JOSE FERNANDO LOPEZ QUINTERO,</t>
  </si>
  <si>
    <t>social network analysis in e-learning environments: a preliminary systematic review</t>
  </si>
  <si>
    <t xml:space="preserve">Social network analysis, SNA, Education, E-learning, Review </t>
  </si>
  <si>
    <t xml:space="preserve">Educational Psychology Review    </t>
  </si>
  <si>
    <t>1040-726X</t>
  </si>
  <si>
    <t>10.1007/s10648-014-9276-0</t>
  </si>
  <si>
    <t xml:space="preserve">    Karina L. Cela, Miguel Ángel Sicilia, Salvador Sánchez</t>
  </si>
  <si>
    <t>using extended web technologies to develop bluetooth multi-platform mobile applications for interact with smart things</t>
  </si>
  <si>
    <t>Mobile Web Applications, Web information , fusion, Context-aware communication, Bluetooth, Web browser, Internet of things</t>
  </si>
  <si>
    <t xml:space="preserve">Information Fusion    </t>
  </si>
  <si>
    <t>1566-2535</t>
  </si>
  <si>
    <t>10.1016/j.inffus.2013.04.008</t>
  </si>
  <si>
    <t>Jordán Pascual Espada, Vicente García Díaz, Rubén GonzálezC respo, Oscar Sanjuán Martínez, B. Cristina Pelayo G -Bustelo, Juan Manuel Cueva Lovelle</t>
  </si>
  <si>
    <t>vgpm: using business process modeling for videogame modeling and code generation in multiple platforms</t>
  </si>
  <si>
    <t>Business process modeling, Modeling tools, Code generation, Videogames</t>
  </si>
  <si>
    <t>10.1016/j.csi.2015.04.009</t>
  </si>
  <si>
    <t>Jaime Solís-Martínez, Jordán Pascual Espada , Natalia García-Menéndez, B. Cristina Pelayo G-Bustelo, Juan Manuel Cueva Lovelle</t>
  </si>
  <si>
    <t>metamodel knowledge management from social analysis of lessons learned</t>
  </si>
  <si>
    <t>Gestión de conocimiento, gestión de conocimiento personal, lecciones aprendidas, análisis semántico, computación en la nube, redes sociales, aprendizaje de máquina.</t>
  </si>
  <si>
    <t xml:space="preserve">Ventana Informática    </t>
  </si>
  <si>
    <t>0123-9678</t>
  </si>
  <si>
    <t>10.1007/978-3-319-42147-6_19</t>
  </si>
  <si>
    <t>José Fernando López Quintero, Juan Manuel Cueva Lovelle, Begoña Cristina Pelayo García-Bustelo, Carlos Enrique Montenegro Marín</t>
  </si>
  <si>
    <t>toward a standard-based domain-specific platform to solve machine learnin-based problems</t>
  </si>
  <si>
    <t>Domain-Specific Language, Model-Driven Engineering, Integrated Development Environment, Machine Learning, Artificial Intelligence, Xtext</t>
  </si>
  <si>
    <t xml:space="preserve">International Journal Of Artificial Intelligence In Education    </t>
  </si>
  <si>
    <t>1560-4306</t>
  </si>
  <si>
    <t>10.9781/ijimai.2015.351</t>
  </si>
  <si>
    <t>V. García-Díaz, Jordán Pascual Espada, Begoña Cristina Pelayo García Bustelo, Juan Manuel Cueva Lovelle</t>
  </si>
  <si>
    <t>discovering duplicate and related resources using interlinking approach: the case of educational dataset</t>
  </si>
  <si>
    <t>Duplicate, e-learning resource, GLOBE, interlinking, LIMES, linked data</t>
  </si>
  <si>
    <t xml:space="preserve">Journal Of Information Science   </t>
  </si>
  <si>
    <t>0165-5515</t>
  </si>
  <si>
    <t>10.1177/0165551515575922</t>
  </si>
  <si>
    <t xml:space="preserve">
Enayat Rajabi, Miguel-Angel Sicilia, Salvador Sanchez-Alonso, </t>
  </si>
  <si>
    <t>interlinking educational data: an experiment with engineering-related resources in globe</t>
  </si>
  <si>
    <t>engineering resources; linked data; interlinking; educational data; GLOBE; LIMES</t>
  </si>
  <si>
    <t>Irlanda</t>
  </si>
  <si>
    <t xml:space="preserve">International Journal Of Engineering Education    </t>
  </si>
  <si>
    <t>0949-149</t>
  </si>
  <si>
    <t>ENAYAT RAJABI, MIGUEL-ANGEL SICILIA and SALVADOR SANCHEZ-ALONSO</t>
  </si>
  <si>
    <t>towards a decision support system based on learning analytics</t>
  </si>
  <si>
    <t xml:space="preserve"> Decision Support System, Learning Analytics, Data Mining </t>
  </si>
  <si>
    <t xml:space="preserve">ADVANCES IN INFORMATION SCIENCES AND SERVICE SCIENCES    </t>
  </si>
  <si>
    <t>1976-3700</t>
  </si>
  <si>
    <t xml:space="preserve">YURI VANESSA NIETO ACEVEDO, VICENTE GARCIA DIAZ, CARLOS ENRIQUE MONTENEGRO MARIN, </t>
  </si>
  <si>
    <t>evaluating the practical applicability of thesaurus-based keyphrase extraction in the agricultural domain: insights from the voa3r project</t>
  </si>
  <si>
    <t>keyphrases, keyphrase extraction, documents, KEA, AGROVOC</t>
  </si>
  <si>
    <t>10.5771/0943-7444-2015-2-76</t>
  </si>
  <si>
    <t>DAVID MARTIN MONCUNILL, SALVADOR SANCHEZ ALONSO, 
Elena García Barriocanal, M.-A. Sicilia</t>
  </si>
  <si>
    <t>interlinking educational resources to web of data through ieee lom</t>
  </si>
  <si>
    <t xml:space="preserve">educational  resources, Linked Data, IEEE LOM, 
learning metadata, interlinking
</t>
  </si>
  <si>
    <t>Serbia</t>
  </si>
  <si>
    <t xml:space="preserve">Comput Sci Inf Syst    </t>
  </si>
  <si>
    <t>1820-0214</t>
  </si>
  <si>
    <t>10.2298/CSIS140330088R</t>
  </si>
  <si>
    <t>Enayat Rajabi, Miguel-Angel Sicilia, Salvador Sanchez-Alonso</t>
  </si>
  <si>
    <t>evaluating hotels rating prediction based on sentiment analysis services</t>
  </si>
  <si>
    <t>Sentiment analysis, Consumer-generated content, Intra-class correlation, Opinion mining, TripAdvisor reviews</t>
  </si>
  <si>
    <t xml:space="preserve">Aslib Journal of Information Management    </t>
  </si>
  <si>
    <t>2050-3814</t>
  </si>
  <si>
    <t>10.1108/AJIM-01-2015-0004</t>
  </si>
  <si>
    <t>SALVADOR SANCHEZ ALONSO,    Rutilio Rodolfo López Barbosa , Miguel Angel Sicilia-Urban</t>
  </si>
  <si>
    <t>swift vs. objective-c: a new programming language</t>
  </si>
  <si>
    <t xml:space="preserve"> Objective-C, Objects, Programming, Software, Swift</t>
  </si>
  <si>
    <t>10.9781/ijimai.2015.3310</t>
  </si>
  <si>
    <t xml:space="preserve">	González García, C., J. Pascual-Espada, C. Pelayo G-Bustelo, and J. M. Cueva-Lovelle</t>
  </si>
  <si>
    <t>nfc and cloud-based lightweight anonymous assessment mobile intelligent information system for higher education and recruitment competitions</t>
  </si>
  <si>
    <t xml:space="preserve">Secure exams, Anonymous assessment, Distributed tags, NFC, Mobile automation, Intelligent mobile security ,IS, Management </t>
  </si>
  <si>
    <t xml:space="preserve">Mobile Networks &amp;Amp; Applications    </t>
  </si>
  <si>
    <t>1383-469</t>
  </si>
  <si>
    <t>10.1007/s11036-015-0651-y</t>
  </si>
  <si>
    <t xml:space="preserve">    Sergio Rios-Aguilar, Jordán Pascual-EspadaR, ubén González-Crespo</t>
  </si>
  <si>
    <t>comparison of collaboration and performance in groups of learners assembled randomly or based on learners\topic preferences</t>
  </si>
  <si>
    <t>Foreign Countries, Cooperative Learning, Electronic Learning, Online Courses, Social Networks, Network Analysis, Content Analysis, Qualitative Research, Statistical Analysis, Control Groups, Experimental Groups, Comparative Analysis</t>
  </si>
  <si>
    <t xml:space="preserve">Journal Of Educational Technology &amp; Society    </t>
  </si>
  <si>
    <t>1436-4522</t>
  </si>
  <si>
    <t>Cela, Karina L.; Sicilia, Miguel Ángel; Sánchez, Salvador</t>
  </si>
  <si>
    <t>evaluating the degree of domain specificity of terms in large terminologies: the case of agrovoc</t>
  </si>
  <si>
    <t xml:space="preserve">    Classification, Information retrieval, AGROVOC, Domain specificity, Knowledge organization systems, Terminologies</t>
  </si>
  <si>
    <t>10.1108/OIR-02-2015-0052</t>
  </si>
  <si>
    <t xml:space="preserve">DAVID MARTIN MONCUNILL, SALVADOR SANCHEZ ALONSO, Miguel-Ángel Sicilia-Urban,Elena García-Barriocanal </t>
  </si>
  <si>
    <t>relevant quality of service (qos) factors in iptv</t>
  </si>
  <si>
    <t>Packet   loss,   IPTV,   MPEG,   latency,  bandwidth.</t>
  </si>
  <si>
    <t>Jordania</t>
  </si>
  <si>
    <t>Advances In Natural And Applied Sciences</t>
  </si>
  <si>
    <t>1995-0772</t>
  </si>
  <si>
    <t>Danilo Alfonso López S, Nancy Yaneth Gelvez G, Jhon Francined. Herrera C</t>
  </si>
  <si>
    <t>datos abiertos: oportunidades para empresas</t>
  </si>
  <si>
    <t>Datos abiertos, Información, Reutilización,
toma de decisiones</t>
  </si>
  <si>
    <t xml:space="preserve">CARLOS ENRIQUE MONTENEGRO MARIN, GIOVANNY MAURICIO TARAZONA BERMUDEZ, LUZ ANDREA RODRIGUEZ ROJAS, </t>
  </si>
  <si>
    <t>análisis de la calidad del agua del rio bogotá durante el periodo 2008 - 2015 a partir de herramientas de minería de datos</t>
  </si>
  <si>
    <t>calidad del agua; índice de calidad del agua; ICA; big data; minería de datos.</t>
  </si>
  <si>
    <t xml:space="preserve">10.22490/25394088.1432 </t>
  </si>
  <si>
    <t>Mario Fernando Castro Fernández, Daissy Milena Díaz Casallas, Carlos Enrique Montenegro Marín</t>
  </si>
  <si>
    <t>performance measurement of mobile data networks</t>
  </si>
  <si>
    <t xml:space="preserve">Mobile networks, UMTS, HSDPA, 3G, 
3.5G, Benchmarking, WPF. </t>
  </si>
  <si>
    <t>Australian Journal Of Basic And Applied Sciences</t>
  </si>
  <si>
    <t>1991-8178</t>
  </si>
  <si>
    <t>Danilo Sarmiento, Nancy Gélvez, Nelson Vera</t>
  </si>
  <si>
    <t>analysis of routing protocols pim-dm and pim-sm for multicast transmission of data using ns-2</t>
  </si>
  <si>
    <t>Multicast, PIM-DM, PIM-SM, NS-2</t>
  </si>
  <si>
    <t xml:space="preserve">Nancy Yaneth Gelvez, Oscar Eduardo Gualdron, and Danilo Alfonso Lopez S. </t>
  </si>
  <si>
    <t>implementation of a real time location system prototype using rfid-based technologies, to improve mobility of people with visual disabilities</t>
  </si>
  <si>
    <t>ARDUINO, RFID, RTD</t>
  </si>
  <si>
    <t xml:space="preserve">Nancy Y Gélvez Nancy, A. Arévalo S., Wilder A. Murcia R.
</t>
  </si>
  <si>
    <t>metamodelo de gestión de conocimiento a partir de análisis social de lecciones aprendidas registradas en la nube</t>
  </si>
  <si>
    <t>Ventana Informática</t>
  </si>
  <si>
    <t>editorial notes</t>
  </si>
  <si>
    <t>Editors Note</t>
  </si>
  <si>
    <t>10.14483/issn.2248-762X</t>
  </si>
  <si>
    <t>editor´s notes</t>
  </si>
  <si>
    <t>10.9781/ijimai.2015.330</t>
  </si>
  <si>
    <t>introducción al internet de las cosas</t>
  </si>
  <si>
    <t>Internet, Internet los Objetos (IoT), Redes, MDA.</t>
  </si>
  <si>
    <t xml:space="preserve">10.14483/2248762X.8505 </t>
  </si>
  <si>
    <t>Juan Manuel Cueva Lovelle, Jose Ignacio Rodriguez Molano, Carlos Enrique Montenegro Marin</t>
  </si>
  <si>
    <t>proposal for a busy wait bolt semaphore algorithm controlled to handle interlocking in anderoid</t>
  </si>
  <si>
    <t>Algorithm simulation, Android,Lock,Prevention and resolution of interlocking,Semaphore</t>
  </si>
  <si>
    <t>Nancy Y. Gélvez G., Danilo A. López S., Jhon F. Herrera C.</t>
  </si>
  <si>
    <t>proposal of a multi-objective optimization algorithm based upon a model of particles with vorticity behavior</t>
  </si>
  <si>
    <t>Model of particles, Multi-objetive Optimization Algorithm</t>
  </si>
  <si>
    <t>Corea del sur</t>
  </si>
  <si>
    <t>ADVANCES IN INFORMATION SCIENCES AND SERVICE SCIENCES</t>
  </si>
  <si>
    <t xml:space="preserve">CARLOS ENRIQUE MONTENEGRO MARIN, HELBERT EDUARDO ESPITIA CUCHANGO, JOAQUIN JAVIER MEZA ALVAREZ, </t>
  </si>
  <si>
    <t>efficiency between mobile networks ipv6 ipv4 and wired networks</t>
  </si>
  <si>
    <t xml:space="preserve">Mobile Networks, IPv6, IPv4 </t>
  </si>
  <si>
    <t>mechanisms for authenticity of learning objects in learning content management systems platforms: issues and proposals</t>
  </si>
  <si>
    <t>digital certificates; information security; learning content management system; public key infrastructure</t>
  </si>
  <si>
    <t>Ingeniería</t>
  </si>
  <si>
    <t xml:space="preserve">0121-750X </t>
  </si>
  <si>
    <t>Paulo Alonso Gaona, Carlos Enrique Montenegro Marín, Helvert Wiesner Gonzalez</t>
  </si>
  <si>
    <t>system architecture based on learning analytics to educational decision makers toolkit</t>
  </si>
  <si>
    <t>Learning Analytics, Decision Making</t>
  </si>
  <si>
    <t xml:space="preserve">Advances In Computer Science And Engineering    </t>
  </si>
  <si>
    <t>0973-6999</t>
  </si>
  <si>
    <t>YURI VANESSA NIETO ACEVEDO, CARLOS ENRIQUE MONTENEGRO MARIN</t>
  </si>
  <si>
    <t>a mechanism of abstraction for independent definition of games platform elements</t>
  </si>
  <si>
    <t>Abstraction, independent the definition, Mobil games, Domain Specific Language (DSL).</t>
  </si>
  <si>
    <t xml:space="preserve">Visión Electrónica: Algo Más Que Un Estado Sólido    </t>
  </si>
  <si>
    <t>1909-9746</t>
  </si>
  <si>
    <t>Carlos Enrique Montenegro Marín, Juan Manuel Cueva Lovelle, Jordan Pascual Espada</t>
  </si>
  <si>
    <t>a brief introduction to model-driven engineering</t>
  </si>
  <si>
    <t>Development, Domain-Specific Languages, Languages, Meta-Metamodel, Metamodel, Model-Driven Development, Model-Driven Engineering, Model, Models, Software</t>
  </si>
  <si>
    <t>icente García Díaz, Edward Rolando Nüñez Valdez, Jordán Pascual Espada, B. Cristina Pelayo García Bustelo, Juan Manuel Cueva Lovelle, Carlos Enrique Montenegro Marín</t>
  </si>
  <si>
    <t>handoff process simulation by network simulator 2 in mobile telematic networks with ipv6</t>
  </si>
  <si>
    <t>RFC's, transition mechanism, Tunneling, address translation.</t>
  </si>
  <si>
    <t>10.18180/tecciencia.2014.17.7</t>
  </si>
  <si>
    <t>NANCY YANETH GELVEZ GARCIA, JHON FRANCINED HERRERA CUBIDES, DANILO ALFONSO LOPEZ SARMIENTO,</t>
  </si>
  <si>
    <t>comparativo de técnicas de inteligencia artificial aplicadas a pronósticos</t>
  </si>
  <si>
    <t>Pron ́ostico de la demanda, Algoritmos gen ́eticos, Redes neuronales artificiales, M ́etodos de pron ́ostico</t>
  </si>
  <si>
    <t>Visión Electrónica: Algo Más Que Un Estado Sólido</t>
  </si>
  <si>
    <t>CARLOS ENRIQUE MONTENEGRO MARIN, Cristhian Johnatan Izquierdo Ortiz</t>
  </si>
  <si>
    <t>hacia una propuesta de mecanismos para la autenticidad de objetos de aprendizaje en plataformas lcms</t>
  </si>
  <si>
    <t>certifcados digitales, firmas digitales, infraestructura de clave pública, LCMS, seguridad de la informació</t>
  </si>
  <si>
    <t xml:space="preserve">PAULO ALONSO GAONA GARCIA, CARLOS ENRIQUE MONTENEGRO MARIN, Helvert Wiesner González  </t>
  </si>
  <si>
    <t>parallel programming languages on heterogeneous architectures using openmpc, ompss, openacc and openmp</t>
  </si>
  <si>
    <t>CUDA; Jacobbi method; OmpSS; OpenACC; OpenMP; OpenMP; Parallel Programming.</t>
  </si>
  <si>
    <t xml:space="preserve"> http://dx.doi.org/10.14483/udistrital.jour.tecnura.2014.DSE1.a14</t>
  </si>
  <si>
    <t xml:space="preserve">ESTEBAN DE JESUS HERNANDEZ BARRAGAN, CARLOS ENRIQUE MONTENEGRO MARIN, </t>
  </si>
  <si>
    <t>design and modeling to generalized linear elements in a vector formatted cartographic</t>
  </si>
  <si>
    <t>Vector, Formatted Cartographic, Lineal Elements</t>
  </si>
  <si>
    <t>International Journal Of Advancements In Computing Technology</t>
  </si>
  <si>
    <t xml:space="preserve">CARLOS ENRIQUE MONTENEGRO MARIN, RUBEN ARISTIDES GONZALEZ CRESPO, </t>
  </si>
  <si>
    <t>iniciativas de estandarización en la producción de objetos virtuales de aprendizaje</t>
  </si>
  <si>
    <t>Objetos de Aprendizaje; SCORM; LOM; Dublin Core; Metadata; IMS; E-learning; Celda de Producción</t>
  </si>
  <si>
    <t>Online</t>
  </si>
  <si>
    <t xml:space="preserve">Jistem -Journal Of Information Systems And Technology Management (Online)    </t>
  </si>
  <si>
    <t>1807-1775</t>
  </si>
  <si>
    <t>10.4301/S1807-17752014000300009</t>
  </si>
  <si>
    <t xml:space="preserve">JUAN MANUEL SANCHEZ CESPEDES, JHON FRANCINED HERRERA CUBIDES, NANCY YANETH GELVEZ GARCIA, </t>
  </si>
  <si>
    <t>visualization of information: a proposal to improve the search and access to digital resources in repositories</t>
  </si>
  <si>
    <t>Técnicas de visualización, visualización de datos, interfaces de usuarios, repositorios y recursos digitales.</t>
  </si>
  <si>
    <t>Ingeniería E Investigación</t>
  </si>
  <si>
    <t>0120-5609</t>
  </si>
  <si>
    <t>10.15446/ing.investig.v34n1.39449</t>
  </si>
  <si>
    <t>PAULO ALONSO GAONA GARCIA, SALVADOR SANCHEZ ALONSO, CARLOS ENRIQUE MONTENEGRO MARIN,</t>
  </si>
  <si>
    <t>a 3d hydrodynamic and sediment transport model to test the sediment focusing hypothesis in upland lakes</t>
  </si>
  <si>
    <t>3D modeling</t>
  </si>
  <si>
    <t xml:space="preserve">Limnology And Oceanography    </t>
  </si>
  <si>
    <t>0024-3590</t>
  </si>
  <si>
    <t>10.1002/lno.10729</t>
  </si>
  <si>
    <t xml:space="preserve">LUIS ALEJANDRO MORALES MARIN, JON FRENCH, HELENE BURNINGHAM, RICK BATTARBEE, </t>
  </si>
  <si>
    <t>visualization techniques through search interfaces in learning object repositories</t>
  </si>
  <si>
    <t xml:space="preserve">design interfaces; information visualization; hierarchic taxonomic; visualization techniques; knowledge area; thesaurus. </t>
  </si>
  <si>
    <t>10.14483/udistrital.jour.tecnura.2014.4.a09</t>
  </si>
  <si>
    <t>GAONA GARCIA, Paulo Alonso; FERMOSO GARCIA, Ana; SANCHEZ ALONSO, Salvador  and  GAONA GARCIA, Elvis Eduardo</t>
  </si>
  <si>
    <t>regional total phosphorus export modeling in the red deer river catchment using sparrow</t>
  </si>
  <si>
    <t>Export Modeling</t>
  </si>
  <si>
    <t xml:space="preserve">Hydrological Processes    </t>
  </si>
  <si>
    <t>0885-6087</t>
  </si>
  <si>
    <t xml:space="preserve">LUIS ALEJANDRO MORALES MARIN, HOWARD WHEATER, KARL ERICH LINDENSCHMIDT, </t>
  </si>
  <si>
    <t>aproximación de la calidad de voz y cobertura en una red gsm de emergencia</t>
  </si>
  <si>
    <t>Calidad de voz; cobertura; modelos de propagación; telefonía móvil celular; Dropped rate.</t>
  </si>
  <si>
    <t xml:space="preserve">Ciencia E Ingeniería Neogranadina    </t>
  </si>
  <si>
    <t>0124-8170</t>
  </si>
  <si>
    <t>10.18359/rcin.391</t>
  </si>
  <si>
    <t>Elvis Eduardo Gaona García, Miguel Antonio Ávila Angulo, Elkin Gabriel Muskus Rincón</t>
  </si>
  <si>
    <t>infraestructura de comunicaciones en microrredes eléctricas</t>
  </si>
  <si>
    <t>arquitectura de comunicaciones, microrred eléctrica, protocolos de comunicaciones, toología de red</t>
  </si>
  <si>
    <t xml:space="preserve">10.14483/2248762X.8044 </t>
  </si>
  <si>
    <t>Elvis Eduardo Gaona García, Cesar Leonardo Rodríguez Trujillo, Herbert Enrique Rojas Cubides</t>
  </si>
  <si>
    <t>a usability study of taxonomy-visualization user interfaces in digital repositories</t>
  </si>
  <si>
    <t xml:space="preserve">    User interfaces, Perception, Repositories, Data visualization, Visual taxonomy search, Visualization techniques</t>
  </si>
  <si>
    <t>10.1108/OIR-03-2013-0051</t>
  </si>
  <si>
    <t xml:space="preserve">SALVADOR SANCHEZ ALONSO, PAULO ALONSO GAONA GARCIA, DAVID MARTIN MONCUNILL, Ana Fermoso García  </t>
  </si>
  <si>
    <t>gis model of analysis to promote tourism through the use of a web application</t>
  </si>
  <si>
    <t xml:space="preserve">ArcGIS Viwer para Flex, Puntos de interés (POI), Sistemas de información geográfica (GIS), Turismo, Web Feature Services (WFS). </t>
  </si>
  <si>
    <t>10.18180/tecciencia.2014.17.4</t>
  </si>
  <si>
    <t>OSWALDO ALBERTO ROMERO VILLALOBOS, YURI VANESSA NIETO ACEVEDO, KELLY JOHANNA GALLO RAMIREZ,</t>
  </si>
  <si>
    <t>Design of a Mutual Exclusion and Deadlock Algorithm in PCBSD – FreeBSD</t>
  </si>
  <si>
    <t>Mutex, PcBSD, SMPng, FreeBSD, Operating
Systems.</t>
  </si>
  <si>
    <t>International Journal Of Interactive Multimedia And Artificial Intelligence - Ijimai</t>
  </si>
  <si>
    <t>10.9781/ijimai.2014.370</t>
  </si>
  <si>
    <t>Libertad Caicedo Acosta, Camilo Andrés Ospina Acosta, Nancy Yaneth Gelvez García, Oswaldo
Alberto Romero Villalobos .</t>
  </si>
  <si>
    <t>authenticated encryption of pmu data</t>
  </si>
  <si>
    <t xml:space="preserve">ciberseguridad, criptografía simétrica, función hash, redes inteligentes unidad de medición fasorial. </t>
  </si>
  <si>
    <t>10.14483/udistrital.jour.tecnura.2014.DSE1.a06</t>
  </si>
  <si>
    <t>Elvis Eduardo Gaona García, Sergio Leonardo Rojas Martínez, Cesar Leonardo Trujillo Rodríguez, Eduardo Alirio Mojica Nava</t>
  </si>
  <si>
    <t>prototipo informático para extracción de recursos digitales sobre internet</t>
  </si>
  <si>
    <t>AAT, Crawler Web, data extraction, Europeana, metadata, thesaurus.</t>
  </si>
  <si>
    <t xml:space="preserve">https://doi.org/10.14483/issn.2248-7638
</t>
  </si>
  <si>
    <t>PAULO ALONSO GAONA GARCIA, ELVIS EDUARDO GAONA GARCIA, SALVADOR SANCHEZ ALONSO,</t>
  </si>
  <si>
    <t>diseño e implementación de un analizador para el protocolo ax.25</t>
  </si>
  <si>
    <t xml:space="preserve">Analizador de Protocolo, Cubesat, protocolo AX.25, Modem </t>
  </si>
  <si>
    <t xml:space="preserve">10.14483/2248762X.5925 </t>
  </si>
  <si>
    <t>Ariel Ricardo Moncaleano Ospina, José De Jesús Paternina Anaya, Elvis Eduardo Gaona García</t>
  </si>
  <si>
    <t>redes de investigación científica: un esfuerzo en el desarrollo de conocimiento en conjunto</t>
  </si>
  <si>
    <t>Internet2; Harvard; Oxford; e-Science; RNP; RNEI</t>
  </si>
  <si>
    <t>https://doi.org/10.14483/issn.2248-4728</t>
  </si>
  <si>
    <t xml:space="preserve">ROBERTO FERRO FERRO, GIOVANNY MAURICIO TARAZONA BERMUDEZ, ELVIS EDUARDO GAONA GARCIA, </t>
  </si>
  <si>
    <t>dispositivos de conmutación óptica en redes de nueva generación</t>
  </si>
  <si>
    <t>Interruptor óptico MEMS, interruptor óptico OADM, interruptor óptico OXC, Optical Switch MEMS, Optical Switch OADM and Optical Switch OXC</t>
  </si>
  <si>
    <t>Ingenium</t>
  </si>
  <si>
    <t>0124-7492</t>
  </si>
  <si>
    <t>http://dx.doi.org/10.21500/01247492.2592</t>
  </si>
  <si>
    <t>ELVIS EDUARDO GAONA GARCIA, CARLOS ENRIQUE MONTENEGRO MARIN, PAULO ALONSO GAONA GARCIA,</t>
  </si>
  <si>
    <t>la virtualizacion, un enfoque empresarial hacia el futuro</t>
  </si>
  <si>
    <t>apache hadoop, computación en la nube, guía, hardware, infraestructura, software, virtualización.</t>
  </si>
  <si>
    <t>https://doi.org/10.14483/2248762X.6421</t>
  </si>
  <si>
    <t>NANCY YANETH GELVEZ GARCIA, CARLOS ANDRES MORENO GIRALDO, DIEGO GIOVANNI RUIZ ZAMBRANO,</t>
  </si>
  <si>
    <t>propuesta de conexion de entornos ipv6 mediante un backbone mpls/ipv4</t>
  </si>
  <si>
    <t>core MPLS/IPv4, GNS3+dynamips, islas IPv6, tú-
neles dinámicos/automáticos, túneles manuales.</t>
  </si>
  <si>
    <t xml:space="preserve">10.14483/2248762X.6366 </t>
  </si>
  <si>
    <t>NANCY YANETH GELVEZ GARCIA, DANILO ALFONSO LOPEZ SARMIENTO, EDWIN RIVAS TRUJILLO,</t>
  </si>
  <si>
    <t>comparacion entre los tipos de tcp reno , sack y vegas desde el punto de vista del control de flujo</t>
  </si>
  <si>
    <t>congestión, control de flujo, FTP, NS-2, paquetes, TCP RENO, TCP SACK, TCP VEGAS, Telnet, ventana.</t>
  </si>
  <si>
    <t>https://doi.org/10.14483/issn.2248-762X</t>
  </si>
  <si>
    <t>NANCY YANETH GELVEZ GARCIA, ANDRES ROGELIO CORDOBA RAMIREZ, JAIRO ANDRES SUPELANO RATIVA,</t>
  </si>
  <si>
    <t>open data as a key factor for developing expert systems: a perspective from spain</t>
  </si>
  <si>
    <t>e-government, Interoperability, Linked Data, Open Data</t>
  </si>
  <si>
    <t>International Journal Of Artificial Intelligence And Soft Computing</t>
  </si>
  <si>
    <t>10.9781/ijimai.2013.226</t>
  </si>
  <si>
    <t xml:space="preserve">	Rodriguez-Rojas, L. A., J. M. Cueva-Lovelle, G. M. Tarazona-Bermudez, and C. E. Montenegro-Marin</t>
  </si>
  <si>
    <t>analisis de la viabilidad en la implemtaion de vanet sobre el medio de transporte transmilenio</t>
  </si>
  <si>
    <t>VANET, NS-2, SUMO, MOVE, PDR, throughput, Jit-
ter.</t>
  </si>
  <si>
    <t xml:space="preserve">10.14483/2248762X.6423 </t>
  </si>
  <si>
    <t>NANCY YANETH GELVEZ GARCIA, DANILO ALFONSO LOPEZ SARMIENTO, BAYRON FABIO VILLANUEVA OCAMPO,</t>
  </si>
  <si>
    <t>geographic web services and tools as instruments for territorial management</t>
  </si>
  <si>
    <t>Información Geoespacial, SIG, Georreferenciación, Ordenamiento Territorial, Servicios Web,
Geoportales, IDEs, Geolocalización, GPS</t>
  </si>
  <si>
    <t>http:/dx.doi.org/10.18180/tecciencia.2013.14.4</t>
  </si>
  <si>
    <t>Sandra Yanet Velazco Flórez, Luis Joyanes Aguilar, Carlos E. Montenegro Marín</t>
  </si>
  <si>
    <t>medidas de calidad de voz en una red gsm sobre software libre</t>
  </si>
  <si>
    <t>GSM, USRP, GoS, Dropped Rate, MOS.</t>
  </si>
  <si>
    <t xml:space="preserve">Entre Ciencia E Ingenieria    </t>
  </si>
  <si>
    <t>1909-8367</t>
  </si>
  <si>
    <t>http://dx.doi.org/10.31908/19098367.2217</t>
  </si>
  <si>
    <t>Elvis E. Gaona G., Santiago Cárdenas V., Elkin G. Muskus R.</t>
  </si>
  <si>
    <t>agentes de software aplicado a gestión de redes basada en web</t>
  </si>
  <si>
    <t>agentes, gestión de red, gestión basada en Web, OpenWrt, VPN</t>
  </si>
  <si>
    <t>Rolando Rubio Rodriguez, Julio Barón Velandia, Carlos Enrique Montenegro Marin</t>
  </si>
  <si>
    <t>evaluation of the performance of techniques to transmit ipv6 data through ipv4 networks</t>
  </si>
  <si>
    <t>RFCs; transition mechanisms; Tunneling; address translation</t>
  </si>
  <si>
    <t xml:space="preserve">Tecciencia    </t>
  </si>
  <si>
    <t>10.18180/tecciencia.2013.15.7</t>
  </si>
  <si>
    <t xml:space="preserve">JUAN MANUEL SANCHEZ CESPEDES, NANCY YANETH GELVEZ GARCIA, JHON FRANCINED HERRERA CUBIDES, </t>
  </si>
  <si>
    <t>un viaje a través de bases de datos espaciales nosql</t>
  </si>
  <si>
    <t>Clave/Valor, Consistencia, Disponiibilidad y tolerancia de Reparto, Nodo, Punto de referencia, Bases de Datos NoSQL</t>
  </si>
  <si>
    <t xml:space="preserve">10.14483/2248762X.5923 </t>
  </si>
  <si>
    <t xml:space="preserve">JHON FRANCINED HERRERA CUBIDES, HELIO HENRY RAMIREZ AREVALO, </t>
  </si>
  <si>
    <t>reality and perspectives of a model for the population that obtains its income with the use of an animal-drawn vehicle in the city of bogota</t>
  </si>
  <si>
    <t>Managemet Systems, MDE, Mobility, Traffic</t>
  </si>
  <si>
    <t>10.9781/ijimai.2013.243</t>
  </si>
  <si>
    <t>OSWALDO ALBERTO ROMERO VILLALOBOS, ISMAEL FERNANDO SANCHEZ APARICIO,</t>
  </si>
  <si>
    <t>develompent of a vehicle security system with local and remote control and event notifications</t>
  </si>
  <si>
    <t>bluetooth, GSM, ingeniería automotriz, sistema de
alarma.</t>
  </si>
  <si>
    <t xml:space="preserve">10.14483/2248762X.5927 </t>
  </si>
  <si>
    <t>Juan Manuel Sánchez, Omar Sogamoso Heredia, Edwin Villarreal López</t>
  </si>
  <si>
    <t>generación automática de sistemas lógicos difusos (sld) tipo mandani sobre microcontroladores de 8 bits</t>
  </si>
  <si>
    <t>lógica difusa, microcontrolador, Sistemas Lógicos Difusos tipo Mamdani.</t>
  </si>
  <si>
    <t xml:space="preserve">10.14483/22487638.7240 </t>
  </si>
  <si>
    <t xml:space="preserve">SEBASTIAN FERNANDO PUENTE REYES, CESAR ANDREY PERDOMO CHARRY, ELVIS EDUARDO GAONA GARCIA, </t>
  </si>
  <si>
    <t>modelos de gestión del conocimiento que integren tecnologías e-learning en la educación superior</t>
  </si>
  <si>
    <t>educación superior, e-Learning, gestión del
conocimiento, medios educativos, programación de computadores.</t>
  </si>
  <si>
    <t>Ruth Escobar Sarria, Carlos Enrique Montenegro Marín, Wilson Joven Sarria, José Fernando López</t>
  </si>
  <si>
    <t>LAMIC</t>
  </si>
  <si>
    <t>Identification of colombian coffee price dynamics</t>
  </si>
  <si>
    <t>colombia</t>
  </si>
  <si>
    <t>AIP (American Institute of Physics) Press</t>
  </si>
  <si>
    <t>1089-7682</t>
  </si>
  <si>
    <t>DOI: 10.1063/1.5119857</t>
  </si>
  <si>
    <t>ANGIE PATRICIA RODRIGUEZ HERNANDEZ, MIGUEL MELGAREJO MELGAREJO</t>
  </si>
  <si>
    <t>aplicado</t>
  </si>
  <si>
    <t>Hidden complexity in life-like rules</t>
  </si>
  <si>
    <t>Physical review</t>
  </si>
  <si>
    <t>2470-0045</t>
  </si>
  <si>
    <t>DOI: 10.1103/PhysRevE.100.052133</t>
  </si>
  <si>
    <t>MIGUEL MELGAREJO MELGAREJO, NELSON OBREGON, MARCO AURELIO ALZATE MONROY</t>
  </si>
  <si>
    <t>Proposal of an Adaptive Neurofuzzy System to Control Flow Power in Distributed Generation Systems</t>
  </si>
  <si>
    <t>Complexity</t>
  </si>
  <si>
    <t>1076-2787</t>
  </si>
  <si>
    <t>10.1155/2019/1610898</t>
  </si>
  <si>
    <t>HELBERT EDUARDO ESPITIA CUCHANGO,</t>
  </si>
  <si>
    <t>Optimization of fuzzy controllers for a radial distribution network</t>
  </si>
  <si>
    <t>10.14483/22484728.14681</t>
  </si>
  <si>
    <t>Identifying disturbed habitats: a new method from acoustic indices</t>
  </si>
  <si>
    <t>Ecological Informatics </t>
  </si>
  <si>
    <t>1574-9541</t>
  </si>
  <si>
    <t>10.1016/j.ecoinf.2018.03.001</t>
  </si>
  <si>
    <t>WILLIAM ESTEBAN GOMEZ ORTEGA, CLAUDIA VICTORIA ISAZA NARVAEZ, JUAN MANUEL DAZA ROJAS</t>
  </si>
  <si>
    <t>Convolutional Neural Network Training for Robotic Applications in 3D Environments</t>
  </si>
  <si>
    <t>Research Journal of Applied Sciences</t>
  </si>
  <si>
    <t>1993-6079</t>
  </si>
  <si>
    <t>DOI: 10.3923/rjasci.2018.41.46</t>
  </si>
  <si>
    <t>ROBINSON JIMENEZ MORENO, OSCAR FERNANDO AVILES SANCHEZ, DIANA MARCELA OVALLE MARTINEZ</t>
  </si>
  <si>
    <t>Very Deep Convolutional Neural Network for Speech Recognition Based on Words</t>
  </si>
  <si>
    <t>Journal of Engineering and Applied Sciences</t>
  </si>
  <si>
    <t>1818-7803</t>
  </si>
  <si>
    <t>DOI: 10.3923/jeasci.2018.6680.6685</t>
  </si>
  <si>
    <t>ROBINSON JIMENEZ MORENO, OSCAR FERNANDO AVILES SANCHEZ, PAOLA ANDREA NINO SUAREZ, DIANA MARCELA OVALLE MARTINEZ</t>
  </si>
  <si>
    <t>RED NEURONAL CONVOLUCIONAL PARA DISCRIMINAR HERRAMIENTAS EN ROBÓTICA ASISTENCIAL</t>
  </si>
  <si>
    <t>Fondo De Publicaciones De La Universidad Distrital</t>
  </si>
  <si>
    <t>DOI: 10.14483/22484728.13996</t>
  </si>
  <si>
    <t>Object Recognition in Dynamic Environments with Convolutional Neural Networks</t>
  </si>
  <si>
    <t>International Journal of Applied Engineering Research</t>
  </si>
  <si>
    <t>no aparece</t>
  </si>
  <si>
    <t>Convolutional Neural Training for Robotic Control Through Hand Gestures</t>
  </si>
  <si>
    <t>DOI: 10.3923/jeasci.2018.8949.8954</t>
  </si>
  <si>
    <t>ROBINSON JIMENEZ MORENO, PAOLA ANDREA NINO SUAREZ, OSCAR FERNANDO AVILES SANCHEZ, DIANA MARCELA OVALLE MARTINEZ</t>
  </si>
  <si>
    <t>Application of the AdaBoost.RT Algorithm for the Prediction of 
the COLCAP Stock Index</t>
  </si>
  <si>
    <t>1865-0937</t>
  </si>
  <si>
    <t>https://doi.org/10.1007/978-3-030-00350-0_17</t>
  </si>
  <si>
    <t>LAURA MARCELA REYES FAJARDO, 
ANDRES EDUARDO GAONA
BARRERA</t>
  </si>
  <si>
    <t>Fuzzy Inference System based on Boolean and Kleenean 
relations with Convex Combiner</t>
  </si>
  <si>
    <t>2344-8393</t>
  </si>
  <si>
    <t>JUAN DAVID CHACON LEON,
JOSE JAIRO SORIANO MENDEZ,
OMAR SALAZAR MORALES.</t>
  </si>
  <si>
    <t>Information dynamics in urban crime</t>
  </si>
  <si>
    <t>Entropy</t>
  </si>
  <si>
    <t>1099-4300</t>
  </si>
  <si>
    <t xml:space="preserve">https://doi.org/10.3390/e20110874
</t>
  </si>
  <si>
    <t>Miguel Melgarejo, Nelson Obregon</t>
  </si>
  <si>
    <t>Representation of the Minkowski metric as a fuzzy set</t>
  </si>
  <si>
    <t>Optimization Letters</t>
  </si>
  <si>
    <t>1862-4480</t>
  </si>
  <si>
    <t>https://doi.org/10.1007/s11590-018-1290-6</t>
  </si>
  <si>
    <t>Juan Carlos Figueroa-García Miguel Alberto Melgarejo ReyGermán Hernández-Pérez</t>
  </si>
  <si>
    <t>Yager Index and Ranking for Interval Type-2 Fuzzy Numbers</t>
  </si>
  <si>
    <t>IEEE Transactions on Fuzzy Systems</t>
  </si>
  <si>
    <t>1063-6706</t>
  </si>
  <si>
    <t>10.1109/TFUZZ.2017.2788884</t>
  </si>
  <si>
    <t>Juan Carlos Figueroa-García ; Yurilev Chalco-Cano ; Heriberto Román-Flores</t>
  </si>
  <si>
    <t>Optimal solutions for group matrix games involving interval-valued Fuzzy Numbers</t>
  </si>
  <si>
    <t>Fuzzy Sets and Systems</t>
  </si>
  <si>
    <t>0165-0114</t>
  </si>
  <si>
    <t>https://doi.org/10.1016/j.fss.2018.07.001</t>
  </si>
  <si>
    <t>Juan CarlosFigueroa-García, Aparna Mehra, Suresh Chandra</t>
  </si>
  <si>
    <t>Sistema de Inferencia Difusa Basado en Relaciones Booleanas y Kleeneanas con Combinador Convexo</t>
  </si>
  <si>
    <t>https://doi.org/10.14483/23448393.11138</t>
  </si>
  <si>
    <t>JUAN DAVID CHACON LEON, JOSE JAIRO SORIANO MENDEZ, OMAR SALAZAR MORALES, "" .</t>
  </si>
  <si>
    <t>Paz, complejidad e ingeniería</t>
  </si>
  <si>
    <t>https://doi.org/10.14483/23448393.12445</t>
  </si>
  <si>
    <t>Luz Esperanza Bohorquez; SERGIO A ROJAS GALEANO</t>
  </si>
  <si>
    <t>Erase una vez unos daticos…</t>
  </si>
  <si>
    <t>https://doi.org/10.14483/udistrital.jour.reving.2017.2.ne01</t>
  </si>
  <si>
    <t>SERGIO A ROJAS GALEANO</t>
  </si>
  <si>
    <t>En defensa del factor h5* como indicador de impacto
(* segun Colciencias)</t>
  </si>
  <si>
    <t>http://dx.doi.org/10.14483/udistrital.jour.reving.2017.1.ne01</t>
  </si>
  <si>
    <t>Weak and Strong Solutions for Fuzzy Linear Programming Problems</t>
  </si>
  <si>
    <t>Advances in Intelligent
Systems and Computing</t>
  </si>
  <si>
    <t>2194-5357</t>
  </si>
  <si>
    <t>https://doi-org
.bdigital.udistr
ital.edu.co/10.
1007/978-3-31
9-67137-6_42</t>
  </si>
  <si>
    <t>Juan Carlos Figueroa García,
Germán Hernández Peréz</t>
  </si>
  <si>
    <t>Solving the Interval Green Inventory Routing Problem Using
Optimization and Genetic Algorithms</t>
  </si>
  <si>
    <t>Communications in 
Computer and Information
Sciences</t>
  </si>
  <si>
    <t>DOI 10.1007/
978-3-319-66
963-2</t>
  </si>
  <si>
    <t>Carlos franco,
Eduyn Ramiro López Santana,
Juan Carlos Figueroa García</t>
  </si>
  <si>
    <t>Simulation of Fuzzy Inference System to Task Scheduling in
Queueing Networks</t>
  </si>
  <si>
    <t>Communications in
Computer and Information
Sciences</t>
  </si>
  <si>
    <t>Eduyn Ramiro López Santana,
Carlos Franco Franco,
Juan Carlos Figueroa García</t>
  </si>
  <si>
    <t>Fuzzy Uncertainty in Random Variable Generation:
An α-Cut Approach</t>
  </si>
  <si>
    <t>Lecture Notes in Computer
Science</t>
  </si>
  <si>
    <t>1611-3349</t>
  </si>
  <si>
    <t>DOI 10.1007/
978-3-319-63
315-2</t>
  </si>
  <si>
    <t>Christian Alfredo Varón Gaviria, 
José Luis BarbosaFontecha, 
Juan Carlos Figueroa García</t>
  </si>
  <si>
    <t>Fuzzy Uncertainty in Random Variable Generation: A Cumulative
Membership Function Approach</t>
  </si>
  <si>
    <t>Diana Giseth Pulido López,
Mabel García,
Juan Carlos Figueroa García</t>
  </si>
  <si>
    <t>Comparison Between Interval Type-2 and Three Valued Algebra
Fuzzy Logic Controllers</t>
  </si>
  <si>
    <t>Communications in 
Computer and 
Information Science</t>
  </si>
  <si>
    <t>DOI 10.1007/
978-3-319-50
880-1</t>
  </si>
  <si>
    <t>JOSE JAIRO SORIANO MENDEZ</t>
  </si>
  <si>
    <t>A Three-Step Deep Neural Network Methodology for Exchange Rate
Forecasting</t>
  </si>
  <si>
    <t>Intelligent Computing 
Theories 
and Application</t>
  </si>
  <si>
    <t>https://doi.org/10.1007/978-3-319-63309-1_70</t>
  </si>
  <si>
    <t>Juan Carlos Figueroa García,
Eduyn López Santana,
Carlos Franco Franco</t>
  </si>
  <si>
    <t>A Fuzzy Inference System to Scheduling Tasks in Queueing Systems</t>
  </si>
  <si>
    <t>Eduyn Ramiro López Santana,
Carlos franco,
Juan carlos figueroa Garcia</t>
  </si>
  <si>
    <t>A Distance Measure Between Fuzzy Variables</t>
  </si>
  <si>
    <t>https://doi.org
/10.1007/978-
3-319-66963-
2_34</t>
  </si>
  <si>
    <t>Juan Carlos Figueroa García,
Eduyn Ramiro López Santana,
Carlos Franco Franco</t>
  </si>
  <si>
    <t>Tuning up fuzzy inference systems by using optimization algorithms for the classification of solar flares</t>
  </si>
  <si>
    <t>http://dx.doi.org/10.18180/tecciencia.2017.23.5</t>
  </si>
  <si>
    <t>LIZ ANGELICA RAMOS MEDINA, ALEX FRANCISCO BUSTOS PINZON, MIGUEL ALBERTO MELGAREJO REY, SANTIAGO VARGAS DOMINGUEZ, "" .</t>
  </si>
  <si>
    <t>On obstructing obscenity obfuscation</t>
  </si>
  <si>
    <t>ACM Transactions on the Web (TWEB)</t>
  </si>
  <si>
    <t>1559-114X</t>
  </si>
  <si>
    <t>https://doi.org/10.1145/3032963</t>
  </si>
  <si>
    <t>SERGIO A ROJAS GALEANO, "" .</t>
  </si>
  <si>
    <t>Discovering feature relevancy and dependency by kernel-guided probabilistic model-building evolution</t>
  </si>
  <si>
    <t>Biodata Mining</t>
  </si>
  <si>
    <t>1756-0381</t>
  </si>
  <si>
    <t>https://doi.org/10.1186/s13040-017-0131-y</t>
  </si>
  <si>
    <t>Nestor Rodriguez and Sergio Rojas–Galeano</t>
  </si>
  <si>
    <t>Diseño de modelos complejos para la simulación de sistemas socio-técnicos.</t>
  </si>
  <si>
    <t>Educacion y Humanismo</t>
  </si>
  <si>
    <t>0124-2121</t>
  </si>
  <si>
    <t>http://dx.doi.org/ 10.17081/eduhum.19.33.2647</t>
  </si>
  <si>
    <t>NELSON OBREGON, MIGUEL ALBERTO MELGAREJO REY, "" .</t>
  </si>
  <si>
    <t>Assessment of effects of a delay block and a nonlinear block in systems with chaotic behavior using Lyapunov exponents</t>
  </si>
  <si>
    <t>http://dx.doi.org/10.14483/udistrital.jour.reving.2017.2.a05  </t>
  </si>
  <si>
    <t xml:space="preserve">Pablo Rodríguez Gómez , Maikoll Rodríguez Nieto , Jairo Soriano Mendez 
</t>
  </si>
  <si>
    <t>Automatic classification of public investment megaprojects in colombia from a technical, organizational and environmental approach</t>
  </si>
  <si>
    <t>http://dx.doi.org/10.14483/23448393.11483 </t>
  </si>
  <si>
    <t>HUGO ERNESTO GUTIERREZ VANEGAS, MIGUEL ALBERTO MELGAREJO REY, "" .</t>
  </si>
  <si>
    <t>Multifractal approach to the analysis of crime dynamics: results for Burglary in San Francisco</t>
  </si>
  <si>
    <t>Fractals: Complex Geometry Patterns And Scaling In Nature And Society</t>
  </si>
  <si>
    <t>0218-348X</t>
  </si>
  <si>
    <t>https://doi.org/10.1142/S0218348X17500438</t>
  </si>
  <si>
    <t>MIGUEL ALBERTO MELGAREJO REY, NELSON OBREGON, "" .</t>
  </si>
  <si>
    <t>Desarrollo Ágil de una Aplicación para Dispositivos Móviles. Caso de Estudio: Taxímetro Móvil</t>
  </si>
  <si>
    <t>Ingenieria y Universidad</t>
  </si>
  <si>
    <t>http://dx.doi.org/10.14483/udistrital.jour.reving.2016.3.a01</t>
  </si>
  <si>
    <t>OMAR SALAZAR MORALES, ALBA CONSUELO NIETO LEMUS, ANGELICA MARIA BABATIVA GOYENECHE, PAULA DANIELA BRICENO NOVOA</t>
  </si>
  <si>
    <t>Nie-Tan Method and its Improved Version: A Counterexample</t>
  </si>
  <si>
    <t>https://doi.org/10.14483/udistrital.jour.reving.2016.2.a02</t>
  </si>
  <si>
    <t>JUAN DIEGO ROJAS ZAMBRANO, OMAR SALAZAR MORALES, JOSE HUMBERTO SERRANO DEVIA</t>
  </si>
  <si>
    <t>Minimizing Underwater Noise Generated by Submarine Maneuvering: An Optimal Control Appro</t>
  </si>
  <si>
    <t>IEEE Journal of Oceanic Engineering</t>
  </si>
  <si>
    <t>0364-9059</t>
  </si>
  <si>
    <t>10.1109/JOE.2015.2444531</t>
  </si>
  <si>
    <t>DIANA MARCELA OVALLE MARTINEZ, JAVIER GARCIA PELAEZ</t>
  </si>
  <si>
    <t>Sistema difuso en dispositivo apuntador USB controlado por movimientos de la cabeza</t>
  </si>
  <si>
    <t>Universidad El Bosque</t>
  </si>
  <si>
    <t>1692-1399</t>
  </si>
  <si>
    <t>Peña Arismendi, Santiago Andrés, Salazar Morales, Omar</t>
  </si>
  <si>
    <t xml:space="preserve">Arquitectura FPGA para simulación de aprovisionamiento de alimentos en colonias de hormigas artificiales
</t>
  </si>
  <si>
    <t>http://dx.doi.org/10.14483/udistrital.jour.reving.2015.1.a05</t>
  </si>
  <si>
    <t>MIGUEL ALBERTO MELGAREJO REY, CRISTIAN DAVID RODRIGUEZ RODRIGUEZ,</t>
  </si>
  <si>
    <t>A Model for Fuzzy-Cost Travel Distribution Problems Using Entropy
Measures</t>
  </si>
  <si>
    <t>Communications in 
Computer and Information
Science</t>
  </si>
  <si>
    <t>JUAN CARLOS FIGUEROA GARCIA,
JENNY PAOLA LEON DAVILA,
HECTOR ANDRES LOPEZ OSPINA</t>
  </si>
  <si>
    <t>A Note About Sensitivity Analysis for the Soft Constraints Model</t>
  </si>
  <si>
    <t>JUAN CARLOS FIGUEROA GARCIA,
GERMAN JAIRO HERNANDEZ
PEREZ</t>
  </si>
  <si>
    <t>A Simulation Study on Quasi Type-2 Fuzzy Markov Chains</t>
  </si>
  <si>
    <t>China</t>
  </si>
  <si>
    <t>DOI 10.1007/
978-3-319-42
297-8</t>
  </si>
  <si>
    <t>JUAN CARLOS FIGUEROA GARCIA,
SANDY KATINA SALAMANCA
RIVERA,
LUIS CARLOS GIRALDO ARCOS</t>
  </si>
  <si>
    <t>Feasibility Analysis for Fuzzy/Crisp Linear Programming Problems</t>
  </si>
  <si>
    <t>On Computing the Footprint of Uncertainty of an Interval Type-2
Fuzzy Set as Uncertainty Measure</t>
  </si>
  <si>
    <t>JUAN CARLOS FIGUEROA GARCIA, 
GERMAN JAIRO HERNANDEZ PEREZ,
YURILEV CHALCO CANO</t>
  </si>
  <si>
    <t>A web-forum free of disguised profanity by means of sequence alignment</t>
  </si>
  <si>
    <t>http://dx.doi.org/10.11144/Javeriana.iyu20-2.wffd</t>
  </si>
  <si>
    <t>Christian Mogollón Pinzón, Sergio Rojas-Galeano</t>
  </si>
  <si>
    <t>On Solving CCR-DEA Problems Involving Type-2 Fuzzy Uncertainty
Using Centroid-Based Optimization</t>
  </si>
  <si>
    <t>https://doi.org/10.1007/978-3-319-22053-6_21</t>
  </si>
  <si>
    <t>JUAN CARLOS FIGUEROA GARCIA</t>
  </si>
  <si>
    <t>A model for communicating long synapses with guaranteed
latencies on large neural networks</t>
  </si>
  <si>
    <t>Computers &amp; Electrical
Engineering</t>
  </si>
  <si>
    <t>0045-7906</t>
  </si>
  <si>
    <t>https://doi.org/
10.1016/j.comp
eleceng.2015.0
5.007</t>
  </si>
  <si>
    <t>Andres Gaona-Barrera J.
Manue Moreno Arosteguia</t>
  </si>
  <si>
    <t>Rule generation of fuzzy logic systems using a self-organized
fuzzy neural network</t>
  </si>
  <si>
    <t>Neurocomputing</t>
  </si>
  <si>
    <t>0925-2312</t>
  </si>
  <si>
    <t>https://doi.org/10.1016/j.neucom.2014.09.079</t>
  </si>
  <si>
    <t>Juan C.Figueroa GarcíaCynthia 
M.Ochoa Rey
José A Avellaneda González</t>
  </si>
  <si>
    <t>Revisión</t>
  </si>
  <si>
    <t>Distance measures for interval type-2 fuzzy numbers</t>
  </si>
  <si>
    <t>Discrete Applied Mathematics</t>
  </si>
  <si>
    <t>0166-218X</t>
  </si>
  <si>
    <t>https://doi.org/10.1016/j.dam.2014.11.016</t>
  </si>
  <si>
    <t>JUAN CARLOS FIGUEROA GARCIA, YURILEV CHALCO CANO, HERIBERTO ROMAN FLORES, "" .</t>
  </si>
  <si>
    <t>Rule generation of fuzzy logic systems using a self-organized fuzzy neural network</t>
  </si>
  <si>
    <t>JUAN CARLOS FIGUEROA GARCIA, JOSE ALEJANDRO AVELLANEDA GONZALEZ, CYNTHIA MARIA OCHOA REY.</t>
  </si>
  <si>
    <t>Multiple experts knowledge in fuzzy optimization of logistic networks</t>
  </si>
  <si>
    <t>Intelligent Systems Reference Library</t>
  </si>
  <si>
    <t>1868-4408</t>
  </si>
  <si>
    <t>https://doi.org/10.1007/978-3-319-17906-3_24</t>
  </si>
  <si>
    <t>JUAN CARLOS FIGUEROA GARCIA, CESAR AMILCAR LOPEZ BELLO, DUSKO KALENATIC.</t>
  </si>
  <si>
    <t>Arquitectura FPGA para simulacion de aprovisionamiento de alimentos en colonias de hormigas artificiales</t>
  </si>
  <si>
    <t>CRISTIAN DAVID RODRIGUEZ RODRIGUEZ, MIGUEL ALBERTO MELGAREJO REY, "" .</t>
  </si>
  <si>
    <t>Convex combination and its application to fuzzy sets and interval-valued fuzzy sets ii</t>
  </si>
  <si>
    <t>Applied Mathematical Sciences</t>
  </si>
  <si>
    <t>1312-885X</t>
  </si>
  <si>
    <t>http://dx.doi.org/10.12988/ams.2015.411982</t>
  </si>
  <si>
    <t>OMAR SALAZAR MORALES, JOSE JAIRO SORIANO MENDEZ, "" .</t>
  </si>
  <si>
    <t>Convex combination and its application to fuzzy sets and interval-valued fuzzy sets i</t>
  </si>
  <si>
    <t>http://dx.doi.org/10.12988/ams.2015.411981</t>
  </si>
  <si>
    <t>Applying computational intelligence to the classification of pollution events</t>
  </si>
  <si>
    <t>IEEE Latin America Transactions</t>
  </si>
  <si>
    <t>10.1109/TLA.2015.7273760</t>
  </si>
  <si>
    <t>MIGUEL ALBERTO MELGAREJO REY, CARLOS ALBERTO PARRA RODRIGUEZ, NELSON OBREGON, "" .</t>
  </si>
  <si>
    <t>JUAN CARLOS FIGUEROA GARCIA, YURILEV CHALCO CANO, HERIBERTO ROMAN FLORES,</t>
  </si>
  <si>
    <t>Non-cooperative Games Involving Type-2 Fuzzy Uncertainty
: An Approach</t>
  </si>
  <si>
    <t>Vietnam</t>
  </si>
  <si>
    <t>Computer Information 
Systems and Industrial
Management</t>
  </si>
  <si>
    <t>DOI 10.1007/
978-3-662-45
237-0</t>
  </si>
  <si>
    <t>JUAN CARLOS FIGUEROA GARCIA,
EMANUEL JONATHAN MEDINA
PINZON</t>
  </si>
  <si>
    <t>Solving PERT Problems Involving Type-2 Fuzzy Uncertainty
: An Approach</t>
  </si>
  <si>
    <t>DOI 10.1007/
978-3-319-13
987-6</t>
  </si>
  <si>
    <t>A multiple means transportation model with type-2 fuzzy uncertainty</t>
  </si>
  <si>
    <t>Studies In Fuzziness And Soft Computing</t>
  </si>
  <si>
    <t>1434-9922</t>
  </si>
  <si>
    <t>https://doi.org/10.1007/978-3-642-53939-8_19</t>
  </si>
  <si>
    <t>JUAN CARLOS FIGUEROA GARCIA, GERMAN JAIRO HERNANDEZ PEREZ,</t>
  </si>
  <si>
    <t>Ratón USB para personas tetrapléjicas controlado con el movimiento de la cabeza</t>
  </si>
  <si>
    <t>José Jairo Soriano Méndez, Danny Alexander Riaño Gómez, Omar Salazar Morales</t>
  </si>
  <si>
    <t>Fuzzy classifiers tuning through an adaptive memetic algorithm</t>
  </si>
  <si>
    <t>10.1109/TLA.2014.6749538</t>
  </si>
  <si>
    <t>CRISTHIAN MURCIA, GUSTAVO BONILLA, MIGUEL ALBERTO MELGAREJO REY,</t>
  </si>
  <si>
    <t>A method for solving linear programming models with interval type-2 fuzzy constraints</t>
  </si>
  <si>
    <t>Brasil</t>
  </si>
  <si>
    <t>Pesquisa Operacional</t>
  </si>
  <si>
    <t>0101-7438</t>
  </si>
  <si>
    <t>http://dx.doi.org/10.1590/S0101-74382014005000002</t>
  </si>
  <si>
    <t>Fuzzy model identification of dengue epidemic in colombia based on multiresolution analysis</t>
  </si>
  <si>
    <t>Artificial Intelligence In Medicine</t>
  </si>
  <si>
    <t>0933-3657</t>
  </si>
  <si>
    <t>https://doi.org/10.1016/j.artmed.2013.11.008</t>
  </si>
  <si>
    <t>CLAUDIA TORRES, SAMIR BARGUIL, MIGUEL ALBERTO MELGAREJO REY, ANDRES OLARTE,</t>
  </si>
  <si>
    <t>Conexiones de Galois, transformaciones de Chu y enlaces</t>
  </si>
  <si>
    <t>Revista Colombiana De Matemáticas</t>
  </si>
  <si>
    <t>0034-7426</t>
  </si>
  <si>
    <t>https://doi.org/10.15446/recolma.v48n1.45193</t>
  </si>
  <si>
    <t>GERARDO MUNOZ QUINONES,</t>
  </si>
  <si>
    <t>Towards automatic recognition of irregular short-free answers in fill-inthe-blank tests</t>
  </si>
  <si>
    <t>SERGIO A ROJAS GALEANO,</t>
  </si>
  <si>
    <t>A discrete model of a transmilenio station dynamics: representations and algorithms</t>
  </si>
  <si>
    <t>Revista de Ingeniería</t>
  </si>
  <si>
    <t>0121-4993</t>
  </si>
  <si>
    <t>http://dx.doi.org/10.16924%2Friua.v0i40.473</t>
  </si>
  <si>
    <t>Sergio A. Rojas-Galeano, Camilo Alfonso Rodríguez Garzón</t>
  </si>
  <si>
    <t>Sintonización de clasificadores difusos por medio de algoritmos genéticos inicializados con CFM</t>
  </si>
  <si>
    <t>Ingeniería y Competitividad</t>
  </si>
  <si>
    <t>https://doi.org/10.25100/iyc.v15i1.2616</t>
  </si>
  <si>
    <t>CARLOS EDUARDO CELEMIN, HAIR ALEXANDER MARTINEZ, MIGUEL ALBERTO MELGAREJO REY.</t>
  </si>
  <si>
    <t>From binary logic functions to fuzzy logic function</t>
  </si>
  <si>
    <t>http://dx.doi.org/10.12988/ams.2013.36317</t>
  </si>
  <si>
    <t>Omar Salazar, Jairo Soriano, Humberto Serrano</t>
  </si>
  <si>
    <t>The KITE Model for Assessment of Academic Software Products</t>
  </si>
  <si>
    <t xml:space="preserve">https://doi.org/10.14483/udistrital.jour.reving.2013.2.a01 </t>
  </si>
  <si>
    <t>SERGIO A ROJAS GALEANO, HENRY ALBERTO DIOSA, MIGUEL MELGAREJO.</t>
  </si>
  <si>
    <t>A proposal to speed up the computation of the centroid of an interval type-2 fuzzy set</t>
  </si>
  <si>
    <t>Advances In Fuzzy Systems</t>
  </si>
  <si>
    <t>1687-711X</t>
  </si>
  <si>
    <t>http://dx.doi.org/10.1155/2013/158969</t>
  </si>
  <si>
    <t>CARLOS EDUARDO CELEMIN, MIGUEL ALBERTO MELGAREJO REY.</t>
  </si>
  <si>
    <t>Channel equalization using quasi type-2 fuzzy strategies</t>
  </si>
  <si>
    <t>Journal of Intelligent &amp; Fuzzy Systems</t>
  </si>
  <si>
    <t>1064-1246</t>
  </si>
  <si>
    <t>http://dx.doi.org/10.3233/IFS-120700</t>
  </si>
  <si>
    <t>MIGUEL ALBERTO MELGAREJO REY, LUIS FELIPE ALBARRACIN, "" .</t>
  </si>
  <si>
    <t>Revealing non-alphabetical guises of spam-trigger vocables</t>
  </si>
  <si>
    <t>Dyna</t>
  </si>
  <si>
    <t>0012-7353</t>
  </si>
  <si>
    <t>http://dx.doi.org/10.15446/dyna</t>
  </si>
  <si>
    <t>Complex system modeling using TSK fuzzy cellular automata and differential evolution</t>
  </si>
  <si>
    <t>2013 IEEE International Conference on Fuzzy Systems (FUZZ-IEEE)</t>
  </si>
  <si>
    <t>1098-7584</t>
  </si>
  <si>
    <t>10.1109/FUZZ-IEEE.2013.6622506</t>
  </si>
  <si>
    <t>Jessica Chivata ; Yeferson Luengas ; Miguel Melgarejo ; Nelson Obregon</t>
  </si>
  <si>
    <t>Diseño de un controlador proporcional derivativo difuso para un conversor reductor-elevador empleando el defusidi cador basado en relaciones booleanas</t>
  </si>
  <si>
    <t>https://doi.org/10.14483/issn.2248-7638</t>
  </si>
  <si>
    <t>JOSE JAIRO SORIANO MENDEZ, HELBERT ESPITIA CUCHANGO, LINA MORALES, HELBERT EDUARDO ESPITIA CUCHANGO,</t>
  </si>
  <si>
    <t>IDEAS</t>
  </si>
  <si>
    <t>A Multifractal Wavelet Model for the Generation of Long-Range Dependency Traffic Traces with Adjustable Parameters</t>
  </si>
  <si>
    <t>Expert Systems With Applications</t>
  </si>
  <si>
    <t>10.1016/j.eswa.2016.05.010</t>
  </si>
  <si>
    <t>Miguel Tuberquia
Fernando Vela
Hans Lopez
Cesar Hernández</t>
  </si>
  <si>
    <t>Clasificación automática de formas patológicas de eritrocitos humanos</t>
  </si>
  <si>
    <t>N.A.</t>
  </si>
  <si>
    <t>Marcela Mejía F, Marco A. Alzate M</t>
  </si>
  <si>
    <t>Minimizing Underwater Noise Generated by Submarine Maneuvering: An Optimal Control Approach</t>
  </si>
  <si>
    <t>N.A</t>
  </si>
  <si>
    <t>Diana Ovalle
Javier García-Pelaez</t>
  </si>
  <si>
    <t>Evaluation of Synthetic Communication Data Traces obtained from Multifractal Algorithms using Queueing Theory</t>
  </si>
  <si>
    <t>Fernando Vela
Luis Tuberquia
Hans López
Cesar Hernández</t>
  </si>
  <si>
    <t>Segmentación de elementos anatómicos en imágenes microscópicas de madera usando técnicas de visión artificial</t>
  </si>
  <si>
    <t>Maderas. Ciencia Y Tecnología</t>
  </si>
  <si>
    <t>0718-221X</t>
  </si>
  <si>
    <t>10.4067/S0718-221X2015005000064</t>
  </si>
  <si>
    <t>Luis Fernando Espinoza
Rodrigo Javier Herrera
Cesar Polanco</t>
  </si>
  <si>
    <t>Segmentación y conteo de las líneas de la nariz del feto en imágenes ecográficas de las 11-13+6 semanas de gestación</t>
  </si>
  <si>
    <t>10.14483/udistrital.jour.reving.2015.1.a04</t>
  </si>
  <si>
    <t>Angee Paola Ballesteros
  Laura Catalina Lopez
  Rodrido Javier Herrera</t>
  </si>
  <si>
    <t>Multivariable Algorithm for Dynamic Channel Selection in Cognitive Radio Networks</t>
  </si>
  <si>
    <t>Eurasip Journal On Wireless Communications And Networking</t>
  </si>
  <si>
    <t>1687-1499</t>
  </si>
  <si>
    <t>10.1186/s13638-015-0445-8</t>
  </si>
  <si>
    <t>Cesar Hernandez
Hans Lopez
C. Salgado
E. Rodríguez-Colina</t>
  </si>
  <si>
    <t>Realce de candidatos a nódulo pulmonar en radiografías de tórax por medio de filtros de convergencia</t>
  </si>
  <si>
    <t>Julián Mauricio Aguillon
Sergio Alejandro Duarte
  Rodrigo Javier Herrera</t>
  </si>
  <si>
    <t>Convolutional Neural Network Training for Robotic Applications in 3D Environments.</t>
  </si>
  <si>
    <t>Dubai</t>
  </si>
  <si>
    <t>1815-932X</t>
  </si>
  <si>
    <t>10.3923/rjasci.2018.41.46</t>
  </si>
  <si>
    <t>Robinson Jimenez
Oscar Aviles
Diana Ovalle</t>
  </si>
  <si>
    <t>Convolutional network for tool discrimination</t>
  </si>
  <si>
    <t>ARPN Journal of Engineering and Applied Sciences</t>
  </si>
  <si>
    <t>1819-6608</t>
  </si>
  <si>
    <t>10.14483/22484728.13996</t>
  </si>
  <si>
    <t>Journal of Engineering and Applied Sciences </t>
  </si>
  <si>
    <t>10.3923/jeasci.2018.8949.8954 </t>
  </si>
  <si>
    <t>Robinson Jimenez
Oscar Aviles Diana Ovalle Paola Nino</t>
  </si>
  <si>
    <t>10.3923/jeasci.2018.6680.6685 </t>
  </si>
  <si>
    <t>Robinson Jimenez
Oscar Aviles
Diana Ovalle Paola Nino</t>
  </si>
  <si>
    <t>N. A.</t>
  </si>
  <si>
    <t> Convolutional Neural Network Training for Robotic Applications in 3D Environments</t>
  </si>
  <si>
    <t> 1993-6079</t>
  </si>
  <si>
    <t>RGB-D training for convolutional neural network with nal fuzzy layer for depth weighting</t>
  </si>
  <si>
    <t>1314-7641</t>
  </si>
  <si>
    <t>10.12988/ces.2017.710155</t>
  </si>
  <si>
    <t>DECADE: Cooperación emergente distribuida a través de la evolución adaptativa en redes móviles ad hoc</t>
  </si>
  <si>
    <t>Ad Hoc Networks</t>
  </si>
  <si>
    <t>1570-8705</t>
  </si>
  <si>
    <t>10.1016/j.adhoc.2012.03.017</t>
  </si>
  <si>
    <t>Marcela Mejia, Néstor Peña, Jose L. Muñoz, Oscar Esparza, Marco Alzate</t>
  </si>
  <si>
    <t>Analysis and numerical simulation of a nonlinear mathematical model for testing the manoeuvrability capabilities of a submarine</t>
  </si>
  <si>
    <t>Nonlinear Analysis: Real World Applications</t>
  </si>
  <si>
    <t>1468-1218</t>
  </si>
  <si>
    <t>10.1016/j.nonrwa.2010.11.001</t>
  </si>
  <si>
    <t>Diana Ovalle, Javier García-Pelaez, Francisco Periago</t>
  </si>
  <si>
    <t>Segmentación de imágenes de células cervicales y evaluación de características para detección de lesiones neoplásicas</t>
  </si>
  <si>
    <t>Ingeniare. Revista chilena de ingeniería</t>
  </si>
  <si>
    <t>0718-3305</t>
  </si>
  <si>
    <t>10.4067/S0718-33052016000200010 </t>
  </si>
  <si>
    <t>Marcela Mejia, Astrid Rubiano, Marco Alzate</t>
  </si>
  <si>
    <t>A game theoretic trust model for on-line distributed evolution of cooperation inMANETs</t>
  </si>
  <si>
    <t>Journal of Network and Computer Applications</t>
  </si>
  <si>
    <t>1084-8045</t>
  </si>
  <si>
    <t>10.1016/j.jnca.2010.09.007</t>
  </si>
  <si>
    <t>Marcela Mejia, Néstor Peña, Jose L.Muñoz, Oscar Esparza, Marco A.Alzate</t>
  </si>
  <si>
    <t> Control de admisión para redes móviles AD HOC con base en estimación de ancho de banda</t>
  </si>
  <si>
    <t>ALZATE, Marco A y TAMARA, Leydi J.</t>
  </si>
  <si>
    <t>Exact Statistics of a Complex Markov Chain through State Reduction: A Satellite On-board Switching Example</t>
  </si>
  <si>
    <t>10.1109/TLA.2010.5595130</t>
  </si>
  <si>
    <t>Marco Alzate</t>
  </si>
  <si>
    <t>Clasificación automática de glóbulos rojos en frotis de sangre periférica</t>
  </si>
  <si>
    <t>Universidad Industrial de Santander Salud</t>
  </si>
  <si>
    <t>0121-0807</t>
  </si>
  <si>
    <t>Marcela Mejia, Marco Alzate, Javier Rodríguez</t>
  </si>
  <si>
    <t>Effects of traffic high variability in probing packet dispersion traces</t>
  </si>
  <si>
    <t>Marco Alzate, Sandra Almonacid, Daniel Ortiz.</t>
  </si>
  <si>
    <t>Cascadas conservadoras aplicadas a la predicción de tráfico multifractal</t>
  </si>
  <si>
    <t>Contreras Ávila Lidia Soraya, Ospina García Gabriel Armando, Alzate Monroy Marco Aurelio.</t>
  </si>
  <si>
    <t>Complejidad e Ingeniería</t>
  </si>
  <si>
    <t>Ingenieria</t>
  </si>
  <si>
    <t>Marco Aurelio Alzate Monroy</t>
  </si>
  <si>
    <t>Modelos de Tráfico en Análisis y Control de Redes de Comunicaciones</t>
  </si>
  <si>
    <t>Determinación de la predecibilidad de trazas de tráfico mediante análisis de recurrencia</t>
  </si>
  <si>
    <t>Marco Aurelio Alzate, José Félix Vega Starvro</t>
  </si>
  <si>
    <t>Predecibilidad del Tráfico en Redes Modernas de Comunicaciones</t>
  </si>
  <si>
    <t>Uso de la Transformada Wavelet para el Estudio de Tráfico Fractal en Redes de Comunicaciones</t>
  </si>
  <si>
    <t>Marco Aurelio Alzate</t>
  </si>
  <si>
    <t>Framing ATM Cells forSatellite Onboard Switching</t>
  </si>
  <si>
    <t>Introducción al Tráfico Autosimilar en Redes de Comunicaciones</t>
  </si>
  <si>
    <t>Trafico de voz en ATM sometido a control de admisión por Leaky Bucket</t>
  </si>
  <si>
    <t>Análisis de la Eficiencia en el Uso de la Capacidad Asignada a Conversaciones Telefónicas</t>
  </si>
  <si>
    <t>INTECSE</t>
  </si>
  <si>
    <t>Control of a MIMO Coupled Plant Using a Neuro-Fuzzy Adaptive System Based on Boolean Relations</t>
  </si>
  <si>
    <t>Adaptive, control, hydraulic, MIMO, neuro-fuzzy.</t>
  </si>
  <si>
    <t>IEEE Access</t>
  </si>
  <si>
    <t>2169-3536</t>
  </si>
  <si>
    <t xml:space="preserve">10.1109/ACCESS.2021.3073067          </t>
  </si>
  <si>
    <t>Helbert Eduardo Espitia Cuchango, Iván Machón, Hilario López</t>
  </si>
  <si>
    <t>Environment humidity and temperature prediction in agriculture using Mamdani inference systems</t>
  </si>
  <si>
    <t>International Journal of Electrical and Computer Engineering</t>
  </si>
  <si>
    <t>2088-8708</t>
  </si>
  <si>
    <t>10.11591/ijece.v11i4.pp3502-3509</t>
  </si>
  <si>
    <t>SEBASTIAN CAMILO VANEGAS AYALA, JULIO BARON VELANDIA, JONATHAN STEVEN CAPERA QUINTANA</t>
  </si>
  <si>
    <t>Optimization techniques on fuzzy inference systems to detect Xanthomonas campestris disease"</t>
  </si>
  <si>
    <t>10.11591/ijece.v11i4.pp3510-3518</t>
  </si>
  <si>
    <t>JULIO BARON VELANDIA, CAMILO ENRIQUE ROCHA CALDERON, DANIEL DAVID LEAL LARA</t>
  </si>
  <si>
    <t>Proposal For A Neuro-Fuzzy System For Uveal Melanoma Detection</t>
  </si>
  <si>
    <t>cancer, image processing, neuro-fuzzy, uveal melanoma.</t>
  </si>
  <si>
    <t>Helbert Eduardo Espitia Cuchango, Daniel F. Santos Bustos</t>
  </si>
  <si>
    <t>Optimización de los hiperparámetros de una máquina de regresión de soporte vectorial utilizando enjambre de partículas para el pronóstico de casos de COVID-19</t>
  </si>
  <si>
    <t>enjambre de partículas, hiperparámetro, inteligencia de enjambres, máquina de soporte vectorial, metaheurística, optimización, pronóstico, rendimiento, serie de tiempo</t>
  </si>
  <si>
    <t>Revista UIS Ingeniería</t>
  </si>
  <si>
    <t>2145-8456</t>
  </si>
  <si>
    <t xml:space="preserve">10.18273/revuin.v20n2-2021015                    </t>
  </si>
  <si>
    <t xml:space="preserve">Norbey Danilo Muñoz Cañón, Jairo Andrés Romero Triana </t>
  </si>
  <si>
    <t>Compact Fuzzy Systems Based on Boolean Relations</t>
  </si>
  <si>
    <t>Boole; compact; control; fuzzy systems; identification; Kleene</t>
  </si>
  <si>
    <t>MDPI Multidisciplinary Digital Publishing Institute</t>
  </si>
  <si>
    <t>10.3390/app11041793</t>
  </si>
  <si>
    <t>Helbert Eduardo Espitia Cuchango, Iván Machón, Hilario López, José Soriano</t>
  </si>
  <si>
    <t>Water Quality Prediction and Detection of the Vibrio Cholerae Bacteria</t>
  </si>
  <si>
    <t>Fuzzy systems; neural networks; quality; Vibrio Cholerae; water.</t>
  </si>
  <si>
    <t>Indonesia</t>
  </si>
  <si>
    <t>International Journal on Advanced Science, Engineering and Information Technology</t>
  </si>
  <si>
    <t>2088-5334</t>
  </si>
  <si>
    <t>10.18517/ijaseit.11.6.13598</t>
  </si>
  <si>
    <t>Camilo Enrique Rocha Calderón, Octavio José Salcedo Parra, Sebastián Camilo Vanegas Ayala</t>
  </si>
  <si>
    <t>Interpretability in the Field of Plant Disease Detection: A Review</t>
  </si>
  <si>
    <t>Machine Learning; Classification; Early detection of diseases; Interpretability; Image processing</t>
  </si>
  <si>
    <t>Revista Facultad de Ingeniería UPTC</t>
  </si>
  <si>
    <t>https://doi.org/10.19053/01211129.v30.n58</t>
  </si>
  <si>
    <t>Daniel David Leal Lara, Julio Barón Velandia, Camilo Enrique Rocha Calderón</t>
  </si>
  <si>
    <t xml:space="preserve">HELBERT EDUARDO ESPITIA CUCHANGO 
</t>
  </si>
  <si>
    <t>Considerations for parameter configuration on VortexParticle Swarm Optimization</t>
  </si>
  <si>
    <t>Theoretical Computer Science</t>
  </si>
  <si>
    <t>0304-3975</t>
  </si>
  <si>
    <t>10.1016/j.tcs.2018.05.020</t>
  </si>
  <si>
    <t>Water Level Prediction Using Artificial Neural Network Model</t>
  </si>
  <si>
    <t>Statistical analysis for vortex particle swarm optimization</t>
  </si>
  <si>
    <t>Applied Soft Computing Journal</t>
  </si>
  <si>
    <t>https://doi.org/10.1016/j.asoc.2018.03.002</t>
  </si>
  <si>
    <t>SISTEMA DE GENERACIÓN DE ARREGLOS POLIFÓNICOS PARA MÚSICA TRADICIONAL DE LA REGIÓN ANDINA COLOMBIANA BASADO EN ALGORITMOS GENÉTICOS</t>
  </si>
  <si>
    <t>Ciencia e Ingeniería Neogranadina</t>
  </si>
  <si>
    <t>https://doi.org/10.18359/rcin.3103</t>
  </si>
  <si>
    <t>Prototype of a Recommendation System Based on Multi-agents in the Analysis of Movies Dataset</t>
  </si>
  <si>
    <t>https://doi.org/10.1007/978-3-030-00350-0_18</t>
  </si>
  <si>
    <t>Control of permanent magnet synchronous generator wind turbine for stand-alone system using fuzzy logic</t>
  </si>
  <si>
    <t>https://doi.org/10.1007/978-3-030-00350-0_8</t>
  </si>
  <si>
    <t>Implementación de la Técnica de los K-Vecinos en un Algoritmo de Recomendación para un Sistema de Compras Utilizando NFC y Android</t>
  </si>
  <si>
    <t>Inge Cuc</t>
  </si>
  <si>
    <t>OSCAR ARLEY RIVEROS REY</t>
  </si>
  <si>
    <t>Revisión de modelos migratorios</t>
  </si>
  <si>
    <t>Ingeligencia Computacional</t>
  </si>
  <si>
    <t>Revista vínculos</t>
  </si>
  <si>
    <t>https://doi.org/10.14483/issn.2322-939X</t>
  </si>
  <si>
    <t>Revisión (Survey)</t>
  </si>
  <si>
    <t>Implementación de un algoritmo para la identificación de usuarios considerando problemas fisiológicos que afectan el habla</t>
  </si>
  <si>
    <t>ITECKNE</t>
  </si>
  <si>
    <t>1692-1798 </t>
  </si>
  <si>
    <t>http://dx.doi.org/10.15332/iteckne.v14i2.1767</t>
  </si>
  <si>
    <t>MOVPSO: Vortex Multi-Objective Particle Swarm Optimization.</t>
  </si>
  <si>
    <t xml:space="preserve">Applied Soft Computing, (Appl. Soft. Comput.)
</t>
  </si>
  <si>
    <t>https://doi.org/10.1016/j.asoc.2016.09.026</t>
  </si>
  <si>
    <t>Comparison between fuzzy, neuro-fuzzy and neural network models to estimate the expansion of coffee berry borer in colombian coffee crops.</t>
  </si>
  <si>
    <t xml:space="preserve">Tecciencia
</t>
  </si>
  <si>
    <t>http://dx.doi.org/10.18180/tecciencia.issn.2422-3670</t>
  </si>
  <si>
    <t>Heuristic Algorithm for Flexible Optical Networks OTN</t>
  </si>
  <si>
    <t xml:space="preserve">Lecture Notes In Computer Science
</t>
  </si>
  <si>
    <t>https://doi.org/10.1007/978-3-319-73830-7_17</t>
  </si>
  <si>
    <t xml:space="preserve">DIEGO FERNANDO AGUIRRE MORENO 
</t>
  </si>
  <si>
    <t>ANÁLISIS TEMÁTICO DE PRINCIPIOS DE AUTOMATIZACIÓN EN EL DESARROLLO DE CULTIVOS HIDROPÓNICOS</t>
  </si>
  <si>
    <t xml:space="preserve">Boletín Semillas Ambientales
</t>
  </si>
  <si>
    <t>2463-0691</t>
  </si>
  <si>
    <t xml:space="preserve">BRAYAN LEONARDO SIERRA FORERO 
</t>
  </si>
  <si>
    <t>Análisis de funciones de desempeño para el ajuste de parámetros de un modelo migratorio colombiano.</t>
  </si>
  <si>
    <t xml:space="preserve">Ingeniería &amp; Desarrollo
</t>
  </si>
  <si>
    <t>2145-9371</t>
  </si>
  <si>
    <t xml:space="preserve">http://dx.doi.org/10.14482/inde.34.1.7951
</t>
  </si>
  <si>
    <t>El efecto día en los retornos del Índice COLCAP analizado con mapas autoorganizado.</t>
  </si>
  <si>
    <t xml:space="preserve">Ciencia E Ingeniería Neogranadina
</t>
  </si>
  <si>
    <t>https://doi.org/10.18359/issn.0124-8170</t>
  </si>
  <si>
    <t>La ciencia del diseño para un metamodelo de regulación de agua potable y saneamiento básico</t>
  </si>
  <si>
    <t xml:space="preserve">Redes De Ingenieria
</t>
  </si>
  <si>
    <t xml:space="preserve">SANDRO JAVIER BOLANOS CASTRO 
</t>
  </si>
  <si>
    <t>Metodología de representación de software orientada al desarrollo ágil de aplicaciones: Un enfoque arquitectural</t>
  </si>
  <si>
    <t xml:space="preserve">ALEJANDRO PAOLO DAZA CORREDOR 
</t>
  </si>
  <si>
    <t>Modelo metodológico para programación de tareas en sistemas de servicios: un enfoque de ingeniería de software.</t>
  </si>
  <si>
    <t>SIMULACIÓN DE REDES ÓPTICAS FLEXIBLES DE TERCERA GENERACIÓN CON NET2PLAN</t>
  </si>
  <si>
    <t>Modelo ontológico para la predicción de ataques informáticos a partir de Honeynets virtualizadas</t>
  </si>
  <si>
    <t>Revista Logos Ciencia &amp; Tecnología</t>
  </si>
  <si>
    <t xml:space="preserve">JULIO BARON VELANDIA 
</t>
  </si>
  <si>
    <t>Revisión sobre modelos de enjambres de partículas con características de vorticidad.</t>
  </si>
  <si>
    <t xml:space="preserve">Ingenium
</t>
  </si>
  <si>
    <t>https://doi.org/10.21500/issn.0124-7492</t>
  </si>
  <si>
    <t>Robot al parque 2006-2012: robótica para niños y jóvenes Colombianos.</t>
  </si>
  <si>
    <t xml:space="preserve">Vínculos
</t>
  </si>
  <si>
    <t>Sistema difuso para la fabricación de lámina con tetra pak reciclado.</t>
  </si>
  <si>
    <t>Análisis y simulación del comportamiento de vorticidad para el modelo de partícula auto-propulsada.</t>
  </si>
  <si>
    <t xml:space="preserve">Ingeniería
</t>
  </si>
  <si>
    <t>https://doi.org/10.14483/udistrital.jour.reving.2016.3.a05</t>
  </si>
  <si>
    <t>Comparison Between Neuronal Networks and ANFIS for Wind Speed-Energy Forecasting.</t>
  </si>
  <si>
    <t xml:space="preserve">Communications In Computer And Information Science
</t>
  </si>
  <si>
    <t>10.1007/978-3-319-50880-1_9</t>
  </si>
  <si>
    <t>Simulation of the Coffee Berry Borer Expansion in Colombian Crops Using a Model of Multiple Swarms.</t>
  </si>
  <si>
    <t>10.1007/978-3-319-50880-1_20</t>
  </si>
  <si>
    <t>DECENTRALIZED MODEL FOR AUTONOMOUS ROBOTIC SYSTEMS BASED ON WIRELESS SENSOR NETWORKS</t>
  </si>
  <si>
    <t xml:space="preserve">Journal Of Engineering And Applied Sciences
</t>
  </si>
  <si>
    <t>DISEÑO Y DESARROLLO DE UNA APLICACIÓN MÓVIL PARA LA ADQUISICIÓN DE PRODUCTOS EN EL SECTOR COMERCIAL UTILIZANDO ANDROID Y NFC</t>
  </si>
  <si>
    <t>Gerencia Tecnologica Informatica</t>
  </si>
  <si>
    <t>Análisis del efecto-día en el mercado accionario colombiano empleando mapas autoorganizados</t>
  </si>
  <si>
    <t xml:space="preserve">Revista Iteckne
</t>
  </si>
  <si>
    <t>Controller optimization for a solar tracking system using differential evolution</t>
  </si>
  <si>
    <t>PROTOTYPE OF A TRAFFIC CONTROLLER FOR A SIGNALIZED INTERSECTION</t>
  </si>
  <si>
    <t xml:space="preserve">Visión Electrónica: Algo Más Que Un Estado Sólido
</t>
  </si>
  <si>
    <t>SOFTWARE ARCHITECTURE TO MANAGE ENVIRONMENTAL LICENSES IN PETROLEUM EXPLOITATION</t>
  </si>
  <si>
    <t>Sistema de inferencia difusa para la modificación de color ajustado empleando enjambre de partículas</t>
  </si>
  <si>
    <t xml:space="preserve">Revista De Investigaciones Universidad Del Quindio
</t>
  </si>
  <si>
    <t>1794-631X</t>
  </si>
  <si>
    <t>Simulación interactiva para la apropiación de la ciencia y la tecnología</t>
  </si>
  <si>
    <t xml:space="preserve">Infancias Imágenes
</t>
  </si>
  <si>
    <t>1657-9089</t>
  </si>
  <si>
    <t>https://doi.org/10.14483/issn.1657-9089</t>
  </si>
  <si>
    <t xml:space="preserve">NELSON JAVIER CRISTANCHO SASTOQUE 
</t>
  </si>
  <si>
    <t>Arquitectura software para gestionar licencias ambientales en explotación petrolera</t>
  </si>
  <si>
    <t>Proposal of a multi-objective optimization algorithm based upon a model of particles with vorticity behavior</t>
  </si>
  <si>
    <t xml:space="preserve">ADVANCES IN INFORMATION SCIENCES AND SERVICE SCIENCES
</t>
  </si>
  <si>
    <t>Prototipo de un controlador de tráfico para una intersección semaforizada</t>
  </si>
  <si>
    <t>Obtención de inferencias en documentos de pasantía descritos a nivel ontológico</t>
  </si>
  <si>
    <t xml:space="preserve">Respuestas
</t>
  </si>
  <si>
    <t>0122-820X</t>
  </si>
  <si>
    <t>https://doi.org/10.22463/issn.0122-820X</t>
  </si>
  <si>
    <t>Inference model for dynamic classification of monographs at university level</t>
  </si>
  <si>
    <t xml:space="preserve">Sistemas &amp; Telemática
</t>
  </si>
  <si>
    <t>1692-5238</t>
  </si>
  <si>
    <t>Statistical analysis of a multi-objective optimization algorithm based on a model of particles with vorticity behavior</t>
  </si>
  <si>
    <t xml:space="preserve">Soft Computing
</t>
  </si>
  <si>
    <t>Análisis de las condiciones iniciales para el algoritmo de optimización basado en enjambres partículas con comportamiento de vorticidad</t>
  </si>
  <si>
    <t>Identification of eight bird species of Bogotá wetlands using pattern recognition and component analysis</t>
  </si>
  <si>
    <t>Optimización bio-inspirada de un sistema de inferencia difusa para la generación de efectos psicodélicos en imágenes digitales</t>
  </si>
  <si>
    <t xml:space="preserve">Inge@Uan
</t>
  </si>
  <si>
    <t>2145-0935</t>
  </si>
  <si>
    <t>A Methodologies and Processes Language for the Software Industry</t>
  </si>
  <si>
    <t xml:space="preserve">International Journal Of Computer Research
</t>
  </si>
  <si>
    <t>1535-6698</t>
  </si>
  <si>
    <t>Conceptual framework language CFL</t>
  </si>
  <si>
    <t xml:space="preserve">Dyna
</t>
  </si>
  <si>
    <t>Software Processes and Methodologies Modeling Language −SPMML− A Holistic Solution for Software Engineering</t>
  </si>
  <si>
    <t xml:space="preserve">Ieee America Latina
</t>
  </si>
  <si>
    <t>Modelo neuro difuso para representar la expansión de la broca en cafetales colombianos</t>
  </si>
  <si>
    <t>Algoritmo de optimización basado en enjambres de partículas con comportamiento de vorticidad y búsqueda individual y grupal</t>
  </si>
  <si>
    <t xml:space="preserve">Tecnura
</t>
  </si>
  <si>
    <t>Coloración psicodélica de imágenes digitales mediante lógica difusa</t>
  </si>
  <si>
    <t>Diseño e implementación de controladores análogos para un seguidor solar</t>
  </si>
  <si>
    <t>Propuesta de una estrategia de optimización basada en un modelo de partículas con comportamiento de vorticidad</t>
  </si>
  <si>
    <t>Propuesta y ajuste de un modelo de migración humana entre regiones colombianas empleando optimización</t>
  </si>
  <si>
    <t>Prototipo de integración de contenidos de aprendizaje con tecnologías web 2.0 implantado en Moodle como plataforma de aprendizaje.</t>
  </si>
  <si>
    <t xml:space="preserve">MARIA MILENA SIACHOQUE PRADA 
</t>
  </si>
  <si>
    <t>Diseño de un controlador proporcional derivativo difuso para un conversor reductor-elevador empleando el defuzificador basado en relaciones booleanas</t>
  </si>
  <si>
    <t>MONITORING, MANAGEMENT AND TOPOLOGICAL DISPLAY DEVICE USING WIRELESS NETWORK MANAGED CLIENTS</t>
  </si>
  <si>
    <t>Diseño y Desarrollo de un prototipo para la integración y visualización de recursos web semánticos mediante grafos conceptuales</t>
  </si>
  <si>
    <t>Monitoring, management and topological display device using wireless network managed clients</t>
  </si>
  <si>
    <t>JULIO BARON VELANDIA 
OSWALDO ROMERO</t>
  </si>
  <si>
    <t>Prototipo web de representación y recuperación de información de grupos de investigación mediante Topic Maps</t>
  </si>
  <si>
    <t>Sistema integrado de información para el régimen subsidiado de salud en Colombia.</t>
  </si>
  <si>
    <t>AGENTES DE SOFTWARE APLICADO A GESTIÓN DE REDES BASADA EN WEB</t>
  </si>
  <si>
    <t xml:space="preserve">
Aplicado</t>
  </si>
  <si>
    <t>Gestión del ambiente del invernadero mediante un microcontrolador electrónico para el cultivo de vegetales</t>
  </si>
  <si>
    <t>Espacios</t>
  </si>
  <si>
    <t>JULIO BARON VELANDIA, CAMILO ENRIQUE ROCHA CALDERON, SEBASTIAN CAMILO VANEGAS AYALA,</t>
  </si>
  <si>
    <t>DIEGO FERNANDO AGUIRRE MORENO</t>
  </si>
  <si>
    <t xml:space="preserve">ARCOSES </t>
  </si>
  <si>
    <t>Impact of Personal Protection Habits on the Spread of Pandemics: Insights from an Agent-Based Model</t>
  </si>
  <si>
    <t xml:space="preserve">COVID-19; simulación basada en agentes; </t>
  </si>
  <si>
    <t>The Scientific World Journal</t>
  </si>
  <si>
    <t>2356-6140</t>
  </si>
  <si>
    <t>https://doi.org/10.1155/2021/6616654</t>
  </si>
  <si>
    <t>Lindsay Álvarez Pomar, Sergio Rojas Galeano</t>
  </si>
  <si>
    <t>Hybrid algorithm for the solution of the periodic vehicle routing problem with variable service frequency</t>
  </si>
  <si>
    <t>Canada</t>
  </si>
  <si>
    <t>nternational Journal of Industrial Engineering Computations</t>
  </si>
  <si>
    <t>1923-2934</t>
  </si>
  <si>
    <t>10.5267/j.ijiec.2021.10.001</t>
  </si>
  <si>
    <t>Sergio Esteban Vega-Figueroa, Paula Andrea López-Becerra and Eduyn R. López-Santana</t>
  </si>
  <si>
    <t>Impact of personal protection habits on the spread of pandemics: Insights from an agent-based model</t>
  </si>
  <si>
    <t>Lindsay Álvarez-Pomar, Sergio Rojas-Galeano</t>
  </si>
  <si>
    <t>An agent-based tool for impact assessment of non-pharmaceutical interventions against COVID-19</t>
  </si>
  <si>
    <t>Tecnológicas</t>
  </si>
  <si>
    <t>0123-7799</t>
  </si>
  <si>
    <t>https://doi. org/10.22430/22565337.1685</t>
  </si>
  <si>
    <t>El sistema de distribución y la eficacia en programas de asistencia nutricional infantil. Caso Bienestarina-Colombia</t>
  </si>
  <si>
    <t>programas de asistencia alimentaria; sistema de distribución</t>
  </si>
  <si>
    <t xml:space="preserve">2344-8393 </t>
  </si>
  <si>
    <t>https://doi.org/10.14483/23448393.15582</t>
  </si>
  <si>
    <t>Feizar Javier Rueda, WIlson Adarme Jaimes, Jesús González-Feliu</t>
  </si>
  <si>
    <t>Air traffic forecast and its impact on runway capacity. A System Dynamics approach</t>
  </si>
  <si>
    <t>Runway capacity; System Dynamics; Liberalization; Air transport demand</t>
  </si>
  <si>
    <t>Journal of Air Transport Management</t>
  </si>
  <si>
    <t>0969-6997</t>
  </si>
  <si>
    <t>https://doi.org/10.1016/j.jairtraman.2020.101946</t>
  </si>
  <si>
    <t>Diana Carolina Tascón; Oscar Díaz Olariaga</t>
  </si>
  <si>
    <t>Hybridization of the Kano model and business model canvas: aeronautical and metalworking industry in Bogota, Colombia</t>
  </si>
  <si>
    <t>Kano model; Business model canvas; Aeronautical sector; Metalworking sector; Business</t>
  </si>
  <si>
    <t>Heliyon</t>
  </si>
  <si>
    <t>2405-8440</t>
  </si>
  <si>
    <t>https://doi.org/10.1016/j.heliyon.2021.e08097</t>
  </si>
  <si>
    <t>Jorge F. Montenegro; Pablo A. Contreras; Fabiola Sáenz</t>
  </si>
  <si>
    <t>PRODUCCION Y LOGISTICA</t>
  </si>
  <si>
    <t>10.1016/j.jairtraman.2020.101946</t>
  </si>
  <si>
    <t>Diana C.Tascón &amp; Oscar Díaz Olariaga</t>
  </si>
  <si>
    <t>Aproximacion al concepto de empleabilidad y sus indicadores: Caso proyecto EMPLEAP</t>
  </si>
  <si>
    <t>ORGANIZACIÓN</t>
  </si>
  <si>
    <t>Alix Xiomara Sierra - Luz Esperanza Bohorquez</t>
  </si>
  <si>
    <t>La empleabilidad como problema complejo</t>
  </si>
  <si>
    <t>https://doi.org/10.16925/2357-6014.2020.02.01</t>
  </si>
  <si>
    <t>Ronald Sneyder Beltran - Luisa Fernanda Hernandez</t>
  </si>
  <si>
    <t>Diseño de la estuctura organizacional y de coordinación de un observatorio basada en inteligencia colectiva</t>
  </si>
  <si>
    <t>https://doi.org/10.16925/2357-6014.2020.01.10</t>
  </si>
  <si>
    <t>Luz Esperanza Bohorquez Arevalo, Nelson Stiven Castillo, Monica Sofia Farfan</t>
  </si>
  <si>
    <t>Variables y parámetros del modelo kano aplicado al turismo en salud</t>
  </si>
  <si>
    <t>Dimensión Empresarial</t>
  </si>
  <si>
    <t>1692-8563</t>
  </si>
  <si>
    <t>10.15665/dem.v18i2.2292</t>
  </si>
  <si>
    <t>Fabiola Sáenz Blanco ; Michael Steven Contento-Sepulveda; Juana Mayerly Bautista Mendoza</t>
  </si>
  <si>
    <t>Health Promotion In The Work Context, Beyond A Healthy Organizational Model</t>
  </si>
  <si>
    <t>Ingeniería Solidaria</t>
  </si>
  <si>
    <t>2357-6014</t>
  </si>
  <si>
    <t>10.16925/2357-6014.2020.02.02</t>
  </si>
  <si>
    <t>Mónica Mahecha Guzmán, Evelin Lizeth Silva Urrea2, Fabiola Sáenz Blanco</t>
  </si>
  <si>
    <t>Job Competencies and Skills in Latin America: a Look from Industry 4.0</t>
  </si>
  <si>
    <t>TECNOLOGIAS</t>
  </si>
  <si>
    <t>USA</t>
  </si>
  <si>
    <t>International Journal of Business Marketing and Management (IJBMM)</t>
  </si>
  <si>
    <t>2456-4559</t>
  </si>
  <si>
    <t>Fabiola Sáenz Blanco, Cristian David García Munevar, Duvan Felipe Espitia Romero3</t>
  </si>
  <si>
    <t>Scheduling in Queueing Systems and Networks Using ANFIS</t>
  </si>
  <si>
    <t>Studies in Fuzziness and Soft Computing</t>
  </si>
  <si>
    <t>https://doi.org/10.1007/978-3-030-10463-4_18</t>
  </si>
  <si>
    <t>Eduyn López Santana, Germán Méndez-Giraldo, Juan Carlos Figueroa-García</t>
  </si>
  <si>
    <t>Uncertain Production Planning Using Fuzzy Simulation</t>
  </si>
  <si>
    <t>https://doi.org/10.1007/978-3-030-10463-4_4</t>
  </si>
  <si>
    <t>Juan Carlos Figueroa-García, Eduyn-Ramiro López-Santana, Germán-Jairo Hernández-Pérez</t>
  </si>
  <si>
    <t>Modelo Organizacional saludable, Una oprtunidad para entender la complejidad como paradigma del mercado laboral</t>
  </si>
  <si>
    <t>https://doi.org/10.16925/2357-6014.2020.02.02</t>
  </si>
  <si>
    <t>Monica Mahecha, Evelin Silva , Fabiola sáenz</t>
  </si>
  <si>
    <t>A fuzzy linear fractional programming approach to design of distribution networks</t>
  </si>
  <si>
    <t>10.1007/978-3-030-00350-0_9</t>
  </si>
  <si>
    <t>Eduyn Ramiro López-Santana, Carlos Franco-Franco, Juan Carlos Figueroa-García</t>
  </si>
  <si>
    <t>A hybrid expert system, clustering and ant colony optimization approach for scheduling and routing problem in courier services</t>
  </si>
  <si>
    <t>Canadá</t>
  </si>
  <si>
    <t>International Journal Of Industrial Engineering Computations</t>
  </si>
  <si>
    <t>1923-2926</t>
  </si>
  <si>
    <t>10.5267/j.ijiec.2017.8.001</t>
  </si>
  <si>
    <t>Eduyn Ramiro Lopez Santana, William Camilo Rodriguez Vasquez, German Mendez Giraldo</t>
  </si>
  <si>
    <t>A Hybrid Rule-Based and Fuzzy Logic Model to Diagnostic Financial Area for MSMEs</t>
  </si>
  <si>
    <t>Lecture Notes in Computer Sciences</t>
  </si>
  <si>
    <t>10.1007/978-3-319-95174-4_40</t>
  </si>
  <si>
    <t>Germán Méndez Giraldo, Eduyn López-Santana, Carlos Franco</t>
  </si>
  <si>
    <t>A Mathematical Model Under Uncertainty for Optimizing Medicine Logistics in Hospitals</t>
  </si>
  <si>
    <t>10.1007/978-3-030-00353-1_5</t>
  </si>
  <si>
    <t>Carlos Franco-Franco, Eduyn Ramiro López-Santana, Juan Carlos Figueroa-García</t>
  </si>
  <si>
    <t>A Note About the (x, y) Coordinates of the Centroid of a Fuzzy Set</t>
  </si>
  <si>
    <t>10.1007/978-3-030-00350-0_7</t>
  </si>
  <si>
    <t>Juan Carlos Figueroa-García, Eduyn Ramiro López-Santana, Carlos Franco-Franco</t>
  </si>
  <si>
    <t>A Rule-Based System to Classify Scheduling Problems and Solution Techniques for Service Systems</t>
  </si>
  <si>
    <t>10.1007/978-3-319-93803-5_42</t>
  </si>
  <si>
    <t>Eduyn López-Santana, Germán Méndez-Giraldo, José Ignacio Rodriguez Molano</t>
  </si>
  <si>
    <t>A Rule-Based System to Scheduling and Routing Problem in Home Health Care Services</t>
  </si>
  <si>
    <t>10.1007/978-3-319-95165-2_35</t>
  </si>
  <si>
    <t>A Simulation Model for the Attention to Users in Emergency Situations in the City of Bogotá</t>
  </si>
  <si>
    <t>10.1007/978-3-030-00350-0_20</t>
  </si>
  <si>
    <t>German Mendez-Giraldo, Eduyn López-Santana, Carolina Suarez-Roldan</t>
  </si>
  <si>
    <t>A Two-Phase Method to Periodic Vehicle Routing Problem with Variable Service Frequency</t>
  </si>
  <si>
    <t>10.1007/978-3-319-95165-2_37</t>
  </si>
  <si>
    <t>Eduyn López-Santana, Carlos Franco, Germán Méndez Giraldo</t>
  </si>
  <si>
    <t>Big Data Tools for Smart Cities</t>
  </si>
  <si>
    <t>INTELIGENCIA COMPUTACIONAL</t>
  </si>
  <si>
    <t>10.1007/978-3-319-93803-5_61</t>
  </si>
  <si>
    <t>José Ignacio Rodríguez-Molano, Leonardo Emiro Contreras-Bravo, Eduyn Ramiro López-Santana</t>
  </si>
  <si>
    <t>Hybrid Simulation and GA for a Flexible Flow Shop Problem with Variable Processors and Re-entrant Flow</t>
  </si>
  <si>
    <t>10.1007/978-3-030-00350-0_21</t>
  </si>
  <si>
    <t>German Mendez-Giraldo, Lindsay Alvarez-Pomar And Carlos Franco-Franco</t>
  </si>
  <si>
    <t>INFORMATICA Y PROCESAMIENTO DATOS</t>
  </si>
  <si>
    <t>10.1007/978-3-319-66963-2_34</t>
  </si>
  <si>
    <t>10.1007/978-3-319-63315-2_25</t>
  </si>
  <si>
    <t>Eduyn Ramiro López-Santana, Carlos Franco, Juan Carlos Figueroa-Garcia</t>
  </si>
  <si>
    <t>A hybrid genetic algorithm and particle swarm optimization for flow shop scheduling problem</t>
  </si>
  <si>
    <t>Communications in Computer and Information Science/ Applied Computer Sciences in Engineering</t>
  </si>
  <si>
    <t>10.1007/978-3-319-66963-2_53</t>
  </si>
  <si>
    <t>Julián Tovar, Elizabeth Cruz, Lindsay Álvarez</t>
  </si>
  <si>
    <t>A Hybrid System Dynamics and Fuzzy Logic Approach to Social Problem of Corruption in Colombia</t>
  </si>
  <si>
    <t>10.1007/978-3-319-66963-2_23</t>
  </si>
  <si>
    <t>Germán Andres Méndez-Giraldo, Eduyn Ramiro López-Santana, Carlos Franco</t>
  </si>
  <si>
    <t>A Three-Step Deep Neural Network Methodology for Exchange Rate Forecasting</t>
  </si>
  <si>
    <t>10.1007/978-3-319-63309-1_70</t>
  </si>
  <si>
    <t>Carlos Alberto Franco Franco, Eduyn Lopez Santana, Juan Carlos Figueroa Garcia</t>
  </si>
  <si>
    <t>Data Architecture for the Internet of Things and Industry 4.0</t>
  </si>
  <si>
    <t>10.1007/978-3-319-61845-6_29</t>
  </si>
  <si>
    <t>Jose Ignacio Rofriguez Molano, Leonardo Emiro Contreras Bravo, Eduyn Ramiro Lopez Santana</t>
  </si>
  <si>
    <t>Diseño de un modelo de auto-organización para la solución de crisis en las organizaciones empresariales</t>
  </si>
  <si>
    <t>Entre Ciencia e Ingenieria</t>
  </si>
  <si>
    <t xml:space="preserve">10.31908/19098367.3269
</t>
  </si>
  <si>
    <t>Luz Esperanza Bohórquez</t>
  </si>
  <si>
    <t>Dynamics of the Recycling Sector and the Generation of Waste in Bogotá</t>
  </si>
  <si>
    <t>10.1007/978-3-319-66963-2_22</t>
  </si>
  <si>
    <t>Nelson Riaño-Contreras, William Velasquez-Melo, Germán Andres Mendez-Giraldo</t>
  </si>
  <si>
    <t>Avanzando hacia el Reconocimiento Internacional</t>
  </si>
  <si>
    <t>https://doi.org/10.14483/udistrital.jour.reving.2017.2.ne02</t>
  </si>
  <si>
    <t>Juan Carlos Figueroa García, Eduyn Ramiro López Santana, Roberto Ferro Escobar</t>
  </si>
  <si>
    <t>Simulation of Fuzzy Inference System to Task Scheduling in Queueing Networks</t>
  </si>
  <si>
    <t>Communications In Computer And Information Science</t>
  </si>
  <si>
    <t>10.1007/978-3-319-66963-2_24</t>
  </si>
  <si>
    <t>Solving the Interval Green Inventory Routing Problem Using Optimization and Genetic Algorithms</t>
  </si>
  <si>
    <t>10.1007/978-3-319-66963-2_49</t>
  </si>
  <si>
    <t>Success Probability Applied to Inventory Routing Problem with Time Windows</t>
  </si>
  <si>
    <t>10.1007/978-3-319-66963-2_46</t>
  </si>
  <si>
    <t>Francisco Morales, Carlos Franco, Germán Andres Mendez-Giraldo</t>
  </si>
  <si>
    <t>Use of Simulation in a Service Desk of an Oilfield Services Company</t>
  </si>
  <si>
    <t>1865-0930</t>
  </si>
  <si>
    <t>10.1007/978-3-319-50880-1_14</t>
  </si>
  <si>
    <t>Luisa Maria Carabali Sanchez, Carlos Franco, Germán Andres Mendez Giraldo</t>
  </si>
  <si>
    <t>Dynamic inventory routing problem: Policies considering network disruptions</t>
  </si>
  <si>
    <t>10.5267/j.ijiec.2017.11.001</t>
  </si>
  <si>
    <t>Francisco Javier Morales Granados, Carlos Alberto Franco Franco, Germán Andres Mendez Giraldo</t>
  </si>
  <si>
    <t xml:space="preserve">Model Accreditation for Learning in Engineering Based on Knowledge Management and Software Engineering 
</t>
  </si>
  <si>
    <t xml:space="preserve">Advances In Intelligent Systems And Computing
</t>
  </si>
  <si>
    <t>10.1007/978-3-319-31232-3_8</t>
  </si>
  <si>
    <t xml:space="preserve">Víctor Hugo Medina García , Germán Andrés Méndez Giraldo, José Fernando López Quintero 
</t>
  </si>
  <si>
    <t>A column generation approach for solving a green bi-objective inventory routing problem.</t>
  </si>
  <si>
    <t>10.1007/978-3-319-47955-2_9</t>
  </si>
  <si>
    <t xml:space="preserve">Carlos Alberto Franco Franco, Eduyn Lopez Santana,Germán Andres Méndez-Giraldo
</t>
  </si>
  <si>
    <t>A column generation-based algorithm for solving combined inventory and routing problems</t>
  </si>
  <si>
    <t>Ingeniare. Revista Chilena de Ingeniería</t>
  </si>
  <si>
    <t>Carlos Albero Franco
Juan Carlos Figueroa</t>
  </si>
  <si>
    <t>A Hybrid Scatter Search Algorithm to Solve the Capacitated Arc Routing Problem with Refill Points</t>
  </si>
  <si>
    <t>Lecture Notes In Computer Science</t>
  </si>
  <si>
    <t>10.1007/978-3-319-42294-7_1</t>
  </si>
  <si>
    <t xml:space="preserve">Eduyn Ramiro López-Santana, Germán Andrés Méndez-Giraldo, Carlos Alberto Franco-Franco 
</t>
  </si>
  <si>
    <t>A Non-linear Optimization Model and ANFIS-Based Approach to Knowledge Acquisition to Classify Service Systems</t>
  </si>
  <si>
    <t>10.1007/978-3-319-42297-8_73</t>
  </si>
  <si>
    <t>Eduyn Ramiro Lopez Santana;German Méndez Giraldo</t>
  </si>
  <si>
    <t>A Variable Neighborhood Search Approach for the Capacitated m-Ring- Star Problem.</t>
  </si>
  <si>
    <t>10.1007/978-3-319-42291-6_1</t>
  </si>
  <si>
    <t>Carlos Franco, Eduyn López-Santana, Germán Mendez-Giraldo</t>
  </si>
  <si>
    <t>Methodologic model to scheduling on service systems: a software engineering approach</t>
  </si>
  <si>
    <t>Redes de Ingenieria</t>
  </si>
  <si>
    <t>https://doi.org/10.14483/udistrital.jour.redes.2016.1.a07</t>
  </si>
  <si>
    <t>Eduyn Ramiro Lopez-Santana, Sandro Javier Bolaños Castro, German Andres Mendez Giraldo</t>
  </si>
  <si>
    <t>On The Combined Maintenance And Routing Optimization Problem</t>
  </si>
  <si>
    <t xml:space="preserve">Reliability Engineering &amp; System Safety
</t>
  </si>
  <si>
    <t>0951-8320</t>
  </si>
  <si>
    <t>10.1016/j.ress.2015.09.016</t>
  </si>
  <si>
    <t>Eduyn López Santanaa
Raha Akhavan-Tabatabaeia
Laurence Dieullec
Nacima Labadied
Andrés L. Medagliaa</t>
  </si>
  <si>
    <t>A Variable Neighborhood Search Approach for the Capacitated m-Ring-Star Problem</t>
  </si>
  <si>
    <t>Eduyn Ramiro Lopez Santana</t>
  </si>
  <si>
    <t>Uncertainty Model For Quantitative Precipitation Estimation Using Weather Radars</t>
  </si>
  <si>
    <t>International Journal Of Interactive Multimedia And Artificial Intelligence</t>
  </si>
  <si>
    <t>10.9781/ijimai.2016.378</t>
  </si>
  <si>
    <t>Lindsay Alvarez Pomar, Nelson Obregon Neira</t>
  </si>
  <si>
    <t>Proposal for a Hybrid Expert System and an Optimization Model for the Routing Problem in the Courier Services</t>
  </si>
  <si>
    <t>10.1007/978-3-319-50880-1_13</t>
  </si>
  <si>
    <t>William Camilo Rodriguez Vasquez, Eduyn Ramiro Lopez Santana, German Mendez Giraldo</t>
  </si>
  <si>
    <t>Multi-agent Approach for Solving the Dynamic Home Health Care Routing Problem</t>
  </si>
  <si>
    <t>10.1007/978-3-319-50880-1_17</t>
  </si>
  <si>
    <t>Eduyn Ramiro Lopez Santana, Julian Alberto Espejo Diaz, German Mendez Giraldo</t>
  </si>
  <si>
    <t>A Knowledge-Based Expert System for Scheduling in Services Systems</t>
  </si>
  <si>
    <t>10.1007/978-3-319-50880-1_19</t>
  </si>
  <si>
    <t>Eduyn Ramiro Lopez Santana, German Mendez Giraldo</t>
  </si>
  <si>
    <t>A Hybrid Mixed-Integer Optimization and Clustering Approach to Selective Collection Services Problem of Domestic Solid Waste</t>
  </si>
  <si>
    <t>10.14483/udistrital.jour.reving.2016.2.a09</t>
  </si>
  <si>
    <t>A Simulation Model to Improve Customer Service in an Information Security Company</t>
  </si>
  <si>
    <t>10.1007/978-3-319-50880-1_16</t>
  </si>
  <si>
    <t>German Mendez Giraldo</t>
  </si>
  <si>
    <t>A Dynamic Model of Logistic Management for Obtaining Activated Carbon</t>
  </si>
  <si>
    <t>10.1007/978-3-319-50880-1_18</t>
  </si>
  <si>
    <t>German Mendez Giraldo, Julio Cesar Estevez, Cristhian David Pinto Anaya, Jorge Eduardo Ruiz Vaca</t>
  </si>
  <si>
    <t>A Hybrid Column Generation And Clustering Approach To The School Bus Routing Problem With Time Windows</t>
  </si>
  <si>
    <t>0121750X</t>
  </si>
  <si>
    <t>http://dx.doi.org/10.14483/udistrital.jour.reving.2015.1.a07</t>
  </si>
  <si>
    <t>Eduyn López Santana, José De Jesús Romero Carvajal</t>
  </si>
  <si>
    <t>Evaluación de Escenarios de descongestión Vehicular de Bogotá Mediante Dinámica de Sistemas</t>
  </si>
  <si>
    <t>Carlos Franco Franco 
Germán Mendez Giraldo
John Espitia</t>
  </si>
  <si>
    <t>La Logística como Estrategia para Proveer de Inteligencia a las Organizaciones</t>
  </si>
  <si>
    <t>2248762X</t>
  </si>
  <si>
    <t>10.14483/2248762X.8497</t>
  </si>
  <si>
    <t>Sandro Javier Bolaños Castro, Cesar Almicar Lopez Bello, Germán Andrés Mendez Giraldo</t>
  </si>
  <si>
    <t>Los Sistemas Peatonales Como Sistemas de Transporte</t>
  </si>
  <si>
    <t>Revista Científica</t>
  </si>
  <si>
    <t>10.14483/udistrital.jour.RC.2015.21.a5</t>
  </si>
  <si>
    <t>Lindsay Álvarez Pomar
Germán Méndez Giraldo
Natália Martins Gonçalves</t>
  </si>
  <si>
    <t>Modelo para el perfeccionamiento de las competencias del ingeniero industrial basado en laboratorios de aprendizaje</t>
  </si>
  <si>
    <t>https://doi.org/10.14483/2248762X.8520</t>
  </si>
  <si>
    <t>Eduyn López
Germán Méndez Giraldo</t>
  </si>
  <si>
    <t>Consideraciones Sobre la Línea de Investigación en Inteligencia Organizacional en El Doctorado en Ingeniería de la Universidad Distrital Francisco José de Caldas</t>
  </si>
  <si>
    <t>http://dx.doi.org/10.14483/udistrital.jour.reving.2014.2.a06</t>
  </si>
  <si>
    <t>Germán Andres Méndez Giraldo</t>
  </si>
  <si>
    <t>Metodología para El Pronóstico de la demanda en Ambientes Multiproducto y de Alta Variabilidad</t>
  </si>
  <si>
    <t>https://doi.org/10.14483/udistrital.jour.tecnura.2014.2.a07</t>
  </si>
  <si>
    <t>Germán Mendez Giraldo
Eduyn López Santana</t>
  </si>
  <si>
    <t>Modelo de Dinámica de Sistemas para un Sistema de Competencia Duopolística</t>
  </si>
  <si>
    <t>Ingenio Magno</t>
  </si>
  <si>
    <t>Eduyn López Santana, Germán Mendez Giraldo</t>
  </si>
  <si>
    <t>Modelo Dinámico para Analizar Políticas Relacionadas Con El Tráfico Peatonal en Bogotá</t>
  </si>
  <si>
    <t>https://doi.org/10.15446/dyna.v81n186.45219</t>
  </si>
  <si>
    <t>Germán Mendez Giraldo, Lindsay Alvarez Pomar</t>
  </si>
  <si>
    <t>Pedestrian Systems design</t>
  </si>
  <si>
    <t>2248-7638</t>
  </si>
  <si>
    <t>10.14483/udistrital.jour.tecnura.2014.DSE1.a11</t>
  </si>
  <si>
    <t>Lindsay Álvarez Pomar, Germán Méndez Giraldo, Natália Martins Gonçalves</t>
  </si>
  <si>
    <t>Diseño de Cadenas de Distribución Con demanda Bajo Incertidumbre: Una Aproximación de Programación Lineal Difusa</t>
  </si>
  <si>
    <t>10.14483/udistrital.jour.reving.2013.2.a05</t>
  </si>
  <si>
    <t>Eduyn López Santana, Germán Mendez Giraldo, Carlos Franco Franco</t>
  </si>
  <si>
    <t>Towards solving games with Type-2 fuzzy uncertainty</t>
  </si>
  <si>
    <t>https://doi.org/10.14483/udistrital.jour.reving.2013.2.a06+</t>
  </si>
  <si>
    <t>Juan Figueroa Garcia, Germán Hernández, Carlos Franco</t>
  </si>
  <si>
    <t>ARQUISOFT</t>
  </si>
  <si>
    <t>The KITE model for Assesment of Academic Software Products</t>
  </si>
  <si>
    <t>SERGIO ROJAS GALEANO
HENRY ALBERTO DIOSA
MIGUEL MELGAREJO</t>
  </si>
  <si>
    <t>Arquitectura por Componentes JEE, un caso práctico</t>
  </si>
  <si>
    <t>ALBA CONSUELO NIETO LEMUS</t>
  </si>
  <si>
    <t>Desarrollo ágil de una aplicación para dispositivos móviles. Caso de estudio: Taxímetro móvil</t>
  </si>
  <si>
    <t>ALBA CONSUELO NIETO LEMUS
ANGELICA MARIA BABATIVA GOYENECHE
PAULA DANIELA BRICENO NOVOA
OMAR SALAZAR MORALES</t>
  </si>
  <si>
    <t>PintArq: A Visualizer of Architectural Execution Flow for Component-Based Software Architectures</t>
  </si>
  <si>
    <t>JORGE ALEJANDRO RICO GARCIA
HENRY ALBERTO DIOSA</t>
  </si>
  <si>
    <t>COMPLEXUD</t>
  </si>
  <si>
    <t>Técnica para solución de recurrencias, usada en el análisis de la complejidad de algoritmos recursivos</t>
  </si>
  <si>
    <t>10.14483/22487638.10375</t>
  </si>
  <si>
    <t>Luis Emilio Montenegro Salcedo, Luz Deicy Alvarado Nieto</t>
  </si>
  <si>
    <t>Ausencia de respuesta de las organizaciones empresariales a las condiciones cambiantes del entorno: un problema de gestión de la complejidad</t>
  </si>
  <si>
    <t>Pensamiento y Gestión</t>
  </si>
  <si>
    <t>1657-6276</t>
  </si>
  <si>
    <t>-</t>
  </si>
  <si>
    <t>Luz Esperanza Bohórquez Arévalo</t>
  </si>
  <si>
    <t>Modelo de encriptación simétrica basada en atractores caóticos</t>
  </si>
  <si>
    <t>10.14483/udistrital.jour.reving.2016.3.a08</t>
  </si>
  <si>
    <t>José Moreno, Fabio Parra, Rafael Huérfano, Cesár Suárez, Isabel Amaya</t>
  </si>
  <si>
    <t>Understanding of Business Organizations and their Environment as Systems of Increasing Complexity: Features and Implications</t>
  </si>
  <si>
    <t>10.14483/udistrital.jour.reving.2016.3.a07</t>
  </si>
  <si>
    <t>Aplicación de agentes reactivos simples en la simulación de árboles pertenecientes a ecosistemas colombianos</t>
  </si>
  <si>
    <t>Ideas en Ciencia</t>
  </si>
  <si>
    <t>2007-5197</t>
  </si>
  <si>
    <t>Jairo Andrés Villarraga Morales, Luz Deicy Alvarado Nieto</t>
  </si>
  <si>
    <t>Ingeniería de sistemas complejos y logística hospitalaria: modelamiento y simulación de la dinámica de aseo en el Hospital Vista Hermosa I Nivel</t>
  </si>
  <si>
    <t>Editorial Universidad del Rosario</t>
  </si>
  <si>
    <t>0124-8219</t>
  </si>
  <si>
    <t>Manuel Camargo, Erika Van den Berghe, Jorge Eliecer Villamil, Nelson Gómez Cruz</t>
  </si>
  <si>
    <t>Impacto de la Capacitación del Personal en la Productividad Empresarial</t>
  </si>
  <si>
    <t>10.15665/rde.v15i1.868</t>
  </si>
  <si>
    <t>Luz Esperanza Bohórquez Arévalo, Angie Stefani Caro Ballestas, Néstor David Morales</t>
  </si>
  <si>
    <t>Behavior of employability indicators in university graduates</t>
  </si>
  <si>
    <t>10.16925/2357-6014.2020.02.03</t>
  </si>
  <si>
    <t>Nicole Valentina Chacon Sanchez, Daniel Esteban Casas Mateus, Luz Deicy ALvarado Nieto</t>
  </si>
  <si>
    <t>Design of the organizational structure and coordination of an observatory based on collective intelligence</t>
  </si>
  <si>
    <t>10.16925/2357-6014.2020.01.10</t>
  </si>
  <si>
    <t>Luz Esperanza Bohorquez Arevalo, Nelson Stiven Castillo Rodriguez, Monica Sofia Farfan Gonzalez</t>
  </si>
  <si>
    <t>Employability as a complex problem</t>
  </si>
  <si>
    <t>Luisa Fernanda Hernandez Corredor, Ronald Sneyder Beltran Martinez</t>
  </si>
  <si>
    <t>Composite cellular automata based encryption method applied to surveillance videos</t>
  </si>
  <si>
    <t>DYNA</t>
  </si>
  <si>
    <t>2346-2183</t>
  </si>
  <si>
    <t>10.15446/dyna.v87n213.81859</t>
  </si>
  <si>
    <t>Luis Miguel Cortes Martinez, Luz Deicy Alvarado Nieto, Edilma Isabel Amaya Barrera</t>
  </si>
  <si>
    <t>DIMSI</t>
  </si>
  <si>
    <t>Analítica Académica: Nuevas herramientas aplicadas a la educación</t>
  </si>
  <si>
    <t>El Boletín Redipe 803</t>
  </si>
  <si>
    <t>2256-1536</t>
  </si>
  <si>
    <t>No registra</t>
  </si>
  <si>
    <t>Leonardo Emiro Contreras Bravo, Hector Javier Fuentes Lopez, Jose Ignacio Rodriguez Molano</t>
  </si>
  <si>
    <t>Tecnología y analítica del aprendizaje: una revisión a la literatura</t>
  </si>
  <si>
    <t>2344-8350</t>
  </si>
  <si>
    <t>Jose Ignacio Rodriguez Molano, Leonardo Emiro Contreras Bravo, Giovanny Mauricio Tarazona Bermudez</t>
  </si>
  <si>
    <t>Discriminación de género en el mercado laboral colombiano</t>
  </si>
  <si>
    <t>Saber, Ciencia Y Libertad</t>
  </si>
  <si>
    <t>2382-3240</t>
  </si>
  <si>
    <t>Leonardo Emiro Contreras Bravo, Hector Javier Fuentes Lopez, Jenny Esperanza Perez</t>
  </si>
  <si>
    <t>B-Learning and Big Data: Use in Training an Engineering Course</t>
  </si>
  <si>
    <t>https://doi.org/10.1007/978-3-319-61845-6_23</t>
  </si>
  <si>
    <t>Leonardo Emiro Contreras Bravo, José Ignacio Rodriguez Molano, Giovanny Mauricio Tarazona Bermudez</t>
  </si>
  <si>
    <t>https://doi.org/10.1007/978-3-319-61845-6_29</t>
  </si>
  <si>
    <t>Leonardo Emiro Contreras Bravo, José Ignacio Rodriguez Molano, Eduyn Ramiro López Santana</t>
  </si>
  <si>
    <t>Uso de las herramientas informáticas educacionales para la enseñanza de la resistencia de materiales</t>
  </si>
  <si>
    <t>Revista Virtual Universidad Católica Del Norte</t>
  </si>
  <si>
    <t>0124-5821</t>
  </si>
  <si>
    <t>http://revistavirtual.ucn.edu.co/index.php/RevistaUCN/article/viewFile/825/1343</t>
  </si>
  <si>
    <t>Leonardo Emiro Contreras Bravo Julian Alfonso Tristancho Ortiz Hector Javier Fuentes Lopez</t>
  </si>
  <si>
    <t>Study of voltage stability in a distribution network by integrating distributed energy resources into a virtual power plant</t>
  </si>
  <si>
    <t xml:space="preserve">https://doi.org/10.12988/ces.2017.711174
</t>
  </si>
  <si>
    <t>Leonardo Emiro Contreras Bravo Edwin Rivas Trujillo José Luis Patermina</t>
  </si>
  <si>
    <t xml:space="preserve">Exploring models of normal human locomotion </t>
  </si>
  <si>
    <t xml:space="preserve">https://doi.org/10.12988/ces.2017.711176
</t>
  </si>
  <si>
    <t>Leonardo Emiro Contreras Bravo José Ignacio Rodriguez Molano Edwin Rivas Trujillo</t>
  </si>
  <si>
    <t>Supply Chain Architecture Model Based in the Industry 4.0, Validated Through a Mobile Application</t>
  </si>
  <si>
    <t xml:space="preserve">https://doi.org/10.12988/ces.2017.711186
</t>
  </si>
  <si>
    <t>Leonardo Emiro Contreras Bravo,José Ignacio Rodriguez Molano 
Edwin Rivas Trujillo</t>
  </si>
  <si>
    <t>Automatización en Nivel de Control de Planta Mediante el Uso de Herramientas Libres y Computación en la Nube</t>
  </si>
  <si>
    <t xml:space="preserve">https://revistas.udistrital.edu.co/ojs/index.php/REDES/article/download/8503/10463
</t>
  </si>
  <si>
    <t>Leonardo Emiro Contreras Bravo,Julian Alfonso Tristancho Ortiz 
Luis Fernando Vargas Tamayo</t>
  </si>
  <si>
    <t>Diseño de guías de laboratorio para desarrollar habilidades profesionales en la asignatura automatización del programa de ingeniería industrial</t>
  </si>
  <si>
    <t>Academia Y Virtualidad</t>
  </si>
  <si>
    <t>2011-0731</t>
  </si>
  <si>
    <t>https://dialnet.unirioja.es/descarga/articulo/5236377.pdf</t>
  </si>
  <si>
    <t>Leonardo Emiro Contreras Bravo, Julian Alfonso Tristancho Ortiz 
Karolina Gonzalez Guerrero</t>
  </si>
  <si>
    <t>Análisis y aplicación de técnicas de aprendizaje activo en mecánica aplicada</t>
  </si>
  <si>
    <t>Evaluación de técnicas tradicionales y TIC para el desarrollo de habilidades espaciales en estudiantes de primer semestre de ingeniería industrial</t>
  </si>
  <si>
    <t xml:space="preserve">http://revistavirtual.ucn.edu.co/index.php/RevistaUCN/issue/view/44
</t>
  </si>
  <si>
    <t>Leonardo Emiro Contreras Bravo, Julian Alfonso Tristancho Ortiz 
Luis Fernando Vargas Tamayo</t>
  </si>
  <si>
    <t>revision</t>
  </si>
  <si>
    <t>Desarrollo de herramientas computacionales para la prevención de bajo rendimiento académico y deserción en la educación superior</t>
  </si>
  <si>
    <t>Revista Q</t>
  </si>
  <si>
    <t>1909-2814</t>
  </si>
  <si>
    <t xml:space="preserve">http://revistaq.upb.edu.co/
</t>
  </si>
  <si>
    <t xml:space="preserve">Diseño de un dispositivo para la movilidad de personas con discapacidad motriz usando el método función de calidad </t>
  </si>
  <si>
    <t>10.14483/udistrital.jour.reving.2014.1.a04</t>
  </si>
  <si>
    <t>Leonardo Emiro Contreras Bravo, Wilmar Augusto Granados</t>
  </si>
  <si>
    <t xml:space="preserve">La evaluación a través de herramientas web 2.0 como estrategia de aprendizaje </t>
  </si>
  <si>
    <t xml:space="preserve">http://revistavirtual.ucn.edu.co/index.php/RevistaUCN/issue/view/44/showToc
</t>
  </si>
  <si>
    <t>Freddy Leon Reyes, Leonardo Emiro Contreras Bravo, Karolina Gonzalez Guerrero</t>
  </si>
  <si>
    <t>Propuesta de Diseño de Mobiliario para Laboratorios Informáticos de la Facultad de Ingeniería de la Universidad Distrital Francisco José de Caldas</t>
  </si>
  <si>
    <t xml:space="preserve">https://doi.org/10.14483/2248762X.8045
</t>
  </si>
  <si>
    <t>Leonardo Emiro Contreras Bravo,Giovanna Andrea Castillo Sánchez,Magda Lorena Rodríguez Casas</t>
  </si>
  <si>
    <t xml:space="preserve">Estrategias educativas para uso de las TIC en educación superior </t>
  </si>
  <si>
    <t xml:space="preserve">http://tecnura.udistrital.edu.co/ojs/index.php/revista/issue/view/49
</t>
  </si>
  <si>
    <t>Leonardo Emiro Contreras Bravo, Julian Alfonso Tristancho Ortiz, Luis Fernando Vargas Tamayo</t>
  </si>
  <si>
    <t xml:space="preserve">Caracterizacion y ejemplificación del docente prosumidor desde la web 2.0 en educación superior </t>
  </si>
  <si>
    <t xml:space="preserve">http://revistavirtual.ucn.edu.co/index.php/RevistaUCN/issue/view/35
</t>
  </si>
  <si>
    <t>Diego Armando Rincón Caballero, Leonardo Emiro Contreras Bravo, Karolina Gonzalez Guerrero</t>
  </si>
  <si>
    <t>Integration of probabilistic and Multi Hazard Risk Assessment within urban development planning and emergency preparedness and response, application to Manizales, Colombia</t>
  </si>
  <si>
    <t>International Journal of Disaster Risk Science</t>
  </si>
  <si>
    <t>2192-6395</t>
  </si>
  <si>
    <t>https://doi.org/10.1007/s13753-017-0135-8</t>
  </si>
  <si>
    <t>Julian Alfonso Tristancho Ortiz, Gabriel A. Bernal, Mario A. Salgado-Gálvez, Daniela Zuloaga, Diana González, Omar-Darío Cardona</t>
  </si>
  <si>
    <t xml:space="preserve">GCEM </t>
  </si>
  <si>
    <t xml:space="preserve"> Genetic-Convex Model for Dynamic Reactive Power Compensation in Distribution Networks Using D-STATCOMs</t>
  </si>
  <si>
    <t>Applied Sciences</t>
  </si>
  <si>
    <t>10.3390/app11083353</t>
  </si>
  <si>
    <t>Oscar Danilo Montoya, Harold R. Chamorro, Lazaro Alvarado-Barrios, Walter Gil-González, César Orozco-Henao</t>
  </si>
  <si>
    <t>Optimal Placement and Sizing of D-STATCOM in Radial and Meshed Distribution Networks Using a Discrete-Continuous Version of the Genetic Algorithm</t>
  </si>
  <si>
    <t>Electronics</t>
  </si>
  <si>
    <t>2079-9292</t>
  </si>
  <si>
    <t>10.3390/electronics10121452</t>
  </si>
  <si>
    <t>DIEGO ARMANDO GIRAL RAMIREZ, OSCAR DANILO MONTOYA GIRALDO</t>
  </si>
  <si>
    <t>Microgrids physics model-based fault location formulation: Analytic-based distributed energy resources effect compensation</t>
  </si>
  <si>
    <t>Electric Power Systems</t>
  </si>
  <si>
    <t xml:space="preserve"> 0378-7796</t>
  </si>
  <si>
    <t>10.1016/j.epsr.2021.107178</t>
  </si>
  <si>
    <t>CESAR AUGUSTO OROZCO HENAO, JUAN GUILLERMO MARIN QUINTERO, OSCAR DANILO MONTOYA GIRALDO, WALTER JULIAN GIL GONZALEZ</t>
  </si>
  <si>
    <t>Optimal Integration of Photovoltaic Sources in Distribution Networks for Daily Energy Losses Minimization Using the Vortex Search Algorithm</t>
  </si>
  <si>
    <t>10.3390/resources10050047</t>
  </si>
  <si>
    <t>ANDRES FELIPE BUITRAGO VELANDIA, OSCAR DANILO MONTOYA GIRALDO, WALTER JULIAN GIL GONZALEZ</t>
  </si>
  <si>
    <t>A Two-Stage Approach to Locate and Size PV Sources in Distribution Networks for Annual Grid Operative Costs Minimization</t>
  </si>
  <si>
    <t>https://doi.org/10.3390/electronics11060961</t>
  </si>
  <si>
    <t>Oscar Danilo Montoya Giraldo, Edwin Rivas Trujillo, Jesus C. Hernandez</t>
  </si>
  <si>
    <t>Coordinated Control System between Grid–VSC and a DC Microgrid with Hybrid Energy Storage System</t>
  </si>
  <si>
    <t>10.3390/electronics10212699</t>
  </si>
  <si>
    <t>MIGUEL E. MONTILLA-DJESUS, Édinson Franco-Mejía, Edwin Rivas Trujillo, JOSE LUIS RODRIGUEZ, SANTIAGO ARNALTES</t>
  </si>
  <si>
    <t>Black-Hole Optimization Applied to the Parametric Estimation in Distribution Transformers Considering Voltage and Current Measures</t>
  </si>
  <si>
    <t>Computers</t>
  </si>
  <si>
    <t>2073-431X</t>
  </si>
  <si>
    <t>10.3390/computers10100124</t>
  </si>
  <si>
    <t>Camilo Arenas, JONATHAN ANDRES RODRIGUEZ CONTRERAS, Oscar Danilo Montoya Giraldo, Edwin Rivas Trujillo</t>
  </si>
  <si>
    <t>Approximated Mixed-Integer Convex Model for Phase Balancing in Three-Phase Electric Networks</t>
  </si>
  <si>
    <t>10.3390/computers10090109</t>
  </si>
  <si>
    <t>Oscar Danilo Montoya Giraldo, Luis Fernando Grisales Noreña, Edwin Rivas Trujillo</t>
  </si>
  <si>
    <t>Vulnerability Analysis to Maximize the Resilience of Power Systems Considering Demand Response and Distributed Generation</t>
  </si>
  <si>
    <t>10.3390/electronics10121498</t>
  </si>
  <si>
    <t>Darin Jairo Mosquera Palacios, Edwin Rivas Trujillo, Jesus Maria Lopez Lezama</t>
  </si>
  <si>
    <t xml:space="preserve"> The Equivalence between Successive Approximations and Matricial Load Flow Formulations</t>
  </si>
  <si>
    <t>ENERGIA</t>
  </si>
  <si>
    <t>10.3390/app11072905</t>
  </si>
  <si>
    <t>Oscar Danilo Montoya, María Camila Herrera-Briñez, Lazaro Alvarado-Barrios, Harold R. Chamorro.</t>
  </si>
  <si>
    <t xml:space="preserve"> Efficient Operative Cost Reduction in Distribution Grids Considering the Optimal Placement and Sizing of D-STATCOMs Using a Discrete-Continuous VSA</t>
  </si>
  <si>
    <t>10.3390/app11052175</t>
  </si>
  <si>
    <t>Oscar Danilo Montoya, Walter Gil-González, Jesus C. Hernández</t>
  </si>
  <si>
    <t xml:space="preserve"> Application of the Vortex Search Algorithm to the Phase-Balancing Problem in Distribution Systems</t>
  </si>
  <si>
    <t>Energies</t>
  </si>
  <si>
    <t>1996-1073</t>
  </si>
  <si>
    <t>10.3390/en14051282</t>
  </si>
  <si>
    <t xml:space="preserve"> Oscar Danilo Montoya, Brandon Cortés-Caicedo, Laura Sofía Avellaneda-Gómez, Lazaro Alvarado-Barrios,  Harold R. Chamorro.</t>
  </si>
  <si>
    <t>Toward an adaptive protection scheme in active distribution networks: Intelligent approach fault detector</t>
  </si>
  <si>
    <t>Applied Soft Computing</t>
  </si>
  <si>
    <t>10.1016/j.asoc.2020.106839</t>
  </si>
  <si>
    <t>J. Marín-Quintero, C. Orozco-Henao, W.S. Percybrooks, Juan C. Vélez, Oscar Danilo Montoya, W. Gil-González</t>
  </si>
  <si>
    <t>A Mixed-Integer Convex Model for the Optimal Placement and Sizing of Distributed Generators in Power Distribution Networks</t>
  </si>
  <si>
    <t>10.3390/app11020627</t>
  </si>
  <si>
    <t xml:space="preserve">Walter Gil-González, Alejandro Garces, Oscar Danilo Montoya, Jesus C. Hernández. </t>
  </si>
  <si>
    <t>A Hybrid Approach Based on SOCP and the Discrete Version of the SCA for Optimal Placement and Sizing DGs in AC Distribution Networks</t>
  </si>
  <si>
    <t>10.3390/electronics10010026</t>
  </si>
  <si>
    <t>Oscar Danilo Montoya, Alexander Molina-Cabrera, Harold R. Chamorro, Lazaro Alvarado-Barrios, Edwin Rivas-Trujillo.</t>
  </si>
  <si>
    <t>Visual ergonomics, a review in a public entity.</t>
  </si>
  <si>
    <t>Energia</t>
  </si>
  <si>
    <t>International Journal of Mechanical and Production</t>
  </si>
  <si>
    <t>2249–6890</t>
  </si>
  <si>
    <t>Edwin Rivas Trujillo, José Ignacio Rodríguez Molano, Leonardo Emiro Contreras Bravo</t>
  </si>
  <si>
    <t>Transmission network management of n-1 contingencies in the 110 kv Atlántico network with bess through linear optimization: case study</t>
  </si>
  <si>
    <t>Alta tension</t>
  </si>
  <si>
    <t>Edwin Rivas Trujillo, Oscar Danilo Montoya, Cesar Leonardo Trujillo</t>
  </si>
  <si>
    <t>Passivity-based control of islanded microgrids with unknown power loads</t>
  </si>
  <si>
    <t>Calidad de Potencia</t>
  </si>
  <si>
    <t>IMA Journal of Mathematical Control and Information</t>
  </si>
  <si>
    <t>1471-6887</t>
  </si>
  <si>
    <t>10.1093/imamci/dnaa025</t>
  </si>
  <si>
    <t>Sofía Avila-Becerril, Gerardo Espinosa-Pérez, Oscar Danilo Montoya, Alejandro Garces.</t>
  </si>
  <si>
    <t>Numerical methods for power flow analysis in DC networks: State of the art, methods and challenges</t>
  </si>
  <si>
    <t>International Journal of Electrical Power &amp; Energy Systems</t>
  </si>
  <si>
    <t>0142-0615</t>
  </si>
  <si>
    <t>https://doi.org/10.1016/j.ijepes.2020.106299</t>
  </si>
  <si>
    <t>Oscar Danilo Montoya, Walter Gil-González, Alejandro Garces.</t>
  </si>
  <si>
    <t>Method for Estimating Solar Energy Potential Based on Photogrammetry from Unmanned Aerial Vehicles</t>
  </si>
  <si>
    <t>Energias no convencionales</t>
  </si>
  <si>
    <t>10.3390/electronics9122144</t>
  </si>
  <si>
    <t>Jose Eduardo Fuentes, Francisco David Moya, Oscar Danilo Montoya</t>
  </si>
  <si>
    <t>Hybrid GA-SOCP Approach for Placement and Sizing of Distributed Generators in DC Networks</t>
  </si>
  <si>
    <t>10.3390/app10238616</t>
  </si>
  <si>
    <t>Oscar Danilo Montoya, Walter Gil-González, Luis Fernando Grisales-Noreña.</t>
  </si>
  <si>
    <t>A Comparative Study on Power Flow Methods for Direct-Current Networks Considering Processing Time and Numerical Convergence Errors</t>
  </si>
  <si>
    <t>10.3390/electronics9122062</t>
  </si>
  <si>
    <t>Luis Fernando Grisales-Noreña, Oscar Danilo Montoya, Walter Julian Gil-González, Alberto-Jesus Perea-Moreno, Miguel-Angel Perea-Moreno.</t>
  </si>
  <si>
    <t>Sine-cosine algorithm for parameters' estimation in solar cells using datasheet information</t>
  </si>
  <si>
    <t>Journal of Physics: Conference Series</t>
  </si>
  <si>
    <t>1742-6588</t>
  </si>
  <si>
    <t>10.1088/1742-6596/1671/1/012008</t>
  </si>
  <si>
    <t>Oscar Danilo Montoya, W Gil-Gonzalez, Luis Fernando Grisales-Noreña.</t>
  </si>
  <si>
    <t>Control by second order sliding modes for a double-fed induction generator for a wind turbine</t>
  </si>
  <si>
    <t>10.1109/TEC.2011.2181515</t>
  </si>
  <si>
    <t>Oscar Danilo Montoya,</t>
  </si>
  <si>
    <t>Analysis of the dynamics of a switched circuit from the bifurcation theory</t>
  </si>
  <si>
    <t>10.1088/1742-6596/1702/1/012005</t>
  </si>
  <si>
    <t>Julian Gonzales, Edwin Rivas, G Correa</t>
  </si>
  <si>
    <t>Optimal minimum time control for a direct current motor using bangbang control</t>
  </si>
  <si>
    <t>10.1088/1742-6596/1672/1/012002</t>
  </si>
  <si>
    <t>C A Ramirez Vanegas, Oscar Danilo Montoya, Edwin Rivas Trujillo</t>
  </si>
  <si>
    <t>Modelling of the response of the generators to the automatic generation control commands under communication protocols based on the international standard</t>
  </si>
  <si>
    <t>10.1088/1742-6596/1671/1/012013</t>
  </si>
  <si>
    <t>Edwin Rivas-Trujillo</t>
  </si>
  <si>
    <t>Integration Model Knowledge Management and Industry 4.0 in the Organizations</t>
  </si>
  <si>
    <t>Victor Hugo Medina García Lina Maria Medina Estrada; Edwin Rivas Trujillo</t>
  </si>
  <si>
    <t>CHESS KNIGHT PATH PROBLEM SOLVED BY A PARALLEL EVOLUTIONARY
 ALGORITHM IMPLEMENTED IN CUDA</t>
  </si>
  <si>
    <t>Roberto M. Poveda Chaves, Orlando García Hurtado, Edwin Rivas Trujillo.</t>
  </si>
  <si>
    <t>Analytical analysis of the price of energy in the market through dipheomorphic attractors</t>
  </si>
  <si>
    <t>10.1088/1742-6596/1671/1/012006</t>
  </si>
  <si>
    <t>C Ramírez, M Holguin, Edwin Rivas-Trujillo.</t>
  </si>
  <si>
    <t>Análisis estadístico de las precipitaciones en la cuenca del río de Bogotá (Colombia) incluyendo las variables del fenómeno El Niño y La Niña</t>
  </si>
  <si>
    <t>Revista Espacios</t>
  </si>
  <si>
    <t>10.48082/espacios</t>
  </si>
  <si>
    <t>Juan M. Sanchez, Juan P. Rodriguez, Edwin Rivas.</t>
  </si>
  <si>
    <t>TRENDS ON WIND POWER ELECTRIC GENERATORS</t>
  </si>
  <si>
    <t>Henry Montaña Quintero, Edwin Rivas Trujillo, Giovanni M. Tarazona</t>
  </si>
  <si>
    <t>Second-Order Cone Approximation for Voltage Stability Analysis in Direct-Current Networks</t>
  </si>
  <si>
    <t>10.3390/sym12101587</t>
  </si>
  <si>
    <t>Oscar Danilo Montoya, Walter Gil-González, Alexander Molina-Cabrera.</t>
  </si>
  <si>
    <t>Personal work and learning environments: a literature review</t>
  </si>
  <si>
    <t>María Ramirez-Sánchez, Edwin Rivas-Trujillo, Juan Pablo Rodriguez-Miranda.</t>
  </si>
  <si>
    <t>Educación Superior en un mundo virtual forzado por la pandemia del Covid 19</t>
  </si>
  <si>
    <t>Claudia María Cardona-Londoño, María Ramirez-Sánchez, Edwin Rivas-Trujillo.</t>
  </si>
  <si>
    <t>Minería de datos y uso de inteligencia computacional para la determinación de perfiles de insolvencia económica</t>
  </si>
  <si>
    <t>RISTI - Revista Iberica de Sistemas e Tecnologias de Informacao</t>
  </si>
  <si>
    <t>Leonardo Novoa Peralta, Víctor Hugo Medina García, Edwin Rivas Trujillo.</t>
  </si>
  <si>
    <t>TOWARS THE BLOCKCHAIN AND SMART CONTRACTS IN LATIN AMERICA
 CASE OF COLOMBIA</t>
  </si>
  <si>
    <t>2249-8001</t>
  </si>
  <si>
    <t>José Ignacio Rodríguez , Edwin Rivas Trujillo, Leonardo Emiro Contreras.</t>
  </si>
  <si>
    <t>TERRITORIAL IDENTIFICATION OF THE CHINGAZA NATIONAL NATURAL PARK IN THE SAN JUANITO META MUNICIPALITY</t>
  </si>
  <si>
    <t>Hernando Castro Garzón, Juan Pablo Rodríguez Miranda, Edwin Rivas Trujillo.</t>
  </si>
  <si>
    <t>REVIEW OF ENERGY MANAGEMENT IN MICROGRIDS: POLICIES AND MATHEMATICAL METHODS</t>
  </si>
  <si>
    <t>2249-6890</t>
  </si>
  <si>
    <t>Josue Gonzalez Camelo, Edwin Trujillo, Victor Medina.</t>
  </si>
  <si>
    <t>PROTECTION AREAS OF THE SAN JUANITO META MUNICIPALITY, A LOOK
 FROM LOCAL DEVELOPMENT</t>
  </si>
  <si>
    <t>POST-CONFLICT, VALUES AND BELIGERANCE</t>
  </si>
  <si>
    <t>Otra</t>
  </si>
  <si>
    <t>Vidal Fernando Peñaranda Galvis, Alvaro Fernando Castillo Pinilla, Edwin Rivas Trujillo</t>
  </si>
  <si>
    <t>OPTIMAL RECONFIGURATION OF SUBSTATION TOPOLOGIES IN POWER
 SYSTEMS FOR ENHANCING NETWORK SECURITY</t>
  </si>
  <si>
    <t>C M. Quintero, J. M. López-Lezama &amp; Edwin Rivas Trujillo</t>
  </si>
  <si>
    <t>Algebraic Model to Formalize the Sentences and Their Context for Texts Written in the Spanish Language</t>
  </si>
  <si>
    <t>Edgardo Barraza Verdesoto, Edwin Rivas, Victor García.</t>
  </si>
  <si>
    <t>METHODOLOGY FOR ESTIMATING THE ENERGY AVAILABILITY POWER IN
 UNCONNECTED MICROGRIDS</t>
  </si>
  <si>
    <t>Josué Nicolas Gonzalez Camelo, Edwin Rivas Trujillo, Victor Hugo Medina.</t>
  </si>
  <si>
    <t>Incentive-based demand response: Case study</t>
  </si>
  <si>
    <t>Victor Andres Hernandez Arias, Luis Alejandro Arias-Barragán, Edwin Rivas-Trujillo.</t>
  </si>
  <si>
    <t>EVOLUTION OF WIND POWER TECHNOLOGY</t>
  </si>
  <si>
    <t>H Montaña Quintero, Edwin Rivas Trujillo, G M Tarazona Bermudez.</t>
  </si>
  <si>
    <t>ENVIRONMENTAL SECURITY, POPULATION AND CONFLICT</t>
  </si>
  <si>
    <t>Vidal Fernando Peñaranda Galvis, Daniel Fernando Peñaranda Fonseca, Edwin Rivas Trujillo</t>
  </si>
  <si>
    <t>DESIGN AND SIMULATION OF AN AXIAL FLUX PERMANENT MAGNET GENERATOR FOR LOW POWER AND LOW SPEED USING FINITE ELEMENTS</t>
  </si>
  <si>
    <t>S. T. Piracoca Peralta, E. Rivas Trujillo, H. Montana Quintero</t>
  </si>
  <si>
    <t>CONSTRUCTION OF PERSONAL WORK AND LEARNING ENVIRONMENTS SUPPORTED BY ICTS</t>
  </si>
  <si>
    <t>María Ramírez Sánchez, Edwin Rivas Trujillo, Carlos Ramírez Vanegas.</t>
  </si>
  <si>
    <t>CONFLICTS PRESENT IN THE SAN JUANITO META MUNICIPALITY: A COMMUNITY PERSPECTIVE</t>
  </si>
  <si>
    <t>COMPARATIVE STUDY OF A LINEAR PERMANENT MAGNET GENERATOR OF LOW-POWER THROUGH THE FINITE ELEMENTS METHOD</t>
  </si>
  <si>
    <t>J G Mora Santos, Edwin Rivas Trujillo, H Montana Quintero.</t>
  </si>
  <si>
    <t>COMPARATIVE ANALYSIS OF AN AXIAL FLUXPERMANENT MAGNET GENERATOR OF LOW POWER USING THE FINITE ELEMENTS METHOD</t>
  </si>
  <si>
    <t>CAR LAUNDRY IN THE CITY OF VILLAVICENCIO USE AND DISPOSAL OF RESIDUAL WATER</t>
  </si>
  <si>
    <t>BESS CLASSIFICATION IN LEVELS OF ADOPTION OF DISTRIBUTED ENERGY RESOURCES (DER) WITH FOCUS ON TRANSFORMATION ELEMENTS</t>
  </si>
  <si>
    <t>Tays Estefania Gutierrez Castro, Edwin Rivas Trujillo, Jesus Maria Lopez-Lezama.</t>
  </si>
  <si>
    <t>AGENTS WITH TERRITORIAL JURISDICTION IN SAN JUANITO MUNICIPALITY, CASE CHINGAZA NATURAL NATIONAL PARK</t>
  </si>
  <si>
    <t>ADVERSE ENVIRONMENTAL INSERTION</t>
  </si>
  <si>
    <t>Vidal Fernando Peñaranda Galvis, Juan Pablo Rodríguez Miranda, Edwin Rivas Trujillo.</t>
  </si>
  <si>
    <t>A REVIEW OF CLUSTERS OF LITERALS FOR RESOLVE SAT</t>
  </si>
  <si>
    <t>Edgardo Barraza Verdesoto, Edwin Rivas Trujillo, José Ignacio Rodríguez Molano.</t>
  </si>
  <si>
    <t>A PARALLEL SOLUTION TO THE TRAVELER AGENT PROBLEM FROM THE QUADRATIC ASSIGNMENT PROBLEM</t>
  </si>
  <si>
    <t>Roberto Manuel Poveda Chaves, Orlando García Hurtado, Edwin Rivas Trujillo.</t>
  </si>
  <si>
    <t>Voltage stability analysis in an IEEE 34 nodes test system with the participation of photovoltaic generation plants</t>
  </si>
  <si>
    <t>Víctor Hugo Medina García, Edwin Rivas Trujillo, Carlos Ramírez Vanegas.</t>
  </si>
  <si>
    <t>REVIEW OF THE APPLICATION OF NEW TECHNOLOGIES FOR THE DISPOSAL OF SANITARY LANDFILLS IN LATIN AMERICA</t>
  </si>
  <si>
    <t>Sergio Alejandro Villamil Casallas, Juan Manuel Sánchez Céspedes, Edwin Rivas Trujillo.</t>
  </si>
  <si>
    <t>REPERCUSSIONS OF THE EDUCATIONAL REFORMS AND POLICIES THAT HAVE BEEN PROMOTED IN LATIN AMERICA</t>
  </si>
  <si>
    <t>María Ramírez Sánchez, Edwin Rivas Trujillo, Carlos A. Ramírez Vanegas.</t>
  </si>
  <si>
    <t>OPTIMAL DIMENSIONING AND LOCATION OF STATCOM IN TRANSMISSION LINES AND DISTRIBUTION NETWORKS</t>
  </si>
  <si>
    <t>John C. Ramírez Vidal, Roberto Poveda, Edwin Rivas Trujillo</t>
  </si>
  <si>
    <t>LINEAR ASSIGNMENT PROBLEMS SOLVED BY GREEDY 2-OPT HEURISTICS ON GPU</t>
  </si>
  <si>
    <t>Knowledge management as the base of the open innovation process</t>
  </si>
  <si>
    <t>Victor Hugo Medina García, Laura Sofia Romero Albarracin, Edwin Rivas Trujillo.</t>
  </si>
  <si>
    <t>IMPORTANCE OF SCIENCE AND PHILOSOPHY AS A SOURCE AND GENERATION OF SCIENTIFIC KNOWLEDGE IN THE BASIC SCIENCES AND ITS SOCIAL INCORPORATION WITH THE EDUCATIONAL SCIENCES</t>
  </si>
  <si>
    <t>María Ramírez Sánchez, Edwin Rivas Trujillo, Víctor Hugo Medina.</t>
  </si>
  <si>
    <t>FORMULATION OF THE MATHEMATICAL MODEL TO MAXIMIZE THE TOTAL ANNUAL COST SAVINGS OF A POWER TRANSMISSION OR DISTRIBUTION SYSTEM</t>
  </si>
  <si>
    <t>Cristhian E. Molina C, Roberto Poveda, Edwin Rivas Trujillo.</t>
  </si>
  <si>
    <t>FORMULATION OF A MIXED INTEGER LINEAR PROGRAMMING MODEL IN PLANNING THE EXPANSION OF A TRANSMISSION NETWORK</t>
  </si>
  <si>
    <t>Roberto Poveda, Edwin Rivas Trujillo, Carlos Ramírez Vanegas.</t>
  </si>
  <si>
    <t>Development of a linear permanent magnet generator topology for low power through finite elements</t>
  </si>
  <si>
    <t>Comparative analysis of the variation of the iron gap distance and the number of poles in a double rotor generator of permanent magnets using finite elements</t>
  </si>
  <si>
    <t>ACTIVE POWER FILTER USING ADAPTIVE FILTERS IN THE SYNCHRONOUS FRAME REFERENCE</t>
  </si>
  <si>
    <t>Fabio E. Rojas, César L. Trujillo, Edwin Rivas T.</t>
  </si>
  <si>
    <t>Human Settlements By Invasion, Identification Of Their Socioeconomic Territorialdynamic</t>
  </si>
  <si>
    <t>International Journal of Advanced Science and Technology</t>
  </si>
  <si>
    <t>2005-4238</t>
  </si>
  <si>
    <t>Hernando Castro-Garzón, Juan Pablo Rodríguez Miranda, Edwin Rivas Trujillo.</t>
  </si>
  <si>
    <t>Exploration of a System to Determine the Academic Performance of Engineering Students Through Machine Learning</t>
  </si>
  <si>
    <t>2207-6360</t>
  </si>
  <si>
    <t>Leonardo Emiro Contreras Bravo, Jose Ignacio Rodriguez Molano, Edwin Rivas Trujillo</t>
  </si>
  <si>
    <t>Determination of contamination in the transept, la Esperanza - Casibare, of the lower reaches of the Buquepipe in the city of Villavicencio Meta Colombia</t>
  </si>
  <si>
    <t>Assessment of the Input Substrate Characteristics Included in the Anaerobic Digestion Model No. 1 (ADM1)</t>
  </si>
  <si>
    <t>Energía y Potencia</t>
  </si>
  <si>
    <t>http://dx.doi.org/10.14483/udistrital.jour.reving.2017.2.a07</t>
  </si>
  <si>
    <t>LAURA ANDREA MORALES GARCIA, ANGEL DAVID RODRIGUEZ VARGAS, HERBERT ENRIQUE ROJAS CUBIDES,</t>
  </si>
  <si>
    <t>ESTIMATING SUS ARRIVAL FOR CHANNEL SELECTION IN COGNITIVE RADIO</t>
  </si>
  <si>
    <t>Journal Of Engineering And Applied Sciences</t>
  </si>
  <si>
    <t>EDWIN RIVAS TRUJILLO</t>
  </si>
  <si>
    <t>Application of the local polynomial Fourier transform in the evaluation of electrical signals generated by partial discharges in distribution transformers</t>
  </si>
  <si>
    <t>Ieee Transactions On Dielectrics And Electrical Insulation</t>
  </si>
  <si>
    <t>1070-9878</t>
  </si>
  <si>
    <t>10.1109ITDEI.2016.005910</t>
  </si>
  <si>
    <t>HERBERT ENRIQUE ROJAS CUBIDES, MARIA CAROLINA FORERO MEJIA, CAMILO ANDRES CORTES GUERRERO,</t>
  </si>
  <si>
    <t>Evaluación del Desempeño de Aisladores Eléctricos de Distribución Cerámicos y Poliméricos bajo Biocontaminación por Hongos</t>
  </si>
  <si>
    <t>10.4067/S0718-07642017000200002</t>
  </si>
  <si>
    <t>HERBERT ENRIQUE ROJAS CUBIDES, HARVEY DAVID ROJAS CUBIDES,</t>
  </si>
  <si>
    <t>Lightning research in Colombia: Lightning parameters, protection systems, risk assessment and warning</t>
  </si>
  <si>
    <t>Ingeniería Y Desarrollo</t>
  </si>
  <si>
    <t>http://dx.doi.org/10.14482/inde.35.1.8951</t>
  </si>
  <si>
    <t>FRANCISCO SANTAMARIA PIEDRAHITA, HERBERT ENRIQUE ROJAS CUBIDES,</t>
  </si>
  <si>
    <t>User Characterization through Dynamic Bayesian Networks in Cognitive Radio Wireless Networks</t>
  </si>
  <si>
    <t>International Journal of Engineering and Technology</t>
  </si>
  <si>
    <t>10.21817/ijet/2016/v8i4/160804043</t>
  </si>
  <si>
    <t>EDWIN RIVAS TRUJILLO, DANILO LOPEZ SARMIENTO,</t>
  </si>
  <si>
    <t>MODELING AND TEST OF TWO-STAGE GRID-CONNECTED PHOTOVOLTAIC MICRO-INVERTERS</t>
  </si>
  <si>
    <t>Renewable Energy</t>
  </si>
  <si>
    <t>http://dx.doi.org/10.1016/j.renene.2016.07.011</t>
  </si>
  <si>
    <t>FRANCISCO SANTAMARIA PIEDRAHITA, CESAR LEONARDO TRUJILLO RODRIGUEZ, ELVIS EDUARDO GAONA GARCIA,</t>
  </si>
  <si>
    <t>Evaluation of Efficiency Techniques for Spectrum Decision Making in Cognitive Radio Wireless Networks</t>
  </si>
  <si>
    <t>EDWIN RIVAS TRUJILLO, DANILO LOPEZ SARMIENTO</t>
  </si>
  <si>
    <t>ESQUEMAS DE TRASMISIÓN DE DATOS EN UNA MICRORRED A TRAVÉS DE UNA INFRAESTRUCTURA DE MEDICIÓN DE DATOS AVANZADA</t>
  </si>
  <si>
    <t>Uis Ingenierías</t>
  </si>
  <si>
    <t>10.18273/revuin.v15n2-2016007</t>
  </si>
  <si>
    <t>FRANCISCO SANTAMARIA PIEDRAHITA</t>
  </si>
  <si>
    <t>Implementing A Simulator of Wireless Cognitive Radio Network Primary Users</t>
  </si>
  <si>
    <t>EDWIN RIVAS TRUJILLO, DANILO LOPEZ SARMIENTO, NANCY YANETH GELVEZ GARCIA</t>
  </si>
  <si>
    <t>ANALYSIS OF MAJOR BLACKOUTS FROM 2003 TO 2015: CLASSIFICATION OF INCIDENTS AND REVIEW OF MAIN CAUSES</t>
  </si>
  <si>
    <t>Electricity Journal</t>
  </si>
  <si>
    <t>1040-6190</t>
  </si>
  <si>
    <t>http://dx.doi.org/10.1016/j.tej.2016.08.006</t>
  </si>
  <si>
    <t>FRANCISCO SANTAMARIA PIEDRAHITA,</t>
  </si>
  <si>
    <t>DANILO LOPEZ SARMIENTO, EDWIN RIVAS TRUJILLO,</t>
  </si>
  <si>
    <t>ESTIMATION OF ELECTRIC ENERGY REQUIRED BY ELECTRIC VEHICLES BASED ON TRAVELLED DISTANCES IN A RESIDENTIAL ZONE</t>
  </si>
  <si>
    <t>http://dx.doi.org/10.18180/tecciencia.2016.21.4</t>
  </si>
  <si>
    <t>FRANCISCO SANTAMARIA PIEDRAHITA, ADRIANA MARCELA QUINTERO MONTENEGRO, CRISTIAN CAMILO MENDOZA GROSSO, JORGE ALEXANDER ALARCON VILLAMIL</t>
  </si>
  <si>
    <t>Efficient home energy management based on the Colombian Law 1715/2014</t>
  </si>
  <si>
    <t>Ingenieria Y Universidad</t>
  </si>
  <si>
    <t>http://dx.doi.org/10.11144/Javeriana.iyu20-2.ehem</t>
  </si>
  <si>
    <t>EDWIN RIVAS TRUJILLO, ADRIANA MARCELA VEGA ESCOBAR, FRANCISCO SANTAMARIA PIEDRAHITA</t>
  </si>
  <si>
    <t>Metodología para la medición de parámetros de sobretensiones transitorias en redes de distribución de 11.4 kV</t>
  </si>
  <si>
    <t>http://dx.doi.org/10.17981/ingecuc.12.1.2016.06</t>
  </si>
  <si>
    <t>DENIS AMANDA ACEVEDO VASQUEZ, GLORIA CHACON, FRANCISCO SANTAMARIA PIEDRAHITA</t>
  </si>
  <si>
    <t>COORDINATED RECHARGE OF ELECTRIC VEHICLES IN REAL TIME</t>
  </si>
  <si>
    <t>10.15446/dyna.v83n197.55342</t>
  </si>
  <si>
    <t>EFFICIENT HOME ENERGY MANAGEMENT BASED ON INCENTIVES OF THE COLOMBIAN LAW 1715/2014</t>
  </si>
  <si>
    <t>FRANCISCO SANTAMARIA PIEDRAHITA, ADRIANA MARCELA VEGA| ESCOBAR, EDWIN RIVAS</t>
  </si>
  <si>
    <t>A PROPOSED INDEX TO EVALUATE THE STATE OF THE LEGISLATION REGARDING DISTRIBUTED GENERATION. CASE STUDY: LATIN AMERICA AND THE CARIBBEAN</t>
  </si>
  <si>
    <t>http://dx.doi.org/10.1016/j.tej.2016.02.007</t>
  </si>
  <si>
    <t>FRANCISCO SANTAMARIA PIEDRAHITA, CESAR LEONARDO TRUJILLO RODRIGUEZ, JOHANN ALEXANDER HERNANDEZ MORA</t>
  </si>
  <si>
    <t>TECHNOLOGY AS A HUMANIZATION FACTOR AND BIOETHICAL RESPONSIBILITY</t>
  </si>
  <si>
    <t>Energy Education Science And Technology Part B: Social And Educational Studies</t>
  </si>
  <si>
    <t>1308-7711</t>
  </si>
  <si>
    <t>CESAR LEONARDO TRUJILLO RODRIGUEZ, FRANCISCO SANTAMARIA PIEDRAHITA</t>
  </si>
  <si>
    <t>METHODOLOGY TO MANAGE ELECTRIC VEHICLES CHARGING IN REAL-TIME</t>
  </si>
  <si>
    <t>Ieee America Latina</t>
  </si>
  <si>
    <t>10.1109/TLA.2016.7437223</t>
  </si>
  <si>
    <t>FRANCISCO SANTAMARIA PIEDRAHITA, ADRIANA MARCELA QUINTERO MONTENEGRO, CRISTIAN CAMILO MENDOZA GROSSO</t>
  </si>
  <si>
    <t>Enfoque técnico-económico para el dimensionamiento de transformadores de distribución</t>
  </si>
  <si>
    <t>Ingeniería &amp; Desarrollo</t>
  </si>
  <si>
    <t>0122-3461</t>
  </si>
  <si>
    <t>http://dx.doi.org/10.14482/inde.34.2.6107</t>
  </si>
  <si>
    <t>EDWIN RIVAS TRUJILLO, DIEGO FERNANDO GARCIA GOMEZ</t>
  </si>
  <si>
    <t>Modeling for home electric energy management: A review</t>
  </si>
  <si>
    <t>Renewable &amp;Amp; Sustainable Energy Reviews</t>
  </si>
  <si>
    <t>1364-0321</t>
  </si>
  <si>
    <t>10.1016/j.rser.2015.07.023</t>
  </si>
  <si>
    <t>FRANCISCO SANTAMARIA PIEDRAHITA, ADRIANA MARCELA VEGA| ESCOBAR, EDWIN RIVAS TRUJILLO</t>
  </si>
  <si>
    <t>WEP, WPA and WPA2 encryption protocols vulnerability on wireless networks with Linux platform</t>
  </si>
  <si>
    <t>DARIN MOSQUERA PALACIOS, EDWIN RIVAS TRUJILLO</t>
  </si>
  <si>
    <t>Tendencias del mercado energético a nivel global</t>
  </si>
  <si>
    <t>10.14483/udistrital.jour.tecnura.2015.ICE.a22</t>
  </si>
  <si>
    <t>Regulations, policies and incentives as strategies for the adoption of distributed generation in latin america and the caribbean</t>
  </si>
  <si>
    <t>Energy Education Science And Technology Part A: Energy Science And Research</t>
  </si>
  <si>
    <t>1308-772X</t>
  </si>
  <si>
    <t>FRANCISCO SANTAMARIA PIEDRAHITA, JOHANN ALEXANDER HERNANDEZ MORA, CESAR LEONARDO TRUJILLO RODRIGUEZ</t>
  </si>
  <si>
    <t>Analysis of Primary User Modeling Activity on Cognitive Radio Wireless Networks</t>
  </si>
  <si>
    <t>Distributed generation in colombia</t>
  </si>
  <si>
    <t>Operación del convertidor dc/dc puente completo con desplazamiento de fase y conmutación a tensión cero: análisis y consideraciones de diseño</t>
  </si>
  <si>
    <t>10.14483/udistrital.jour.tecnura.2015.ICE.a21</t>
  </si>
  <si>
    <t>EIDER ALEXANDER NARVAEZ CUBILLOS, FRANCISCO SANTAMARIA PIEDRAHITA</t>
  </si>
  <si>
    <t>Electrical performance of distribution insulators with chlorella vulgaris growth on its surface</t>
  </si>
  <si>
    <t>http://dx.doi.org/10.15446/ing.investig.v35n1Sup.53578</t>
  </si>
  <si>
    <t>HERBERT ENRIQUE ROJAS CUBIDES, CARLOS DANIEL PEREZ CASTIBLANCO, ANDRES FELIPE LEON MORALES, LUIS FELIPE CANTOR BABATIVA</t>
  </si>
  <si>
    <t>Crecimiento de algas sobre aisladores de media tensión y su impacto sobre el desempeño eléctrico</t>
  </si>
  <si>
    <t>http://dx.doi.org/10.14483/udistrital.jour.tecnura.2015.ICE.a02</t>
  </si>
  <si>
    <t>CARLOS DANIEL PEREZ CASTIBLANCO, HERBERT ENRIQUE ROJAS CUBIDES, ANDRES FELIPE LEON MORALES, LUIS FELIPE CANTOR BABATIVA</t>
  </si>
  <si>
    <t>Algoritmo de gestión para la recarga de vehículos eléctricos</t>
  </si>
  <si>
    <t>http://dx.doi.org/10.14483/udistrital.jour.tecnura.2015.ICE.a11</t>
  </si>
  <si>
    <t>JORGE ALEXANDER ALARCON VILLAMIL, CRISTIAN CAMILO MENDOZA GROSSO, ADRIANA MARCELA QUINTERO MONTENEGRO</t>
  </si>
  <si>
    <t>Aplicación de la transformación local polinomial de Fourier en el analisis de descargas parciales</t>
  </si>
  <si>
    <t>http://dx.doi.org/10.14483/udistrital.jour.tecnura.2015.ICE.a01</t>
  </si>
  <si>
    <t>HERBERT ENRIQUE ROJAS CUBIDES, CAMILO ANDRES CORTES GUERRERO</t>
  </si>
  <si>
    <t>Evaluación del Impacto de la Generación Distribuida mediante Índices Normalizados con base en la Normatividad Colombiana y Estándares IEEE</t>
  </si>
  <si>
    <t>http://dx.doi.org/10.14483/udistrital.jour.reving.2015.2.a08</t>
  </si>
  <si>
    <t>Analysis of voltage sag compensation in distribution systems using a multilevel DSTATCOM in ATP/EMTP</t>
  </si>
  <si>
    <t>http://dx.doi.org/10.15446/dyna.v82n192.48566</t>
  </si>
  <si>
    <t>HERBERT ENRIQUE ROJAS CUBIDES, AUDREY SOLEY CRUZ BERNAL, HARVEY DAVID ROJAS CUBIDES</t>
  </si>
  <si>
    <t>Impacts of regulation in the development of distributed generation</t>
  </si>
  <si>
    <t>10.1016/j.tej.2015.07.002</t>
  </si>
  <si>
    <t>CESAR LEONARDO TRUJILLO RODRIGUEZ, FRANCISCO SANTAMARIA PIEDRAHITA, JOHANN ALEXANDER HERNANDEZ MORA</t>
  </si>
  <si>
    <t>Internet of things backed by knowledge management for smart home</t>
  </si>
  <si>
    <t>Lecture Notes In Business Information Processing</t>
  </si>
  <si>
    <t>1865-1348</t>
  </si>
  <si>
    <t>10.1007/978-3-319-21009-4_39</t>
  </si>
  <si>
    <t>Modelo de gestión de energía eléctrica domiciliaria: Propuesta Preliminar</t>
  </si>
  <si>
    <t>10.14483/udistrital.jour.redes.2015.1.a07</t>
  </si>
  <si>
    <t>FRANCISCO SANTAMARIA PIEDRAHITA, EDWIN RIVAS TRUJILLO, ADRIANA MARCELA VEGA| ESCOBAR</t>
  </si>
  <si>
    <t>Control por rechazo activo de perturbaciones basado en observadores GPI para un helicóptero de dos grados de libertad</t>
  </si>
  <si>
    <t>http://revistas.ustatunja.edu.co/index.php/ingeniomagno/article/view/1024</t>
  </si>
  <si>
    <t>HARVEY DAVID ROJAS CUBIDES, JOHN ALEXANDER CORTES ROMERO, HERBERT ENRIQUE ROJAS CUBIDES</t>
  </si>
  <si>
    <t>Optimization methodology to distributed generation location in distribution grids assessing protections coordination</t>
  </si>
  <si>
    <t>10.1109/TLA.2015.7111995</t>
  </si>
  <si>
    <t>CARLOS GOMEZ, FRANCISCO SANTAMARIA PIEDRAHITA</t>
  </si>
  <si>
    <t>Elementos fundamentales que componen la radio cognitiva y asignación de bandas espectrales</t>
  </si>
  <si>
    <t>http://dx.doi.org/10.4067/S0718-07642015000100004</t>
  </si>
  <si>
    <t>EDWIN RIVAS TRUJILLO, DANILO LOPEZ SARMIENTO, OSCAR EDUARDO GUALDRON GUERRERO</t>
  </si>
  <si>
    <t>Design and implementation of a pv laboratory for engineering students</t>
  </si>
  <si>
    <t>EVALUACIÓN DE LA INMUNIDAD DE UN MOTOR DE INDUCCIÓN MONOFÁSICO FRENTE A HUECOS DE TENSIÓN</t>
  </si>
  <si>
    <t>Informacion Tecnologica</t>
  </si>
  <si>
    <t>10.4067/S0718-07642014000100011</t>
  </si>
  <si>
    <t> EDWIN RIVAS TRUJILLO</t>
  </si>
  <si>
    <t>Transient surges analysis in low voltage networks</t>
  </si>
  <si>
    <t>10.14483/udistrital.jour.tecnura.2014.DSE1.a03</t>
  </si>
  <si>
    <t>FRANCISCO SANTAMARIA PIEDRAHITA, ANDRES ALFONSO RODRIGUEZ, LUIS EDUARDO PERDOMO ORJUELA</t>
  </si>
  <si>
    <t>Aspectos técnicos y normativos para el monitoreo y medición de armónicos</t>
  </si>
  <si>
    <t>http://www.scielo.org.co/pdf/inge/v19n2/v19n2a07.pdf</t>
  </si>
  <si>
    <t>HERBERT ENRIQUE ROJAS CUBIDES, EDWIN RIVAS TRUJILLO, ADOLFO ANDRES JARAMILLO MATTA</t>
  </si>
  <si>
    <t>Proposed methodology for assignment of spectral bands in Wireless congnitive radio networks</t>
  </si>
  <si>
    <t>10.14483/udistrital.jour.tecnura.2014.DSE1.a05</t>
  </si>
  <si>
    <t>Infraestructura de comunicaciones en microrredes eléctricas</t>
  </si>
  <si>
    <t>http://revistas.udistrital.edu.co/ojs/index.php/REDES/article/view/8044</t>
  </si>
  <si>
    <t>ELVIS EDUARDO GAONA GARCIA, CESAR LEONARDO TRUJILLO RODRIGUEZ, HERBERT ENRIQUE ROJAS CUBIDES</t>
  </si>
  <si>
    <t>Implementación Computacional de la Transformación Fraccional de Fourier Discreta</t>
  </si>
  <si>
    <t>http://dx.doi.org/10.4067/S0718-07642014000600017</t>
  </si>
  <si>
    <t>Primera Aproximación Para El Aprovechamiento Y Generación De Energía Con Gas Natural Desde Mecanismo De Desarrollo Limpio (MDL)</t>
  </si>
  <si>
    <t>http://dx.doi.org/10.14483/udistrital.jour.RC.2015.21.a3</t>
  </si>
  <si>
    <t>LAUDIA MARIA CARDONA LONDONO, EDWIN RIVAS TRUJILLO</t>
  </si>
  <si>
    <t>PREDICCIÓN ESPECTRAL EN REDES INALÁMBRICAS DE RADIO COGNITIVA</t>
  </si>
  <si>
    <t>DANILO LOPEZ SARMIENTO, EDWIN RIVAS TRUJILLO, OSCAR EDUARDO GUALDRON GUERRERO</t>
  </si>
  <si>
    <t>Centro Integral de Reciclaje con inclusión de fuentes alternativas de energia</t>
  </si>
  <si>
    <t>Revista Escuela De Administración De Negocios</t>
  </si>
  <si>
    <t>LUIS ALEJANDRO ARIAS BARRAGAN, EDWIN RIVAS</t>
  </si>
  <si>
    <t>EDWIN RIVAS TRUJILLO, HERBERT ENRIQUE ROJAS CUBIDES, ADOLFO ANDRES JARAMILLO MATTA</t>
  </si>
  <si>
    <t>Optimal Power Flow in Electrical Microgrids</t>
  </si>
  <si>
    <t>ENERGY AND POWER ENGINEERING</t>
  </si>
  <si>
    <t>1947-3818</t>
  </si>
  <si>
    <t>10.4236/epe.2014.612037</t>
  </si>
  <si>
    <t>FRANCISCO ANDRES HEREDIA RAMIREZ, JOHANN ALEXANDER HERNANDEZ MORA, EDWIN RIVAS TRUJILLO</t>
  </si>
  <si>
    <t>Denoising of measured lightning electric field signals using adaptive filters in the fractional Fourier domain</t>
  </si>
  <si>
    <t>Measurement</t>
  </si>
  <si>
    <t>0263-2241</t>
  </si>
  <si>
    <t>http://dx.doi.org/10.1016/j.measurement.2014.05.026</t>
  </si>
  <si>
    <t>Uso racional y eficiente de la energía en edificios públicos en el contexto Colombiano</t>
  </si>
  <si>
    <t>FRANCISCO SANTAMARIA PIEDRAHITA, JAIME PINZON, ALEJANDRA CORREDOR</t>
  </si>
  <si>
    <t>Internet de los objetos empleando arduino para la gestión eléctrica domiciliaria</t>
  </si>
  <si>
    <t>ADRIANA MARCELA VEGA ESCOBAR, EDWIN RIVAS TRUJILLO, FRANCISCO SANTAMARIA PIEDRAHITA</t>
  </si>
  <si>
    <t>Estado del arte del análisis de gases disueltos en transformadores de potencia</t>
  </si>
  <si>
    <t>DESEMPEÑO DE LOS PROTOCOLOS DE ENRUTAMIENTO MESH</t>
  </si>
  <si>
    <t>Implementación de indicadores energéticos en centros educativos. Caso de estudio: Edificio Alejandro Suarez Copete, Universidad Distrital Francisco José de Caldas</t>
  </si>
  <si>
    <t>FRANCISCO SANTAMARIA PIEDRAHITA, JAIME PINZON, ALEJANDRA CORREDOR, JOHANN ALEXANDER HERNANDEZ MORA, CESAR LEONARDO TRUJILLO RODRIGUEZ</t>
  </si>
  <si>
    <t>Propuesta de diseño para un centro integral de reciclaje con inclusión de fuentes alternativas de energía</t>
  </si>
  <si>
    <t>LUIS ALEJANDRO ARIAS BARRAGAN, EDWIN RIVAS TRUJILLO, CINDY NAYID VEGA SANTAMARIA</t>
  </si>
  <si>
    <t>Comparacion de las normas NTC 4552 de 2008 e IEC 62305 de 2010 para el análisis de riesgo</t>
  </si>
  <si>
    <t>http://dx.doi.org/10.14483/udistrital.jour.tecnura.2014.2.a08</t>
  </si>
  <si>
    <t>FRANCISCO SANTAMARIA PIEDRAHITA, CESAR ALBERTO TORRES, OSCAR IGNACIO SANCHEZ</t>
  </si>
  <si>
    <t>Design and Performance Analysis of a Subnanosecond Pulse Generator</t>
  </si>
  <si>
    <t>Ieee Transactions On Plasma Science</t>
  </si>
  <si>
    <t>0093-3813</t>
  </si>
  <si>
    <t>10.1109/TPS.2014.2302913</t>
  </si>
  <si>
    <t>FRANCISCO SANTAMARIA PIEDRAHITA, FRANCISCO JOSE ROMAN CAMPOS</t>
  </si>
  <si>
    <t>DISEÑO DE UN GENERADOR DE FLUJO AXIAL USANDO EL MÉTODO DE ELEMENTOS FINITOS</t>
  </si>
  <si>
    <t>EDWIN RIVAS TRUJILLO, JORGE ALEXANDER ALARCON VILLAMIL, LUISA FERNANDA HERRERA GIRALDO</t>
  </si>
  <si>
    <t>Evaluacion de la Inmunidad de un Motor de induccion Monofasico frente a Huecos de Tension</t>
  </si>
  <si>
    <t>FRANCISCO SANTAMARIA PIEDRAHITA, EDWIN RIVAS, JOAQUIN CAICEDO, LUIS NAVARRO</t>
  </si>
  <si>
    <t>Comparison of thermal solar collector technologies and their applications</t>
  </si>
  <si>
    <t>http://dx.doi.org/10.18180/tecciencia.2013.15.3.</t>
  </si>
  <si>
    <t>JAIRO EDUARDO HORTUA BORBON, JORGE ALEXANDER ALARCON VILLAMIL</t>
  </si>
  <si>
    <t>Modelo de Gestion de redes de distribucion mediante UML y BLP</t>
  </si>
  <si>
    <t>EDWIN RIVAS TRUJILLO, LUIS ALEJANDRO ARIAS BARRAGAN, DIEGO FERNANDO GARCIA, DIEGO FERNANDO GARCIA GOMEZ</t>
  </si>
  <si>
    <t>PROPUESTA DE CONEXIÓN DE ENTORNOS IPv6 MEDIANTE UN BACKBONE MPLS/IPV4</t>
  </si>
  <si>
    <t>Escenarios para la ubicacion optima de generacion distribuida con base en un algoritmo analitico</t>
  </si>
  <si>
    <t>EDWIN RIVAS TRUJILLO, DIEGO LEONARDO GONZALEZ HERRERA, GUSTAVO ADOLFO LUNA RUSSI</t>
  </si>
  <si>
    <t>ANÁLISIS DE ESTABILIDAD TRANSITORIA EN UN SISTEMA INDUSTRIAL CON GENERACIÓN PROPIA INTERCONECTADO CON EL SISTEMA DE POTENCIA</t>
  </si>
  <si>
    <t>10.4067/S0718-07642014000100009</t>
  </si>
  <si>
    <t>JORGE ALEXANDER ALARCON VILLAMIL</t>
  </si>
  <si>
    <t>Simulation of voltage sag characteristics in power systems</t>
  </si>
  <si>
    <t>FRANCISCO SANTAMARIA PIEDRAHITA, EDWIN RIVAS, FELIPE NAVARRO, JOAQUIN EDUARDO CAICEDO NAVARRO, EDWIN RIVAS TRUJILLO</t>
  </si>
  <si>
    <t>DESIGN AND CONSTRUCTION OF A SOLAR COLLECTOR PARABOLIC DISH FOR RURAL ZONES IN COLOMBIA</t>
  </si>
  <si>
    <t>ttp://dx.doi.org/10.18180/tecciencia.2013.14.2</t>
  </si>
  <si>
    <t>IPTV: NEXT-GENERATION NETWORK TECHNOLOGIES AND PROTOCOLS</t>
  </si>
  <si>
    <t>EDWIN RIVAS TRUJILLO, DANILO LOPEZ SARMIENTO, BAYRON VILLANUEVA OCAMPO</t>
  </si>
  <si>
    <t>Estado del arte y propuesta metodológica de evaluación del impacto de la generación distribuida</t>
  </si>
  <si>
    <t>El Hombre Y La Máquina</t>
  </si>
  <si>
    <t>0121-0777</t>
  </si>
  <si>
    <t>GUSTAVO ADOLFO LUNA RUSSI, EDWIN RIVAS TRUJILLO</t>
  </si>
  <si>
    <t>Experimental study of a Sub-Millimeter Spark-Gap</t>
  </si>
  <si>
    <t>10.1109/TPS.2013.2249531</t>
  </si>
  <si>
    <t>Modelamiento y analisis de ruido en transformadores mediante elementos finitos</t>
  </si>
  <si>
    <t>EDWIN RIVAS TRUJILLO, DANILO LOPEZ SARMIENTO, ANDERSON RAMIREZ BELTRAN</t>
  </si>
  <si>
    <t>GEFEM</t>
  </si>
  <si>
    <t>Aplicativo Web para la Fusión de Imágenes Satelitales</t>
  </si>
  <si>
    <t>Procesamiento Digital de Imágenes</t>
  </si>
  <si>
    <t>Risti - Revista Ibérica De Sistemas E Tecnologias De Informação</t>
  </si>
  <si>
    <t>RUBEN JAVIER MEDINA DAZA</t>
  </si>
  <si>
    <t>Caracterización dosimétrica por Resonancia Paramagnética Electrónica (EPR) de esmalte dental irradiado con rayos X</t>
  </si>
  <si>
    <t xml:space="preserve">Fisica      </t>
  </si>
  <si>
    <t>Revista Colombiana De Física</t>
  </si>
  <si>
    <t>0120-2650</t>
  </si>
  <si>
    <t>MIGUEL JOSE ESPITIA RICO, JOHN HERNAN DIAZ FORERO</t>
  </si>
  <si>
    <t>DFT study of the pressure influence on the electronic and magnetic properties of Ga x Mn 1-x N compound</t>
  </si>
  <si>
    <t>Fisica de la materia condensada</t>
  </si>
  <si>
    <t>Mexico</t>
  </si>
  <si>
    <t>Revista Mexicana De Fisica</t>
  </si>
  <si>
    <t>0035-001X</t>
  </si>
  <si>
    <t>JOHN HERNAN DIAZ FORERO</t>
  </si>
  <si>
    <t>Evaluación cualitativa y cuantitativa de la fusión de imágenes satelitales usando la transformada de Wavelet</t>
  </si>
  <si>
    <t>Innovation in Engineering, Technology and Education for Competitiveness and Prosperity: Proceedings of the 11th Latin American and Caribbean Conference for Engineering and Technology</t>
  </si>
  <si>
    <t>0978-0982</t>
  </si>
  <si>
    <t>Evaluación de la fusión de imágenes satelitales usando la Transformada rápida de wavelet haar y counturlet</t>
  </si>
  <si>
    <t>First principles study structural and electronic properties CrN/GaN multilayer</t>
  </si>
  <si>
    <t>Ingeniería Y Ciencia</t>
  </si>
  <si>
    <t>1794-9165</t>
  </si>
  <si>
    <t>MIGUEL JOSE ESPITIA RICO</t>
  </si>
  <si>
    <t>Implementación de Herramientas Web para la fusión de imágenes satelitales usando la Transformada Rápida de Wavelet Haar (TRWH)</t>
  </si>
  <si>
    <t>Mapping (Madrid)</t>
  </si>
  <si>
    <t>1131-9100</t>
  </si>
  <si>
    <t>IMPLEMENTACIÓN DE UN SERVICIO EN LA WEB ¿MASHUP¿ PARA LA FUSIÓN DE IMÁGENES SATELITALES USANDO LA TRANSFORMADA RÁPIDA DE WAVELET HAAR</t>
  </si>
  <si>
    <t>Simulación del espectro EPR del Radical CO2</t>
  </si>
  <si>
    <t>Eduar Enrique Carvajal Taborda, John Hernan Días Forero, Miguel José Espitia Rico</t>
  </si>
  <si>
    <t>Two-dimensional fast Haar wavelet transform for satellite-image fusion</t>
  </si>
  <si>
    <t> Journal Of Applied Remote Sensing</t>
  </si>
  <si>
    <t>1931-3195</t>
  </si>
  <si>
    <t>VARIATION OF MAGNETISM OF Cr1-XGaXN DUE TO THE PRESSURE: A DFT STUDY (VARIACION DEL MAGNETISMO EN EL COMPUESTO Cr1-XGaXN DEBIDO A LA PRESIÓN: UN ESTUDIO POR DFT)</t>
  </si>
  <si>
    <t>Revista Latinoamericana De Metalurgia Y Materiales</t>
  </si>
  <si>
    <t>0255-6952</t>
  </si>
  <si>
    <t>A comparative study TiC/TiN and TiN/CN multilayers</t>
  </si>
  <si>
    <t>Assessment of satellite-image fusion using Fast haar Wavelet transform and Contourlet</t>
  </si>
  <si>
    <t>Iberian Conference on Information Systems and Technologies, CISTI</t>
  </si>
  <si>
    <t>2166-0727</t>
  </si>
  <si>
    <t>Cálculo de la estructura electrónica de la superred (GaN)4(RuN)4</t>
  </si>
  <si>
    <t>Ciencia En Desarrollo</t>
  </si>
  <si>
    <t>0121-7488</t>
  </si>
  <si>
    <t>Computational calculation of the electronic and magnetic properties of 1x1-MN/GaN (M = V, Cr and Mn) multilayers</t>
  </si>
  <si>
    <t>Nigeria</t>
  </si>
  <si>
    <t>International Journal Of Physical Sciences</t>
  </si>
  <si>
    <t>1992-1950</t>
  </si>
  <si>
    <t>DFT Study of Electronic Structure and Structural Properties of Ga0.5Cr0.5N</t>
  </si>
  <si>
    <t>Estabilidad relativa del compuesto carburo de titanio TiC: un estudio mediante DFT</t>
  </si>
  <si>
    <t>ESTUDIO AB INITIO DE ESTRUCTURA Y ELECTRÓNICA DEL (Si,Ge)xZ(1-x) (Z= B, Al, Ga, In y Tl)</t>
  </si>
  <si>
    <t>Revista Colombiana De Materiales</t>
  </si>
  <si>
    <t>2256-1013</t>
  </si>
  <si>
    <t>Estudio de la caída libre desde marcos de referencia no inerciales usando herramientas computacionales</t>
  </si>
  <si>
    <t> Revista Científica</t>
  </si>
  <si>
    <t>ESTUDIO DFT DE PROPIEDADES ESTRUCTURALES Y ELECTRÓNICAS DEL ÓXIDO DE TITANIO EN SUS FASES: RUTILO, ANATASA Y BROOKITA</t>
  </si>
  <si>
    <t>ESTUDIO TEÓRICO UTILIZANDO PRIMEROS PRINCIPIOS DEL TiO2 DOPADO CON N, Cr, V, Co, Al, Ga</t>
  </si>
  <si>
    <t>EVOLUCIÓN DE LAS PROPIEDADES ESTRUCTURALES Y ELECTRÓNICAS DEL Ti0.5X0.5 CON LOS ELEMENTOS DE LA COLUMNA IVA</t>
  </si>
  <si>
    <t>Implementing Fast-Haar Wavelet transform on original Ikonos images to perform image fusion: qualitative assessment</t>
  </si>
  <si>
    <t>Revista Facultad De Ingenieria</t>
  </si>
  <si>
    <t>Los Siliciuros y sus propiedades estructurales y electrònicas:el V1-xSix en las fases FCC y NaCl</t>
  </si>
  <si>
    <t>Ingenieros Militares</t>
  </si>
  <si>
    <t>2145-3144</t>
  </si>
  <si>
    <t>PROPIEDADES DE CARBUROS BINARIOS CON ELEMENTOS DE TRANSICIÓN EN FASE NaCl Y CsC</t>
  </si>
  <si>
    <t>Propiedades estructurales, electrónicas y magnéticas de la multicapa MnN/GaN un estudio ab initio</t>
  </si>
  <si>
    <t>Relative Stability of Titanium Carbide TiC Compound: a DFT Study</t>
  </si>
  <si>
    <t>THEORETICAL STUDY OF THE STRUCTURAL AND ELECTRONIC PROPERTIES OF THE ScxCr1-xN COMPOUND</t>
  </si>
  <si>
    <t>Transición de fase estructural de wurtzita a NaCl de la superred TiN/GaN: Un estudio por DFT</t>
  </si>
  <si>
    <t>Revista Colombiana de Fisica</t>
  </si>
  <si>
    <t>Un estudio DFT de las propiedades estructurales y electrónicas del Ti en las fases α, β, ω, fcc y Zno</t>
  </si>
  <si>
    <t>Ab - initio calculations of magnetic behavior in wurtzite Al x V 1-x N compound</t>
  </si>
  <si>
    <t>JOHN HERNAN DIAZ FORERO, MIGUEL JOSE ESPITIA RICO</t>
  </si>
  <si>
    <t>Assessment of WorldView-2 satellite-image fusion using Daubechies Wavelet transform</t>
  </si>
  <si>
    <t>DFT predictions of ferromagnetism in the AlC0.0625N0.9375 and AlC0.125N0.875 compounds</t>
  </si>
  <si>
    <t>Results In Physics</t>
  </si>
  <si>
    <t> 2211-3797</t>
  </si>
  <si>
    <t>First-principles calculations of the pressure dependence on the structural and electronic properties of GaN/CrN superlattice</t>
  </si>
  <si>
    <t>Física y Estadística</t>
  </si>
  <si>
    <t>JOHN HERNAN DIAZ FORERO, LUIS EDUARDO CASTILLO MENDEZ</t>
  </si>
  <si>
    <t>Geographical modeling of exposure risk to cyanobacteria for epidemiological purposes</t>
  </si>
  <si>
    <t>Sistemas de Información Geográfica</t>
  </si>
  <si>
    <t>Environment International</t>
  </si>
  <si>
    <t>1873-6750</t>
  </si>
  <si>
    <t>ERIKA SOFIA UPEGUI CARDONA</t>
  </si>
  <si>
    <t>Geostatistical modeling of temperature anomaly in season of the ¿El niño? phenomenon in Boyaca, Colombia</t>
  </si>
  <si>
    <t>Geoestadística</t>
  </si>
  <si>
    <t>IEEE GEOSCIENCE AND REMOTE SENSING LETTERS</t>
  </si>
  <si>
    <t>1558-0571</t>
  </si>
  <si>
    <t xml:space="preserve"> ANDRES CAMILO FLOREZ GARCIA</t>
  </si>
  <si>
    <t>Graphene monolayers on GaN(0 0 0 1)</t>
  </si>
  <si>
    <t>Applied Surface Science</t>
  </si>
  <si>
    <t>0169-4332</t>
  </si>
  <si>
    <t>Half-metallic ferromagnetism of ZnxMn1&amp;#8722;xO compounds: A first-principles study</t>
  </si>
  <si>
    <t>Computational Condensed Matter</t>
  </si>
  <si>
    <t>2352-2143</t>
  </si>
  <si>
    <t>A study ab-initio of relative stability and electronic properties of substitutions of C by B and N in the w-BN compound</t>
  </si>
  <si>
    <t>Journal Of Physics: Conference Series</t>
  </si>
  <si>
    <t>1742-6596</t>
  </si>
  <si>
    <t>Ab initio calculations of half-metallic ferromagnetism in (VN)1/(AlN)1, (VN)1/(GaN)1 and (VN)1/(InN)1 superlattices</t>
  </si>
  <si>
    <t>Aplicación de imágenes de satélite y de sistemas UAV para la producción de guayaba en la provincia de Vélez, Santander</t>
  </si>
  <si>
    <t>Ud Y La Geomatica</t>
  </si>
  <si>
    <t>2011-4990</t>
  </si>
  <si>
    <t>Cálculo computacional de las propiedades magnéticas de la superred MnO/ZnO</t>
  </si>
  <si>
    <t>Inteligenia Computacional</t>
  </si>
  <si>
    <t>Tecno Lógicas</t>
  </si>
  <si>
    <t>Effects of substitutions of C atoms by Al and N in the w-AlN compound</t>
  </si>
  <si>
    <t>Electronic and magnetic properties GaN/MnN/GaN and MnN/GaN/MnN interlayers</t>
  </si>
  <si>
    <t>ELECTRONIC STRUCTURE AND THE HALF-METALLIC FERROMAGNETIC BEHAVIOR OF THE Ti-DOPED BN SYSTEM STUDIED USING FIRST-PRINCIPLES</t>
  </si>
  <si>
    <t>Extraction of buildings in very high spatial resolution's GeoEye images, an approach through the mathematical morphology</t>
  </si>
  <si>
    <t>IEEE Xplore Digital Library</t>
  </si>
  <si>
    <t>2329-6259</t>
  </si>
  <si>
    <t>First principles study of the relative stability and electronic properties of the VN/GaN/VN interlayer</t>
  </si>
  <si>
    <t>Nigería</t>
  </si>
  <si>
    <t>Image fusion using the Wavelet TRW and Haar transforms: Enhancement of spatial resolution for the Ikonos images from Ortophotos</t>
  </si>
  <si>
    <t>Improving the spatial resolution of Ikonos images based on orthophotos: An application of image fusion with wavelet transform</t>
  </si>
  <si>
    <t>Portal "Geomático Educativo y de Negocios" para la integración del RFID y el GPS mediante un sistema de información geográfica (SIG)</t>
  </si>
  <si>
    <t xml:space="preserve">Mapping (Madrid) </t>
  </si>
  <si>
    <t>Research of the structural and electronic properties of VN/AlN/VN and AlN/VN/AlN based on DFT calculation</t>
  </si>
  <si>
    <t>Structural and electronic properties of V-doped cubic BN: A density functional theory study</t>
  </si>
  <si>
    <t>Solid State Communications</t>
  </si>
  <si>
    <t>0038-1098</t>
  </si>
  <si>
    <t>Structural and magnetic properties CuAl1-xCrxS2 alloys</t>
  </si>
  <si>
    <t>Theoretical calculation of half-metallic ferromagnetism in Al1-xVxN compound</t>
  </si>
  <si>
    <t>Miguel JR Espitia, Jonh HF Díaz, Luis Eduardo Castillo</t>
  </si>
  <si>
    <t>Theoretical investigation of GaN carbon doped</t>
  </si>
  <si>
    <t>Theoretical investigation of the electronic and magnetic properties of TM (TM = Ti, V, and Cr)-doped w-BN compound</t>
  </si>
  <si>
    <t>Journal Of Magnetism And Magnetic Materials</t>
  </si>
  <si>
    <t>0304-8853</t>
  </si>
  <si>
    <t>A theoretical calculation of the electronic and magnetic behaviour of C-doped zincblende AlN</t>
  </si>
  <si>
    <t>Algorithmic Model to Limit TCP Protocol Congestion in End-To-End Networks</t>
  </si>
  <si>
    <t>Italia</t>
  </si>
  <si>
    <t>International Review on Computers and Software</t>
  </si>
  <si>
    <t>1828-6003</t>
  </si>
  <si>
    <t>Computational Calculation of the Relative Phase of the MnN Compound</t>
  </si>
  <si>
    <t>International Journal of Mathematical Analysis</t>
  </si>
  <si>
    <t>1312-8876</t>
  </si>
  <si>
    <t>Development of an application to determine quality indexes in rivers through artificial neural networks applied to data from the Bogota river</t>
  </si>
  <si>
    <t>Fusion of WorldView2 images using Contourlet, Curvelet and Ridgelet transforms for edge enhancement</t>
  </si>
  <si>
    <t>Revista Facultad de Ingenieria</t>
  </si>
  <si>
    <t>Monitoring of urban dynamics using LiDAR data: Case study of a sector in Bogotá - Colombia</t>
  </si>
  <si>
    <t>Fotogrametría Digital, Sistemas de Información Geográfica</t>
  </si>
  <si>
    <t>Theoretical and Analytical Study of the Phase Transition of 1x1-CrN/GaN Multilayer</t>
  </si>
  <si>
    <t>0066-5452</t>
  </si>
  <si>
    <t>VN/TiN, CrN/TiN and MnN/TiN Superlattices, New Materials for Hard Coatings: A Computational Study</t>
  </si>
  <si>
    <t>Wavelet Daubechies (db4) transform assessement for WordView-2 Images Fusion</t>
  </si>
  <si>
    <t>Journal Of Computers</t>
  </si>
  <si>
    <t>1796-203X</t>
  </si>
  <si>
    <t>1x3-ZnO/MnO multilayer ab-initio study</t>
  </si>
  <si>
    <t>Common Security Attacks on Drones</t>
  </si>
  <si>
    <t>Computational Calculation of Energetic Stability, Electronic Properties and Magnetism in the Alloys &amp;#119925;&amp;#119939;&amp;#120783;&amp;#8722; &amp;#119961;&amp;#119914;&amp;#119955;&amp;#119961;&amp;#119925;</t>
  </si>
  <si>
    <t>Rusia</t>
  </si>
  <si>
    <t>Congestion Control in Lan-to-Lan Connections</t>
  </si>
  <si>
    <t>Design of an Elevator Monitoring Application using Internet of Things</t>
  </si>
  <si>
    <t>DFT Study of Structural and Electronic Properties of TiN/AlN/TiN Interlayer</t>
  </si>
  <si>
    <t>Fisica</t>
  </si>
  <si>
    <t>Electronic and magnetic behavior of transition metal-doped cubic gallium nitride: first-principles calculations</t>
  </si>
  <si>
    <t>Journal of Magnetism and Magnetic Materials</t>
  </si>
  <si>
    <t>Evolution of the orbitals Dy-4 f in the DyB 2 compound using the LDA, PBE approximations, and the PBE0 hybrid functional</t>
  </si>
  <si>
    <t>Generation of Pure Trajectories for Continuous Movements in the Rehabilitation of Lower Member Using Exoskeletons</t>
  </si>
  <si>
    <t>Half-metallic ferromagnetism character induced by V-doped cubic AlN</t>
  </si>
  <si>
    <t>Impact of the pre-signaling of land control points on flights with unmanned aerial vehicles for cartographic purposes Case study: Moorlands of Chingaza</t>
  </si>
  <si>
    <t>Fotogrametría Digital</t>
  </si>
  <si>
    <t>Magnetism of low concentration MT (MT = Ti, V, Cr)-doped AlN zincblende density functional theory study</t>
  </si>
  <si>
    <t>Multicapas VN/TiN, CrN/TiN y MnN/TiN, nuevos materiales para recubrimientos duros: un estudio AB initio</t>
  </si>
  <si>
    <t>Optical Recognition of Numerical Characters and digital imagnes glucometers</t>
  </si>
  <si>
    <t>SENSIBILIDAD AMBIENTAL ANTE UN POSIBLE DERRAME OFFSHORE APLICANDO TECNOLOGÍAS GEOESPACIALES, COSTA CARIBE COLOMBIANA</t>
  </si>
  <si>
    <t>México</t>
  </si>
  <si>
    <t>Revista Aidis De Ingenieria Y Ciencias Ambientales Investigación Desarrollo Y Práctica</t>
  </si>
  <si>
    <t>0718-378X</t>
  </si>
  <si>
    <t>George Harold Bogotá Sanabria, Andrés Camilo Flórez García, Jhon Alexander Guzman Manrique</t>
  </si>
  <si>
    <t>Spectral and spatial assessment of the TDW Wavelet transform decimated and not decimated for the fusion of OrbView-2 satellite images</t>
  </si>
  <si>
    <t>Proceedings of the IEEE</t>
  </si>
  <si>
    <t>0018-9219</t>
  </si>
  <si>
    <t>RUBEN JAVIER MEDINA DAZA, ERIKA SOFIA UPEGUI CARDONA</t>
  </si>
  <si>
    <t>Study of Critical Vital Signs Using Deep Learning</t>
  </si>
  <si>
    <t>Study of the Substitution Effects of Carbon on the Electronic Properties of AlN and GaN</t>
  </si>
  <si>
    <t>Suspended Solids in the Gulf of Urabá Colombia ¿ Annual Average Estimation Using MODIS MYD09Q1 Images</t>
  </si>
  <si>
    <t>Advances in Intelligent Systems and Computing</t>
  </si>
  <si>
    <t>Transition Phase, Structural and Electronic Properties of CrN/AlN Superlattice under Hydrostatic Pressure</t>
  </si>
  <si>
    <t>Use of an Agent-Based Model and Game Theory to Simulate the Behavior of Former Members of the FARC Group in the Reinsertion Process and Peace Agreement in Colombia</t>
  </si>
  <si>
    <t>Estadistica</t>
  </si>
  <si>
    <t>Using Machine Learning for News Verification</t>
  </si>
  <si>
    <t>Inteligencia Compuatacional</t>
  </si>
  <si>
    <t>Machine Learning</t>
  </si>
  <si>
    <t>Wi-Fi Based Teleoperation System of a Robot with Four Degrees of Freedom Using a Computer and a Smartphone</t>
  </si>
  <si>
    <t>Ab initio invesgations of the electronic and magnetic behavior of 1x1- MnN/GaN superlattice under hydrostatic pressure</t>
  </si>
  <si>
    <t>Adsorption effect of a chromium atom on the structure and electronic properties of a single ZnO monolayer</t>
  </si>
  <si>
    <t>Physica B: Condensed Matter</t>
  </si>
  <si>
    <t>0921-4526</t>
  </si>
  <si>
    <t>Análisis histórico del retroceso glaciar en el nevado del Ruiz considerando el fenómeno de El Niño-Oscilación del Sur</t>
  </si>
  <si>
    <t>Percepción remota, Procesamiento Digital de Imágenes</t>
  </si>
  <si>
    <t>REVISTA UD Y LA GEOMÁTICA</t>
  </si>
  <si>
    <t>2344-8407</t>
  </si>
  <si>
    <t>ANALYSIS ON 3D RECONSTRUCTION OF THE MONUMENT TO HEROES AS A TOOL FOR A CONCEPTUAL AND METHODOLOGICAL APPROACH IN THE PATRIMONIZATION AND EVALUATION OF CULTURAL INTEREST GOODS</t>
  </si>
  <si>
    <t>Francia</t>
  </si>
  <si>
    <t>The International Archives of the Photogrammetry, Remote Sensing and Spatial Information Sciences</t>
  </si>
  <si>
    <t>2194-9034</t>
  </si>
  <si>
    <t>Arp Attack Detection Software Poisoning and Sniffers in WLAN Networks Implementing Supervised Machine Learning</t>
  </si>
  <si>
    <t>Comparación de la implementación de la SIFT en diferentes softwares para la reconstrucción 3D de superficies del terreno a partir de imágenes UAV</t>
  </si>
  <si>
    <t>Jamaica</t>
  </si>
  <si>
    <t>14th LACCEI International Multi-Conference for Engineering, Education, and Technology: ¿Engineering Innovations for Global Sustainability¿</t>
  </si>
  <si>
    <t>2414-6390</t>
  </si>
  <si>
    <t>Crecimiento urbano e impermeabilización del suelo alrededor de la Reserva Forestal Thomas van der Hammen, en la ciudad de Bogotá</t>
  </si>
  <si>
    <t>Procesamiento Digital en Imágenes</t>
  </si>
  <si>
    <t>Ambiente y Desarrollo</t>
  </si>
  <si>
    <t>0121-7607</t>
  </si>
  <si>
    <t>Effects of increasing the concentration of Cr in the alloys Nb1- xCrxN</t>
  </si>
  <si>
    <t>Evaluación de la fusión de imágenes satelitales usando métodos tradicionales: Transformada de Brovey y Multiplicación</t>
  </si>
  <si>
    <t>First-principles calculations of half-metallic ferromagnetism of AlC0.0625N0.9375 and AlC0.125N0.875-zincblende</t>
  </si>
  <si>
    <t>Fragmentación del paisaje empleando análisis multitemporal de imágenes de satélite Landsat TM y ETM+ en el municipio de Montelíbano, Córdoba-Colombia</t>
  </si>
  <si>
    <t>Gestión Y Ambiente</t>
  </si>
  <si>
    <t>0124-177X</t>
  </si>
  <si>
    <t>JHON ALEXANDER GUZMAN MANRIQUE</t>
  </si>
  <si>
    <t>La autocorrelación espacial y el desarrollo de la geografía cuantitativa</t>
  </si>
  <si>
    <t>Cuadernos de Geografia</t>
  </si>
  <si>
    <t>0121-215X</t>
  </si>
  <si>
    <t>Multitemporal analysis of the flow of sediments using MODIS MYD09 and MOD09 images</t>
  </si>
  <si>
    <t>1909-7735</t>
  </si>
  <si>
    <t>SFM PHOTOGRAMMETRY AS A TOOL FOR THE CONSERVATION OF THE CULTURAL HERITAGE OF BOGOTÁ (COLOMBIA), WITHIN THE FRAMEWORK OF THE ADOPT A MONUMENT PROGRAM</t>
  </si>
  <si>
    <t>Fotogrametria Digital</t>
  </si>
  <si>
    <t>Structural and magnetic in c-AlN and c-GaN compound doped with Ti</t>
  </si>
  <si>
    <t>Aplicativo de escritorio para la clasificación contextual de coberturas de imágenes multiespectrales</t>
  </si>
  <si>
    <t>Assessment of Image-Texture Improvement Applied to Unmanned Aerial Vehicle Imagery for the Identification of Biotic Stress in Espeletia. Case Study: Moorlands of Chingaza (Colombia)</t>
  </si>
  <si>
    <t>CuAlxCr1-xS2 (X= 0.25, 0.75) Disulfides a Computational Calculation of Physical Properties</t>
  </si>
  <si>
    <t>Journal of Mechanical and Production Engineering Research ano</t>
  </si>
  <si>
    <t>International Journal of Mechanical and Production Engineering Research and Development</t>
  </si>
  <si>
    <t>Determinación de procesos de remoción en masa utilizando técnicas de inteligencia computacional</t>
  </si>
  <si>
    <t>Evaluación del aporte de las características texturales en imágenes adquiridas en vehículos aéreos no tripulados para la identificación del estrés biótico en frailejones. Caso de estudio: páramo de Chingaza (Colombia)</t>
  </si>
  <si>
    <t>Evaluación del potencial ecoturístico de la hacienda Bello Horizonte en la zona baja del corregimiento de Mingueo municipio de Dibulla - Colombia desde un enfoque de teledetección y SIG</t>
  </si>
  <si>
    <t>Teledetección</t>
  </si>
  <si>
    <t>Fotogrametría SfM como herramienta para la preservación del patrimonio cultural de Bogotá (Colombia): Caso de estudio La Rebeca</t>
  </si>
  <si>
    <t>Generación de un modelo de predicción espacial de la deforestación en la jurisdicción de Corpochivor para el periodo 2017-2047 basado en mapas de cobertura y análisis de variables espaciales con Dinamica EGO</t>
  </si>
  <si>
    <t>Generación del mapa temático para la identificación de zonas de interés histórico y paisajístico en el distrito turístico y cultural de Cartagena de Indias - Colombia mediante la Fusión de imágenes satelitales usando la transformada Wavelet Discreta bidimensional (DWT)</t>
  </si>
  <si>
    <t>Implementación de un plano Wavelet de escalamiento utilizado durante el proceso de fusión de imágenes Ikonos, a partir de la descomposición à troús</t>
  </si>
  <si>
    <t>Implementación y evaluación de la transformada Wavelet 2-D À trous usando Phyton y Matlab para la fusión de Imágenes Satelitales WorldView-2</t>
  </si>
  <si>
    <t>Propuesta metodológica para generar mapas de cobertura de la tierra a partir de imágenes de radar ALOS/PALSAR: Estudio de caso Mompós, Colombia</t>
  </si>
  <si>
    <t>Sallfus, library for satellite images fusion on homogeneous and heterogeneous computing architectures</t>
  </si>
  <si>
    <t>Study of the structural and electronic properties of three-and two-dimensional transition-metal dioxides using first-principles calculations</t>
  </si>
  <si>
    <t>Virtualización del patrimonio como oportunidad para el turismo, comparación entre el software comercial y el software libre para la reconstrucción 3D: estudio de caso Busto de Fabio Lozano Simonelli</t>
  </si>
  <si>
    <t> Estimación de cloruros por medio de sensores remotos con Sentinel 2 usando redes neuronales en el Lago de Tota, Colombia</t>
  </si>
  <si>
    <t>Luis M. Guerrero, Luz Angela Rocha, Ruben Javier Medina</t>
  </si>
  <si>
    <t>Análisis de la distribución espacial del potencial eólico en el territorio colombiano</t>
  </si>
  <si>
    <t>Probabilidad y Estadística</t>
  </si>
  <si>
    <t>Ingenierías USBMed</t>
  </si>
  <si>
    <t>2027-5846</t>
  </si>
  <si>
    <t>10.21500/20275846.4366</t>
  </si>
  <si>
    <t>Jhon Alexander Guzmán Manrique</t>
  </si>
  <si>
    <t>Estimation of mechanical milling characteristic parameters to explain the structural transformation of titanium dioxide</t>
  </si>
  <si>
    <t>First-principles calculations of structural and electronics properties of YInN alloy</t>
  </si>
  <si>
    <t>Heterogeneous Processing for Estimating the Parameters of a Binary Logistic Regression Model Using the Fisher Scoring Algorithm</t>
  </si>
  <si>
    <t>Álgebra, Teoría de la Medida, Probabilidad y Estadística Matemática</t>
  </si>
  <si>
    <t>Hong Kong</t>
  </si>
  <si>
    <t>IAENG International Journal of Computer Science</t>
  </si>
  <si>
    <t>1819-9224</t>
  </si>
  <si>
    <t>LUIS EDUARDO CASTILLO MENDEZ</t>
  </si>
  <si>
    <t>Retrospective assessment of pregnancy exposure to particulate matter from desert dust on a Caribbean island: could satellite-based aerosol optical thickness be used as an alternative to ground PM10 concentration?</t>
  </si>
  <si>
    <t>Environmental Science And Pollution Research</t>
  </si>
  <si>
    <t>1614-7499</t>
  </si>
  <si>
    <t>10.1007 / s11356-020-12204-x</t>
  </si>
  <si>
    <t>Stéphane Tuffier, Erika Upegui, Christina Raghoumandan, Jean François Viel.</t>
  </si>
  <si>
    <t>Spin compensation, critical and discontinuous transitions behaviors in a ferrimagnet of spins 5/2 and 7/2</t>
  </si>
  <si>
    <t>Structural and electronic properties of metal transition diselenides in volume from computational density-functional theory calculations</t>
  </si>
  <si>
    <t>GEIT</t>
  </si>
  <si>
    <t>Mechanical behavior of YSZ coatings co-deposited with Al and Ag on AISI 316L via RF sputtering</t>
  </si>
  <si>
    <t>Ceramics International</t>
  </si>
  <si>
    <t>0272-8842</t>
  </si>
  <si>
    <t>https://doi.org/10.1016/j.ceramint.2020.11.089</t>
  </si>
  <si>
    <t>MYRIAM MORENO AMADO, J.J. OLAYA, J.E. ALFONSO</t>
  </si>
  <si>
    <t xml:space="preserve">Aplicado </t>
  </si>
  <si>
    <t>Propuesta de estructura para educación incluyente en ingeniería - Caso: corrosión</t>
  </si>
  <si>
    <t>Revista D'innovación Docent Universitaria</t>
  </si>
  <si>
    <t>2013-2298</t>
  </si>
  <si>
    <t>MYRIAM MORENO AMADO</t>
  </si>
  <si>
    <t>Pero...¿Qué es un material?. Una aproximación a este concepto</t>
  </si>
  <si>
    <t>Material-ES</t>
  </si>
  <si>
    <t>2530-6405</t>
  </si>
  <si>
    <t>The effect of Al and Ag dopants on the corrosion resistance of the AISI 316L-YSZ system </t>
  </si>
  <si>
    <t> 0272-8842</t>
  </si>
  <si>
    <t>10.1016/j.ceramint.2018.09.209</t>
  </si>
  <si>
    <t>Revisión bibliográfica de equipos de trabajo: enfoque cuantitativo, características e identificación de variables que afectan la eficiencia</t>
  </si>
  <si>
    <t>10.16925/in.v14i24.2164</t>
  </si>
  <si>
    <t>MARIA EUGENIA CALDERON, THOMAS LEONARDO RANGEL CARRENO, ANGIE MARCELA BERMUDEZ VASQUEZ</t>
  </si>
  <si>
    <t>Innovation Open Chains: A Model of Competitiveness for Small and Medium-Sized Enterprises in Colombia</t>
  </si>
  <si>
    <t>10.1166/asl.2017.10167</t>
  </si>
  <si>
    <t>MARIA EUGENIA CALDERON, CRISTIAN DAVID RIVEROS RODRIGUEZ, ANGIE MARCELA BERMUDEZ VASQUEZ</t>
  </si>
  <si>
    <t>Una reflexión ex post facto sobre la conducción de estudios multicaso para la construcción de teoría en ciencias de gestión Colombia</t>
  </si>
  <si>
    <t>Innovar: Revista De Ciencias Administrativas Y Sociales</t>
  </si>
  <si>
    <t>0121-5051</t>
  </si>
  <si>
    <t xml:space="preserve">https://doi.org/10.15446/innovar.v27n64.62373 </t>
  </si>
  <si>
    <t>ALI SMIDA, RUTH ESPERANZA ROMAN CASTILLO</t>
  </si>
  <si>
    <t>El rol de los trabajos de grado como motor de aprendizaje organizacional. El caso de los programas académicos de Tecnología Industrial e Ingeniería de Producción en la Universidad Distrital (Bogotá, D.C.)</t>
  </si>
  <si>
    <t>10.14483/udistrital.jour.tecnura.2016.SE1.a10</t>
  </si>
  <si>
    <t>RUTH ESPERANZA ROMAN CASTILLO, YENY ANDREA NINO VILLAMIZAR</t>
  </si>
  <si>
    <t>Centros de apoyo y desarrollo educativo y profesional para elevar el nivel académico y reducir la deserción universitaria</t>
  </si>
  <si>
    <t>Nicaragua</t>
  </si>
  <si>
    <t>Ciencia e Interculturalidad</t>
  </si>
  <si>
    <t>2223-6260</t>
  </si>
  <si>
    <t>10.5377/rci.v18i1.3049</t>
  </si>
  <si>
    <t>OLGA LUCIA LEON CORREDOR, MARIA EUGENIA CALDERON, DORA INES CALDERON</t>
  </si>
  <si>
    <t>Escala de confiabilidad de libros de texto y páginas web desde la transposición didáctica de modelos moleculares de Kossel, Lewis Y Pauling</t>
  </si>
  <si>
    <t>Ciência &amp; Educação (Bauru)</t>
  </si>
  <si>
    <t>1516-7313</t>
  </si>
  <si>
    <t> The Formation of Organizational Social Capital into Technology-based Micro Enterprises</t>
  </si>
  <si>
    <t>Contaduría Y Administración</t>
  </si>
  <si>
    <t>0186-1042</t>
  </si>
  <si>
    <t>http://dx.doi.org/10.1016/j.cya.2015.08.009</t>
  </si>
  <si>
    <t>RUTH ESPERANZA ROMAN CASTILLO, ALI SMIDA</t>
  </si>
  <si>
    <t>Healthy Organizations: A Competitiveness Strategy</t>
  </si>
  <si>
    <t>Journal Of Advance Management Science</t>
  </si>
  <si>
    <t>2168-0787</t>
  </si>
  <si>
    <t>FABIOLA SAENZ BLANCO</t>
  </si>
  <si>
    <t>Autonomía laboral, transferencia de conocimiento y motivación de los trabajadores como fuente de ventajas competitivas</t>
  </si>
  <si>
    <t>Cuadernos de Economía </t>
  </si>
  <si>
    <t>0121-4772</t>
  </si>
  <si>
    <t>FABIOLA SAENZ BLANCO, GUILLERMO OLAVI PEREZ BUSTAMANTE ILLANDER</t>
  </si>
  <si>
    <t>GESDATOS</t>
  </si>
  <si>
    <t>Identificación de relaciones entre los nodos de una red social</t>
  </si>
  <si>
    <t> 0121-750X</t>
  </si>
  <si>
    <t>Niño Barón Mónica Andrea, Ordóñez Salinas Sonia</t>
  </si>
  <si>
    <t>Evolución de los Web crawlers frente a las tendencias de la web actual</t>
  </si>
  <si>
    <t>1409-2441</t>
  </si>
  <si>
    <t>Fernando Iván Camargo Sarmiento, Sonia Ordóñez Salinas</t>
  </si>
  <si>
    <t>GENERADOR DE GRAFOS MULTI-RELACIONALES A PARTIR DE REDES SOCIALES</t>
  </si>
  <si>
    <t>Almagro Blanco Pedro, Ordoñez Salinas Sonia</t>
  </si>
  <si>
    <t>Sistema inteligente para la detección de diálogos con posibles contenidos pedofílicos</t>
  </si>
  <si>
    <t>Beltrán Gómez Adán, Ordóñez Salinas Sonia</t>
  </si>
  <si>
    <t>A model of multilayer tiered architecture for big data</t>
  </si>
  <si>
    <t>Sistemas &amp; Telemática</t>
  </si>
  <si>
    <t>Ordóñez Salinas Sonia, Nieto Lemus Alba Consuelo</t>
  </si>
  <si>
    <t>Election analysis in Colombia and Venezuela 2015 through sentiment analysis and Twitter</t>
  </si>
  <si>
    <t>Sonia Ordoñez Salinas, Juan Manuel Pérez Trujillo, Romario Albeiro Sánchez Montero</t>
  </si>
  <si>
    <t>DATA WAREHOUSE AND BIG DATA INTEGRATION</t>
  </si>
  <si>
    <t>INTERNATIONAL JOURNAL OF COMPUTER SCIENCE &amp; INFORMATION TECHNOLOGY</t>
  </si>
  <si>
    <t>0975-3826</t>
  </si>
  <si>
    <t>Sonia Ordoñez Salinas, Alba Consuelo Nieto Lemus</t>
  </si>
  <si>
    <t>GESETIC</t>
  </si>
  <si>
    <t>Limitaciones técnicas para la implementación de programas de educación virtual en Colombia. Problema del ancho de banda de las redes de comunicaciones.</t>
  </si>
  <si>
    <t> Ingeniería</t>
  </si>
  <si>
    <t>ALVARO ESPINEL ORTEGA, JOSE NELSON PEREZ CASTILLO,</t>
  </si>
  <si>
    <t>Comparación de las curvas caracteristicas Voltaje - Corriente de descargadores de media tensión.</t>
  </si>
  <si>
    <t>Revista Mundo Electrico Colombiano</t>
  </si>
  <si>
    <t> 0120-8926</t>
  </si>
  <si>
    <t>JORGE ALEXANDER ALARCON VILLAMIL, JUAN MANUEL MARTINEZ, LUIS CARLOS GAMBOA,</t>
  </si>
  <si>
    <t>Propuesta para la capacitación en tecnologías web: Paso fundamental para implementar programas de educación virtual.</t>
  </si>
  <si>
    <t>ALVARO ESPINEL ORTEGA, JOSE NELSON PEREZ CASTILLO</t>
  </si>
  <si>
    <t>Analysis of a Lightning Accident in Gavle, Sweden</t>
  </si>
  <si>
    <t>Proceedings Of The Viii International Symposium On Lightning Protection, Sipda, Sao Paolo, Brazil</t>
  </si>
  <si>
    <t>1676-9899</t>
  </si>
  <si>
    <t> FRANCISCO JOSE ROMAN CAMPOS, JORGE ALEXANDER ALARCON VILLAMIL, FRANCISCO SANTAMARIA PIEDRAHITA,</t>
  </si>
  <si>
    <t>A new method to obtain the degradation of surge arresters using an Extra High Impedance DC Current Source</t>
  </si>
  <si>
    <t>JORGE ALEXANDER ALARCON VILLAMIL, JUAN MANUEL MARTINEZ, LUIS CARLOS GAMBOA, FRANCISCO JOSE ROMAN CAMPOS</t>
  </si>
  <si>
    <t>La Web Semántica y sus posibles aplicaciones en el ámbito universitario</t>
  </si>
  <si>
    <t>JUAN CARLOS GUEVARA BOLANOS, HECTOR FLOREZ FERNANDEZ, SONIA ALEXANDRA PINZON NUNEZ, JOSE NELSON PEREZ CASTILLO, ALVARO ESPINEL ORTEGA</t>
  </si>
  <si>
    <t>Aplicaciones Web para Dispositivos Móviles orientadas a M-Commerce</t>
  </si>
  <si>
    <t> 0124-2253</t>
  </si>
  <si>
    <t>EDUARDO AVENDANO FERNANDEZ, ALVARO ESPINEL ORTEGA</t>
  </si>
  <si>
    <t>Metodos de diagnostico de averias para transformadores con cambidores de tomas de carga</t>
  </si>
  <si>
    <t>Rivas Trujillo Edwin, Burgos Juan Carlos, Garcia Prada Juan Carlos</t>
  </si>
  <si>
    <t>Sistemas de Información como una Estrategia de Desarrollo, Crecimiento y Competitividad. de las Pequeñas y Medianas Empresas del Sector Servicios de Vigilancia en Bogotá D.C</t>
  </si>
  <si>
    <t>Avances En Sistemas E Informática</t>
  </si>
  <si>
    <t>1657-7663</t>
  </si>
  <si>
    <t>ADRIANA MARCELA VEGA| ESCOBAR, EDGAR J. RINCON,</t>
  </si>
  <si>
    <t>Comportamiento de la Impedancia de Aterrizamiento de una Victima Humana Impactada por un Rayo</t>
  </si>
  <si>
    <t>JORGE ALEXANDER ALARCON VILLAMIL, FRANCISCO SANTAMARIA PIEDRAHITA, OSCAR JAVIER DIAZ CARDENAS, FRANCISCO JOSE ROMAN CAMPOS</t>
  </si>
  <si>
    <t>Condiction assessment of power OLTC by vibration analysis using wavelet transforms.</t>
  </si>
  <si>
    <t>IEEE Transactions on Power Delivery</t>
  </si>
  <si>
    <t>0885-8977</t>
  </si>
  <si>
    <t>10.1109/TPWRD.2009.2014268</t>
  </si>
  <si>
    <t>EDWIN RIVAS TRUJILLO, JUAN CARLOS BURGOS DIAZ, JUAN CARLOS GARCIA PRADA</t>
  </si>
  <si>
    <t>El desarrollo tecnológico en la construcción del sentido de lo humano</t>
  </si>
  <si>
    <t>Ignis</t>
  </si>
  <si>
    <t>2011-9070</t>
  </si>
  <si>
    <t>WILSON DIAZ GAMBA</t>
  </si>
  <si>
    <t>DISEÑO DE UNA APLICACIÓN ADAPTATIVA PARA MONITOREO REMOTO A TRAVÉS DE TECNOLOGÍAS MÓVILES</t>
  </si>
  <si>
    <t>ERNESTO GOMEZ VARGAS</t>
  </si>
  <si>
    <t>Aplicación del modelo neuro-difuso ANFIS vs redes neuronales, al problema predictivo de caudales medios mensuales del río Bogotá en Villapinzón</t>
  </si>
  <si>
    <t> ERNESTO GOMEZ VARGAS, NELSON OBREGON NEIRA</t>
  </si>
  <si>
    <t>Aspectos fundamentales para la enseñanza de programación básica en ingeniería</t>
  </si>
  <si>
    <t> Avances En Sistemas E Informática </t>
  </si>
  <si>
    <t>ADRIANA MARCELA VEGA| ESCOBAR, ALVARO ESPINEL ORTEGA</t>
  </si>
  <si>
    <t>PREDICCION DE CAUDALES DE RIOS APLICANDO EL MODELO NEURODIFUSO ANFIS Y REDES NEURONALES.</t>
  </si>
  <si>
    <t>Revista Iberoamericana En Sistemas, Cibernética E Informática</t>
  </si>
  <si>
    <t>1690-8627</t>
  </si>
  <si>
    <t>ERNESTO GOMEZ VARGAS, NELSON OBREGON NEIRA</t>
  </si>
  <si>
    <t>MANEJO DEL RIESGO Y SEGURIDAD EN EL CONSUMO DE SERVICIOS DE TI EN CLOUD COMPUTING</t>
  </si>
  <si>
    <t>GPS data analysis and acquisition software over IP platform</t>
  </si>
  <si>
    <t>IEEE Personal Communications</t>
  </si>
  <si>
    <t>1070-9916</t>
  </si>
  <si>
    <t>LOS SISTEMAS BIOINSPIRADOS Y SU ENFOQUE EN LA SOLUCIÓN DE NECESIDADES EN LA INGENIERÍA</t>
  </si>
  <si>
    <t>ERNESTO GOMEZ VARGAS, DIEGO FERNANDO ROCHA ARANGO</t>
  </si>
  <si>
    <t>Diseño e implementación de un módulo de gestión de energía para un pico-satélite tipo CUBESAT</t>
  </si>
  <si>
    <t>JORGE ENRIQUE SALAMANCA CESPEDES, JAVIER CASTRO AVELLANEDA, ALFREDO GRAJALES HENRIQUEZ</t>
  </si>
  <si>
    <t>APROXIMACIÓN MODELO PARA EL DISEÑO DE CURSOS VIRTUALES</t>
  </si>
  <si>
    <t>10.14483/2248762X.6411</t>
  </si>
  <si>
    <t>ALEXANDRA ABUCHAR PORRAS, BEITMANTT G. CARDENAS QUINTERO</t>
  </si>
  <si>
    <t>Creatividad e innovación: Componentes que intervienen en su desarrollo</t>
  </si>
  <si>
    <t> Infancias Imágenes</t>
  </si>
  <si>
    <t>10.14489/165790</t>
  </si>
  <si>
    <t>Symbolic computation of multisoliton solutions to generalized sixth-order KdV equation (KdV6)</t>
  </si>
  <si>
    <t>International Journal of Physical Sciences</t>
  </si>
  <si>
    <t> ALVARO SALAS, ROBERTO MANUEL POVEDA CHAVES, ORLANDO GARCIA, ALVARO HUMBERTO SALAS SALAS, ORLANDO GARCIA HURTADO</t>
  </si>
  <si>
    <t>Una aproximación al estudio de la creatividad en los estudiantes que ingresan a primer semestre en la Universidad Cooperativa de Colombia</t>
  </si>
  <si>
    <t>ALEXANDRA ABUCHAR PORRAS, NATHALIA LOPEZ, FREDYS SIMANCA</t>
  </si>
  <si>
    <t>Tool for improving students knowledge of the combinatorial properties</t>
  </si>
  <si>
    <t>JOURNAL OF SCIENCE EDUCATION</t>
  </si>
  <si>
    <t>0121-5481</t>
  </si>
  <si>
    <t>ORLANDO GARCIA HURTADO, ROBERTO MANUEL POVEDA CHAVES, JUAN CARLOS QUINTERO DUQUE</t>
  </si>
  <si>
    <t>El estado de opinión: apogeo y debacle de un discurso mediático</t>
  </si>
  <si>
    <t>Enunciación</t>
  </si>
  <si>
    <t>0122-6339</t>
  </si>
  <si>
    <t>Componentes intersubjetivos de la acción y la cultura política: Análisis de su incidencia en el conflicto armado colombiano</t>
  </si>
  <si>
    <t>Ciudad Paz-Ando</t>
  </si>
  <si>
    <t>2011-5253</t>
  </si>
  <si>
    <t>Technology Monitoring System To Improve The Competitiveness And Innovation In Colombia Companies</t>
  </si>
  <si>
    <t>https://doi.org/10.1007/978-3-319-21009-4_24</t>
  </si>
  <si>
    <t>Alvaro Espinel Ortega, Adriana Marcela Vega Escobar, Víctor Martín García</t>
  </si>
  <si>
    <t>APLICADO</t>
  </si>
  <si>
    <t>Measurement system prototype for a residential electric installation with variable topology</t>
  </si>
  <si>
    <t>Paula Bautista, Brian Diaz, Adriana Vega, Alvaro Espinel</t>
  </si>
  <si>
    <t>Operación del convertidor DC/DC puente completo con desplazamiento de fase y conmutación a tensión cero: Análisis y consideraciones de diseño</t>
  </si>
  <si>
    <t>http://dx.doi.org/10.14483/udistrital.jour.tecnura.2015.ICE.a21</t>
  </si>
  <si>
    <t>A Peña, F Santamaría, E Narváez</t>
  </si>
  <si>
    <t>Prototipo de sistema de medida para una instalación eléctrica residencial de topología variable</t>
  </si>
  <si>
    <t xml:space="preserve">http://revistas.udistrital.edu.co/ojs/index.php/Tecnura </t>
  </si>
  <si>
    <t>Paula Bautista, Brian Diaz, A Vega, A Espinel</t>
  </si>
  <si>
    <t>ADRIANA MARCELA VEGA| ESCOBAR, FRANCISCO SANTAMARIA PIEDRAHITA, EDWIN RIVAS TRUJILLO</t>
  </si>
  <si>
    <t>La música como recurso pedagógico en la edad preescolar</t>
  </si>
  <si>
    <t>10.1448/165790</t>
  </si>
  <si>
    <t>Modelo de Gestión de Energía Eléctrica Domiciliaria: Propuesta Preliminar</t>
  </si>
  <si>
    <t>Redes de Ingeniería – Universidad Distrital,</t>
  </si>
  <si>
    <t>ADRIANA MARCELA VEGA| ESCOBAR, FRANCISCO SANTAMARIA PIEDRAHITA, EDWIN RIVAS TRUJILLO,</t>
  </si>
  <si>
    <t>Review of Anti-Islanding Methods: Analysis by Figures of Merit Tools for Controllers Reconfiguration in Microgrids</t>
  </si>
  <si>
    <t>Eider Alexander Narvaez Cubillos</t>
  </si>
  <si>
    <t>Efficient home energy management based on incentives the Colombian law 1715/2014</t>
  </si>
  <si>
    <t>Ingeniería y Universidad</t>
  </si>
  <si>
    <t xml:space="preserve">http://dx.doi.org/10.11144/Javeriana.iyu20-2.ehem </t>
  </si>
  <si>
    <t>Development and Implementation of a Web Application for the Management of Data Recorded by a Carbon Monoxide Sensor</t>
  </si>
  <si>
    <t>https://doi.org/10.1007/978-3-319-70004-5_23</t>
  </si>
  <si>
    <t>DIANA STELLA GARCIA MIRANDA, OCTAVIO SALCEDO PARRA</t>
  </si>
  <si>
    <t> Desarrollo de un entorno virtual para la simulación de maniobras eléctricas en subestaciones: un caso práctico</t>
  </si>
  <si>
    <t>DIANA STELLA GARCIA MIRANDA</t>
  </si>
  <si>
    <t>Technology As A Humanization Factor And Bioethical Responsibility</t>
  </si>
  <si>
    <t>Nueva Zelanda</t>
  </si>
  <si>
    <t>Energy Education Science and Technology Part B: Social and Educational Studies</t>
  </si>
  <si>
    <t>Methodology for Teaching Electronic Instrumentation with Embedded Systems</t>
  </si>
  <si>
    <t>Communications in Computer and Information Science - Springer Verlag</t>
  </si>
  <si>
    <t>ALVARO ESPINEL ORTEGA, ADRIANA MARCELA VEGA| ESCOBAR</t>
  </si>
  <si>
    <t>Propuesta para crear una empresa bajo modelo de distribución de software como servicio</t>
  </si>
  <si>
    <t>Tecnológia, Investigación Y Academia Tia</t>
  </si>
  <si>
    <t>2344-8288</t>
  </si>
  <si>
    <t>ADRIANA MARCELA VEGA| ESCOBAR</t>
  </si>
  <si>
    <t>IP remote control system for a lighting output</t>
  </si>
  <si>
    <t>123-2126</t>
  </si>
  <si>
    <t>María Alejandra Clavijo, Nicolás Enrique Herrera Aguilar, Adriana Marcela Vega Escobar, Alvaro Espinel Ortega</t>
  </si>
  <si>
    <t>Use Of Solar Collection Technologies To Provide An Energy Solution That Harmonize With The Ideological Principle Of Aldeafeliz Ecovillage Community</t>
  </si>
  <si>
    <t>IP Remote Control System for a Lighting Layout</t>
  </si>
  <si>
    <t> MARIA ALEJANDRA CLAVIJO CAMARGO, ADRIANA MARCELA VEGA ESCOBAR, ALVARO ESPINEL ORTEGA, NICOLAS ENRIQUE HERRERA AGUILAR</t>
  </si>
  <si>
    <t>Design and implementation of a real-time monitoring tool for power engineering education</t>
  </si>
  <si>
    <t>Computer Applications in Engineering Education</t>
  </si>
  <si>
    <t>1099-0542</t>
  </si>
  <si>
    <t>https://doi.org/10.1002/cae.21859</t>
  </si>
  <si>
    <t>ALVARO ESPINEL ORTEGA, JUAN SEBASTIAN ROCHA DORIA, OCTAVIO ANDRES MOSQUERA AREVALO, CESAR ANGELES, JORGE CALDERON,</t>
  </si>
  <si>
    <t>Voltage Quality in Distribution Systems for Smart Cities Using Energy Internet</t>
  </si>
  <si>
    <t>https://doi.org/10.1007/978-3-030-00353-1</t>
  </si>
  <si>
    <t>ALVARO ESPINEL ORTEGA</t>
  </si>
  <si>
    <t>Knowledge management strategies to improve competitiveness by incorporating renewable energy into small companies called "Mipymes" in Colombia</t>
  </si>
  <si>
    <t>10.1007/978-3-319-95204-8</t>
  </si>
  <si>
    <t>Creativity in engineering: An issue of memes, domain, field and individual</t>
  </si>
  <si>
    <t>International Journal of Engineering Education</t>
  </si>
  <si>
    <t>0949-149X</t>
  </si>
  <si>
    <t>Energy Resource Management Integrating Generation, Load Control and Change in Consumption Habits at the Residential Level</t>
  </si>
  <si>
    <t>International Journal of Renewable Energy Research</t>
  </si>
  <si>
    <t>ADRIANA MARCELA VEGA| ESCOBAR, FRANCISCO SANTAMARIA PIEDRAHITA, EDWIN RIVAS TRUJILLO, DARIO AMAYA HURTADO</t>
  </si>
  <si>
    <t>REVISION</t>
  </si>
  <si>
    <t>Determination of Uncertainty in Measuring Instruments in Electrical Engineering Programs</t>
  </si>
  <si>
    <t>TecnoLógicas</t>
  </si>
  <si>
    <t>https://doi.org/10.22430/22565337.1484</t>
  </si>
  <si>
    <t>Alvaro Espinel Ortega
Adriana Vega Escobar</t>
  </si>
  <si>
    <t>Modelo de Interacción Inteligente del Reglamento del Congreso de Colombia para dispositivos móviles</t>
  </si>
  <si>
    <t>https://doi.org/10.14483/23448393.15565</t>
  </si>
  <si>
    <t>Jesus Emilsen Pinzón
Alvaro Espinel Ortega
Olga Ramos</t>
  </si>
  <si>
    <t>Structural Geometric Design on Parabolic Trough Collector with Distributed Load and Several Rotations in Solar Tracking</t>
  </si>
  <si>
    <t xml:space="preserve">International Review on Modelling and Simulations </t>
  </si>
  <si>
    <t>1974-9821</t>
  </si>
  <si>
    <t>Active demand side managementn strategies focused on the residential sector</t>
  </si>
  <si>
    <t xml:space="preserve"> Electricity Journal</t>
  </si>
  <si>
    <t>ADRIANA MARCELA VEGA| ESCOBAR, DARIO AMAYA HURTADO, FRANCISCO SANTAMARIA PIEDRAHITA, EDWIN RIVAS TRUJILLO</t>
  </si>
  <si>
    <t>FRANCISCO DAVID MOYA CHAVES</t>
  </si>
  <si>
    <t>Optimal Model for Energy Management Strategy in Smart Building with Energy Storage Systems and Electric Vehicles</t>
  </si>
  <si>
    <t>https://www.mdpi.com/1996-1073/13/14/3605</t>
  </si>
  <si>
    <t>Francisco David Moya</t>
  </si>
  <si>
    <t>Reduction of Annual Operational Costs in Power Systems through the Optimal Siting and Sizing of STATCOMs</t>
  </si>
  <si>
    <t>GICOECOL</t>
  </si>
  <si>
    <t>Analítica académica: nuevas herramientas aplicadas a la educación</t>
  </si>
  <si>
    <t>Revista boletin redipe</t>
  </si>
  <si>
    <t>10.36260/rbr.v10i3.1225</t>
  </si>
  <si>
    <t>José Ignacio Rodríguez Molano, Leonardo Emiro Contreras Bravo, Héctor Javier Fuentes López</t>
  </si>
  <si>
    <t>Active crowd sensing</t>
  </si>
  <si>
    <t>Personal and Ubiquitous Computing</t>
  </si>
  <si>
    <t>1617-4917</t>
  </si>
  <si>
    <t>0.1007/s00779-021-01564-x</t>
  </si>
  <si>
    <t>JORDAN PASCUAL ESPADA</t>
  </si>
  <si>
    <t>Revista cientifica</t>
  </si>
  <si>
    <t>10.14483/23448350.17547</t>
  </si>
  <si>
    <t>Giovanny-Mauricio Tarazona Bermúdez, José-Ignacio Rodríguez Molano, Leonardo Emiro Contreras Bravo</t>
  </si>
  <si>
    <t>Industria 4.0: el reto para las pymes manufactureras de Bogotá, Colombia</t>
  </si>
  <si>
    <t>Revista mutis</t>
  </si>
  <si>
    <t>2256-1498</t>
  </si>
  <si>
    <t>10.21789/22561498.1784</t>
  </si>
  <si>
    <t>Jessica Marcela Ladino Fernández, Diana Liseth Briceño Barrero, Luz Andrea Rodríguez Rojas</t>
  </si>
  <si>
    <t>Msmes Co-Creation Model: Case Study in the Dairy Sector of Bogota, Colombia</t>
  </si>
  <si>
    <t>Revista Ingenierías Universidad de Medellín</t>
  </si>
  <si>
    <t>1692-3324</t>
  </si>
  <si>
    <t>10.22395/rium. V20n38a14</t>
  </si>
  <si>
    <t>Olga Alexandra Rodríguez-Chala, Giovanny Mauricio Tarazona-Bermudez, Lillyana María Giraldo M</t>
  </si>
  <si>
    <t>La aceptación social</t>
  </si>
  <si>
    <t>10.14483/issn.2344-8350</t>
  </si>
  <si>
    <t>Adriana Patricia Gallego Torres, Giovanny-Mauricio Tarazona Bermúdez</t>
  </si>
  <si>
    <t>Review of information systems with technological development for tourism planning with an emphasis on host communities</t>
  </si>
  <si>
    <t>Springer Science+Bussiness Media</t>
  </si>
  <si>
    <t>10.1007/978-3-030-40690-5</t>
  </si>
  <si>
    <t>Marcia Ivonne Lara Silva, Luz Andrea, Rodriguez Rojas, Edgar Jacinto Rincon Rojas</t>
  </si>
  <si>
    <t>REVISÓN</t>
  </si>
  <si>
    <t>Transformación de la educación frente a la pandemia y la analítica de datos</t>
  </si>
  <si>
    <t>Redipe</t>
  </si>
  <si>
    <t>https://doi.org/10.36260/rbr.v9i7.1021</t>
  </si>
  <si>
    <t>Leonardo Emiro Contreras Bravo, Héctor Javier Fuentes López, Karolina González Guerrero</t>
  </si>
  <si>
    <t>APLICACIÓN</t>
  </si>
  <si>
    <t>Estimación de los retornos de la inversión en educación sobre los salarios de los jefes de hogar en colombia para el año 2018</t>
  </si>
  <si>
    <t>https://doi.org/10.36260/rbr.v9i8.1052</t>
  </si>
  <si>
    <t>Héctor Javier Fuentes López, Leonardo Emiro Contreras Bravo, Karolina González Guerrero</t>
  </si>
  <si>
    <t>PyDSLRep: A domain-specific language for robotic simulation in V-Rep</t>
  </si>
  <si>
    <t>Estados unidos</t>
  </si>
  <si>
    <t>PloS one</t>
  </si>
  <si>
    <t>1932-6203</t>
  </si>
  <si>
    <t>https://doi.org/10.1371/journal.pone.0235271</t>
  </si>
  <si>
    <t>Andres Camilo Jimenez, John Petearson Anzola, Vicente García Díaz, Rubén González Crespo, Liping Zhao</t>
  </si>
  <si>
    <t>Midgar: Creation of a Graphic Domain-Specific Language to Generate Smart Objects for Internet of Things Scenarios Using Model-Driven Engineering.</t>
  </si>
  <si>
    <t>https://doi.org/10.1109/ACCESS.2020.3012503</t>
  </si>
  <si>
    <t>Cristian González García, Daniel Meana-Llorián, Vicente García Díaza, Andres Camilo Jiménez, John Petearson Anzola</t>
  </si>
  <si>
    <t>Mejora de la toma de decisiones en ciclo de ventas del subsistema comercial de servicios en una empresa de IT</t>
  </si>
  <si>
    <t>https://doi.org/10.14483/23448350.15241</t>
  </si>
  <si>
    <t>Diego Armando Vanegas, Giovanny Mauricio Tarazona Bermudez, Luz Andrea Rodriguez Rojas</t>
  </si>
  <si>
    <t>Mejora de la coordinación de las asignaturas a través de la generación automática de actas basadas en la comunicación vía email</t>
  </si>
  <si>
    <t>Revista de Innovación y Buenas Prácticas Docentes</t>
  </si>
  <si>
    <t>2531-1336</t>
  </si>
  <si>
    <t>Vicente García Díaz, Cristian González García, Edward Rolando Nuñez Valdez</t>
  </si>
  <si>
    <t>An artifcial neural network approach for predicting hypertension using NHANES data</t>
  </si>
  <si>
    <t>Scientific Reports</t>
  </si>
  <si>
    <t>2045-2322</t>
  </si>
  <si>
    <t>https://doi.org/10.1038/s41598-020-67640-z</t>
  </si>
  <si>
    <t>Fernando López Martínez, Edward Rolando Núñez Valdez, RubénGonzález Crespo, VicenteGarcía Díaz</t>
  </si>
  <si>
    <t>Application of the Harmonic Search Algorithm for Identification of Model Parameters of Traffic Lights for a High Way of Bogotá</t>
  </si>
  <si>
    <t>International Journal of Engineering Research and Technology</t>
  </si>
  <si>
    <t>0974-3154</t>
  </si>
  <si>
    <t>Oswaldo Alberto Romero Villalobos, Edgar Jacinto Rincón Rojas, Julio Barón Velandia, Helbert Eduardo Espitia Cuchango</t>
  </si>
  <si>
    <t>Diagnosis of the application of NTC ISO 9001: 2015 IN SMEs of the leather, footwear and leather goods industry</t>
  </si>
  <si>
    <t>https://doi.org/10.16925/2357-6014.2020.01.01</t>
  </si>
  <si>
    <t>Aury Janeth Ibarguen Rengifo, Cesar Asdraldo Vargas Hernández</t>
  </si>
  <si>
    <t>Knowledge Management and Industry 4.0 and Open Innovation</t>
  </si>
  <si>
    <t>https://doi.org/10.16925/2357-6014.2020.02.09</t>
  </si>
  <si>
    <t>Jose Ignacio Palacios Osma, Fabián Leandro Moreno Salazar, Karen Natalia Morales Gómez</t>
  </si>
  <si>
    <t>Generadores de valor del proceso logístico de las empresas floricultoras de Cundinamarca</t>
  </si>
  <si>
    <t>Económicas CUC</t>
  </si>
  <si>
    <t>0120-3932</t>
  </si>
  <si>
    <t>https://doi.org/10.17981/econcuc.41.2.2020.Org.2</t>
  </si>
  <si>
    <t>Wilfrido Javier Arteaga Sarmiento, Abraham Jesús Gonzáles, José Ignacio Rodríguez Molano</t>
  </si>
  <si>
    <t>Smart contracts with Blockchain in the public sector</t>
  </si>
  <si>
    <t>International Journal of Intelligent Systems</t>
  </si>
  <si>
    <t>0884-8173</t>
  </si>
  <si>
    <t>Casallas, Jenny Alexandra Triana; Lovelle, Juan Manuel Cueva; Molano, José Ignacio Rodríguez</t>
  </si>
  <si>
    <t>Geveca Servidor Web Espacial para el GeoMarketing</t>
  </si>
  <si>
    <t>1646-9895 </t>
  </si>
  <si>
    <t>Yenny Espinosa Gómez, Javier Felipe Moncada Sánchez, José Ignacio Rodríguez Molano</t>
  </si>
  <si>
    <t>Integración de la Inteligencia de Negocios, la Inteligencia de Mercados y la Inteligencia Competitiva desde el análisis de datos</t>
  </si>
  <si>
    <t>Miguel Ángel Ospina Usaquén, Víctor Hugo Medina García, José Ignacio Rodríguez Molano</t>
  </si>
  <si>
    <t>A Case Study for a Big Data and Machine Learning Platform to Improve Medical Decision Support in Population Health Management</t>
  </si>
  <si>
    <t>Algorithms</t>
  </si>
  <si>
    <t>1999-4893</t>
  </si>
  <si>
    <t>DOI: 10.3390/a13040102</t>
  </si>
  <si>
    <t>Fernando López-Martínez, Edward Rolando Núñez-Valdez, Vicente García-Díaz, Zoran Bursac</t>
  </si>
  <si>
    <t>Replacing email protocols with blockchain-based smart contracts</t>
  </si>
  <si>
    <t>Países bajos</t>
  </si>
  <si>
    <t>CLUSTER COMPUTING-THE JOURNAL OF NETWORKS SOFTWARE TOOLS AND APPLICATIONS</t>
  </si>
  <si>
    <t> 10.1007/s10586-020-03128-9</t>
  </si>
  <si>
    <t>Vicente García Díaz, Jose Chamadoria, Edward Nuñez, Alberto Gómez Gómez</t>
  </si>
  <si>
    <t>UXJs: Tracking and Analyzing Web Usage Information With a Javascript Oriented Approach</t>
  </si>
  <si>
    <t>10.1109/ACCESS.2020.2977879</t>
  </si>
  <si>
    <t>Jaime Solís-Martínez, Jordan Pascual Espada, Rubén González Crespo, B Cristina Pelayo G-Bustelo, Juan Manuel Cueva Lovelle</t>
  </si>
  <si>
    <t> https://doi.org/10.14483/23448350.15241</t>
  </si>
  <si>
    <t> https://doi.org/10.3390/a13040102</t>
  </si>
  <si>
    <t>Diseño conceptual de un producto de ingeniería como estrategia creativa a partir del método de aprendizaje basado en problemas</t>
  </si>
  <si>
    <t>Avances: Investigación en Ingeniería</t>
  </si>
  <si>
    <t>10.18041/1794-4953/avances.2.5598</t>
  </si>
  <si>
    <t>Jose Ignacio Rodriguez Molano, Leonardo Emiro Contreras Bravo, Héctor Javier Fuentes López</t>
  </si>
  <si>
    <t>Proposal of Architecture And Application of Machine Learning (Ml) as A Strategy for the Reduction of University Desertion Levels Due to Academic Factors</t>
  </si>
  <si>
    <t>https://doi.org/10.16925/2357-6014.2019.03.06</t>
  </si>
  <si>
    <t>José Ignacio Rodríguez Molano, Leidy Daniela Forero Zea, Yudy Fernanda Piñeros Reina</t>
  </si>
  <si>
    <t>Estudio de calidad de potencia para iluminarias del sistema de semaforización de la ciudad de Bogotá</t>
  </si>
  <si>
    <t>https://doi.org/10.16925/in.v19i20.1416</t>
  </si>
  <si>
    <t>Carlos Andrés Parra Rodríguez, Hugo Alejandro Serrato Rodríguez, José Ignacio Rodríguez Molano</t>
  </si>
  <si>
    <t>Proposed Industry 4.0 architecture in the supply chain from the perspective of industrial engineering</t>
  </si>
  <si>
    <t>https://doi.org/10.16925/in.v23i13.2007</t>
  </si>
  <si>
    <t>Mónica Johanna Blanco Rojas, Karen Tatiana González Rojas, José Ignacio Rodríguez Molano</t>
  </si>
  <si>
    <t>Las TIC ante el Cambio Climático</t>
  </si>
  <si>
    <t>Revista Avenir</t>
  </si>
  <si>
    <t>2590-8758</t>
  </si>
  <si>
    <t>https://fundacionavenir.net/revista/index.php/avenir/article/view/83</t>
  </si>
  <si>
    <t>Alexandra Abuchar Porras, Roberto Ferro Escobar, Paola Arias Murcia</t>
  </si>
  <si>
    <t>El traje nuevo del Emperador: la metodología de desarrollo SCRUM.¿ Por qué falla en proyectos de software?</t>
  </si>
  <si>
    <t>2590-8759</t>
  </si>
  <si>
    <t>https://fundacionavenir.net/revista/index.php/avenir/article/view/82</t>
  </si>
  <si>
    <t>Edgar L. Orejuela
Tommy Restrepo Ríos
Deicy R. Rojas Lara
Alexandra Abuchar Porras</t>
  </si>
  <si>
    <t>http://hdl.handle.net/20.500.12494/9292</t>
  </si>
  <si>
    <t>Alexandra Abuchar Porras, Fredys Simanca, Nathalia López</t>
  </si>
  <si>
    <t>A review of artificial intelligence in the Internet of Things</t>
  </si>
  <si>
    <t>DOI: 10.1049/trit.2018.1008</t>
  </si>
  <si>
    <t>Cristian González García, Edward Rolando Núñez Valdez, Vicente García Díaz, Begoña Cristina Pelayo García Bustelo, Juan Manuel Cueva Lovelle</t>
  </si>
  <si>
    <t>Novel Advances in the Development of Machine Learning Solutions for Scientific Programming</t>
  </si>
  <si>
    <t>https://doi.org/10.1155/2019/7896462</t>
  </si>
  <si>
    <t>Vicente García, Edward R. Núñez-Valdez, Vijender K. Solanki,Carlos E. Montenegro-Marin</t>
  </si>
  <si>
    <t>A neural network approach to predict early neonatal sepsis</t>
  </si>
  <si>
    <t>Computers &amp; Electrical Engineering</t>
  </si>
  <si>
    <t>1879-0755</t>
  </si>
  <si>
    <t>https://doi.org/10.1016/j.compeleceng.2019.04.015</t>
  </si>
  <si>
    <t>Fernando López, Edward RolandoNúñez-Valdez, JaimeLorduy Gomez,VicenteGarcía Díaz</t>
  </si>
  <si>
    <t>https://doi.org/10.1007/s10209-019-00681-y</t>
  </si>
  <si>
    <t>Cristian González García, Edward Rolando Núñez-Valdez, Pablo Moreno-Ger, Rubén González Crespo, B Cristina Pelayo G-Bustelo, Juan Manuel Cueva Lovelle</t>
  </si>
  <si>
    <t>Real‐time force doors detection system using distributed sensors and neural networks</t>
  </si>
  <si>
    <t>https://doi.org/10.1002/int.22161</t>
  </si>
  <si>
    <t>Jordán Pascual Espada, Vicente García‐Díaz, Edward Rolando Núñez‐Valdéz, Rubén González Crespo</t>
  </si>
  <si>
    <t>Application proposal for Colombian agriculture</t>
  </si>
  <si>
    <t>https://doi.org/10.14483/2322939X.15089</t>
  </si>
  <si>
    <t>Maria Daniela Ariza Ariza, Nayibe Cardona Díaz, Giovanny Mauricio Tarazona Bermúdez</t>
  </si>
  <si>
    <t>Virtual Platform as an E-Government Mechanism Between Young Population and Local Administration of Mosquera, Colombia</t>
  </si>
  <si>
    <t>Juan David Ospina Carreño, Giovanny Tarazona Bermúdez, Luz Andrea Rodríguez Rojas</t>
  </si>
  <si>
    <t>Self-sustainable power-collecting node in IoT</t>
  </si>
  <si>
    <t>Internet of Things</t>
  </si>
  <si>
    <t>2327-4662</t>
  </si>
  <si>
    <t>https://doi.org/10.1016/j.iot.2019.100082</t>
  </si>
  <si>
    <t>John Anzola, Andrés Jiménez, Giovanny Tarazona</t>
  </si>
  <si>
    <t>Corrigendum to “Performance Analysis of Classification Algorithms on early detection of Liver disease”[Expert Systems with Applications Volume 67 (2017) 239–251]</t>
  </si>
  <si>
    <t>Moloud Abdar, Mariam Zomorodi-Moghadam, Resul Das, I-Hsien Ting</t>
  </si>
  <si>
    <t>Task-Individual-Social Software Fit in Knowledge Creation Performance</t>
  </si>
  <si>
    <t>International Journal of Knowledge Management</t>
  </si>
  <si>
    <t>1548-0666</t>
  </si>
  <si>
    <t>10.4018/IJKM.2019040103</t>
  </si>
  <si>
    <t>Didi Sundiman, Chien Hsing Wu, Andi Mursidi, I-Hsien Ting</t>
  </si>
  <si>
    <t>Special Feature: Multidisciplinary Social Networks Topics and Research Trends</t>
  </si>
  <si>
    <t>The Review of Socionetwork Strategies</t>
  </si>
  <si>
    <t>1867-3236</t>
  </si>
  <si>
    <t>https://doi.org/10.1007/s12626-019-00038-0</t>
  </si>
  <si>
    <t>I-Hsien Ting</t>
  </si>
  <si>
    <t>Modeling lot-size with time-dependent demand based on stochastic programming and case study of drug supply in Chile</t>
  </si>
  <si>
    <t>10.1371/journal.pone.0212768</t>
  </si>
  <si>
    <t>Fernando Rojas, Víctor Leiva, Peter Wanke, Camilo Lillo, Jimena Pascual</t>
  </si>
  <si>
    <t>0167739X</t>
  </si>
  <si>
    <t>Adrián Arenal Pereira, Jordán Pascual Espada, Rubén González Crespo, Sergio Ríos Aguilar</t>
  </si>
  <si>
    <t>Communications, collaborations and services in networks of embedded devices</t>
  </si>
  <si>
    <t>https://doi.org/10.1016/j.future.2018.11.017</t>
  </si>
  <si>
    <t>Jordán Pascual Espada, Ronald Yager, Zhiyong Yu</t>
  </si>
  <si>
    <t>Analyzing compliance and application of usability guidelines and recommendations by web developers</t>
  </si>
  <si>
    <t>Computer Standards &amp; Interfaces</t>
  </si>
  <si>
    <t>https://doi.org/10.1016/j.csi.2019.01.004</t>
  </si>
  <si>
    <t>Lucia Alonso-Virgos, Jordán Pascual Espada, Rubén González Crespo</t>
  </si>
  <si>
    <t>Analysis and Profiles of Drug Users in a Population of Victims of Forced Displacement in Colombia</t>
  </si>
  <si>
    <t>Addictive Disorders &amp; Their Treatment</t>
  </si>
  <si>
    <t>1531-5754</t>
  </si>
  <si>
    <t>https://doi.org/10.1097/ADT.0000000000000151</t>
  </si>
  <si>
    <t>Guillermo A Castaño, Luz A Rojas, Gloria M Sierra, José Bareño</t>
  </si>
  <si>
    <t>Decision-making Model at Higher Educational Institutions based on Machine Learning</t>
  </si>
  <si>
    <t>Journal of Universal Computer Science</t>
  </si>
  <si>
    <t>Yuri Vanessa Nieto, Vicente García-Díaz, Carlos Enrique Montenegro</t>
  </si>
  <si>
    <t>nternational Journal of Intelligent Systems</t>
  </si>
  <si>
    <t>Rapid modeling of human-defined AI behavior patterns in games</t>
  </si>
  <si>
    <t>https://doi.org/10.1007/s12652-018-0969-y</t>
  </si>
  <si>
    <t>Ismael Posada Trobo, Vicente García Díaz, Jordán Pascual Espada, Ruben González Crespo, Pablo Moreno-Ger</t>
  </si>
  <si>
    <t>Computers and Electrical Engineering</t>
  </si>
  <si>
    <t>Fernando López-Martínez, Edward Rolando Núñez-Valdez, Jaime Lorduy Gomez, Vicente García-Díaz</t>
  </si>
  <si>
    <t>Supporting academic decision making at higher educational institutions using machine learning-based algorithms</t>
  </si>
  <si>
    <t>https://doi.org/10.1007/s00500-018-3064-6</t>
  </si>
  <si>
    <t>Yuri Nieto, Vicente García-Díaz, Carlos Montenegro, Rubén González Crespo</t>
  </si>
  <si>
    <t>A User-Oriented Language for Specifying Interconnections between Heterogeneous Objects in the Internet of Things</t>
  </si>
  <si>
    <t>Estads unidos</t>
  </si>
  <si>
    <t>IEEE Internet of Things Journal</t>
  </si>
  <si>
    <t>Cristian González García, Liping Zhao, Vicente García-Díaz</t>
  </si>
  <si>
    <t>Journal Of Universal Computer Science</t>
  </si>
  <si>
    <t>Yuri Vanessa Nieto Acevedo, Vicente García Díaz, Carlos Enrique Montenegro</t>
  </si>
  <si>
    <t>Vicente García-Díaz, Edward R Núñez-Valdez, Vijender K Solanki, Carlos E Montenegro-Marin</t>
  </si>
  <si>
    <t>An approach to improve the accuracy of probabilistic classifiers for decision support systems in sentiment analysis.</t>
  </si>
  <si>
    <t>10.1016/j.asoc.2017.05.038</t>
  </si>
  <si>
    <t>Impact of Implementing Industry 4.0 in Colombias Supply Chains</t>
  </si>
  <si>
    <t>10.1007/978-3-319-93803-5_66</t>
  </si>
  <si>
    <t> JOSE IGNACIO RODRIGUEZ MOLANO </t>
  </si>
  <si>
    <t>REVISIÓN</t>
  </si>
  <si>
    <t>https://doi.org/10.16925/in.v14i24.2162</t>
  </si>
  <si>
    <t>GIOVANNY MAURICIO TARAZONA BERMUDEZ </t>
  </si>
  <si>
    <t>Model for the Incorporation of Big Data in Knowledge Management Oriented to Industry 4.0</t>
  </si>
  <si>
    <t>10.1007/978-3-319-93803-5_64</t>
  </si>
  <si>
    <t>Industry Knowledge Management Model 4.0</t>
  </si>
  <si>
    <t>10.1007/978-3-319-73450-7</t>
  </si>
  <si>
    <t>Proposal of a Supply Chain Architecture Immersed in the Industry 4.0</t>
  </si>
  <si>
    <t>10.1007/978-3-319-73450-7_64</t>
  </si>
  <si>
    <t>Educational Computing Resources Applied to the Teaching of Manufacturing</t>
  </si>
  <si>
    <t>10.1007/978-3-319-73450-7_88</t>
  </si>
  <si>
    <t>Vitruvius: Vehicle sensor based model-driven engineering application generation</t>
  </si>
  <si>
    <t>Journal of Ambient Intelligence and Smart Environments</t>
  </si>
  <si>
    <t>1876-1364</t>
  </si>
  <si>
    <t>10.3233/AIS-180474</t>
  </si>
  <si>
    <t>VICENTE GARCIA DIAZ</t>
  </si>
  <si>
    <t>Lecture Notes in Computer</t>
  </si>
  <si>
    <t>Architecture Proposal for the Information Management in the Generation of Energy in Industry 4.0</t>
  </si>
  <si>
    <t>10.1007/978-3-319-93803-5_65</t>
  </si>
  <si>
    <t>Knowledge Management Model to Support Software Development</t>
  </si>
  <si>
    <t>10.1007/978-3-319-93803-5_50</t>
  </si>
  <si>
    <t>Assesing Gamifications Effects on E-learning Platforms: An Experimental Case</t>
  </si>
  <si>
    <t>10.1007/978-3-319-95522-3_1</t>
  </si>
  <si>
    <t>I-HSIEN TING</t>
  </si>
  <si>
    <t>From Traditional Cities to Smart Cities</t>
  </si>
  <si>
    <t>10.1007/978-3-319-95204-8_55</t>
  </si>
  <si>
    <t>A Proposal for Sentiment Analysis on Twitter for Tourism-Based Applications</t>
  </si>
  <si>
    <t>Frontiers in Artificial Intelligence and Applications</t>
  </si>
  <si>
    <t>0922-6389</t>
  </si>
  <si>
    <t>10.3233/978-1-61499-900-3-713</t>
  </si>
  <si>
    <t>Exploration of a Classroom Management Model for Decision-Making in Higher Education (first part)</t>
  </si>
  <si>
    <t>Modeling Strategy for Supply Chain Design Considering Multiple Periods and Backlogging</t>
  </si>
  <si>
    <t>10.1007/978-3-030-00353-1_8</t>
  </si>
  <si>
    <t>Modeling and Simulation of Integration of Internet of Things and Manufacturing Industry 4.0</t>
  </si>
  <si>
    <t>10.1007/978-3-030-00353-1</t>
  </si>
  <si>
    <t>Design specific user interfaces for people with down syndrome using suitable WCAG 2.0 guidelines.</t>
  </si>
  <si>
    <t>ournal of Ambient Intelligence and Humanized Computing</t>
  </si>
  <si>
    <t>10.1007/s12652-017-0539-8</t>
  </si>
  <si>
    <t>Modeling and Implementation Data Architecture for the Internet of Things and Industry 4.0</t>
  </si>
  <si>
    <t>10.1007/978-3-030-00353-1_19</t>
  </si>
  <si>
    <t>Web Page Design Recommendations for People with Down Syndrome Based on Users' Experiences</t>
  </si>
  <si>
    <t>Sensors</t>
  </si>
  <si>
    <t>1424-8220 </t>
  </si>
  <si>
    <t>10.3390/s18114047</t>
  </si>
  <si>
    <t>Why Does the Industry Relocate in Colombia?</t>
  </si>
  <si>
    <t>Analysis of Simultaneous Equations for the Housing Market in Colombia 1998-2017</t>
  </si>
  <si>
    <t>Maturity Level Model for Entrepreneurship Processes in Colombian smes</t>
  </si>
  <si>
    <t>10.16925/in.v14i26.2456</t>
  </si>
  <si>
    <t>A Clustering WSN Routing Protocol Based on k-d Tree Algorithm</t>
  </si>
  <si>
    <t>https://doi.org/10.3390/s18092899</t>
  </si>
  <si>
    <t>GIOVANNY MAURICIO TARAZONA BERMUDEZ, Jordán Pascual Espada</t>
  </si>
  <si>
    <t>Proposal to Measure the Quality of Open Data Sets</t>
  </si>
  <si>
    <t>1865-0929 </t>
  </si>
  <si>
    <t>https://doi.org/10.1007/978-3-319-95204-8_58</t>
  </si>
  <si>
    <t>Big Data: An Exploration Toward the Improve of the Academic Performance in Higher Education</t>
  </si>
  <si>
    <t>https://doi.org/10.1007/978-3-319-93803-5_59</t>
  </si>
  <si>
    <t>Design and Application of a Creative Strategy Based on the Method of Problem-Based Learning (PBL) in Engineering Students</t>
  </si>
  <si>
    <t>https://doi.org/10.1007/978-3-319-95522-3_15</t>
  </si>
  <si>
    <t>Co-creation Model in Small and Medium Businesses: Case Study of the Colombian Dairy Sector</t>
  </si>
  <si>
    <t>https://doi.org/10.1007/978-3-319-93803-5_72</t>
  </si>
  <si>
    <t>Metamodel to support decision-making from open government data</t>
  </si>
  <si>
    <t>https://doi.org/10.1007/s12652-016-0443-7</t>
  </si>
  <si>
    <t>Sensor That Detects Cardiac Press with Record in Database and email notification</t>
  </si>
  <si>
    <t>0973-4562 </t>
  </si>
  <si>
    <t>http://www.ripublication.com/ijaer18/ijaerv13n16_37.pdf</t>
  </si>
  <si>
    <t>Big Data and Blockchain Basis for Operating a New Archetype of Supply Chain</t>
  </si>
  <si>
    <t>https://doi.org/10.1007/978-3-319-93803-5_62</t>
  </si>
  <si>
    <t>LAN-WAN-LAN end-to-end Network Simulation with NS2</t>
  </si>
  <si>
    <t>Maturity model for collaborative innovation: Higher education challenge</t>
  </si>
  <si>
    <t>2329-6259 </t>
  </si>
  <si>
    <t>10.23919/CISTI.2018.8399247</t>
  </si>
  <si>
    <t>JOSE IGNACIO PALACIOS OSMA</t>
  </si>
  <si>
    <t>Performance analysis of classification algorithms on early detection of liver disease</t>
  </si>
  <si>
    <t>10.1016/j.eswa.2016.08.065</t>
  </si>
  <si>
    <t>Analysis of Simultaneous Equations for the Housing Market in Colombia</t>
  </si>
  <si>
    <t>Adaptive contents for interactive TV guided by machine learning based on predictive sentiment analysis of data</t>
  </si>
  <si>
    <t>https://doi.org/10.1007/s00500-017-2530-x</t>
  </si>
  <si>
    <t>Performance of IEEE 802.11 n LDPC Codes</t>
  </si>
  <si>
    <t>https://doi.org/10.12988/ijma.2017.710138</t>
  </si>
  <si>
    <t>Analysis of TCP streaming over VANETs</t>
  </si>
  <si>
    <t>Polonia</t>
  </si>
  <si>
    <t>Annals of Computer Science and Information Systems</t>
  </si>
  <si>
    <t>2300-5963</t>
  </si>
  <si>
    <t>A review about Smart Objects, Sensors, and Actuators</t>
  </si>
  <si>
    <t>CRISTIAN GONZALEZ GARCIA</t>
  </si>
  <si>
    <t>La brecha digital en Colombia: Un análisis de las políticas gubernamentales para su disminución</t>
  </si>
  <si>
    <t>https://doi.org/10.14483/2248762X.12477</t>
  </si>
  <si>
    <t>KATHERINE ANDREA CUARTAS CASTRO </t>
  </si>
  <si>
    <t>LUZ ANDREA RODRIGUEZ ROJAS </t>
  </si>
  <si>
    <t>Designing of a Radio Link to Improve Web 2.0 and Internet Access in Rural Zones in Colombia. Case Study: E-Learning to the Indigenous Community of ¿Santander de Quilichao and Toribio Cauca¿</t>
  </si>
  <si>
    <t>Springerlink</t>
  </si>
  <si>
    <t>4020-8737</t>
  </si>
  <si>
    <t>https://doi.org/10.1007/978-3-319-62743-4_2</t>
  </si>
  <si>
    <t>Datos abiertos y su beneficio en la contratación pública</t>
  </si>
  <si>
    <t>https://doi.org/10.14483/2248762X.12479</t>
  </si>
  <si>
    <t>Diseño de un modelo de ciclo parqueadero inteligente soportado en tecnología Rfid/Nfc y aplicación móvil sobre Android para la sede de ingeniería de la Universidad Distrital Francisco José de Caldas</t>
  </si>
  <si>
    <t>https://doi.org/10.14483/2248762X.12491</t>
  </si>
  <si>
    <t>Towards the detection of cyberbullying based on social network mining techniques</t>
  </si>
  <si>
    <t> IEEE Xplore Digital Library</t>
  </si>
  <si>
    <t>10.1109/BESC.2017.8256403</t>
  </si>
  <si>
    <t>Application of Non-Linear Control to a Magnetic Levitation System</t>
  </si>
  <si>
    <t>International Journal Of Mathematical Analysis</t>
  </si>
  <si>
    <t>1312-8876 </t>
  </si>
  <si>
    <t>https://doi.org/10.12988/ijma.2017.710137</t>
  </si>
  <si>
    <t>Evaluation of Routing Protocol OSPFv3 on the Link PE-CE on MPLS/VPN Environments</t>
  </si>
  <si>
    <t>1312-885X </t>
  </si>
  <si>
    <t xml:space="preserve">https://doi.org/10.12988/ams.2017.710306
</t>
  </si>
  <si>
    <t>MODELO PARA LA SIMULACIÓN DE SISTEMAS DE MULTI-AGENTES ROBÓTICOS EN PYTHON.</t>
  </si>
  <si>
    <t>https://doi.org/10.14483/2248762X.12474</t>
  </si>
  <si>
    <t>4020-8737 </t>
  </si>
  <si>
    <t>Mobile Application for the Reduction of Waiting Times Through IoT (Prototype)</t>
  </si>
  <si>
    <t> Communications In Computer And Information Science</t>
  </si>
  <si>
    <t>Estado del arte sobre aplicaciones móviles: caso de estudio enfocado a estudiantes universitarios en Bogotá, Colombia</t>
  </si>
  <si>
    <t xml:space="preserve">https://doi.org/10.14483/22484728.12920
</t>
  </si>
  <si>
    <t>Modelo de integración inteligencia de negocios y gestión del conocimiento</t>
  </si>
  <si>
    <t>2248-762X </t>
  </si>
  <si>
    <t>Modelo de Simulación para evaluar las decisiones estratégicas de un comité local de AIESEC basados en el Balanced Scorecard</t>
  </si>
  <si>
    <t xml:space="preserve">10.17013/risti.25.82¿97
</t>
  </si>
  <si>
    <t>Desarrollo de un entorno virtual para la simulación de maniobras eléctricas en subestaciones: un caso práctico</t>
  </si>
  <si>
    <t>1900-3102 </t>
  </si>
  <si>
    <t>Modelo de Gestión de Servicios ITIL para E-learning</t>
  </si>
  <si>
    <t>Revista Educación En Ingeniería</t>
  </si>
  <si>
    <t>1900-8260 </t>
  </si>
  <si>
    <t>Industry 4.0 and Its Development in Colombian Industry</t>
  </si>
  <si>
    <t>10.1007/978-3-319-66963-2_28</t>
  </si>
  <si>
    <t> Lecture Notes In Computer Science</t>
  </si>
  <si>
    <t>0302-9743 </t>
  </si>
  <si>
    <t>10.1007/978-3-319-61845-6_23</t>
  </si>
  <si>
    <t>Exploring models of normal human locomotion</t>
  </si>
  <si>
    <t>https://doi.org/10.12988/ces.2017.711176</t>
  </si>
  <si>
    <t>Propuesta de una arquitectura de la industria 4.0 en la cadena de suministro desde la perspectiva de la Ingeniería Industrial</t>
  </si>
  <si>
    <t xml:space="preserve">http://dx.doi.org/10.16925/isnn.1900-3102
</t>
  </si>
  <si>
    <t>METAMODEL FOR INTEGRATION OF INTERNET OF THINGS, SOCIAL NETWORKS, THE CLOUD AND INDUSTRY 4.0</t>
  </si>
  <si>
    <t>A Proposed Architecture for the Development of a Cluster for Graduates of Higher Education Institutions</t>
  </si>
  <si>
    <t>10.1007/978-3-319-50880-1_34</t>
  </si>
  <si>
    <t>Analysis of the vibration modes in the diverter switch of load tap changer</t>
  </si>
  <si>
    <t>1313-6569 </t>
  </si>
  <si>
    <t>https://doi.org/10.12988/ces.2017.7996</t>
  </si>
  <si>
    <t>Colombian Tourism: Proposal App to Foster Smart Tourism in the Country</t>
  </si>
  <si>
    <t>Adv Sci Lett</t>
  </si>
  <si>
    <t>1936-6612 </t>
  </si>
  <si>
    <t>https://doi.org/10.1166/asl.2017.10096</t>
  </si>
  <si>
    <t>Supply chain architecture model based in the industry 4.0, validated through a mobile application</t>
  </si>
  <si>
    <t>A personal knowledge management metamodel based on semantic analysis and social information</t>
  </si>
  <si>
    <t>http://dx.doi.org/10.1007/s00500-016-2437-y</t>
  </si>
  <si>
    <t>Social4all: Definition of specific adaptations in Web applications to improve accessibility</t>
  </si>
  <si>
    <t>Las infraestructuras de datos espaciales como apoyo al desarrollo de la ciudad inteligente</t>
  </si>
  <si>
    <t>SANDRA YANET VELAZCO FLOREZ</t>
  </si>
  <si>
    <t>Sistemas integrados de transporte soportados en el Internet de las cosas</t>
  </si>
  <si>
    <t>Guest editors introduction: special issue on analyzing and mining social networks for decision support and recommender systems</t>
  </si>
  <si>
    <t>Journal of Intelligent Information Systems</t>
  </si>
  <si>
    <t>0925-9902</t>
  </si>
  <si>
    <t>10.1007/s10844-016-0425-4</t>
  </si>
  <si>
    <t>Softwareland Chronicles: A Software Development Meta-Process Proposal.</t>
  </si>
  <si>
    <t>Applied Computer Systems</t>
  </si>
  <si>
    <t>2255-8691</t>
  </si>
  <si>
    <t>10.1515/acss-2016-0001</t>
  </si>
  <si>
    <t>Fuzzy system to adapt web voice interfaces dynamically in a vehicle sensor tracking application definition</t>
  </si>
  <si>
    <t>Editorial for Advances in Intelligent Mobile Applications Special Issue</t>
  </si>
  <si>
    <t>Mobile Networks and Applications</t>
  </si>
  <si>
    <t>1572-8153</t>
  </si>
  <si>
    <t>10.1007/s11036-016-0697-5</t>
  </si>
  <si>
    <t>Urban Impedance Computing Based on Check-In Records</t>
  </si>
  <si>
    <t>International Journal of Distributed Sensor Networks</t>
  </si>
  <si>
    <t>1550-1477</t>
  </si>
  <si>
    <t>10.1155/2016/1693437</t>
  </si>
  <si>
    <t>Analyzing and Mining Social Networks for Decision Support</t>
  </si>
  <si>
    <t>0948-695X</t>
  </si>
  <si>
    <t>Difusión de la infraestructura de datos espaciales en Panamá</t>
  </si>
  <si>
    <t>http://dx.doi.org/10.14483/udistrital.jour.redes.2016.1.a01</t>
  </si>
  <si>
    <t>Detection of the Spiral of Silence Effect in Social Media</t>
  </si>
  <si>
    <t>10.3217/jucs-022-03-0438</t>
  </si>
  <si>
    <t>Methodology Design of Computational Experiments Founded on Design-based Science Case Study: Motion Models</t>
  </si>
  <si>
    <t>International Journal Of Online Engineering</t>
  </si>
  <si>
    <t>1861-2121</t>
  </si>
  <si>
    <t>JOHN PETEARSON ANZOLA ANZOLA </t>
  </si>
  <si>
    <t>NFC and Cloud-Based Lightweight Anonymous Assessment Mobile Intelligent Information System for Higher Education and Recruitment Competitions.</t>
  </si>
  <si>
    <t>Big Data Meaning in the Architecture of IoT for Smart Cities</t>
  </si>
  <si>
    <t>https://doi.org/10.1007/978-3-319-40973-3_46</t>
  </si>
  <si>
    <t>JOSE IGNACIO RODRIGUEZ MOLANO </t>
  </si>
  <si>
    <t>Big Data Tools: Haddop, MongoDB and Weka</t>
  </si>
  <si>
    <t>INformática y Procesamiento de Datos</t>
  </si>
  <si>
    <t>https://doi.org/10.1007/978-3-319-40973-3_45</t>
  </si>
  <si>
    <t>Design Methodology for Self-organized Mobile Networks Based</t>
  </si>
  <si>
    <t>10.9781/ijimai.2016.377</t>
  </si>
  <si>
    <t>Proposal of a Standard Architecture of IoT for Smart Cities</t>
  </si>
  <si>
    <t>https://doi.org/10.1007/978-3-319-42147-6_7</t>
  </si>
  <si>
    <t>Combining the Continuous Integration Practice and the Model-Driven Engineering Approach</t>
  </si>
  <si>
    <t>Computing And Informatics</t>
  </si>
  <si>
    <t>EDWARD ROLANDO NUNEZ VALDEZ, JORDAN PASCUAL</t>
  </si>
  <si>
    <t>A model-driven approach to generate and deploy videogames on multiple platforms.</t>
  </si>
  <si>
    <t>https://doi.org/10.1007/s12652-016-0404-1</t>
  </si>
  <si>
    <t>EDWARD ROLANDO NUNEZ VALDEZ </t>
  </si>
  <si>
    <t>Background and analysis of co-creation: Path towards innovation</t>
  </si>
  <si>
    <t>INTERNATIONAL JOURNAL OF APPLIED ENGINEERING RESEARCH</t>
  </si>
  <si>
    <t>Tic en gestión de la cadena de suministro bogotana</t>
  </si>
  <si>
    <t>Research inteligencia de negocios: estudio de caso sector tecnológico colombiano</t>
  </si>
  <si>
    <t>https://doi.org/10.14483/udistrital.jour.redes.2016.2.a05</t>
  </si>
  <si>
    <t>Industrial Internet of Things: An Architecture Prototype for Monitoring in Confined Spaces Using a Raspberry Pi</t>
  </si>
  <si>
    <t>10.1007/978-3-319-40973-3_53</t>
  </si>
  <si>
    <t>Metric LMS: Educational evaluation platforms</t>
  </si>
  <si>
    <t>Iberian Conference on Information Systems and Technologies</t>
  </si>
  <si>
    <t>2166-0727 </t>
  </si>
  <si>
    <t xml:space="preserve">10.1109/CISTI.2016.7521434
</t>
  </si>
  <si>
    <t>Decentralized model for autonomous robotic system based on wireless sensor networks</t>
  </si>
  <si>
    <t>Developing Analytic Talent: Becoming a Data Scientist</t>
  </si>
  <si>
    <t>Republica de China</t>
  </si>
  <si>
    <t>Online Information Review</t>
  </si>
  <si>
    <t>10.1108/OIR-01-2015-0012</t>
  </si>
  <si>
    <t>Towards a Standard-based Domain-specific Platform to Solve Machine Learning-based Problems</t>
  </si>
  <si>
    <t>VICENTE GARCIA DIAZ, JORDAN PASCUAL</t>
  </si>
  <si>
    <t>VGPM: Using business process modeling for videogame modeling and code generation in multiple platforms</t>
  </si>
  <si>
    <t>Voice Application Generator Platform for Real Time Multimedia Vehicle Sensor based Notifications.</t>
  </si>
  <si>
    <t>International Journal of Handheld Computing Research</t>
  </si>
  <si>
    <t>1947-9158</t>
  </si>
  <si>
    <t>10.4018/IJHCR.2015010102</t>
  </si>
  <si>
    <t>Assessment of learning in environments interactive through fuzzy cognitive maps</t>
  </si>
  <si>
    <t>10.1007/s00500-014-1313-x</t>
  </si>
  <si>
    <t>Bitcoin como alternativa transversal de intercambio monetario en la economia digital</t>
  </si>
  <si>
    <t>https://doi.org/10.14483/udistrital.jour.redes.2015.1.a08</t>
  </si>
  <si>
    <t>ZULLY JULIETH PALACIOS CARDENAS </t>
  </si>
  <si>
    <t>Datos abiertos: Oportunidades para empresas</t>
  </si>
  <si>
    <t>Diagnóstico Y Propuesta De Gestión De Las Actividades De Mantenimiento Del Sistema Semafórico De Bogotá D.C.</t>
  </si>
  <si>
    <t>Internet of Things: A Prototype Architecture Using a Raspberry Pi</t>
  </si>
  <si>
    <t>https://doi.org/10.1007/978-3-319-21009-4_46</t>
  </si>
  <si>
    <t>Introducción al Internet de las Cosas</t>
  </si>
  <si>
    <t>Management Model for Planning Articulation at Universidad Distrital Francisco José de Caldas</t>
  </si>
  <si>
    <t>https://doi.org/10.1007/978-3-319-21009-4_57</t>
  </si>
  <si>
    <t>Modelo en Series de Tiempo del Retardo del Cambio de Canal en una Transmisión IPTV</t>
  </si>
  <si>
    <t>http://dx.doi.org/10.4067/S0718-07642015000600017</t>
  </si>
  <si>
    <t>Técnicas del Balanced Scorecard para Medición del Cumplimiento del Plan Estratégico de una Empresa</t>
  </si>
  <si>
    <t> https://doi.org/10.14483/2248762X.8531</t>
  </si>
  <si>
    <t>An intelligent Mobile Web Browser to adapt the mobile web as a function of the physical environment</t>
  </si>
  <si>
    <t>Clasification methodology of Research topics based in decision trees: J48 and RandomTree</t>
  </si>
  <si>
    <t>Swift vs. Objective-C: A New Programming Language</t>
  </si>
  <si>
    <t>CRISTIAN GONZALEZ GARCIA, JORDAN PASCUAL</t>
  </si>
  <si>
    <t>IMPLEMENTACIÓN DE PROCEDIMIENTOS DE GOBERNABILIDAD TI EN LA RED DE INVESTIGACIÓN DE TECNOLOGÍA AVANZADA BASADO EN ITIL, COBIT Y LA ISO 20000-27000</t>
  </si>
  <si>
    <t>https://doi.org/10.14483/2248762X.8501</t>
  </si>
  <si>
    <t>State of the Art Construction Based on the J48 Classifier: Case Study of Internet of Things</t>
  </si>
  <si>
    <t>https://doi.org/10.1007/978-3-319-21009-4_36</t>
  </si>
  <si>
    <t>Creating recommendations on electronic books: A collaborative learning implicit approach</t>
  </si>
  <si>
    <t>Computers In Human Behavior</t>
  </si>
  <si>
    <t>0747-5632</t>
  </si>
  <si>
    <t>https://doi.org/10.1016/j.chb.2014.10.057</t>
  </si>
  <si>
    <t>Educación y Campus Virtual, Nuevos Escenarios de Formación</t>
  </si>
  <si>
    <t>Fuzzy decision method to improve the information exchange in a vehicle sensor tracking system</t>
  </si>
  <si>
    <t>Applied Soft Computing, (Appl. Soft. Comput.)</t>
  </si>
  <si>
    <t>https://doi.org/10.1016/j.asoc.2015.01.066</t>
  </si>
  <si>
    <t>Knowledge-based public service transactions: An intelligent model-driven approach in co-learning contexts</t>
  </si>
  <si>
    <t>https://doi.org/10.1016/j.chb.2014.09.044</t>
  </si>
  <si>
    <t>El futuro de Apple: Swift versus Objective-C</t>
  </si>
  <si>
    <t>https://doi.org/10.14483/udistrital.jour.redes.2015.2.a01</t>
  </si>
  <si>
    <t>Towards a Standard-Based Domain-Specific Platform to Describe Points of Interest</t>
  </si>
  <si>
    <t>10.1515/acss-2015-0010</t>
  </si>
  <si>
    <t>BPMN MUSIM: Approach to improve the domain expert's efficiency in business processes modeling for the generation of specific software applications</t>
  </si>
  <si>
    <t>10.1016/j.eswa.2013.08.083</t>
  </si>
  <si>
    <t>ACOTA: A Multilingual and Semi-Automatic Collaborative Tagging Web-based Approach</t>
  </si>
  <si>
    <t>Journal Of Web Engineering</t>
  </si>
  <si>
    <t>1540-9589</t>
  </si>
  <si>
    <t>JOSE MARIA ALVAREZ RODRIGUEZ </t>
  </si>
  <si>
    <t>Empowering the access to public procurement opportunities by means of linking controlled vocabularies. A case study of Product Scheme Classifications in the European e-Procurement sector</t>
  </si>
  <si>
    <t>https://doi.org/10.1016/j.chb.2013.07.046</t>
  </si>
  <si>
    <t>Integration Between IT Governance and Balanced Scorecard</t>
  </si>
  <si>
    <t>https://doi.org/10.1007/978-3-319-08618-7_31</t>
  </si>
  <si>
    <t>JOSE IGNACIO RODRIGUEZ MOLANO</t>
  </si>
  <si>
    <t>On the suitability of dynamic languages for hot;reprogramming a robotics framework: a Python case study</t>
  </si>
  <si>
    <t>Software-Practice &amp;Amp; Experience</t>
  </si>
  <si>
    <t>0038-0644</t>
  </si>
  <si>
    <t>https://doi.org/10.1002/spe.2162</t>
  </si>
  <si>
    <t>Reverse electronic auction web tool for B2B</t>
  </si>
  <si>
    <t>Computers In Industry</t>
  </si>
  <si>
    <t>0166-3615</t>
  </si>
  <si>
    <t>https://doi.org/10.1016/j.compind.2013.12.008</t>
  </si>
  <si>
    <t>Survey of New Trends in e-Procurement Applying Semantics</t>
  </si>
  <si>
    <t>0.1016/j.compind.2014.04.005</t>
  </si>
  <si>
    <t>Inductive Triple Graphs: A Purely Functional Approach to Represent RDF</t>
  </si>
  <si>
    <t>Springerplus</t>
  </si>
  <si>
    <t>2193-1801</t>
  </si>
  <si>
    <t>https://doi.org/10.1007/978-3-319-04534-4_7</t>
  </si>
  <si>
    <t>Mobile Web-Based System for Remote-Controlled Electronic Devices and Smart Objects</t>
  </si>
  <si>
    <t>Mobile Networks And Applications</t>
  </si>
  <si>
    <t>https://doi.org/10.1007/s11036-014-0510-2</t>
  </si>
  <si>
    <t>10.1109/TLA.2014.6868872</t>
  </si>
  <si>
    <t>Key Users and Box Office Analysis in an Interest Based Virtual Community</t>
  </si>
  <si>
    <t>Metamodelo de Comercio Electrónico basado en MDA (e-Commerce Metamodel Based on MDA)</t>
  </si>
  <si>
    <t>Vitruvius: An expert system for vehicle sensor tracking and managing application generation</t>
  </si>
  <si>
    <t>Journal Of Network And Computer Applications</t>
  </si>
  <si>
    <t>https://doi.org/10.1016/j.jnca.2014.02.013</t>
  </si>
  <si>
    <t>Open Data and Big Data: A perspective from Colombia</t>
  </si>
  <si>
    <t>https://doi.org/10.1007/978-3-319-08618-7_</t>
  </si>
  <si>
    <t>Modelos de optimización de la distribución en planta</t>
  </si>
  <si>
    <t>10.1109/CISTI.2014.6876978</t>
  </si>
  <si>
    <t>Gestión por competencias: una mirada a la entrevista de selección con tecnología aplicada</t>
  </si>
  <si>
    <t>Innovación Tecnológica</t>
  </si>
  <si>
    <t>1025-6504</t>
  </si>
  <si>
    <t> MANUEL DE JESUS AHUMADA RODRIGUEZ </t>
  </si>
  <si>
    <t>Using extended web technologies to develop Bluetooth multi-platform mobile applications for interact with smart things</t>
  </si>
  <si>
    <t>Information Fusion</t>
  </si>
  <si>
    <t>https://doi.org/10.1016/j.inffus.2013.04.008</t>
  </si>
  <si>
    <t>Internet of Things: Smart things network and communication</t>
  </si>
  <si>
    <t>1095-8592</t>
  </si>
  <si>
    <t>10.1016/j.jnca.2014.03.003</t>
  </si>
  <si>
    <t>Reconstruction of High Resolution 3D Objects from Incomplete Images and 3D Information</t>
  </si>
  <si>
    <t>International Journal of Interactive Multimedia and Artificial Intelligence - Ijimai</t>
  </si>
  <si>
    <t>10.9781/ijimai.2014.261</t>
  </si>
  <si>
    <t>A brief introduction to model-driven engineering</t>
  </si>
  <si>
    <t>Anonymous Query on Non-Uniform Data for Location Provacy</t>
  </si>
  <si>
    <t>International Journal Of Data Warehousing And Mining</t>
  </si>
  <si>
    <t>1548-3932</t>
  </si>
  <si>
    <t>Discovering Groups for Effective Marketing in Virtual Communities-An Integrated Approach</t>
  </si>
  <si>
    <t>Journal Of Business Research</t>
  </si>
  <si>
    <t>0148-2963</t>
  </si>
  <si>
    <t>https://doi.org/10.1016/j.jbusres.2012.02.037</t>
  </si>
  <si>
    <t>Gade4all: Developing Multi-platform Videogames based on Domain Specific Languages and Model Driven Engineering</t>
  </si>
  <si>
    <t>10.9781/ijimai.2013.224</t>
  </si>
  <si>
    <t>K-anonymous Path Privacy on Social Graphs</t>
  </si>
  <si>
    <t>Journal Of Intelligent &amp;Amp; Fuzzy Systems</t>
  </si>
  <si>
    <t>10.3233/IFS-130805</t>
  </si>
  <si>
    <t>Propuesta de Implementación de un Modelo de Teletrabajo</t>
  </si>
  <si>
    <t>http://dx.doi.org/10.4304/risti.12.17-31</t>
  </si>
  <si>
    <t>Semantic-based QoS management in Cloud Systems: Current Status and Future Challenges</t>
  </si>
  <si>
    <t>https://doi.org/10.1016/j.future.2013.10.015</t>
  </si>
  <si>
    <t>Towards a Journalist-Based News Recommendation System: The Wesomender Approach</t>
  </si>
  <si>
    <t>https://doi.org/10.1016/j.eswa.2013.06.032</t>
  </si>
  <si>
    <t>Using Collaborative Virtual Objects Based on Services to Communicate Smart Objects</t>
  </si>
  <si>
    <t>Conference Proceedings: Annual International Conference Of The Ieee Engineering In Medicine And Biology Society. Ieee Engineering In Medicine And Biology Society. Conference</t>
  </si>
  <si>
    <t>1557-170X</t>
  </si>
  <si>
    <t> 10.1109/IMIS.2013.82</t>
  </si>
  <si>
    <t>Modelo para fortalecer el rol de las pymes en el emprendimiento de Bogotá D. C</t>
  </si>
  <si>
    <t>https://doi.org/10.14483/23448350.4573</t>
  </si>
  <si>
    <t>JOSE IGNACIO RODRIGUEZ MOLANO; JOSE IGNACIO PALACIOS OSMA</t>
  </si>
  <si>
    <t>Open Data as a key factor for developing expert systems: a perspective from Spain</t>
  </si>
  <si>
    <t>MODELACION DE SISTEMAS DE RECOMENDACION APLICANDO REDES NEURONALES ARTIFICIALES</t>
  </si>
  <si>
    <t>An Application for Recommender Systems in the Contents Industry</t>
  </si>
  <si>
    <t>Springer Series In Information Sciences</t>
  </si>
  <si>
    <t>0720-678X</t>
  </si>
  <si>
    <t>Redes Interorganizacionales y TIC</t>
  </si>
  <si>
    <t>2344-8288 </t>
  </si>
  <si>
    <t>A knowledge management model applied to health tourism in Colombia</t>
  </si>
  <si>
    <t>https://doi.org/10.1007/978-3-642-30867-3_48</t>
  </si>
  <si>
    <t>Solución B2B para el mercado Latinoamericano</t>
  </si>
  <si>
    <t>IMPLEMENTATION MODELS OF ELECTRONIC COMMERCE SOLUTIONS</t>
  </si>
  <si>
    <t>Revista Ingenierías Universidad De Medellín</t>
  </si>
  <si>
    <t>Redes de investigación científica: un esfuerzo en el desarrollo de conocimiento en conjunto</t>
  </si>
  <si>
    <t>MODELO DE IMPLEMENTACIÓN DE SOLUCIONES DE COMERCIO ELECTRÓNICO</t>
  </si>
  <si>
    <t>10.22395/rium</t>
  </si>
  <si>
    <t>Performing incremental generation of code in model-driven engineering</t>
  </si>
  <si>
    <t>Journal Of Research And Practice In Information Technology</t>
  </si>
  <si>
    <t>1443-458X</t>
  </si>
  <si>
    <t>GICOGE</t>
  </si>
  <si>
    <t>Fusión de imágenes satelitales usando la trasformada de Brovey y enriquecimiento espectral sobre computación heterogénea CPU/GPU</t>
  </si>
  <si>
    <t>Innovación en ingeniería.</t>
  </si>
  <si>
    <t>Investigación e Innovación en Ingenierías</t>
  </si>
  <si>
    <t>2344-8652</t>
  </si>
  <si>
    <t>https://doi.org/10.17081/invinno.9.2.3961</t>
  </si>
  <si>
    <t>Andrés Ovidio Restrepo Rodríguez, Nelson Enrique Vera Parra, Rubén Javier Medina Daza</t>
  </si>
  <si>
    <t>Implementación y evaluación de la fusión de imágenes usando Google Earth Engine y Matlab con imágenes Landsat 8</t>
  </si>
  <si>
    <t> RISTI - Revista Iberica de Sistemas e Tecnologias de Informacao</t>
  </si>
  <si>
    <t>Hurtado, Edwin; Vera-Parra, Nelson Enrique; Medina, Javier.</t>
  </si>
  <si>
    <t>Gestión del conocimiento empresarial en la Internet de las cosas</t>
  </si>
  <si>
    <t>Gestión del conocimiento</t>
  </si>
  <si>
    <t>García, Víctor Hugo Medina; Trujillo, Daniela Garzón; Estrada, Lina María Medina.</t>
  </si>
  <si>
    <t>Cambio de Paradigmas en Ingeniería de Requisitos Desde el Enfoque de BPM</t>
  </si>
  <si>
    <t>Ingeniería de requisitos.</t>
  </si>
  <si>
    <t>López, Jorge Fernando Soler; Castillo, José Nelson Pérez.</t>
  </si>
  <si>
    <t>Incident forecasting model for motorcycle driving based on IoT and artificial intelligence</t>
  </si>
  <si>
    <t>Indonesian Journal of Electrical Engineering and Computer Science</t>
  </si>
  <si>
    <t>2502-4752</t>
  </si>
  <si>
    <t xml:space="preserve">10.11591/ijeecs.v24.i1.pp444-451 </t>
  </si>
  <si>
    <t>NELSON ENRIQUE VERA PARRA</t>
  </si>
  <si>
    <t>A comparative study for the assessment of Ikonos satellite image-fusion techniques</t>
  </si>
  <si>
    <t xml:space="preserve">10.11591/ijeecs.v25.i1.pp256-264 </t>
  </si>
  <si>
    <t>Javier Medina, Nelson Vera, Erika Upegui</t>
  </si>
  <si>
    <t>Tecnología y sociedad, la nueva normalidad mixta</t>
  </si>
  <si>
    <t>DAV Parra, NEV Parra</t>
  </si>
  <si>
    <t>Hybrid spatiotemporal simulation of future changes in open wetlands: A study of the Abitibi-Témiscamingue region</t>
  </si>
  <si>
    <t>International Journal Of Applied Earth Observation And Geoinformation</t>
  </si>
  <si>
    <t>0303-2434</t>
  </si>
  <si>
    <t>https://doi.org/10.1016/j.jag.2018.10.001</t>
  </si>
  <si>
    <t>MAGDA LILIANA PEREZ CASTRO</t>
  </si>
  <si>
    <t>Big Data (r)evolution in Geography: Complexity Modeling in the last two decades.</t>
  </si>
  <si>
    <t>Geography Compass</t>
  </si>
  <si>
    <t>1749-8198</t>
  </si>
  <si>
    <t>A geospatial agent-based model of the spatial dynamics of immigrant population: A study of the island of Montreal, Canada.</t>
  </si>
  <si>
    <t>Netherlands</t>
  </si>
  <si>
    <t>Applied Geography</t>
  </si>
  <si>
    <t>0143-6228</t>
  </si>
  <si>
    <t>Towards modelling future trends of Quebec’s boreal birds’ species distribution under climate change. </t>
  </si>
  <si>
    <t>ISPRS International Journal of Geo-Information</t>
  </si>
  <si>
    <t>2220-9964</t>
  </si>
  <si>
    <t>10.3390/ijgi7090335</t>
  </si>
  <si>
    <t>Estimation of future occupation of spectral channels by licensed users in cognitive radio networks applying neuro-fuzzy models.</t>
  </si>
  <si>
    <t>10.12988/ces.2017.7882</t>
  </si>
  <si>
    <t>Nelson Enrique Vera, Leydy Johana Hernández Viveros y Danilo Alfonso López Sarmiento</t>
  </si>
  <si>
    <t>Wavelet Daubechies transform assessmen for worlView 2 images fusion</t>
  </si>
  <si>
    <t>Finland </t>
  </si>
  <si>
    <t>1796-203X </t>
  </si>
  <si>
    <t>10.17706/jcp.12.4.301-308</t>
  </si>
  <si>
    <t>Structuring and implementing a customer service center for telecommunications SMEs in Colombia.</t>
  </si>
  <si>
    <t>10.12988/ces.2017.711159</t>
  </si>
  <si>
    <t>Analysis of multilayer neuronal networks modeling and long short-term memory</t>
  </si>
  <si>
    <t>10.21817/ijet/2017/v9i2/170902212</t>
  </si>
  <si>
    <t>Model for Matlab simulation of the spectral decision stage in wireless cognitive radio networks.</t>
  </si>
  <si>
    <t>10.12988/ces.2017.710137</t>
  </si>
  <si>
    <t>ALGORITMO PARA AGRUPAR ARTÍCULOS CIENTÍFICOS BASADO EN LA INFORMACIÓN BRINDADA POR LAS REFERENCIAS BIBLIOGRÁFICAS</t>
  </si>
  <si>
    <t>Cuba</t>
  </si>
  <si>
    <t>Revista Cubana De Ciencias Informáticas </t>
  </si>
  <si>
    <t>1994-1536</t>
  </si>
  <si>
    <t>MARIA MATILDE GARCIA LORENZO</t>
  </si>
  <si>
    <t>Visualization of urban floodplains in the Amazon foothill using the geo-inspired model of natural vector multi-agents (AVNG)</t>
  </si>
  <si>
    <t>https://doi.org/10.19053/01211129.v26.n45.2017.6059</t>
  </si>
  <si>
    <t>JOSE NELSON PEREZ CASTILLO</t>
  </si>
  <si>
    <t>Natural vector multi-agents geo-inspired in environmental management</t>
  </si>
  <si>
    <t>Revista Ambiente e Agua</t>
  </si>
  <si>
    <t>1980-993X</t>
  </si>
  <si>
    <t>Computational Performance Assessment of K-mer Counting Algorithms</t>
  </si>
  <si>
    <t>EEUU</t>
  </si>
  <si>
    <t>Journal Of Computational Biology</t>
  </si>
  <si>
    <t>1066-5277</t>
  </si>
  <si>
    <t>10.1089/cmb.2015.0199</t>
  </si>
  <si>
    <t>JOSE NELSON PEREZ CASTILLO, NELSON ENRIQUE VERA PARRA</t>
  </si>
  <si>
    <t>Comparison of process planning algorithms in order to determine their effectiveness in an operating system through a web simulation</t>
  </si>
  <si>
    <t>2319-8613</t>
  </si>
  <si>
    <t>10.21817/ijet/2016/v8i6/160806410</t>
  </si>
  <si>
    <t>Arquitectura de seguridad de un entorno computacional para eCiencia en la nube</t>
  </si>
  <si>
    <t>Revista Científica </t>
  </si>
  <si>
    <t>10.14483/udistrital.jour.RC.2016.26.a7</t>
  </si>
  <si>
    <t>NUBIA RINCON MOSQUERA Y JOSE NELSON PEREZ CASTILLO</t>
  </si>
  <si>
    <t>ADECUACIÓN A METODOLOGÍA DE MINERÍA DE DATOS PARA APLICAR A PROBLEMAS NO SUPERVISADOS TIPO ATRIBUTO-VALOR</t>
  </si>
  <si>
    <t>Revista Universidad Y Sociedad</t>
  </si>
  <si>
    <t>2218-3620</t>
  </si>
  <si>
    <t>Computational Performance Assessment Of Minimizers Uses In Counting K-Mers</t>
  </si>
  <si>
    <t>Jordan</t>
  </si>
  <si>
    <t>JOSE NELSON PEREZ CASTILLO Y NELSON ENRIQUE VERA PARRA</t>
  </si>
  <si>
    <t>Automatic construction and graph-making of functional domain architectures</t>
  </si>
  <si>
    <t> Toma de decisiones inteligente a partir de registros médicos almacenados en CDA-HL7</t>
  </si>
  <si>
    <t>Revista Cubana De Informatica Medica </t>
  </si>
  <si>
    <t>1684-1859</t>
  </si>
  <si>
    <t>Computational Performance Assessment of k-mer Counting Algorithm</t>
  </si>
  <si>
    <t>1557-8666</t>
  </si>
  <si>
    <t>RUBEN ARISTIDES GONZALEZ CRESPO</t>
  </si>
  <si>
    <t>Facilitating the Execution of HPC Workloads in Colombia through the Integration of a Private IaaS and a Scientific PaaS/SaaS Marketplace</t>
  </si>
  <si>
    <t>Ieee Transactions On Cloud Computing</t>
  </si>
  <si>
    <t>2168-7161</t>
  </si>
  <si>
    <t>10.1109/CCGrid.2016.52 </t>
  </si>
  <si>
    <t>PEDRO FABIAN PEREZ ARTEAGA, HAROLD ENRIQUE CASTRO BARRERA, JOSE NELSON PEREZ CASTILLO, RODOLFO CALIZ OSPINO, MARIO JOSE VILLAMIZAR CANO, OSCAR KIYOSHIGE GARCES APARICIO</t>
  </si>
  <si>
    <t>Performance Assessment by Stages of Main Genomic De-Novo Assemblers Based Upon De Bruijn Graphs</t>
  </si>
  <si>
    <t>Life Science Journal-Acta Zhengzhou University Overseas Edition</t>
  </si>
  <si>
    <t>1097-8135</t>
  </si>
  <si>
    <t>10.7537/j.issn.1097-8135 </t>
  </si>
  <si>
    <t>JOSE NELSON PEREZ CASTILLO, CRISTIAN ALEJANDRO ROJAS QUINTERO, NELSON ENRIQUE VERA PARRA</t>
  </si>
  <si>
    <t>Analysis of the IEEE 802.20 norm as the standard for developing new wireless technologies</t>
  </si>
  <si>
    <t>Lessons learned in the design and implementation of a private cloud for high-performance computing using OpenStack in existing university infrastructure</t>
  </si>
  <si>
    <t>10.1109/ColumbianCC.2015.7333473 </t>
  </si>
  <si>
    <t>JOSE NELSON PEREZ CASTILLO, PEDRO FABIAN PEREZ ARTEAGA, RODOLFO CALIZ OSPINO</t>
  </si>
  <si>
    <t> Knowledge Management and Intellectual Capital in a University Context</t>
  </si>
  <si>
    <t>10.1007/978-3-319-21009-4_54</t>
  </si>
  <si>
    <t>VICTOR HUGO MEDINA GARCIA, LEONARDO RODRIGUEZ BERNAL, JOSE FERNANDO LOPEZ QUINTERO</t>
  </si>
  <si>
    <t>Performance Measurement of Mobile Data Networks</t>
  </si>
  <si>
    <t>Australia</t>
  </si>
  <si>
    <t>Australian Journal Of Basic And Applied Sciences </t>
  </si>
  <si>
    <t>Knowledge Management Model for Project Management</t>
  </si>
  <si>
    <t>10.1007/978-3-319-21009-4_18</t>
  </si>
  <si>
    <t>VICTOR HUGO MEDINA GARCIA, FLOR NANCY DIAZ PIRAQUIVE, RUBEN GONZALEZ CRESPO</t>
  </si>
  <si>
    <t>Casos de Fracaso en la Gestión de Proyectos TI (Failure cases in IT project Management - Analysis and Improvement of the Management of IT Projects)</t>
  </si>
  <si>
    <t>Ieee America Latina </t>
  </si>
  <si>
    <t>The immunotranscriptome of the Caribbean reef-building coral Pseudodiploria strigosa</t>
  </si>
  <si>
    <t>Immunogenetics</t>
  </si>
  <si>
    <t>0093-7711</t>
  </si>
  <si>
    <t>10.1007/s00251-015-0854-1 </t>
  </si>
  <si>
    <t>Performance assessment for main stages in genomic and transcriptomic data processing based upon reads from illumina sequencing technologies</t>
  </si>
  <si>
    <t>LA LOGÍSTICA COMO ESTRATEGIA PARA PROVEER DE INTELIGENCIA A LAS ORGANIZACIONES</t>
  </si>
  <si>
    <t>SANDRO JAVIER BOLANOS CASTRO</t>
  </si>
  <si>
    <t>Modelling the Potential Impact of Climate Change on Agricultural Production in the Province of British Columbia</t>
  </si>
  <si>
    <t>ENERGY AND ENVIRONMENT RESEARCH</t>
  </si>
  <si>
    <t>1927-0569</t>
  </si>
  <si>
    <t>10.5539/eer.v5n1p49 </t>
  </si>
  <si>
    <t>Characterization of spatial relationships between three remotely sensed indirect indicators of biodiversity and climate: a 21years' data series review across the Canadian boreal forest</t>
  </si>
  <si>
    <t> International Journal Of Digital Earth</t>
  </si>
  <si>
    <t>1753-8947</t>
  </si>
  <si>
    <t>10.1080/17538947.2015.1116623 </t>
  </si>
  <si>
    <t>Identification des variables expliquant la distribution spatiale d¿oiseaux de la forêt boréale et modélisation de tendances futures : une approche multivariée</t>
  </si>
  <si>
    <t>Cybergeo: European Journal Of Geography </t>
  </si>
  <si>
    <t>1278-3366</t>
  </si>
  <si>
    <t>2015:1181-1204</t>
  </si>
  <si>
    <t>Elementos Fundamentales que Componen la Radio Cognitiva y Asignación de Bandas Espectrales</t>
  </si>
  <si>
    <t>10.4067/S0718-07642015000100004</t>
  </si>
  <si>
    <t>BorealFireSim: A GIS-based cellular automata model of wildfires for the boreal forest of Quebec in a climate change paradigm</t>
  </si>
  <si>
    <t>Ecological Informatics</t>
  </si>
  <si>
    <t>10.1016/j.ecoinf.2015.12.006 </t>
  </si>
  <si>
    <t>Análisis y propuesta de selección de rasgos para el Reconocimiento de Expresiones Faciales</t>
  </si>
  <si>
    <t>REVISTA CUBANA DE CIENCIAS INFORMÁTICAS</t>
  </si>
  <si>
    <t>2227-1899</t>
  </si>
  <si>
    <t>10.1016/j.inffus.2013.04.008 </t>
  </si>
  <si>
    <t>VICENTE GARCIA DIAZ, RUBEN ARISTIDES GONZALEZ CRESPO, JORDAN PASCUAL ESPADA</t>
  </si>
  <si>
    <t>Web semántica y su aporte a la estrategia de datos abiertos del estado colombiano</t>
  </si>
  <si>
    <t>10.14483/udistrital.jour.RC.2015.23.a10 </t>
  </si>
  <si>
    <t>NUBIA RINCON MOSQUERA</t>
  </si>
  <si>
    <t>Design and implementation of a panel type antenna</t>
  </si>
  <si>
    <t>GOLDEN RESEARCH THOUGHTS</t>
  </si>
  <si>
    <t>2231-5063</t>
  </si>
  <si>
    <t>Implementation Proposal of an IMS-Based IPTV System over an IPv6/MPLS Network Using Open Source Software</t>
  </si>
  <si>
    <t>10.7537/marslsj111214.121</t>
  </si>
  <si>
    <t>OPTIMIZACIÓN DEL REPROCESAMIENTO DE LECTURAS DE SECUENCIACIÓN DE NUEVA GENERACIÓN</t>
  </si>
  <si>
    <t>Automation of functional annotation of genomes and transcriptomes</t>
  </si>
  <si>
    <t>http://doi.org/10.14483/udistrital.jour.tecnura.2014.DSE1.a08</t>
  </si>
  <si>
    <t>Performance evaluation of routing protocols in dense mode as multicast transmission technologies in networks.</t>
  </si>
  <si>
    <t>International Journal Of Applied Engineering Research </t>
  </si>
  <si>
    <t>Optimización del preprocesamiento de lecturas de secuenciación de nueva generación</t>
  </si>
  <si>
    <t> Decision-making model for the development of productive capacity as a component of a knowledge management system</t>
  </si>
  <si>
    <t>CESAR AMILCAR LOPEZ BELLO, VICTOR HUGO MEDINA GARCIA, LORNA UDDEN</t>
  </si>
  <si>
    <t>Servicio Amazon Web Services de clasificación primaria de imágenes de fuentes hídricas del piedemonte amazónico que usan redes neuronales.</t>
  </si>
  <si>
    <t>Revista Cientifica</t>
  </si>
  <si>
    <t>https://doi.org/10.14483/23448350.6498</t>
  </si>
  <si>
    <t>Knowledge Engineering for Rough Sets Based Decision-Making Models</t>
  </si>
  <si>
    <t>International Journal Of Intelligent Systems </t>
  </si>
  <si>
    <t>10.1002/int.21665 </t>
  </si>
  <si>
    <t>RAFAEL ESTEBAN BELLO PEREZ</t>
  </si>
  <si>
    <t>Knowledge management model as a factor of educative quality: Towards an excellence model</t>
  </si>
  <si>
    <t>VICTOR HUGO MEDINA GARCIA</t>
  </si>
  <si>
    <t>Knowledge management, innovation and efficiency of enterprises service through ICTs appropriation and usage</t>
  </si>
  <si>
    <t>Modelo test-bed de simulación y evaluación de criptografía de curva elíptica en redes IPv6 de próxima generación</t>
  </si>
  <si>
    <t>Conceptual framework language CFL </t>
  </si>
  <si>
    <t>JULIO BARON VELANDIA, RUBEN ARISTIDES GONZALEZ CRESPO, SANDRO JAVIER BOLANOS CASTRO, VICTOR HUGO MEDINA GARCIA</t>
  </si>
  <si>
    <t>10.1109/TLA.2014.6868888 </t>
  </si>
  <si>
    <t>VICTOR HUGO MEDINA GARCIA, SANDRO JAVIER BOLANOS CASTRO, RUBEN GONZALEZ CRESPO, RUBEN ARISTIDES GONZALEZ CRESPO</t>
  </si>
  <si>
    <t>Complexity analysis of a matchmaker based on hidden Markov model for decentralised grid scheduling</t>
  </si>
  <si>
    <t>International Journal Of Grid And Utility Computing</t>
  </si>
  <si>
    <t>1741-8488</t>
  </si>
  <si>
    <t>10.1504/IJGUC.2014.062927 </t>
  </si>
  <si>
    <t>HOLMAN DIEGO BOLIVAR BARON, RUBEN ARISTIDES GONZALEZ CRESPO, MARIO MARTINEZ ROJAS</t>
  </si>
  <si>
    <t>Design and Modeling to Generalized Linear Elements in a Vector Formatted Cartographic</t>
  </si>
  <si>
    <t> 2005-8039</t>
  </si>
  <si>
    <t>Managing Projects and Organizations within Enterprise 2.0</t>
  </si>
  <si>
    <t>Pensee</t>
  </si>
  <si>
    <t>0031-4773</t>
  </si>
  <si>
    <t>RUBEN ARISTIDES GONZALEZ CRESPO, VICTOR HUGO MEDINA GARCIA</t>
  </si>
  <si>
    <t>Assessment of Learning in Environments Interactive through Fuzzy Cognitive Maps</t>
  </si>
  <si>
    <t>RUBEN ARISTIDES GONZALEZ CRESPO, HOLMAN DIEGO BOLIVAR BARON</t>
  </si>
  <si>
    <t> A multi-instance learning wrapper based on the Rocchio classifier for web index recommendation</t>
  </si>
  <si>
    <t>Knowledge-Based Systems</t>
  </si>
  <si>
    <t>0950-7051</t>
  </si>
  <si>
    <t>10.1016/j.knosys.2014.01.008 </t>
  </si>
  <si>
    <t>Predicting Climate Change Impacts to the Canadian Boreal Forest</t>
  </si>
  <si>
    <t>Diversity</t>
  </si>
  <si>
    <t> 0744-8163</t>
  </si>
  <si>
    <t>10.3390/d6010133</t>
  </si>
  <si>
    <t>Two-steps learning of Fuzzy Cognitive Maps for prediction and knowledge discovery on the HIV-1 drug resistance</t>
  </si>
  <si>
    <t>10.1016/j.eswa.2013.08.012</t>
  </si>
  <si>
    <t>Use of ARIMA Mathematical Analysis to Model the Implementation of Expert System Courses by Means of Free Software OpenSim and Sloodle Platforms in Virtual University Campuses</t>
  </si>
  <si>
    <t>10.1016/j.eswa.2013.06.054 </t>
  </si>
  <si>
    <t>SANDRA YANET VELAZCO FLOREZ, RUBEN ARISTIDES GONZALEZ CRESPO, ROBERTO FERRO ESCOBAR</t>
  </si>
  <si>
    <t>Diseño e implementación de un banco de carga monofásico para pruebas de carga en sistemas de alimentación ininterrumpidas monofásicas con capacidades entre 1 y 2 KVA</t>
  </si>
  <si>
    <t> 2248-762X</t>
  </si>
  <si>
    <t>10.14483/2248762X.6364</t>
  </si>
  <si>
    <t>Estrategias de colaboración 2.0 para la transferencia de conocimiento</t>
  </si>
  <si>
    <t>http://revistas.udem.edu.co/index.php/ingenierias/article/view/703/869 </t>
  </si>
  <si>
    <t> LILLYANA MARIA GIRALDO MARIN, VICTOR HUGO MEDINA GARCIA, LUIS JOYANES AGUILAR</t>
  </si>
  <si>
    <t>Modelo de fortalecimiento del rol de la pymes en Bogotá</t>
  </si>
  <si>
    <t>2010-3751</t>
  </si>
  <si>
    <t>VICTOR HUGO MEDINA GARCIA, JENNY ALEXANDRA TRIANA, JOSE IGNACIO RODRIGUEZ</t>
  </si>
  <si>
    <t> Least Square Support Vector Machine Classifier vs a Logistic Regression Classifier on the Recognition of Numeric Digits</t>
  </si>
  <si>
    <t>Modelo de implementación de soluciones de comercio electrónico</t>
  </si>
  <si>
    <t>http://www.scielo.org.co/pdf/rium/v12n23/v12n23a11.pdf</t>
  </si>
  <si>
    <t>GIOVANNY MAURICIO TARAZONA BERMUDEZ, VICTOR HUGO MEDINA GARCIA, LILLYANA MARIA GIRALDO MARIN</t>
  </si>
  <si>
    <t>Modelo de gestión del conocimiento y su aplicabilidad en las organizaciones</t>
  </si>
  <si>
    <t>Ingenierías &amp; Amazonia</t>
  </si>
  <si>
    <t>1692-7389</t>
  </si>
  <si>
    <t>VICTOR HUGO MEDINA GARCIA, FREDY ANTONIO VERASTEGUI GONZALEZ</t>
  </si>
  <si>
    <t>Retos tecnológicos para medir el tráfico en Bogotá mediante GPS y comunicación celular</t>
  </si>
  <si>
    <t>Revista De Ingeniería</t>
  </si>
  <si>
    <t>EDRO FABIAN PEREZ ARTEAGA</t>
  </si>
  <si>
    <t>Model testing and assessment: Perspectives from a swarm intelligence, agent-based model of forest insect infestations</t>
  </si>
  <si>
    <t>Computers Environment And Urban Systems</t>
  </si>
  <si>
    <t> 0198-9715</t>
  </si>
  <si>
    <t>10.1016/j.compenvurbsys.2012.10.004</t>
  </si>
  <si>
    <t>Esquema metodológico para la construcción automática de ontologías</t>
  </si>
  <si>
    <t>JOSE NELSON PEREZ Y FABRIZIO BOLANO LOPEZ</t>
  </si>
  <si>
    <t>Diseño y evaluación de un clasificador de texturas basado en LS-SVM</t>
  </si>
  <si>
    <t>Análisis del Funcionamiento del Algoritmo de Balanceo de Carga LCM en Redes de Conmutación de Etiquetas Multiprotocolo Generalizado (GMPLS)</t>
  </si>
  <si>
    <t>Nelson Enrique Vera Parra</t>
  </si>
  <si>
    <t>Juan Manuel Cueva Lovelle</t>
  </si>
  <si>
    <t>revisión</t>
  </si>
  <si>
    <t>A New Method For Personnel Selection Based On Ranking Aggregation Using A Reinforcement Learning Approach</t>
  </si>
  <si>
    <t>Computacion y Sistemas</t>
  </si>
  <si>
    <t>2007-9737</t>
  </si>
  <si>
    <t>10.13053 / CyS-22-2-2353</t>
  </si>
  <si>
    <t>Rafael Esteban Bello Peréz</t>
  </si>
  <si>
    <t>Extensions to Linguistic Summaries Indicators based on Neutrosophic Theory, Applications in Project Management Decisions</t>
  </si>
  <si>
    <t>Neutrosophic Sets and Systems</t>
  </si>
  <si>
    <t>2331608X</t>
  </si>
  <si>
    <t>Trastornos asociados y factores de riesgo aterogénicos en escolares y adolescentes obesos</t>
  </si>
  <si>
    <t>Revista Cubana de Pediatria</t>
  </si>
  <si>
    <t>1561-3119</t>
  </si>
  <si>
    <t>On the Accuracy Convergence Tradeoff in Sigmoid Fuzzy Cognitive Maps</t>
  </si>
  <si>
    <t>10.1109/TFUZZ.2017.2768327</t>
  </si>
  <si>
    <t>Construcción de relaciones de similaridad borrosa basada en la medida calidad de la similaridad</t>
  </si>
  <si>
    <t>Investigacion Operacional</t>
  </si>
  <si>
    <t>0257-4306</t>
  </si>
  <si>
    <t>Fuzzy-rough cognitive networks</t>
  </si>
  <si>
    <t>Neural Networks</t>
  </si>
  <si>
    <t>0893-6080</t>
  </si>
  <si>
    <t>10.1016/j.neunet.2017.08.007</t>
  </si>
  <si>
    <t>A method for the team selection problem between two decision-makers using the ant colony optimization</t>
  </si>
  <si>
    <t>Man in the Middle Attack: Prevention in Wireless LAN</t>
  </si>
  <si>
    <t>0973-9769</t>
  </si>
  <si>
    <t>Roberto Albeiro Pava Diaz</t>
  </si>
  <si>
    <t>Primary user characterization for cognitive radio wireless networks using Long Short-Term Memory.</t>
  </si>
  <si>
    <t>10.1177/1550147718811828</t>
  </si>
  <si>
    <t>Decentralized On-line Simultaneous Localization and Mapping for Multi-Agent Systems</t>
  </si>
  <si>
    <t>1424-8220</t>
  </si>
  <si>
    <t>10.3390/s18082612</t>
  </si>
  <si>
    <t>Sandro Javier Bolaños Castro</t>
  </si>
  <si>
    <t>A Decentralized Framework for Multi-Agent Robotic Systems</t>
  </si>
  <si>
    <t>10.3390 / s18020417</t>
  </si>
  <si>
    <t>Model Engineering Research Supported by Knowledge Management</t>
  </si>
  <si>
    <t>10.36478 / jeasci.2018.7045.7050</t>
  </si>
  <si>
    <t>Victor Hugo MEDINA GARCÍA</t>
  </si>
  <si>
    <t>Integral Knowledge Management System in Health</t>
  </si>
  <si>
    <t>10.1007/978-3-319-95204-8_31</t>
  </si>
  <si>
    <t>Crowdworking as a Kowledge Management Mechanism in the Elicitation of Missional Software Requirement</t>
  </si>
  <si>
    <t>10.1007/978-3-319-95204-8_25</t>
  </si>
  <si>
    <t>An approach to improve the accuracy of probabilistic classifiers for decision support systems in sentiment analysis</t>
  </si>
  <si>
    <t>Algorithm and software base don MLPNN for estimating channel use in the spectral decision stage in cognitive radio networks</t>
  </si>
  <si>
    <t>10.36478 / ijssceapp.2017.1.6</t>
  </si>
  <si>
    <t>Multiobjective Overlapping Community Detection Algorithms Using Granular Computing</t>
  </si>
  <si>
    <t>10.1007 / 978-3-030-10463-4_13</t>
  </si>
  <si>
    <t>A Review of Artificial Intelligence in the Internet of Things</t>
  </si>
  <si>
    <t>10.9781/ijimai.2018.03.004</t>
  </si>
  <si>
    <t>Gestión de proyectos mediante el análisis de la confianza en redes sociales digitales</t>
  </si>
  <si>
    <t>José Nelson Pérez Castillo - Luis Gabriel Moreno Sandoval - LILIANA MARIA PANTOJA ROJAS</t>
  </si>
  <si>
    <t>Implementation of a knowledge management model in higher education institutions</t>
  </si>
  <si>
    <t>Sylwan Journal</t>
  </si>
  <si>
    <t>0039-7660</t>
  </si>
  <si>
    <t>http://sylwan.ibles.org/scope</t>
  </si>
  <si>
    <t>Victor Hugo Medina García, Lina María Medina Estrada, Edwin Rivas Trujillo</t>
  </si>
  <si>
    <t>Análisis de aprendizaje computacional aplicado a la contratación: Caso Instituto Colombiano de Bienestar Social</t>
  </si>
  <si>
    <t>http://www.aisti.eu</t>
  </si>
  <si>
    <t>Oscar Leonardo Cely Granados, Octavio Salcedo Parra, Víctor Hugo Medina García</t>
  </si>
  <si>
    <t>La e-research en el proceso de recogida y análisis de datos en el estudio de caso para la construcción de entornos personales de trabajo y aprendizaje</t>
  </si>
  <si>
    <t>María Ramírez Sánchez, Edwin Rivas Trujillo, Víctor Hugo Medina García</t>
  </si>
  <si>
    <t>Identificación del comportamiento caótico de las ecuaciones de Lorenz empleando máquinas de soporte vectorial</t>
  </si>
  <si>
    <t>Revista Ingeniería Solidaria</t>
  </si>
  <si>
    <t>https://doi.org/10.16925/2357-6014.2019.01.08</t>
  </si>
  <si>
    <t>Bejarano Garzón, L. A., Medina García, V. H., Espitia Cuchango, H. E.</t>
  </si>
  <si>
    <t>Model for measuring the performance of knowledge management in organizations</t>
  </si>
  <si>
    <t>Journal of Communications</t>
  </si>
  <si>
    <t>1796-2021</t>
  </si>
  <si>
    <t>Medina Garcia Víctor Hugo, Montenegro González Rafael Eduardo, Medina Estrada Lina Maria</t>
  </si>
  <si>
    <t>Webpages classification with phishing content using Naive Bayes Algorithm</t>
  </si>
  <si>
    <t>Journal Communications in Computer and Information Science</t>
  </si>
  <si>
    <t>http://doi.org/10.1007/978-3-030-21451-7</t>
  </si>
  <si>
    <t>Rodríguez Jorge Enrique, Medina García Víctor Hugo, Pérez Castillo Nelson</t>
  </si>
  <si>
    <t>Design of a Competitive Intelligence System for the meat sector in Colombia using Business Intelligence</t>
  </si>
  <si>
    <t>Ospina Usaquén Miguel Ángel, Medina García Víctor Hugo, Otálora Jorge Enrique</t>
  </si>
  <si>
    <t>GISE 3</t>
  </si>
  <si>
    <t>Noise Reduction in Electrical Signals Generated by Partial Discharges in Distribution Transformers Using the Local Polynomial Approximation (LPA) and the Intersection of Confidence Intervals (ICI)</t>
  </si>
  <si>
    <t>Ingenieria eléctrica</t>
  </si>
  <si>
    <t>CIT-información tecnológica.</t>
  </si>
  <si>
    <t>10.4067/S0718-07642019000500161</t>
  </si>
  <si>
    <t>Herbert Enrique Rojas Cubides
Harvey D. Rojas
Soley Cruz.</t>
  </si>
  <si>
    <t>Design and Implementation of a Low Power Wind Turbine Emulator Through the Induction Motor-Permanent Magnet Generator Arrangement</t>
  </si>
  <si>
    <t>Revista Facultad de Ingeniería - UPTC</t>
  </si>
  <si>
    <t>10.19053/01211129.v29.n54.2020.10530</t>
  </si>
  <si>
    <t>David Felipe Bajonero-Sandoval
Jeyson Sanabria-Vargas
César Leonardo Trujillo-Rodriguez, Ph. D.</t>
  </si>
  <si>
    <t>Design and Implementation of a Lead-Acid Battery Emulator</t>
  </si>
  <si>
    <t>Journal of Engineering Science and Technology Review</t>
  </si>
  <si>
    <t>1791-2377</t>
  </si>
  <si>
    <t>10.25103/JESTR.133.19</t>
  </si>
  <si>
    <t>Andrés Ignacio Santos León
Álvaro Andrés Peña Acosta
Cesar Leonardo Trujillo Rodríguez
Francisco Santamaría Piedrahita</t>
  </si>
  <si>
    <t>Evaluation of the Electromagnetic Shielding of Concrete from HighFrequency Simulations and the Application of the Jonscher Mode</t>
  </si>
  <si>
    <t>Revista INGENIERÍA</t>
  </si>
  <si>
    <t>10.14483/23448393.15611</t>
  </si>
  <si>
    <t>Herbert Enrique Rojas Cubides
Francisco Santamaria Piedrahita
Camilo Alejandro Granados</t>
  </si>
  <si>
    <t xml:space="preserve">Fault diagnosis based on algebraic identification assisted by extended state observers </t>
  </si>
  <si>
    <t>NODYCON 2021</t>
  </si>
  <si>
    <t>0924-090X</t>
  </si>
  <si>
    <t>https://doi.org/10.1007/S11071-021-07053-3</t>
  </si>
  <si>
    <t xml:space="preserve">Harvey David Roja, Herbert Enrique Rojas, Jhon Cortes Romero </t>
  </si>
  <si>
    <t>Practical Method to Evaluate the Effects of the Sensor
and the Environment on the Measurement of
Lightning-Generated Electric Field Signatures</t>
  </si>
  <si>
    <t>Tailandia</t>
  </si>
  <si>
    <t>Engineering Journal</t>
  </si>
  <si>
    <t>0125-8281</t>
  </si>
  <si>
    <t>Albeiro Santa Acosta, Lina Maria Morales Garcia, Herbert Enrique Rojas Cubides</t>
  </si>
  <si>
    <t>GITEM</t>
  </si>
  <si>
    <t>Métodos de compresión sin pérdidas de imágenes de resonancia magnética utilizando transformada wavelet: revisión sistemática</t>
  </si>
  <si>
    <t>Física</t>
  </si>
  <si>
    <t>Eco matemático</t>
  </si>
  <si>
    <t>1794-8231</t>
  </si>
  <si>
    <t xml:space="preserve"> LILIA EDITH APARICIO PICO</t>
  </si>
  <si>
    <t>Técnicas de inteligencia artificial aplicadas al análisis de imágenes diagnóstico</t>
  </si>
  <si>
    <t>Ciencias computacionale y de la información</t>
  </si>
  <si>
    <t>A mathematical model for estimating of the frequency of general
medicine service use of the level I health care entity</t>
  </si>
  <si>
    <t>International Journal Of Engineering Research And Development</t>
  </si>
  <si>
    <t>2278-067X</t>
  </si>
  <si>
    <t>Direccionamiento automático de antenas en estaciones terrenas de seguimiento a picosatelites</t>
  </si>
  <si>
    <t>Roberto Ferro Escobar, Jorge Enrique Espindola Diaz</t>
  </si>
  <si>
    <t>Subchasis de integracion modular para el despliegue de antenas en un cubesa</t>
  </si>
  <si>
    <t>Lilia Edith Aparicio Pico</t>
  </si>
  <si>
    <t>Diseño e implementación de un analizador para el protocolo AX.25</t>
  </si>
  <si>
    <t>Redes de ingenieria</t>
  </si>
  <si>
    <t>Elvis Eduardo Gaona, Jose de Jesus Paternina Anaya</t>
  </si>
  <si>
    <t>Integration model for health services in the colombian social security system</t>
  </si>
  <si>
    <t>Design and simulation of an attitude determination system based on the Extended Kalman Filter for Cube-Sat Colombia I</t>
  </si>
  <si>
    <t>Compresión de imágenes, en el servicio radiológico como un componente de infraestructura en el modelo de salud colombiano</t>
  </si>
  <si>
    <t>Análisis de velocidad de transmisión del protocolo AX.25 Implementado en la estación terrena satelital UPTC</t>
  </si>
  <si>
    <t>Roberto Ferro Escobar, Oscar Fernando Vera Cely, Jairo Alfonso Mesa Lara.</t>
  </si>
  <si>
    <t>Images compression process in the radiological service unit as an infrastructure component in the colombian health model.</t>
  </si>
  <si>
    <t>http://dx.doi.org/10.18180/tecciencia.19.6</t>
  </si>
  <si>
    <t>Lilia Edith Aparicio Pico, Alexandra Maria López Sevillano</t>
  </si>
  <si>
    <t>Prestación de servicios de salud-red de urgencias y seguimiento al paciente en el modelo de salud colombiano</t>
  </si>
  <si>
    <t>http://dx.doi.org/10.21500/01247492.2988</t>
  </si>
  <si>
    <t>Alexandra Maria López Sevillano, Lilia Edith Aparicio Pico</t>
  </si>
  <si>
    <t>Reaching a Personalized Medicine Era: The Dream of the Drug Market</t>
  </si>
  <si>
    <t>Medicina</t>
  </si>
  <si>
    <t>British Journal Of Medical Practitioners</t>
  </si>
  <si>
    <t>1757-8515</t>
  </si>
  <si>
    <t>Patrick Francois Tarquino Aparicio</t>
  </si>
  <si>
    <t>Un análisis del autismo desde la perspectiva de su influencia en familias y la tecnología como facilitador en el manejo de esta condición</t>
  </si>
  <si>
    <t>Ciencias humanas</t>
  </si>
  <si>
    <t>Lilia Edith Aparicio Pico, Jesica Paola Casas Rodríguez</t>
  </si>
  <si>
    <t>Análisis de idoneidad del suelo para construcción de colegios públicos integrado SIG y PAJ en el área urbana de Bogotá</t>
  </si>
  <si>
    <t xml:space="preserve">https://doi.org/10.14483/2248762X.11986 </t>
  </si>
  <si>
    <t>Miguel Ávila Angulo, Adriana Lorena León Gallo, Hector Ricardo Patiño Rivera</t>
  </si>
  <si>
    <t>Propuesta de implementación del sistema de orientación para un picosatélite en orbita</t>
  </si>
  <si>
    <t>Miguel Ávila Angulo, Sergio Esteban Muñoz Carmona, Paola Andrea Ortíz García</t>
  </si>
  <si>
    <t>Guía de pruebas y protocolos para el lanzamiento del satélite Colombia I</t>
  </si>
  <si>
    <t>Lilia Edith Aparicio Pico, Heber Fabian Rodríguez Romero</t>
  </si>
  <si>
    <t>Advances, Processes Today, Methods of Control and Automation of Greenhouses for Crops</t>
  </si>
  <si>
    <t>Lilia Edith Aparicio Pico, Diego Fernando Baquero Hernandez, Juan Pablo Espitia Alba</t>
  </si>
  <si>
    <t>Development prospective for a Picosatellites laboratory</t>
  </si>
  <si>
    <t>Lilia Edith Aparicio Pico, Jonattan Morrison Tarquino Aparicio, Carlos Alfredo González Gutiérrez</t>
  </si>
  <si>
    <t>Communications system for Colombia-1 picosatellite</t>
  </si>
  <si>
    <t>10.1109/CONCAPAN.2014.7000426</t>
  </si>
  <si>
    <t>Lilia Edith Aparicio Pico, Camilo Alexander Cubillos Torres, Hugo Alexander González Reyes</t>
  </si>
  <si>
    <t>Designs and implementation for CUBESAT COLOMBIA I satellite power module</t>
  </si>
  <si>
    <t>Lilia Edith Aparicio Pico, Jeysson Steven Oyola Alvarado, Jorge Sebastián Rodríguez Mora</t>
  </si>
  <si>
    <t>Inclusión social de la población con limitación auditiva en la educación superior colombiana</t>
  </si>
  <si>
    <t>Lilia Edith Aparicio Pico, Daniel Francisco Ochoa Morón, Jaime Humberto Angulo Cahavarro</t>
  </si>
  <si>
    <t>Compresión de Señales Electrocardiográficas Fetales Mediante la Transformada Wavelet Packet</t>
  </si>
  <si>
    <t>http://dx.doi.org/10.4067/S0718-07642018000300145</t>
  </si>
  <si>
    <t>Lilia Edith Aparicio Pico, Gonzalo Jimenez, Edwin Rivas</t>
  </si>
  <si>
    <t>Setting of an earth satellite station in The District University Francisco Jose De Caldas</t>
  </si>
  <si>
    <t>Far East Journal Of Electronics And Communications</t>
  </si>
  <si>
    <t>0973-7006</t>
  </si>
  <si>
    <t>http://dx.doi.org/10.17654/EC018030407</t>
  </si>
  <si>
    <t>Lilia Edith Aparicio Pico, Andrés Orlando Gil Torres, Bryan Felipe Ramírez Zambrano</t>
  </si>
  <si>
    <t>Current Status of Technology and Telemedicine Services in Colombia</t>
  </si>
  <si>
    <t>Lilia Edith Aparicio Pico, Diego Alejandro Barragan Vargas, Karen Andrea Duarte Castiblanco</t>
  </si>
  <si>
    <t>Análisis en la implementación del Leap motion controller en la I.E.D. técnico industrial de Tocancipa</t>
  </si>
  <si>
    <t>Computer Science and Social Sciences</t>
  </si>
  <si>
    <t>Interactive Technology and Smart Education</t>
  </si>
  <si>
    <t>1741-5659</t>
  </si>
  <si>
    <t>https://doi.org/10.1108/ITSE-12-2017-0069</t>
  </si>
  <si>
    <t>Roberto Ferro Escobar, Maira Alejandra Castañeda Tibaque, Ananda Maye Guerra Morales</t>
  </si>
  <si>
    <t>Evolución de la medición ambulatoria para la detección de enfermedades cardiacas</t>
  </si>
  <si>
    <t>Visión electronica</t>
  </si>
  <si>
    <t>10.14483/22484728</t>
  </si>
  <si>
    <t>Consideraciones para el diseño del modulador y demodulador de la estación terrena CUBESAT-UD</t>
  </si>
  <si>
    <t>Lilia Edith Aparicio Pico, Leonardo Plazas Nossa, Nestor Javier Rodriguez Garcia</t>
  </si>
  <si>
    <t>Modelo para evaluación de la exactitud de escáner láser terrestre - TLS</t>
  </si>
  <si>
    <t>2422-4200</t>
  </si>
  <si>
    <t>10.22335/1.1019</t>
  </si>
  <si>
    <t>Lilia Edith Aparicio Pico, William ngno Barragan Zaque</t>
  </si>
  <si>
    <t>Prototype for a message: ambulatory consultation based od a hl7 standard for teleconsultation</t>
  </si>
  <si>
    <t>2249–8001</t>
  </si>
  <si>
    <t>Message prototype for transmission of a cda with the standard hl7 for a telediagnostic and teleconsultation system</t>
  </si>
  <si>
    <t>1405-14054</t>
  </si>
  <si>
    <t>GITUD</t>
  </si>
  <si>
    <t>Seismic analysis on historical bridge using photogrammetry and finite elements</t>
  </si>
  <si>
    <t>IEEE Geoscience and Remote Sensing Magazine</t>
  </si>
  <si>
    <t>2168-6831</t>
  </si>
  <si>
    <t>No aplica</t>
  </si>
  <si>
    <t>Hector Guillermo Parra Penuela, Victor Daniel Angulo Morales, Elvis Eduardo Gaona Garcia</t>
  </si>
  <si>
    <t>Data Acquisition with LoraWAN IoT Technology to Monitor Bio-Inspired Wind Turbines in Rural Areas of Cundinamarca</t>
  </si>
  <si>
    <t>https://doi.org/10.14483/23448393.18861</t>
  </si>
  <si>
    <t>Jersson A Quintero, Hector Guillermo Parra Peñuela, Elvis E Gaona</t>
  </si>
  <si>
    <t>Modelado de sensores basado en la Arquitectura MDA para microrredes eléctricas</t>
  </si>
  <si>
    <t>Gran Colombiano</t>
  </si>
  <si>
    <t>2248-5252</t>
  </si>
  <si>
    <t>http://hdl.handle.net/10823/6270</t>
  </si>
  <si>
    <t>Gaona García, Elvis Eduardo
Trujillo Rodríguez, Cesar Leonardo
Angulo Morales, Víctor Daniel</t>
  </si>
  <si>
    <t>https://doi.org/10.1145/3505228</t>
  </si>
  <si>
    <t>Esteban Elias Romero, 
Carlos David Camacho, 
Carlos Enrique Montenegro, 
Óscar Esneider Acosta, 
Rubén González Crespo, 
Elvis Eduardo Gaona, 
Marcelo Herrera Martínez</t>
  </si>
  <si>
    <t>Protocolos de encaminamiento de datos para uso en microrredes rurales aisladas</t>
  </si>
  <si>
    <t>Elvis E. Gaona, Francisco Santamaría, Cesar L. Trujillo</t>
  </si>
  <si>
    <t>Red de sensores de sistemas de posicionamiento global para la georreferenciación de puntos terrestres</t>
  </si>
  <si>
    <t>Revista Iberica de Sistemas e Tecnologias de Informacao</t>
  </si>
  <si>
    <t>Andrés Camilo Gonzalez, PhD Elvis Eduardo Gaona, MsC. Víctor Daniel Angulo</t>
  </si>
  <si>
    <t>Modelos de predicción de propagación para señales de televisión en la banda UHF</t>
  </si>
  <si>
    <t>Elvis E. Gaona, Edgar A. López y Juan C. Gómez</t>
  </si>
  <si>
    <t>Development and Testing of a Real-Time LoRawan Sniffer Based on GNU-Radio</t>
  </si>
  <si>
    <t>2256-5337</t>
  </si>
  <si>
    <t>https://doi.org/10.22430/22565337.1491</t>
  </si>
  <si>
    <t>Andrés F. Bravo-Montoya, Jefersson S. Rondón-Sanabria, Elvis E. Gaona-García</t>
  </si>
  <si>
    <t>CORRECCIÓN DE MODELO DE PROPAGACIÓN EN REDES DE TELEVISIÓN DIGITAL TERRESTRE EN ENTORNOS URBANOS</t>
  </si>
  <si>
    <t>ELVIS EDUARDO GAONA GARCIA, JUAN PABLO OVIEDO PERDOMO, ALVARO ANDRES CASANOVA VARGAS,</t>
  </si>
  <si>
    <t>TDT DVB-T2 signal coverage in rural zones</t>
  </si>
  <si>
    <t>Visión Electrónica</t>
  </si>
  <si>
    <t>Diana Acosta-Peña, Elvis Eduardo Gaona-García, Juan Pablo Oviedo-Perdomo</t>
  </si>
  <si>
    <t>Automatic mapping of land surface elevation changes from UAV-based imagery</t>
  </si>
  <si>
    <t>International Journal Of Remote Sensing</t>
  </si>
  <si>
    <t>0143-1161</t>
  </si>
  <si>
    <t>10.1080/01431161.2016.1278313</t>
  </si>
  <si>
    <t>VICTOR DANIEL ANGULO MORALES, IVAN LIZARAZO SALCEDO, JORGE LUIS RODRIGUEZ GALVIS</t>
  </si>
  <si>
    <t>Modeling and testing of two-stage grid-connected photovoltaic micro-inverters</t>
  </si>
  <si>
    <t>https://doi.org/10.1016/j.renene.2016.07.011</t>
  </si>
  <si>
    <t>CESAR LEONARDO TRUJILLO RODRIGUEZ, FRANCISCO SANTAMARIA PIEDRAHITA, ELVIS EDUARDO GAONA GARCIA</t>
  </si>
  <si>
    <t>Algoritmo de encaminamiento con reconfiguración de topología para red de sensores inalámbricos aplicada a una Microrred en modo "Isla"</t>
  </si>
  <si>
    <t>ELVIS EDUARDO GAONA GARCIA, PEDRO ALEJANDRO MANCERA LAGOS, CESAR LEONARDO TRUJILLO RODRIGUEZ</t>
  </si>
  <si>
    <t>Elementos</t>
  </si>
  <si>
    <t>CESAR LEONARDO TRUJILLO RODRIGUEZ, VICTOR DANIEL ANGULO MORALES, ELVIS EDUARDO GAONA GARCIA</t>
  </si>
  <si>
    <t>Sistema de monitoreo para pacientes de alto riesgo integrando módulos GPS, GSM/GPRS y Zigbee</t>
  </si>
  <si>
    <t>OLGUER SEBASTIAN MORALES VALENZUELA, JULIAN ROLANDO CAMARGO, ELVIS EDUARDO GAONA GARCIA</t>
  </si>
  <si>
    <t>Rural Microgrids and its potential application in Colombia</t>
  </si>
  <si>
    <t>Renewable and Sustainable Energy Reviews</t>
  </si>
  <si>
    <t>10.1016/j.rser.2015.04.176</t>
  </si>
  <si>
    <t>ELVIS EDUARDO GAONA GARCIA, CESAR LEONARDO TRUJILLO RODRIGUEZ, JAVIER GUACANEME MORENO</t>
  </si>
  <si>
    <t>Proceso de estimación estocástico para la selección de fuentes de energía en una microrred eléctrica</t>
  </si>
  <si>
    <t>No Aplica</t>
  </si>
  <si>
    <t>JOSE IGNACIO CASTANEDA FANDINO, ELVIS EDUARDO GAONA GARCIA, CESAR LEONARDO TRUJILLO RODRIGUEZ</t>
  </si>
  <si>
    <t>Análisis de interfaces navegacionales a partir del uso de esquemas de representación de conocimiento</t>
  </si>
  <si>
    <t>Ingeniería Y Competitividad</t>
  </si>
  <si>
    <t>http://dx.doi.org/10.25100/iyc.v17i2.2190.g2791</t>
  </si>
  <si>
    <t>PAULO ALONSO GAONA GARCIA, CARLOS ENRIQUE MONTENEGRO MARIN, ELVIS EDUARDO GAONA GARCIA</t>
  </si>
  <si>
    <t>Model of Learning Objects Exchange between LCMS Platforms through Intelligent Agents</t>
  </si>
  <si>
    <t>Sistema de transporte y embalaje utilizando robótica cooperativa basada en teoría de colonias de hormigas mediante plataforma Mindstorm de LEGO®</t>
  </si>
  <si>
    <t>10.14483/udistrital.jour.redes.2015.1.a04</t>
  </si>
  <si>
    <t>JULIAN ROLANDO CAMARGO LOPEZ, NELIDA JOHANNA HERNANDEZ SUAREZ, ANA DEL PILAR RODRIGUEZ TIBADUIZA</t>
  </si>
  <si>
    <t>Visualization Techniques trough search interfaces in learning object repositories</t>
  </si>
  <si>
    <t>PAULO ALONSO GAONA GARCIA, ELVIS EDUARDO GAONA GARCIA, SALVADOR SANCHEZ ALONSO</t>
  </si>
  <si>
    <t>Authenticated Encryption of PMU Data</t>
  </si>
  <si>
    <t>ELVIS EDUARDO GAONA GARCIA, CESAR LEONARDO TRUJILLO RODRIGUEZ, EDUARDO ALIRIO MOJICA NAVA</t>
  </si>
  <si>
    <t>Aproximación de la calidad de voz y cobertura en una red GSM de emergencia</t>
  </si>
  <si>
    <t>Ciencia E Ingeniería Neogranadina</t>
  </si>
  <si>
    <t>ELKIN GABRIEL MUSKUS RINCON, ELVIS EDUARDO GAONA GARCIA</t>
  </si>
  <si>
    <t>ROBERTO FERRO FERRO, GIOVANNY MAURICIO TARAZONA BERMUDEZ, ELVIS EDUARDO GAONA GARCIA</t>
  </si>
  <si>
    <t>Medidas de calidad de Voz en una red GSM sobre Software Libre</t>
  </si>
  <si>
    <t>Entre Ciencia E Ingenieria</t>
  </si>
  <si>
    <t>ELVIS EDUARDO GAONA GARCIA, ELKIN GABRIEL MUSKUS RINCON</t>
  </si>
  <si>
    <t>Prototipo informático para extracción de recursos digitales sobre Internet</t>
  </si>
  <si>
    <t>PAULO ALONSO GAONA GARCÍA, SALVADOR SANCHEZ ALONSO, ELVIS EDUARDO GAONA GARCIA</t>
  </si>
  <si>
    <t>Generación Automática de sistemas lógicos difusos (SLD) tipo mandani sobre microcontroladores de 8 Bits</t>
  </si>
  <si>
    <t>SEBASTIAN FERNANDO PUENTE REYES, CESAR ANDREY PERDOMO CHARRY, ELVIS EDUARDO GAONA GARCIA</t>
  </si>
  <si>
    <t>GRECO</t>
  </si>
  <si>
    <t>Review of L1 Adaptive Control for Solving the Wing Rock Problem</t>
  </si>
  <si>
    <t>Control adaptativo</t>
  </si>
  <si>
    <t>1816-949x</t>
  </si>
  <si>
    <t xml:space="preserve"> Cesar Castellanos, Carlos Suárez and Jorge Sofrony</t>
  </si>
  <si>
    <t xml:space="preserve">Performance analysis of a Data Offloading Approach based on Software Defined Networking for Heterogeneous Networks </t>
  </si>
  <si>
    <t>Redes de telecomunicaciones</t>
  </si>
  <si>
    <t>IET Communications</t>
  </si>
  <si>
    <t>1751-8628</t>
  </si>
  <si>
    <t>Sebastian Romero, Jann Sanchez, Gustavo Puerto</t>
  </si>
  <si>
    <t>Wireless sensor nodes featuring single or double band directive antennas for agriculture applications.</t>
  </si>
  <si>
    <t>INGE CUC</t>
  </si>
  <si>
    <t>http://doi.org/10.17981/ingecuc.16.2.2020.07</t>
  </si>
  <si>
    <t>MARTHA AURORA GONZALEZ JARAMILLO, CESAR ANÍBALECHEVERRY MORENO, CARLOS ARTURO SUÁREZ FAJARDO</t>
  </si>
  <si>
    <t>Optical partitioningfor multicarrier generation in subcarrier multiplexed networks</t>
  </si>
  <si>
    <t>http://doi.org/10.17981/ingecuc.16.1.2020.01</t>
  </si>
  <si>
    <t>FABIÁN RANULFO CUESTA QUINTERO, GUSTAVO ADOLFO PUERTO LEGUIZAMÓN, CARLOS ARTURO SUÁREZ FAJARDO</t>
  </si>
  <si>
    <t>Suspended plate antenna with circular polarization and configurable sense of rotation</t>
  </si>
  <si>
    <t>http://doi.org/10.17981/ingecuc.16.1.2020.011</t>
  </si>
  <si>
    <t>CARLOS ARTURO SUAREZ FAJARDO,JEISON JAIR ARIZA PULIDO, SERGIO ESTEBAN MEJÍA SERRANO, GUSTAVO ADOLFO PUERTO LEGUIZAMÓN</t>
  </si>
  <si>
    <t>A Fuzzy Inference System for Automatic Setting of the Processing Threshold in an IEEE 802.11 Cognitive Radio</t>
  </si>
  <si>
    <t>International Journal on Communications Antenna and Propagation</t>
  </si>
  <si>
    <t>2039-5086</t>
  </si>
  <si>
    <t xml:space="preserve">10.15866/irecap.v8i6.13679 
</t>
  </si>
  <si>
    <t>CRISTIAN DAVID RODRIGUEZ RODRIGUEZ, GUSTAVO ADOLFO PUERTO LEGUIZAMON, CARLOS
ARTURO SUAREZ FAJARDO</t>
  </si>
  <si>
    <t>Software Assisted Energy Efficient and Flexible WDM-PON Access Networks</t>
  </si>
  <si>
    <t>https://doi.org/10.1007/978-3-030-00350-0_48</t>
  </si>
  <si>
    <t>LUIS FELIPE ALBARRACIN SANCHEZ, GUSTAVO ADOLFO PUERTO LEGUIZAMON</t>
  </si>
  <si>
    <t> Bidirectional single sideband transmission of Millimeter Waves over Fiber for 5G Mobile Networks</t>
  </si>
  <si>
    <t>https://doi.org/10.22430/22565337.1053 </t>
  </si>
  <si>
    <t> ALEJANDRO PATINO CARRILLO, GUSTAVO ADOLFO PUERTO LEGUIZAMON, CARLOS SUAREZ FAJARDO</t>
  </si>
  <si>
    <t>Quality of service evaluation based on network slicing for software-defined 5G systems</t>
  </si>
  <si>
    <t>https://doi.org/10.22430/22565337.1066 </t>
  </si>
  <si>
    <t>KEVIN SNEIDER IBARRA LANCHEROS, GUSTAVO ADOLFO PUERTO LEGUIZAMON, CARLOS SUAREZ FAJARDO</t>
  </si>
  <si>
    <t>Optical power dimensioning for a multi-PON architecture featuring light-source centralising based on polarisation multiplexing</t>
  </si>
  <si>
    <t>Iet Communications</t>
  </si>
  <si>
    <t>10.1049/iet-com.2016.1202 </t>
  </si>
  <si>
    <t>SANTIAGO GALINDO, BRIAN DIAZ GARCIA, CARLOS ARTURO SUAREZ FAJARDO, GUSTAVO ADOLFO PUERTO LEGUIZAMON</t>
  </si>
  <si>
    <t>Fuzzy Systems: An Approach to 5G Networks under the Software Defined Network Paradigm</t>
  </si>
  <si>
    <t xml:space="preserve">http://dx.doi.org/10.14483/23448350.12540 </t>
  </si>
  <si>
    <t>GUSTAVO ADOLFO PUERTO LEGUIZAMON, LUIS FELIPE ALBARRACIN SANCHEZ</t>
  </si>
  <si>
    <t>Antena de parche cortocircuitado con polarización circular y sentido de giro reconfigurable para aplicaciones en satélites de reducido tamaño</t>
  </si>
  <si>
    <t xml:space="preserve">dx.doi.org/10.4067/S0718-07642017000600014 
</t>
  </si>
  <si>
    <t>CARLOS ARTURO SUAREZ FAJARDO, CRISTIAM DAVID MARTIN JACKSON, GUSTAVO ADOLFO PUERTO
LEGUIZAMON</t>
  </si>
  <si>
    <t>Opportunities to implement Software Defined Radio in network sensors</t>
  </si>
  <si>
    <t>dx.doi.org/10.19053/01211129.v26.n45.2017.6422</t>
  </si>
  <si>
    <t>MIGUEL ANGEL SASTOQUE CARO, GUSTAVO ADOLFO PUERTO LEGUIZAMON, CARLOS ARTURO SUAREZ FAJARDO</t>
  </si>
  <si>
    <t>Performance analysis of 2R optical regeneration by cross gain compression using multiple quantum well semiconductor optical amplifiers</t>
  </si>
  <si>
    <t>http://dx.doi.org/10.15446/dyna.v84n201.55837 </t>
  </si>
  <si>
    <t>GUSTAVO ADOLFO PUERTO LEGUIZAMON, VICTOR HUGO PERILLA MARTINEZ, CARLOS ARTURO SUAREZ FAJARDO</t>
  </si>
  <si>
    <t>Antena de parche con sentido de giro reconfigurable para aplicaciones en satélites CubeSat</t>
  </si>
  <si>
    <t>http://dx.doi.org/10.15446/dyna.v83n199.52449</t>
  </si>
  <si>
    <t>DIEGO RAFAEL MENDEZ MARIN, CARLOS ARTURO SUAREZ FAJARDO, GUSTAVO ADOLFO PUERTO LEGUIZAMON</t>
  </si>
  <si>
    <t>Towards a New Generation of Passive Optical Networks</t>
  </si>
  <si>
    <t>http://dx.doi.org/10.14483/udistrital.jour.reving.2016.1.a04</t>
  </si>
  <si>
    <t>ELKIN FABIAN AGUAS MARTINEZ, GUSTAVO ADOLFO PUERTO LEGUIZAMON, CARLOS SUAREZ FAJARDO</t>
  </si>
  <si>
    <t>Comparative Study of Optical Filtering Schemes for Convergent Access Network</t>
  </si>
  <si>
    <t>10.1007/978-3-319-50880-1_29 </t>
  </si>
  <si>
    <t>OSCAR JULIAN CASTIBLANCO PARDO, JOAN CAMILO VALENCIA MONTANA, GUSTAVO ADOLFO PUERTO LEGUIZAMON</t>
  </si>
  <si>
    <t>Generación de señales para sistemas de radio sobre fibra basados en la combinación eléctrica de componentes de banda base y radiofrecuencia</t>
  </si>
  <si>
    <t>Ingeniare</t>
  </si>
  <si>
    <t>http://dx.doi.org/10.4067/S0718-33052016000300005 </t>
  </si>
  <si>
    <t>MANUEL ARTURO CELY MANCIPE, RAFAEL OSWALDO MUNOZ ORTIZ, GUSTAVO ADOLFO PUERTO LEGUIZAMON, CARLOS ARTURO SUAREZ FAJARDO</t>
  </si>
  <si>
    <t>Reconfigurable Architecture Based On Fiber Bragg Gratings For Convergent Optical Indoor Networks</t>
  </si>
  <si>
    <t>Ingeniería, Investigación Y Desarrollo</t>
  </si>
  <si>
    <t>1900-771X</t>
  </si>
  <si>
    <t>10.19053/1900771X.4618</t>
  </si>
  <si>
    <t>WILSON RICARDO LOPEZ SANCHEZ, GUSTAVO ADOLFO PUERTO LEGUIZAMON, CARLOS ARTURO SUAREZ FAJARDO</t>
  </si>
  <si>
    <t>Antena Compacta para Aplicaciones en Satélites de Reducido Tamaño</t>
  </si>
  <si>
    <t>http://dx.doi.org/10.4067/S0718-07642016000300018 </t>
  </si>
  <si>
    <t>CARLOS ARTURO SUAREZ FAJARDO, JOEL CARROLL VARGAS, GUSTAVO ADOLFO PUERTO LEGUIZAMON,</t>
  </si>
  <si>
    <t>Performance of multiobjective computational intelligence algorithms for the routing and wavelength assignment problem</t>
  </si>
  <si>
    <t>Ingeniería E Investigación </t>
  </si>
  <si>
    <t>https://doi.org/10.15446/ing.investig.v36n1.50384 </t>
  </si>
  <si>
    <t>JORGE LEONARDO PATINO, BRYAN MONTES CASTANEDA, GUSTAVO ADOLFO PUERTO LEGUIZAMON</t>
  </si>
  <si>
    <t>Dynamic WDM-TDM access networks featuring wired-wireless convergence</t>
  </si>
  <si>
    <t>10.17533/udea.redin.n78a14 </t>
  </si>
  <si>
    <t>Antena plana para aplicaciones en las bandas L1 y L2 de GPS</t>
  </si>
  <si>
    <t>http://dx.doi.org/10.14482/inde.34.1.7956 </t>
  </si>
  <si>
    <t>CARLOS ARTURO SUAREZ FAJARDO, JOHANNA KATERIN LOPEZ CARDENAS, GUSTAVO ADOLFO PUERTO LEGUIZAMON</t>
  </si>
  <si>
    <t>A comparative study of multiobjective computational intelligence algorithms to find the solution to the RWA problem in WDM networks</t>
  </si>
  <si>
    <t>http://dx.doi.org/10.15446/dyna.v82n194.49663</t>
  </si>
  <si>
    <t>BRYAN MONTES CASTANEDA, JORGE LEONARDO PATINO, GUSTAVO ADOLFO PUERTO LEGUIZAMON</t>
  </si>
  <si>
    <t>A study of the ground plane effect in passband filters using OSRR cells</t>
  </si>
  <si>
    <t>http://dx.doi.org/10.15446/dyna.v82n193.42550 </t>
  </si>
  <si>
    <t> IVAN EDUARDO DIAZ PARDO, CARLOS ARTURO SUAREZ FAJARDO, GUSTAVO ADOLFO PUERTO LEGUIZAMON</t>
  </si>
  <si>
    <t>Generación de señales para sistemas radio sobre fibra basados en combinación óptica</t>
  </si>
  <si>
    <t>Ingeniería Investigación Y Tecnología</t>
  </si>
  <si>
    <t>1405-7743</t>
  </si>
  <si>
    <t xml:space="preserve">doi:10.1016/j.riit.2015.09.010 
</t>
  </si>
  <si>
    <t>RAFAEL OSWALDO MUNOZ ORTIZ, MANUEL ARTURO CELY MANCIPE, GUSTAVO ADOLFO PUERTO
LEGUIZAMON, CARLOS ARTURO SUAREZ FAJARDO</t>
  </si>
  <si>
    <t>Dimensioning of optical multicast for dynamic WDM convergent access networks</t>
  </si>
  <si>
    <t>Ingeniare : Revista Chilena De Ingeniería</t>
  </si>
  <si>
    <t>http://dx.doi.org/10.4067/S0718-33052015000200003</t>
  </si>
  <si>
    <t>GUSTAVO ADOLFO PUERTO LEGUIZAMON, MIGUEL ANGEL SASTOQUE CARO, CARLOS SUAREZ FAJARDO</t>
  </si>
  <si>
    <t>Band-Pass filters using OSRR cells</t>
  </si>
  <si>
    <t>IVAN EDUARDO DIAZ PARDO, CARLOS ARTURO SUAREZ FAJARDO, GUSTAVO PUERTO LEGUIZAMON</t>
  </si>
  <si>
    <t>Wideband PIFA antenna for higher LTE band applications</t>
  </si>
  <si>
    <t>http://dx.doi.org/10.15446/dyna.v82n189.42103 </t>
  </si>
  <si>
    <t>CARLOS ARTURO SUAREZ FAJARDO, RAFAEL ARMANDO RODRIGUEZ LEON, EVA ANTONINO DAVIU</t>
  </si>
  <si>
    <t>Analytical model of signal generation for radio over fiber systems</t>
  </si>
  <si>
    <t>http://dx.doi.org/10.15446/dyna.v81n188.39715</t>
  </si>
  <si>
    <t> GUSTAVO ADOLFO PUERTO LEGUIZAMON, CARLOS SUAREZ FAJARDO, CARLOS ARTURO SUAREZ FAJARDO</t>
  </si>
  <si>
    <t>Dynamic wired-wireless architecture for WDM stacking access networks</t>
  </si>
  <si>
    <t>http://dx.doi.org/10.15446/dyna.v81n188.41312</t>
  </si>
  <si>
    <t>GUSTAVO ADOLFO PUERTO LEGUIZAMON, LAURA REALPE, CARLOS SUAREZ FAJARDO, CARLOS ARTURO SUAREZ FAJARDO</t>
  </si>
  <si>
    <t>Estimación de la cantidad de potencia suministrada por las celdas fotovoltaicas de un cubesat</t>
  </si>
  <si>
    <t>http://dx.doi.org/10.14483/udistrital.jour.tecnura.2014.3.a04</t>
  </si>
  <si>
    <t> JESUS DAVID GONZALEZ LLORENTE, GUSTAVO ADOLFO PUERTO LEGUIZAMON</t>
  </si>
  <si>
    <t>A study on the multiple dynamic wavelength distribution for gigabit capable passive optical networks</t>
  </si>
  <si>
    <t>GUSTAVO ADOLFO PUERTO LEGUIZAMON</t>
  </si>
  <si>
    <t>INTERNET INTELIGENTE</t>
  </si>
  <si>
    <t>Heterogeneous computing to accelerate the search of super k-mers based on minimizers.</t>
  </si>
  <si>
    <t>Ucrania</t>
  </si>
  <si>
    <t>International Journal of Computing</t>
  </si>
  <si>
    <t>1727-6209</t>
  </si>
  <si>
    <t>10.47839/ijc.19.4.1985</t>
  </si>
  <si>
    <t>DANILO ALFONSO LOPEZ SARMIENTO, NELSON ENRIQUE VERA PARRA</t>
  </si>
  <si>
    <t>Desorption of Coffee Pulp Used as an Adsorbent Material for Cr (III and VI) Ions in Synthetic Wastewater: A Preliminary Study</t>
  </si>
  <si>
    <t>Molecules</t>
  </si>
  <si>
    <t>1420-3049</t>
  </si>
  <si>
    <t>https://doi.org/10.3390/molecules27072170</t>
  </si>
  <si>
    <t>Dora Luz Gómez-Aguilar, Javier Andrés Esteban-Muñoz, Juan Pablo Rodríguez-Miranda, Deisy Baracaldo-Guzmán, Octavio José Salcedo-Parra</t>
  </si>
  <si>
    <t>Fruit Peels as a Sustainable Waste for the Biosorption of Heavy Metals in Wastewater: A Review</t>
  </si>
  <si>
    <t>https://doi.org/10.3390/molecules27072124</t>
  </si>
  <si>
    <t>Dora Luz Gómez-Aguilar, Juan Pablo Rodríguez-Miranda, Octavio José Salcedo-Parra</t>
  </si>
  <si>
    <t>Ontological base models machine-to-machine M2M applied to the internet of things IOT</t>
  </si>
  <si>
    <t>Revista Boletín Redipe</t>
  </si>
  <si>
    <t>https://doi.org/10.36260/rbr.v10i12.1576</t>
  </si>
  <si>
    <t>Mauricio Orlando Bermúdez Amaya, Octavio José Salcedo Parra, Juan Pablo Rodríguez Miranda</t>
  </si>
  <si>
    <t>Gestión de residuos líquidos: análisis de la generación de avus, en restaurantes y cafeterías de la comuna cuatro de Villavicencio (Meta, Colombia)</t>
  </si>
  <si>
    <t>https://doi.org/10.36260/rbr.v10i12.1599</t>
  </si>
  <si>
    <t>Hernando Castro Garzón, Héctor Manuel Ávila Sierra, Octavio José Salcedo Parra</t>
  </si>
  <si>
    <t>Evaluation of the use of the national academic network of advanced technology (renata) in Colombia</t>
  </si>
  <si>
    <t>https://doi.org/10.36260/rbr.v10i12.1577</t>
  </si>
  <si>
    <t>Julian Camilo Perdomo Duarte, Octavio José Salcedo Parra, Juan Manuel Sánchez Céspedes</t>
  </si>
  <si>
    <t>Forecasting model with machine learning in higher education ICFES exams</t>
  </si>
  <si>
    <t>International Journal of Electrical and Computer Engineering (IJECE)</t>
  </si>
  <si>
    <t>10.11591/ijece.v11i6.pp5402-5410</t>
  </si>
  <si>
    <t>Daniel Esteban Martínez Cervera, Octavio José Salcedo Parra, Marco Antonio Aguilera Prado</t>
  </si>
  <si>
    <t>Prototipo de sensor de frecuencia cardíaca para el pronóstico de problemas cardíacos prototipo de sensor de frecuencia cardíaca para el pronóstico de problemas cardíacos</t>
  </si>
  <si>
    <t>https://doi.org/10.36260/rbr.v10i10.1506</t>
  </si>
  <si>
    <t>Carlos Fernando Becerra, Edwin Rivas Trujillo, Octavio Salcedo Parra</t>
  </si>
  <si>
    <t>Early detection algorithm for alzheimer’s disease using autonomous learning</t>
  </si>
  <si>
    <t>https://doi.org/10.36260/rbr.v10i11.1564</t>
  </si>
  <si>
    <t>Jorge Eduardo Aguilar Obregón, Octavio José Salcedo Parra, Juan Pablo Rodríguez Miranda</t>
  </si>
  <si>
    <t>Una aproximación a los factores de riesgo relacionados con la enfermedad de alzheimer</t>
  </si>
  <si>
    <t>https://doi.org/10.36260/rbr.v10i10.1504</t>
  </si>
  <si>
    <t>Johan Sebastián Medina Cañizales, Octavio José Salcedo Parra, Juan Pablo Rodríguez Miranda</t>
  </si>
  <si>
    <t>Analysis of MPLS/BGP/VPN Performance Advertising BGP Routing Algorithm</t>
  </si>
  <si>
    <t xml:space="preserve"> 0123-7799</t>
  </si>
  <si>
    <t>Mónica Espinosa-Buitrago, Octavio Salcedo-Parra, Ricardo Gómez-Vargas</t>
  </si>
  <si>
    <t>Desempeño RSSI de nodos sensores LoRa, BLE y WiFi en un sistema IoT interoperable</t>
  </si>
  <si>
    <t>Aibi revista de investigación, administración e ingeniería</t>
  </si>
  <si>
    <t>2346-030X</t>
  </si>
  <si>
    <t>https://doi.org/10.15649/2346030X.905</t>
  </si>
  <si>
    <t>Octavio José Salcedo-Parra, Nelson Giovanni Agudelo-Cristancho</t>
  </si>
  <si>
    <t>Biosorption of Pb (II) Using Coffee Pulp as a Sustainable Alternative for Wastewater Treatment</t>
  </si>
  <si>
    <t>https://doi.org/10.3390/app11136066</t>
  </si>
  <si>
    <t>Dora Luz Gómez-Aguilar, Juan Pablo Rodríguez-Miranda, Deisy Baracaldo-Guzmán, Octavio José Salcedo-Parra, Javier Andrés Esteban-Muñoz</t>
  </si>
  <si>
    <t>Efficiency Optimization Model for 802.11ac WLAN Networks</t>
  </si>
  <si>
    <t>DANILO ALFONSO LOPEZ SARMIENTO, OCTAVIO SALCEDO PARRA, HECTOR MANUEL HERRERA HERRERA</t>
  </si>
  <si>
    <t>TRANSACTIONS ON ANTENNAS AND PROPAGATION: A 30-YEAR EVOLUTION</t>
  </si>
  <si>
    <t>10.24247/ijmperddec202048</t>
  </si>
  <si>
    <t>OCTAVIO SALCEDO PARRA</t>
  </si>
  <si>
    <t>ONLINE MONITORING OF REAL-TIME CARDIAC BEHAVIOR USING PORTABLE IoT TECHNOLOGIES</t>
  </si>
  <si>
    <t>FUNCTIONAL ARCHITECTURES FOR THE INTERNET OF THINGS: FUNDAMENTAL MODELS</t>
  </si>
  <si>
    <t>CONTROLLING LIGHT IN A DEFINED ROOM VIA A MOBILE APPLICATION</t>
  </si>
  <si>
    <t>BEHAVIOR AND PREDICTION OF TURBIDITY IN THE FRO RIVER (CUNDINAMARCA, COLOMBIA) THROUGH ARTIFICIAL NEURONAL NETWORK (NAR ALGORITHM)</t>
  </si>
  <si>
    <t>CHOICE ALGORITHM OF INTRUSION PREVENTION SYSTEM FOR WIFI 802.11 AC NETWORKS</t>
  </si>
  <si>
    <t>INVESTIGATION OF HAPPINESS DETERMINANTS USING THE OXFORD QUESTIONNAIRE IN STUDENTS OF THE UNIVERSIDAD FRANCISCO JOSÉ DE CALDAS</t>
  </si>
  <si>
    <t>MOVEMENT CAPTURE DEVICE FOR PREDICTION OF EPILEPTIC ATTACKS IN MYOCLONIC EPILEPSY</t>
  </si>
  <si>
    <t>MACHINE LEARNING APPLIED TO ICFES TESTS TO IDENTIFY MEASUREMENT PATTERNS IN STUDENTS</t>
  </si>
  <si>
    <t>LEADERSHIP STYLES, TALENT RETENTION PRACTICES AND LABOR INVOLVEMENT IN THE TOURISM SECTOR OF THE BOYACÁ DEPARTMENT - COLOMBIA.</t>
  </si>
  <si>
    <t>MODEL OF NEUTRALITY IN AN OLIGOPOLY IN TELECOMMUNICATIONS</t>
  </si>
  <si>
    <t>MIGUEL JOSE ESPITIA RICO, OCTAVIO SALCEDO PARRA</t>
  </si>
  <si>
    <t>SOLUTION OF THE BISHOPS IN CONVOCATION PROBLEM USING A PARALLEL GENETIC ALGORITHM ON A GPU</t>
  </si>
  <si>
    <t>ORLANDO GARCIA HURTADO, ROBERTO MANUEL POVEDA CHAVES</t>
  </si>
  <si>
    <t>ROBERTO MANUEL POVEDA CHAVES</t>
  </si>
  <si>
    <t>Regulation of Artificial Intelligence: One Perspective from the Theory of Games</t>
  </si>
  <si>
    <t>Innovation for the Prevention of Deaths at Attacks to the Heart Through the Detection Early Alterations in the Heart Rate</t>
  </si>
  <si>
    <t>JUAN PABLO RODRIGUEZ MIRANDA, OCTAVIO SALCEDO PARRA</t>
  </si>
  <si>
    <t>Mobile Application for the Detection of Parkinson's Disease by Recognizing Spiral Images Drawn by Patients</t>
  </si>
  <si>
    <t>DANIEL ALFONSO LOPEZ, OCTAVIO SALCEDO PARRA</t>
  </si>
  <si>
    <t>ESTIMATION OF LYMPHATIC CELLS IN A HEMOGRAM IN AN AUTOMATED WAY TO HELP THE EARLY DIAGNOSIS OF CHRONIC LYMPHATIC LEUKEMIA (CLL) IMPLEMENTING PROCESSING TECHNOLOGIES IMAGES</t>
  </si>
  <si>
    <t>PUBLISH/SUBSCRIBE IoT SMART HOME</t>
  </si>
  <si>
    <t>GNSS DATA PROCESSING THROUGH THE WAVELET TRANSFORM</t>
  </si>
  <si>
    <t>ROBERTO MANUEL POVEDA CHAVES, ORLANDO GARCIA HURTADO, EDWIN RIVAS TRUJILLO</t>
  </si>
  <si>
    <t>EDWIN RIVAS TRUJILLO, ROBERTO MANUEL POVEDA CHAVES</t>
  </si>
  <si>
    <t>CHESS KNIGHT PATH PROBLEM SOLVED BY A PARALLEL EVOLUTIONARY ALGORITHM IMPLEMENTED IN CUDA</t>
  </si>
  <si>
    <t>FROM CONJETURE TO FORMALISM IN THE LEARNING OF THE LINEAR ALGEBRA IN ENGINEERING CAREERS</t>
  </si>
  <si>
    <t>COMPARISON OF INDUSTRIAL AND CLASSROOM MANAGEMENT SYSTEMS USING THE MODEL OF CYBERNETIC OF THIRD ORDER</t>
  </si>
  <si>
    <t>DO MATH WITH PLAUSIBLE REASONING</t>
  </si>
  <si>
    <t>Diseño del proceso de Marketing para estructurar un plan de negocio interno dirigido a PYMES en Colombia</t>
  </si>
  <si>
    <t>Análisis de la producción de publicaciones científicas en inteligencia artificial aplicada a la formulación de Políticas Públicas</t>
  </si>
  <si>
    <t>10.14483/23448350.16301</t>
  </si>
  <si>
    <t>Centralized Su-Nyquist Wideband Spectrum Sensing for Cognitive Radio Networks over Fading Channels</t>
  </si>
  <si>
    <t>Computer Communications</t>
  </si>
  <si>
    <t>0140-3664</t>
  </si>
  <si>
    <t>https://doi.org/10.1016/j.comcom.2020.02.039</t>
  </si>
  <si>
    <t>Evelio Astaiza Hoyos, Octavio J. Salcedo Parra, Wilmar Y. Campo Muñoz</t>
  </si>
  <si>
    <t>doi.org/10.1007/978-3-030-03101-5_20</t>
  </si>
  <si>
    <t>Nicolas Ricardo Encino, Octavio José Salcedo Parra, and Erika Upegui.</t>
  </si>
  <si>
    <t>Design and Implementation of an Intrusion Prevention System for Wi-Fi Networks 802.11 AC</t>
  </si>
  <si>
    <t>https://dx.doi.org/10.1007/978-3-030-03101-5_4</t>
  </si>
  <si>
    <t>Julián Francisco Mojica, Octavio José Salcedo Parra, and Javier Medina.</t>
  </si>
  <si>
    <t>Quality of Service Applied to Li-Fi Networks in 5th Generation Environments</t>
  </si>
  <si>
    <t>https://dx.doi.org/10.1007/978-3-030-03101-5_9</t>
  </si>
  <si>
    <t>Jesús Manuel Paternina Durán, Octavio José Salcedo Parra, and Danilo Alfonso López Sarmiento.</t>
  </si>
  <si>
    <t>Use of KRACK Attack to Obtain Sensitive Information</t>
  </si>
  <si>
    <t>https://dx.doi.org/10.1007/978-3-030-03101-5_22</t>
  </si>
  <si>
    <t>Luis Felipe Epia Realpe, Octavio José Salcedo Parra, and Julio Barón Velandia.</t>
  </si>
  <si>
    <t>Natural Language Processing Services in Assistive Technology</t>
  </si>
  <si>
    <t>International Journal of Mechanical Engineering and Technology</t>
  </si>
  <si>
    <t>2121-0301</t>
  </si>
  <si>
    <t>Juan Pablo Girón Bastidas, Octavio José Salcedo Parra and Miguel J. Espitia R.</t>
  </si>
  <si>
    <t>Behavior and Prediction of Turbidity in the Frío River (Cundinamarca, Colombia) Through Artificial Neuronal Network (Nar Algorithm)</t>
  </si>
  <si>
    <t>International Journal of Civil Engineering and Technology</t>
  </si>
  <si>
    <t>2120-0203</t>
  </si>
  <si>
    <t>JUAN PABLO RODRÍGUEZ MIRANDA, JHON FERIA DIAZ, CARLOS ZAFRA-MEJIA</t>
  </si>
  <si>
    <t>9214-526X</t>
  </si>
  <si>
    <t>Miguel J. Espitia, Octavio Salcedo Parra, César Ortega López</t>
  </si>
  <si>
    <t>DIEGO FERNANDO AGUIRRE MORENO, OCTAVIO SALCEDO PARRA, DANILO ALFONSO LOPEZ SARMIENTO</t>
  </si>
  <si>
    <t>Quality of Service (QoS) in Lan-To-Lan Environments Through Modification of Packages</t>
  </si>
  <si>
    <t>https://doi.org/10.1007/978-3-319-73830-7_16</t>
  </si>
  <si>
    <t>CESAR ANDRES HERNANDEZ, GABRIEL FELIPE DIAZ, OCTAVIO SALCEDO PARRA</t>
  </si>
  <si>
    <t>Designing a MAC algorithm for equitable spectrum allocation in cognitive radio wireless networks</t>
  </si>
  <si>
    <t>Wireless Personal Communications</t>
  </si>
  <si>
    <t>1572-834X</t>
  </si>
  <si>
    <t>https://doi.org/10.1007/s11277-017-4873-0</t>
  </si>
  <si>
    <t>DANILO ALFONSO LOPEZ SARMIENTO, CAMILO ANZOLA ROJAS, DIEGO FERNANDO ZAPATA, EDWIN RIVAS TRUJILLO</t>
  </si>
  <si>
    <t>Primary user characterization for cognitive radio wireless networks using Long Short-Term Memory</t>
  </si>
  <si>
    <t>https://doi.org/10.1177/1550147718811828</t>
  </si>
  <si>
    <t>DANILO ALFONSO LOPEZ SARMIENTO, JOHANA HERNANDEZ, NELSON VERA</t>
  </si>
  <si>
    <t>Teleoperation System for a Four-Dof Robot- Commands with Data Glove and Web Page</t>
  </si>
  <si>
    <t>https://doi.org/10.1007/978-3-030-03192-3_29</t>
  </si>
  <si>
    <t>JUAN GUILLERMO PALACIO CANO, OCTAVIO SALCEDO PARRA, MIGUEL ESPITEA</t>
  </si>
  <si>
    <t>A software pilot application to calculate the parameters involved in subsidiaries interconnection based on FSO technology</t>
  </si>
  <si>
    <t>http://doi.org/10.19053/01211129.v26.n44.2017.5785</t>
  </si>
  <si>
    <t>DANILO ALFONSO LOPEZ SARMIENTO, JORGE ENRIQUE SALAMANCA CESPEDES, ADRIANA PATRICIA GALLEGO TORRES</t>
  </si>
  <si>
    <t>Traffic model for the interconnection of networks and operators using MPLS-TE</t>
  </si>
  <si>
    <t>https://doi.org/10.19053/01211129.v26.n44.2017.5774</t>
  </si>
  <si>
    <t>A Solution for the Quadratic Assignment Problem (QAP) through a Parallel Genetic Algorithm Based Grid on GPU</t>
  </si>
  <si>
    <t>10.12988/ams.2017.710319</t>
  </si>
  <si>
    <t>EDUARDO CARDENAS, ROBERTO MANUEL POVEDA CHAVES, ORLANDO GARCIA</t>
  </si>
  <si>
    <t>Creating a cluster in Amazon to implement the Bayes classification algorithm</t>
  </si>
  <si>
    <t>NANCY JANETH GELVEZ, PAULA ANDREA BARRAGAN, DANILO ALFONSO LOPEZ SARMIENTO</t>
  </si>
  <si>
    <t>DEISY DAYANA ZAMBRANO SOTO, OCTAVIO SALCEDO PARRA, DIANA STELLA GARCIA MIRANDA</t>
  </si>
  <si>
    <t>Primary user characterization for cognitive radio wireless networks using a neural system based on Deep Learning.</t>
  </si>
  <si>
    <t>Artificial Intelligence Review</t>
  </si>
  <si>
    <t>0269-2821</t>
  </si>
  <si>
    <t>https://doi.org/10.1007/s10462-017-9600-4</t>
  </si>
  <si>
    <t>DANILO ALFONSO LOPEZ SARMIENTO, EDWIN RIVAS, OSCAR GUALDRON</t>
  </si>
  <si>
    <t>User characterization through dynamic bayesian networks in cognitive radio wireless networks</t>
  </si>
  <si>
    <t>EDWIN RIVAS TRUJILLO, DANILO ALFONSO LOPEZ SARMIENTO, NANCY YANETH GELVEZ GARCIA</t>
  </si>
  <si>
    <t>Performance study of 802.11p standard in vehicular networks</t>
  </si>
  <si>
    <t>DANILO ALFONSO LOPEZ SARMIENTO, NANCY YANETH GELVEZ GARCIA, OSCAR EDUARDO GUALDRON GUERRERO</t>
  </si>
  <si>
    <t>Information and Identity Theft Without ARP Spoofing in LAN Environments</t>
  </si>
  <si>
    <t>http://dx.doi.org/10.1007/978-3-319-48057-2_11</t>
  </si>
  <si>
    <t>BRAYAN STEVEN REYES DAZA, OCTAVIO SALCEDO PARRA</t>
  </si>
  <si>
    <t>Colombian Regulations for the Implementation of Cognitive Radio in Smart Grids</t>
  </si>
  <si>
    <t>http://dx.doi.org/10.1007/978-3-319-47874-6_17</t>
  </si>
  <si>
    <t>Design of an Architecture of Communication Oriented to Medical and Sports Applications in IoT</t>
  </si>
  <si>
    <t>http://dx.doi.org/10.1007/978-3-319-48799-1_41</t>
  </si>
  <si>
    <t>Evaluation of efficiency techniques for spectrum decision making in cognitive Radio Wireless Networks</t>
  </si>
  <si>
    <t>10.3923/jeasci.2016.2729.2739</t>
  </si>
  <si>
    <t>DANILO ALFONSO LOPEZ SARMIENTO, EDWIN RIVAS TRUJILLO, ANGELA PATRICIA GARCIA GONZALEZ</t>
  </si>
  <si>
    <t>Design of an Architecture for Medical Applications in IoT</t>
  </si>
  <si>
    <t>http://dx.doi.org/10.1007/978-3-319-46771-9_34</t>
  </si>
  <si>
    <t>OCTAVIO SALCEDO PARRA, BRAYAN STEVEN REYES DAZA</t>
  </si>
  <si>
    <t>Spectrum Forecast Using Propagation Losses of the Okumura-Hata Model</t>
  </si>
  <si>
    <t>International Journal On Communications Antenna And Propagation</t>
  </si>
  <si>
    <t>https://doi.org/10.15866/irecap.v6i5.10555</t>
  </si>
  <si>
    <t>Networks and their traffic in multiplayer games</t>
  </si>
  <si>
    <t>http://dx.doi.org/10.14483/10.14483/udistrital.jour.RC.2016.24.a10</t>
  </si>
  <si>
    <t>Implementing a simulator of wireless cognitive radio network primary users</t>
  </si>
  <si>
    <t>International Journal Of Applied Engineering</t>
  </si>
  <si>
    <t>DANILO ALFONSO LOPEZ SARMIENTO, EDWIN RIVAS TRUJILLO, NANCY YANETH GELVEZ GARCIA</t>
  </si>
  <si>
    <t>Proposed methodology for assignment of spectral bands in wireless cognitive radio networks</t>
  </si>
  <si>
    <t>EDWIN RIVAS TRUJILLO, DANILO ALFONSO LOPEZ SARMIENTO, OSCAR EDUARDO GUALDRON GUERRERO</t>
  </si>
  <si>
    <t>Efficiency Between Mobile Networks IPv6 Ipv4 and Wired Networks</t>
  </si>
  <si>
    <t>DANILO ALFONSO LOPEZ SARMIENTO, NANCY YANETH GELVEZ GARCIA, JHON FRANCINED HERRERA CUBIDES</t>
  </si>
  <si>
    <t>Proposal to handle the interoperability of clinical information systems across different stakeholders</t>
  </si>
  <si>
    <t>http://dx.doi.org/10.1007/978-3-319-29175-8</t>
  </si>
  <si>
    <t>EDWIN RIVAS TRUJILLO, DANILO ALFONSO LOPEZ SARMIENTO</t>
  </si>
  <si>
    <t>Desarrollo de un Modelo Predictivo para la Estimación delComportamiento de Variables en una Infraestructura de Red</t>
  </si>
  <si>
    <t>Desarrollo de un controlador PID por sintonización difusa aplicado a un sistema rotacional (péndulo invertido)</t>
  </si>
  <si>
    <t>KELVIN DE JESUS BELENO SAENZ, OSCAR EDUARDO GUALDRON GUERRERO, DANILO ALFONSO LOPEZ SARMIENTO</t>
  </si>
  <si>
    <t>Análisis del estado actual de la salud pública bajo el marco de la interoperabilidad</t>
  </si>
  <si>
    <t>Puente Revista Cientifica Universidad Pontificia Bolivariana Seccional Bucaramanga</t>
  </si>
  <si>
    <t>1909-9851</t>
  </si>
  <si>
    <t>http://dx.doi.org/10.18566/puente.v9n2.a01</t>
  </si>
  <si>
    <t>Algorithm implementation to prevent deadlocks used by IOS in multiple fed back queues</t>
  </si>
  <si>
    <t>10.9780/22307850</t>
  </si>
  <si>
    <t>NANCY YANETH GELVEZ GARCIA, DANILO ALFONSO LOPEZ SARMIENTO, JHON FRANCINED HERRERA CUBIDES</t>
  </si>
  <si>
    <t>Simulation and analysis of mass and interactive flows in a label switching backbone</t>
  </si>
  <si>
    <t>JHON FRANCINED HERRERA CUBIDES, DANILO ALFONSO LOPEZ SARMIENTO, NANCY YANETH GELVEZ GARCIA</t>
  </si>
  <si>
    <t>Modelo AHP-VIKOR para handoff espectral en redes de radio cognitiva</t>
  </si>
  <si>
    <t>CESAR AUGUSTO HERNANDEZ SUAREZ</t>
  </si>
  <si>
    <t>Using ANN in Financial Markets Micro-Structure Analysis</t>
  </si>
  <si>
    <t>http://dx.doi.org/10.1007/978-3-319-19222-2_43</t>
  </si>
  <si>
    <t>Proposal for Interoperability Standards Applications in the Health Sector</t>
  </si>
  <si>
    <t>Elementos fundamentales que componen la Radio Cognitiva y asignación de bandas espectrales</t>
  </si>
  <si>
    <t>DANILO ALFONSO LOPEZ SARMIENTO, EDWIN RIVAS TRUJILLO, OSCAR EDUARDO GUALDRON GUERRERO</t>
  </si>
  <si>
    <t>NANCY YANETH GELVEZ GARCIA, DANILO ALFONSO LOPEZ SARMIENTO, NELSON ENRIQUE VERA PARRA</t>
  </si>
  <si>
    <t>HANDOFF PROCESS SIMULATION BY NETWORK SIMULATOR 2 IN MOBILE TELEMATIC NWTWORKS WITH IPV6</t>
  </si>
  <si>
    <t>DANILO ALFONSO LOPEZ SARMIENTO</t>
  </si>
  <si>
    <t>Multivariate Model For Estimating The Future Behavior Of Flow In Wireless Networks</t>
  </si>
  <si>
    <t>YAQUELINE GARZON RODRIGUEZ, DANILO ALFONSO LOPEZ SARMIENTO, JORGE ENRIQUE SALAMANCA CESPEDES</t>
  </si>
  <si>
    <t>Predicción espectral en redes inalámbricas de Radio Cognitiva</t>
  </si>
  <si>
    <t>Implementation of a Communication System Between the (IP) Internet Protocol and the Profibus Standard for General Application Using Programmable Development Systems</t>
  </si>
  <si>
    <t>Life Science Journal-Acta Zhengzhou University Overseas</t>
  </si>
  <si>
    <t>10.7537/marslsj111214.122</t>
  </si>
  <si>
    <t>LAN Traffic Forecasting Using a Multi Layer Perceptron Model</t>
  </si>
  <si>
    <t>Acción, discurso y metáfora. Sobre el lenguaje en H. Arendt</t>
  </si>
  <si>
    <t>Barataria. Revista Castellano-Manchega De Ciencias Sociales</t>
  </si>
  <si>
    <t>1575-0825</t>
  </si>
  <si>
    <t>OCTAVIO UNA JUAREZ</t>
  </si>
  <si>
    <t>Performance Evaluation of Routing Protocols in Dense Mode as Multicast Transmission Technologies in Networks</t>
  </si>
  <si>
    <t>DANILO ALFONSO LOPEZ SARMIENTO, NANCY YANETH GELVEZ GARCIA, NELSON ENRIQUE VERA PARRA</t>
  </si>
  <si>
    <t>Evaluación de la Calidad del Servicio para Voz sobre Protocolo de Internet (VoIP) en Redes WIMAX sobre Ambientes IP/MPLS</t>
  </si>
  <si>
    <t>10.4067/S0718-07642014000200004</t>
  </si>
  <si>
    <t>OCTAVIO SALCEDO PARRA, DANILO ALFONSO LOPEZ SARMIENTO, LUIS FERNANDO PEDRAZA MARTINEZ, ROCIO CEDANO</t>
  </si>
  <si>
    <t>ESTIMACIÓN Y OPTIMIZACIÓN DEL BALANCEO DE CARGA USANDO INGENIERÍA DE TRÁFICO ADAPTATIVA MATE EN REDES DE CONMUTACIÓN DE ETIQUETAS MULTIPROTOCOLO GENERALIZADO (GMPLS)</t>
  </si>
  <si>
    <t>10.4067/S0718 - 0764201400020000 6</t>
  </si>
  <si>
    <t>EVALUACIÓN DE LA CALIDAD DEL SERVICIO PARA VOZ SOBRE PROTOCOLO DE INTERNET (VoIP) EN REDES WIMAX SOBRE AMBIENTES IP/MPLS</t>
  </si>
  <si>
    <t>10.4067/S0718 - 0764201400020000 4</t>
  </si>
  <si>
    <t>Evaluación de Protocolos de Señalización en Multiprotocolo Generalizado de Conmutación de Etiquetas (GMPLS) Capaces de Conmutar Paquetes y Longitudes de Onda</t>
  </si>
  <si>
    <t>10.4067/S0718-07642014000100007</t>
  </si>
  <si>
    <t>Didactic Actions Differential Equations Learning Betterment in Engineering Careers</t>
  </si>
  <si>
    <t>http://dx.doi.org/10.12988/ams.2014.48600</t>
  </si>
  <si>
    <t>Interrogatorio para la descripción de los pueblos de Fermín Caballero</t>
  </si>
  <si>
    <t>Empiria: Revista De Metodologia De Ciencias Sociales</t>
  </si>
  <si>
    <t>1139-5737</t>
  </si>
  <si>
    <t>Poética y comunicación. Aportaciones a la teoría de la comunicación y a la teoría de los objetos desde las Odas de Neruda</t>
  </si>
  <si>
    <t>Revista Internacional De Sociologia</t>
  </si>
  <si>
    <t>0034-9712</t>
  </si>
  <si>
    <t>Servicios de Televisión sobre la Plataforma de Internet (IPTV-IMS) usando Protocolo de Flujo en Tiempo Real (RTSP) y Protocolo de Transferencia de Hipertexto (HTTP)</t>
  </si>
  <si>
    <t>10.4067/S0718-07642014000100008</t>
  </si>
  <si>
    <t>Assignation Problems' Solutions by Parallel and Distributed Genetic Algorithms</t>
  </si>
  <si>
    <t>http://dx.doi.org/10.12988/ams.2014.46481</t>
  </si>
  <si>
    <t>ORLANDO GARCIA HURTADO, ROBERTO MANUEL POVEDA CHAVES, EDUARDO CARDENAS GOMEZ</t>
  </si>
  <si>
    <t>Optimization of Power Distribution Networks Using Parallel Genetic Algorithms</t>
  </si>
  <si>
    <t>http://dx.doi.org/10.12988/ams.2014.48612</t>
  </si>
  <si>
    <t>Desempeño de los protocolos de enrutamiento MESH</t>
  </si>
  <si>
    <t>Clasificador Basado en una Máquina de Vectores de Soporte de Mínimos Cuadrados Frente a un Clasificador por Regresión Logística ante el Reconocimiento de Dígitos Numéricos</t>
  </si>
  <si>
    <t>DANILO ALFONSO LOPEZ SARMIENTO, HECTOR CRISTIAN MANTA CARO, NELSON ENRIQUE VERA PARRA</t>
  </si>
  <si>
    <t>EVALUACIÓN DEL DESEMPEÑO DE FILTRO ADAPTADO PARA RADIO COGNITIVA</t>
  </si>
  <si>
    <t>SISTEMA DE COMUNICACIÓN TCP/IP PARA EL CONTROL DE UNA INTERSECCIÓN DE TRÁFICO VEHICULAR</t>
  </si>
  <si>
    <t>CESAR AUGUSTO HERNANDEZ SUAREZ, DANILO ALFONSO LOPEZ SARMIENTO, LUIS FERNANDO PEDRAZA MARTINEZ</t>
  </si>
  <si>
    <t>An Approach to the Generalization Thinking</t>
  </si>
  <si>
    <t>10.12988/ams</t>
  </si>
  <si>
    <t>ROBERTO MANUEL POVEDA CHAVES, ORLANDO GARCIA</t>
  </si>
  <si>
    <t>PROPUESTA INICIAL PARA EL DESARROLLO DE UNA METODOLOGÍA QUE PERMITA LA IMPLEMENTACIÓN IPTVv6 SOBRE SISTEMAS IMS</t>
  </si>
  <si>
    <t>PROPOSAL ON THE IPV6 CONNECTIONS OF ENVIRONMENTS BY USING AN MPLS/IPV4 BACKBONE</t>
  </si>
  <si>
    <t>Diseño e implementación de IPv6 en un sistema embebido</t>
  </si>
  <si>
    <t>DANILO ALFONSO LOPEZ SARMIENTO, HERNEY ARTURO GARZON ROMERO</t>
  </si>
  <si>
    <t>Modelado de perdidas en una transmisión de video por medio de series de tiempo ARIMA Y SARIMA</t>
  </si>
  <si>
    <t>DANILO ALFONSO LOPEZ SARMIENTO, CARLOS ANDRES MARTINEZ ALAYON</t>
  </si>
  <si>
    <t>Evolución del protocolo MAC multicanal para redes de radio cognitiva</t>
  </si>
  <si>
    <t>JUDY C. GUEVARA, LUIS FERNANDO PEDRAZA MARTINEZ, CESAR AUGUSTO HERNANDEZ SUAREZ</t>
  </si>
  <si>
    <t>PERFORMANCE ASSESSMENT OF DIFFSERV AND INTSERV SERVICES IN QoS ON AN ACADEMIC NETWORK USING NS2</t>
  </si>
  <si>
    <t>Desempeño de un modelo de tráfico multivariable que permita estimar el valor medio del Throughput</t>
  </si>
  <si>
    <t>OCTAVIO SALCEDO PARRA, CESAR AUGUSTO HERNANDEZ CHICA</t>
  </si>
  <si>
    <t>MODELAMIENTO Y ANÁLISIS DE RUIDO EN TRANSFORMADORES MEDIANTE ELEMENTOS FINITOS</t>
  </si>
  <si>
    <t>Caracterización de IPv6</t>
  </si>
  <si>
    <t>FELIPE FORERO RODRIGUEZ</t>
  </si>
  <si>
    <t>DFT study of the pressure influence on the electronic and magnetic properties of GaxMn1-xN compound</t>
  </si>
  <si>
    <t>OCTAVIO SALCEDO PARRA, JOHN HERNAN DIAZ FORERO</t>
  </si>
  <si>
    <t>Desing and Implementation of a Math Fair</t>
  </si>
  <si>
    <t>ROBERTO MANUEL POVEDA CHAVES, ORLANDO GARCIA HURTADO, JORGE RINCON</t>
  </si>
  <si>
    <t>Evaluación del desempeño de filtro adaptado para radio cognitiva</t>
  </si>
  <si>
    <t>Rutas literarias en el Camino de Santiago</t>
  </si>
  <si>
    <t>Revista Espanola De Investigaciones Sociologicas</t>
  </si>
  <si>
    <t>0210-5233</t>
  </si>
  <si>
    <t>INVID</t>
  </si>
  <si>
    <t>Simulation of magnetic particle capture in the breast</t>
  </si>
  <si>
    <t>Grecia</t>
  </si>
  <si>
    <t>10.1088/1742-6596/1730/1/012004</t>
  </si>
  <si>
    <t>LUZ HELENA CAMARGO CASALLAS, JENNIFER VIVIAN PACHECO FANDINO, DIEGO JULIAN RODRIGUEZ PATARROYO</t>
  </si>
  <si>
    <t>Frequency response of a microcantilever immersed in a fluid</t>
  </si>
  <si>
    <t xml:space="preserve">1742-6588 </t>
  </si>
  <si>
    <t>10.1088/1742-6596/1730/1/012117</t>
  </si>
  <si>
    <t>LUZ HELENA CAMARGO CASALLAS, HUGO LIBARDO AYA BAQUERO, Manuel Quiñones</t>
  </si>
  <si>
    <t>Collisions model between magnetic nanoparticles and the arterial wall</t>
  </si>
  <si>
    <t>10.1088/1742-6596/2090/1/012051</t>
  </si>
  <si>
    <t>Daniela Garzón, Luz Helena Camargo y Diego Julián Rodríguez</t>
  </si>
  <si>
    <t>Estimation of the trajectory of magnetic nanoparticles in non-newtonian vascular fluid with cancer through neuronal networks</t>
  </si>
  <si>
    <t>10.1088/1742-6596/2090/1/012023</t>
  </si>
  <si>
    <t>Israel Esteban Contreras, Diego Alejandro Barragán y  Luz Helena Camargo</t>
  </si>
  <si>
    <t>Metrology applied to the calibration of a neonatal incubator</t>
  </si>
  <si>
    <t>Revista EIA</t>
  </si>
  <si>
    <t>1794-1237</t>
  </si>
  <si>
    <t>Luz Helena Camargo Casallas, Lady Astrid García Sánchez, Homar Alirio López Quintero</t>
  </si>
  <si>
    <t>Kinetics of nanoparticles in sanguinean torrent by approximation</t>
  </si>
  <si>
    <t>Revista Visión Electrónica: Algo más que un estado sólido</t>
  </si>
  <si>
    <t>10.14483/22484728.14409</t>
  </si>
  <si>
    <t>L. H. Camargo, J. F. Pantoja, D. J. Rodriguez</t>
  </si>
  <si>
    <t>Avances en electrodos y biosensores elaborados con nanotubos de carbono</t>
  </si>
  <si>
    <t>Revista Ingeniería y Desarrollo</t>
  </si>
  <si>
    <t>10.14482/inde.36.1.109510</t>
  </si>
  <si>
    <t>F. Garay, L. H. Camargo.</t>
  </si>
  <si>
    <t>Diseño de dispositivo de apoyo en terapias de rehabilitación a nivel distal de los dedos de la mano</t>
  </si>
  <si>
    <t>Revista ITECKNE</t>
  </si>
  <si>
    <t>10.15332/iteckne.v15i1.1963</t>
  </si>
  <si>
    <t>L. H. Camargo, E. Camargo, J. Villamil.</t>
  </si>
  <si>
    <t>Simulación de la presión plantar en adultos mayores</t>
  </si>
  <si>
    <t>10.14483/22484728.14764</t>
  </si>
  <si>
    <t>C. A. Jurado, L. H. Camargo y E. Camargo</t>
  </si>
  <si>
    <t>Numerical simulation of Flow Pressure Drop and Friction Factor of Water in 2D channel</t>
  </si>
  <si>
    <t>H Aya Baquero, L. H. Camargo.</t>
  </si>
  <si>
    <t>Prototipo utilizando neurofeedback como apoyo al déficit de atención</t>
  </si>
  <si>
    <t>10.14483/22484728.12346</t>
  </si>
  <si>
    <t>G. Bautista, J. Vargas, L. H. Camargo.</t>
  </si>
  <si>
    <t>Identificación automática de episodios de SAHS utilizando señales de peligraría respiratoria</t>
  </si>
  <si>
    <t>Revista Colombiana de Psiquiatría</t>
  </si>
  <si>
    <t>0034-7450</t>
  </si>
  <si>
    <t>10.1016/j.rcp.2016.04.005</t>
  </si>
  <si>
    <t>D Guzmán, M Carreño, L. H. Camargo.</t>
  </si>
  <si>
    <t>Dispositivo elctrónico para la medición de fuerza en falanges distales</t>
  </si>
  <si>
    <t>Revista Lámpsakos</t>
  </si>
  <si>
    <t>2145-4086</t>
  </si>
  <si>
    <t>10.21501/21454086.2349</t>
  </si>
  <si>
    <t>L. H. Camargo, O. A. Pinzón, D. F. Flórez</t>
  </si>
  <si>
    <t>Modelo de piel, músculo y vena para entrenamiento de punción subclavia, en acceso venoso central en pediatría</t>
  </si>
  <si>
    <t>Revista Politécnica</t>
  </si>
  <si>
    <t>1900-2351</t>
  </si>
  <si>
    <t>L. Vega, B. Perez, L. H. Camargo.</t>
  </si>
  <si>
    <t>Descriptores de color para análisis de imágenes de citología</t>
  </si>
  <si>
    <t>10.14483/22484728.9873</t>
  </si>
  <si>
    <t>J. Saenz, L. H. Camargo, E. Camargo.</t>
  </si>
  <si>
    <t>Design of EMG wireless surface EMG 6 channels</t>
  </si>
  <si>
    <t>The Int. Conf. Rio de Janeiro, Bioseñales y Biorobotics (BRC)</t>
  </si>
  <si>
    <t>2326-7771</t>
  </si>
  <si>
    <t>10.1109/BRC.2013.6487545</t>
  </si>
  <si>
    <t>J. Velasquez, L. H. Camargo</t>
  </si>
  <si>
    <t>Revisión de dispositivos electrónicos para determinar estrés a partir de variables fisiológicas</t>
  </si>
  <si>
    <t>10.14483/22484728.3521</t>
  </si>
  <si>
    <t>S. Garcia, L. Garzón, L. H. Camargo.</t>
  </si>
  <si>
    <t>LASER</t>
  </si>
  <si>
    <t>Complementary Stability of Markovian Systems: Series Elastic Actuators and Human-Robot Interaction</t>
  </si>
  <si>
    <t>IFAC PapersOnLine</t>
  </si>
  <si>
    <t>2405-8963</t>
  </si>
  <si>
    <t>Andres L Jutinico, Oscar Flórez-cediel, Adriano AG Siqueira</t>
  </si>
  <si>
    <t xml:space="preserve">Lateral Position Optimal Control for Micro Mouse Robot Based on PSoC 5LP IFAC-PapersOnLine 54 </t>
  </si>
  <si>
    <t>Francisco J Rodriguez-Rojas, Emily A Villanueva-Serna, Cesar A Perdomo-Charry, Andres L Jutinico.</t>
  </si>
  <si>
    <t>REFLECTIVITY IN C-BAND METEOROLOGICAL RADARSANALYZED WITH DATA MINING AND NEURAL NETWORKS, CASE STUDY: RADAR EL TABLAZO (SUBACHOQUE, CUNDINAMARCA, COLOMBIA)</t>
  </si>
  <si>
    <t>CESAR ANDREY PERDOMO CHARRY</t>
  </si>
  <si>
    <t>Algorithm for the Recovery of Missing Data in the Bogotá River</t>
  </si>
  <si>
    <t>ARPN Journal of Engineering and Applied Science</t>
  </si>
  <si>
    <t>JULIAN ROLANDO CAMARGO LOPEZ</t>
  </si>
  <si>
    <t>Geometric Dimensioning and Tolerancing (Gd&amp;T) of Concave and Convex Forms in the Milling of Polymers</t>
  </si>
  <si>
    <t>Artificial Intelligence Implemented in Gesture Recognitions of the Upper Limb</t>
  </si>
  <si>
    <t>Ground Clutter Detection and Correction Model for C-band Weather Radars</t>
  </si>
  <si>
    <t xml:space="preserve">
International Journal of Advanced Science and Technology</t>
  </si>
  <si>
    <t>Mitigating the Aperiodic Impulsive Noise in PLC ¿Power Line Communication - Communications Improves Efficiency and is an Alternative in Data Transmission</t>
  </si>
  <si>
    <t>Lipid panel tests: design and implementation of an information system for results recording and consulting</t>
  </si>
  <si>
    <t>Voice Analysis Through Matlab for Gender Detection</t>
  </si>
  <si>
    <t>1819-6609</t>
  </si>
  <si>
    <t>Spanish Keyboard Layout Based on Statistical Analysis of Documents</t>
  </si>
  <si>
    <t>Hydrometeor Classification Algorithm for Medium Latitudes with a C-band Polarimetric Radar</t>
  </si>
  <si>
    <t>2207-6361</t>
  </si>
  <si>
    <t>Breathing and temperature detection using thermal images in infants</t>
  </si>
  <si>
    <t>OSCAR JULIAN PERDOMO CHARRY, ANA CAROLINA RODRIGUEZ CEDIEL, ERNESTO GOMEZ VARGAS,</t>
  </si>
  <si>
    <t>Solar energy manager with PSOC5LP</t>
  </si>
  <si>
    <t>Análisis de datos de Radares Meteorológicos en el territorio Colombiano para el diagnóstico y detección de errores</t>
  </si>
  <si>
    <t>Bistua Revista De La Facultad De Ciencias Basicas</t>
  </si>
  <si>
    <t>0120-4211</t>
  </si>
  <si>
    <t>Revisado</t>
  </si>
  <si>
    <t>A Look to Different Approaches for the Detection and Correction of Anomalous Propagation in Meteorological Radars for Its Application in Colombia</t>
  </si>
  <si>
    <t>ERNESTO GOMEZ VARGAS, JULIAN ROLANDO CAMARGO LOPEZ, CESAR ANDREY PERDOMO CHARRY,</t>
  </si>
  <si>
    <t>Data mining and neural networks for the analysis of the correlation coefficient in C-band meteorological radars</t>
  </si>
  <si>
    <t>ERNESTO GOMEZ VARGAS, CESAR ANDREY PERDOMO CHARRY, JULIAN ROLANDO CAMARGO LOPEZ</t>
  </si>
  <si>
    <t>Study of Climate Change in Bogota, using Colombia and Global Temperature Data</t>
  </si>
  <si>
    <t>OSCAR FERNANDO AVILES SANCHEZ, CESAR ANDREY PERDOMO CHARRY</t>
  </si>
  <si>
    <t>doi.org/10.24054/01204211.v1.n1.2018.2927</t>
  </si>
  <si>
    <t>ERNESTO GOMEZ VARGAS, GUSTAVO ALEJANDRO ROBAYO MENDEZ, JULIAN ROLANDO CAMARGO LOPEZ, LAURA ANGELICA CADENA CONTRERAS</t>
  </si>
  <si>
    <t>Detection and correction of anomal propagations in weather radars - Detección y corrección de propagaciones anómalas en radares meteorológicos</t>
  </si>
  <si>
    <t>Vinculos</t>
  </si>
  <si>
    <t>doi.org/10.14483/2322939</t>
  </si>
  <si>
    <t>ERNESTO GOMEZ VARGAS, JULIAN ROLANDO CAMARGO LOPEZ, LAURA ANGELICA CADENA CONTRERAS</t>
  </si>
  <si>
    <t>Detection and Correction of Anomalous Propagation in a Meteorological Radar Located in the Colombian Geography Using a Window Filter</t>
  </si>
  <si>
    <t>JULIAN ROLANDO CAMARGO LOPEZ, ERNESTO GOMEZ VARGAS, CESAR ANDREY PERDOMO CHARRY</t>
  </si>
  <si>
    <t>Alert System for High Speed and Acceleration in Land Vehicles</t>
  </si>
  <si>
    <t>Indian Journal Of Science And Technology</t>
  </si>
  <si>
    <t>0974-6846</t>
  </si>
  <si>
    <t>10.17485/ijst/2018/v11i30/129340</t>
  </si>
  <si>
    <t>MARIO ARTURO GOMEZ NINO, JULIAN ROLANDO CAMARGO LOPEZ, CESAR ANDREY PERDOMO CHARRY</t>
  </si>
  <si>
    <t>Elimination of Anomalous Propagation in a C-band Meteorological Radar by Correction of the Polarimetric Variables: Reflectivity, Reflectivity Differential and Correlation Coefficient</t>
  </si>
  <si>
    <t>Non-Invasive Model for Detection of Extrinsic Risk Factor of Sudden Infant Death Syndrome</t>
  </si>
  <si>
    <t>ERNESTO GOMEZ VARGAS, ANA CAROLINA RODRIGUEZ CEDIEL, OSCAR JULIAN PERDOMO CHARRY</t>
  </si>
  <si>
    <t>Patrones biomecánicos de referencia para el diagnóstico temprano de trastornos del equilibrio: Estudio piloto (Mexico)</t>
  </si>
  <si>
    <t>Revista Mexicana De Ingenieria Biomedica</t>
  </si>
  <si>
    <t>0188-9532</t>
  </si>
  <si>
    <t>dx.doi.org/10.17488/RMIB.38.1.6</t>
  </si>
  <si>
    <t>OSCAR JULIAN PERDOMO CHARRY, CHRISTIAN CIFUENTES DE LA PORTILLA, RODRIGO ESTEBAN ARGOTHY BUCHELI</t>
  </si>
  <si>
    <t>Orientación de pasajeros con discapacidad visual dentro del sistema de transporte masivo Transmilenio, mediante geolocalización satelital</t>
  </si>
  <si>
    <t>dx.doi.org/10.14483/udistrital.jour.reving.2017.2.a08</t>
  </si>
  <si>
    <t>JULIAN ROLANDO CAMARGO LOPEZ, DIEGO ALEJANDRO SEGURA GARZON, FABIAN STEVEN GARAY RAIRAN, NUBIA RINCON MOSQUERA</t>
  </si>
  <si>
    <t>Uncertainty Model For Quantitative Precipitation Estimation Using Weather Radars (España)</t>
  </si>
  <si>
    <t>ERNESTO GOMEZ VARGAS, LINDSAY ALVAREZ POMAR, NELSON OBREGON NEIRA</t>
  </si>
  <si>
    <t>Quantitative Precipitation Estimation Model WithSpatial Variability Based On Polarimetric Radar (Colombia)</t>
  </si>
  <si>
    <t>10.1109/TLA.2016.7530405</t>
  </si>
  <si>
    <t>Sistema de transporte y embalaje utilizando robótica cooperativa basada en teoría de colonias de hormigas mediante plataforma Mindstorm de LEGO® (Colombia)</t>
  </si>
  <si>
    <t>dx.doi.org/10.14483/udistrital.jour.redes.2015.1.a04</t>
  </si>
  <si>
    <t>Diseño e implementación de un algoritmo para translación de protocolo entre las normas IEC60870-5-104 y MODBUS TCP/IP (Colombia)</t>
  </si>
  <si>
    <t>dx.doi.org/10.21500/01247492.1674</t>
  </si>
  <si>
    <t>JULIAN ROLANDO CAMARGO LOPEZ, JOHN HENRY FERIA BRICENO, ELKIN GABRIEL MUSKUS RINCON</t>
  </si>
  <si>
    <t>CALIBRACIÓN DE IMÁGENES DE RADARES METEOROLÓGICOS (Colombia)</t>
  </si>
  <si>
    <t>dx.doi.org/10.14483/udistrital.jour.tecnura.2014.3.a01</t>
  </si>
  <si>
    <t>Simulación y análisis del comportamiento del Ber y Throughput en capa física de WIMAX IEEE 802.16-2004 en ambientes con presencia de AWGN y rayleigh fading (Colombia)</t>
  </si>
  <si>
    <t>dx.doi.org/10.14483/udistrital.jour.tecnura.2014.SE1.a11</t>
  </si>
  <si>
    <t>ERNESTO GOMEZ VARGAS, MANUEL IGNACIO CASTRO OLAYA, ELIZABETH OCHOA TORRES</t>
  </si>
  <si>
    <t>Modelling and simulation of ventricular repolarization or T-wave of ECG of subjects with Type I during Adrenaline Infusions (Colombia)</t>
  </si>
  <si>
    <t>Pan American Health Care Exchanges (Pahce)</t>
  </si>
  <si>
    <t>1513-8240</t>
  </si>
  <si>
    <t>10.1109/PAHCE.2013.6568237</t>
  </si>
  <si>
    <t>OSCAR JULIAN PERDOMO CHARRY, JEFFERSON LUIZ BRUM MARQUES, CESAR ANDREY PERDOMO CHARRY</t>
  </si>
  <si>
    <t>Generación automática de sistemas lógicos difusos (SLD) tipo Mamdani sobre microcontrolador de 8 bits (Colombia)</t>
  </si>
  <si>
    <t>LIDER</t>
  </si>
  <si>
    <t>Comparison of Air Quality in Real Time for Urban and Rural Regions through IoT Systems</t>
  </si>
  <si>
    <t>International Journal of 
Engineering Research and 
Technology</t>
  </si>
  <si>
    <t>Dirson Hinestroza, Edgar Aguirre, Roberto Ferro, Álvaro Espinel</t>
  </si>
  <si>
    <t>ANÁLISIS DE METODOLOGÍAS APLICADAS A LA GESTIÓN DE RIESGOS EN PROYECTOS DE DESARROLLO DE SOFTWARE EN COLOMBIA</t>
  </si>
  <si>
    <t>Ingeniería Investigación y Desarrollo</t>
  </si>
  <si>
    <t>2422-4324</t>
  </si>
  <si>
    <t>https://doi.org/10.19053/1900771X.v19.n2.2019.13082</t>
  </si>
  <si>
    <t>Paola Andrea Arias Murcia, Roberto Ferro Escobar, Alexandra Abuchar Porras</t>
  </si>
  <si>
    <t>PUBLICADO</t>
  </si>
  <si>
    <t>Desarrollo de una app de alertas tempranas para la prevención y seguimiento de la desnutrición infantil. Una apuesta inclusiva ante la búsqueda por la seguridad y soberanía alimentaria en Colombia</t>
  </si>
  <si>
    <t>Noria Investigación Educativa</t>
  </si>
  <si>
    <t>2590-5791</t>
  </si>
  <si>
    <t>https://doi.org/10.14483/25905791.18148</t>
  </si>
  <si>
    <t>Roberto Ferro Escobar, Rojas Quintero Cristian Alejandro, Sandra Milena Guevara Morales, Danilo Alberto Vera Parra</t>
  </si>
  <si>
    <t>Design of an Active Band-Pass Filter for the Analysis of Electromyographic Signals Derived from the Median Nerve, Using Genetic Algorithms</t>
  </si>
  <si>
    <t>Diego Alejandro Barragán Vargas, Roberto Ferro Escobar, Ricardo Galán Suarez</t>
  </si>
  <si>
    <t>Network Traffic Modeling in a Wi-Fi System 
with Intelligent Soil Moisture Sensors (WSN) 
Using IoT Applications for Potato Crops and 
ARIMA and SARIMA Time Series</t>
  </si>
  <si>
    <t>Applied Sciences (Switzerland)</t>
  </si>
  <si>
    <t>10.3390/app10217702</t>
  </si>
  <si>
    <t>ROBERTO FERRO ESCOBAR
CARLOS ANDRÉS MARTÍNES ALAYON</t>
  </si>
  <si>
    <t>Audio Scene Classification Based on Convolutional 
Neural Networks: An Evaluation of Multiple 
Features and Topologies in Short Time Segments</t>
  </si>
  <si>
    <t>Lecture Notes in 
Electrical Engineering</t>
  </si>
  <si>
    <t>1876-1100</t>
  </si>
  <si>
    <t>10.1007/978-3-030-53021-1_42</t>
  </si>
  <si>
    <t>ROBERTO FERRO ESCOBAR</t>
  </si>
  <si>
    <t>Design and Implementation of an Indoor Guidance 
System for People with Visual Disabilities 
Consisting of an Intelligent Electronic Cane</t>
  </si>
  <si>
    <t>1876-1101</t>
  </si>
  <si>
    <t>10.1007/978-3-030-53021-1_54</t>
  </si>
  <si>
    <t>Proposal for the Implementation of a Business 
Intelligence Tool to Detect Cases of Student 
Desertion at the Francisco Jose de Caldas 
District University</t>
  </si>
  <si>
    <t>1876-1102</t>
  </si>
  <si>
    <t>10.1007/978-3-030-53021-1_49</t>
  </si>
  <si>
    <t>Methods of Data Encryption for Use in Safe 
Space Information</t>
  </si>
  <si>
    <t>1876-1103</t>
  </si>
  <si>
    <t>10.1007/978-3-030-53021-1_66</t>
  </si>
  <si>
    <t>Bogotá River Water Quality Assessment based on the Water Quality Index</t>
  </si>
  <si>
    <t>Sustainability</t>
  </si>
  <si>
    <t>A non-disturbing service to automatically customize notification sending using implicit-feedback</t>
  </si>
  <si>
    <t>SIR Ranking of Egypt</t>
  </si>
  <si>
    <t>Agile development of quiz-based multiplatform educational games using a Domain-Specific Language</t>
  </si>
  <si>
    <t>Computer Standards</t>
  </si>
  <si>
    <t>Analysing compliance and application of usability guidelines on efficient and understandable controls</t>
  </si>
  <si>
    <t>Application of the Internet of Things through a Network of Wireless Sensors in a Coffee Crop for Monitoring and Control its Environmental Variables" . En: Colombia 
Tecnológicas ISSN: 2256-5337</t>
  </si>
  <si>
    <t>Instituto Tecnológico Metropolitano</t>
  </si>
  <si>
    <t>DOI: 10.22430/22565337.1485</t>
  </si>
  <si>
    <t>ROBERTO FERRO ESCOBAR, YESID DIAZ GUTIERREZ, WILLIAM RUIZ MARTINEZ</t>
  </si>
  <si>
    <t>Biometric Iris Recognition Using Radial Basis Function Neural Network</t>
  </si>
  <si>
    <t>Springer Netherlands</t>
  </si>
  <si>
    <t xml:space="preserve">
RUBEN ARISTIDES GONZALEZ CRESPO</t>
  </si>
  <si>
    <t>Complex Phase Behavior of GUVs Containing Different Sphingomyelins</t>
  </si>
  <si>
    <t>Biophysical Society of Japan</t>
  </si>
  <si>
    <t>0006-3495</t>
  </si>
  <si>
    <t>DOI: 10.1016/j.bpj.2018.12.018</t>
  </si>
  <si>
    <t>ANDREA ALESSANDRINI, NATHALY MARIN MEDINA</t>
  </si>
  <si>
    <t>Dealing with group decision making environments that have a high amount of alternatives using card-sorting techniques</t>
  </si>
  <si>
    <t>Government and governance in intelligent cities, smart transportation study case in Bogotá Colombia</t>
  </si>
  <si>
    <t>Ain Shams Engineering Journal</t>
  </si>
  <si>
    <t>2090-4479</t>
  </si>
  <si>
    <t>DOI: 10.1016/j.asej.2019.05.002</t>
  </si>
  <si>
    <t>Herramienta Pedagógica basada en el desarrollo de una aplicación informática para la mejora del aprendizaje en matemática avanzada</t>
  </si>
  <si>
    <t>Revista Espanola de Pedagogia</t>
  </si>
  <si>
    <t>0034-9461</t>
  </si>
  <si>
    <t>Highly efficient family of iterative methods for solving nonlinear model</t>
  </si>
  <si>
    <t>Magainin-H2 effects on the permeabilization and mechanical properties of giant unilamellar vesicles</t>
  </si>
  <si>
    <t>Journal of Colloid and Interface Science</t>
  </si>
  <si>
    <t>0021-9797</t>
  </si>
  <si>
    <t>DOI: 10.1016/j.jcis.2019.06.028</t>
  </si>
  <si>
    <t>Platform for controlling and getting data from network connected drones in indoor environments"</t>
  </si>
  <si>
    <t>Riesgos informáticos y alternativas para la seguridad informática en sistemas contables en Colombia</t>
  </si>
  <si>
    <t>Revista Venezolana de Gerencia</t>
  </si>
  <si>
    <t>1315-9984</t>
  </si>
  <si>
    <t>DOI: 10.37960/10.37960</t>
  </si>
  <si>
    <t>HELMER MUNOZ HERNANDEZ, LAURA GISETH ZAPATA CANTERO, LEONELA RICARDO VILLADIEGO</t>
  </si>
  <si>
    <t>Mathematics</t>
  </si>
  <si>
    <t>Towards the Design and Implementation of a Smart City in Bogota, Colombia</t>
  </si>
  <si>
    <t>Revista Facultad de Ingeniería</t>
  </si>
  <si>
    <t>DOI: 10.17533//udea.redin.20190737</t>
  </si>
  <si>
    <t>GABRIEL ANDRES ALZATE ACUNA</t>
  </si>
  <si>
    <t> Analysis on the gamification and implementation of Leap Motion Controller in the I.E.D. Técnico industrial de Tocancipá</t>
  </si>
  <si>
    <t>10.1108/ITSE-12-2017-0069</t>
  </si>
  <si>
    <t> De ciudades a ciudades inteligentes</t>
  </si>
  <si>
    <t>Revista Sistemas De La Asociación Colombiana De Ingenieros De Sistemas Acis</t>
  </si>
  <si>
    <t>0120-5919</t>
  </si>
  <si>
    <t>10.29236/sistemas.n148a8</t>
  </si>
  <si>
    <t> Prevention of Disasters Supported on the Internet of Things and Early Warning Systems</t>
  </si>
  <si>
    <t>10.1007/978-3-319-93803-5_34</t>
  </si>
  <si>
    <t>Conference Paper</t>
  </si>
  <si>
    <t> Study of Climate Change in Bogota</t>
  </si>
  <si>
    <t>ANDRES JULIAN MORENO MORENO, CESAR ANDREY PERDOMO CHARRY, OSCAR FERNANDO AVILES SANCHEZ</t>
  </si>
  <si>
    <t> Technical Development of a Security Platform for IoT Based on Blockchain</t>
  </si>
  <si>
    <t>10.1007/978-3-319-95204-8_52</t>
  </si>
  <si>
    <t>YAKKAY ZUHE BERNAL MENDEZ, ROBERTO FERRO ESCOBAR, JORGE IVAN TAPICHA BEDOYA</t>
  </si>
  <si>
    <t>Effects of the peptide Magainin H2 on Supported Lipid Bilayers studied by different biophysical techniques</t>
  </si>
  <si>
    <t>Biochimica et Biophysica Acta - Biomembranes</t>
  </si>
  <si>
    <t>0005-2736</t>
  </si>
  <si>
    <t>DOI: 10.1016/j.bbamem.2018.10.003</t>
  </si>
  <si>
    <t> A model to determine the propagation losses based on the integration of Hata-Okumura and Wavelet Neural Model</t>
  </si>
  <si>
    <t>International Journal of Antennas and Propagation</t>
  </si>
  <si>
    <t>1687-5877</t>
  </si>
  <si>
    <t>10.1155/2017/1034673</t>
  </si>
  <si>
    <t>DANILO ALFONSO LOPEZ SARMIENTO, LUIS FERNANDO PEDRAZA MARTINEZ</t>
  </si>
  <si>
    <t> A Software pilot application to calculate the parameters involved in subsidiaries interconnection</t>
  </si>
  <si>
    <t>10.19053/01211129.v26.n44.2017.5785</t>
  </si>
  <si>
    <t>JORGE ENRIQUE SALAMANCA CESPEDES</t>
  </si>
  <si>
    <t> Analysis of multilayer neuronal networks modeling and long short-term memory</t>
  </si>
  <si>
    <t> 10.21817/ijet/2017/v9i2/170902212</t>
  </si>
  <si>
    <t>DANILO ALFONSO LOPEZ SARMIENTO, LEYDY JOHANA HERNANDEZ VIVEROS, LUIS FERNANDO PEDRAZA MARTINEZ, NELSON ENRIQUE VERA PARRA</t>
  </si>
  <si>
    <t> Comparison of neural network topologies for the classification of frogs by their songs</t>
  </si>
  <si>
    <t>10.1007/s00500-016-2252-5</t>
  </si>
  <si>
    <t> Creating a cluster in Amazon to implement the Bayes classification algorithm</t>
  </si>
  <si>
    <t>DANILO ALFONSO LOPEZ SARMIENTO, PAULA ANDREA BARRAGAN GUZMAN, NANCY YANETH GELVEZ GARCIA</t>
  </si>
  <si>
    <t> Desarrollo de algoritmos para la selección de canales espectrales en redes inalámbricas de radio cognitiva usando las estrategias rectiva y proactiva.</t>
  </si>
  <si>
    <t> Diseño de un modelo de ciclo parqueadero inteligente soportado en tecnología RFID/NFC y aplicación móvil sobre Android para la sede de ingeniería de la Universidad Distrital Francisco José de Caldas</t>
  </si>
  <si>
    <t>10.14483/2248762X.12491</t>
  </si>
  <si>
    <t>KATHERINE ANDREA CUARTAS CASTRO, ROBERTO FERRO ESCOBAR, JOSE CARLOS CRUZADO JIMENEZ</t>
  </si>
  <si>
    <t> Diseño de una trans receptor SDR de bajo coste basado en ingeniería del software para el seguimiento de pequeños satélites en órbita leo</t>
  </si>
  <si>
    <t>10.14483/2248762X.12473</t>
  </si>
  <si>
    <t>LUZ MARLENNY CANO ROMERO, ROBERTO FERRO ESCOBAR</t>
  </si>
  <si>
    <t> Early Warning Systems</t>
  </si>
  <si>
    <t>10.1007/978-3-319-66963-2_54</t>
  </si>
  <si>
    <t>GABRIEL ANDRES ALZATE ACUNA, ROBERTO FERRO ESCOBAR</t>
  </si>
  <si>
    <t> Estimating SUs arrival for channel selection in Cognitive Radio.</t>
  </si>
  <si>
    <t>DANILO ALFONSO LOPEZ SARMIENTO, EDWIN RIVAS TRUJILLO, LUIS FERNANDO PEDRAZA MARTINEZ</t>
  </si>
  <si>
    <t> Las TIC y el aprendizaje de los trinomios</t>
  </si>
  <si>
    <t>10.14483/2248762X.11777</t>
  </si>
  <si>
    <t> Learning</t>
  </si>
  <si>
    <t>SANDRA YANET VELAZCO FLOREZ, ALEXANDRA ABUCHAR PORRAS</t>
  </si>
  <si>
    <t> Objetos 3D en pantallas táctiles interactuando de gestos a acciones</t>
  </si>
  <si>
    <t> SVM and ANFIS as channel selection models for the spectrum decision stage in cognitive radio networks</t>
  </si>
  <si>
    <t>DANILO ALFONSO LOPEZ SARMIENTO, LEYDY JOHANA HERNANDEZ VIVEROS, EDWIN RIVAS TRUJILLO</t>
  </si>
  <si>
    <t> Uso de conceptos estructurantes para la enseñanza de circuitos eléctricos en la Facultad de Ingeniera de la UD</t>
  </si>
  <si>
    <t>A model to determine the propagation losses based on the integration of Hata-Okumura and Wavelet Neural Model</t>
  </si>
  <si>
    <t>International Journal Of Antennas And Propagation</t>
  </si>
  <si>
    <t>Luis F. Pedraza, Cesar A. Hernández, Danilo A. López</t>
  </si>
  <si>
    <t>A SOLUTION FOR THE QUADRATIC ASSIGNMENT PROBLEM (QAP) THROUGH A PARALLEL GENETIC ALGORITHM BASED GRID ON GPU</t>
  </si>
  <si>
    <t>Orlando Garcia Hurtado, Eduardo Cardenas G., Roberto Poveda Ch.</t>
  </si>
  <si>
    <t>Adaptive Contents for Interactive TV guided by Machine Learning Based on Predictive Sentiment Analysis of Data.</t>
  </si>
  <si>
    <t>Ruben Aristides Gonzalez Crespo, Victor M. Mondragon, Vicente García Díaz, Carlos Porcel</t>
  </si>
  <si>
    <t>ANALISIS DE LA OFERTA Y DEMANDA DE MERCURIO EN LOS ÚLTIMOS 5 AÑOS 2009-2013</t>
  </si>
  <si>
    <t>Nuevo Derecho</t>
  </si>
  <si>
    <t>2011-4540</t>
  </si>
  <si>
    <t>10.25057/2500672X.1017</t>
  </si>
  <si>
    <t>Benjamin Castillo Osorio, Helmer Muñoz Hernández, José Javier González Millán, Diana Melissa Castillo Peñates, Yamid Fabián Hernández Julio</t>
  </si>
  <si>
    <t>Control Predictivo de la concentración de oxigeno disuelto (DO) en el bioreactor de la planta piloto de aguas residuales de la Universidad de Ibagué.</t>
  </si>
  <si>
    <t>SCIENTIA ET TECHNICA</t>
  </si>
  <si>
    <t>10.22517/23447214.9911</t>
  </si>
  <si>
    <t>José Aldemar Muñoz Hernandez, Helmer Muñoz Hernández, Luis Eduardo Leguizamon Castellanos</t>
  </si>
  <si>
    <t>Desarrollo de algoritmos para la selección de canales espectrales en redes inalámbricas de radio cognitivo usando las estrategias lectiva y proactiva</t>
  </si>
  <si>
    <t>Early Warning Systems, Recurrent Risks and Location of Sensors in Bogotá</t>
  </si>
  <si>
    <t>Roberto Ferro, Gabriel Alzate, Helmer Muñoz</t>
  </si>
  <si>
    <t>Metamodel for Integration of Internet of Things, Social Networks, the Cloud and Industry 4.0</t>
  </si>
  <si>
    <t>Ruben Aristides Gonzalez Crespo, José Ignacio Rodríguez Molano, Juan Manuel Cueva Lovelle, Carlos Enrique Montenegro, J. Javier Rainer Granados</t>
  </si>
  <si>
    <t>Ruben Aristides Gonzalez Crespo, Luz Andrea Rodríguez Rojas, Juan Manuel Cueva Lovelle, Giovanny Mauricio Tarazona Bermúdez. Carlos Enrique Montenegro, Elena Giménez de Ory</t>
  </si>
  <si>
    <t>MINERÍA ILEGAL Y SUS IMPLICACIONES EN EL CONFLICTO ARMADO EN EL DEPARTAMENTO DE CÓRDOBA Y BAJO CAUCA ANTIOQUEÑO</t>
  </si>
  <si>
    <t>2011-4541</t>
  </si>
  <si>
    <t>10.25057/2500672X.1018</t>
  </si>
  <si>
    <t>Luis Carlos Carlos Restrepo Jiménez, Helmer Muñoz Hernández, Luis Manuel Zúñiga Pérez, Benjamín Castillo Osorio</t>
  </si>
  <si>
    <t> Alternativas de solución al envenenamiento del protocolo en entornos LAN</t>
  </si>
  <si>
    <t> Background and Analysis of co-creation</t>
  </si>
  <si>
    <t>KATHERINE ANDREA CUARTAS CASTRO</t>
  </si>
  <si>
    <t> Difusión de la infraestructura de datos espaciales en Panamá</t>
  </si>
  <si>
    <t>10.14483/udistrital.jour.redes.2016.1.a01</t>
  </si>
  <si>
    <t>SANDRA YANET VELAZCO FLOREZ, LUIS JOYANES AGUILAR, ALEXANDRA ABUCHAR PORRAS</t>
  </si>
  <si>
    <t> Las infraestructuras de datos espaciales como apoyo al desarrollo de la ciudad inteligente</t>
  </si>
  <si>
    <t>10.14483/2248762X.11994</t>
  </si>
  <si>
    <t> Módulo de potencia para un picosatélite experimental tipo cubesat</t>
  </si>
  <si>
    <t> Performance study of 802.11p standard in vehicular networks</t>
  </si>
  <si>
    <t> Phasors from the linear algebra perspective applied to RLC circuits</t>
  </si>
  <si>
    <t>ORLANDO GARCIA HURTADO</t>
  </si>
  <si>
    <t> Propuesta de un protocolo de comunicaciones manet entre robots móviles usando teoría de nodos</t>
  </si>
  <si>
    <t>10.14483/2248762X.11998</t>
  </si>
  <si>
    <t>ANDRES ALEXANDER RODRIGUEZ FONSECA, ROBERTO FERRO ESCOBAR, RICARDO ALIRIO GONZALEZ BUSTAMANTE</t>
  </si>
  <si>
    <t> Simulación de redes ópticas flexibles de tercera generación con net2plan</t>
  </si>
  <si>
    <t> Sistemas Integrados de Transporte soportados en el Internet de las Cosas</t>
  </si>
  <si>
    <t> User characterization through dynamic bayesian networks in cognitive radio wireless networks</t>
  </si>
  <si>
    <t>Ruben Aristides Gonzalez Crespo, Edward Rolando Núñez Valdez, Vicente García Díaz, Juan Manuel Cueva Lovelle, Yago Sáez Achaerandio</t>
  </si>
  <si>
    <t>Ruben Aristides Gonzalez Crespo, Guillermo Cueva Fernandez, Jordán Pascual Espada, Vicente García Díaz, Nestor Garcia Fernandez</t>
  </si>
  <si>
    <t>Implementación de un dispositivo basado en Bluetooth y RFID para guía y posicionamiento en interiores de personas con incapacidad visual usando una APP en su dispositivo móvil</t>
  </si>
  <si>
    <t>10.14483/2248762X.11996</t>
  </si>
  <si>
    <t>Arnaldo Andrés González Gómez, Luis Eduardo Pallares M., Roberto Ferro Escobar</t>
  </si>
  <si>
    <t>Inteligencia de los Negocios</t>
  </si>
  <si>
    <t>Clío América</t>
  </si>
  <si>
    <t>1909-941X</t>
  </si>
  <si>
    <t>10.21676/23897848.1877</t>
  </si>
  <si>
    <t>Helmer Muñoz Hernández, Roberto Carlos Osorio Mass, Luis Manuel Zúñiga Pérez</t>
  </si>
  <si>
    <t>Una mirada crítica a la situación actual de las víctimas del conflicto armado en el departamento de Córdoba</t>
  </si>
  <si>
    <t>10.25057/2500672X.843</t>
  </si>
  <si>
    <t>Luis Carlos Restrepo Jiménez, Helmer Muñoz Hernández, Abel Nonato Royo Galeano</t>
  </si>
  <si>
    <t> Análisis del Funcionamiento del Algoritmo de Balanceo de Carga LCM en Redes de Conmutación de Etiquetas Multiprotocolo Generalizado (GMPLS)</t>
  </si>
  <si>
    <t> Analysis of the IEEE 802.20 norm as the standard for developing new wireless technologies</t>
  </si>
  <si>
    <t>DANILO ALFONSO LOPEZ SARMIENTO, NELSON ENRIQUE VERA PARRA, NANCY YANETH GELVEZ GARCIA</t>
  </si>
  <si>
    <t> Analysis of transmission speed of AX.25 Protocol implemented in satellital earth station UPTC</t>
  </si>
  <si>
    <t>10.14483/udistrital.jour.tecnura.2015.4.a07</t>
  </si>
  <si>
    <t> Clasification methodology of Research topics based in decision trees</t>
  </si>
  <si>
    <t>KATHERINE ANDREA CUARTAS CASTRO, GIOVANNY MAURICIO TARAZONA BERMUDEZ, JOHN PETEARSON ANZOLA ANZOLA</t>
  </si>
  <si>
    <t> Desarrollo de un controlador PID por sintonización difusa aplicado a un sistema rotacional (péndulo invertido)</t>
  </si>
  <si>
    <t> Development of a Direct Neural Controller by Feedback Linearization (Narma-L2) for a Rotational System (Inverted Pendulum)</t>
  </si>
  <si>
    <t>Australian Journal of Basic and Applied Sciences</t>
  </si>
  <si>
    <t>DANILO ALFONSO LOPEZ SARMIENTO, OSCAR EDUARDO GUALDRON GUERRERO</t>
  </si>
  <si>
    <t> IMPLEMENTACIÓN DE PROCEDIMIENTOS DE GOBERNABILIDAD TI EN LA RED DE INVESTIGACIÓN DE TECNOLOGÍA AVANZADA BASADO EN ITIL</t>
  </si>
  <si>
    <t>10.14483/2248762X.8501</t>
  </si>
  <si>
    <t>GIOVANNY MAURICIO TARAZONA BERMUDEZ, ROBERTO FERRO ESCOBAR</t>
  </si>
  <si>
    <t> Implementation of transition and coexistence mechanisms for IPV4-IPV6 protocols in computer centers on supported high performance academic networks</t>
  </si>
  <si>
    <t>10.18046/syt.v13i34.2094</t>
  </si>
  <si>
    <t>ROBERTO FERRO ESCOBAR, CARLOS ANDRES MARTINEZ ALAYON</t>
  </si>
  <si>
    <t> Performance Measurement of Mobile Data Networks</t>
  </si>
  <si>
    <t>Ruben Aristides Gonzalez Crespo, Jordan Pascual Espada, Vicente Garcia Diaz, Begona Cristina Pelayo Garcia Bustelo, Juan Manuel Cueva Lovelle</t>
  </si>
  <si>
    <t>Diseño, construcción y evaluación de un dispositivo dual con cobertura celular/satelital mediante transferencia tecnológica</t>
  </si>
  <si>
    <t>2339-3483</t>
  </si>
  <si>
    <t>10.15332/iteckne.v12i1.822</t>
  </si>
  <si>
    <t>Hernán Paz-Penagos, Johnny Alexander Arevalo-López, Marco Andrés Ortiz-Niño, Roberto Ferro-Escobar </t>
  </si>
  <si>
    <t>Failure cases in IT project Management</t>
  </si>
  <si>
    <t>Flon Nancy Diaz Piraquive, Ruben Gonzalez Crespo, Victor Hugo Medina Garcia</t>
  </si>
  <si>
    <t>No Encontrado</t>
  </si>
  <si>
    <t>Fuzzy decision method to improving the information exchange in a vehicle sensor tracking system</t>
  </si>
  <si>
    <t>Holanda</t>
  </si>
  <si>
    <t>Ruben Aristides Gonzalez Crespo, Guillermo Cueva Fernandez, Jordán Pascual Espada, Vicente García Díaz</t>
  </si>
  <si>
    <t>NFC and Cloud-Based Lightweight Anonymous Assessment Mobile Intelligent Information System for Higher Education and Recruitment Competitions</t>
  </si>
  <si>
    <t>Ruben Aristides Gonzalez Crespo, Sergio Rios Aguilar, Jordán Pascual Espada</t>
  </si>
  <si>
    <t>RUBEN ARISTIDES GONZALEZ CRESPO, VICENTE GARCIA DIAZ, JORDAN PASCUAL ESPADA</t>
  </si>
  <si>
    <t> Assessment of Learning in Environments Interactive through Fuzzy Cognitive Maps</t>
  </si>
  <si>
    <t> Assignation Problems' Solutions by Parallel and Distributed Genetic Algorithms</t>
  </si>
  <si>
    <t> Complexity analysis of a matchmaker based on hidden Markov model for decentralised grid scheduling</t>
  </si>
  <si>
    <t>International Journal of Grid and Utility Computing</t>
  </si>
  <si>
    <t>10.1504/IJGUC.2014.062927</t>
  </si>
  <si>
    <t>RUBEN ARISTIDES GONZALEZ CRESPO, HOLMAN DIEGO BOLIVAR BARON, MARIO MARTINEZ ROJAS</t>
  </si>
  <si>
    <t> Conceptual Framework Language - CFL -</t>
  </si>
  <si>
    <t>RUBEN ARISTIDES GONZALEZ CRESPO, JULIO BARON VELANDIA, VICTOR HUGO MEDINA GARCIA, SANDRO JAVIER BOLANOS CASTRO</t>
  </si>
  <si>
    <t> Design and Modeling to Generalized Linear Elements in a Vector Formatted Cartographic</t>
  </si>
  <si>
    <t>International Journal of Advancements in Computing Technology</t>
  </si>
  <si>
    <t> Development of a uml framework for smart cities with forecasting electrical consumption in Colombia</t>
  </si>
  <si>
    <t>10.14483/udistrital.jour.tecnura.2014.DSE1.a10</t>
  </si>
  <si>
    <t> Interoperabilidad entre plataformas heterogéneas GIS identidad de un modelo y servicios web en la georreferenciación</t>
  </si>
  <si>
    <t>Mapping (Madrid) (C)</t>
  </si>
  <si>
    <t> Managing Projects and Organizations within Enterprise 2.0</t>
  </si>
  <si>
    <t> Mobile Web-Based System for Remote-Controlled Electronic Devices and Smart Objects</t>
  </si>
  <si>
    <t>10.1007/s11036-014-0510-2</t>
  </si>
  <si>
    <t> Predicción espectral en redes inalámbricas de Radio Cognitiva</t>
  </si>
  <si>
    <t> Software Processes and Methodologies Modeling Language −SPMML− A Holistic Solution for Software Engineering</t>
  </si>
  <si>
    <t>Ditactic Actions Differential Equations Learning Betterment in Engineering Careers</t>
  </si>
  <si>
    <t>APPLIED MATHEMATICAL SCIENCES</t>
  </si>
  <si>
    <t>10.12988/ams.2014.48600</t>
  </si>
  <si>
    <t>Orlando García Hurtado, Néstor Alexander Hernández Moreno, Roberto Manuel Poveda Chaves</t>
  </si>
  <si>
    <t>Usage of Combinatorics for the Construction of Meaning and Mathematical Thought Development in First Semester Engineering Students</t>
  </si>
  <si>
    <t>10.12988/ams.2014.312673</t>
  </si>
  <si>
    <t>Orlando García Hurtado, Roberto Manuel Poveda Chaves, Claudia Suárez Pardo</t>
  </si>
  <si>
    <t> Annotation and Visualization in Android</t>
  </si>
  <si>
    <t>10.9781/ijimai.2013.221</t>
  </si>
  <si>
    <t> CONSIDERACIONES PARA EL DISEÑO DE UN MODELO DE GESTIÓN DEL CONOCIMIENTO APLICADO A LAS TECNOLOGÍAS DE LA INFORMACIÓN Y LAS COMUNICACIONES</t>
  </si>
  <si>
    <t> Direccionamiento automático de antenas en estaciones terrenas de seguimiento a picosatelites</t>
  </si>
  <si>
    <t>ROBERTO FERRO ESCOBAR, JORGE ENRIQUE ESPINDOLA DIAZ</t>
  </si>
  <si>
    <t> Emerging Concepts between Software Engineering and Knowledge Management</t>
  </si>
  <si>
    <t>Advances In Intelligent And Soft Computing</t>
  </si>
  <si>
    <t>1867-5662</t>
  </si>
  <si>
    <t>10.1007/978-3-642-30867-3_2</t>
  </si>
  <si>
    <t> Evaluación del establecimiento de la métrica de enrutamiento WCETT en una red de radio cognitiva</t>
  </si>
  <si>
    <t>GABRIEL ALBERTO PUERTA APONTE, EDGAR ALIRIO AGUIRRE BUENAVENTURA</t>
  </si>
  <si>
    <t> GEOGRAPHIC WEB SERVICES AND TOOLS AS INSTRUMENTS FOR TERRITORIAL MANAGEMENT</t>
  </si>
  <si>
    <t> Herramientas GIS y Servicios Web en la Georreferenciación como instrumento en la adecuada gestión del territorio</t>
  </si>
  <si>
    <t>Respuestas</t>
  </si>
  <si>
    <t> IPTV</t>
  </si>
  <si>
    <t> IT Projects &amp; Their Specific Elements</t>
  </si>
  <si>
    <t> La geolocalización al servicio de la sociedad</t>
  </si>
  <si>
    <t> Modelado de perdidas en una transmisión de video por medio de series de tiempo ARIMA Y SARIMA</t>
  </si>
  <si>
    <t> PERFORMANCE ASSESSMENT OF DIFFSERV AND INTSERV SERVICES IN QoS ON AN ACADEMIC NETWORK USING NS2</t>
  </si>
  <si>
    <t>CARLOS ANDRES MARTINEZ ALAYON, DANILO ALFONSO LOPEZ SARMIENTO, JHON JAIME RAMIREZ OCHOA, RUBEN DARIO GOMEZ TOVAR</t>
  </si>
  <si>
    <t> SISTEMA DE COMUNICACIÓN TCP/IP PARA EL CONTROL DE UNA INTERSECCIÓN DE TRÁFICO VEHICULAR</t>
  </si>
  <si>
    <t>Ingeniería Investigación y Tecnología</t>
  </si>
  <si>
    <t>DANILO ALFONSO LOPEZ SARMIENTO, CESAR AUGUSTO HERNANDEZ SUAREZ, LUIS FERNANDO PEDRAZA MARTINEZ</t>
  </si>
  <si>
    <t>Control of Attendance Applied in Higher Education through Mobile NFC Technologies</t>
  </si>
  <si>
    <t>10.1016/j.eswa.2013.01.041</t>
  </si>
  <si>
    <t>10.1016/j.eswa.2013.06.054</t>
  </si>
  <si>
    <t>RUBEN ARISTIDES GONZALEZ CRESPO, SANDRA YANET VELAZCO FLOREZ, ROBERTO FERRO ESCOBAR</t>
  </si>
  <si>
    <t>Symbolic computation of multisoliton to generalized sixth-order Kdv equation (KdV6)</t>
  </si>
  <si>
    <t>ORLANDO GARCIA HURTADO, ALVARO HUMBERTO SALAS SALAS, ROBERTO MANUEL POVEDA CHAVES</t>
  </si>
  <si>
    <t> ANÁLISIS DE LA MIGRACIÓN DE EQUIPAMIENTO USADO POR PROVEEDORES DE TELEVISIÓN DIGITAL TERRESTRE ¿TDT¿ EN COLOMBIA</t>
  </si>
  <si>
    <t> Balanceo de carga en redes de conmutación de etiquetas con RSLB y TLSB</t>
  </si>
  <si>
    <t>DANILO ALFONSO LOPEZ SARMIENTO, JOSE OCTAVIO SALCEDO PARRA, LUIS ALEJANDRO BELTRAN CASTANEDA</t>
  </si>
  <si>
    <t> Brecha digital por estatus socio-económico en la localidad de Ciudad Bolivar de Bogota Colombia</t>
  </si>
  <si>
    <t> Centroid of an Interval Type-2 Fuzzy Set Re-Formulation of the Problem</t>
  </si>
  <si>
    <t>OMAR SALAZAR MORALES, JOSE JAIRO SORIANO MENDEZ, JOSE HUMBERTO SERRANO DEVIA</t>
  </si>
  <si>
    <t> Creación de un metaverso en OpenSim para la Universidad Distrital dentro de la red RITA-UD</t>
  </si>
  <si>
    <t> CRITERIOS Y CONSIDERACIONES METODOLÓGICAS Y TECNOLÓGICAS A TENER EN CUENTA EN EL DISEÑO E IMPLEMENTACIÓN DEL PROTOCOLO IEC 61850 EN LA AUTOMATIZACIÓN Y PROTECCIÓN DE SISTEMAS DE POTENCIA ELÉCTRICA</t>
  </si>
  <si>
    <t>Dynamic, ecological, accessible and 3D Virtual Worlds-based Libraries using OpenSim and Sloodle along with mobile location and NFC for checking in</t>
  </si>
  <si>
    <t>10.9781/ijimai.2012.177</t>
  </si>
  <si>
    <t>ROBERTO FERRO ESCOBAR, RUBEN GONZALEZ CRESPO, NICOLAS TORRES</t>
  </si>
  <si>
    <t> Evaluación del tiempo de recuperación de fallas para LSP L1VPN sobre redes GMPLS</t>
  </si>
  <si>
    <t>DANILO ALFONSO LOPEZ SARMIENTO, LUIS FERNANDO PEDRAZA MARTINEZ, OCTAVIO SALCEDO PARRA</t>
  </si>
  <si>
    <t> Improving Access to IT Services for People with Disability through Software Aids</t>
  </si>
  <si>
    <t>10.3233/AIS-2012-0181</t>
  </si>
  <si>
    <t> Las leyes de tercero excluido y contradicción como valores límite en lógica difusa</t>
  </si>
  <si>
    <t>OMAR SALAZAR MORALES, JOSE JAIRO SORIANO MENDEZ</t>
  </si>
  <si>
    <t> Métodos de Segmentación en Imágenes Satelitales</t>
  </si>
  <si>
    <t>DIEGO FERNANDO ROCHA ARANGO</t>
  </si>
  <si>
    <t> MPLS y ATM como tecnologías backbone para la transferencia de videoconferencia (3 Autores)</t>
  </si>
  <si>
    <t>DANILO ALFONSO LOPEZ SARMIENTO, LUIS FERNANDO PEDRAZA, CESAR AUGUSTO HERNANDEZ SUAREZ, LUIS FERNANDO PEDRAZA MARTINEZ</t>
  </si>
  <si>
    <t> Observatorio de prácticas de desarrollo de software en MinPyme y pymes de Bogotá</t>
  </si>
  <si>
    <t> Obtención de un modelo matemático para determinar la perdida de información por efecto de la movilidad en redes MANET</t>
  </si>
  <si>
    <t> Partition of a Nonempty Fuzzy Set in Nonempty Convex Fuzzy Subsets</t>
  </si>
  <si>
    <t> Propuesta de una Taxonomía y Ontología para clasificación Inteligente de grupos de investigación</t>
  </si>
  <si>
    <t>Sociedad Y Utopía</t>
  </si>
  <si>
    <t>1133-6706</t>
  </si>
  <si>
    <t> Simulación y análisis de desempeño de protocolos unicast para Redes VANET</t>
  </si>
  <si>
    <t>GABRIEL ALBERTO PUERTA APONTE, LUIS FERNANDO PEDRAZA MARTINEZ, DANILO ALFONSO LOPEZ SARMIENTO</t>
  </si>
  <si>
    <t> Sistemas multimedia basados en protocolo IP IMS aplicados a servicios LTE de 4G</t>
  </si>
  <si>
    <t> Tool for improving students' knowledge of the combinatorial properties</t>
  </si>
  <si>
    <t>Journal of Science Education</t>
  </si>
  <si>
    <t>0124-5481</t>
  </si>
  <si>
    <t>Extensible architecture for context-aware mobile web applications</t>
  </si>
  <si>
    <t>10.1016/j.eswa.2012.02.151</t>
  </si>
  <si>
    <t>RUBEN ARISTIDES GONZALEZ CRESPO, JUAN MANUEL CUEVA LOVELLE</t>
  </si>
  <si>
    <t>Computing multi-solition solutions to Caudrey-Dodd- Gibbon equation by Hirota's method</t>
  </si>
  <si>
    <t>ORLANDO GARCIA HURTADO, ALVARO HUMBERTO SALAS SALAS, JAIRO ERNESTO CASTILLO HERNANDEZ</t>
  </si>
  <si>
    <t> Análisis de la evaluación de las redes hacia un entorno netamente óptico</t>
  </si>
  <si>
    <t> Centroid of an interval type-2 fuzzy set</t>
  </si>
  <si>
    <t>OMAR SALAZAR MORALES, JOSE HUMBERTO SERRANO DEVIA, JOSE JAIRO SORIANO MENDEZ</t>
  </si>
  <si>
    <t> Comparación del modelo Wavelet multifractal entre una red Ethernet y una red MANET</t>
  </si>
  <si>
    <t> Configuración de una red de nueva generación para conectividad con internet respaldado por un servicio DNS con soporte para IPv4 e IPv6</t>
  </si>
  <si>
    <t>CARLOS ANDRES MARTINEZ ALAYON, DIEGO AMAYA BELTRAN, VICTOR DANIEL ANGULO MORALES</t>
  </si>
  <si>
    <t> CONTROL ROBUSTO POR MODELO INTERNO APLICADO COMO LABORATORIO VIRTUAL A UN PÉNDULO MOTORIZADO</t>
  </si>
  <si>
    <t>JORGE ANDRES PUERTO ACOSTA</t>
  </si>
  <si>
    <t> Detecting and resolving email feature interactions through constraints</t>
  </si>
  <si>
    <t>IET Software</t>
  </si>
  <si>
    <t>1751-8806</t>
  </si>
  <si>
    <t>10.1049/iet-sen.2010.0143 </t>
  </si>
  <si>
    <t> Enrutamiento basado en el algoritmo de Dijkstra para una red de radio cognitiva</t>
  </si>
  <si>
    <t> Estudio comparativo del desempeño del protocolo IP y el profibus de tipo PA con base en el diseño e implementación de un sistema de comunicación entre ellos mediante una aplicación general usando sistemas programables de desarrollo</t>
  </si>
  <si>
    <t> Implementación de Servicios de media Streaming sobre IPV6 en Protocolos HTTP y RTP en una Red Académica de Tecnología Avanzada</t>
  </si>
  <si>
    <t>Cadernos De Informática</t>
  </si>
  <si>
    <t>1519-132X</t>
  </si>
  <si>
    <t>CARLOS ANDRES MARTINEZ ALAYON, ROBERTO FERRO ESCOBAR, ERNESTO ALEXANDER CORTES FARFAN, JUAN PABLO BARBOSA SALAMANCA</t>
  </si>
  <si>
    <t> IMPLEMENTACIÓN Y ACTUALIZACIÓN EN LA INFRAESTRUCTURA DE SEGURIDAD DE UNA RED INFORMÁTICA</t>
  </si>
  <si>
    <t>VICTOR DANIEL ANGULO MORALES</t>
  </si>
  <si>
    <t> Implementación y Análisis de Rendimiento en Servicios de Media Streaming sobre IPV6 en Protocolos HTTP y RTP en una Red Académica de Tecnología Avanzada</t>
  </si>
  <si>
    <t>ERNESTO ALEXANDER CORTES FARFAN, JUAN PABLO BARBOSA SALAMANCA, ROBERTO FERRO ESCOBAR, CARLOS MARTINEZ ALAYON</t>
  </si>
  <si>
    <t> Implementación y configuración de un enrutador para la interconexión de la red de tecnología avanzada RITA-UD con la red metropolitana rumbo mediante software libre y el modelo TMN de la UIT-T</t>
  </si>
  <si>
    <t>CARLOS ANDRES MARTINEZ ALAYON</t>
  </si>
  <si>
    <t> Maximización del Throughput en una red de radio cognitiva basado en la probabilidad de falsa alarma</t>
  </si>
  <si>
    <t>GABRIEL ALBERTO PUERTA APONTE, CESAR AUGUSTO HERNANDEZ SUAREZ, LUIS FERNANDO PEDRAZA MARTINEZ</t>
  </si>
  <si>
    <t> Modelado de un Prototipo para Análisis de Rendimiento en el Tráfico de un Servicio de Broadcasting utilizando los Protocolos HTTP y RTP sobre IPv6 en una red Académica de Tecnología Avanzada</t>
  </si>
  <si>
    <t>Iberchip IWS</t>
  </si>
  <si>
    <t>2177-1286</t>
  </si>
  <si>
    <t> Modelo científico de gestión del conocimiento para la red de investigación de tecnología avanzada de la Universidad Distrital.</t>
  </si>
  <si>
    <t>CARLOS ANDRES MARTINEZ ALAYON, ROBERTO FERRO ESCOBAR, DANILO ALFONSO LOPEZ SARMIENTO</t>
  </si>
  <si>
    <t> Patterns of Software Development Process</t>
  </si>
  <si>
    <t>10.9781/ijimai.2011.146</t>
  </si>
  <si>
    <t> PROTOTIPO PARA EL ANÁLISIS DEL RENDIMIENTO EN EL TRÁFICO DE UN SERVICIO BROADCAST UTILIZANDO LOS PROTOCOLOS HTTP Y RTP SOBRE IPV6 EN UNA RED ACADÉMICA DE TECNOLOGÍA AVANZADA</t>
  </si>
  <si>
    <t>ROBERTO FERRO ESCOBAR, CARLOS ANDRES MARTINEZ ALAYON, ERNESTO ALEXANDER CORTES FARFAN, JUAN PABLO BARBOSA SALAMANCA</t>
  </si>
  <si>
    <t> Una revisión al tema de simplificación de fórmulas booleanas y difusas</t>
  </si>
  <si>
    <t>Revista De La Escuela Colombiana De Ingeniería</t>
  </si>
  <si>
    <t>0121-5132</t>
  </si>
  <si>
    <t> Codigo Convolucional</t>
  </si>
  <si>
    <t>Coningenio</t>
  </si>
  <si>
    <t>1909-9142</t>
  </si>
  <si>
    <t>IVAN DARIO LADINO VEGA, IVAN DARIO HASTAMORIR CRISTANCHO, JUAN DIEGO MELENJE APONTE, RICHARD ANDERSON RODRIGUEZ CARVAJAL</t>
  </si>
  <si>
    <t> Determinación de las funciones y servicios prestados por los componentes de la SAN del CECAD de la Universidad Distrital Francisco José de Caldas</t>
  </si>
  <si>
    <t>CARLOS EDUARDO MORA RODRIGUEZ, BAYRON FABIO VILLANUEVA OCAMPO</t>
  </si>
  <si>
    <t> Evaluación de tecnologías de comunicación para redes vehiculares de última generación</t>
  </si>
  <si>
    <t> Modelo científico de gestión del conocimiento para la red de investigación de tecnología avanzada de la Universidad Distrital</t>
  </si>
  <si>
    <t>ROBERTO FERRO ESCOBAR, CARLOS ANDRES MARTINEZ ALAYON, DANILO ALFONSO LOPEZ SARMIENTO</t>
  </si>
  <si>
    <t> Calidad de Servicio (QoS) sobre redes IP para servicios de voz</t>
  </si>
  <si>
    <t> Diseño de una antena fractal siguiendo el modelo de Mandelbrot</t>
  </si>
  <si>
    <t> Propuesta de un protocolo de interconexión de dispositivos IP Inteligentes de red</t>
  </si>
  <si>
    <t>LIFAE</t>
  </si>
  <si>
    <t>Cloud and machine learning experiments applied to the energy management in a microgrid cluster</t>
  </si>
  <si>
    <t>IoT, distributed generation</t>
  </si>
  <si>
    <t>Applied Energy</t>
  </si>
  <si>
    <t>0306-2619</t>
  </si>
  <si>
    <t>https://doi.org/10.1016/j.apenergy.2021.117770</t>
  </si>
  <si>
    <t>D.G. Rosero, N.L. Díaz , C.L. Trujillo</t>
  </si>
  <si>
    <t>¿Investigar por investigar?</t>
  </si>
  <si>
    <t>Editorial</t>
  </si>
  <si>
    <t>https://doi.org/10.14483/23448393.18802</t>
  </si>
  <si>
    <t>C.L. Trujillo</t>
  </si>
  <si>
    <t>Cloud and machine learning experiments applied to the energy management in a microgrid cluste</t>
  </si>
  <si>
    <t>Energias</t>
  </si>
  <si>
    <t>Paises Bajosa</t>
  </si>
  <si>
    <t>Applied Anergy</t>
  </si>
  <si>
    <t>306-2619</t>
  </si>
  <si>
    <t>10.1016/j.apenergy.2021.117770</t>
  </si>
  <si>
    <t xml:space="preserve">Rosero, D.G., Díaz, N.L., Trujillo, C.L.
</t>
  </si>
  <si>
    <t>Energy management electronic device for islanded microgrids based on renewable energy sources and battery-based energy storage,Dispositivo electrónico de gestión de energía para microrredes aisladas basadas en recursos energéticos renovables y almacenamiento de energía basado en baterías</t>
  </si>
  <si>
    <t>Ingeniería, Eléctrica Electrónica</t>
  </si>
  <si>
    <t>Ingeniería e Investigación</t>
  </si>
  <si>
    <t>10.15446/inginvestig.v41n1.83905</t>
  </si>
  <si>
    <t>Granados, E.D., Díaz, N.L., Luna, A.C.</t>
  </si>
  <si>
    <t>Nanotecnología</t>
  </si>
  <si>
    <t xml:space="preserve">Journal of Physics: Conference Series </t>
  </si>
  <si>
    <t>Optimal Coordination of Active Generators in a Grid-Connected Microgrid</t>
  </si>
  <si>
    <t>Ingenieria e Investigacion</t>
  </si>
  <si>
    <t>2248-8723</t>
  </si>
  <si>
    <t>10.15446/ing.investig.v40n3.82665</t>
  </si>
  <si>
    <t>Adriana Carolina Luna Hernandez, Nelson Leonardo Díaz Aldana</t>
  </si>
  <si>
    <t>10.4067/S0718-07642020000300013</t>
  </si>
  <si>
    <t>Elvis Eduardo Gaona García, Francisco Santamaria Piedrahita, Cesar Leonardo Trujillo Rodriguez</t>
  </si>
  <si>
    <t>Topologies for the interconnection of Batteries and Supercapacitors in resisidential type Microgrids with Intermittent generation</t>
  </si>
  <si>
    <t>Revista INGENIERÍA, Universidad Distrital Francisco José de Caldas</t>
  </si>
  <si>
    <t>10.14483/23448393.15668</t>
  </si>
  <si>
    <t>Alexander Narvaez</t>
  </si>
  <si>
    <t>Stochastic Search Technique with Variable Deterministic Constraints for the Estimation of Induction Motor Parameters</t>
  </si>
  <si>
    <t>10.3390/en13010273</t>
  </si>
  <si>
    <t>Carmenza Moreno Roa</t>
  </si>
  <si>
    <t>Diseño e implementación de un controlador digital tipo PID con pre-compensación para un Boost PFC de medio puente Colombia</t>
  </si>
  <si>
    <t>10.18273/revuin.v19n1-2020017</t>
  </si>
  <si>
    <t>Fredy Antonio Bolívar-Guerrero</t>
  </si>
  <si>
    <t>Fractional order control for a bidirectional converter operating in a DC microgrid.</t>
  </si>
  <si>
    <t>Informador Técnico</t>
  </si>
  <si>
    <t>0122-056X</t>
  </si>
  <si>
    <t>10.23850/22565035.2387</t>
  </si>
  <si>
    <t>César Trujillo Rodríguez</t>
  </si>
  <si>
    <t>Regulatory-framework-embedded energy management system for microgrids: The case study of the Spanish self-consumption scheme</t>
  </si>
  <si>
    <t>10.1016/j.apenergy.2019.113374</t>
  </si>
  <si>
    <t>Adriana Carolina Luna Hernandez</t>
  </si>
  <si>
    <t>Algoritmo de Programación para Gestionar la Demanda de Cargadores de Baterías para Vehículos Eléctricos en un Esquema de Tarificación Variable</t>
  </si>
  <si>
    <t>10.4067/S0718-07642019000400135</t>
  </si>
  <si>
    <t>Miguel A. Dávila</t>
  </si>
  <si>
    <t>Complementarity of energy resources for the electrical generation: a review</t>
  </si>
  <si>
    <t>10.18359/rcin.3625</t>
  </si>
  <si>
    <t>Diego Julián Rodríguez Patarroyo</t>
  </si>
  <si>
    <t>Revision of Smart Street Lighting LED</t>
  </si>
  <si>
    <t>10.16925/2357-6014.2019.02.09</t>
  </si>
  <si>
    <t>Extended-Optimal-Power-Flow-Based Hierarchical Control for Islanded AC Microgrids</t>
  </si>
  <si>
    <t>Ieee Transactions On Power Electronics</t>
  </si>
  <si>
    <t>0885-8993</t>
  </si>
  <si>
    <t>10.1109/TPEL.2018.2813980</t>
  </si>
  <si>
    <t>Gibran Agundis Tinajero</t>
  </si>
  <si>
    <t>Desarrollo de un prototipo de micro-red residencial a baja escala</t>
  </si>
  <si>
    <t> 0123-7799</t>
  </si>
  <si>
    <t>Cesar Leonardo Trujillo Rodriguez</t>
  </si>
  <si>
    <t>Design, Modelling and Implementation of a Push-Pull Converter used in Grid Connected Photovoltaic Systems</t>
  </si>
  <si>
    <t>10.25103/jestr.114.17</t>
  </si>
  <si>
    <t>Diseño de un regulador de carga para aplicación en una micro red aislada con generación fotovoltaica</t>
  </si>
  <si>
    <t>Energía Y Potencia</t>
  </si>
  <si>
    <t>10.22517/23447214.18081</t>
  </si>
  <si>
    <t>Development of a high performance batteries charger with low THD, high power factor, and high efficiency</t>
  </si>
  <si>
    <t>10.15446/dyna.v85n205.60657.Se</t>
  </si>
  <si>
    <t>A Communication-Less Distributed Control Architecture for Islanded Microgrids With Renewable Generation and Storage</t>
  </si>
  <si>
    <t>10.1109/TPEL.2017.2698023</t>
  </si>
  <si>
    <t>Nelson Leonardo Díaz</t>
  </si>
  <si>
    <t>Online Energy Management Systems for Microgrids: Experimental Validation and Assessment Framework</t>
  </si>
  <si>
    <t>10.1109/TPEL.2017.2700083</t>
  </si>
  <si>
    <t>Adriana Carolina Luna</t>
  </si>
  <si>
    <t>Análisis de un inversor sin transformador en micro redes eléctricas</t>
  </si>
  <si>
    <t>Rafael Antonio Pena Suesca, Cesar Leonardo Trujillo Rodriguez, Johann Alexander Hernandez Mora</t>
  </si>
  <si>
    <t>Comparative review of digital image processing approaches in retinopathy</t>
  </si>
  <si>
    <t>10.1109/CCAC.2017.8276465</t>
  </si>
  <si>
    <t>Orlando Harker Sanchez, Adolfo Andres Jaramillo Matta</t>
  </si>
  <si>
    <t>Planificación de la electricidad en zonas rurales aisladas</t>
  </si>
  <si>
    <t>Diana Stella Garcia Miranda, Francisco Santamaría Piedrahita, Cesar Leonardo Trujillo Rodriguez</t>
  </si>
  <si>
    <t>Creativity in Engineering: An issue of Memes, Domain, Field and Individual</t>
  </si>
  <si>
    <t>Wilson Díaz Gamba</t>
  </si>
  <si>
    <t>Design and Implementation of a Prototype of an Automatic Weather Station for the Measurement of Eolic and Solar Energy Resource</t>
  </si>
  <si>
    <t>Communications in Computer and Information</t>
  </si>
  <si>
    <t>10.1007/978-3-319-66963-2_11</t>
  </si>
  <si>
    <t>Analysis of Current Unbalance and Torque Ripple Generated by Simulations of Voltage Unbalance in Induction Motors</t>
  </si>
  <si>
    <t>Luis Guasch Pesquer</t>
  </si>
  <si>
    <t>Design and development of a LED Driver prototype with a Single-Stage PFC and low current harmonic distortion</t>
  </si>
  <si>
    <t>Ieee Latin America Transactions</t>
  </si>
  <si>
    <t>10.1109/TLA.2017.7994781</t>
  </si>
  <si>
    <t>Centralized Control Architecture for Coordination of Distributed Renewable Generation and Energy Storage in Islanded AC Microgrids</t>
  </si>
  <si>
    <t>10.1109/TPEL.2016.2606653</t>
  </si>
  <si>
    <t>Gestión de energía híbrida para microrred aislada utilizando el algoritmo de gradiente proyectado de Rosen</t>
  </si>
  <si>
    <t>Alonso De Jesús Chica Leal</t>
  </si>
  <si>
    <t>A Robot-Soccer-Coordination Inspired Control Architecture Applied to Islanded Microgrids</t>
  </si>
  <si>
    <t>10.1109/TPEL.2016.2572262</t>
  </si>
  <si>
    <t>Jose Guillermo Guarnizo</t>
  </si>
  <si>
    <t>Mixed-Integer-Linear-Programming-Based Energy Management System for Hybrid PV-Wind-Battery Microgrids: Modeling, Design, and Experimental Verification</t>
  </si>
  <si>
    <t>10.1109/TPEL.2016.2581021</t>
  </si>
  <si>
    <t>Análisis de Confiabilidad en Subestaciones Eléctricas Tipo Maniobra Implementando el Transformador de Tensión con Núcleo de Potencia</t>
  </si>
  <si>
    <t>10.14483/udistrital.jour.reving.2017.1.a09</t>
  </si>
  <si>
    <t>Análisis teórico y experimental del comportamiento de supercondensadores, baterías de iones de litio y metal hidruro en un sistema solar fotovoltaico aislado</t>
  </si>
  <si>
    <t>Johann Alexander Hernandez</t>
  </si>
  <si>
    <t>Modeling and testing of two-stage grid-connected photovoltaic microinverters</t>
  </si>
  <si>
    <t>Elvis Eduardo Gaona García</t>
  </si>
  <si>
    <t>Comparison of effects produced by real and ideal sags on an induction motor</t>
  </si>
  <si>
    <t>http://http//dx.doi.org/10.14483/udistrital.jour.tecnura.2016.2.a05</t>
  </si>
  <si>
    <t>Adolfo Andrés Jaramillo Matta</t>
  </si>
  <si>
    <t>Esquemas de trasmisión de datos en una Microrred a través de una Infraestructura de medición avanzada</t>
  </si>
  <si>
    <t>Elvis Eduardo Gaona García, Tatiana Morales Vega, Cesar Leonardo Trujillo Rodriguez, Francisco Santamaria Piedrahita</t>
  </si>
  <si>
    <t>Ruido en un canal de comunicaciones a través de líneas eléctricas de potencia - PLC</t>
  </si>
  <si>
    <t>Medición de la Capacidad de planta de una empresa fabricante de Equipos Electrónicos de Potencia</t>
  </si>
  <si>
    <t>Pablo Emilio Rozo</t>
  </si>
  <si>
    <t>Technology as a humanization factor and bioethical responsibility</t>
  </si>
  <si>
    <t>Turquía</t>
  </si>
  <si>
    <t>Cesar Leonardo Trujillo</t>
  </si>
  <si>
    <t>Arquitectura Basada en Roles Aplicada en Equipos de Fútbol de Robots con Control Centralizado</t>
  </si>
  <si>
    <t>Revista Iberoamericana De Automática E Informática Industrial</t>
  </si>
  <si>
    <t>1697-7912</t>
  </si>
  <si>
    <t>http://dx.doi.org/10.1016/j.riai.2016.05.005</t>
  </si>
  <si>
    <t>Comparison of Different Models for the Simulation of Photovoltaic Panels</t>
  </si>
  <si>
    <t>Determination of Variable Parameters for Induction Motor Single-Cage</t>
  </si>
  <si>
    <t>http://dx.doi.org/10.4236/epe.2016.88027</t>
  </si>
  <si>
    <t>Robot Soccer Strategy Based on Hierarchical Finite State Machine to Centralized Architectures</t>
  </si>
  <si>
    <t>Ieee Transactions On Consumer Electronics</t>
  </si>
  <si>
    <t>10.1109/TCE.2016.7613189</t>
  </si>
  <si>
    <t>Martin Mellado Arteche</t>
  </si>
  <si>
    <t>Cooperative energy management for a cluster of households prosumers</t>
  </si>
  <si>
    <t>Argentina</t>
  </si>
  <si>
    <t>0098-3063</t>
  </si>
  <si>
    <t>10.1109/TLA.2016.7786338</t>
  </si>
  <si>
    <t>Algoritmo de encaminamiento con reconfiguración de topología para red de sensores inalámbricos aplicada a una Microrred en modo Isla</t>
  </si>
  <si>
    <t>Centrales fotovoltaicas: contexto colombiano frente a Latinoamérica continental de habla hispana</t>
  </si>
  <si>
    <t>http://dx.doi.org/10.15765/e.v5i6</t>
  </si>
  <si>
    <t>A proposed index to evaluate the state of legislation fostering distributed generation in Latin America and the Caribbean</t>
  </si>
  <si>
    <t>https://doi.org/10.1016/j.tej.2016.02.007</t>
  </si>
  <si>
    <t>Use of solar collection technologies to provide an energy solution that harmonize with the ideological principle of aldeafeliz ecovillage community</t>
  </si>
  <si>
    <t>Energy Education Science</t>
  </si>
  <si>
    <t>Effects produced by real sags on an induction motor</t>
  </si>
  <si>
    <t>http://dx.doi.org/10.14483/udistrital.jour.tecnura.2015.ICE.a18</t>
  </si>
  <si>
    <t>Distributed generation in Colombia</t>
  </si>
  <si>
    <t>http://dx.doi.org/10.1016/j.rser.2015.04.176</t>
  </si>
  <si>
    <t>Regulations, policies and incentives as strategiesfortheadoption of distributed electricity generation in Latin America and the Caribbean</t>
  </si>
  <si>
    <t>Francisco Santamaría</t>
  </si>
  <si>
    <t>Rural microgrids and its potential application in Colombia</t>
  </si>
  <si>
    <t>Jose Ignacio Castaneda</t>
  </si>
  <si>
    <t>Control of an Inverter for Photovoltaic Arrays, Using an Estimator of Short Circuit Current for Maximum Power Point Tracking</t>
  </si>
  <si>
    <t>Cesar Leonardo Trujillo, Nelson Leonardo Díaz</t>
  </si>
  <si>
    <t>Impacts of Regulation in the Development of Distributed Generation</t>
  </si>
  <si>
    <t>http://dx.doi.org/10.1016/j.tej.2015.07.002</t>
  </si>
  <si>
    <t>Johann Alexander Hernandez, Francisco Santamaría, César Leonardo Trujillo</t>
  </si>
  <si>
    <t>Metodología de dimensionamiento de un sistema de respaldo energético basado en tecnología fotovoltaica</t>
  </si>
  <si>
    <t>EVALUACIÓN DE LA CONFIABILIDAD DE MICRORREDES ELÉCTRICAS AISLADAS POR EL METODO DE ARBOL DE FALLAS</t>
  </si>
  <si>
    <t>Revista Politecnica</t>
  </si>
  <si>
    <t>Oscar David Florez</t>
  </si>
  <si>
    <t>Diseño y modelado de un inversor monofásico para conexión a la red eléctrica a partir de paneles</t>
  </si>
  <si>
    <t>Samuel Oswaldo Patacon</t>
  </si>
  <si>
    <t>Fútbol de robots: orígenes, federaciones, ligas y horizontes de investigación</t>
  </si>
  <si>
    <t>Photovoltaic projects developed in Non-Interconnected Zones in Colombia</t>
  </si>
  <si>
    <t>Conference Record Of The Ieee Photovoltaic Specialists Conference</t>
  </si>
  <si>
    <t>0160-8371</t>
  </si>
  <si>
    <t>10.1109/PVSC.2015.7356291</t>
  </si>
  <si>
    <t>Development board based on the TMS320F28335 DSP for applications of power electronics</t>
  </si>
  <si>
    <t>http://dx.doi.org/10.18180/tecciencia.2015.18</t>
  </si>
  <si>
    <t>Julian Felipe Saavedra</t>
  </si>
  <si>
    <t>Design and implementation of electronic equipment that emulates photovoltaic panels</t>
  </si>
  <si>
    <t>Energí y Potencia</t>
  </si>
  <si>
    <t>10.1109/PVSC.2015.7356258</t>
  </si>
  <si>
    <t>Lina María Barrera</t>
  </si>
  <si>
    <t>Classification of voltage sags according to the severity of the effects on the induction motor</t>
  </si>
  <si>
    <t>http://dx.doi.org/10.15446/dyna.v82n190.43286</t>
  </si>
  <si>
    <t>10.1109/TLA.2015.7069092</t>
  </si>
  <si>
    <t>David Velasco de la Fuente</t>
  </si>
  <si>
    <t>Review</t>
  </si>
  <si>
    <t>Regulations, policies and incentives as strategies for the adoption of distributed electricity generation in Latin America and the Caribbean</t>
  </si>
  <si>
    <t>Distributed Generation in Colombia</t>
  </si>
  <si>
    <t>Architecting centralized coordination of soccer robots based on principle solution</t>
  </si>
  <si>
    <t>Advanced Robotics</t>
  </si>
  <si>
    <t>0169-1864</t>
  </si>
  <si>
    <t>10.1080/01691864.2015.1017534</t>
  </si>
  <si>
    <t>Jose Guillermo Guarnizo Marin</t>
  </si>
  <si>
    <t>State Of Charge And State Of Health Determination Model For A Lead-acid Battery To Be Implemented In A Management System</t>
  </si>
  <si>
    <t>Wit Transactions On Ecology And The Environment</t>
  </si>
  <si>
    <t>1743-3541</t>
  </si>
  <si>
    <t>Design and implementation of a PV laboratory for engineering students</t>
  </si>
  <si>
    <t>Design and Implementation of Software to Describe the Behavior of a Photovoltaic Generator Connected to the Low Voltage Grid</t>
  </si>
  <si>
    <t>Energy Procedia</t>
  </si>
  <si>
    <t>1876-6102</t>
  </si>
  <si>
    <t>10.1016/j.egypro.2014.10.022</t>
  </si>
  <si>
    <t>Infraestructura de comunicaciones en microrredes Eléctricas</t>
  </si>
  <si>
    <t>Authenticated encryption of pmu data</t>
  </si>
  <si>
    <t>Análisis computacional de la convergencia del método de Newton-Raphson para el estudio de circuitos con elementos memristivos</t>
  </si>
  <si>
    <t>Intelligent Distributed Generation and Storage Units for DC Microgrids-A New Concept on Cooperative Control Without Communications Beyond Droop Control</t>
  </si>
  <si>
    <t>Ieee Transactions On Smart Grid</t>
  </si>
  <si>
    <t>1949-3053</t>
  </si>
  <si>
    <t>10.1109/TSG.2014.2341740</t>
  </si>
  <si>
    <t>Implementación de indicadores energéticos en centros educativos. Caso de estudio: Edificio Alejando Suarez Copete, Universidad Distrital Francisco José de Caldas</t>
  </si>
  <si>
    <t>Design and implementation of an Inverse Neural Network Controller applied To VSC Converter for active and reactive Power Flow, based on regions of work</t>
  </si>
  <si>
    <t>Emulation System for a Distribution Center Using Mobile Robot, Controlled by Artificial Vision and Fuzzy Logic</t>
  </si>
  <si>
    <t>http://dx.doi.org/10.1109/TLA.2014.6868855</t>
  </si>
  <si>
    <t>Fany del Pilar González Casallas</t>
  </si>
  <si>
    <t>Design and Implementation of a Management System of Surplus Energy Generated By a Distributed Generation System, Case Study GCPVS</t>
  </si>
  <si>
    <t>10.1109/PVSC.2014.6925494</t>
  </si>
  <si>
    <t>Technical potential of some Colombian cities for the development of grid connected PV systems through virtual instrumentation</t>
  </si>
  <si>
    <t>10.1109/PVSC.2014.6925185</t>
  </si>
  <si>
    <t>Diseño y simulación de un balastro electrónico con corrección de factor de potencia con topología buck-boost e inversor alimentado por corriente</t>
  </si>
  <si>
    <t>German Eduardo Melo Acosta</t>
  </si>
  <si>
    <t>Diseño e implementación de controladores lineales para regulación de bus DC en convertidores VSC para HVDC</t>
  </si>
  <si>
    <t>Carlos Hidalgo Mora</t>
  </si>
  <si>
    <t>Revisión de las Características de Sistemas de Almacenamiento de Energía para Aplicaciones en Micro Redes</t>
  </si>
  <si>
    <t>10.4067/S0718-07642014000200020</t>
  </si>
  <si>
    <t>Javier Guacaneme Moreno</t>
  </si>
  <si>
    <t>Modelamiento de la irradiancia y la temperatura ambiente utilizando funciones de probabilidad</t>
  </si>
  <si>
    <t>http://dx.doi.org/10.4236/epe.2014.612037</t>
  </si>
  <si>
    <t>Análisis Estadístico Del Índice De Claridad Atmosférica Para La Ciudad De Bogotá</t>
  </si>
  <si>
    <t>Dynamic modeling of a Dual Active Bridge DC to DC converter with Average Current Control</t>
  </si>
  <si>
    <t>International Journal Of Circuit Theory And Applications</t>
  </si>
  <si>
    <t>1097-007X</t>
  </si>
  <si>
    <t>10.1002/cta.2012</t>
  </si>
  <si>
    <t>Aplicación de los sistemas fotovoltaicos conectados a la red: estado del arte</t>
  </si>
  <si>
    <t>Implementacion de indicadores en centros educativos. Caso de estudio: Edificio Alejandro Suarez Copete - Universidad Distrital Francisco José de Caldas</t>
  </si>
  <si>
    <t>Synthesis and characterization of In(O;OH)S/AgInS2 interface heterojunction</t>
  </si>
  <si>
    <t>Linealización de sistemas VSC-HVDC para el diseño de un controlador PI vectorial</t>
  </si>
  <si>
    <t>Modelamiento de la irradiancia y de la temperatura ambiente utilizando funciones de probabilidad</t>
  </si>
  <si>
    <t>Efecto de las perturbaciones: huecos de tensión, desequilibrios de tensión y armónicos, en los motores de inducción con rotor Jaula de Ardilla</t>
  </si>
  <si>
    <t>Inge@Uan</t>
  </si>
  <si>
    <t>Diseño, construcción y automatización de un sistema de calibración de peso entre 100g a 500g, según la NTC 1848:2007</t>
  </si>
  <si>
    <t>Desarrollo de un método para simular el funcionamiento de módulos fotovoltaicos comerciales en condiciones de radiación y temperatura no estándar</t>
  </si>
  <si>
    <t>Modelo de un sistema Fotovoltaico Interconectado</t>
  </si>
  <si>
    <t>Design and Implementation of a 140W Charge Regulator</t>
  </si>
  <si>
    <t>Algoritmo de detección en modo isla de un inversor, basado en la medición del segundo armónico</t>
  </si>
  <si>
    <t>Revista Lasallista De Investigacion</t>
  </si>
  <si>
    <t>1794-4449</t>
  </si>
  <si>
    <t>ANÁLISIS DE LA CONFIABILIDAD DE CIRCUITOS DE DISTRIBUCIÓN DE ENERGÍA ELÉCTRICA POR ÁREAS</t>
  </si>
  <si>
    <t>Revista Cidet</t>
  </si>
  <si>
    <t>2145-2938</t>
  </si>
  <si>
    <t>Photovoltaic Power System with Battery Backup with Grid Connection and Islanded Operation Capabilities</t>
  </si>
  <si>
    <t>Ieee Transactions On Industrial Electronics</t>
  </si>
  <si>
    <t>0278-0046</t>
  </si>
  <si>
    <t>10.1109/TIE.2012.2196011</t>
  </si>
  <si>
    <t>Predicting the behaviour of a Grid-Connected Photovoltaic System from measurements of solar radiation and ambient temperature</t>
  </si>
  <si>
    <t>10.1016/j.apenergy.2012.10.022</t>
  </si>
  <si>
    <t>Reconfigurable control scheme for a PV microinverter working in both grid connected and island modes.</t>
  </si>
  <si>
    <t>10.1109/TIE.2011.2177615</t>
  </si>
  <si>
    <t>Active and reactive power flow regulation for a grid connected VSC based on fuzzy controllers</t>
  </si>
  <si>
    <t>Practical method for estimating the power and energy delivered by photovoltaic modules operating under non-standard conditions</t>
  </si>
  <si>
    <t>Progress In Photovoltaics</t>
  </si>
  <si>
    <t>1099-159X</t>
  </si>
  <si>
    <t>10.1002/pip.2168</t>
  </si>
  <si>
    <t>10.1109/PVSC.2013.6745073</t>
  </si>
  <si>
    <t>MULTIMEDIA INTERACTIVA</t>
  </si>
  <si>
    <r>
      <rPr>
        <sz val="11"/>
        <color theme="1"/>
        <rFont val="Calibri"/>
        <family val="2"/>
      </rPr>
      <t>María Camila Guerrero-Giraldoa Facultad de ingeniería, Universidad Distrital Francisco José de Caldas, Bogotá, Colombia</t>
    </r>
    <r>
      <rPr>
        <sz val="11"/>
        <color theme="1"/>
        <rFont val="Calibri"/>
        <family val="2"/>
      </rPr>
      <t>, Miguel Angel Vega-Alonso, Paulo Alonso Gaona-García &amp; Carlos Enrique Montenegro-Marin</t>
    </r>
  </si>
  <si>
    <t>Algoritmos de rastreo de movimiento utilizando técnicas de inteligencia artificial y machine learning</t>
  </si>
  <si>
    <t>http://dx.doi.org/10.4067/S0718-07642020000300023 </t>
  </si>
  <si>
    <t xml:space="preserve">Paulo A. Gaona-García </t>
  </si>
  <si>
    <t>Prototipo de monitoreo basado en inferencia difusa para la prevención de incendios en habitaciones urbanas mediante tecnologías IoT</t>
  </si>
  <si>
    <t>https://search.proquest.com/openview/7e181f04749901ac671ae580193bf676/1?pq-origsite=gscholar&amp;cbl=1006393</t>
  </si>
  <si>
    <t>Riaño-Vargas, Kevin; Alonso-Echeverri, Jorge; Gaona-García, Paulo; Montenegro-Marín, Carlos.</t>
  </si>
  <si>
    <t>Características pedagógicas, didácticas y tecnológicas para el diseño de sistemas gamificados basados en experiencia de usuario en Educación virtual</t>
  </si>
  <si>
    <t>NI</t>
  </si>
  <si>
    <t>10.22490/25394088.4507</t>
  </si>
  <si>
    <t>Pablo Alexander Munévar
Clara Esperanza Pedraza
Diego Fernando Aranda
Javier Reina Granados
Paola Andrea Buitrago
Luis Fernando Samper
Carlos Enrique Montenegro
Paulo Alonso Gaona</t>
  </si>
  <si>
    <t>Artificial intelligence assisted Internet of Things based financial crisis prediction in FinTech environment</t>
  </si>
  <si>
    <t>Annals of Operations Research</t>
  </si>
  <si>
    <t>1572-9338</t>
  </si>
  <si>
    <t>https://link.springer.com/article/10.1007/s10479-021-04311-w</t>
  </si>
  <si>
    <t>Irina V Pustokhina, Denis A Pustokhin, Sachi Nandan Mohanty, Paulo Alonso Gaona García, Vicente García-Díaz</t>
  </si>
  <si>
    <t>https://doi.org/10.4114/intartif.vol24iss67pp121-128</t>
  </si>
  <si>
    <t xml:space="preserve"> Kevin Gordillo Orjuela , Paulo Alonso Gaona-García &amp; Carlos Enrique Montenegro Marin</t>
  </si>
  <si>
    <t>Características pedagógicas, didácticas y tecnológicas para el diseño de sistemas gamificados basados en experiencia de usuario en Educación virtua</t>
  </si>
  <si>
    <t>https://doi.org/10.22490/25394088.4507</t>
  </si>
  <si>
    <t>Pablo Alexander Munévar, Clara Esperanza Pedraza, Diego Fernando Aranda, Javier Reina Granados, Paola Andrea Buitrago, Luis Fernando Samper, Carlos Enrique Montenegro, Paulo Alonso Gaona-García</t>
  </si>
  <si>
    <t>Aplicación descentralizada para la clasificación de productos basado en IPFS y Blockchain</t>
  </si>
  <si>
    <t>https://search.proquest.com/openview/b0ca52228e0e2429c5181056e31aefd2/1?pq-origsite=gscholar&amp;cbl=1006393</t>
  </si>
  <si>
    <t>Taborda, Carlos Hernan Cardona; Vásquez, Julián González; Marin, Carlos Enrique Montenegro; García, Paulo Gaona; García, Nancy Gelvez.</t>
  </si>
  <si>
    <t>ErgoSent: Prototipo informático como soporte a la evaluación ergonómica de trabajadores sobre el área de marketing y diseño</t>
  </si>
  <si>
    <t>https://search.proquest.com/openview/a83e3f6ae2400c8d40cb94bb95c6dede/1?pq-origsite=gscholar&amp;cbl=1006393</t>
  </si>
  <si>
    <t>Daniel Nieto Gómez, Paulo Gaona-García, Carlos Montenegro-Marín, Karen Angarita Casas, Ricardo Ceballos Garzón</t>
  </si>
  <si>
    <t>Germany</t>
  </si>
  <si>
    <t>https://doi.org/10.1007/s12652-020-02391-3</t>
  </si>
  <si>
    <t>Open-Source Intelligence Educational Resources: A Visual Perspective Analysis</t>
  </si>
  <si>
    <t>(Switzerland)</t>
  </si>
  <si>
    <t>https://doi.org/10.3390/app10217617</t>
  </si>
  <si>
    <t>Jhon Francined Herrera-Cubides 1,* [OrcID] , Paulo Alonso Gaona-García 1 [OrcID] and Salvador Sánchez-Alonso</t>
  </si>
  <si>
    <t>Computational Model for Organizational Learning in Research And Development Centers (R&amp;D)</t>
  </si>
  <si>
    <t>:10.4114/intartif.vol22iss64pp143-151.</t>
  </si>
  <si>
    <t>Marco Javier Suárez-Barón, José Fdo. López, Carlos Enrique Montenegro Marin, Paulo Alonso Gaona-García, Franklin Guillermo Montenegro-Marin</t>
  </si>
  <si>
    <t>International Journal of Medical Informatics</t>
  </si>
  <si>
    <t>1872-8243</t>
  </si>
  <si>
    <t>Confidence level evaluation of LOD resources on CKAN instances</t>
  </si>
  <si>
    <t>https: // doi. org/ 10. 14483/ 22484728. 15158</t>
  </si>
  <si>
    <t>Jhon Francined Herrera-Cubides, Paulo Alonso Gaona-García, Carlos Enrique Montenegro-Marín, Álvaro Varón-Capera</t>
  </si>
  <si>
    <t>Security Aspects in Web of Data Based on Trust Principles. A brief of Literature Review</t>
  </si>
  <si>
    <t>International Journal of Communication Networks and Information Security</t>
  </si>
  <si>
    <t>2073-607X</t>
  </si>
  <si>
    <t>Jhon Francined Herrera-Cubides, Paulo Alonso Gaona-García, Carlos Montenegro-Marín, Diego Cataño, Rubén González-Crespo</t>
  </si>
  <si>
    <t>Image Classification Methods Applied in Immersive Environments for Fine Motor Skills Training in Early Education.</t>
  </si>
  <si>
    <t>10.9781/ijimai.2019.10.004</t>
  </si>
  <si>
    <t>Andrés Ovidio Restrepo Rodríguez, Maddyzeth Ariza Riaño, Paulo Alonso Gaona-García, Carlos Enrique Montenegro-Marín, Íñigo Sarría</t>
  </si>
  <si>
    <t>Egypt</t>
  </si>
  <si>
    <t>1875-919X</t>
  </si>
  <si>
    <t>Jhon Francined Herrera-Cubides ,1 Paulo Alonso Gaona-García,1 and Geiner Alexis Salcedo-Salgado1</t>
  </si>
  <si>
    <t>Applying Fuzzy Logic Rules to Predict Computer Attacks on Honeynets</t>
  </si>
  <si>
    <t>United States</t>
  </si>
  <si>
    <t>https://doi.org/10.1166/asl.2019.13176</t>
  </si>
  <si>
    <t>Arias, Oscar Vicente 1 ; González, Ángel Julián 1 ; Gaona-García, Paulo 1 ; Montenegro-Marin, Carlos 1 ; Cifuentes, Joaquín Sánchez 2 ;</t>
  </si>
  <si>
    <t>Proposal of an Offline Data-Processing Network Model for Flood Analysis</t>
  </si>
  <si>
    <t>JAIME ALBERTO PARRA PLAZAS, PAULO ALONSO GAONA GARCIA</t>
  </si>
  <si>
    <t>Abstraction of linked data's world</t>
  </si>
  <si>
    <t>https://doi.org/10.14483/22484728.14397</t>
  </si>
  <si>
    <t>PAULO ALONSO GAONA GARCIA, CARLOS ENRIQUE MONTENEGRO MARIN, JHON FRANCINED HERRERA CUBIDES, DAVID MARTIN MONCUNILL, SALVADOR SANCHEZ ALONSO</t>
  </si>
  <si>
    <t>10.1166/asl.2019.13177</t>
  </si>
  <si>
    <t>JHON FRANCINED HERRERA CUBIDES, PAULO ALONSO GAONA GARCIA</t>
  </si>
  <si>
    <t>10.15388/Informatica.2018.155</t>
  </si>
  <si>
    <t>PAULO ALONSO GAONA GARCIA, CARLOS ENRIQUE MONTENEGRO MARIN, JAVIER ALBADAN ROMERO, RUBEN ARISTIDES GONZALEZ CRESPO</t>
  </si>
  <si>
    <t>Analysis of physico-chemical variables and their influence on water quality of the Bogota River using data mining</t>
  </si>
  <si>
    <t>International Journal of High Performance Systems Architecture</t>
  </si>
  <si>
    <t>1751-6528</t>
  </si>
  <si>
    <t>10.1504/IJHPSA.2018.094139</t>
  </si>
  <si>
    <t>CARLOS ENRIQUE MONTENEGRO MARIN, PAULO ALONSO GAONA GARCIA, RUBEN ARISTIDES GONZALEZ CRESPO</t>
  </si>
  <si>
    <t>A fuzzy logic system to evaluate levels of trust on linked open data resources</t>
  </si>
  <si>
    <t>Revista Facultad de Ingenieria Universidad de Antioquia</t>
  </si>
  <si>
    <t>http://dx.doi.org/10.17533/udea.redin.n86a06</t>
  </si>
  <si>
    <t>PAULO ALONSO GAONA GARCIA, JHON FRANCINED HERRERA CUBIDES, ADRIANA CAROLINA GOMEZ ACOSTA</t>
  </si>
  <si>
    <t>Uso de lógica difusa como estrategia para evaluar la confianza y accesibilidad de los DataSet publicados en SPARQL Endpoints</t>
  </si>
  <si>
    <t>Revista Avances Investigacion En Ingenieria</t>
  </si>
  <si>
    <t>10.18041/1794-4953/avances.1.4737</t>
  </si>
  <si>
    <t>PAULO ALONSO GAONA GARCIA, CARLOS ENRIQUE MONTENEGRO MARIN, JHON FRANCINED HERRERA CUBIDES</t>
  </si>
  <si>
    <t>Issues of Visual Search Methods in Digital Repositories</t>
  </si>
  <si>
    <t>PAULO ALONSO GAONA GARCIA, CARLOS ENRIQUE MONTENEGRO MARIN, ADRIANA CAROLINA GOMEZ ACOSTA</t>
  </si>
  <si>
    <t>Hyperparameter Optimization for Image Recognition over an AR-Sandbox Based on Convolutional Neural Networks Applying a Previous Phase of Segmentation by Color¿Space</t>
  </si>
  <si>
    <t>PAULO ALONSO GAONA GARCIA, CARLOS ENRIQUE MONTENEGRO MARIN, RUBEN ARISTIDES GONZALEZ CRESPO</t>
  </si>
  <si>
    <t>Towards the construction of a mechanism supported in fuzzy logic to evaluate the viability of businesses under the canvas model</t>
  </si>
  <si>
    <t>0120-8160 </t>
  </si>
  <si>
    <t>https://doi.org/10.21158/01208160.n84.2018.1921</t>
  </si>
  <si>
    <t>PAULO ALONSO GAONA GARCIA, CARLOS ENRIQUE MONTENEGRO MARIN</t>
  </si>
  <si>
    <t>Editorial Universidad Tecnológica de Pereira</t>
  </si>
  <si>
    <t>10.22517/23447214.16791</t>
  </si>
  <si>
    <t>JHON FRANCINED HERRERA CUBIDES, PAULO ALONSO GAONA GARCIA, SALVADOR SANCHEZ ALONSO</t>
  </si>
  <si>
    <t>Communication Infrastructure for Monitoring Heart Rate of Patients on the Cloud using IoT Devices</t>
  </si>
  <si>
    <t>International lnformation lnstitute</t>
  </si>
  <si>
    <t>Visualizing security principles to access resources based on Linked Open Data: Case study Dbpedia</t>
  </si>
  <si>
    <t>Paulo Alonso Gaona-Garcia, Kevin Gordillo, Carlos Montenegro-Marin, Adriana G6mez Acosta</t>
  </si>
  <si>
    <t>Ontological model based on web of trust to analyze the use of resources in learning environment</t>
  </si>
  <si>
    <t>Revista Iteckne</t>
  </si>
  <si>
    <t>Camilo Alejandro Valencia, Paulo Alonso Gaona-García, Carlos Enrique Montenegro-Marín, Adriana Carolina Gómez-Acosta</t>
  </si>
  <si>
    <t>Exploring the Relevance of Europeana Digital Resources: Preliminary Ideas on Europeana Metadata Quality</t>
  </si>
  <si>
    <t>Revista Interamericana De Bibliotecología</t>
  </si>
  <si>
    <t>http://dx.doi.org/10.17533/udea.rib.v40n1a06</t>
  </si>
  <si>
    <t>PAULO ALONSO GAONA GARCIA, SALVADOR SANCHEZ ALONSO</t>
  </si>
  <si>
    <t>Visual analytics of Europeana digital library for reuse in learning environments: A premier systematic study</t>
  </si>
  <si>
    <t>1468-4527 </t>
  </si>
  <si>
    <t>https://doi.org/10.1108/OIR-04-2016-0114</t>
  </si>
  <si>
    <t>Exploring the Relevance of Search Engines: An Overview of Google as a Case Study</t>
  </si>
  <si>
    <t>Fuzzy Logic System Based on Canvas Model to Evaluate the Initial Viability of a Business Proposal</t>
  </si>
  <si>
    <t>https://doi.org/10.1007/978-3-319-66963-2</t>
  </si>
  <si>
    <t>A View of the Web of Data. Case Study: Use of Services CKAN</t>
  </si>
  <si>
    <t xml:space="preserve">https://doi.org/10.14483/udistrital.jour.reving.2017.1.a07 </t>
  </si>
  <si>
    <t>Jhon Francined Herrera-Cubides, Paulo Alonso Gaona-García, Kevin Gordillo Orjuela</t>
  </si>
  <si>
    <t>Paulo Alonso Gaona-Garcia, Salvador Sanchez-Alonso, Ana Fermoso García</t>
  </si>
  <si>
    <t>Índice de calidad del agua recolectada en el río Bogotá: un análisis mediante la computación cognitiva Watson</t>
  </si>
  <si>
    <t>2422-2399</t>
  </si>
  <si>
    <t>Análisis multitemporal de los indicadores de calidad de agua en corrientes superficiales (ICA) de la cuenca alta del río Bogotá</t>
  </si>
  <si>
    <t>https://doi.org/10.16925/in.v13i22.1751</t>
  </si>
  <si>
    <t>Andrea Cecilia Sanabria Súarez, Carlos Enrique Montenegro-Marín, Mario Fernando Castro Fernández, Daissy Milena Díaz Casallas</t>
  </si>
  <si>
    <t>Metamodel for integration of Internet of Things, Social Networks, the Cloud and Industry 4.0</t>
  </si>
  <si>
    <t>https://doi.org/10.1007/s12652-017-0469-5</t>
  </si>
  <si>
    <t>José Ignacio Rodríguez Molano, Juan Manuel Cueva Lovelle, Carlos Enrique Montenegro, Javier Rainer Granados, Rubén González Crespo</t>
  </si>
  <si>
    <t>Luz Andrea Rodríguez Rojas, Juan Manuel Cueva Lovelle, Giovanny Mauricio Tarazona Bermúdez, Carlos Enrique Montenegro, Elena Giménez de Ory, Rubén Arístides González</t>
  </si>
  <si>
    <t>Trends and challenges of visual search interfaces in digital libraries and repositories</t>
  </si>
  <si>
    <t>Electronic Library</t>
  </si>
  <si>
    <t xml:space="preserve">https://doi.org/10.1108/EL-03-2015-0046 </t>
  </si>
  <si>
    <t>Paul Alonso Gaona-García, David Martin-Moncunill, Carlos Enrique Montenegro-Marin</t>
  </si>
  <si>
    <t>Modelo ontológico basado en web of confianza para analizar el uso de recursos en entorno de aprendizaje</t>
  </si>
  <si>
    <t>http://dx.doi.org/10.15332/iteckne.v14i1.1629</t>
  </si>
  <si>
    <t>Method of auto-configuration for corporate proxies</t>
  </si>
  <si>
    <t xml:space="preserve">https://doi.org/10.16925/in.v13i21.1723
</t>
  </si>
  <si>
    <t>Andrés Abelardo Villarroel Acosta, Carlos Enrique Montenegro Marín, Paulo Alonso Gaona García, Yuri Vanessa Nieto Acevedo</t>
  </si>
  <si>
    <t>Web application based in gamification for non-programmed decision making</t>
  </si>
  <si>
    <t>Paulo Alonso Gaona Garcia, Javier Albadan Romero, Carlos Enrique Montenegro Marin,</t>
  </si>
  <si>
    <t>Software Architecture for the Automation of Business Rules during the reception of Credit Applications in Financial Institutions</t>
  </si>
  <si>
    <t>Carlos Enrique Montenegro Marin, Paulo Alonso Gaona Garcia, Yuri Vanessa Nieto Acevedo, Jose Fernando Lopez Quintero</t>
  </si>
  <si>
    <t>Modelo de evaluación para los espacios de formación en estadística en ingeniería</t>
  </si>
  <si>
    <t>http://dx.doi.org/10.22335/rlct.v8i1.326</t>
  </si>
  <si>
    <t>Pedro Rocha Salamanca, Adriana Patricia Gallego, Carlos Enrique Montenegro Marín</t>
  </si>
  <si>
    <t>Influence of Intellectual Property on the Economic Structure of Software Market</t>
  </si>
  <si>
    <t>Carlos Enrique Montenegro Marin, Paulo Alonso Gaona Garcia, Yuri Vanessa Nieto Acevedo</t>
  </si>
  <si>
    <t>Hacia la construcción de un modelo predictivo de deserción académica basado en técnicas de minería de datos</t>
  </si>
  <si>
    <t>https://doi.org/10.14483/23448350.11089</t>
  </si>
  <si>
    <t>Jonny Esteban Sotomonte Castro, Cristian Camilo Rodríguez Rodríguez, Carlos Enrique Montenegro Marín, Paulo Alonso Gaona García, John Gabriel Castellanos</t>
  </si>
  <si>
    <t>Aproximación al Modelo de Estimación Para El Uso De Agua Del Rio Bogotá, Basado En El Análisis De Vertimientos En Aguas Superficiales</t>
  </si>
  <si>
    <t xml:space="preserve">https://doi.org/10.14483/23448350.11096
</t>
  </si>
  <si>
    <t>Technical feasibility analysis to integrate pilot test of desk as a Service on Computational Laboratory in Academic Environments</t>
  </si>
  <si>
    <t>Carlos Enrique Montenegro Marin, Paulo Alonso Gaona Garcia, Joaquin Fernando Sanchez Cifuentes</t>
  </si>
  <si>
    <t>User Experiences in Virtual Reality Environments Navigation Based on Simple Knowledge Organization Systems</t>
  </si>
  <si>
    <t>https://doi.org/10.1007/978-3-319-50880-1_4</t>
  </si>
  <si>
    <t>David Martin-Moncunill, Paulo Alonso Gaona-García, Kevin Gordillo-Orjuela, Carlos Enrique Montenegro-Marin</t>
  </si>
  <si>
    <t>Selection and Use of Search Mechanisms in Learning Object Repositories: The Case of Organic.Edunet</t>
  </si>
  <si>
    <t>Ieee-Rita Latin American Learning Technologies Journa</t>
  </si>
  <si>
    <t>http://doi.org/10.1109/RITA.2016.2554058</t>
  </si>
  <si>
    <t>David Martín-Moncunill, Paulo Alonso Gaona-García, Elena García-Barriocanal, Salvador Sánchez-Alonso</t>
  </si>
  <si>
    <t>Lenguaje de dominio especifico para configuración de dispositivos de redes</t>
  </si>
  <si>
    <t>http://dx.doi.org/10.16925/in.v19i20.1417</t>
  </si>
  <si>
    <t>Daniel Felipe Garzón-Triana, Carlos Enrique Montenegro-Marín, Paulo Alonso Gaona-García</t>
  </si>
  <si>
    <t>Navigation and Visualization of Knowledge Organization Systems using Virtual Reality Glasses</t>
  </si>
  <si>
    <t>IEEE America Latina</t>
  </si>
  <si>
    <t>http://doi.org/10.1109/TLA.2016.7555275</t>
  </si>
  <si>
    <t>Paulo Alonso Garcia Gaona, David Martin Moncunill, Kevin Gordillo, Ruben Gonzalez Crespo</t>
  </si>
  <si>
    <t>Business Rules Model for the Automation in the Receipt of Credit Applications by Financial Institutions Based on ArchiMate</t>
  </si>
  <si>
    <t>http://doi.org/10.1109/TLA.2016.7555258</t>
  </si>
  <si>
    <t>Yuri Vanessa Nieto Acevedo, Jose Fernando Lopez Quintero, Carlos Enrique Montenegro Marin, Claudio Camilo Gonzalez Clavijo</t>
  </si>
  <si>
    <t>An Exploratory Study of User Perception in Visual Search Interfaces Based on SKOS</t>
  </si>
  <si>
    <t>Knowledge Organization</t>
  </si>
  <si>
    <t>http://doi.org/10.5771/0943-7444-2016-4-217</t>
  </si>
  <si>
    <t>Paulo Alonso Gaona-García, Giannis Stoitsis, Katerina Biniari, Salvador Sanchez-Alonso</t>
  </si>
  <si>
    <t>Assessment model in a selection process based in gamification</t>
  </si>
  <si>
    <t>http://doi.org/10.1109/TLA.2016.7555256</t>
  </si>
  <si>
    <t>Javier Albadan Romero, Paulo Alonso Garcia Gaona, Carlos Montenegro Marin</t>
  </si>
  <si>
    <t>Application of model driven engineering to build a prototype of a tool for modeling domain specific (dsm) modules in the enterprise resource planning system odoo</t>
  </si>
  <si>
    <t>http://dx.doi.org/10.22335/rlct.v8i1.344</t>
  </si>
  <si>
    <t>MOVPSO: Vortex Multi-Objective Particle Swarm Optimization</t>
  </si>
  <si>
    <t>Joaquín Meza, Helbert Espitia, Carlos Montenegro, Elena Giménez, Rubén González-Crespo</t>
  </si>
  <si>
    <t>Variables más influyentes en la calidad del agua del río Bogotá mediante análisis de datos</t>
  </si>
  <si>
    <t xml:space="preserve">http://doi.org/10.22335/rlct.v7i2.258 </t>
  </si>
  <si>
    <t>Evelin Pedraza, Fabián Herrera, Daissy Díaz, Paulo Gaona, Carlos Montenegro, Mario Castro</t>
  </si>
  <si>
    <t>Hacia la virtualización de escritorios para la entrega de ambientes académicos basados en DaaS</t>
  </si>
  <si>
    <t xml:space="preserve">http://doi.org/10.22335/rlct.v7i2.264 </t>
  </si>
  <si>
    <t>Julian Andres Forero Rodriguez, Carlos Enrique Montenegro Marín, Jairo Andrés Rojas Bonilla, Paulo Alonso Gaona García</t>
  </si>
  <si>
    <t>Domain-specific language for the configuration of network devices</t>
  </si>
  <si>
    <t>https://doi.org/10.16925/in.v19i20.1417</t>
  </si>
  <si>
    <t>Daniel Felipe Garzón Triana
Carlos Enrique Montenegro Marín
Paulo Alonso Gaona García</t>
  </si>
  <si>
    <t>Selección y Uso de Mecanismos de Búsqueda en Repositorios de Objetos de Aprendizaje: el Caso de Organic.Edunet</t>
  </si>
  <si>
    <t>Revista Iberoamericana de Tecnologias del Aprendizaje</t>
  </si>
  <si>
    <t>PAULO ALONSO GAONA GARCIA, DAVID MARTIN MONCUNILL, SALVADOR SANCHEZ ALONSO</t>
  </si>
  <si>
    <t>Paulo A. Gaona-García, Carlos E. Montenegro-Marín, Elvis E. Gaona-García</t>
  </si>
  <si>
    <t>https://doi.org/10.11144/Javeriana.iyu19-2.mloe</t>
  </si>
  <si>
    <t>Toward a proposal of alternative development for data migration using dynamic queries generation</t>
  </si>
  <si>
    <t>INTRODUCCIÓN AL INTERNET DE LAS COSAS</t>
  </si>
  <si>
    <t xml:space="preserve">https://doi.org/10.14483/2248762X.8505 </t>
  </si>
  <si>
    <t>Metamodelo de gestión de conocimiento a partir de análisis social de lecciones aprendidas</t>
  </si>
  <si>
    <t>Infancias Imágenes</t>
  </si>
  <si>
    <t>http://dx.doi.org/10.14483/udistrital.jour.infimg.2014.2.a16</t>
  </si>
  <si>
    <t>Cindy Alejandra Flórez Llanos, Nelson Javier Cristancho Sastoque, Julio Barón Velandia</t>
  </si>
  <si>
    <t>Towards a Decision Support System based on Learning Analytics</t>
  </si>
  <si>
    <t>Advances In Information Sciences And Service Sciences</t>
  </si>
  <si>
    <t>Yuri Vanessa Nieto Acevedo, Carlos Enrique Montenegro Marín</t>
  </si>
  <si>
    <t>Evaluating the degree of domain specificity of terms in large terminologies: the case of AGROVOC</t>
  </si>
  <si>
    <t>https://doi.org/10.1108/OIR-02-2015-0052</t>
  </si>
  <si>
    <t>David Martín-Moncunill, Miguel-Ángel Sicilia-Urban, Elena García-Barriocanal, Salvador Sánchez-Alonso</t>
  </si>
  <si>
    <t>Análisis de la Calidad del Agua del Rio Bogotá Durante el Periodo 2008 ¿ 2015 a Partir de Herramientas de Minería de Datos</t>
  </si>
  <si>
    <t>Publicaciones E Investigación</t>
  </si>
  <si>
    <t xml:space="preserve">https://doi.org/10.22490/25394088.1432 </t>
  </si>
  <si>
    <t>Evaluating the Practical Applicability of Thesaurus-Based Keyphrase Extraction in the Agricultural Domain: Insights from the VOA3R Project</t>
  </si>
  <si>
    <t>David Martin-Moncunill, Elena García Barriocanal, Elena García Barriocanal, M.-A. Sicilia, Salvador Sanchez-Alonso</t>
  </si>
  <si>
    <t>Hacia una propuesta de mecanismos para la autenticidad de objetos de aprendizaje en plataformas LCMS</t>
  </si>
  <si>
    <t>1665-529X</t>
  </si>
  <si>
    <t>Paulo Alonso Gaona García, Carlos Enrique Montenegro Marín, Helvert Wiesner González</t>
  </si>
  <si>
    <t>Conceptual framework language - CFL -</t>
  </si>
  <si>
    <t>https://doi.org/10.15446/dyna.v81n185.37054</t>
  </si>
  <si>
    <t>Sandro J. Bolaños-Castro, Ruben González-Crespo, Victor H. Medina-García, Julio Barón-Velandia</t>
  </si>
  <si>
    <t>Visualization of information: a proposal to improve the search and access to digital resources in repositories</t>
  </si>
  <si>
    <t>https://doi.org/10.15446/ing.investig.v34n1.39449</t>
  </si>
  <si>
    <t>Paulo Alonso Gaona García, Salvador Sánchez Alonso, Carlos Montenegro Marin</t>
  </si>
  <si>
    <t>Redes De Ingeniería</t>
  </si>
  <si>
    <t xml:space="preserve">https://doi.org/10.14483/2248762X.5929 </t>
  </si>
  <si>
    <t>http://dx.doi.org/10.18180/tecciencia.2013.15.10</t>
  </si>
  <si>
    <t>Oscar Javier Melo Torres, Julio Barón Velandia, Alejandro Paolo Daza Corredor</t>
  </si>
  <si>
    <t>https://doi.org/10.14483/2322939X.6520</t>
  </si>
  <si>
    <t>Maria M Siachoque, Juan Villanueva, Julio Barón Velandia</t>
  </si>
  <si>
    <t>https://doi.org/10.14483/22487638.7238</t>
  </si>
  <si>
    <t>Andrés Felipe Poveda, José Antonio Moreiro González, Julio Barón Velandia, Oswaldo Alberto Romero Villalobos</t>
  </si>
  <si>
    <t>NIDE</t>
  </si>
  <si>
    <t>Discussion to the paper: Experimental designs for identifying causal mechanisms</t>
  </si>
  <si>
    <t>Journal Of The Royal Statistical Society Series C-Applied Statistics</t>
  </si>
  <si>
    <t>0964-1998</t>
  </si>
  <si>
    <t>JORGE MATEU MAHIQUES, OSCAR ORLANDO MELO MARTINEZ, CARLOS EDUARDO MELO MARTINEZ</t>
  </si>
  <si>
    <t>Discussion to the paper: How to find an appropriate clustering for mixed type variables with application to socio-economic stratification</t>
  </si>
  <si>
    <t>0035-9254</t>
  </si>
  <si>
    <t>Spatial Generalised Linear Mixed Models Based on Distances</t>
  </si>
  <si>
    <t>Statistical Methods In Medical Research</t>
  </si>
  <si>
    <t>0962-2802</t>
  </si>
  <si>
    <t>OSCAR ORLANDO MELO MARTINEZ, JORGE MATEU MAHIQUES, CARLOS EDUARDO MELO MARTINEZ</t>
  </si>
  <si>
    <t>Evaluación de las Redes Neuronales Artificiales Perceptron Multicapa y Fuzzy-Artmap en la Clasificación de Imágenes Satelitales</t>
  </si>
  <si>
    <t>GUILLERMO TORO, IVAN LIZARAZO SALCEDO</t>
  </si>
  <si>
    <t>RUBEN JAVIER MEDINA DAZA, LUIS JOYANES, CARLOS PINILLA</t>
  </si>
  <si>
    <t>Interpretación de Datos Gravimétricos con la señal analítica 3D. Estudio de Caso: Los Naranjos - Facatativá (Colombia)</t>
  </si>
  <si>
    <t>Boletin De Geologia</t>
  </si>
  <si>
    <t>2145-8553</t>
  </si>
  <si>
    <t>ANDRES CARDENAS CONTRERAS, LUIS ANTONIO CASTILLO LOPEZ</t>
  </si>
  <si>
    <t>Revista Ibérica De Sistemas E Tecnologias De Informação</t>
  </si>
  <si>
    <t>10.4304/risti.11.17-30</t>
  </si>
  <si>
    <t>Journal Of Applied Remote Sensing</t>
  </si>
  <si>
    <t>10.1117/1.JRS.7.073698</t>
  </si>
  <si>
    <t>Sistema de Información Vial para la atención de emergencias modelado con lenguaje de metaprocesos. Caso de estudio: El Chico-Bogotá D.C.</t>
  </si>
  <si>
    <t>UD Y La Geomatica</t>
  </si>
  <si>
    <t>http://dx.doi.org/10.14483/udistrital.jour.udgeo.2013-7-a06</t>
  </si>
  <si>
    <t>JHON CAMILO MATIZ LEON, ADRIAN ALEJANDRO GONZALEZ RODRIGUEZ, LUIS STEVENS BLANCO GONZALEZ, SANDRO JAVIER BOLANOS CASTRO</t>
  </si>
  <si>
    <t>Meaningful image objects for object-oriented image analysis</t>
  </si>
  <si>
    <t>Remote Sensing Letters</t>
  </si>
  <si>
    <t>2150-7058</t>
  </si>
  <si>
    <t>IVAN LIZARAZO SALCEDO</t>
  </si>
  <si>
    <t>Conexiones universidad - territorio en la escena latinoamericana: un acercamiento desde el caso colombiano</t>
  </si>
  <si>
    <t>10.13140/2.1.1361.4886</t>
  </si>
  <si>
    <t>CARLOS HERNAN CASTRO ORTEGA</t>
  </si>
  <si>
    <t>Implementación de un servicio en la WEB MASHUP para la fusión de imágenes satelitales usando la Transformada Rápida de Wavelet Haar</t>
  </si>
  <si>
    <t>RUBEN JAVIER MEDINA DAZA, LUIS JOYANES, CARLOS PINILLA, OSCAR JAVIER ARDILA PENA, WILMAR FERNANDO PINEDA ROJAS</t>
  </si>
  <si>
    <t>Modelo de variación del caudal en los Ríos principales de las Microcuencas Suratá Alto, Suratá Bajo y Tona con base en el cambio de coberturas</t>
  </si>
  <si>
    <t>http://dx.doi.org/10.14483/udistrital.jour.udgeo.2013.7.a01</t>
  </si>
  <si>
    <t>HECTOR JAVIER FUENTES LOPEZ</t>
  </si>
  <si>
    <t>Diseño de una herramienta SIG para la Estimación del Riesgo por Explosión en Bogotá</t>
  </si>
  <si>
    <t>http://dx.doi.org/10.14483/udistrital.jour.udgeo.2013.7.a03</t>
  </si>
  <si>
    <t>Modelo de Representación del el Espacio Geográfico mediante Matroides Orientados</t>
  </si>
  <si>
    <t>JOSE ANTONIO VALERO MEDINA</t>
  </si>
  <si>
    <t>Digital classification of cloud masses from weather imagery using machine learning algorithms</t>
  </si>
  <si>
    <t>IVAN LIZARAZO SALCEDO, SALOMON EISTEIN RAMIREZ FERNANDEZ</t>
  </si>
  <si>
    <t>El Modelo Extractivista en el contexto de los Modelos de Desarrollo en Colombia</t>
  </si>
  <si>
    <t>http://revistas.udistrital.edu.co/ojs/index.php/UDGeo/index DOI:http://dx.doi.org/10.14483/udistrital.jour.udgeo.2013.7.a10</t>
  </si>
  <si>
    <t>Localización de la industria en Bogotá</t>
  </si>
  <si>
    <t>http://revistas.udistrital.edu.co/ojs/index.php/UDGeo/index DOI:http://dx.doi.org/10.14483/udistrital.jour.udgeo.2014.9.a07</t>
  </si>
  <si>
    <t>RUBEN JAVIER MEDINA DAZA, CARLOS PINILLA, LUIS JOYANES</t>
  </si>
  <si>
    <t>A REST Service for Triangulation of Point Sets Using Oriented Matroids</t>
  </si>
  <si>
    <t>10.9781/ijimai.2014.264</t>
  </si>
  <si>
    <t>JOSE ANTONIO VALERO MEDINA, IVAN LIZARAZO</t>
  </si>
  <si>
    <t>Accuracy assessment of object-based image classification: another STEP</t>
  </si>
  <si>
    <t>10.1080/01431161.2014.943328</t>
  </si>
  <si>
    <t>Topological challenges in multispectral image segmentation</t>
  </si>
  <si>
    <t>JOSE ANTONIO VALERO MEDINA, IVAN LIZARAZO SALCEDO</t>
  </si>
  <si>
    <t>Clasificación digital de masas nubosas a partir de imágenes meteorológicas usando algoritmos de aprendizaje de máquina</t>
  </si>
  <si>
    <t>ISSN: 0120-6230</t>
  </si>
  <si>
    <t>SALOMON EISTEIN RAMIREZ FERNANDEZ, IVAN LIZARAZO SALCEDO</t>
  </si>
  <si>
    <t>Selección de tecnologías para el tratamiento de aguas residuales municipales</t>
  </si>
  <si>
    <t>JANNETH PARDO PINZON</t>
  </si>
  <si>
    <t>A generalised linear space-time autoregressive model with space-time autoregressive disturbances</t>
  </si>
  <si>
    <t>Journal Of Applied Statistics</t>
  </si>
  <si>
    <t>0266-4763</t>
  </si>
  <si>
    <t>10.1080/02664763.2015.1092506</t>
  </si>
  <si>
    <t>Beta spatial linear mixed model with variable dispersion using Monte Carlo maximum likelihood</t>
  </si>
  <si>
    <t>Statistica Neerlandica (Stat. Neerl.)</t>
  </si>
  <si>
    <t>1467-9574</t>
  </si>
  <si>
    <t>10.1111/stan.12078</t>
  </si>
  <si>
    <t>OSCAR ORLANDO MELO MARTINEZ, CARLOS EDUARDO MELO MARTINEZ, JORGE MATEU MAHIQUES,</t>
  </si>
  <si>
    <t>Evaluación de la exactitud temática del mapa de Cambio de bosque para la región amazónica colombiana en el periodo 2010-2012</t>
  </si>
  <si>
    <t>https://doi.org/10.14483/issn.2344-8407</t>
  </si>
  <si>
    <t>SALOMON EISTEIN RAMIREZ FERNANDEZ, HECTOR MAURICIO RAMIREZ DAZA, OSCAR JAVIER ESPEJO VALERO</t>
  </si>
  <si>
    <t>Median Polish Kriging for space-time analysis of precipitation</t>
  </si>
  <si>
    <t>Spatial Statistics</t>
  </si>
  <si>
    <t>2211-6753</t>
  </si>
  <si>
    <t>https://doi.org/10.1016/j.spasta.2016.10.003</t>
  </si>
  <si>
    <t>WILLIAM ALEXANDER MARTINEZ BLANCO, CARLOS EDUARDO MELO MARTINEZ, OSCAR ORLANDO MELO MARTINEZ</t>
  </si>
  <si>
    <t>Impacto de la fragmentación espacial sobre el valor de los inmuebles de uso residencial utilizando la metodología de precios hedónicos, caso de estudio: Mosquera, Cundinamarca</t>
  </si>
  <si>
    <t>http://dx.doi.org/10.14483/udistrital.jour.redes.2016.2.a03</t>
  </si>
  <si>
    <t>10.1109/ICSESS.2016.7883048</t>
  </si>
  <si>
    <t xml:space="preserve"> Aplicación de imágenes de satélite y de sistemas UAV para la producción de guayaba en la provincia de Vélez, Santander</t>
  </si>
  <si>
    <t xml:space="preserve"> LAURA CRISTINA BECERRA GONZALEZ</t>
  </si>
  <si>
    <t>A Combinatorial Approach for Hyperspectral Image Segmentation</t>
  </si>
  <si>
    <t xml:space="preserve"> Lecture Notes In Computer Science</t>
  </si>
  <si>
    <t>10.1007/978-3-319-54407-6</t>
  </si>
  <si>
    <t xml:space="preserve"> JOSE ANTONIO VALERO MEDINA, PABLO ANDRES ARBELAEZ ESCALANTE, IVAN LIZARAZO SALCEDO</t>
  </si>
  <si>
    <t xml:space="preserve"> JOSE ANDELFO LIZCANO CARO, SANDRO JAVIER BOLANOS CASTRO, RUBEN JAVIER MEDINA DAZA</t>
  </si>
  <si>
    <t>BAJA MOVILIDAD VEHICULAR E IMPACTOS NEGATIVOS SOBRE EL PIB DE BOGOTÁ D.C. (2007-2011)</t>
  </si>
  <si>
    <t>Tecnogestión - Una Mirada Al Ambiente</t>
  </si>
  <si>
    <t>1794-676X</t>
  </si>
  <si>
    <t>JOSE ANDELFO LIZCANO CARO, BERNARDO CONGOTE OCHOA</t>
  </si>
  <si>
    <t>El uso minifundista de la tierra como eje central del preacuerdo agrario entre el gobierno de Colombia y las FARC. Factibilidad preliminar teórica y práctica</t>
  </si>
  <si>
    <t>I+D Revista De Investigaciones</t>
  </si>
  <si>
    <t>2256-1676</t>
  </si>
  <si>
    <t>Improving the spatial resolution of the images Ikonos beginning with Unmanned Aerial Vehicle (UAV): An application of image fusion with wavelet transform</t>
  </si>
  <si>
    <t>10.23919/CISTI.2017.7975729</t>
  </si>
  <si>
    <t>HECTOR JAVIER FUENTES LOPEZ, LEONARDO EMIRO CONTRERAS BRAVO, JULIAN ALFONSO CRISTANCHO ORTIZ</t>
  </si>
  <si>
    <t>10.1007/978-3-319-54407-6_22</t>
  </si>
  <si>
    <t>JOSE ANTONIO VALERO MEDINA, PABLO ANDRES ARBELAEZ ESCALANTE, IVAN LIZARAZO</t>
  </si>
  <si>
    <t>Detección digital de Sistemas Convectivos de Mesoescala a partir de imágenes meteorológicas multiespectrales</t>
  </si>
  <si>
    <t>Revista Cartografica</t>
  </si>
  <si>
    <t>0080-2085</t>
  </si>
  <si>
    <t>Detecting and tracking mesoscale precipitating objects using machine learning algorithms</t>
  </si>
  <si>
    <t>International Journal of Remote Sensing</t>
  </si>
  <si>
    <t>10.1080/01431161.2017.1323280</t>
  </si>
  <si>
    <t>Spatio-temporal dinamic of geographic object by means of trajectories in spatial database</t>
  </si>
  <si>
    <t>10.23919/CISTI.2017.7975698</t>
  </si>
  <si>
    <t>Journal of Computers</t>
  </si>
  <si>
    <t>RUBEN JAVIER MEDINA DAZA, NELSON ENRIQUE VERA PARRA, ERIKA SOFIA UPEGUI CARDONA</t>
  </si>
  <si>
    <t>A distance-based model for spatial prediction using radial basis functions</t>
  </si>
  <si>
    <t>AStA Advances in Statistical Analysis</t>
  </si>
  <si>
    <t>1863-818X</t>
  </si>
  <si>
    <t>10.1007/s10182-017-0305-4</t>
  </si>
  <si>
    <t>CARLOS EDUARDO MELO MARTINEZ, OSCAR ORLANDO MELO MARTINEZ, JORGE MATEU MAHIQUES</t>
  </si>
  <si>
    <t>10.17533/udea.redin.n85a02</t>
  </si>
  <si>
    <t>GISELLE HELENA TORO GARAY, RUBEN JAVIER MEDINA DAZA</t>
  </si>
  <si>
    <t>Una arquitectura para representar trayectorias de objetos espaciales en bases de datos de objetos en movimiento</t>
  </si>
  <si>
    <t>10.14483/2248762X.12487</t>
  </si>
  <si>
    <t>ALVARO ENRIQUE ORTIZ DAVILA, RUBEN JAVIER MEDINA DAZA</t>
  </si>
  <si>
    <t>Estimación del volumen de madera en árboles mediante polinomio único de ahusamiento</t>
  </si>
  <si>
    <t xml:space="preserve">Colombia Forestal </t>
  </si>
  <si>
    <t xml:space="preserve"> 0120-0739</t>
  </si>
  <si>
    <t>10.14483/udistrital.jour.colomb.for.2017.1.a05</t>
  </si>
  <si>
    <t>ORLANDO RIANO, IVAN LIZARAZO SALCEDO</t>
  </si>
  <si>
    <t>La tasa de interés de intervención y su efecto sobre la inflación en colombia 2002-2016</t>
  </si>
  <si>
    <t>1794-7154</t>
  </si>
  <si>
    <t>LUIS E VALLEJO, HECTOR JAVIER FUENTES LOPEZ, JOHANNA INES CARDENAS PINZON</t>
  </si>
  <si>
    <t>Landsat study of deforestation in the Amazon region of Colombia: Departments of Caquetá and Putumayo</t>
  </si>
  <si>
    <t>Remote Sensing Applications: Society and Environment</t>
  </si>
  <si>
    <t>2352-9385</t>
  </si>
  <si>
    <t>10.1016/j.rsase.2018.07.003</t>
  </si>
  <si>
    <t>CESAR AUGUSTO MURAD, JILLIAN PEARSE</t>
  </si>
  <si>
    <t>A new approach to multispectral image classification based on abstract complex cells</t>
  </si>
  <si>
    <t>0012-7360</t>
  </si>
  <si>
    <t>10.15446/dyna.v85n204.66161</t>
  </si>
  <si>
    <t>JOSE ANTONIO VALERO MEDINA, IVAN LIZARAZO, CRISTIAN DAVID DALLOS BUSTOS</t>
  </si>
  <si>
    <t>A Framework for Assessing the Impacts of Mining Development on Regional Water Resources in Colombia</t>
  </si>
  <si>
    <t>Water</t>
  </si>
  <si>
    <t>2073-4441</t>
  </si>
  <si>
    <t>10.3390/w10030268</t>
  </si>
  <si>
    <t>NEIL MCINTYRE, MARIO FERNANDO ANGARITA VARGAS, NICOLAS FERNANDEZ ACOSTA, LUIS ALEJANDRO CAMACHO BOTERO, JILLIAN PEARSE, MARIA DEL CARME HUGUET MICHEO, OSCAR JAIME RESTREPO BAENA, JUAN SEBASTIAN OSSA MORENO</t>
  </si>
  <si>
    <t>Un nuevo enfoque para la clasificación de imágenes multiespectrales basado en complejos cartesianos</t>
  </si>
  <si>
    <t>Sorting Fused Images for Multi-time Analysis of the Area Surrounding the Headwaters of the Meta River</t>
  </si>
  <si>
    <t>10.1007/978-3-319-77712-2_7</t>
  </si>
  <si>
    <t>10.1007/978-3-319-77712-2_9</t>
  </si>
  <si>
    <t>IVAN DARIO CARRILLO DURAN, RUBEN JAVIER MEDINA DAZA</t>
  </si>
  <si>
    <t>LEONARDO EMIRO CONTRERAS, HECTOR JAVIER FUENTES LOPEZ</t>
  </si>
  <si>
    <t>Algoritmo Memetico Autoadaptativo para Solucion de Problemas Combinatorios</t>
  </si>
  <si>
    <t>ALVARO ENRIQUE ORTIZ DAVILA</t>
  </si>
  <si>
    <t>Metodología para hallar patrones de movimiento en trayectorias sobre DBMS</t>
  </si>
  <si>
    <t>DIEGO FERNANDO RODRIGUEZ LAMUS, ALVARO ENRIQUE ORTIZ DAVILA</t>
  </si>
  <si>
    <t>Maquinas de Soporte Vectorial para Clasificación Supervisada de Imágenes en Bases de Datos Espaciales</t>
  </si>
  <si>
    <t>RAUL ALEJANDRO MURILLO CASTANEDA, ALVARO ENRIQUE ORTIZ DAVILA</t>
  </si>
  <si>
    <t>Introducción de metodologías participativas en la modernización de la administración de tierras en Colombia acercando la tecnología a la comunidad</t>
  </si>
  <si>
    <t>LUZ ANGELA ROCHA SALAMANCA, ALVARO ENRIQUE ORTIZ DAVILA</t>
  </si>
  <si>
    <t xml:space="preserve"> LA INVESTIGACIÓN FORMATIVA Y SU INCIDENCIA EN EL DESARROLLO ACADÉMICO Y EMPRESARIAL DE LA GEOMÁTICA</t>
  </si>
  <si>
    <t>ALVARO ENRIQUE ORTIZ DAVILA, DIEGO FERNANDO RODRIGUEZ LAMUS</t>
  </si>
  <si>
    <t>SFM photogrammetry as a tool for the conservation of the cultural heritage of Bogotá (Colombia), within the framework of the adopt a monument program</t>
  </si>
  <si>
    <t>1682-1750</t>
  </si>
  <si>
    <t>LAURA DANIELA TAVERA CRUZ, LUZ ANGELA ROCHA SALAMANCA, ERIKA SOFIA UPEGUI CARDONA</t>
  </si>
  <si>
    <t>Propuesta de flexibilización de postgrados en geomatica en la Univerdidad Distrital F. J. C.</t>
  </si>
  <si>
    <t>Sustainability, Agri, Food and Environmental Research</t>
  </si>
  <si>
    <t>0719-3726</t>
  </si>
  <si>
    <t>10.7770/safer-V0N0-art1398</t>
  </si>
  <si>
    <t>Metamodelo del sistema de regulación de la demanda de agua potable en horizontes de largo plazo</t>
  </si>
  <si>
    <t>10.4067/S0718-33052019000300361</t>
  </si>
  <si>
    <t>Comparison of maximum likelihood, support vector machines, and random forest techniques in satellite images classification</t>
  </si>
  <si>
    <t xml:space="preserve"> 2248-7638</t>
  </si>
  <si>
    <t>10.14483/22487638.14826</t>
  </si>
  <si>
    <t>La demografía industrial en Colombia: localización y relocalización de la actividad manufacturera</t>
  </si>
  <si>
    <t xml:space="preserve"> Cuadernos de Geografia</t>
  </si>
  <si>
    <t>2256-5442</t>
  </si>
  <si>
    <t>10.15446/rcdg.v28n1.66823</t>
  </si>
  <si>
    <t>Efecto de la aglomeración en la productividad de los sectores industriales en el departamento de Antioquia- Colombia</t>
  </si>
  <si>
    <t>Héctor Javier Fuentes López</t>
  </si>
  <si>
    <t>Educación de la fuerza laboral en Colombia y sus efectos en los salarios</t>
  </si>
  <si>
    <t xml:space="preserve"> Revista Venezolana de Gerencia</t>
  </si>
  <si>
    <t>Red de infraestructura verde para Bogotá como apoyo al cumplimiento de los Objetivos de Desarrollo Sostenible</t>
  </si>
  <si>
    <t xml:space="preserve">Colombia </t>
  </si>
  <si>
    <t>10.14483/23448407.17347</t>
  </si>
  <si>
    <t>Luz Angela Rocha Salamanca</t>
  </si>
  <si>
    <t xml:space="preserve"> Propuesta de metamodelo para la regulación de la demanda urbana de agua potable</t>
  </si>
  <si>
    <t>TECNOLOGIA Y CIENCIAS DEL AGUA</t>
  </si>
  <si>
    <t>2007-2422</t>
  </si>
  <si>
    <t>10.24850/j-tyca-2020-06-06</t>
  </si>
  <si>
    <t xml:space="preserve"> Rubén Javier Medina Daza</t>
  </si>
  <si>
    <t>Situación de los pacientes infectados por COVID-19: un análisis para la ciudad de Bogotá (Colombia) discriminado por localidades</t>
  </si>
  <si>
    <t>Análisis del COVID-19 y probabilidades de fallecimiento para los municipios de los alrededores de Bogotá</t>
  </si>
  <si>
    <t xml:space="preserve"> TECHNOLOGICAL TOOLS AND PROBLEM-BASED LEARNING TO PROMOTE CREATIVITY AND DESIGN IN ENGINEERING COURSES</t>
  </si>
  <si>
    <t xml:space="preserve"> International Journal of Mechanical and Production Engineering Research and Development</t>
  </si>
  <si>
    <t>10.24247/ijmperdoct202044</t>
  </si>
  <si>
    <t>Predicción del rendimiento académico como indicador de éxito/fracaso de los estudiantes de ingeniería, mediante aprendizaje automático</t>
  </si>
  <si>
    <t>Formacion Universitaria</t>
  </si>
  <si>
    <t>0718-5006</t>
  </si>
  <si>
    <t>10.4067/S0718-50062020000500233</t>
  </si>
  <si>
    <t>Identificación de objetos geográficos en lugares de interés turístico bajo la implementación de la Wavelet Discreta Symlet 3 en imágenes de satélite: Caso de estudio Parque Metropolitano Simón Bolívar, Bogotá, Colombia</t>
  </si>
  <si>
    <t>Mapa temático turístico del Parque Metropolitano Simón Bolívar a partir de una imagen transformada por la combinación de los métodos de Fusión de Imágenes: Filtro Paso Alto (HPF) y Á trous</t>
  </si>
  <si>
    <t xml:space="preserve"> Localización de zonas turísticas: Zonas verdes y parques naturales en la ciudad de Bucaramanga y área metropolitana a partir de fusión de imágenes satelitales Sentinel-2b y Landsat-8</t>
  </si>
  <si>
    <t xml:space="preserve"> Un análisis del mercado de vivienda en Colombia 1998-2020</t>
  </si>
  <si>
    <t>Geografías del conflicto: geometrías del poder en el contexto de la materialidad de la desaparición forzada, en el departamento de Antioquia, Colombia, entre 1993 y 2016</t>
  </si>
  <si>
    <t>Scripta Nova</t>
  </si>
  <si>
    <t>1138-9788</t>
  </si>
  <si>
    <t>10.1344/b3w.25.2020.31056</t>
  </si>
  <si>
    <t>Luz Elena Cifuentes Ortiz, Johan Andrés Avendaño Arias</t>
  </si>
  <si>
    <t>Bichas, ganchos y territorios de la droga en Bogotá: toporrepresentaciones de una forma de esclavitud</t>
  </si>
  <si>
    <t>Revista Colombiana De Sociología</t>
  </si>
  <si>
    <t>0120-159X</t>
  </si>
  <si>
    <t>10.15446/rCS.v43n2.82880</t>
  </si>
  <si>
    <t>Johan Andrés Avendaño Arias</t>
  </si>
  <si>
    <t>10.36260/rbr.v9i7.1021</t>
  </si>
  <si>
    <t>ANALYSIS OF THE RELATION BETWEEN WAGES AND EDUCATIONIN COLOMBIAN HOUSEHOLDS</t>
  </si>
  <si>
    <t>10.24247/ijmperdjun20201548</t>
  </si>
  <si>
    <t>PROBABILISTIC MODEL FOR SALARIES IN COLOMBIA</t>
  </si>
  <si>
    <t xml:space="preserve">International Journal of Mechanical and Production Engineering Research and Development </t>
  </si>
  <si>
    <t>AN ANALYSIS OF THE EFFECTS OF EDUCATION ON WAGE LEVELS IN COLOMBIA</t>
  </si>
  <si>
    <t>10.24247/ijmperdjun20201546</t>
  </si>
  <si>
    <t>ACADEMIC INTERRUPTION MODEL USING AUTOMATIC LEARNING ALGORITHMS</t>
  </si>
  <si>
    <t>10.24247/ijmperdjun20201525</t>
  </si>
  <si>
    <t>MACHINE LEARNING VARIABLES AND ALGORITHMS THAT INFLUENCE ACADEMIC PERFORMANCE: A REVIEW</t>
  </si>
  <si>
    <t>10.24247/ijmperdjun20201519</t>
  </si>
  <si>
    <t xml:space="preserve"> Inter-Pixel Filtering of Digital Images With OpenCL on NVIDIA GPUs</t>
  </si>
  <si>
    <t>Computer Science Research Notes</t>
  </si>
  <si>
    <t>2464-4625</t>
  </si>
  <si>
    <t>10.24132/CSRN.2020.3001.3</t>
  </si>
  <si>
    <t>José Antonio Valero Medina</t>
  </si>
  <si>
    <t xml:space="preserve"> Análisis del mercado del combustible Diesel en Colombia durante el periodo 2000-2018</t>
  </si>
  <si>
    <t>Modelo semántico para trayectorias de regiones en movimiento</t>
  </si>
  <si>
    <t xml:space="preserve"> Detecting Representative Trajectories in Moving Objects Databases from Clusters</t>
  </si>
  <si>
    <t>10.1007/978-3-030-40690-5_14</t>
  </si>
  <si>
    <t>Álvaro Enrique Ortiz Dávila, Diego Fernando Rodríguez Lamus</t>
  </si>
  <si>
    <t>Los municipios de sexta categoría de Colombia (2000-2016): entre la autonomía y la dependencia</t>
  </si>
  <si>
    <t>Apuntes Del Cenes</t>
  </si>
  <si>
    <t>2256-5779</t>
  </si>
  <si>
    <t>10.19053/01203053.v39.n69.2020.10172</t>
  </si>
  <si>
    <t>Análisis de los retornos de la educación para los jefes de hogar en Colombia</t>
  </si>
  <si>
    <t>Saber, Ciencia y Libertad</t>
  </si>
  <si>
    <t>10.18041/2382-3240/saber.2020v15n2.6730</t>
  </si>
  <si>
    <t>10.36260/rbr.v9i8.1052</t>
  </si>
  <si>
    <t>A Distance-based Method for Spatial Prediction in the Presence of Trend</t>
  </si>
  <si>
    <t>Journal of Agricultural, Biological, and Environmental Statistics</t>
  </si>
  <si>
    <t>1537-2693</t>
  </si>
  <si>
    <t>10.1007/s13253-020-00395-2</t>
  </si>
  <si>
    <t>Carlos Eduardo Melo Martínez, Oscar Orlando Melo Martínez, Jorge Mateu Mahiques</t>
  </si>
  <si>
    <t>TECHNOLOGICAL TOOLS AND PROBLEM-BASED LEARNING TO PROMOTE CREATIVITY AND DESIGN IN ENGINEERING COURSES</t>
  </si>
  <si>
    <t>Aseguramiento de la calidad de los datos espaciales recopilados en enfoques de administración de tierras aptos para su propósito en Colombia</t>
  </si>
  <si>
    <t>Land management, including the application of ecosystem services, multifunctionality or other concepts</t>
  </si>
  <si>
    <t xml:space="preserve">Revista Land </t>
  </si>
  <si>
    <t>2073-445X</t>
  </si>
  <si>
    <t> 10.3390 / land10050496</t>
  </si>
  <si>
    <t>Luz Angela Rocha Salamanca, Jonathan Montoya Castellanos, Álvaro Enrique Ortiz Dávila</t>
  </si>
  <si>
    <t> Aplicaciones aptas para un propósito en Colombia: Definición de conflictos de límites territoriales entre indígenas Sikuani y agricultores colonos vecinos</t>
  </si>
  <si>
    <t>Land-related aspects of human–wildlife interactions including synergies and conflicts</t>
  </si>
  <si>
    <t>10.3390 / 10040382</t>
  </si>
  <si>
    <t>Laura Juanita Becerra García</t>
  </si>
  <si>
    <t> Analítica académica: nuevas herramientas aplicadas a la educación</t>
  </si>
  <si>
    <t>Analítica académica, aprendizaje automático, educación en ingeniería</t>
  </si>
  <si>
    <t>10.36260 / rbr. v10i3.1225</t>
  </si>
  <si>
    <t xml:space="preserve">Hector Javier Fuentes Lopez </t>
  </si>
  <si>
    <t>Propuesta de implementación de un modelo conceptual de infraestructura de datos espaciales para el departamento del Meta, Colombia</t>
  </si>
  <si>
    <t>Información Geográfica, Infraestructura de datos espaciales, Interoperabilidad, Estándares.</t>
  </si>
  <si>
    <t>Helber Leonardo Gutiérrez Guerrero, Luz Angela Rocha Salamanca</t>
  </si>
  <si>
    <t>Modelo de apropiación de Tecnologías de la Información Geográfica como apoyo a la consolidación de Ciudades Inteligentes, caso de estudio Bogotá (Colombia)</t>
  </si>
  <si>
    <t>Apropiación Tecnológica, TIG, TIC, Ciudades Inteligentes, Administración Distrital.</t>
  </si>
  <si>
    <t>Yeni Andrea Nieto Vera, Luz Angela Rocha Salamanca</t>
  </si>
  <si>
    <t>Estimación de cloruros por medio de sensores remotos con Sentinel 2 usando redes neuronales en el Lago de Tota, Colombia</t>
  </si>
  <si>
    <t>Sensores Remotos, Cloruros, Redes neuronales,Sentinel 2.</t>
  </si>
  <si>
    <t>Luis Manuel Guerrero Buelvas, Luz Angela Rocha Salamanca, Rubén Javier Medina Daza</t>
  </si>
  <si>
    <t>Levantamiento y modelado de gravedad de la mina de sal de Nemocón, Colombia</t>
  </si>
  <si>
    <t> Investigación y desarrollo en geofísica aplicada a superficies cercanas.</t>
  </si>
  <si>
    <t>Asociación Europea</t>
  </si>
  <si>
    <t>Near Surface Geophysics</t>
  </si>
  <si>
    <t>1873-0604</t>
  </si>
  <si>
    <t>10.1002 / nsg.12146</t>
  </si>
  <si>
    <t>Jillian Pearse, Andrés Cárdenas Contreras, Jean Baptiste Tary, Henry Mauricio Martínez Gómez</t>
  </si>
  <si>
    <t>Claves desde lo rural sobre desarrollo territorial. Una mirada al municipio de Jesús María en Santander, Colombia</t>
  </si>
  <si>
    <t>Asociatividad campesina, Desarrollo territorial, Identidad territorial, Territorio</t>
  </si>
  <si>
    <t>Cuadernos de Geografia: Revista Colombiana de Geografia</t>
  </si>
  <si>
    <t>10.15446 / rcdg.v30n1.82561</t>
  </si>
  <si>
    <t>Designing all-inclusive land administration systems: A case study from Colombia</t>
  </si>
  <si>
    <t>Derechos sobre la tierra</t>
  </si>
  <si>
    <t>0264-8377</t>
  </si>
  <si>
    <t>10.1016/j.landusepol.2021.105617</t>
  </si>
  <si>
    <t>Javier Marcelino Morales Guarín, Álvaro Enrique Ortiz Dávila</t>
  </si>
  <si>
    <t>THRISCUD</t>
  </si>
  <si>
    <t>Paginación en Memoria en OS X</t>
  </si>
  <si>
    <t>Redes de Ingeniería</t>
  </si>
  <si>
    <t>Linda Sheriyn Rodriguez Castro, Nancy Yaneth Gélvez Garcia, Iván javier Ponce Fajardo</t>
  </si>
  <si>
    <t>Diseño e Implementación de un Prototipo para el registro y verificación de activos fijos utilizando la plataforma Android y Tecnología NFC</t>
  </si>
  <si>
    <t>Alberto Acosta López, Dago José Manzano González, Carlos A. Martínez Morales</t>
  </si>
  <si>
    <t>Diseño y Desarrollo de una aplicación móvil para la adquisición de productos en el sector comercial utilizando Android y NFC</t>
  </si>
  <si>
    <t>Gerencia Tecnológica Informática -Gti-</t>
  </si>
  <si>
    <t>Alberto Acosta López, Juan Guillermo Romero, Oscar Arley Riveros Rey</t>
  </si>
  <si>
    <t>Diseño e implementación de un prototipo de sistema de identificación por radiofrecuencia para la verificación de información de vehículos</t>
  </si>
  <si>
    <t>Alberto Acosta López, Héctor David Lozano, Cristian Camilo Rico</t>
  </si>
  <si>
    <t>Mathematical Software Tools for Teaching of Complex Numbers</t>
  </si>
  <si>
    <t>https://doi.org/10.19053/01211129</t>
  </si>
  <si>
    <t>Alberto Acosta López, Brayan Esguerra-Prieto, Natalia González-Garzón</t>
  </si>
  <si>
    <t>Evaluation of the WPA2-PSK wireless network security protocol using the Linset and Aircrack-ng tools</t>
  </si>
  <si>
    <t>Alberto Acosta López, Elver Yesid Melo-Monroy, Pablo Andrés Linares-Murcia</t>
  </si>
  <si>
    <t>Implementation of Device for the Activation of Automatic Irrigation for
Domestic Plants</t>
  </si>
  <si>
    <t>Laura Camila Prada Pérez
, Octavio José Salcedo Parra, 
, Alberto Acosta López1</t>
  </si>
  <si>
    <t>Intrusion Prevention Model for WiFi Networks</t>
  </si>
  <si>
    <t>Future Data and Security Engineering</t>
  </si>
  <si>
    <t>https://doi.org/10.1007/978-3-030-03192-3_6</t>
  </si>
  <si>
    <t>Julián Francisco Mojica Sánchez,Octavio José Salcedo Parra,Alberto Acosta López</t>
  </si>
  <si>
    <t xml:space="preserve">Vulnerabilities and Attacks on WiFi Networks
</t>
  </si>
  <si>
    <t>Andrés Javier Pulido Bernal, Alberto Acosta López, Octavio Salcedo Parra</t>
  </si>
  <si>
    <t>Design of App Based on Hl7 and IoT for Assistance PHD Health Programs</t>
  </si>
  <si>
    <t>Applied Computer Sciences in Engineering</t>
  </si>
  <si>
    <t>https://doi.org/10.1007/978-3-030-00350-0_34</t>
  </si>
  <si>
    <t>Sabrina Suarez, Alberto Acosta López, Octavio Salcedo Parra</t>
  </si>
  <si>
    <t xml:space="preserve">technologies, information and communications </t>
  </si>
  <si>
    <t>2249–8002</t>
  </si>
  <si>
    <t>10.24247/ijmperddec202071</t>
  </si>
  <si>
    <t>Octavio Salcedo Parra, Alberto Acosta López, Mauricio Orlando Bermúdez Amaya</t>
  </si>
  <si>
    <t>10.24247/ijmperddec20209</t>
  </si>
  <si>
    <t>Alberto Acosta López, Octavio Salcedo Parra, Roberto Manuel Poveda Chaves</t>
  </si>
  <si>
    <t>VIRTUS</t>
  </si>
  <si>
    <t>La accesibilidad, un sello que debe caracterizar todo material digital creado por los docentes.</t>
  </si>
  <si>
    <t>Hexágono Pedagógico</t>
  </si>
  <si>
    <t>2145-888X</t>
  </si>
  <si>
    <t>https://doi.org/10.22519/2145888X.1545</t>
  </si>
  <si>
    <t>FERNANDO MARTÍNEZ RODRÍGUEZ</t>
  </si>
  <si>
    <t>Experiencias de los docentes pertenecientes a las Facultades de Ingeniería al implementar las TIC en sus prácticas educativas presenciales / Experiences of teachers belonging to the engineering schools to implement ICT in their face educational practices.</t>
  </si>
  <si>
    <t>Revista Internacional De Tecnologías En La Educación</t>
  </si>
  <si>
    <t>2386-8384</t>
  </si>
  <si>
    <t>FERNANDO MARTÍNEZ RODRÍGUEZ, JUAN GONZÁLEZ MARTÍNEZ</t>
  </si>
  <si>
    <t>INTEGRATION OF VIRTUAL CLASSROOMS OF LEARNING IN THE EDUCATIONAL PROCESSES ORIENTED BY TEACHERS OF ENGINEERING FACULTIES</t>
  </si>
  <si>
    <t>Emiratos Árabes Unidos</t>
  </si>
  <si>
    <t>10.3923/sscience</t>
  </si>
  <si>
    <t>Prácticas pedagógicas y tecnología de la información: una experiencia en Ciencias Naturales de Educación Básica</t>
  </si>
  <si>
    <t>Revista Edusol</t>
  </si>
  <si>
    <t>1729-8091</t>
  </si>
  <si>
    <t>LUIS ALBERTO GARCIA GONZALEZ, ARMANDO SOLANO SUAREZ, FRANCISCO ALONSO CHICA CANAS</t>
  </si>
  <si>
    <t>La percepción de los estudiantes acerca de la presencia de las TIC en la universidad. Un estudio en el ámbito de la ingeniería en Colombia.</t>
  </si>
  <si>
    <t>Revista Electrónica De Tecnología Educativa</t>
  </si>
  <si>
    <t>1135-9250</t>
  </si>
  <si>
    <t>http://dx.doi.org/10.21556/edutec.2017.59</t>
  </si>
  <si>
    <t>Una propuesta metodológica en la adecuación de aulas virtuales de aprendizaje para las facultades de ingeniería.</t>
  </si>
  <si>
    <t>Archievement and Motivation Analysis in mathematics for elementary students with Interactive Tool Kinect Park</t>
  </si>
  <si>
    <t>ERIKA LORENA VILLAMIZAR FRANCO, MICHAEL ALEXANDER SALAZAR ORTEGA, FERNANDO MARTÍNEZ RODRIGUEZ</t>
  </si>
  <si>
    <t>APROPIACIÓN PEDAGÓGICA DE LOS DISPOSITIVOS MÓVILES Y SU ARTICULACIÓN EN LAS INSTITUCIONES EDUCATIVAS</t>
  </si>
  <si>
    <t>Edusol</t>
  </si>
  <si>
    <t>17298091 </t>
  </si>
  <si>
    <t>ARMANDO SOLANO SUAREZ, DIEGO GERMAN PEREZ VILLAMARIN,</t>
  </si>
  <si>
    <t>Prototipo de un Sistema de Aprendizaje Matemático mediante Estrategias de Gamificación y M-learning</t>
  </si>
  <si>
    <t>JULIAN ANDRES FORERO RODRIGUEZ, JAIRO ANDRES ROJAS BONILLA, ANDRES DAVID BALLEN DUARTE,</t>
  </si>
  <si>
    <t>La realidad aumentada como apoyo didáctico al sector turístico del centro de Bogotá</t>
  </si>
  <si>
    <t>Letras Con Conciencia Tecnológica</t>
  </si>
  <si>
    <t>1909-9002</t>
  </si>
  <si>
    <t>CAMILO ANDRES ORTIZ, JEISSON ANDRES CASTILLO BARON, JUAN DIEGO CALDERON GARZON, JULIAN CAMILO LEGUIZAMON SARMIENTO, WILSON SMITH SANABRIA CORONADO,</t>
  </si>
  <si>
    <t>El proyecto educativo institucional y la apropiación de las nuevas tecnologías desde la perspectiva de la co-asociación y el pensamiento complejo</t>
  </si>
  <si>
    <t> encuentro interinstitucional de grupos y semilleros de investigación usta</t>
  </si>
  <si>
    <t>2500-4433</t>
  </si>
  <si>
    <t>Uso y apropiación de las Tecnologías de la Información y la Comunicación por parte de los docentes en las facultades de ingeniería</t>
  </si>
  <si>
    <t>http://dx.doi.org/10.14483/udistrital.jour.redes.2015.1.a01</t>
  </si>
  <si>
    <t>Competencias presentadas por los docentes del programa de sistemas de la escuela tecnológica Instituto Técnico Central, con respecto al uso de las TIC</t>
  </si>
  <si>
    <t>Logos Ciencia &amp; Tecnología</t>
  </si>
  <si>
    <t>Jaime Alberto Páez Páez</t>
  </si>
  <si>
    <t>Uso de las herramientas virtuales de aprendizaje como apoyo a la enseñanza técnica presencial.</t>
  </si>
  <si>
    <t>Enseñanza de las Ciencias Naturales Desde el Enfoque de la Pedagogía Conceptual</t>
  </si>
  <si>
    <t>1909-1230</t>
  </si>
  <si>
    <t>Grupo VIRTUS UD</t>
  </si>
  <si>
    <t>GICALYT</t>
  </si>
  <si>
    <t>Retos en el modelado de la trazabilidad en las cadenas de suministro de alimentos.</t>
  </si>
  <si>
    <t>Logistica</t>
  </si>
  <si>
    <t>10.14483/23448393.15975</t>
  </si>
  <si>
    <t>Javier Arturo Orjuela Castro, Tatiana Maya Trujillo, Milton M. Herrera R.</t>
  </si>
  <si>
    <t>Logistics network configuration for seasonal perishable food supply chains</t>
  </si>
  <si>
    <t>Logistics</t>
  </si>
  <si>
    <t>Journal of Industrial Engineering and Management</t>
  </si>
  <si>
    <t>2013-8423</t>
  </si>
  <si>
    <t>0.3926/jiem.3161</t>
  </si>
  <si>
    <t>Javier Arturo Orjuela Castro</t>
  </si>
  <si>
    <t>An Appraisal of Traceability Systems for Food Supply Chains in Colombia</t>
  </si>
  <si>
    <t>International Journal on Food System Dynamics</t>
  </si>
  <si>
    <t>1869-6945</t>
  </si>
  <si>
    <t>Milton Mauricio Herrera Ramirez</t>
  </si>
  <si>
    <t>Perishable food distribution in the last mile: a multi-objective VRP model</t>
  </si>
  <si>
    <t>International Journal of Information and Decision Sciences</t>
  </si>
  <si>
    <t>1756-7025</t>
  </si>
  <si>
    <t>10.1504/IJIDS.2021.119375</t>
  </si>
  <si>
    <t>Javier Arturo Orjuela Castro, Juan Pablo Orejuela Cabrera, Wilson Adarme Jaimes</t>
  </si>
  <si>
    <t>Grupo</t>
  </si>
  <si>
    <t>Numero</t>
  </si>
  <si>
    <t>Nombre del articulo</t>
  </si>
  <si>
    <t>Area de Investigación 2</t>
  </si>
  <si>
    <t>Año</t>
  </si>
  <si>
    <t>Publindex</t>
  </si>
  <si>
    <t>SJR/JCR</t>
  </si>
  <si>
    <t>Autores</t>
  </si>
  <si>
    <t>Tipo Articulo</t>
  </si>
  <si>
    <t>Qin Xin, Mamoun Alazab, Vicente García Díaz, Carlos Enrique Montenegro-Marin, Rubén González Crespo</t>
  </si>
  <si>
    <t xml:space="preserve">Sustainable Energy Technologies and Assessments
</t>
  </si>
  <si>
    <t>Qin Xin, Mamoun Alazab, Rubén González Crespo, Carlos Enrique Montenegro-Marin</t>
  </si>
  <si>
    <t>Advances in robotics for healthcare</t>
  </si>
  <si>
    <t xml:space="preserve">Expert Systems
</t>
  </si>
  <si>
    <t xml:space="preserve">Carlos Enrique Montenegro‐Marin, Paulo Alonso Gaona‐Garcia, Edward Rolando Nuñez Valdez
</t>
  </si>
  <si>
    <t>Introduction to the Special Issue on Artificial Intelligence for Underwater Sensor Networks</t>
  </si>
  <si>
    <t>ACM Transactions on Sensor Networks</t>
  </si>
  <si>
    <t>1550-4859</t>
  </si>
  <si>
    <t>Carlos Enrique Montenegro Marin, Paulo Alonso Gaona Garcia, Edward Rolando Nuñez Valdez</t>
  </si>
  <si>
    <t>AR-Sandboxbrain, computer-interface, emotional group, advanced clustering, techniques emotional metrics, clustering validation</t>
  </si>
  <si>
    <t xml:space="preserve">International Journal of Uncertainty, Fuzziness and Knowledge-Based Systems
</t>
  </si>
  <si>
    <t>0218-4885</t>
  </si>
  <si>
    <t>Analysis of Quality Management, Industrial Safety and Environmental Performance in the Home Appliances Industries, Bogotá-colombia</t>
  </si>
  <si>
    <t>Chemical Engineering Transactions</t>
  </si>
  <si>
    <t>2283-9216</t>
  </si>
  <si>
    <t>Jeniffer Gracia, Paola Acevedo, Carlos Montenegro</t>
  </si>
  <si>
    <t xml:space="preserve">Maddyzeth Ariza Riaño, Andres Ovidio Restrepo Rodriguez, Julio Barón Velandia, Paulo Alonso Gaona García, Carlos Enrique Montenegro Marín
</t>
  </si>
  <si>
    <t xml:space="preserve">Mamoun Alazab, Gunasekaran Manogaran, Carlos Enrique Montenegro-Marin
</t>
  </si>
  <si>
    <t>Guest Editorial Introduction to the Special Section on Social Computing and Social Internet of Things</t>
  </si>
  <si>
    <t xml:space="preserve">IEEE Transactions on Network Science and Engineering
</t>
  </si>
  <si>
    <t>2327-4697</t>
  </si>
  <si>
    <t>Ching-Hsien Hsu, Carlos Enrique Montenegro Marin, Ruben Gonzalez Crespo, Hassan Fouad Mohamed El-sayed</t>
  </si>
  <si>
    <t>Decentralized security framework for future IoT end-to-end connectivity</t>
  </si>
  <si>
    <t xml:space="preserve">Annals of Operations Research
</t>
  </si>
  <si>
    <t xml:space="preserve">Qin Xin, Rubén González Crespo, Carlos Enrique Montenegro-Marin, Vicente García Díaz, Mamoun Alazab
</t>
  </si>
  <si>
    <t>Lilian Astrid Bejarano, Helbert Eduardo Espitia, Carlos Enrique Montenegro</t>
  </si>
  <si>
    <t>ACM Transactions on Management Information Systems (TMIS)</t>
  </si>
  <si>
    <t>Esteban Elias Romero, Carlos David Camacho, Carlos Enrique Montenegro, Óscar Esneider Acosta, Rubén González Crespo, Elvis Eduardo Gaona, Marcelo Herrera Martínez</t>
  </si>
  <si>
    <t>Mental health intervention for subthreshold depression in childhood experiences</t>
  </si>
  <si>
    <t xml:space="preserve">Aggression and Violent Behavior
</t>
  </si>
  <si>
    <t>1359-1789</t>
  </si>
  <si>
    <t>Xiaoyang Wang, Xiaowen Zhu, Ching-Hsien Hsu, Carlos Enrique Montenegro-Marin</t>
  </si>
  <si>
    <t>Design and Research of Intelligent Screening System for Graduate Recruitment Based on Big Data Assisted Ontology-based Blockchain Design</t>
  </si>
  <si>
    <t xml:space="preserve">Journal of Internet Technology
</t>
  </si>
  <si>
    <t xml:space="preserve">Jie Guo, Dong Wang, Carlos Enrique Montenegro-Marin, Vicente García-Díaz
</t>
  </si>
  <si>
    <t>Integration of Wireless Sensor Networks with the Smart City for Optimized Economic Management</t>
  </si>
  <si>
    <t xml:space="preserve">Wireless Personal Communications
</t>
  </si>
  <si>
    <t xml:space="preserve">Xintian Lei, Zhang Guo, Carlos Enrique Montenegro-Marin, Rubén González Crespo
</t>
  </si>
  <si>
    <t>Internet of things forensic data analysis using machine learning to identify roots of data scavenging</t>
  </si>
  <si>
    <t xml:space="preserve">Future Generation Computer Systems
</t>
  </si>
  <si>
    <t>P Mohamed Shakeel, S Baskar, Hassan Fouad, Gunasekaran Manogaran, Vijayalakshmi Saravanan, Carlos Enrique Montenegro-Marin</t>
  </si>
  <si>
    <t>1386-7857</t>
  </si>
  <si>
    <t xml:space="preserve">International Journal of Medical Informatics
</t>
  </si>
  <si>
    <t xml:space="preserve">International Journal of Interactive Multimedia &amp; Artificial Intelligence
</t>
  </si>
  <si>
    <t>International Journal of Industrial Engineering Computations</t>
  </si>
  <si>
    <t>Linear Temporal Logic Applied to Component-Based Software Architectural Models Specified Through ρ-arq Calculus</t>
  </si>
  <si>
    <t>HENRY ALBERTO DIOSA, OSCAR JAVIER PUENTES PUENTES</t>
  </si>
  <si>
    <t>An Efficient Methodology for Locating and Sizing PV Generators in Radial Distribution Networks Using a Mixed-Integer Conic Relaxation</t>
  </si>
  <si>
    <t>A Discrete-Continuous PSO for the Optimal Integration of D-STATCOMs into Electrical Distribution Systems by Considering Annual Power Loss and Investment Costs</t>
  </si>
  <si>
    <t>Solving the Optimal Reactive Power Dispatch Problem through a Python-DIgSILENT Interface</t>
  </si>
  <si>
    <t>Computation</t>
  </si>
  <si>
    <t>Aplicación del algoritmo de optimización por enjambre de salpas para la estimación de parámetros en transformadores monofásicos empleando medidas de tensión y corriente
Colombia</t>
  </si>
  <si>
    <t>UIS Santander</t>
  </si>
  <si>
    <t>Selection and Location of Fixed-Step Capacitor Banks in Distribution Grids for Minimization of Annual Operating Costs: A Two-Stage Approach</t>
  </si>
  <si>
    <t>Optimal Pole-Swapping in Bipolar DC Networks Using Discrete Metaheuristic Optimizers</t>
  </si>
  <si>
    <t>Control of Photovoltaic Plants Interconnected via VSC to Improve Power Oscillations in a Power System</t>
  </si>
  <si>
    <t>Efficient Integration of PV Sources in Distribution Networks to Reduce Annual Investment and Operating Costs Using the Modified Arithmetic Optimization Algorithm</t>
  </si>
  <si>
    <t>Annual Operating Costs Minimization in Electrical Distribution Networks via the Optimal Selection and Location of Fixed-Step Capacitor Banks Using a Hybrid Mathematical Formulation</t>
  </si>
  <si>
    <t>Application of the Multiverse Optimization Method to Solve the Optimal Power Flow Problem in Alternating Current Networks</t>
  </si>
  <si>
    <t>Application of the Hurricane Optimization Algorithm to Estimate Parameters in Single-Phase Transformers Considering Voltage and Current Measures</t>
  </si>
  <si>
    <t>Derivative-Free Power Flow Solution for Bipolar DC Networks with Multiple Constant Power Terminals</t>
  </si>
  <si>
    <t>Adaptive Sliding-Mode Controller for Flyback-Based PV Systems Featuring Constant Switching Frequency</t>
  </si>
  <si>
    <t>Optimal Placement and Sizing of PV Sources in Distribution Grids Using a Modified Gradient-Based Metaheuristic Optimizer</t>
  </si>
  <si>
    <t>Optimal Allocation and Sizing of PV Generation Units in Distribution Networks via the Generalized Normal Distribution Optimization Approach</t>
  </si>
  <si>
    <t>Application of the Hurricane-Based Optimization Algorithm to the Phase-Balancing Problem in Three-Phase Asymmetric Networks</t>
  </si>
  <si>
    <t>Parametric estimation in photovoltaic modules using the crow search algorithm</t>
  </si>
  <si>
    <t>A3</t>
  </si>
  <si>
    <t>Towards the usability of mobile applications. Model analysis of metrics and attributes</t>
  </si>
  <si>
    <t>VICTOR HUGO MEDINA GARCIA, JOSE IGNACIO RODRIGUEZ, HECTOR JAVIER FUENTES LOPEZ</t>
  </si>
  <si>
    <t>Information systems and knowledge management in virtual learning processes</t>
  </si>
  <si>
    <t>JOSE IGNACIO RODRIGUEZ, VICTOR HUGO MEDINA GARCIA</t>
  </si>
  <si>
    <t>Knowledge management and its application in the district's public cemeteries</t>
  </si>
  <si>
    <t>JOSE IGNACIO RODRIGUEZ, VICTOR HUGO MEDINA GARCIA, LEONARDO EMIRO CONTRERAS BRAVO</t>
  </si>
  <si>
    <t>Quality in the service supported by knowledge management</t>
  </si>
  <si>
    <t>Integration model for the transfer of information and knowledge between SME´s in the tertiary sector</t>
  </si>
  <si>
    <t>Sallfus, Library for Satellite Images Fusion on Homogeneous and Heterogeneous Computing architectures</t>
  </si>
  <si>
    <t xml:space="preserve"> IEEE Latin America Transactions</t>
  </si>
  <si>
    <t xml:space="preserve">RUBEN JAVIER MEDINA DAZA, NELSON ENRIQUE VERA PARRA </t>
  </si>
  <si>
    <t>Modelo de integración de tecnología financiera y mercadeo digital apoyado en la gestión del conocimiento</t>
  </si>
  <si>
    <t>VICTOR HUGO MEDINA GARCIA, ABEL NAVARRETE, MIGUEL ANGEL OSPINA USAQUEN</t>
  </si>
  <si>
    <t>EDWIN RIVAS TRUJILLO, VICTOR HUGO MEDINA GARCIA</t>
  </si>
  <si>
    <t>Knowledge management diagnostic tool in schools</t>
  </si>
  <si>
    <t>ABEL ANTONIO NAVARRETE LOPEZ, VICTOR HUGO MEDINA GARCIA, MIGUEL ANGEL OSPINA USAQUEN</t>
  </si>
  <si>
    <t>KNOWLEDGE MANAGEMENT MODEL FOR FINANCIAL INTEGRATION OF ENTERPRISES</t>
  </si>
  <si>
    <t>MACHINE LEARNING APPLIED TO NETWORKING</t>
  </si>
  <si>
    <t>Importance of Science and Philosophy as a Source and Generation of Scientific Knowledge in the Basic Sciences and its Social Incorporation with the Educational Sciences</t>
  </si>
  <si>
    <t>MARIA RAMIREZ SANCHEZ, EDWIN RIVAS TRUJILLO, VICTOR HUGO MEDINA GARCIA</t>
  </si>
  <si>
    <t xml:space="preserve">VICTOR HUGO MEDINA GARCIA, LINA MARIA MEDINA ESTRADA, EDWIN RIVAS TRUJILLO </t>
  </si>
  <si>
    <t xml:space="preserve"> Knowledge management as the base of the open innovation process</t>
  </si>
  <si>
    <t>Methodology for Estimating the Energy Availability Power in Unconnected Microgrids</t>
  </si>
  <si>
    <t>Review of Energy Management in Microgrids: Policies and Mathematical Methods</t>
  </si>
  <si>
    <t>Artificial Intelligence Based Quality Management and Detection System for Personalized Learning.</t>
  </si>
  <si>
    <t xml:space="preserve">Inteligencia Artificial </t>
  </si>
  <si>
    <t>Foreword Special Issue on Cognitive Machine Intelligence for Cyber Physical Systems</t>
  </si>
  <si>
    <t>International Journal Of Uncertainty Fuzziness And Knowledge-Based Systems</t>
  </si>
  <si>
    <t>Security Threats to Business Information Systems Using NFC Read/Write Mode</t>
  </si>
  <si>
    <t>CMC-Computers Materials '&amp;' Continua</t>
  </si>
  <si>
    <t>1546-2218</t>
  </si>
  <si>
    <t>Tree-based convolutional neural networks for object classification in segmented satellite images</t>
  </si>
  <si>
    <t>International Journal of High Performance Computing Applications</t>
  </si>
  <si>
    <t>1094-3420</t>
  </si>
  <si>
    <t xml:space="preserve"> JGraphs: A Toolset to Work with Monte-Carlo Tree Search-Based Algorithms</t>
  </si>
  <si>
    <t xml:space="preserve"> Improved Hybrid Fuzzy Logic System (IHFLS) For Evaluating Sustainable Transportation Systems In Smart Cities</t>
  </si>
  <si>
    <t xml:space="preserve"> International Journal of Shipping and Transport Logistics</t>
  </si>
  <si>
    <t>1756-6525</t>
  </si>
  <si>
    <t>Simplified inverse filter tracked affective acoustic signals classification incorporating deep convolutional neural networks</t>
  </si>
  <si>
    <t>Entrepreneurship Management Mechanism of College Students Based on Support Vector Machine Algorithm</t>
  </si>
  <si>
    <t>Computational Intelligence</t>
  </si>
  <si>
    <t>1467-8640</t>
  </si>
  <si>
    <t>Blockchain for Supply Chain Performance and Logistics Management</t>
  </si>
  <si>
    <t>Applied Stochastic Models in Business and Industry</t>
  </si>
  <si>
    <t>1526-4025</t>
  </si>
  <si>
    <t>Blockchain based Integrated Security Measure for Reliable Service Delegation in 6G Communication Environment</t>
  </si>
  <si>
    <t xml:space="preserve"> Lightweight Artificial Intelligence Technology for Health Diagnosis of Agriculture Vehicles</t>
  </si>
  <si>
    <t>International Journal Of Parallel Programming</t>
  </si>
  <si>
    <t>1573-7640</t>
  </si>
  <si>
    <t>Economic IoT Strategy: The Future Technology for Health Monitoring and Diagnostic of Agriculture Vehicles</t>
  </si>
  <si>
    <t>Journal of Intelligent Manufacturing</t>
  </si>
  <si>
    <t>0956-5515</t>
  </si>
  <si>
    <t>Energy Efficiency Maximization Algorithm for Underwater Mobile Sensor Networks</t>
  </si>
  <si>
    <t>Earth Science Informatics</t>
  </si>
  <si>
    <t>1865-0473</t>
  </si>
  <si>
    <t>Adjectives Grouping in Dimensionality Affective Clustering Model for Fuzzy Perceptual Evaluation</t>
  </si>
  <si>
    <t>Performance Analysis of six Meta-Heuristic Algorithms over Automated Test Suite Generation for Path Coverage Based Optimization</t>
  </si>
  <si>
    <t>Feature Based Video Stabilization Based on Boosted HAAR Cascade and Representative Point Matching Algorithm</t>
  </si>
  <si>
    <t>Image and Vision Computing</t>
  </si>
  <si>
    <t>0262-8856</t>
  </si>
  <si>
    <t>Economic Data Analytic AI Technique on IoT Edge Devices for Health Monitoring of Agriculture Machines</t>
  </si>
  <si>
    <t>Applied Intelligence</t>
  </si>
  <si>
    <t>0924-669X</t>
  </si>
  <si>
    <t>Replacing Email Protocols with Blockchain-based Smart Contracts</t>
  </si>
  <si>
    <t>Energy Enhancement Using Multiobjective Ant Colony Optimisation with Double Q-Learning Algorithm for IOT Based Cognitive Radio Networks</t>
  </si>
  <si>
    <t>Minimal Green Energy Consumption and Workload Management for Data Centers on Smart City Platforms</t>
  </si>
  <si>
    <t>Fingerprint Image Enhancement and Reconstruction Using the Orientation and Phase Reconstruction</t>
  </si>
  <si>
    <t>Information Sciences</t>
  </si>
  <si>
    <t>0020-0255</t>
  </si>
  <si>
    <t>Enhanced Resource Allocation in Mobile Edge Computing using Reinforcement Learning based MOACO Algorithm for IIOT</t>
  </si>
  <si>
    <t>Lecture Notes in Electrical Engineering</t>
  </si>
  <si>
    <r>
      <rPr>
        <sz val="11"/>
        <color theme="1"/>
        <rFont val="Calibri"/>
        <family val="2"/>
      </rPr>
      <t>María Camila Guerrero-Giraldoa Facultad de ingeniería, Universidad Distrital Francisco José de Caldas, Bogotá, Colombia</t>
    </r>
    <r>
      <rPr>
        <sz val="11"/>
        <color theme="1"/>
        <rFont val="Calibri"/>
        <family val="2"/>
      </rPr>
      <t>, Miguel Angel Vega-Alonso, Paulo Alonso Gaona-García &amp; Carlos Enrique Montenegro-Marin</t>
    </r>
  </si>
  <si>
    <t xml:space="preserve">Journal of Ambient Intelligence and Humanized Computing
</t>
  </si>
  <si>
    <t>1868 5137</t>
  </si>
  <si>
    <t>Land Use Policy</t>
  </si>
  <si>
    <t xml:space="preserve">Nombre del libro </t>
  </si>
  <si>
    <t xml:space="preserve">País  </t>
  </si>
  <si>
    <t>ISBN</t>
  </si>
  <si>
    <t>Entornos De Búsquedas Navegacionales A Partir De Esquemas De Representación De Conocimiento</t>
  </si>
  <si>
    <t>978-958-787-004-6</t>
  </si>
  <si>
    <t>Editorial UD</t>
  </si>
  <si>
    <t>PAULO ALONSO GAONA GARCIA, CARLOS ENRIQUE MONTENEGRO MARIN, DAVID MARTIN MONCUNILL.</t>
  </si>
  <si>
    <t>Enriquecimiento de recursos educativos: un enfoque aplicado a la web semántica y datos abiertos</t>
  </si>
  <si>
    <t>978-958-4952783</t>
  </si>
  <si>
    <t>Jhon Francined Herrera Cubides - Paulo Alonso Gaona García - Carlos Enrique Montenegro Marín</t>
  </si>
  <si>
    <t>Modelo de comunicación basado en IoT para la transmisión de datos de estaciones meteorológicas</t>
  </si>
  <si>
    <t>978-958-787-256-9</t>
  </si>
  <si>
    <t>Aplicación inmersiva para el consumo de recursos digitales basada en navegación por ontologías como estrategia de interacción</t>
  </si>
  <si>
    <t>978-958-787-249-1</t>
  </si>
  <si>
    <t>PAULO ALONSO GAONA GARCIA, CARLOS ENRIQUE MONTENEGRO MARIN, JHON FRANCINED HERRERA</t>
  </si>
  <si>
    <t xml:space="preserve"> Ingenieria Dirigida por modelos y casos prácticos</t>
  </si>
  <si>
    <t>Paulo Alonso Gaona García, Carlos Enrique Montenegro Marin</t>
  </si>
  <si>
    <t>Mecanismos de exploración de recursos sobre Linked Open Data mediante principios de seguridad</t>
  </si>
  <si>
    <t>978-958-5434-39-4</t>
  </si>
  <si>
    <t>PAULO ALONSO GAONA GARCIA, DAVID MARTIN MONCUNILL, CARLOS ENRIQUE MONTENEGRO MARIN.</t>
  </si>
  <si>
    <t>Algebra abstracta aplicada en ingeniería: casos de aplicación en sistemas difusos tipo 1 y tipo 2</t>
  </si>
  <si>
    <t>ARCOSES</t>
  </si>
  <si>
    <t>Educacion, empleabilidad e insercion laboral</t>
  </si>
  <si>
    <t>Perú</t>
  </si>
  <si>
    <t>978-612-4435-42-3</t>
  </si>
  <si>
    <t>Fondo Editorial Universidad César Vallejo</t>
  </si>
  <si>
    <t>Eduardo Campechano-Escalona;
Luz Esperanza Bohórquez Arévalo</t>
  </si>
  <si>
    <t>Gestión de la tecnologia: principios, herramientas y aplicación</t>
  </si>
  <si>
    <t>AlfaOmega</t>
  </si>
  <si>
    <t>Fabiola Saenz Blanco, Néstor Orlando Cordero S, Evelio Cortés R.</t>
  </si>
  <si>
    <t>Applied Computer Sciences in Engineering, WEA 2018, Part I</t>
  </si>
  <si>
    <t>978-3-030-00349-4</t>
  </si>
  <si>
    <t>Springer</t>
  </si>
  <si>
    <t>Juan Carlos Figueroa Garcia, Eduyn Ramiro Lopez Santana, Jose Ignacio Rodriguez Molano</t>
  </si>
  <si>
    <t>El problema del desempleo y la informalidad en Colombia</t>
  </si>
  <si>
    <t>978-958-5434-65-3</t>
  </si>
  <si>
    <t>Germán Mendez Giraldo
Eduyn Ramiro Lopez Santana
Adriana Avila</t>
  </si>
  <si>
    <t>Applied Computer Sciences in Engineering 4th Workshop on Engineering Applications, WEA 2017</t>
  </si>
  <si>
    <t>978-3-319-66962-5</t>
  </si>
  <si>
    <t>Modelo de madurez para la capacidad de la enseñanza en ingeniería</t>
  </si>
  <si>
    <t>978-958-8972-87-9</t>
  </si>
  <si>
    <t>Victor Medina, German Mendez Giraldo, Sandro Javier Bolanos Castro</t>
  </si>
  <si>
    <t>Problema social de la corrupción Perspectiva desde la dinámica de sistemas</t>
  </si>
  <si>
    <t>978-958-8897-98-1</t>
  </si>
  <si>
    <t>Germán Mendez Giraldo</t>
  </si>
  <si>
    <t>Applied Computer Sciences in Engineering, Third Workshop on Engineering Applications, WEA 2016</t>
  </si>
  <si>
    <t>978-3-319-50879-5</t>
  </si>
  <si>
    <t>Dinámica y pensamiento sistémico</t>
  </si>
  <si>
    <t> 978-958-8972-01-5 </t>
  </si>
  <si>
    <t>Estudio de iluminación en oficinas</t>
  </si>
  <si>
    <t>978-3-659-08017-3</t>
  </si>
  <si>
    <t>Editorial Académica Española</t>
  </si>
  <si>
    <t>Carlos Alirio Beltran Rodriguez</t>
  </si>
  <si>
    <t>Introducción a la Simulación Discreta</t>
  </si>
  <si>
    <t>978-958-8832-97-5</t>
  </si>
  <si>
    <t>Martha Centeno
Germán Mendez Giraldo
Felipe Baesler Abufarde
Lindsay Alvarez Pomar</t>
  </si>
  <si>
    <t>Gestión de las organizaciones a partir del estudio del trabajo</t>
  </si>
  <si>
    <t>978-3-659-06529-3</t>
  </si>
  <si>
    <t>Aproximación a Los Laboratorios de Aprendizaje. Caso de Gestión de Inventarios.</t>
  </si>
  <si>
    <t>978-958-878-24-47</t>
  </si>
  <si>
    <t>Sistema Experto para la Programación de Producción-Investigación Y Desarrollo de Un Prototipo</t>
  </si>
  <si>
    <t>978-958-8782-42-3</t>
  </si>
  <si>
    <t>Germán Mendez Giraldo
Lindsay Alvarez Pomar
Camilo Andrés Caicedo Cárdenas
Mario Andrés Malaver Gallo</t>
  </si>
  <si>
    <t>Herramientas CAD-CAM-CAE para el rediseño de productos</t>
  </si>
  <si>
    <t>9781-945570-41-4</t>
  </si>
  <si>
    <t>Leonardo Emiro Contreras, Luis Fernando Vargas Tamayo</t>
  </si>
  <si>
    <t>Integracion de las TIC como apoyo al desarrollo de habilidades espaciales</t>
  </si>
  <si>
    <t>978-958-8972-58-9</t>
  </si>
  <si>
    <t>Luis Fernando Vargas Tamayo,Leonardo Emiro Contreras, Julian Alfonso Tristancho</t>
  </si>
  <si>
    <t>Procesos de fabricación en metales</t>
  </si>
  <si>
    <t>978-958-762-740-4</t>
  </si>
  <si>
    <t>Procesos de fabricación en Polímeros</t>
  </si>
  <si>
    <t>978-958-762-742-8</t>
  </si>
  <si>
    <t>GCEM</t>
  </si>
  <si>
    <t>INDICADORES TIC</t>
  </si>
  <si>
    <t>978-958-787-075-6</t>
  </si>
  <si>
    <t>Compensación de Potencia Reactiva en Sistemas de Distribución: Un enfoque formal basado en optimización matemática</t>
  </si>
  <si>
    <t>978-958-8862-78-1</t>
  </si>
  <si>
    <t>Ediciones Unitecnológica</t>
  </si>
  <si>
    <t>Oscar Montoya Giraldo, Walter Gil González, Alejandro Garces, Andres Escobar-Mejia.</t>
  </si>
  <si>
    <t>Investigación de Operaciones</t>
  </si>
  <si>
    <t>978-95-771-761-7</t>
  </si>
  <si>
    <t>ECOE EDICIONES</t>
  </si>
  <si>
    <t>Edwin Rivas Trujillo</t>
  </si>
  <si>
    <t>Microrredes Eléctricas</t>
  </si>
  <si>
    <t>978-958-8897-79-0 25</t>
  </si>
  <si>
    <t>Herbert Enrique Rojas Cubides, Francisco Santamaría Piedrahita, Edwin Rivas Trujillo</t>
  </si>
  <si>
    <t>Factores De Riesgo: Eléctrico, Mecánico Y Físico / Químico</t>
  </si>
  <si>
    <t>978-3-659-06669-6</t>
  </si>
  <si>
    <t>Editorial Academia Española</t>
  </si>
  <si>
    <t>Manual De Prácticas De Comunicaciones Con Analizador De Espectros</t>
  </si>
  <si>
    <t>978-958-8723</t>
  </si>
  <si>
    <t>EDWIN RIVAS TRUJILLO, JORGE ENRIQUE SALAMANCA, ADRIANA MARCELA VEGA ESCOBAR, ALVARO ESPINEL,</t>
  </si>
  <si>
    <t>Formulación y evaluación de proyectos industriales. Creación de nuevas unidades productivas, expansión o mejoramiento de empresas en funcionamiento</t>
  </si>
  <si>
    <t>978-958-787-007-7</t>
  </si>
  <si>
    <t>RUTH ESPERANZA ROMAN CASTILLO</t>
  </si>
  <si>
    <t>Formación profesional y Creación de Empresas de Base Tecnológica</t>
  </si>
  <si>
    <t>978-958-59872-0-3</t>
  </si>
  <si>
    <t>TEAM Ingeniería de Conocimiento Ltda</t>
  </si>
  <si>
    <t>SUSANA DEL PILAR SANDOVAL CANTOR</t>
  </si>
  <si>
    <t>Outsourcing de Servicios de Investigación y Desarrollo, ¿oportunidad para la economía Colombiana?</t>
  </si>
  <si>
    <t>978-958-59872-2-7</t>
  </si>
  <si>
    <t>MARIA EUGENIA CALDERON, JOSE RAMIRO BERTIERI QUINTERO</t>
  </si>
  <si>
    <t>Aprendizajes sobre trabajos de grado. Una experiencia de la educación en ingeniería por ciclos</t>
  </si>
  <si>
    <t>978-958-8972-45-9</t>
  </si>
  <si>
    <t>RUTH ESPERANZA ROMAN CASTILLO, YENY ANDREA NINO VILLAMIZAR, NEVIS BALANTA CASTILLA</t>
  </si>
  <si>
    <t>El Trabajo En Equipo Teoría Y Casos De Aplicación</t>
  </si>
  <si>
    <t>978-9588-24-794-2</t>
  </si>
  <si>
    <t>Agenda Regional De Ciencia Tecnologia E Innovacion Para Bogota Y Cundinamarca</t>
  </si>
  <si>
    <t>978-958-8247-74-8</t>
  </si>
  <si>
    <t>JOSE RAMIRO BERTIERI QUINTERO, EDGAR SIMBAQUEBA, JOSE LUIS VILLAVECES CARDOSO, GLORIA FIGUEROA, MARIA EUGENIA CALDERON</t>
  </si>
  <si>
    <t>Portafolio De Grupos De Investigacion</t>
  </si>
  <si>
    <t>978-958-8247-71-7</t>
  </si>
  <si>
    <t>JOSE RAMIRO BERTIERI QUINTERO, MARIA EUGENIA CALDERON</t>
  </si>
  <si>
    <t>Diseño Conceptual De Productos Asistido Por Ordenador: Un Estudio Analítico Sobre Aplicaciones Y Definición De La Estructura De Un Nuevo Programa</t>
  </si>
  <si>
    <t>Universidad Politécnica De Cataluña</t>
  </si>
  <si>
    <t>JAIRO CHAUR BERNAL</t>
  </si>
  <si>
    <t>Editorial Academica Española</t>
  </si>
  <si>
    <t>ADRIANA MARCELA VEGA| ESCOBAR, ALVARO ESPINEL ORTEGA, EDWIN RIVAS TRUJILLO,</t>
  </si>
  <si>
    <t>Transmisión y distribución de energía eléctrica. Conceptos de transmisión y distribución. Modelación de líneas y redes.</t>
  </si>
  <si>
    <t>978-958-787-121-0</t>
  </si>
  <si>
    <t xml:space="preserve"> DIANA STELLA GARCIA MIRANDA, WILLIAM ALFONSO RIANO MALDONADO</t>
  </si>
  <si>
    <t>GESTIÓN DE LA ENERGÍA: EL USUARIO DE ENERGÍA COMO PARTE ACTIVA DEL SISTEMA</t>
  </si>
  <si>
    <t>978-958-787-234-7</t>
  </si>
  <si>
    <t>Investigación en ingeniería apoyada por la gestión del conocimiento y la internet social</t>
  </si>
  <si>
    <t>978-958-787-081-7</t>
  </si>
  <si>
    <t>GIOVANNY MAURICIO TARAZONA BERMUDEZ</t>
  </si>
  <si>
    <t>Modelo de gestión del conocimiento como apoyo a la gestión de proyectos</t>
  </si>
  <si>
    <t>978-958-787-097-8</t>
  </si>
  <si>
    <t>Editorial Universidad Distrital Francisco José de Caldas</t>
  </si>
  <si>
    <t>Applied Computer Sciences in Engineering - 5th Workshop on Engineering Applications</t>
  </si>
  <si>
    <t> JOSE IGNACIO RODRIGUEZ MOLANO, JUAN CARLOS FIGUEROA GARCIA, EDUYN RAMIRO LOPEZ SANTANA</t>
  </si>
  <si>
    <t>Del Terrorismo al Conflicto Armado Interno</t>
  </si>
  <si>
    <t>978-958-749-573-7</t>
  </si>
  <si>
    <t> Ediciones Jurídicas Gustavo Ibáñez</t>
  </si>
  <si>
    <t>LEONEL GUSTAVO CACERES CACERES,</t>
  </si>
  <si>
    <t>Violencia Política y Justicia Transicional Desde el Derecho Internacional Humanitario</t>
  </si>
  <si>
    <t>978-958-749-574-4</t>
  </si>
  <si>
    <t> Introducción al desarrollo robótico con ROS: Material didáctico de acompañamiento para el estudiante</t>
  </si>
  <si>
    <t>978-1505661774</t>
  </si>
  <si>
    <t>CreateSpace </t>
  </si>
  <si>
    <t>VICENTE GARCIA DIAZ,</t>
  </si>
  <si>
    <t>Desarrollo de aplicaciones Android con APP Inventor Paso a Paso</t>
  </si>
  <si>
    <t>978-1505583977</t>
  </si>
  <si>
    <t> Handbook of Research on Innovations in Systems and Software Engineering</t>
  </si>
  <si>
    <t>978-1466663596</t>
  </si>
  <si>
    <t> IGI Global</t>
  </si>
  <si>
    <t>Introducción rápida a la programación mediante un enfoque práctico: Aprende a programar</t>
  </si>
  <si>
    <t>978-1500548704</t>
  </si>
  <si>
    <t>Creación de lenguajes textuales de dominio específico: Xtext</t>
  </si>
  <si>
    <t>978-1500678067</t>
  </si>
  <si>
    <t>Diseño y programación de analizadores en Java con Java CC</t>
  </si>
  <si>
    <t>978-1499786651</t>
  </si>
  <si>
    <t>Introducción a la creación de portales con Joomla 2.5</t>
  </si>
  <si>
    <t>978-84-616-9393-1</t>
  </si>
  <si>
    <t>Servitec</t>
  </si>
  <si>
    <t>Introducción al desarrollo de Videojuegos en Android</t>
  </si>
  <si>
    <t>978-84-697-0079-2</t>
  </si>
  <si>
    <t>Introducción A La Creación De Portales Con Liferay</t>
  </si>
  <si>
    <t> 978-84-616-5428-4</t>
  </si>
  <si>
    <t>Primeros Pasos Con Alfresco Share</t>
  </si>
  <si>
    <t>978-84-695-8291-6</t>
  </si>
  <si>
    <t>The 2nd International Workshop on Learning Technology for Education in Cloud</t>
  </si>
  <si>
    <t>República de China</t>
  </si>
  <si>
    <t>978-94-007-7307-3</t>
  </si>
  <si>
    <t>I-HSIEN TING,</t>
  </si>
  <si>
    <t>The 8th International Conference On Knowledge Management In Organizations</t>
  </si>
  <si>
    <t> 978-94-007-7286-1 </t>
  </si>
  <si>
    <t>The 3rd International Workshop on Intelligent Data Analysis and Management</t>
  </si>
  <si>
    <t>978-94-007-7292-2 </t>
  </si>
  <si>
    <t> Modelo De Negocios Electrónicos Con Tecnologias Web 2.0 Caso De Estudio Pymes Colombianas</t>
  </si>
  <si>
    <t>84-695-5239-2</t>
  </si>
  <si>
    <t> Federación de gremios de editores de España</t>
  </si>
  <si>
    <t>GIOVANNY MAURICIO TARAZONA BERMUDEZ, LUZ ANDREA RODRIGUEZ ROJAS,</t>
  </si>
  <si>
    <t>Gestión del conocimiento en el turismo de salud</t>
  </si>
  <si>
    <t>84-69538-24-1</t>
  </si>
  <si>
    <t>SERVITEC</t>
  </si>
  <si>
    <t>GIOVANNY MAURICIO TARAZONA BERMUDEZ, LUZ ANDREA RODRIGUEZ ROJAS, VICTOR HUGO MEDINA GARCIA,</t>
  </si>
  <si>
    <t>Advances And Applications In Model-Driven Engineering</t>
  </si>
  <si>
    <t>978-1-4666-4494-6</t>
  </si>
  <si>
    <t>IGI Global Publishing </t>
  </si>
  <si>
    <t>Progressions And Innovations In Model-Driven Software Engineering</t>
  </si>
  <si>
    <t>9781466642171 </t>
  </si>
  <si>
    <t>Biopython básico: Manual práctico</t>
  </si>
  <si>
    <t>978-958-8832-70-8</t>
  </si>
  <si>
    <t>Nelson Enrique Vera Parra, Cristian Alejandro Rojas y Jose Nelson Perez Castillo.</t>
  </si>
  <si>
    <t>Desarrollo humano, didáctica y creatividad en la educación universitaria</t>
  </si>
  <si>
    <t>978-958-8897-12-7</t>
  </si>
  <si>
    <t>Aracely Quiñones, Jose Nelson Perez Castillo y Wilson Diaz.</t>
  </si>
  <si>
    <t>Entorno de trabajo bioinformático para RNA-SEQ</t>
  </si>
  <si>
    <t>978-958-897-2152</t>
  </si>
  <si>
    <t>Nelson Enrique Vera Parra, Luis miguel Gutierrez Ramirez y Jose Nelson Perez Castillo.</t>
  </si>
  <si>
    <t>Agent-Based Models and Complexity Science in the Age of Geospatial Big Data</t>
  </si>
  <si>
    <t>978-3-319-65993-0</t>
  </si>
  <si>
    <t>Magda Liliana Perez Castro</t>
  </si>
  <si>
    <t>Modelo de gestión del conocimiento de apoyo a la gestión de proyectos</t>
  </si>
  <si>
    <t>Modelo de Madurez para la Capacidad de la Enseñanza en Ingeniería</t>
  </si>
  <si>
    <t>978-958-8723-23-5</t>
  </si>
  <si>
    <t>Investigación en Ingeniería apoyada por la gestión del conocimiento y la internet social</t>
  </si>
  <si>
    <t>978-958-787-082-4</t>
  </si>
  <si>
    <t>Gestión del Conocimiento en el Turismo de Salud</t>
  </si>
  <si>
    <t>978-84-695-8324-1</t>
  </si>
  <si>
    <t>Teoría De Los Conjuntos Aproximados: Conceptos Y Métodos Computacionales</t>
  </si>
  <si>
    <t>978-958-8723-77-8</t>
  </si>
  <si>
    <t>Jose Nelson Perez Castillo.</t>
  </si>
  <si>
    <t>La Investigación En Ingeniería: Ciencia Y Tecnología De La Información Y Del Conocimiento</t>
  </si>
  <si>
    <t>Introducción a la ciencia de datos en r. Un enfoque práctico</t>
  </si>
  <si>
    <t>978-958-787-171-5</t>
  </si>
  <si>
    <t>GISE3</t>
  </si>
  <si>
    <t>TRANSMISIÓN Y DISTRIBUCIÓN DE ENERGÍA ELÉCTRICA TOMO I. CONCEPTOS DE TRANSMISIÓN Y DISTRIBUCIÓN. MODELACIÓN DE LÍNEAS Y REDES</t>
  </si>
  <si>
    <t>DIANA STELLA GARCÍA MIRANDA 
WILLIAM ALFONSO RIAÑO MALDONADO</t>
  </si>
  <si>
    <t>GITEM++</t>
  </si>
  <si>
    <t>Diseño y construcción del módulo de control central del cubesat UD e implementación de AX.25</t>
  </si>
  <si>
    <t>Paternina José, Gaona Elvis, Salamanca Jorge</t>
  </si>
  <si>
    <t>Sistema de simulación del flujo de particulas para el picosatélite CubeSat UD</t>
  </si>
  <si>
    <t>Ernesto Gómez Vargas, Sergio Enrique Hernández Rubio, Lilia Edith Aparicio Pico</t>
  </si>
  <si>
    <t>Modelo de integración de servicios para el sistema de salud en Colombia</t>
  </si>
  <si>
    <t>978-958-787-123-4</t>
  </si>
  <si>
    <t>Alexandra Maria Lopez Sevillano, Lilia Edith Aparicio Pico</t>
  </si>
  <si>
    <t>Turbocódigos</t>
  </si>
  <si>
    <t>978-958-787-100-5</t>
  </si>
  <si>
    <t>Laboratorio de telesalud y telemedicina. Un modelo para implementar</t>
  </si>
  <si>
    <t>978-958-787-175-3</t>
  </si>
  <si>
    <t>Derivas De Complejidad. Aplicaciones Y Mediciones</t>
  </si>
  <si>
    <t>978-958-738-271-6</t>
  </si>
  <si>
    <t>Centro Editorial Universidad Del Rosario</t>
  </si>
  <si>
    <t>MARCO AURELIO ALZATE MONROY</t>
  </si>
  <si>
    <t>Diseño y construcción del módulo de control central del CubeSat UD e implementación de AX.25</t>
  </si>
  <si>
    <t>978-958-8897-55-4</t>
  </si>
  <si>
    <t>ELVIS EDUARDO GAONA GARCIA, JOSE DE JESUS PATERNINA ANAYA, JORGE ENRIQUE SALAMANCA CESPEDES</t>
  </si>
  <si>
    <t>Fundamentos para el análisis y diseño de agrupaciones de antenas</t>
  </si>
  <si>
    <t>978-958-5434-43-1</t>
  </si>
  <si>
    <t>CARLOS ARTURO SUAREZ FAJARDO</t>
  </si>
  <si>
    <t> Fotónica de microondas y procesado todo-óptico aplicados a la conmutación de paquetes ópticos</t>
  </si>
  <si>
    <t>Introducción al análisis y diseño de antenas planas y sus aplicaciones</t>
  </si>
  <si>
    <t>978-958-8972-95-4</t>
  </si>
  <si>
    <t>Redes ópticas de acceso convergente</t>
  </si>
  <si>
    <t>Redes De Conmutación De Paquetes Ópticos Basados En El Intercambio De Etiquetas Multiplexadas Por Subportadora</t>
  </si>
  <si>
    <t>978-84-694-3197-9</t>
  </si>
  <si>
    <t>Editorial de la Universidad Politécnica de Valencia</t>
  </si>
  <si>
    <t>Introducción al modelamiento del sistema circulatorio como un sistema complejo</t>
  </si>
  <si>
    <t>L.H Camargo, D. Rodríguez</t>
  </si>
  <si>
    <t>Detección de caídas durante la marcha en adultos mayores</t>
  </si>
  <si>
    <t>978-958-5434-61-5</t>
  </si>
  <si>
    <t>L.H Camargo, H. L. Aya, E. Camargo</t>
  </si>
  <si>
    <t>Sistema para el análisis de presión plantar</t>
  </si>
  <si>
    <t>978-958-8897-73-8</t>
  </si>
  <si>
    <t>L. H. Camargo, E. Camargo, E. Garzón</t>
  </si>
  <si>
    <t>Sistema portátil para análisis cinemático de la marcha</t>
  </si>
  <si>
    <t>978-958-8782-65-2</t>
  </si>
  <si>
    <t>E. Camargo, E. Garzón, L. H. Camargo</t>
  </si>
  <si>
    <t xml:space="preserve">DETECCIÓN Y CORRECCIÓN DE PROPAGACIONES ANÓMALAS EN RADARES METEOROLÓGICOS
 </t>
  </si>
  <si>
    <t>978-958-787-239-2</t>
  </si>
  <si>
    <t>ERNESTO GOMEZ VARGAS ,CESAR ANDREY PERDOMO CHARRY, JULIAN CAMARGO</t>
  </si>
  <si>
    <t>GUÍA DE OPERACIÓN Y APLICACIONES PRÁCTICAS DE LOS MICROCONTROLADORES FREESCALE MC68HC908JK1, MC68HC908JK3 Y MC68HC908JL3</t>
  </si>
  <si>
    <t>978-958-878-283-6</t>
  </si>
  <si>
    <t>Julián Rolando Camargo López</t>
  </si>
  <si>
    <t>Introducción al PSoC5LP. Teoría y aplicaciones prácticas</t>
  </si>
  <si>
    <t>978-958-897-218-3</t>
  </si>
  <si>
    <t>Julián Rolando Camargo López, César Andrey Perdomo Charry</t>
  </si>
  <si>
    <t>Sistema de Simulación del Flujo de partículas ionizadas penetrantes para el picosatélite Cubesat UD</t>
  </si>
  <si>
    <t>978-958-897-285-5</t>
  </si>
  <si>
    <t>Ernesto Gómez Vargas - Sergio Enrique Hernández Rubio - Lilia Edith Aparicio Pico</t>
  </si>
  <si>
    <t>Calidad geométrica en el mecanizado de PEEK, aplicaciones médicas</t>
  </si>
  <si>
    <t>978-620-2-23102-2</t>
  </si>
  <si>
    <t>Martha Patricia Calvo C.
Carlos Julio Cortés R</t>
  </si>
  <si>
    <t>Proyectos prácticos con PSoC5LP</t>
  </si>
  <si>
    <t>978-958-792-073-4</t>
  </si>
  <si>
    <t>BRAYAN ANDRÉS BERMÚDEZ BUCURÚ, CÉSAR ANDREY PERDOMO CHARRY, JULIÁN ROLANDO CAMARGO LÓPEZ</t>
  </si>
  <si>
    <t>Investigación y desarrollo de servicios Streaming Multicast basado en IPv6</t>
  </si>
  <si>
    <t>978-958-8897-62-2</t>
  </si>
  <si>
    <t>Roberto Ferro Escobar, Danilo López Sarmiento, Carlos Andrés Martínez</t>
  </si>
  <si>
    <t>Cloud Computing</t>
  </si>
  <si>
    <t>978-958-8191-47-8</t>
  </si>
  <si>
    <t>Cámara Colombiana del Libro</t>
  </si>
  <si>
    <t>Roberto Ferro Escobar, Hugo Franco Truana, Jorge Portela Garcia</t>
  </si>
  <si>
    <t>Aproximación y Propuesta de una Metodología para la Adaptación de Aplicaciones Web en Aplicaciones Web Accesibles</t>
  </si>
  <si>
    <t>978-84-16602-24-7</t>
  </si>
  <si>
    <t>Universidad Internacional de la Rioja</t>
  </si>
  <si>
    <t>Lisette García Moya, Jordán Pascual Espada,
Rubén González Crespo, Daniel Burgos</t>
  </si>
  <si>
    <t>Gestión y ciberseguridad para microrredes eléctricas residenciales</t>
  </si>
  <si>
    <t>978-958-787-228-6</t>
  </si>
  <si>
    <t>Eduardo Gaona, David Roser, Eduardo Mojica, Cesar Trujillo, Nelson Díaz</t>
  </si>
  <si>
    <t>Cargadores de baterías de mediana y baja capacidad para vehículos eléctricos. Consideraciones preliminares de diseño</t>
  </si>
  <si>
    <t>978-958-787-301-6</t>
  </si>
  <si>
    <t>César L. Trujillo R., Johan S. Sánchez C., Miguel Á. Dávila R.</t>
  </si>
  <si>
    <t> Control de Microrredes Eléctricas Inteligentes</t>
  </si>
  <si>
    <t>978-958-5434-31-8 </t>
  </si>
  <si>
    <t>CESAR LEONARDO TRUJILLO RODRIGUEZ, BILLY TORO, ELVIS EDUARDO GAONA GARCIA, EDUARDO ALIRIO MOJICA NAVA</t>
  </si>
  <si>
    <t>Microrredes Electricas</t>
  </si>
  <si>
    <t>978-958-8897-79-0</t>
  </si>
  <si>
    <t>CESAR LEONARDO TRUJILLO RODRIGUEZ, ADOLFO ANDRES JARAMILLO MATTA, EDWIN RIVAS TRUJILLO, ELVIS EDUARDO GAONA GARCIA, FRANCISCO SANTAMARIA PIEDRAHITA, HERBERT ENRIQUE ROJAS CUBIDES, JOHANN ALEXANDER HERNANDEZ MORA, OSCAR DAVID FLOREZ CEDIEL</t>
  </si>
  <si>
    <t> Metodología De Diseño Para Convertidores Resonantes En Serie</t>
  </si>
  <si>
    <t>978-3-659-05596-6</t>
  </si>
  <si>
    <t>Editorial Académica Española </t>
  </si>
  <si>
    <t>ANDRES CAMILO SANCHEZ RUIZ, NELSON LEONARDO DIAZ ALDANA, JHON BAYONA</t>
  </si>
  <si>
    <t>Diseño E Implementación De Controladores Inteligentes Para Vsc</t>
  </si>
  <si>
    <t>978-3-8484-6990-1</t>
  </si>
  <si>
    <t>LAP LAMBERT Academic Publishing GmbH &amp; Co </t>
  </si>
  <si>
    <t>JOHANN ALEXANDER HERNANDEZ MORA, CESAR LEONARDO TRUJILLO RODRIGUEZ, NELSON DIAZ ALDANA</t>
  </si>
  <si>
    <t>Diseño De Coversores Electrónicos Para Redes De Distribución A Partir De Fuentes No Convencionales</t>
  </si>
  <si>
    <t>978-958-8723-59-4 </t>
  </si>
  <si>
    <t>RAFAEL ANTONIO PENA SUESCA, JAVIER GUACANEME MORENO, CESAR LEONARDO TRUJILLO RODRIGUEZ</t>
  </si>
  <si>
    <t>CESAR LEONARDO TRUJILLO RODRIGUEZ, NELSON LEONARDO DIAZ ALDANA, JOHANN ALEXANDER HERNANDEZ MORA</t>
  </si>
  <si>
    <t>Variabilidad De La Radiación Solar En El Diseño De Sistemas Fotovoltaicos</t>
  </si>
  <si>
    <t>978-3-8484-5245-3</t>
  </si>
  <si>
    <t>JOHANN ALEXANDER HERNANDEZ MORA</t>
  </si>
  <si>
    <t>Central Solar Termoeléctrica (Cet) De Colectores Cilindro-Parabólicos</t>
  </si>
  <si>
    <t>978-3-8484-5398-6</t>
  </si>
  <si>
    <t>MULTIMEDIA</t>
  </si>
  <si>
    <t>978-958-7870046</t>
  </si>
  <si>
    <t>PAULO ALONSO GAONA GARCIA, CARLOS ENRIQUE MONTENEGRO MARIN, DAVID MARTIN MONCUNILL</t>
  </si>
  <si>
    <t>PAULO ALONSO GAONA GARCIA, DAVID MARTIN MONCUNILL, CARLOS ENRIQUE MONTENEGRO MARIN</t>
  </si>
  <si>
    <t>El matadero municipal y la plaza de ferias de Bogotá</t>
  </si>
  <si>
    <t>978-958-883224</t>
  </si>
  <si>
    <t>Carlos Arturo Reina</t>
  </si>
  <si>
    <t>Historia Juventudes y Politica: de la escuela republicana del siglo XIX a las elites politicas del siglo XX</t>
  </si>
  <si>
    <t>978-958-8832043</t>
  </si>
  <si>
    <t>Carlos Arturo Reina, Luisa Fernanda Cortes</t>
  </si>
  <si>
    <t>Inferring urban land use from remotely sensed imagery - Case study: Bogota, DC</t>
  </si>
  <si>
    <t>11-11111-77-7</t>
  </si>
  <si>
    <t>Iván Lizarazo Salcedo</t>
  </si>
  <si>
    <t>Fundamentos Teóricos Y Su Aplicación En Los Métodos De Potencial Geomagnético Y Gravimétrico</t>
  </si>
  <si>
    <t>Andrés Cárdenas Contreras, Héctor Javier Fuentes López, Luis Antonio Castillo López, Juan Carlos Acosta Chady</t>
  </si>
  <si>
    <t>50 años de Ingeniería Catastral y Geodesia</t>
  </si>
  <si>
    <t>978-958-5434-71-4</t>
  </si>
  <si>
    <t>Andrés Cárdenas Contreras, Erika Sofia Upegui Cardona, Álvaro Sanabria Duque, Luis Antonio Hernández Rojas</t>
  </si>
  <si>
    <t>Análisis de patrones puntuales espaciales aplicado en sismicidad: Un acercamiento de la estadística espacial a las ciencias de la Tierra</t>
  </si>
  <si>
    <t xml:space="preserve"> 978-620-2-24754-2</t>
  </si>
  <si>
    <t xml:space="preserve"> Editorial Académica Española</t>
  </si>
  <si>
    <t>Diana Alexandra Rodríguez Miranda, Miguel Ángel Izquierdo Pérez, Carlos Eduardo Melo Martínez, Andrés Cárdenas Contreras</t>
  </si>
  <si>
    <t>Portal de Información web para el desarrollo de una red colombiana de Neurología</t>
  </si>
  <si>
    <t>978-958-8897-61-5</t>
  </si>
  <si>
    <t>Alberto Acosta López, Beatriz Eliza Jaramillo, William Arciniegas Ocampo y Julio Alberto Higuera Meléndez</t>
  </si>
  <si>
    <t>Matemática, Control y Comunicación un enfoque a las telecomunicaciones y sus aplicaciones</t>
  </si>
  <si>
    <t>978-958-5434-66-0</t>
  </si>
  <si>
    <t>Alberto Acosta López</t>
  </si>
  <si>
    <t>Investigación de operaciones</t>
  </si>
  <si>
    <t>978-958-7717-61-7</t>
  </si>
  <si>
    <t>Ediciones Ecoe</t>
  </si>
  <si>
    <t>ALBERTO ACOSTA LOPEZ, EDWIN RIVAS TRUJILLO, OCTAVIO SALCEDO PARRA</t>
  </si>
  <si>
    <t>Hacia Un Nuevo Modelo De Cibernética, Una Aproximación Al Tercer Orden</t>
  </si>
  <si>
    <t>978-958-8782-51-5</t>
  </si>
  <si>
    <t>NESTOR ARMANDO NOVA ARÉVALO - WILSON ALEXANDER PINZÓN RUEDA - RODRIGO QUINTERO REYES</t>
  </si>
  <si>
    <t>Programación Orientada A Objetos, Inglés Y Álgebra Líneal</t>
  </si>
  <si>
    <t>978-958-8208-78-7</t>
  </si>
  <si>
    <t>Universidad Autonoma De Manizales</t>
  </si>
  <si>
    <t>FERNANDO MARTINEZ RODRIGUEZ</t>
  </si>
  <si>
    <t>Estructura, Datos E Información</t>
  </si>
  <si>
    <t>978-958-8208-99-2</t>
  </si>
  <si>
    <t>Educación y aprendizaje: perspectivas y escenarios actuales en la educación digital</t>
  </si>
  <si>
    <t>978-959-16-4123-6</t>
  </si>
  <si>
    <t>Editorial Universitaria</t>
  </si>
  <si>
    <t>FERNANDO MARTINEZ RODRIGUEZ, ARMANDO SOLANO SUAREZ, LUIS ALBERTO GARCIA GONZALEZ, LUIS ALFONSO MELO OSPINA, FRANCISCO ALONSO CHICA CANAS</t>
  </si>
  <si>
    <t>Modelado dinámico y estratégico de la cadena agroindustrial de frutas: Un enfoque para la gestión de tecnología</t>
  </si>
  <si>
    <t>Universidad Piloto de Colombia</t>
  </si>
  <si>
    <t>Milton Herrera RamírezJavier Arturo Orjuela CastroHarold Sandoval CruzMaría Alejandra Martínez Vargas</t>
  </si>
  <si>
    <t>Matemáticas Especiales: Una Aplicación De La Transformada De Fourier En El Análisis De Imágenes</t>
  </si>
  <si>
    <t>978-958-8782-20-1</t>
  </si>
  <si>
    <t>RUBEN JAVIER MEDINA</t>
  </si>
  <si>
    <t>ANÁLISIS DE IMÁGENES USANDO LAS TRANSFORMADAS DE FOURIER Y WAVELET</t>
  </si>
  <si>
    <t>978-958-7870-64-0</t>
  </si>
  <si>
    <t>Erika Upegui y Javier Medina</t>
  </si>
  <si>
    <t>Redes neuronales convolucionales usando keras y acelerando con GPU</t>
  </si>
  <si>
    <t>978-958-787-232-3</t>
  </si>
  <si>
    <t>Nombre del evento</t>
  </si>
  <si>
    <t>Campo de Investigación 1</t>
  </si>
  <si>
    <t>Campo de Investigación 2</t>
  </si>
  <si>
    <t>Fecha (Año-Mes-Día)</t>
  </si>
  <si>
    <t>AÑO</t>
  </si>
  <si>
    <t>Ámbito (Regional, Nacional, Internacional)</t>
  </si>
  <si>
    <t>ICOTTS 2022 International Conference On Tourism Technology And Systems</t>
  </si>
  <si>
    <t>03-05 November 2022</t>
  </si>
  <si>
    <t>Internacional</t>
  </si>
  <si>
    <t>ICITED 2022</t>
  </si>
  <si>
    <t>desde 2022-07-14 - hasta 2022-07-16</t>
  </si>
  <si>
    <t>Primer Congreso de Ingeniería, Desarrollo Humano y Sostenibilidad Global</t>
  </si>
  <si>
    <t>2 y 3 de noviembre de 2022</t>
  </si>
  <si>
    <t xml:space="preserve"> ICITS 22 - The 2022 International Conference on Information Systems and Technologies (ICITS 22) </t>
  </si>
  <si>
    <t>2022-02-09 - hasta 2022-02-11</t>
  </si>
  <si>
    <t>ICMarkTech 2021</t>
  </si>
  <si>
    <t>2021-12-02 - hasta 2021-12-04</t>
  </si>
  <si>
    <t>ICOTTS 2021</t>
  </si>
  <si>
    <t>2021-11-04 - hasta 2021-11-06</t>
  </si>
  <si>
    <t>ICOTTS 2020 - Advances in Tourism, Technology and Systems</t>
  </si>
  <si>
    <t>2020-10-29 - hasta 2020-10-31</t>
  </si>
  <si>
    <t xml:space="preserve">(CISTI) 2020 Iberian Conference on Information Systems and Technologies </t>
  </si>
  <si>
    <t>2020-06-24 - hasta 2020-06-27</t>
  </si>
  <si>
    <t>ICITS 20 - The 2020 International Conference on Information Systems and Technologies (ICITS 20)</t>
  </si>
  <si>
    <t>2020-02-05 - hasta 2020-02-07</t>
  </si>
  <si>
    <t>AETA 2019 - Recent Advances in Electrical Engineering and Related Sciences: Theory and Application</t>
  </si>
  <si>
    <t>2019-11-06 - hasta 2019-11-08</t>
  </si>
  <si>
    <t>AIAI: IFIP International Conference on Artificial Intelligence Applications and Innovations</t>
  </si>
  <si>
    <t>2019-05-24 - hasta 2019-05-26</t>
  </si>
  <si>
    <t>CVC: Science and Information Conference Advances in Computer Vision</t>
  </si>
  <si>
    <t>2019-04-25 - hasta 2019-04-26</t>
  </si>
  <si>
    <t>THESSALONIKI 2021 8th International Conference on Sustainable Solid Waste Management</t>
  </si>
  <si>
    <t>2021-06-21 - 2021-06-26</t>
  </si>
  <si>
    <t>VII congreso latinoamericano de sistemas e informatica</t>
  </si>
  <si>
    <t>2021-09-01 - 2021-09-03</t>
  </si>
  <si>
    <t xml:space="preserve"> ICITS'19 - The 2019 International Conference on Information Technology &amp; Systems</t>
  </si>
  <si>
    <t>2019-02-06 - hasta 2019-02-08</t>
  </si>
  <si>
    <t xml:space="preserve">Internacional  </t>
  </si>
  <si>
    <t>Advances in Artificial Intelligence - IBERAMIA 2018</t>
  </si>
  <si>
    <t>2018-11-13 -  2018-11-16</t>
  </si>
  <si>
    <t xml:space="preserve"> ICERI 2018 -11th annual International Conference of Education, Research and Innovation</t>
  </si>
  <si>
    <t>2018-11-12 -  2018-11-14</t>
  </si>
  <si>
    <t>XIII CIECT - Congreso Internacional de Electrónica, Control y Telecomunicaciones 2018</t>
  </si>
  <si>
    <t>2018-11-06 -  2018-11-0</t>
  </si>
  <si>
    <t>EDUCON 2018 IEEE Global Engineering Education Conference</t>
  </si>
  <si>
    <t>2018-04-18 - 2018-05-20</t>
  </si>
  <si>
    <t>2nd International Conference on Internet Economics and Psycho-Economics 2017</t>
  </si>
  <si>
    <t>2017-07-22 - 2017-07-23</t>
  </si>
  <si>
    <t>15th LACCEI International Multi-Conference for Engineering, Education, and Technology</t>
  </si>
  <si>
    <t>2017-06-19 - 2017-07-21</t>
  </si>
  <si>
    <t>III Congreso Internacional de Investigación y Docencia de la Creatividad, CICREART 2017</t>
  </si>
  <si>
    <t>2017-03-16 - 2017-03-18</t>
  </si>
  <si>
    <t>XI Latin American Conference on Learning Objects and Technology</t>
  </si>
  <si>
    <t>2016-10-03 - 2016-10-07</t>
  </si>
  <si>
    <t>XXVII Congreso Latinoamericano de Hidraulica</t>
  </si>
  <si>
    <t>2016-09-26 - 2016-09-30</t>
  </si>
  <si>
    <t>Workshop on Engineering Applications (WEA 2016)</t>
  </si>
  <si>
    <t>2016-09-21 - 2016-09-23</t>
  </si>
  <si>
    <t>17th International Conference on Engineering Applications of Neural Networks, EANN 2016</t>
  </si>
  <si>
    <t>2016-09-02 - 2016-09-05</t>
  </si>
  <si>
    <t>ICT &amp; Education Latam Congress 2016</t>
  </si>
  <si>
    <t>2016-06-23 - 2016-06-23</t>
  </si>
  <si>
    <t>UNESCO-UNITE Latam ICT &amp; Education Congress 2016</t>
  </si>
  <si>
    <t>2016-06-22 - 2016-06-24</t>
  </si>
  <si>
    <t>4tas Jornadas Iberoamericanas de Generación Distribuida y Microrredes Eléctricas Inteligentes (RIGMEI 2016)</t>
  </si>
  <si>
    <t>2016-06-14 - 2016-06-16</t>
  </si>
  <si>
    <t>XII Congreso Internacional de Investigación Científica</t>
  </si>
  <si>
    <t>2016-06-08 - 2016-06-10</t>
  </si>
  <si>
    <t>SOCIOINT 2016- 3rd International conference on education, social sciences and humanities</t>
  </si>
  <si>
    <t>2016-05-23 - 2016-05-25</t>
  </si>
  <si>
    <t>16th IEEE/ACM International Symposium on Cluster, Cloud and Grid Computing</t>
  </si>
  <si>
    <t>2016-05-16 - 2016-05-19</t>
  </si>
  <si>
    <t xml:space="preserve">Nacional  </t>
  </si>
  <si>
    <t>1er Seminario de Control de la Contaminación Ambiental "Tecnología para el tratamiento de agua"</t>
  </si>
  <si>
    <t>2016-05-05 - 2016-05-06</t>
  </si>
  <si>
    <t>First International Conference on Technology and Electrical Engineering</t>
  </si>
  <si>
    <t>2015-11-11 - 2015-11-13</t>
  </si>
  <si>
    <t>Workshop on Engineering Applications International Congress on Engineering 2015</t>
  </si>
  <si>
    <t>2015-10-28 - 2015-10-30</t>
  </si>
  <si>
    <t>Tercer Congreso Internacional Nuevas Tendencias de la gestión del conocimiento en la Ingeniería</t>
  </si>
  <si>
    <t>2015-10-15 - 2015-10-16</t>
  </si>
  <si>
    <t>The International Conference on Information System Security, Robotics Modeling, and E-Commerce Transactions (ISSRMET2015)</t>
  </si>
  <si>
    <t>2015-10-12 - 2015-10-14</t>
  </si>
  <si>
    <t>Congreso Internacional de Tecnologías de Información - CITI 2015</t>
  </si>
  <si>
    <t>2015-09-23 - 2015-09-25</t>
  </si>
  <si>
    <t xml:space="preserve">Décima Cuarta Conferencia Iberoamericana en Sistemas, Cibernética e Informática (CISCI 2015) </t>
  </si>
  <si>
    <t>2015-07-12 - 2015-07-15</t>
  </si>
  <si>
    <t>XXII Congreso Internacional de educación y aprendizaj</t>
  </si>
  <si>
    <t>2015-07-09 - 2015-07-11</t>
  </si>
  <si>
    <t>12TH INTERNATIONAL CONFERENCE ON INFORMATION SYSTEMS &amp; TECHNOLOGY MANAGEMENT</t>
  </si>
  <si>
    <t>2015-05-20 - 2015-05-22</t>
  </si>
  <si>
    <t>X Congreso Internacional de Electrónica Control y Telecomunicaciones</t>
  </si>
  <si>
    <t>2014-11-12 - 2014-11-14</t>
  </si>
  <si>
    <t>XVI Simposio Internacional de Informática Educativa</t>
  </si>
  <si>
    <t>III Congreso Internacional de Igeniería</t>
  </si>
  <si>
    <t>2014-10-02 -  2014-10-03</t>
  </si>
  <si>
    <t>Conferencia Latinoamericana de Usuarios de ESRI, LAUC 2014</t>
  </si>
  <si>
    <t>2014-09-24 - 2014-09-26</t>
  </si>
  <si>
    <t>Congreso Internacional en integración y aplicación de las tecnologías blandas y duras desde la ingeniería en el sector productivo para la competitividad</t>
  </si>
  <si>
    <t>2014-09-11 - 2014-09-13</t>
  </si>
  <si>
    <t>Virtual USATIC 2014 Ubicuo y Social: Aprendizaje con TIC</t>
  </si>
  <si>
    <t>2014-06-23 - 2014-06-27</t>
  </si>
  <si>
    <t>IV Encuentro Nacional de Programas de Ingeniería de Sistemas y Afines</t>
  </si>
  <si>
    <t>2013-11-07 - 2013-11-09</t>
  </si>
  <si>
    <t>II Congreso Internacional de Ingeniería</t>
  </si>
  <si>
    <t>2013-10-24 -  2013-10-26</t>
  </si>
  <si>
    <t>7ª Conferencia Ibérica de Sistemas y Tecnologías de la Información (CISTI`2013)</t>
  </si>
  <si>
    <t>2013-06-19 - 2013-06-22</t>
  </si>
  <si>
    <t>Evento Expo Poster - V Semana de Ingeniería de Sistemas</t>
  </si>
  <si>
    <t>2013-05-29 - 2013-05-31</t>
  </si>
  <si>
    <t>LINQ: Learning Innovations and Quality: The Future of Digital Resources</t>
  </si>
  <si>
    <t>2013-05-16 - 2013-05-17</t>
  </si>
  <si>
    <t>2 Encuentro Internacional de e-Ciencia</t>
  </si>
  <si>
    <t>2013-05-09 - 2013-05-10</t>
  </si>
  <si>
    <t>XXIII Congreso Latinoamericano Sobre Espíritu Empresarial</t>
  </si>
  <si>
    <t>2013-04-17 - 2013-04-19</t>
  </si>
  <si>
    <t>7o Workshop on Engineering Applications - WEA 2020</t>
  </si>
  <si>
    <t>2020/10 - 2021/2</t>
  </si>
  <si>
    <t>Pycon Colombia</t>
  </si>
  <si>
    <t>desde 2017-02-09 - hasta 2017-02-11</t>
  </si>
  <si>
    <t>Nacional</t>
  </si>
  <si>
    <t>NAFIPS 2016</t>
  </si>
  <si>
    <t>desde 2016-10-31 - hasta 2016-11-04</t>
  </si>
  <si>
    <t>Third Workshop on Engineering Applications (WEA 2016)</t>
  </si>
  <si>
    <t>desde 2016-09-21 - hasta 2016-09-23</t>
  </si>
  <si>
    <t>2016 International Conference on Intelligent Computing</t>
  </si>
  <si>
    <t>desde 2016-08-02 - hasta 2016-08-05</t>
  </si>
  <si>
    <t>2nd Workshop on Engineering Applications - WEA 2015</t>
  </si>
  <si>
    <t>desde 2015-10-28 - hasta 2015-10-30</t>
  </si>
  <si>
    <t>Workshop en Engineering Applications 2021</t>
  </si>
  <si>
    <t>Workshop en Engineering Applications 2022</t>
  </si>
  <si>
    <t>Workshop en Engineering Applications 2019</t>
  </si>
  <si>
    <t>Workshop en Engineering Applications 2018</t>
  </si>
  <si>
    <t>IWINAC 2017 - 7th. INTERNATIONAL WORK-CONFERENCE on the INTERPLAY between NATURAL and ARTIFICIAL COMPUTATION</t>
  </si>
  <si>
    <t>2017-06-19 - 2017-06-23</t>
  </si>
  <si>
    <t>Internacional </t>
  </si>
  <si>
    <t>ICMSAO 2017 - Seventh International Conference on Modeling, Simulation and Applied Optimization</t>
  </si>
  <si>
    <t>2017-04-04 - 2017-04-06</t>
  </si>
  <si>
    <t>NAFIPS 2016 El Paso, TX</t>
  </si>
  <si>
    <t>2016-10-31 - 2016-11-04</t>
  </si>
  <si>
    <t>IMCL 2016 - International Conference on Interactive Mobile Communication, Technologies and Learning</t>
  </si>
  <si>
    <t>2016-10-17 - 2016-10-19</t>
  </si>
  <si>
    <t>IEEE EDUCON - Global Engineering Education Conference</t>
  </si>
  <si>
    <t>2016-04-10 - 2016-04-13</t>
  </si>
  <si>
    <t>Third Workshop on Engineering Applications (WEA 2016) BOGOTÁ, D.C.</t>
  </si>
  <si>
    <t>IEEE World Congress on Computational Intelligence (IEEE WCCI)</t>
  </si>
  <si>
    <t>2016-07-24 - 2016-07-29</t>
  </si>
  <si>
    <t>Nacional </t>
  </si>
  <si>
    <t>2016-08-02 - 2016-08-05</t>
  </si>
  <si>
    <t>WCCI 2016</t>
  </si>
  <si>
    <t>2016-07-24 - 2016-07-30</t>
  </si>
  <si>
    <t>Engineering Applications - International Congress on Engineering (WEA), 2015 Workshop on</t>
  </si>
  <si>
    <t>Annual Conference of the North American Fuzzy Information Processing Society (NAFIPS)</t>
  </si>
  <si>
    <t>2015-08-17 - 2015-08-19</t>
  </si>
  <si>
    <t>FLinAI 2015</t>
  </si>
  <si>
    <t>2015-07-25 - 2015-07-27</t>
  </si>
  <si>
    <t>Ciclo de conferencias mensuales del Grupo de Complejidad - UD</t>
  </si>
  <si>
    <t>2015-05-04 - 2015-05-04</t>
  </si>
  <si>
    <t>Simposio LAMIC 2015: Avances y experiencias en Inteligencia Computacional</t>
  </si>
  <si>
    <t>2015-08-21 - 2015-08-21</t>
  </si>
  <si>
    <t>X Congreso Colombiano de Computación</t>
  </si>
  <si>
    <t>2015-09-21 - 2015-09-25</t>
  </si>
  <si>
    <t>2014 IEEE Conference on Norbert Wiener in the 21st Century (21CW)</t>
  </si>
  <si>
    <t>2014-06-24 - 2014-06-26</t>
  </si>
  <si>
    <t>NAFIPS 2014</t>
  </si>
  <si>
    <t>IX Congreso Colombiano de Computación</t>
  </si>
  <si>
    <t>2014-09-02 - 2014-09-05</t>
  </si>
  <si>
    <t>VI Encuentro Interuniversitario de Complejidad</t>
  </si>
  <si>
    <t>2014-10-03 -</t>
  </si>
  <si>
    <t>2013 IFSA World Congress NAFIPS Annual Meeting</t>
  </si>
  <si>
    <t>2013-06-24 - 2013-06-28</t>
  </si>
  <si>
    <t>Proceedings of the 4th Annual Industrial Control System Security Workshop</t>
  </si>
  <si>
    <t xml:space="preserve">MathWorks Minidrone Competition - IROS 2019 </t>
  </si>
  <si>
    <t xml:space="preserve">2019-11-04 - hasta 2019-11-05 </t>
  </si>
  <si>
    <t xml:space="preserve">2019 IEEE 4th Colombian Conference on Automatic Control (CCAC) </t>
  </si>
  <si>
    <t xml:space="preserve">2019-10-15 - hasta 2019-10-18 </t>
  </si>
  <si>
    <t xml:space="preserve">MathWorks Minidrone Competition - MATLAB EXPO (UK) 2019 </t>
  </si>
  <si>
    <t xml:space="preserve">2019-10-02 - hasta 2019-10-02 </t>
  </si>
  <si>
    <t xml:space="preserve">23rd world multi-conference on systemics, cybernetics and informatics </t>
  </si>
  <si>
    <t xml:space="preserve">2019-07-06 - hasta 2019-07-09 </t>
  </si>
  <si>
    <t xml:space="preserve">2019 IEEE Global Engineering Education Conference (EDUCON) </t>
  </si>
  <si>
    <t xml:space="preserve">2019-04-08 - hasta 2019-04-11 </t>
  </si>
  <si>
    <t xml:space="preserve">2018-12-03 - hasta 2018-12-07 </t>
  </si>
  <si>
    <t xml:space="preserve">2017 IEEE 3rd Colombian Conference on Automatic Control (CCAC) </t>
  </si>
  <si>
    <t xml:space="preserve"> 2017-10-18 - hasta 2017-10-20 </t>
  </si>
  <si>
    <t>6/19/2017</t>
  </si>
  <si>
    <t>10/17/2016</t>
  </si>
  <si>
    <t xml:space="preserve">SEGUNDO CONGRESO INTERNACIONAL DE TECNOLOGÍA E INGENIERÍA ELÉCTRICA CITIE 2017 </t>
  </si>
  <si>
    <t xml:space="preserve">2017-10-11 - hasta 2017-10-13 </t>
  </si>
  <si>
    <t>XII CONGRESO INTERNACIONAL DE ELECTRÓNICA CONTROL Y TELECOMUNICACIONES</t>
  </si>
  <si>
    <t xml:space="preserve">2017-09-26 - hasta 2017-09-27 </t>
  </si>
  <si>
    <t>Workshop on Engineering Applications - International Congress on Engineering (WEA)</t>
  </si>
  <si>
    <t>10/28/2015</t>
  </si>
  <si>
    <t>Regional</t>
  </si>
  <si>
    <t>IEEE Workshop on Engineering Applications – International Congress on Engineering (WEA)</t>
  </si>
  <si>
    <t>IEEE 2nd Colombian Conference on Automatic Control (CCAC)</t>
  </si>
  <si>
    <t>10/14/2015</t>
  </si>
  <si>
    <t>IEEE Global Engineering Education Conference (EDUCON)</t>
  </si>
  <si>
    <t>Congreso Internacional sobre Nuevas Tendencias en Ingeniería, Universidad Central-Unitec</t>
  </si>
  <si>
    <t>V Encuentro Interuniversitario de Complejidad</t>
  </si>
  <si>
    <t>VI Jornada de actualización en Comunicaciones, “Las TIC y las mejoras de la seguridad vial</t>
  </si>
  <si>
    <t>5/22/2013</t>
  </si>
  <si>
    <t>I Congreso Integracionista de las Ciencias y las Tecnologías Informáticas</t>
  </si>
  <si>
    <t>3/18/2013</t>
  </si>
  <si>
    <t>Proceedings of the 6th IInternationalConference on Sensors and Signals (SENSIG13)</t>
  </si>
  <si>
    <t>IV Seminario Internacional de Mecatrónica, Universidad Militar Nueva Granada</t>
  </si>
  <si>
    <t>10/24/2012</t>
  </si>
  <si>
    <t>Brazilian Robotics Symposium and Latin American Robotics Symposium</t>
  </si>
  <si>
    <t>10/16/2012</t>
  </si>
  <si>
    <t>IEEE Intelligent Transportation Systems Symposium</t>
  </si>
  <si>
    <t>8/30/2012</t>
  </si>
  <si>
    <t>El Seminario Anual de Automática, Electrónica Industrial e Instrumentación 2012 (SAAEI’12)</t>
  </si>
  <si>
    <t>IEEE 2012 Workshop on Engineering Applications</t>
  </si>
  <si>
    <t>6th picof problemes inverses controle et optimisation de formes</t>
  </si>
  <si>
    <t>3/21/2012</t>
  </si>
  <si>
    <t>XV Feria y Convención Internacional Informática 2013</t>
  </si>
  <si>
    <t>3/18/2012</t>
  </si>
  <si>
    <t>Plenaria en Congreso Internacional Multimedia 2011, Universidad Militar Nueva Granada</t>
  </si>
  <si>
    <t>IEEE Latin-American Conference on Communications</t>
  </si>
  <si>
    <t>9/15/2010</t>
  </si>
  <si>
    <t>No lineal 2010</t>
  </si>
  <si>
    <t>Proceedings of the second national conference on telecommuncations, CONATEL 2011</t>
  </si>
  <si>
    <t>5/17/2010</t>
  </si>
  <si>
    <t>XXI Congreso de Ecuaciones Diferenciales y Aplicaciones XI Congreso de Matemática Aplicada</t>
  </si>
  <si>
    <t>9/21/2009</t>
  </si>
  <si>
    <t>8th IFAC Conference on Control Applications in Marine Systems</t>
  </si>
  <si>
    <t>9/15/2009</t>
  </si>
  <si>
    <t>VIII Jornadas de Ingeniería Telemática, JITEL</t>
  </si>
  <si>
    <t>I Congreso Regional de Electricidad, Electrónica y Sistemas – CREES</t>
  </si>
  <si>
    <t>4/29/2009</t>
  </si>
  <si>
    <t>IEEE Southeastcon 09</t>
  </si>
  <si>
    <t>IEEE Military Communications Conference, MILCOM</t>
  </si>
  <si>
    <t>11/19/2008</t>
  </si>
  <si>
    <t>IEEE Colombia Communications Conference, COLCOM</t>
  </si>
  <si>
    <t>9/25/2008</t>
  </si>
  <si>
    <t>42nd Annual Conference on Information Sciences and Systems (CISS), Princeton University</t>
  </si>
  <si>
    <t>12th IEEE Symposium on Computers and Communications</t>
  </si>
  <si>
    <t>8th International Conference on Passive and Active Network Measurement</t>
  </si>
  <si>
    <t>II Colombian workshop in robotics and automation</t>
  </si>
  <si>
    <t>3er Congreso Internacional de la Región Andina IEEE ANDESCON</t>
  </si>
  <si>
    <t>Conferencia plenaria en el IV Encuentro Regional de Electrónica y Sistemas – ERES-IEEE</t>
  </si>
  <si>
    <t>II Congreso internacional IEEE de la región andina</t>
  </si>
  <si>
    <t>8/13/2004</t>
  </si>
  <si>
    <t>IEEE Colombian Conference on Communications and Computing, Colcom</t>
  </si>
  <si>
    <t>IX Simposio de tratamiento de señales</t>
  </si>
  <si>
    <t>5/13/2004</t>
  </si>
  <si>
    <t>38th Annual Conference on Information Sciences and Systems (CISS)</t>
  </si>
  <si>
    <t>8th International Conference on Cellular and Intelligent Communications</t>
  </si>
  <si>
    <t>3/28/2003</t>
  </si>
  <si>
    <t>IX Workshop IBERCHIP</t>
  </si>
  <si>
    <t>3/25/2003</t>
  </si>
  <si>
    <t>Robotics Symposium,IEEE IX Latin American and IEEE Colombian Conference on Automatic Control and Industry Applications (LARC)</t>
  </si>
  <si>
    <t>ICITS'19 - The 2019 International Conference on Information Technology &amp; Systems</t>
  </si>
  <si>
    <t xml:space="preserve">I Congreso Internacional de Investigación Interdisciplinar #LoHacemosxTIC </t>
  </si>
  <si>
    <t xml:space="preserve">2020-12-14 - hasta 2020-12-15 </t>
  </si>
  <si>
    <t>2020-12-14 - hasta 2020-12-15</t>
  </si>
  <si>
    <t xml:space="preserve">Workshop on Engineering Applications 2019 - WEA 2019 </t>
  </si>
  <si>
    <t xml:space="preserve">2019-10-16 - hasta 2019-10-18 </t>
  </si>
  <si>
    <t>VI CONGRESO INTERNACIONAL DE CIENCIAS SOCIALES</t>
  </si>
  <si>
    <t xml:space="preserve">2018-11-28 - hasta 2018-11-30 </t>
  </si>
  <si>
    <t>III Congreso Internacional En Tecnologias Limpias, IV Seminario Internacional de Saneamiento, Ambiente y Desarrollo, III Seminario Nacional de Gestion y Control de la Contaminación Ambiental</t>
  </si>
  <si>
    <t>VI CONGRESO INTERNACIONAL DEL MEDIO AMBIENTE Y DESARROLLO SOSTENIBLE</t>
  </si>
  <si>
    <t xml:space="preserve">XIII Congreso Internacional de Electronica Control y Telecomunicaciones (CIECT) </t>
  </si>
  <si>
    <t xml:space="preserve">2018-11-06 - hasta 2018-11-08 </t>
  </si>
  <si>
    <t xml:space="preserve">XVI Encuentro Regional de Semilleros de Investigación RedCOLSI </t>
  </si>
  <si>
    <t xml:space="preserve">2018-05-10 - hasta 2018-05-11 </t>
  </si>
  <si>
    <t xml:space="preserve">IX Encuentro interuniversitario sobre Complejidad </t>
  </si>
  <si>
    <t>2018-05-07 - hasta 2018-05-11</t>
  </si>
  <si>
    <t xml:space="preserve">VI CONGRESO INTERNACIONAL DEL MEDIO AMBIENTE Y DESARROLLO SOSTENIBLE </t>
  </si>
  <si>
    <t>2018-04-25 - hasta 2018-04-27</t>
  </si>
  <si>
    <t xml:space="preserve">CICIC 2018 - Octava Conferencia Iberoamericana de Complejidad, Informática y Cibernética </t>
  </si>
  <si>
    <t xml:space="preserve">2018-03-13 - hasta 2018-03-16 </t>
  </si>
  <si>
    <t>III CONGRESO INTERNACIONAL DE INVESTIGACIÓN Y DOCENCIA DE LA CREATIVIDAD CICREART2017</t>
  </si>
  <si>
    <t>I Congreso Internacional de Lingüística Computacional y de Corpus 2017</t>
  </si>
  <si>
    <t>2017 IEEE Workshop on Power Electronics and Power Quality Applications (PEPQA)</t>
  </si>
  <si>
    <t>5/31/2017</t>
  </si>
  <si>
    <t>7° Congreso Internacional de computación México - Colombia XVII Jornada Académica en Inteligencia Artificial</t>
  </si>
  <si>
    <t>IEEE Workshop on Power Electronics and Power Quality Applications</t>
  </si>
  <si>
    <t xml:space="preserve"> 7◦ Congreso Internacional de computación México - Colombia XVII Jornada Académica en Inteligencia Artificial </t>
  </si>
  <si>
    <t xml:space="preserve">2017-09-28 - hasta 2017-09-30 </t>
  </si>
  <si>
    <t>Décima Sexta Conferencia Iberoamericana en Sistemas, Cibernética e Informática</t>
  </si>
  <si>
    <t>Día Mundial de las Telecomunicaciones y la Sociedad de la Información - Innovando Juntos</t>
  </si>
  <si>
    <t>XX Symposium on Image, Signal Processing and Artificial Vision (STSIVA)</t>
  </si>
  <si>
    <t>V Encuentro Nacional de Programas de Ingeniería de Sistemas y Afines: Los Profesores</t>
  </si>
  <si>
    <t>XII encuentro regional de semilleros de investigación</t>
  </si>
  <si>
    <t>XIX Symposium on Image, Signal Processing and Artificial Vision (STSIVA)</t>
  </si>
  <si>
    <t>XVIII Simposio de Tratamiento de Señales, Imágenes y Visión Artificial</t>
  </si>
  <si>
    <t>IX Congreso Internacional de Electrónica, Control y Telecomunicaciones (CIECT)</t>
  </si>
  <si>
    <t>XX Congreso Internacional de Ingeniería Eléctrica, Electrónica de Computación y Ramas a Fines (INTERCON)</t>
  </si>
  <si>
    <t>International Conference on Mechatronics, Electronics and Automotive Engineering (ICMEAE)</t>
  </si>
  <si>
    <t>Power Electronics and Power Quality Applications (PEPQA)</t>
  </si>
  <si>
    <t>II International Symposium on Instrumentation and Measurement, Sensor Network and Automation (IMSNA)</t>
  </si>
  <si>
    <t>VII Simposio Internacional sobre la Calidad de la Energía Eléctrica (SICEL)</t>
  </si>
  <si>
    <t>Proceedings of the 2nd Colombian Congress on Computational Biology and Bioinformatics (CCBCOL)</t>
  </si>
  <si>
    <t>IEEE CONGRESS ON EVOLUTIONARY COMPUTATION CEC</t>
  </si>
  <si>
    <t>Segunda Conferencia Iberoamericana de Complejidad, Informática y Cibernética: CICIC 2012</t>
  </si>
  <si>
    <t>Extreme Modeling (XM 2012) Workshop at ACM/IEEE 15th International Conference on Model Driven Engineering Languages &amp; Systems (MoDELS 2012)</t>
  </si>
  <si>
    <t>the ninth Latin American and Caribbean Conference for engineering and Technology</t>
  </si>
  <si>
    <t>V Simposio Internacional de Sistemas de Información e Ingenieria de Software en la Sociedad del Conocimiento</t>
  </si>
  <si>
    <t>Knowledge Management in organizations</t>
  </si>
  <si>
    <t>2° Encuentro de grupos y semilleros de la Universidad Distrtial</t>
  </si>
  <si>
    <t>Annual conference &amp; expo 2021</t>
  </si>
  <si>
    <t>2021-05-22 hasta 2021-05-25</t>
  </si>
  <si>
    <t>Congreso Internacional de Ingenieria 2021</t>
  </si>
  <si>
    <t>Encuentro Internacional de Educación en Ingeniería</t>
  </si>
  <si>
    <t>2021-09-21 hasta 2021-09-24</t>
  </si>
  <si>
    <t>Academia Journals</t>
  </si>
  <si>
    <t>Metaheuristics international conference</t>
  </si>
  <si>
    <t>2019 IISE Annual Conference</t>
  </si>
  <si>
    <t>III congreso de Asocio 2019</t>
  </si>
  <si>
    <t>XIII Metaheuristics International Conference (MIC)</t>
  </si>
  <si>
    <t>Primer congreso Internacional en empleabilidad e inserción laboral: la importancia de la integración</t>
  </si>
  <si>
    <t>VI Congreso internacional Industria, Organizaciones y Lógistica</t>
  </si>
  <si>
    <t>Conferencia Ibérica de Sistemas y Tecnologías de Información</t>
  </si>
  <si>
    <t>POMS 29ᵗʰ Annual Conference</t>
  </si>
  <si>
    <t>International Conference on Production Research
ICPR Américas 2018</t>
  </si>
  <si>
    <t>V Congreso Internacional Industria y Organizaciones 2018</t>
  </si>
  <si>
    <t>Workshop on Engineering Applications 2018</t>
  </si>
  <si>
    <t>Workshop on Engineering Applications WEA 2017</t>
  </si>
  <si>
    <t>II congreso colombiano de investigación operativa ASOCIO 2017</t>
  </si>
  <si>
    <t>IX Simposio en Optimización</t>
  </si>
  <si>
    <t>52 CONFERENCIA ANUAL CLADEA</t>
  </si>
  <si>
    <t>POMS 28th Annual Conference of the Production and Operations Management Society</t>
  </si>
  <si>
    <t>Workshop on Engineering Applications (WEA) 2016</t>
  </si>
  <si>
    <t>VIII Simposio en Optimización</t>
  </si>
  <si>
    <t>Industrial and Systems Engineering Research Conference 2015-ISERC</t>
  </si>
  <si>
    <t>CONGRESO DE LA ASOCIACIÓN COLOMBIANA DE INVESTIGACIÓN DE OPERACIONES ASOCIO 2015</t>
  </si>
  <si>
    <t>II Congreso Internacional Industria y Organizaciones. Logística, Innovación y Desarrollo Tecnológico</t>
  </si>
  <si>
    <t>Quinto Congreso Internacional de Computación México-Colombia</t>
  </si>
  <si>
    <t>Workshop on Engineering Applications (WEA) - International Congress on Engineering</t>
  </si>
  <si>
    <t>XI Congreso Internacional de Ingeniería Industrial</t>
  </si>
  <si>
    <t>XII Encuentro Colombiano de Dinámica de Sistemas</t>
  </si>
  <si>
    <t>VII Simposio en Optimización</t>
  </si>
  <si>
    <t>Congreso Internacional de Industria y Organizaciones</t>
  </si>
  <si>
    <t>III Congreso de Ingeniería Industrial, Ingeniería Para El Desarrollo de Latinoamérica</t>
  </si>
  <si>
    <t>LA INGENIERIA INDSUTRIAL COMO EJE EN LA TRANSFORMACION DE LA ECONOMIA LATINOAMERICANA</t>
  </si>
  <si>
    <t>Congreso Latinoamericano de Transporte Público y Urbano</t>
  </si>
  <si>
    <t>VI SIMPOSIO EN OPTIMIZACIÓN</t>
  </si>
  <si>
    <t>XI Encuentro Colombiano de Dinámica de Sistemas</t>
  </si>
  <si>
    <t>Encuentro 2014-I Grupo de Investigación ARQUISOFT</t>
  </si>
  <si>
    <t>Congreso Internacional de Big Data</t>
  </si>
  <si>
    <t>Computing Colombian Conference (9CCC), 2014 9th</t>
  </si>
  <si>
    <t>Genetic and Evolutionary Computation International Conference</t>
  </si>
  <si>
    <t>Computing Colombian Conference (10CCC)</t>
  </si>
  <si>
    <t>10 Congreso Colombiano de Computación</t>
  </si>
  <si>
    <t>V Encuentro Interuniversitario sobre Complejidad y I Simposio Internacional sobre Complejidad y Educación</t>
  </si>
  <si>
    <t>2013-08-23 al 2013-08-30</t>
  </si>
  <si>
    <t>VI Encuentro Interuniversitario sobre Complejidad Biología e Ingeniería de Sistemas Complejos</t>
  </si>
  <si>
    <t>2014-09-30 al 2014-10-3</t>
  </si>
  <si>
    <t>VII Encuentro Interuniversitaro sobre Complejidad Sociedad y Complejidad</t>
  </si>
  <si>
    <t>2015-10-13 al 2015-10-16</t>
  </si>
  <si>
    <t>Evento Arte y Aplicaciones Fractales</t>
  </si>
  <si>
    <t>2015-03-15.</t>
  </si>
  <si>
    <t>Evento Fractales: Teoría y Aplicaciones</t>
  </si>
  <si>
    <t>2016-11-04.</t>
  </si>
  <si>
    <t>VIII Encuentro Interuniversitario sobre Complejidad Complejidad y Autoorganización. Un Homenaje a Alan Turing</t>
  </si>
  <si>
    <t>2017-05-08 al 2017-05-12</t>
  </si>
  <si>
    <t>Evento sobre Caos</t>
  </si>
  <si>
    <t>2017-10-09.</t>
  </si>
  <si>
    <t>IX Encuentro Interuniversitario sobre Complejidad. Complejidad y Emergencia</t>
  </si>
  <si>
    <t>2018-05-07 al 2018-05-11</t>
  </si>
  <si>
    <t>Conversatorio: Qué es complejidad</t>
  </si>
  <si>
    <t>2014-04-10.</t>
  </si>
  <si>
    <t>Seminario: Dinámica y Caos</t>
  </si>
  <si>
    <t>2014-05-08.</t>
  </si>
  <si>
    <t>Seminario: Fractales</t>
  </si>
  <si>
    <t>2014-05-19.</t>
  </si>
  <si>
    <t>Seminario: Información, orden y aleatoriedad</t>
  </si>
  <si>
    <t>2014-06-05.</t>
  </si>
  <si>
    <t>Seminario: Algoritmos Genéticos</t>
  </si>
  <si>
    <t>2014-09-10.</t>
  </si>
  <si>
    <t>Seminario: Modelos de Autoorganización Biológica</t>
  </si>
  <si>
    <t>2014-10-29.</t>
  </si>
  <si>
    <t>Seminario: MODELO BÁSICO DE CONSULTA EN LÍNEA SOBRE LAS CIENCIAS DE LA COMPLEJIDAD E INGENIERÍA DE SISTEMAS COMPLEJOS</t>
  </si>
  <si>
    <t>2014-11-27.</t>
  </si>
  <si>
    <t>Seminario: Vida Artificial</t>
  </si>
  <si>
    <t>2015-02-17.</t>
  </si>
  <si>
    <t>Seminario: Complejidad y Sistemas Complejos</t>
  </si>
  <si>
    <t>2015-03-17.</t>
  </si>
  <si>
    <t>Seminario: Autoorganización</t>
  </si>
  <si>
    <t>2015-04-14.</t>
  </si>
  <si>
    <t>2015-04-21.</t>
  </si>
  <si>
    <t>Seminario: Termodinámica</t>
  </si>
  <si>
    <t>2015-04-30.</t>
  </si>
  <si>
    <t>Seminario: Autómatas</t>
  </si>
  <si>
    <t>2015-05-05.</t>
  </si>
  <si>
    <t>Seminario: Evolución</t>
  </si>
  <si>
    <t>2015-05-14.</t>
  </si>
  <si>
    <t>Seminario: Teoría de Sistemas Dinámicos</t>
  </si>
  <si>
    <t>2015-05-19.</t>
  </si>
  <si>
    <t>Seminario: Ingeniería de Sistemas Complejos</t>
  </si>
  <si>
    <t>2015-08-11.</t>
  </si>
  <si>
    <t>Seminario: Agentes Inteligentes</t>
  </si>
  <si>
    <t>2015-09-01.</t>
  </si>
  <si>
    <t>Seminario: Fractales, Autómatas Celulares y Sistemas L</t>
  </si>
  <si>
    <t>2015-09-17.</t>
  </si>
  <si>
    <t>Seminario: Modelos de Propagación biológica</t>
  </si>
  <si>
    <t>2015-09-29.</t>
  </si>
  <si>
    <t>Seminario: Computación Paralela</t>
  </si>
  <si>
    <t>2015-10-20.</t>
  </si>
  <si>
    <t>Seminario: Una introducción a la aplicación de atractores extraños</t>
  </si>
  <si>
    <t>2016-02-16.</t>
  </si>
  <si>
    <t>Seminario: Hipercomputación</t>
  </si>
  <si>
    <t>2016-03-08.</t>
  </si>
  <si>
    <t>Seminario: Ingeniería Morfogenética</t>
  </si>
  <si>
    <t>2016-04-06.</t>
  </si>
  <si>
    <t>Seminario: Inteligencia de Enjambres</t>
  </si>
  <si>
    <t>2016-04-28.</t>
  </si>
  <si>
    <t>Seminario: Complejidad en los sistemas sociales y simulación en los sistemas complejos</t>
  </si>
  <si>
    <t>2016-10-25.</t>
  </si>
  <si>
    <t>Seminario: Fractales: Teoría y aplicaciones</t>
  </si>
  <si>
    <t>Seminario: Una mirada a la sociedad y a la complejidad: masas</t>
  </si>
  <si>
    <t>2016-11-09.</t>
  </si>
  <si>
    <t>2016-11-22.</t>
  </si>
  <si>
    <t>Seminario: Complejidad y Educación</t>
  </si>
  <si>
    <t>2017-03-02.</t>
  </si>
  <si>
    <t>Seminario: Sociedad y Complejidad: Psicología de las masas</t>
  </si>
  <si>
    <t>2017-03-07.</t>
  </si>
  <si>
    <t>Seminario: Vida y Vida Artificial en otro planetas</t>
  </si>
  <si>
    <t>2017-03-16.</t>
  </si>
  <si>
    <t>Seminario: lógica Difusa</t>
  </si>
  <si>
    <t>2017-03-23.</t>
  </si>
  <si>
    <t>Seminario: Complejidad, Cultura y Globalización</t>
  </si>
  <si>
    <t>2017-03-30.</t>
  </si>
  <si>
    <t>Seminario: Sistemas L y Música Fractal</t>
  </si>
  <si>
    <t>2017-04-20.</t>
  </si>
  <si>
    <t>Seminario: La organización de la naturaleza: Autoorganización</t>
  </si>
  <si>
    <t>2017-05-11.</t>
  </si>
  <si>
    <t>Seminario: Comportamiento Fractal del Cerebro</t>
  </si>
  <si>
    <t>2017-06-01.</t>
  </si>
  <si>
    <t>Conversatorio: Arte y música fractal</t>
  </si>
  <si>
    <t>2018-04-04.</t>
  </si>
  <si>
    <t>Seminario: Procesamiento de Lenguaje Natural con python</t>
  </si>
  <si>
    <t>2018-04-11.</t>
  </si>
  <si>
    <t>Seminario: La migración como un fenómeno complejo</t>
  </si>
  <si>
    <t>2018-05-17.</t>
  </si>
  <si>
    <t>Seminario: Astronomía y Complejidad</t>
  </si>
  <si>
    <t>Conferencia: Ingeniería de Sistemas cognitivos</t>
  </si>
  <si>
    <t>2013-09-23.</t>
  </si>
  <si>
    <t>Conferencia: Complejidad en la nano escala</t>
  </si>
  <si>
    <t>2013-10-21.</t>
  </si>
  <si>
    <t>Conferencia: Autoorganización Guiada</t>
  </si>
  <si>
    <t>2014-04-02.</t>
  </si>
  <si>
    <t>Conferencia: Seminario-taller Modelado matemático en ingeniería: De lo simple a lo complejo</t>
  </si>
  <si>
    <t>2014-04-28.</t>
  </si>
  <si>
    <t>Conferencia: Complejidad, catástrofe y sistemas discretos</t>
  </si>
  <si>
    <t>2014-06-09.</t>
  </si>
  <si>
    <t>Conferencia: Herramienta para el análisis de sistemas dinámicos no lineales unidimensionales y bidimensionales</t>
  </si>
  <si>
    <t>2014-11-28.</t>
  </si>
  <si>
    <t>Conferencia: Complejidad, Un camino hacia la nueva ingeniería</t>
  </si>
  <si>
    <t>2015-03-20.</t>
  </si>
  <si>
    <t>Conferencia: Procesador de aplicación específica para simular una colonia de hormigas sobre FPGA</t>
  </si>
  <si>
    <t>2015-05-04.</t>
  </si>
  <si>
    <t>Conferencia: Gestión de Riesgos Entomoecológicos Basado en Algoritmos de Redes Neuronales.</t>
  </si>
  <si>
    <t>2015-05-22.</t>
  </si>
  <si>
    <t>Conferencia: Apoyo al Diagnóstico de Tuberculosis Pleural y Meníngea Usando Redes Neuronales</t>
  </si>
  <si>
    <t>2015-08-31.</t>
  </si>
  <si>
    <t>Conferencia: Auto-ensamblaje y auto-replicación en la búsqueda del origen de la vida sobre el Silicio</t>
  </si>
  <si>
    <t>2015-09-21.</t>
  </si>
  <si>
    <t>Conferencia: Mecanismos de búsqueda de recursos en Linked Data a partir de Sistemas Multiagentes</t>
  </si>
  <si>
    <t>2015-11-11.</t>
  </si>
  <si>
    <t>Conferencia: Modelamiento de Sistemas Complejos mediante herramientas UML  y Simulación basada en agentes</t>
  </si>
  <si>
    <t>2016-04-11.</t>
  </si>
  <si>
    <t>Congreso: IIE Anual Conference &amp; Expo 2016</t>
  </si>
  <si>
    <t>Congreso: Workshop on Engineering Applications ¿ International Congress on Engineering</t>
  </si>
  <si>
    <t>Congreso: IIE Conferencia Anual 2015</t>
  </si>
  <si>
    <t>2015-05-30.</t>
  </si>
  <si>
    <t>Seminario: Maltrato infantil como un fenómeno complejo</t>
  </si>
  <si>
    <t>Conferencia: 2nd International Conference on Complexity, Future Information Systems and Risk</t>
  </si>
  <si>
    <t>Seminario: Computación con Membranas</t>
  </si>
  <si>
    <t>Seminario: Entropía Atómica y No Atómica</t>
  </si>
  <si>
    <t>Seminario: Complejidad en la vida, Vida en la Complejidad</t>
  </si>
  <si>
    <t>Seminario: Arquitectura Distribuida para Simulaciones Basada en Agentes Usando Netlogo</t>
  </si>
  <si>
    <t>Seminario: Astrobiología y Complejidad</t>
  </si>
  <si>
    <t>Seminario: Procesamiento de información en redes complejas</t>
  </si>
  <si>
    <t>Congreso: 1er Congreso Internacional en Empleabilidad y Mercado Laboral de la Alianza del Pacífico: La importancia de la integración</t>
  </si>
  <si>
    <t>International Conference on Information Technology and Systems</t>
  </si>
  <si>
    <t>Tercer Simposio Internacional en Temas y Problemas de Investigación en Educación: Complejidad y Escenarios para la Paz</t>
  </si>
  <si>
    <t>XIV LACCEI International Multi-Conference for Engineering, Education and Technology</t>
  </si>
  <si>
    <t>CIIE 2016 - 3er. Congreso Internacional de Innovación Educativa - Innovar para transformar Simposio Internacional de Postgrados en temas y problemas de investigación</t>
  </si>
  <si>
    <t xml:space="preserve">VI Congreso internacional de experiencias Pedagógicas y Didácticas en Educación Virtual
</t>
  </si>
  <si>
    <t>Encuentro Internacional de Educación en Ingeniería Acofi 2015 - Una Formación de Calidad en Ingeniería</t>
  </si>
  <si>
    <t>10th Iberian Conference on Information Systems and Technologies</t>
  </si>
  <si>
    <t>Tercer Congreso Internacional en Temas y en Problemas de Investigación en Educación, Sociedad, Ciencia y Tecnología</t>
  </si>
  <si>
    <t>2 Simposio Internacional de Postgrados en Temas y Problemas de Investigación en Educación- Retos y Desafíos en la Época de la Inclusión y la Interculturalidad</t>
  </si>
  <si>
    <t>IV Congreso Internacional de Computación</t>
  </si>
  <si>
    <t>Congreso Internacional en Alta Tensión y Aislamiento Eléctrico - ALTAE</t>
  </si>
  <si>
    <t>ARWtr 2007 Advanced Research Workshop on transformers</t>
  </si>
  <si>
    <t>2011 IEEE PES conference on innovative smart grid technologies Latin America IGT-LA</t>
  </si>
  <si>
    <t>2012 Workshop on Engineering Applications (WEA)</t>
  </si>
  <si>
    <t>IV Seminario Internacional en Fuentes Alternativas</t>
  </si>
  <si>
    <t>VI INTERNATIONAL SIMPOSYUM ON ENERGY &amp; INNOVATION</t>
  </si>
  <si>
    <t>Advanced Research Workshop on transformers ARWtr 2010</t>
  </si>
  <si>
    <t>CONCAPAN XXXIV Panamá 2014</t>
  </si>
  <si>
    <t>T&amp;D 2014 IEEE PES Transmission and Distribution Conference and Exposition 2014 Medellín, Colombia</t>
  </si>
  <si>
    <t>ANDESCON 2014 IEEE BOLIVIA</t>
  </si>
  <si>
    <t>1er Congreso internacional en Tecnología e Ingneiería Eléctrica CITIE 2015</t>
  </si>
  <si>
    <t>FISICA DEL RAYO, MODELOS, PROTECCIONES E INTERFERENCIA ELECTROMAGNÉTICA</t>
  </si>
  <si>
    <t>VIII International Symposium on Lightning Protection -SIPDA- 2005</t>
  </si>
  <si>
    <t>XIII INTERNATIONAL SYMPOSIUM ON LIGHTNING PROTECTION SIPDA 2015</t>
  </si>
  <si>
    <t>2015 IEEE PES INNOVATIVE SMART GRID TECHNOLOGIES LATIN AMERICA</t>
  </si>
  <si>
    <t>Expocreatividad SENA 45 años</t>
  </si>
  <si>
    <t>Seminario de actualización en transformadores de potencia</t>
  </si>
  <si>
    <t>Seminario de calidad de energía en instalaciones eléctricas de baja tensión</t>
  </si>
  <si>
    <t>XXV Congreso Nacional de Ingeniería</t>
  </si>
  <si>
    <t>Seminario de la Física del Rayo, Modelos, Protecciones e Interferencia Electromagnética</t>
  </si>
  <si>
    <t>Simposio Internacional Sobre Calidad de Energía SICEL 2011</t>
  </si>
  <si>
    <t>X conferência brasileira sobre qualidade da energia elétrica (cbqee)</t>
  </si>
  <si>
    <t>WORKSHOP ON POWER ELECTRONICS AND POWER QUALITY APPLICATIONS - PEPQA 2013</t>
  </si>
  <si>
    <t>15TH International Symposium of High Voltage Engineering ISH 2007</t>
  </si>
  <si>
    <t>International Conference of Lightning Protection ICLP 2008</t>
  </si>
  <si>
    <t>EUROEM European Electromagnetics</t>
  </si>
  <si>
    <t>28th International Conference On Lightning Protection ICLP 2006</t>
  </si>
  <si>
    <t>III Simposio Internacional sobre Calidad de Energía Eléctrica SICEL 2005</t>
  </si>
  <si>
    <t>X International Symposium on Lightning Protection SIPDA 2009</t>
  </si>
  <si>
    <t>30TH International Conference of Lightning Protection ICLP 2010</t>
  </si>
  <si>
    <t>XI International Symposium on Lightning Protection SIPDA 2011</t>
  </si>
  <si>
    <t>7TH Asia - Pacific International Conference on Lightning</t>
  </si>
  <si>
    <t>4TH EURO-ASIAN PULSED POWER CONFERENCE EAPPC 2012</t>
  </si>
  <si>
    <t>IEEE Pulsed power &amp; plasma science conference PPPS 2013</t>
  </si>
  <si>
    <t>Curso de seguridad y eficiencia en las instalaciones eléctricas y de datos</t>
  </si>
  <si>
    <t>IV SEMINARIO INTERNACIONAL EN FUENTES ALTERNATIVAS DE ENERGÍA Y EFICIENCIA ENERGÉTICA SIFAE</t>
  </si>
  <si>
    <t>IEEE PES TRANSMISSION &amp; DISTRIBUTION CONFERENCE AND EXPOSITION (T&amp;D-LA 2014)</t>
  </si>
  <si>
    <t>32TH INTERNATIONAL CONFERENCE OF LIGHTNING PROTECTION ICLP 2014</t>
  </si>
  <si>
    <t>KMO 2015: THE TENTH INTERNATIONAL CONFERENCE ON KNOWLEDGE MANAGEMENT IN ORGANIZATIONS</t>
  </si>
  <si>
    <t>42nd IEEE PHOTOVOLTAIC SPECIALISTS CONFERENCE</t>
  </si>
  <si>
    <t>INTERNATIONAL CONFERENCE ON LIGHTNING PROTECTION 2016</t>
  </si>
  <si>
    <t>2016 IEEE 36ta Convención de Centroamérica y Panamá, CONCAPAN XXXVI</t>
  </si>
  <si>
    <t>2016 IEEE PES TRANSMISSION AND DISTRIBUTION LATIN AMERICAN CONFERENCE &amp; EXHIBITION</t>
  </si>
  <si>
    <t>Congreso Internacional de Alta Tensión y Aislamiento Eléctrico (ALTAE 2015)</t>
  </si>
  <si>
    <t>IV Congreso internacional de instrumentación control y telecomunicaciones - CIICT 2015</t>
  </si>
  <si>
    <t>International Conference on Technology and Electrical Engineering (CITIE 2015)</t>
  </si>
  <si>
    <t>VIII Simposio Internacional sobre Calidad de la Energía Eléctrica - SICEL 2015</t>
  </si>
  <si>
    <t>2015 IEEE Thirty fifth Central American and Panama convention (CONCAPAN XXXV)</t>
  </si>
  <si>
    <t>33rd International Conference on Lightning Protection</t>
  </si>
  <si>
    <t>Tercer Congreso de Energía Sostenible</t>
  </si>
  <si>
    <t>2016 IEEE 36th Central American and Panama Convention (CONCAPAN XXXVI)</t>
  </si>
  <si>
    <t>EUROMAT 2021</t>
  </si>
  <si>
    <t> XV Congreso Nacional de Materiales y I Iberian Meeting on materials science</t>
  </si>
  <si>
    <t>2018/07/04 </t>
  </si>
  <si>
    <t>XIV LACCEI International Multi-Conference for Engineering, Education and Technology. The Summit of Engineering for the Americas </t>
  </si>
  <si>
    <t>2016/07/22 </t>
  </si>
  <si>
    <t>1er Congreso Internacional de Gestión de las Organizaciones. Nuevas Tendencias y Miradas Alternativas 
BOGOTÁ, D.C</t>
  </si>
  <si>
    <t>2015/11/17 </t>
  </si>
  <si>
    <t>EUROMAT 2015 - European Congress and exhibition on advanced Materials and Processes</t>
  </si>
  <si>
    <t>IV Congreso Internacional de Gestión Tecnológica e Innovación</t>
  </si>
  <si>
    <t>2014/11/27 </t>
  </si>
  <si>
    <t>121st ASEE Annual Conference and Exposition</t>
  </si>
  <si>
    <t>2014/06/15 </t>
  </si>
  <si>
    <t>XXII Conférence Internationale de l'AIMS</t>
  </si>
  <si>
    <t> Internacional</t>
  </si>
  <si>
    <t>X Congreso LatinoAméricano IIE: La Ingeniería Industrial como eje de transformación de la economía latinoamericana</t>
  </si>
  <si>
    <t>2013/05/01 </t>
  </si>
  <si>
    <t>V Cátedra Bernardini Ramazzini: Calidad de Vida en el sitio de trabajo
BOGOTÁ, D.C.</t>
  </si>
  <si>
    <t>2012/05/07 </t>
  </si>
  <si>
    <t>III CONGRESO INTERNACIONAL-CIENCIAS, TECNOLOGÍAS Y CULTURAS. DIÁLOGOS ENTRE LAS DISCIPLINAS DEL CONOCIMIENTO, MIRANDO AL FUTURO DE AMÉRICA LATINA Y EL CARIBE. HACIA UNA INTERNACIONAL DEL CONOCIMIENTO "</t>
  </si>
  <si>
    <t>3er Congreso Internacional, ciencias, tecnologías y culturas</t>
  </si>
  <si>
    <t>1er Simposio en C+T+ IN, Para el desarrollo regional sostenible. "TIC-Emprendimiento-Competitividad"</t>
  </si>
  <si>
    <t>Simposio de Educación y nuevas tecnologías en el marco del congreso ciencias, tecnologías y culturas</t>
  </si>
  <si>
    <t>III Congreso Internacional ' Ciencias, Tecnologías y Culturas. Dilaogos entre las disciplinas del conocimiento mirando al futuro de América Latina y el Caribe.</t>
  </si>
  <si>
    <t>Octavo Congreso Internacional de Educación Superior, Universidad 2012</t>
  </si>
  <si>
    <t>Sixth International Symposiym on Energy &amp; Technology Innovation Forum Puerto Rico Energy Center-Lacce</t>
  </si>
  <si>
    <t>Segunda Conferencia Iberoamericana de Complejidad, Informática y Cibernética</t>
  </si>
  <si>
    <t>10th KMO conference and the 4thLTEC workshop</t>
  </si>
  <si>
    <t>The 11 International KMO Conference</t>
  </si>
  <si>
    <t>The IAFOR International Conference on Sustainability, Energy &amp; the Environment</t>
  </si>
  <si>
    <t>Learning Technology for Education Challenges</t>
  </si>
  <si>
    <t>Thirteenth International Conference On Knowledge Management In Organisations KMO 2018</t>
  </si>
  <si>
    <t>IEEE PES T&amp;D Latinoamerica</t>
  </si>
  <si>
    <t>Segundo Congreso Internacional en Tecnología en Ingeniería Eléctrica - CITIE</t>
  </si>
  <si>
    <t>Ganadores premio Fabio Chaparro - Fundación Grupo de Energía de Bogotá</t>
  </si>
  <si>
    <t>Segundo Congreso Internacional en Tecnología e Ingeniería Eléctrica</t>
  </si>
  <si>
    <t>Tercer Congreso Internacional Nuevas Tendencias en la Gestion del conocimiento de la ingenieria</t>
  </si>
  <si>
    <t>Workshop Engineering Applications 2018</t>
  </si>
  <si>
    <t>2do Seminario de Avances Tecnológicos en Electrónica y Software</t>
  </si>
  <si>
    <t xml:space="preserve"> The 4th International Conference on Electrical Engineering and Green Energy (CEEGE)</t>
  </si>
  <si>
    <t xml:space="preserve"> desde 2021-06-10 - hasta 2021-06-13</t>
  </si>
  <si>
    <t>KMO/LTEC 2021</t>
  </si>
  <si>
    <t>2021-07-05 - hasta 2021-07-06</t>
  </si>
  <si>
    <t xml:space="preserve"> Congreso Internacional de Sociología y Antropología del Turismo (SOCANTUR2020)</t>
  </si>
  <si>
    <t>desde 2021-02-17 - hasta 2021-02-26</t>
  </si>
  <si>
    <t>CISTI'2020 - 15ª Conferencia Ibérica de Sistemas y Tecnologías de Información</t>
  </si>
  <si>
    <t xml:space="preserve">15th Iberian Conference on Information Systems and Technologies (CISTI) </t>
  </si>
  <si>
    <t xml:space="preserve">Primer Simposio Internacional de Proyección Social </t>
  </si>
  <si>
    <t xml:space="preserve">2019-09-06 - hasta 2019-09-06 </t>
  </si>
  <si>
    <t>9° Conferencia Ibérica de Sistemas y tecnologías de Información</t>
  </si>
  <si>
    <t xml:space="preserve"> 32nd IBIMA Conference</t>
  </si>
  <si>
    <t xml:space="preserve">2018-11-15 - hasta 2018-11-16 </t>
  </si>
  <si>
    <t>CISTI 2018 - 13th Iberian Conference on Information Systems and Technologies</t>
  </si>
  <si>
    <t xml:space="preserve"> 2018-06-13 - hasta 2018-06-16 </t>
  </si>
  <si>
    <t xml:space="preserve">CISTI'2018 - 13ª Conferencia Ibérica de Sistemas y Tecnologías de Información </t>
  </si>
  <si>
    <t xml:space="preserve">2018-06-13 - hasta 2018-06-16 </t>
  </si>
  <si>
    <t xml:space="preserve">Workshop on Engineering Applications WEA 2018 </t>
  </si>
  <si>
    <t xml:space="preserve">2018-10-17 - hasta 2018-10-19 </t>
  </si>
  <si>
    <t xml:space="preserve">7th International Workshop on Learning Technology for Education in Cloud - LTEC 2018 </t>
  </si>
  <si>
    <t xml:space="preserve">2018-08-06 - hasta 2018-08-10 </t>
  </si>
  <si>
    <t>XI CONGRESO INTERNACIONAL DE INGENIERÍA INDUSTRIAL</t>
  </si>
  <si>
    <t xml:space="preserve"> Workshop on Engineering Applications WEA 2017</t>
  </si>
  <si>
    <t xml:space="preserve">2017-09-27 - hasta 2017-09-29 </t>
  </si>
  <si>
    <t xml:space="preserve">CISTI 2017 : 12th Iberian Conference on Information Systems and Technologies </t>
  </si>
  <si>
    <t xml:space="preserve">2017-06-21 - hasta 2017-06-24 </t>
  </si>
  <si>
    <t xml:space="preserve">Workshop on Engineering Applications WEA 2016 </t>
  </si>
  <si>
    <t xml:space="preserve">desde 2016-09-21 - hasta 2016-09-23 </t>
  </si>
  <si>
    <t xml:space="preserve">CISTI 2016 : 11th Iberian Conference on Information Systems and Technologies </t>
  </si>
  <si>
    <t xml:space="preserve">2016-06-15 - hasta 2016-06-18 </t>
  </si>
  <si>
    <t xml:space="preserve">KMO 2015 : 10th International Conference on Knowledge Management in Organizations </t>
  </si>
  <si>
    <t xml:space="preserve">2015-08-24 - hasta 2015-08-28 </t>
  </si>
  <si>
    <t>CISTI 2015 : 10th Iberian Conference on Information Systems and Technologies</t>
  </si>
  <si>
    <t>Congreso Internacional del COLPARMEX</t>
  </si>
  <si>
    <t>II Congreso Internacional de Ingeniería Industrial III-UD "Ingeniería para el Desarrollo de Latinoamérica"</t>
  </si>
  <si>
    <t>III Congreso Internacional de Ingeniería Industrial III-UD "Ingeniería para el Desarrollo de Latinoamérica"</t>
  </si>
  <si>
    <t>KMO2011 SIXTH INTERNATIONAL KMO CONFERENCE KNOWLEDGE MANAGEMENT FOR SUSTAINABLE INNOVATION</t>
  </si>
  <si>
    <t>KMO 2014 : 9th International Knowledge Management in Organizations Conference</t>
  </si>
  <si>
    <t>CISTI 2014 : 9th Iberian Conference on Information Systems and Technologies</t>
  </si>
  <si>
    <t>XI CONGRESO INTERNACIONAL DE INGENIERÍA INDUSTRIAL "Tecnologías de la Información y el Conocimiento Aplicados a la Industria"</t>
  </si>
  <si>
    <t>The 8th International Conference on Knowledge Management in Organizations</t>
  </si>
  <si>
    <t>9th International Conference, KMO 2014</t>
  </si>
  <si>
    <t>THE SEVENTH INTERNATIONAL CONFERENCE ON INNOVATIVE MOBILE AND INTERNET SERVICES IN UBIQUITOUS COMPUTING IMIS 2013</t>
  </si>
  <si>
    <t>8 CONFERENCIA IBERICA DE SISTEMAS Y TECNOLOGIAS DE LA INFORMACION CISTI 2013 UNIVERSIDAD NOVA DE LISBOA PORTUGAL</t>
  </si>
  <si>
    <t>SISTEMAS E TECNOLOGIAS DE INFORMACAO ATAS DA 8 CONFERENCIA IBERICA DE SISTEMAS E TECNOLOGIAS DE INFORMACAO LISBOA PORTUGAL</t>
  </si>
  <si>
    <t>CISTI 2013 LA 8 CONFERENCIA IBERICA DE SISTEMAS Y TECNOLOGIAS DE INFORMACION</t>
  </si>
  <si>
    <t>X CONGRESO INTERNACIONAL DE INGENIERÍA INDUSTRIAL: Estrategias Exitosas para la Gestión Empresarial</t>
  </si>
  <si>
    <t>Eleventh LACCEI Latin American and Caribbean Conference for Engineering and Technology (LACCEI¿2013)</t>
  </si>
  <si>
    <t>8/14/2013</t>
  </si>
  <si>
    <t>9/23/2013</t>
  </si>
  <si>
    <t>QCBS Annual Symposium</t>
  </si>
  <si>
    <t>IWBBIO 2014 (2nd International Work-Conference on Bioinformatics and Biomedical Engineering)</t>
  </si>
  <si>
    <t>Centre for Forest Research (CFR) 8th Annual Conference</t>
  </si>
  <si>
    <t>4/29/2014</t>
  </si>
  <si>
    <t>7th International Congress on Environmental Modelling and Software (iEMSs)</t>
  </si>
  <si>
    <t>6/15/2014</t>
  </si>
  <si>
    <t>CAG Annual Meeting</t>
  </si>
  <si>
    <t>5/26/2014</t>
  </si>
  <si>
    <t>Colloque annuel des étudiants et étudiantes en Sciences de l¿Environnement de l¿UQÀM, Montréal</t>
  </si>
  <si>
    <t>10th Computing Colombian Conference (10CCC)</t>
  </si>
  <si>
    <t>9/21/2015</t>
  </si>
  <si>
    <t>2nd International Conference on Bioinformatics and Computer Engineering (ICBCE 2016)</t>
  </si>
  <si>
    <t>4/20/2016</t>
  </si>
  <si>
    <t>7th IEEE International Conference on Software Engineering and Service Science (ICSESS 2016)</t>
  </si>
  <si>
    <t>8/26/2016</t>
  </si>
  <si>
    <t>ccgrid 2016</t>
  </si>
  <si>
    <t>5/16/2016</t>
  </si>
  <si>
    <t>AAG Annual meeting</t>
  </si>
  <si>
    <t>3/29/2016</t>
  </si>
  <si>
    <t>QCBS Annual Symposium.</t>
  </si>
  <si>
    <t>12/15/2016</t>
  </si>
  <si>
    <t>8th International Congress on Environmental Modelling and Software (IEMSS)</t>
  </si>
  <si>
    <t xml:space="preserve"> 7th IEEE International Conference on Software Engineering and Service Science (ICSESS 2016) </t>
  </si>
  <si>
    <t xml:space="preserve">2016-08-26 - hasta 2016-08-28 </t>
  </si>
  <si>
    <t>GIScience 2016 Workshop</t>
  </si>
  <si>
    <t>9/27/2016</t>
  </si>
  <si>
    <t xml:space="preserve">ICCBDC 2017: 2017 International Conference on Cloud and Big Data Computing </t>
  </si>
  <si>
    <t xml:space="preserve">2017-09-17 - hasta 2017-09-19 </t>
  </si>
  <si>
    <t>5/29/2017</t>
  </si>
  <si>
    <t>10th International Conference on Geographic Information Science</t>
  </si>
  <si>
    <t>8/28/2018</t>
  </si>
  <si>
    <t xml:space="preserve">KMO2018 </t>
  </si>
  <si>
    <t xml:space="preserve">2018-08-06 - hasta 2018-08-09 </t>
  </si>
  <si>
    <t>Canadian Society for Ecology and Evolution Meeting</t>
  </si>
  <si>
    <t>7/18/2018</t>
  </si>
  <si>
    <t>AAG Annual meeting, New Orleans, LA, États-Unis</t>
  </si>
  <si>
    <t>Forum Environnement 2018 de l'Université de Montréal</t>
  </si>
  <si>
    <t xml:space="preserve"> IV Congreso Internacional del Grupo Interdisciplinar de Investigación en Educación e Inclusión (GIEI) </t>
  </si>
  <si>
    <t xml:space="preserve">2018-10-03 - hasta 2018-10-05 </t>
  </si>
  <si>
    <t xml:space="preserve">13th Iberian Conference on Information Systems and Technologies (CISTI¿2018) </t>
  </si>
  <si>
    <t>2018-06-13 - hasta 2018-06-16</t>
  </si>
  <si>
    <t>GIScience 2018 Workshop</t>
  </si>
  <si>
    <t>5/15/2018</t>
  </si>
  <si>
    <t>2019-07-25 - hasta 2019-07-27</t>
  </si>
  <si>
    <t>15ª Conferencia Ibérica de Sistemas y Tecnologías de Información (CISTI)</t>
  </si>
  <si>
    <t>Influence of the Antenna and the Neighboring Structures in the Measurement of Lightning-Generated Electric Fields</t>
  </si>
  <si>
    <t>20-22 Nov. 2019</t>
  </si>
  <si>
    <t>GISE4</t>
  </si>
  <si>
    <t>Characterization of positive return strokes from a thunderstorm day observed in Bogota, Colombia</t>
  </si>
  <si>
    <t>30 Sept.-4 Oct. 2019</t>
  </si>
  <si>
    <t>GISE5</t>
  </si>
  <si>
    <t>Denoising of electrical signals produced by partial discharges in distribution transformers using the local polynomial approximation and the criterion of non-parametric estimators</t>
  </si>
  <si>
    <t>26 al 30 de agosto de 2019.</t>
  </si>
  <si>
    <t>GISE6</t>
  </si>
  <si>
    <t>Characterization of Electric Fields Produced by Preliminary Breakdown Pulses Observed in Bogotá, Colombia</t>
  </si>
  <si>
    <t>GISE7</t>
  </si>
  <si>
    <t>Features of the Initial Breakdown Pulses in Negative Ground Flashes Observed in Colombia</t>
  </si>
  <si>
    <t>EVALUACIÓN DE CALIDAD EN PROCESOS DE ESTERILIZACIÓN DE EQUIPOS EN UNA RED HOSPITALARIA</t>
  </si>
  <si>
    <t>2021-sep-21</t>
  </si>
  <si>
    <t>internacional</t>
  </si>
  <si>
    <t>PROCESOS LOGÍSTICOS EN LA GESTIÓN HOSPITALARIA</t>
  </si>
  <si>
    <t>2021-sep-24</t>
  </si>
  <si>
    <t xml:space="preserve">Congreso de la Red internacional de investigadores en competitividad </t>
  </si>
  <si>
    <t xml:space="preserve">2019-11-06 - hasta 2019-11-08 </t>
  </si>
  <si>
    <t>15th Annual CubeSat Developers Workshop</t>
  </si>
  <si>
    <t>Congreso Internacional en Ciencia y Tecnología aeroespacial (CICTA 2018)</t>
  </si>
  <si>
    <t xml:space="preserve">12th World Congress on Industrial Health, Healthcare and Medical Tourism </t>
  </si>
  <si>
    <t xml:space="preserve">2017-10-16 - hasta 2017-10-17 </t>
  </si>
  <si>
    <t xml:space="preserve"> III Congreso Iberoamericano de Telesalud y Telemedicina &amp; I Congreso Mundial UNADISTA de ciencia tecnología e innovación en salud </t>
  </si>
  <si>
    <t xml:space="preserve">2017-10-04 - hasta 2017-10-06 </t>
  </si>
  <si>
    <t>SEXTO CONGRESO INTERNACIONAL EN CIENCIA Y TECNOLOGIA AEROESPACIAL CICTA 2016</t>
  </si>
  <si>
    <t>INTERNATIONAL MEDICINE CONFERENCE 2016</t>
  </si>
  <si>
    <t>2015 Annual Spring CubeSat Developers Workshop</t>
  </si>
  <si>
    <t>Quinto Congreso Internacional en Ciencia y Tecnología aeroespacial (CICTA 2014)</t>
  </si>
  <si>
    <t>1er simposio de integración regional y 3er seminario de ingeniería electrónica</t>
  </si>
  <si>
    <t>Sistemas satelitales y programas especiales para el desarrollo nacional</t>
  </si>
  <si>
    <t>5th European CubeSat Symposium</t>
  </si>
  <si>
    <t>CONGRESO INTERNACIONAL DE ELECTRÓNICA, CONTROL Y TELECOMUNICACIONES-CIECT XVI</t>
  </si>
  <si>
    <t>2021-11-25 - hasta 2021-11-26</t>
  </si>
  <si>
    <t>8th Workshop on Engineering Applications (WEA)</t>
  </si>
  <si>
    <t>2021-10-6-hasta 2021-10-8</t>
  </si>
  <si>
    <t>Workshop on Engineering Applications (WEA 2020)</t>
  </si>
  <si>
    <t xml:space="preserve">ISPRS 2020 Congress </t>
  </si>
  <si>
    <t xml:space="preserve">2020-08-31 - hasta 2020-09-02 </t>
  </si>
  <si>
    <t xml:space="preserve"> 15a Conferencia Ibérica de Sistemas y Tecnologias de Información </t>
  </si>
  <si>
    <t xml:space="preserve">2020-06-24 - hasta 2020-06-27 </t>
  </si>
  <si>
    <t>IEEE International Geoscience and Remote Sensing Symposium (IGARSS)</t>
  </si>
  <si>
    <t>International Society For Photogrammetry And Remote Sensing</t>
  </si>
  <si>
    <t>Conference on Information Systems and Technologies</t>
  </si>
  <si>
    <t xml:space="preserve">2019 2nd International Conference And Workship On Telecommunication, Computing, Electrical, Electronics And Control (ICW-Telekomnika) </t>
  </si>
  <si>
    <t>2019-11-19 - hasta 2019-11-20</t>
  </si>
  <si>
    <t xml:space="preserve">Workshop on Engineering Applications WEA 2019 </t>
  </si>
  <si>
    <t xml:space="preserve"> 2019-10-16 - hasta 2019-10-18</t>
  </si>
  <si>
    <t xml:space="preserve">Geo-information for Disaster management (Gi4DM) </t>
  </si>
  <si>
    <t xml:space="preserve">2019-09-03 - hasta 2019-09-06 </t>
  </si>
  <si>
    <t xml:space="preserve">The 8th Asia-Pacific Conference on Antennas and Propagation (APCAP 2019) </t>
  </si>
  <si>
    <t xml:space="preserve">2019-08-04 - hasta 2019-08-08 </t>
  </si>
  <si>
    <t xml:space="preserve">IGARSS 2019-2019 IEEE International Geoscience and Remote Sensing Symposium </t>
  </si>
  <si>
    <t>2019-07-28 - hasta 2019-08-02</t>
  </si>
  <si>
    <t xml:space="preserve">WorldCist'19 - 7th World Conference on Information Systems and Technologies </t>
  </si>
  <si>
    <t xml:space="preserve">2019-04-16 - hasta 2019-04-19 </t>
  </si>
  <si>
    <t xml:space="preserve">ANIMH 2nd International Conference on New Developments in Engineering and Applied Sciences (NDEA-Aug-2019) </t>
  </si>
  <si>
    <t xml:space="preserve">2019-08-07 - hasta 2019-08-08 </t>
  </si>
  <si>
    <t xml:space="preserve"> International Conference on Science and Innovative Engineering </t>
  </si>
  <si>
    <t>International Symposium on Advanced Technologies, Renewable Energies and Economic Development (CITED 2018)</t>
  </si>
  <si>
    <t>II Congreso Internacional de Tecnología, Ciencia y Educacion para el Desarrollo Sostenible</t>
  </si>
  <si>
    <t>2nd Colombian Conference on Robotics and Automation (CCRA)</t>
  </si>
  <si>
    <t>International Conference Europe Middle East &amp; North Africa On Information System Technology and Learning Researchs</t>
  </si>
  <si>
    <t>5th Workshop on Engineering Applications (WEA 2018)</t>
  </si>
  <si>
    <t>III Encuentro de experiencias con metodología virtual</t>
  </si>
  <si>
    <t>International Conference on Future Internet of Things and Cloud (FiCloud-2018)</t>
  </si>
  <si>
    <t>Usability of big data resources in visual search interfaces of repositories base on KOS</t>
  </si>
  <si>
    <t>III Congreso Internacional de Innovación y Tendencias en Ingeniería "CONIITI"</t>
  </si>
  <si>
    <t>Cuartas Jornadas Iberoamericanas de Generación Distribuida y Microrredes Eléctricas Inteligentes (RIGMEI 2016)</t>
  </si>
  <si>
    <t>2017 IEEE Symposium Series on Computational Intelligence (SSCI)</t>
  </si>
  <si>
    <t>desde 2017-11-27 - hasta 2017-12-01 </t>
  </si>
  <si>
    <t>Communications and Computing (COLCOM)</t>
  </si>
  <si>
    <t>desde 2016-04-27 - hasta 2016-04-29 </t>
  </si>
  <si>
    <t>10th International Conference on Mathematical Modeling in Physical Sciences</t>
  </si>
  <si>
    <t>2021-09-06 hasta 2021-09-09</t>
  </si>
  <si>
    <t>Conversatoria Bioingenieria frente al covid-19 Tecnologias y modelos epidemiologicos en colombia y en el mundo</t>
  </si>
  <si>
    <t>Semana Linux XVII</t>
  </si>
  <si>
    <t>Simposio internacional en nuevas tecnologías y terapias avanzadas de la salud.</t>
  </si>
  <si>
    <t>The Latin American and Caribbean Consortium of Engineering Institutions</t>
  </si>
  <si>
    <t>4th World Congress on New Technologies (NewTech'18)</t>
  </si>
  <si>
    <t>XII congreso internacional de electrónica,control y telecomunicaciones</t>
  </si>
  <si>
    <t>XII congreso internacional electrónica y tecnologías de avanzada</t>
  </si>
  <si>
    <t>X Congr. Internacional de Electrónica, Control y Telecomunicaciones</t>
  </si>
  <si>
    <t>IX Congr. Internacional de Electrónica, Control y Telecomunicaciones</t>
  </si>
  <si>
    <t>Conf. 4th IEEE int. Biosignals and Biorobotics (ISSNIP)</t>
  </si>
  <si>
    <t>VIII Congreso Internacional de Electrónica, Control y telecomunicaciones</t>
  </si>
  <si>
    <t>2012-XX-XX</t>
  </si>
  <si>
    <t>VII Congreso Internacional de Electrónica, Control y telecomunicaciones</t>
  </si>
  <si>
    <t>2011-04-XX</t>
  </si>
  <si>
    <t>Conf. Iberoamericana de Complejidad, Informática y Cibernética (CICIC)</t>
  </si>
  <si>
    <t>IV Congreso Colombiano de Bioingeniería e Ingeniería Biomédica</t>
  </si>
  <si>
    <t>PAN AMERICAN HEALTH CARE EXCHANGES PAHCE 2015</t>
  </si>
  <si>
    <t>3/23/2015</t>
  </si>
  <si>
    <t>14th Conferencia Ibérica de Sistemas y Tecnologías de información, CISTI-2019</t>
  </si>
  <si>
    <t>2019-06-19 - hasta 2019-06-22</t>
  </si>
  <si>
    <t>Décima Quinta Conferencia Iberoamericana en Sistemas, Cibernética e Informática 2016</t>
  </si>
  <si>
    <t>37th Annual International Conference of the IEEE Engineering in Medicine and Biology Society</t>
  </si>
  <si>
    <t>Sexto Congreso internacional del medio Ambiente y desarrollo sostenible</t>
  </si>
  <si>
    <t>World Congress on Medical Physics and Biomedical Engineering 2018</t>
  </si>
  <si>
    <t>Segundo Congreso Internacional de Ciencias Basicas e Ingenieria</t>
  </si>
  <si>
    <t>E-XPERIENCE 2018</t>
  </si>
  <si>
    <t>VIII Encuentro De Investigación</t>
  </si>
  <si>
    <t xml:space="preserve">2020-10-27 - 
                hasta 2020-10-30 </t>
  </si>
  <si>
    <t xml:space="preserve">V Encuentro Internacional de la Red Latinoamericana y del Caribe del Espacio - ReLaCa ESPACIO </t>
  </si>
  <si>
    <t>2020-05-22 - hasta 2020-05-22</t>
  </si>
  <si>
    <t>XVII Encuentro Regional de Semilleros de Investigación, Nodo - Bogotá - Cundinamarca</t>
  </si>
  <si>
    <t>2019-05-08 - 
                hasta 2019-05-10</t>
  </si>
  <si>
    <t xml:space="preserve"> The Organizing Committee of the IV Ibero-American Congress of Smart Cities (ICSC-CITIES 2021)</t>
  </si>
  <si>
    <t>29/11/2021 - 01/12/2021</t>
  </si>
  <si>
    <t>TICAL 2018</t>
  </si>
  <si>
    <t>MICROCHIP MASTERS CONFERENCE 2018</t>
  </si>
  <si>
    <t>NEIVA KNOWLEDGE TIME</t>
  </si>
  <si>
    <t>JORNADA DE REDES Y SEGURIDAD INFORMÁTICA</t>
  </si>
  <si>
    <t>IEEE GLOBAL ENGINEERING EDUCATION CONFERENCE-EDUCON 2018</t>
  </si>
  <si>
    <t>TERCERA EDICIÓN LACNIC ON THE MOVE 2017</t>
  </si>
  <si>
    <t>MICROCHIP MASTERS CONFERENCE 2017</t>
  </si>
  <si>
    <t>VII ENCUENTRO NACIONAL Y III INTERNACIONAL DE CIENCIA Y TECNOLOGÍA</t>
  </si>
  <si>
    <t>IEEE AND RFID MAGAZINE CONFERENCE 2017</t>
  </si>
  <si>
    <t>PRIMERA JORNADA DE REDES Y SEGURIDAD INFORMÁTICA ECCISEC</t>
  </si>
  <si>
    <t>SECOND INTERNATIONAL CONFERENCE ON RESEARCH IN INTELLIGENT AND COMPUTING IN ENGINEERING (RICE-17)</t>
  </si>
  <si>
    <t>III SIMPOSIO NACIONAL DE FORMACIÓN CON CALIDAD Y PERTINENCIA</t>
  </si>
  <si>
    <t>I ENCUENTRO INTERNACIONAL Y II ENCUENTRO NACIONAL DE LA RED ECUATORIANA DE CIENCIA REGIONAL (RECIR) 2016</t>
  </si>
  <si>
    <t>1ER. ENCUENTRO REGIONAL DE SEMILLEROS DE INVESTIGACIÓN EN MERCADEO, LOGÍSTICA, TELEINFORMÁTICA E INDUSTRIAS CREATIVAS</t>
  </si>
  <si>
    <t>4TO INTERCAMBIO INTERNACIONAL DE AGROECOLOGÍA SISTEMAS SOSTENIBLES DE PRODUCCIÓN, ALTERNATIVAS FRENTE AL CAMBIO CLIMATICO</t>
  </si>
  <si>
    <t>SEXTA CONFERENCIA DE DIRECTORES DE TECNOLOGÍA DE INFORMACIÓN, TICAL 2016</t>
  </si>
  <si>
    <t>COLOQUIO EN CIUDADES INTELIGENTES</t>
  </si>
  <si>
    <t>II CONGRESO INTERNACIONAL DE INNOVACIÓN Y TENDENCIAS EN INGENIERÍA</t>
  </si>
  <si>
    <t>MICROCHIP MASTERS CONFERENCE 2016</t>
  </si>
  <si>
    <t>XVI CONGRESO NACIONAL Y VII CONGRESO IBEROAMERICANO DE PEDAGOGÍA</t>
  </si>
  <si>
    <t>LACNIC 25 - FLIP6</t>
  </si>
  <si>
    <t>NASA SPACEAPPS BOGOTÁ 2016</t>
  </si>
  <si>
    <t>ICCBN 2015</t>
  </si>
  <si>
    <t>4 TH INTERNATIONAL CONFERENCE ON COMMUNICATION AND BROADBAND NETWORKING (ICCBN 2015)</t>
  </si>
  <si>
    <t>RUEDA DE COMUNIDADES ACADÉMICAS RUMBO</t>
  </si>
  <si>
    <t>II SIMPOSIO NACIONAL DE FORMACIÓN CON CALIDAD Y PERTINENCIA</t>
  </si>
  <si>
    <t>WORKSHOP ON ENGINEERING APPLICATIONS ¿ INTERNATIONAL CONGRESS ON ENGINEERING</t>
  </si>
  <si>
    <t>WORKSHOP ON ENGINEERING APPLICATIONS</t>
  </si>
  <si>
    <t>TERCER CONGRESO LATINOAMERICANO DE INVESTIGACIÓN EDUCATIVA - CLIE 2015</t>
  </si>
  <si>
    <t>MICROCHIP MASTERS CONFERENCE 2015</t>
  </si>
  <si>
    <t>FREESCALE TECHNOLOGY FORUM 2008,2009,2011,2012,2014,2015</t>
  </si>
  <si>
    <t>XVI CONVENCIÓN DE INGENIERÍA ELÉCTRICA CIE2015</t>
  </si>
  <si>
    <t>CITA 2015</t>
  </si>
  <si>
    <t>MEM 2015 UAN</t>
  </si>
  <si>
    <t>ICTCM 2015</t>
  </si>
  <si>
    <t>V CONGRESO INTERNACIONAL DE CIENCIA Y TECNOLOGÍA AEROESPACIAL CICTA 2014</t>
  </si>
  <si>
    <t>8TH ANNUAL INTERNATIONAL CONFERENCE ON MATHEMATICS &amp; STATISTCS</t>
  </si>
  <si>
    <t>II CONGRESO INTERNACIONAL DE MATEMÁTICAS ASISTIDAS POR COMPUTADOR Y III SIMPOSIO DE MATEMÁTICAS Y EDUCACIÓN MATEMÁTICA</t>
  </si>
  <si>
    <t>47th Annual Industrial Electronics Conference IECON 2021 - "Machine Learning Experiments for a Real-Time Energy Management in a Microgrid Cluster"</t>
  </si>
  <si>
    <t>Octubre 13-16, 2021</t>
  </si>
  <si>
    <t>IECON 2021 is the 47th Annual Conference of the IEEE Industrial Electronics Society (IES), focusing on contemporary industry topics ranging from electronics, controls, manufacturing, to communications and computational intelligence.</t>
  </si>
  <si>
    <t>October 13-16, 2021</t>
  </si>
  <si>
    <t>I CONGRESO INTERNACIONAL DE BIORREFINERIAS Y ENERGIAS RENOVABLES SOPORTADAS EN TIC</t>
  </si>
  <si>
    <t>IX Simposio Internacional sobre Calidad de la Energía Eléctrica SICEL 2017
BUCARAMANGA</t>
  </si>
  <si>
    <t>Workshop on Power Electronics and Power Quality (PEPQA 2017)</t>
  </si>
  <si>
    <t>2017 IEEE 8th International Symposium on Power Electronics for Distributed Generation Systems (PEDG)</t>
  </si>
  <si>
    <t>8th International Symposium on Power Electronics for Distributed Generation Systems (PEDG 2017)</t>
  </si>
  <si>
    <t>IEEE Convención de Centroamérica y Panamá, CONCAPAN XXXVI</t>
  </si>
  <si>
    <t>11th ISES Eurosun Conference</t>
  </si>
  <si>
    <t>Workshop on Engineering Applications 2016</t>
  </si>
  <si>
    <t>Cuartas jornadas iberoamericanas de generación distribuida y microrredes eléctricas inteligentes - RIGMEI 2016</t>
  </si>
  <si>
    <t>43rd IEEE Photovoltaic Specialists Conference</t>
  </si>
  <si>
    <t>8th International Power Electronics and Motion Control Conference - ECCE Asia (IPEMC 2016-ECCE Asia)</t>
  </si>
  <si>
    <t>31st Annual IEEE Applied Power Electronics Conference and Exposition (APEC)</t>
  </si>
  <si>
    <t>IEEE International Conference on Consumer Electronics (ICCE)</t>
  </si>
  <si>
    <t>VIII Simposio Internacional sobre la Calidad de la Energía Eléctrica, SICEL 2015</t>
  </si>
  <si>
    <t>First International Conference on Technology and Electrical Engineering (CITIE 2015)</t>
  </si>
  <si>
    <t>41th Annual Conference of IEEE Industrial Electronics Society, IECON 2015</t>
  </si>
  <si>
    <t>Innovative Smart Grid Technologies Conference Latin America (ISGT-LA 2015)</t>
  </si>
  <si>
    <t>2015 IEEE Energy Conversion Congress and Exposition (ECCE)</t>
  </si>
  <si>
    <t>31st European Photovoltaic Solar Energy Conference and Exhibition (EU PVSEC 2015)</t>
  </si>
  <si>
    <t>XXXVI Jornadas de Automática - 2015</t>
  </si>
  <si>
    <t>2015 IEEE Power &amp; Energy Society General Meeting.</t>
  </si>
  <si>
    <t>2015 IEEE First International Conference on DC Microgrids (ICDCM)</t>
  </si>
  <si>
    <t>IEEE Workshop on Power Electronics and Power Quality Applications 2015</t>
  </si>
  <si>
    <t>9th International Conference on Power Electronics and ECCE Asia (ICPE-ECCE Asia)</t>
  </si>
  <si>
    <t>International Congress on mechanical and electric Engineering (ICM&amp;EE-2014)</t>
  </si>
  <si>
    <t>Trigésima cuarta Convención de Centroamérica y Panamá, CONCAPAN XXXIV IEEE Panamá</t>
  </si>
  <si>
    <t>III Jornada - Taller de calibración de instrumentos Radiométricos</t>
  </si>
  <si>
    <t>VII Congreso Internacional de la Región Andina Andescon 2014</t>
  </si>
  <si>
    <t>2014 IEEE PES Transmission &amp; Distribution Conference and Exposition (T&amp;D-LA 2014)</t>
  </si>
  <si>
    <t>I Encuentro de Estudiantes de Doctorado</t>
  </si>
  <si>
    <t>11th International conference on modeling and simulation of electric machines, converters and systems Electrimacs 2014</t>
  </si>
  <si>
    <t>2014 IEEE International Energy Conference (ENERGYCON)</t>
  </si>
  <si>
    <t>Titel Proceedings of the 29th Annual IEEE Applied Power Electronics Conference and Exposition, APEC 2014</t>
  </si>
  <si>
    <t>Simposio Internacional sobre Calidad de la Energía Eléctrica</t>
  </si>
  <si>
    <t>IV Seminario Internacional en Fuentes Alternativas de Energía - SIFAE 2013</t>
  </si>
  <si>
    <t>1er Congreso Internacional en Tecnologías Limpias</t>
  </si>
  <si>
    <t>2013 ISES Solar World Congress</t>
  </si>
  <si>
    <t>II SIMPOSIO INTERNACIONAL SOBRE SISTEMAS ELECTROMECÁNICOS- SISEM 2013</t>
  </si>
  <si>
    <t>8th International Conference on Energy Efficiency in Motor Driven Systems (EEMODS 2013)</t>
  </si>
  <si>
    <t>International Conference on Advances in Mechanical Engineering 2013.</t>
  </si>
  <si>
    <t>SEGUNDA JORNADA DE CALIBRACIÓN DE INSTRUMENTOS RADIOMÉTRICOS</t>
  </si>
  <si>
    <t>XXV Congreso de Física</t>
  </si>
  <si>
    <t>POWER ELECTRONICS AND POWER QUALITY APLICATIONS IEEE PEPQA 2013</t>
  </si>
  <si>
    <t>13 th Spanish-Portuguese Conference on Electrical Engineering</t>
  </si>
  <si>
    <t>XIII Spanish-Portuguese Conference on Electrical Engineering</t>
  </si>
  <si>
    <t>2013 IEEE International Symposium on Industrial Electronics (ISIE 2013)</t>
  </si>
  <si>
    <t>ICOTT'S 2021 -Advances in Tourism, Technology and Systems</t>
  </si>
  <si>
    <t>ICERI2018, the 11th annual International Conference of Education, Research and Innovation</t>
  </si>
  <si>
    <t>2018-11-12 - hasta 2018-11-14</t>
  </si>
  <si>
    <t>2018-11-06 - hasta 2018-11-08</t>
  </si>
  <si>
    <t>EMENA-ISTL: International Conference Europe Middle East &amp; North Africa Information Systems and Technologies to Support Learning</t>
  </si>
  <si>
    <t>2018-10-25 - hasta 2018-10-27</t>
  </si>
  <si>
    <t>WEA 2018: Applied Computer Sciences in Engineering</t>
  </si>
  <si>
    <t>ICANN 2018: International Conference on Artificial Neural Networks</t>
  </si>
  <si>
    <t>2018 IEEE International Conference on Smart Internet of Things</t>
  </si>
  <si>
    <t>2018-08-17 - hasta 2018-08-19</t>
  </si>
  <si>
    <t>2018 6th International Conference on Future Internet of Things and Cloud Workshops (FiCloudW)</t>
  </si>
  <si>
    <t>2nd International Conference on Cloud and Big Data Computing 2018</t>
  </si>
  <si>
    <t>IFIP International Conference on Artificial Intelligence Applications and Innovations</t>
  </si>
  <si>
    <t>2017-03-16 - hasta 2017-03-18</t>
  </si>
  <si>
    <t>Learning Objects and Technology (LACLO)</t>
  </si>
  <si>
    <t>2016-10-03 - hasta 2016-10-07</t>
  </si>
  <si>
    <t>Workshop on Engineering Applications International Congress on Engineering 2016</t>
  </si>
  <si>
    <t>2016-09-21 - hasta 2016-09-23</t>
  </si>
  <si>
    <t>2016-09-02 - hasta 2016-09-05</t>
  </si>
  <si>
    <t>2016-06-22 - hasta 2016-06-24</t>
  </si>
  <si>
    <t>2016-05-23 - hasta 2016-05-25</t>
  </si>
  <si>
    <t>2015-10-28 - hasta 2015-10-30</t>
  </si>
  <si>
    <t>2015-09-23 - hasta 2015-09-25</t>
  </si>
  <si>
    <t>V Congreso Internacional de Historia</t>
  </si>
  <si>
    <t>2014-11-13 - hasta 2014-11-15</t>
  </si>
  <si>
    <t>Congreso de Viena</t>
  </si>
  <si>
    <t>2014-09-18 - hasta 2014-09-22</t>
  </si>
  <si>
    <t>ESRI education Conference</t>
  </si>
  <si>
    <t>2014-08-25 - hasta 2014-08-29</t>
  </si>
  <si>
    <t>ESRI Research Conference</t>
  </si>
  <si>
    <t>2014-07-14 - hasta 2014-07-18</t>
  </si>
  <si>
    <t>XII Encuentro Regional de Semilleros de Investigación</t>
  </si>
  <si>
    <t>2014-05-07 - hasta 2014-05-09</t>
  </si>
  <si>
    <t>2014-05-05 - hasta 2014-05-09</t>
  </si>
  <si>
    <t>SINTICE 2013</t>
  </si>
  <si>
    <t>2013-09-17 - hasta 2013-09-20</t>
  </si>
  <si>
    <t>XVI Festival de Astronomía, Villa de Leyva</t>
  </si>
  <si>
    <t>2013/02/15-17</t>
  </si>
  <si>
    <t>Conferencia Española de Biometría </t>
  </si>
  <si>
    <t>2013/05/22-24</t>
  </si>
  <si>
    <t>Workshop de Astronomía en los Andes </t>
  </si>
  <si>
    <t>2013/07/01-05</t>
  </si>
  <si>
    <t xml:space="preserve">VII Seminario Internacional de Territorios Posibles e Inteligencia Territorial y Primer Seminario Distrital de Territorios Posibles e Inteligencia Territorial. </t>
  </si>
  <si>
    <t>2013-07-08 - hasta 2013-07-12</t>
  </si>
  <si>
    <t>Esri International User Conference </t>
  </si>
  <si>
    <t>2013/07/08-12</t>
  </si>
  <si>
    <t>LACCEI 2013 </t>
  </si>
  <si>
    <t>2013/08/14-16</t>
  </si>
  <si>
    <t>XIV Encuentro Nacional de Astronomía de la RAC</t>
  </si>
  <si>
    <t>2013/08/16-19</t>
  </si>
  <si>
    <t>XV Conferencia Colombiana de Usuarios ESRI </t>
  </si>
  <si>
    <t>2013/08/26-30</t>
  </si>
  <si>
    <t>XX CONGRESO COLOMBIANO DE GEOGRAFÍA</t>
  </si>
  <si>
    <t>2013-08-29 - hasta 2013-08-31</t>
  </si>
  <si>
    <t>IV Encuentro Iberoamericano de Biometría ~ XVIII Reunión Científica del GAB </t>
  </si>
  <si>
    <t>2013/09/25-27</t>
  </si>
  <si>
    <t>Semana Geomática Internacional 2013 </t>
  </si>
  <si>
    <t>2013/09/30-2013/10/04</t>
  </si>
  <si>
    <t>XV Congreso de la Asociación Española de Teledetección (AET) </t>
  </si>
  <si>
    <t>2013/10/22-24</t>
  </si>
  <si>
    <t>GISday Descubriendo el mundo a través de la geografía </t>
  </si>
  <si>
    <t>GEOBIA 2014 </t>
  </si>
  <si>
    <t>2014/05/21-24</t>
  </si>
  <si>
    <t>CISTI'2014 (9th Iberian Conference on Information Systems and Technologies) </t>
  </si>
  <si>
    <t>2014/06/18-21</t>
  </si>
  <si>
    <t>ESRI User Conference </t>
  </si>
  <si>
    <t>2014/07/12-18</t>
  </si>
  <si>
    <t>Conferencia Latinoamericana de Usuarios Esri 2014 </t>
  </si>
  <si>
    <t>2014/09/25-26</t>
  </si>
  <si>
    <t>XVI Simposio Internacional SELPER 2014 </t>
  </si>
  <si>
    <t>2014/09/29-2014/10/03</t>
  </si>
  <si>
    <t>GISday ideas que significan </t>
  </si>
  <si>
    <t>III Foro Distrital Buenas Prácticas en Gestión de la Información Geográfica </t>
  </si>
  <si>
    <t>2014/12/03-04</t>
  </si>
  <si>
    <t>American Geophysical Union Fall Meeting </t>
  </si>
  <si>
    <t>2014/12/15-20</t>
  </si>
  <si>
    <t>XV Encuentro de Geógrafos de América Latina </t>
  </si>
  <si>
    <t>2015/04/06-10</t>
  </si>
  <si>
    <t>CISTI'2015 - 10ª Conferencia Ibérica de Sistemas y Tecnologías de Información </t>
  </si>
  <si>
    <t>2015/06/17-20</t>
  </si>
  <si>
    <t>Esri 2015 User Conference </t>
  </si>
  <si>
    <t>2015/07/20-24</t>
  </si>
  <si>
    <t>XIII Latin Ammerican and Caribbean Conference for Engineering and Technology "Engineering Education Facing the Grand Challenges, What Are We Doing?" </t>
  </si>
  <si>
    <t>2015/07/29-31</t>
  </si>
  <si>
    <t>XXV Simposio Internacional de Estadística 2015 </t>
  </si>
  <si>
    <t>2015/08/05-08</t>
  </si>
  <si>
    <t>Semana de Geomática internacional 2015 </t>
  </si>
  <si>
    <t>2015/08/10-14</t>
  </si>
  <si>
    <t>II Seminario Distrital y IX Internacional Territorios Posibles</t>
  </si>
  <si>
    <t>XII Semana de la Facultad de Tecnologías "Aportando con pertinencia al desarrollo regional"</t>
  </si>
  <si>
    <t>2015-11-10 - hasta 2015-11-13</t>
  </si>
  <si>
    <t>Simposio SIRGAS 2015</t>
  </si>
  <si>
    <t>2015-11-16 - hasta 2015-11-20</t>
  </si>
  <si>
    <t>GISday Conociendo el mundo a través de los SIG </t>
  </si>
  <si>
    <t>IV Foro Distrital- Buenas Prácticas en la Gestión de la Información Geográfica</t>
  </si>
  <si>
    <t>2015/12/14-15</t>
  </si>
  <si>
    <t>2nd International Conference on Bioinformatics and Computer Engineering </t>
  </si>
  <si>
    <t>2016/04/20-22</t>
  </si>
  <si>
    <t>CISTI2016 11th Iberian Conference on Information Systems and Technologies </t>
  </si>
  <si>
    <t>2016/06/15-18</t>
  </si>
  <si>
    <t>ESRI 2016 User Conference </t>
  </si>
  <si>
    <t>2016/06/27-2016/07/01</t>
  </si>
  <si>
    <t>CISCI 2016 -Décima Quinta Conferencia Iberoamericana en Sistemas, Cibernética e Informática </t>
  </si>
  <si>
    <t>2016/07/05-08</t>
  </si>
  <si>
    <t xml:space="preserve"> XXVI Simposio Internacional de Estadística</t>
  </si>
  <si>
    <t>2016-08-08 - hasta 2016-08-12</t>
  </si>
  <si>
    <t>I Jornadas Internacionales de Investigación Lingüística José Joaquín Montes Giraldo </t>
  </si>
  <si>
    <t>2016/09/13-16</t>
  </si>
  <si>
    <t>GEOBIA 2016 - Solutions &amp; Synergies </t>
  </si>
  <si>
    <t>2016/09/14-16</t>
  </si>
  <si>
    <t>Congreso Internacional de Ciencias de la Tierra Y Percepción Remota</t>
  </si>
  <si>
    <t>2016/11/06-04</t>
  </si>
  <si>
    <t>XVII Simposio Internacional en Percepción Remota y Sistemas de Información Geográfica SELPER 2016</t>
  </si>
  <si>
    <t>2016/11/07-11</t>
  </si>
  <si>
    <t>The 13th Asian Conference on Computer Vision </t>
  </si>
  <si>
    <t>2016/11/20-24</t>
  </si>
  <si>
    <t>SASEs 29 The Annual Conference</t>
  </si>
  <si>
    <t>2017-03-30 - hasta 2019-03-02</t>
  </si>
  <si>
    <t>Innovative and Creative Education and Technology International Conference</t>
  </si>
  <si>
    <t>2017/06/21-23</t>
  </si>
  <si>
    <t>CISTI2017 12ª Conferencia Ibérica de Sistemas y Tecnologías de Información</t>
  </si>
  <si>
    <t>2017/06/21-24</t>
  </si>
  <si>
    <t>28th International Cartographic Conference</t>
  </si>
  <si>
    <t>2017/07/02-07</t>
  </si>
  <si>
    <t>XXVII SIMPOSIO INTERNACIONAL DE ESTADÍSTICA 2017</t>
  </si>
  <si>
    <t>XVI Congreso Colombiano de Geología</t>
  </si>
  <si>
    <t>2017/08/28-2017/09-01</t>
  </si>
  <si>
    <t>XVII de la congreso de la AET</t>
  </si>
  <si>
    <t>2017/10/03-07</t>
  </si>
  <si>
    <t>GISday Deja Huellas que Trasciendan SIGlos</t>
  </si>
  <si>
    <t>VIII Encuentro de Grupos de Investigación</t>
  </si>
  <si>
    <t>2017-08-15 - hasta 2017-08-15</t>
  </si>
  <si>
    <t>XI Jornadas de Educación en Percepción Remota en el ámbito del MERCOSUR. 20 años de educación en Percepción Remota y Sistemas de Información Espacial</t>
  </si>
  <si>
    <t>2017/11/13-17</t>
  </si>
  <si>
    <t>Conferencia y reunión anual de la comisión 7 y 9 de la FIG</t>
  </si>
  <si>
    <t>2017/12/04-08</t>
  </si>
  <si>
    <t>SIRGAS 2017</t>
  </si>
  <si>
    <t>2017-11-22 - hasta 2018-02-01</t>
  </si>
  <si>
    <t>21° Festival de Astronomía en Villa de Leyva, Boyacá</t>
  </si>
  <si>
    <t>2018/02/23-25</t>
  </si>
  <si>
    <t>COLAGE XI - Eleventh Latin American Conference on Space Geophysics</t>
  </si>
  <si>
    <t>2018/04/16-20</t>
  </si>
  <si>
    <t>XIV Encuentro Departamental de Semilleros de Investigación</t>
  </si>
  <si>
    <t>2018/05/16-18</t>
  </si>
  <si>
    <t>CISTI'2018 - 14ª Conferencia Ibérica de Sistemas y Tecnologías de Información</t>
  </si>
  <si>
    <t>2018/06/13-16</t>
  </si>
  <si>
    <t>GI_ FORUM 2018</t>
  </si>
  <si>
    <t>2018/07/03-06</t>
  </si>
  <si>
    <t>2018 Esri User Conference</t>
  </si>
  <si>
    <t>2018/07/09-13</t>
  </si>
  <si>
    <t>IGARSS 2018 Observing - Understanding And Forecasting The Dynamics Of Our Planet</t>
  </si>
  <si>
    <t>2018-07-22 - hasta 2018-07-27</t>
  </si>
  <si>
    <t>XXVIII SIMPOSIO INTERNACIONAL DE ESTADÍSTICA 2018</t>
  </si>
  <si>
    <t>2018/07/23-27</t>
  </si>
  <si>
    <t>Conversatorio sobre catastro, retos coyunturales, alianzas universidad-empresa en el contexto del catastro</t>
  </si>
  <si>
    <t>International Workshop on Land Administration in Latin America (LALA) and LADM+</t>
  </si>
  <si>
    <t>2018/11/05-09</t>
  </si>
  <si>
    <t>XVIII Simposio de Percepción Remota y Sistemas de Información Espacial SELPER 2018</t>
  </si>
  <si>
    <t>2018/11/06-09</t>
  </si>
  <si>
    <t>Foro Mundo UNIGIS 2018</t>
  </si>
  <si>
    <t>The 2019 International Conference on Information Technology &amp; Systems</t>
  </si>
  <si>
    <t>22° Festival de Astronomía en Villa de Leyva, Boyacá.</t>
  </si>
  <si>
    <t>2019-02-08 - hasta 2019-02-10</t>
  </si>
  <si>
    <t>Congreso Internacional de Ciencias de la Tierra y Percepción Remota 2019</t>
  </si>
  <si>
    <t>2019-03-13 - hasta 2019-03-15</t>
  </si>
  <si>
    <t>En las IX Jornadas de Educación en Percepción Remota y SIG para Centroamérica y el Caribe ¿Educación e innovación para el desarrollo sostenible?</t>
  </si>
  <si>
    <t>2019-05-27 - hasta 2019-05-31</t>
  </si>
  <si>
    <t>XVII Conferencia Española y VII Encuentro Iberoamericano de Biometría CEB-EIB 2019</t>
  </si>
  <si>
    <t>2019-06-19 - hasta 2019-06-21</t>
  </si>
  <si>
    <t>XXIX Simposio Internacional de Estadística 2019</t>
  </si>
  <si>
    <t>2019-07-15 - hasta 2019-07-19</t>
  </si>
  <si>
    <t>XII Jornadas de Educación en Percepción Remota en el Ámbito del MERCOSUR Geotecnologías y Educación: nuevos paradigmas para la gestión de un planeta cambiante</t>
  </si>
  <si>
    <t>2019-11-11 - hasta 2019-11-15</t>
  </si>
  <si>
    <t>ICITS'20 - The 2020 International Conference on Information Technology &amp; Systems</t>
  </si>
  <si>
    <t xml:space="preserve"> FIG Working Week 2020</t>
  </si>
  <si>
    <t>2020-05-10 - hasta 2020-05-14</t>
  </si>
  <si>
    <t>28th International Conference in Central Europe on Computer Graphics, Visualization and Computer Vision</t>
  </si>
  <si>
    <t>2020-05-19 - hasta 2020-05-21</t>
  </si>
  <si>
    <t>SMTDA 2020 6th Stochastic Modeling Techniques and Data Analysis International Conference</t>
  </si>
  <si>
    <t>2020-06-02 - hasta 2020-06-05</t>
  </si>
  <si>
    <t>SASE's 32nd Annual Conference</t>
  </si>
  <si>
    <t>2020-07-18 - hasta 2020-07-21</t>
  </si>
  <si>
    <t xml:space="preserve"> III Congreso Internacional Virtual de Gestión del Conocimiento: perspectiva multidisciplinaria</t>
  </si>
  <si>
    <t>2020-08-14 - hasta 2020-08-15</t>
  </si>
  <si>
    <t>The 2020 International Conference on Tourism, Technology &amp; Systems</t>
  </si>
  <si>
    <t xml:space="preserve"> ICOTTS 2020 : 2nd International Conference on Tourism, Technology &amp; Systems</t>
  </si>
  <si>
    <t>XVII Ciclo anual de conferencias Departamento de Geografía, Facultad Ciencias Humanas, Universidad Nacional de Colombia</t>
  </si>
  <si>
    <t>2020-10-30 - hasta 2020-11-27</t>
  </si>
  <si>
    <t>American Geophysical Union Fall Meeting San Francisco</t>
  </si>
  <si>
    <t>2020-12-01 - hasta 2020-12-17</t>
  </si>
  <si>
    <t>XXVI Semana de Ingeniería Catastral y Geodesia: Escenarios pospandémicos , retos y perspectivas multidisciplinarias de la gestión territorial</t>
  </si>
  <si>
    <t>2020-12-09 - hasta 2020-12-11</t>
  </si>
  <si>
    <t xml:space="preserve"> ICITS'21 - The 2021 International Conference on Information Technology &amp; Systems</t>
  </si>
  <si>
    <t>2021-02-10 - hasta 2021-02-12</t>
  </si>
  <si>
    <t>2021 V Congreso Internacional de Robótica, Control y Automatización (ICRCA 2021), Seúl</t>
  </si>
  <si>
    <t>2021-03-05 - hasta 2021-03-07</t>
  </si>
  <si>
    <t>XI Congreso Internacional de Electrónica, Control y Telecomunicaciones</t>
  </si>
  <si>
    <t>Primer Encuentro Regional de Semilleros de Investigación en Mercadeo, Logística, Teleinformatica e Industrias Creativas</t>
  </si>
  <si>
    <t>Congreso Nacional y Andino de Telecomunicaciones ANDICOM</t>
  </si>
  <si>
    <t>Cátedra Virtual de Pensamiento Empresarial</t>
  </si>
  <si>
    <t>Presentación de Novedades Editoriales 2015</t>
  </si>
  <si>
    <t>V SIMPOSIO INTERNACIONAL DE SISTEMAS DE INFORMACION E INGENIERIA DEL SOFTWARE EN LA SOCIEDAD DEL CONOCIMIENTO</t>
  </si>
  <si>
    <t>XXI Congreso Internacional EDUTEC 2018</t>
  </si>
  <si>
    <t>7 Annual International Symposium on Lasallian Research</t>
  </si>
  <si>
    <t>VI Congreso Nacional de Investigación en Educación en Ciencia y Tecnología.</t>
  </si>
  <si>
    <t>Inngenio 2018</t>
  </si>
  <si>
    <t>Twenty- fifth International Conference on Learning</t>
  </si>
  <si>
    <t>X Encuentro Tomasino de Pedagogía. Sentido del discurso pedagógico en un mundo cambiante: Experiencias significativas en el aula, en un mundo digital y ético, desde una perspectiva educativa del siglo XXI.</t>
  </si>
  <si>
    <t>II FORO INTERCOLEGIADO DEL GRUPO EDUCATIVO NUEVA INGLATERRA</t>
  </si>
  <si>
    <t>XX Congreso Internacional Innovación, Investigación y Tecnologías. La triada para transformar los procesos formativos</t>
  </si>
  <si>
    <t>II Congreso de Política Educativa en América Latina: "Gubernamentalidad y Educación"</t>
  </si>
  <si>
    <t>12th Latin-American Conference on Learning Technologies (LACLO 2017)</t>
  </si>
  <si>
    <t>Workshop on Engineering Applications 2017 (WEA' 2017)</t>
  </si>
  <si>
    <t>IV Encuentro de Experiencias Alternativas en Educación - EXAL- Media</t>
  </si>
  <si>
    <t>VI International Congress on Education and Learning </t>
  </si>
  <si>
    <t>Celebración día del idioma. Sistema Universitario Estatal-Distrito Capital </t>
  </si>
  <si>
    <t>VIII Jornada de informática educativa: Diseño de aprendizaje accesible </t>
  </si>
  <si>
    <t>VIII JORNADA DE INFORMÀTICA EDUCATIVA</t>
  </si>
  <si>
    <t>V Encuentro Institucional de Semilleros de Investigación</t>
  </si>
  <si>
    <t>2do Congreso de Investigación: "Internacionalización de la investigación Retos y Desafíos" </t>
  </si>
  <si>
    <t>XIX Congreso Internacional Educación y Tecnología. EDUTEC </t>
  </si>
  <si>
    <t> XIX ENCUENTRO NACIONAL DE SEMILLEROS DE INVESTIGACÓN</t>
  </si>
  <si>
    <t>Adecuación de Aulas Virtuales de aprendizaje en Moodle bajo el modelo 4P</t>
  </si>
  <si>
    <t>MoodleMoot Colombia 2016</t>
  </si>
  <si>
    <t>Ingenio 2016 Conferencia internacional Ponencia Gamificación y videojuegos para la resolución de problemas tecnológicos </t>
  </si>
  <si>
    <t> IV Foro de la convención internacional de la ingeniería en Cuba, con el trabajo Diseño de una propuesta metodológica para investigación tecnológica </t>
  </si>
  <si>
    <t>XIV ENCUENTRO REGIONAL DE SEMILLEROS DE INVESTIGACIÓN NODO BOGOTÁ YENNI ACOSTA PONENTE Nivel intelectual de niños a través de herramientas tecnológicas</t>
  </si>
  <si>
    <t>I Congreso latinoamericano y centroamericano de semilleros, líderes y grupos de investigacion</t>
  </si>
  <si>
    <t>III Encuentro Nacional de Grupos y Semilleros 2015. </t>
  </si>
  <si>
    <t>Taller de Estrategias virtuales de aprendizaje que impactan en el aula presencial </t>
  </si>
  <si>
    <t>Evento académico: Ciencia, Técnica y Filosofía</t>
  </si>
  <si>
    <t>III CONGRESO INTERNACIONAL, en temas y problemas de investigación en educación, sociedad, ciencia y tecnología.</t>
  </si>
  <si>
    <t>XXII Congreso Internacional de Educación y Aprendizaje</t>
  </si>
  <si>
    <t>VIII Congreso Iberoamericano de Educación Científica</t>
  </si>
  <si>
    <t>XIII Encuentro regional de semilleros de investigación RedColsi, Nodo Bogota</t>
  </si>
  <si>
    <t>9o. Encuentro Iberoamericano de Educación EIDE</t>
  </si>
  <si>
    <t>IV CONGRESO INTERNACIONAL DE EDUCACION TECNICA, TECNOLOGICA Y DE INGENIERIA: Creatividad e Innovación para la Competitividad</t>
  </si>
  <si>
    <t>XVII Encuentro Nacional y XI Internacional de Semilleros de Investigador REDCOLSI</t>
  </si>
  <si>
    <t>IV Congreso Internacional de Educación Técnica, Tecnológica y de Ingeniería.</t>
  </si>
  <si>
    <t>FESTIVAL LATINOAMERICANO DE INSTALACIÓN DE SOFTWARE LIBRE (FLISOL) IBAGUE 2014</t>
  </si>
  <si>
    <t>XII Encuentro Regional de la RedColsi Nodo Bogotá-Cundinamarca </t>
  </si>
  <si>
    <t>DIPLOMADO: TIC para la enseñanza universitaria 2014 </t>
  </si>
  <si>
    <t>Octava conferencia Latinoamericana de objetos y Tecnologías de Aprendizaje. LACLO 2013. </t>
  </si>
  <si>
    <t>III Simposio Iberoamericano de Divulgación y Formación en Nanociencia y Nanotecnología</t>
  </si>
  <si>
    <t>II Conferencia de Investigación en Interacción Social de Instituto de Investigaciones en Informática CIS - III </t>
  </si>
  <si>
    <t>2 Encuentro Internacional de Investigadores en Materiales y Tecnología del Plasma</t>
  </si>
  <si>
    <t>XXI Taller Internacional Nuevas Tendencias en la Enseñanza de la Física</t>
  </si>
  <si>
    <t xml:space="preserve"> XXIII Simposio Internacional de Estadística</t>
  </si>
  <si>
    <t>X Latin American Workshop on Magnetism, Magnetic Materials and their Applications</t>
  </si>
  <si>
    <t>LACCEI 2013</t>
  </si>
  <si>
    <t xml:space="preserve">XXV Congreso Nacional de Física
</t>
  </si>
  <si>
    <t xml:space="preserve"> XVII International Conference on Recent Progress in Many-Body Theories</t>
  </si>
  <si>
    <t xml:space="preserve"> XXI Latin Americsn Symposium on Solid State Physics</t>
  </si>
  <si>
    <t>II ENCUENTRO DE SOCIALIZACIÓN DE EXPERIENCIAS EDUCATIVAS Y PRACTICAS PEDAGÓGICAS EN EL CONTEXTO UNIVERSITARIO</t>
  </si>
  <si>
    <t>XV Congreso de la Asociación Española de Teledetección (AET)</t>
  </si>
  <si>
    <t>VII Congreso Internacional de Mareiales</t>
  </si>
  <si>
    <t xml:space="preserve"> The Materials Research Society 2013 MRS Fall Meeting</t>
  </si>
  <si>
    <t xml:space="preserve"> Evento: CISTI'2014 (9th Iberian Conference on Information Systems and Technologies)</t>
  </si>
  <si>
    <t>Esri User Conference Applying The Science of Where</t>
  </si>
  <si>
    <t xml:space="preserve"> XXIV Simposio Internacional de Estadística</t>
  </si>
  <si>
    <t xml:space="preserve"> IV Congreso Nacional de Ingeniería Física</t>
  </si>
  <si>
    <t xml:space="preserve"> III International Meeting for Researches ans Plasma Tecnology</t>
  </si>
  <si>
    <t>CISTI'2015 - 10ª Conferencia Ibérica de Sistemas y Tecnologías de Información</t>
  </si>
  <si>
    <t>XIII CONGRESO LATINOAMERICANO Y DEL CARIBE DE INGENIERÍA Y TECNOLOGÍA "La Educación en Ingeniería Ante los Grandes Retos, ¿Qué Estamos Haciendo?"</t>
  </si>
  <si>
    <t>XXVI Congreso Nacional de Física</t>
  </si>
  <si>
    <t>VIII Congreso Internacional de Materiales</t>
  </si>
  <si>
    <t>Workshop on engineering applications international congress on enginnering</t>
  </si>
  <si>
    <t>Workshop on Processing Physic-Chemistry Advanced</t>
  </si>
  <si>
    <t>CISTI2016 XI Congreso Ibérico de Sistemas y Tecnologías de la Información</t>
  </si>
  <si>
    <t>CISCI 2016 -Décima Quinta Conferencia Iberoamericana en Sistemas, Cibernética e Informática</t>
  </si>
  <si>
    <t>ICSESS 2016 - 7th IEEE International Conference on Software Engineering and Service Science</t>
  </si>
  <si>
    <t xml:space="preserve"> I Encuentro Regional de Innovación y Desarrollo Tecnológico ¿ IDeaT</t>
  </si>
  <si>
    <t>I ENCUENTRO DE INVESTIGACIÓN E INNOVACIÓN EN DESARROLLO RURAL Y CIENCIAS AFINES</t>
  </si>
  <si>
    <t>Congreso Internacional de Ciencias de la Tierra y Percepción Remota</t>
  </si>
  <si>
    <t xml:space="preserve"> 2do Foro de ingeniería de la información</t>
  </si>
  <si>
    <t xml:space="preserve"> IV International Meeting for Researches Materials and Plasma Tecnology-4IMRMPT</t>
  </si>
  <si>
    <t>XVII Congreso de la Asociación Española de Teledetección</t>
  </si>
  <si>
    <t>WorldCist'18 - 6th World Conference on Information Systems and Technologies</t>
  </si>
  <si>
    <t>CISTI'2018 - 13ª Conferencia Ibérica de Sistemas y Tecnologías de Información</t>
  </si>
  <si>
    <t>VI Congreso Nacional de Ingeniería Física and 1st International conference on Applied Physics, Engineering &amp; Innovation ¿ APEI</t>
  </si>
  <si>
    <t>Simposio Internacional SELPER Cuba 2018</t>
  </si>
  <si>
    <t>CICT2: Segundo Congreso Internacional de Ciencias de la Tierra y Percepción Remota</t>
  </si>
  <si>
    <t>Segundo Congreso Internacional de Ciencias de la Tierra y Percepción Remota - CICT 2016</t>
  </si>
  <si>
    <t>2019 14th Iberian Conference on Information Systems and Technologies (CISTI)</t>
  </si>
  <si>
    <t>XXIX Simposio Internacional de Estadística</t>
  </si>
  <si>
    <t>17th LACCEI INTERNATIONAL MULTI-CONFERENCE FOR ENGINEERING, EDUCATION CARIBBEAN CONFERENCE FOR ENGINEERING AND TECHNOLOGY</t>
  </si>
  <si>
    <t>XVIII Congreso de la Asociación Española de Teledetección</t>
  </si>
  <si>
    <t>6th International Workshop LowCost 3D - Sensors, Algorithms, Applications</t>
  </si>
  <si>
    <t>3rd International Land Use Symposium</t>
  </si>
  <si>
    <t>International Land Use Symposium 2019: Land use changes: Trends and projections</t>
  </si>
  <si>
    <t>ICMarkTech'20 - The 2020 International Conference on Marketing and Technologies</t>
  </si>
  <si>
    <t>ICOTTS 2020 - International Conference on Tourism, Technology and Systems</t>
  </si>
  <si>
    <t>I Congreso #LoHacemosxTIC</t>
  </si>
  <si>
    <t>International Conference On Future Businesses (ICFUBUS-20)</t>
  </si>
  <si>
    <t>2020-11-18 - hasta 2020-11-18</t>
  </si>
  <si>
    <t>International Conference on Arts, ducation, and Business (ICAEB-20)</t>
  </si>
  <si>
    <t>desde 2020-06-23 - hasta 2020-06-24</t>
  </si>
  <si>
    <t>2nd International Conference on Education Technology Management (ICETM 2019)</t>
  </si>
  <si>
    <t>desde 2019-12-18 - hasta 2020-12-20</t>
  </si>
  <si>
    <t>International Business Information Management Conference (34th IBIMA)</t>
  </si>
  <si>
    <t>2019-11-13 - hasta 2019-11-14</t>
  </si>
  <si>
    <t>International Conference on Cognitive Computing and Internet of Things</t>
  </si>
  <si>
    <t>desde 2019-06-25 - hasta 2019-06-30</t>
  </si>
  <si>
    <t>Simposio MEM2019</t>
  </si>
  <si>
    <t>desde 2019-02-08 - hasta 2019-03-09</t>
  </si>
  <si>
    <t>The 5th International Conference on Future Data and Security Engineering 2018</t>
  </si>
  <si>
    <t>desde 2018-11-28 - hasta 2018-11-30</t>
  </si>
  <si>
    <t>Challenges and Opportunities in the Digital Era</t>
  </si>
  <si>
    <t>desde 2018-10-30 - hasta 2018-11-01</t>
  </si>
  <si>
    <t>Cooperative Design, Visualization, and Engineering</t>
  </si>
  <si>
    <t>2018-10-21 - hasta 2018-10-24</t>
  </si>
  <si>
    <t>10th International Conference on Computational Collective Intelligence (ICCCI 2018)</t>
  </si>
  <si>
    <t>desde 2018-09-05 - hasta 2018-09-07</t>
  </si>
  <si>
    <t>Articulated Motion and Deformable Objects</t>
  </si>
  <si>
    <t>desde 2018-07-12 - hasta 2018-07-13</t>
  </si>
  <si>
    <t>Smart Homes and Health Telematics, Designing a Better Future: Urban Assisted Living</t>
  </si>
  <si>
    <t>desde 2018-07-10 - hasta 2018-07-12</t>
  </si>
  <si>
    <t>The 4th International Conference on Mobile, Secure and Programmable Networking</t>
  </si>
  <si>
    <t>desde 2018-06-18 - hasta 2018-06-20</t>
  </si>
  <si>
    <t>Ubiquitous Networking</t>
  </si>
  <si>
    <t>desde 2018-05-02 - hasta 2018-05-05</t>
  </si>
  <si>
    <t>Octava Conferencia Iberoamericana de Complejidad, Informática y Cibernética. CICIC 2018</t>
  </si>
  <si>
    <t>desde 2018-03-13 - hasta 2018-03-16</t>
  </si>
  <si>
    <t>The 2nd IEEE International Conference on Smart Cloud</t>
  </si>
  <si>
    <t>desde 2017-11-03 - hasta 2017-11-05</t>
  </si>
  <si>
    <t>First International Conference, MSPN 2015</t>
  </si>
  <si>
    <t>desde 2015-06-15 - hasta 2015-06-17</t>
  </si>
  <si>
    <t>13th International Work-Conference on Artificial Neural Networks</t>
  </si>
  <si>
    <t>desde 2015-06-10 - hasta 2015-06-12</t>
  </si>
  <si>
    <t>Third International Conference, IWBBIO 2015</t>
  </si>
  <si>
    <t>desde 2015-04-15 - hasta 2015-04-17</t>
  </si>
  <si>
    <t>Proceedings of the 2015 IEEE International Conference on Industrial Technology (ICIT)</t>
  </si>
  <si>
    <t>desde 2015-03-17 - hasta 2015-03-19</t>
  </si>
  <si>
    <t xml:space="preserve">Nombre capitulo del libro </t>
  </si>
  <si>
    <t xml:space="preserve">País de publicación </t>
  </si>
  <si>
    <t>Nombre del libro</t>
  </si>
  <si>
    <t>Ontological Model to Represent Interactive Simulation Objects</t>
  </si>
  <si>
    <t>978-981-15-4525-2</t>
  </si>
  <si>
    <t>Radical Solutions and Learning Analytics</t>
  </si>
  <si>
    <t>Jonathan Enrique Cuspoca RuizJulio Baron VelandiaJhon Francined Herrera-CubidesPaulo Alonso Gaona-GarcíaCarlos Enrique Montenegro-Marín</t>
  </si>
  <si>
    <t>Gamification: Preserving Cultural Heritage Through Immersive Scenarios and Second Language Strengthening</t>
  </si>
  <si>
    <t>978-981-19-1040-1</t>
  </si>
  <si>
    <t>https://link.springer.com/chapter/10.1007/978-981-19-1040-1_25</t>
  </si>
  <si>
    <t xml:space="preserve">Navigation of Resources from Tangible Object Recognition to Improve Virtual Tours in Botanical Gardens  </t>
  </si>
  <si>
    <t xml:space="preserve">978-3-030-40689-9
</t>
  </si>
  <si>
    <t>Springer Publishing Company, Inc.</t>
  </si>
  <si>
    <t>Paulo Alonso Gaona-García, Carlos Monenegro-Marin, Dalia Muñoz, Maycol Hernandez</t>
  </si>
  <si>
    <t>Time Series for Evaluation of Performance Metrics as of Interaction with an AR-Sandbox Using Brain Computer Interfaces</t>
  </si>
  <si>
    <t>Tecnología, Información y Comunicaciones</t>
  </si>
  <si>
    <t>978-3-030-96292-0</t>
  </si>
  <si>
    <t>Information Technology and Systems</t>
  </si>
  <si>
    <t xml:space="preserve">Andres Ovidio Restrepo Rodriguez, Maddyzeth Ariza Riaño, Paulo Alonso Gaona García, Carlos Enrique Montenegro Marín </t>
  </si>
  <si>
    <t xml:space="preserve">Application of Smart Contracts in Online Product Procurement </t>
  </si>
  <si>
    <t>978-981-16-9271-0</t>
  </si>
  <si>
    <t>Marketing and Smart Technologies</t>
  </si>
  <si>
    <t>Springer Singapore</t>
  </si>
  <si>
    <t>Julián David González Vásquez, Carlos Enrique Montenegro Marín, Paulo Alonso Gaona García</t>
  </si>
  <si>
    <t>Decentralized Application for the Classification of Products Based on IPFS and Blockchain</t>
  </si>
  <si>
    <t>978-981-16-3411-6</t>
  </si>
  <si>
    <t>Implementing and Leveraging Blockchain Programming</t>
  </si>
  <si>
    <t>Carlos Hernan Cardona Taborda, Julian Gonzalez Vasquez, Carlos Enrique Montenegro Marin, Paulo Gaona Garcia</t>
  </si>
  <si>
    <t>Unique Authentication Model for the Management and Visualization of Web Components oriented to Services through LMS Platforms</t>
  </si>
  <si>
    <t>978-989-54659-0-3</t>
  </si>
  <si>
    <t>2020 15th Iberian Conference on Information Systems and Technologies (CISTI)</t>
  </si>
  <si>
    <t>IEEE Xplore</t>
  </si>
  <si>
    <t>PAULO ALONSO GAONA GARCIA, CARLOS ENRIQUE MONTENEGRO MARIN, GEINER ALEXIS SALCEDO SALGADO</t>
  </si>
  <si>
    <t>Prediction model for energy consumption and generation based on artificial neural network</t>
  </si>
  <si>
    <t>978-989-54659-0-3-</t>
  </si>
  <si>
    <t>PAULO ALONSO GAONA GARCIA, ELVIS EDUARDO GAONA GARCIA</t>
  </si>
  <si>
    <t>Analysis of Low-Cost Wireless Sensors Model for Weather Monitoring Based on IoT</t>
  </si>
  <si>
    <t>978-3-030-53021-1</t>
  </si>
  <si>
    <t>PAULO ALONSO GAONA GARCIA</t>
  </si>
  <si>
    <t>Decentralized Application for the Classification of Hotels Based on IPFS and Blockchain</t>
  </si>
  <si>
    <t>978-981-33-4256-9</t>
  </si>
  <si>
    <t>Advances in Tourism, Technology and Systems</t>
  </si>
  <si>
    <t>Image Recognition Model over Augmented Reality Based on Convolutional Neural Networks Through Color-Space Segmentation</t>
  </si>
  <si>
    <t>Advances in Computer Vision</t>
  </si>
  <si>
    <t>Andrés Ovidio Restrepo-RodríguezEmail authorDaniel Esteban Casas-MateusEmail authorPaulo Alonso Gaona-GarcíaEmail authorCarlos Enrique Montenegro-MarínEmail author</t>
  </si>
  <si>
    <t>Segmentation Methods for Image Classification Using a Convolutional Neural Network on AR-Sandbox</t>
  </si>
  <si>
    <t>978-3-030-19822-0</t>
  </si>
  <si>
    <t>Artificial Intelligence Applications and Innovations</t>
  </si>
  <si>
    <t>Restrepo Rodriguez A.O., Casas Mateus D.E., Gaona Garcia P.A., Gomez Acosta A., Montenegro Marin C.E.</t>
  </si>
  <si>
    <t>3d immersive environments to support training activities through fine motor therapy</t>
  </si>
  <si>
    <t>ICERI2018 Proceedings</t>
  </si>
  <si>
    <t>A Proposal to a Decision Support System Using Learning Analytics</t>
  </si>
  <si>
    <t>IEEE</t>
  </si>
  <si>
    <t>Cybersecurity In Microgrids</t>
  </si>
  <si>
    <t>Design of a Computational Model for Organizational Learning in Research and Development Centers (R&amp;D)</t>
  </si>
  <si>
    <t>Evaluation of the Linked Open Data Quality Based on a Fuzzy Logic Model</t>
  </si>
  <si>
    <t>Fuzzy logic-based model for the prevention of structural fires on urban buildings using mobile devices and IoT technologies</t>
  </si>
  <si>
    <t>2018 IEEE International Conference on Smart Internet of Things (SmartIoT)</t>
  </si>
  <si>
    <t>IOT quality of service based in link channel optimization in Wireless Sensor Networks</t>
  </si>
  <si>
    <t>EMENA-ISTL 2018: Information Systems and Technologies to Support Learning</t>
  </si>
  <si>
    <t>Artificial Neural Networks and Machine Learning ¿ ICANN 2018</t>
  </si>
  <si>
    <t>Proposal of a computational intelligence prediction model based on Internet of Things technologies</t>
  </si>
  <si>
    <t>Tecnología Información y Comunicaciones</t>
  </si>
  <si>
    <t>Usability of Big Data Resources in Visual Search Interfaces of Repositories Based on KOS</t>
  </si>
  <si>
    <t>Proceedings of the 2018 2nd International Conference on Cloud and Big Data Computing</t>
  </si>
  <si>
    <t>Entorno web para negociación e intercambio electrónico de recursos de aprendizaje entre instituciones de educación</t>
  </si>
  <si>
    <t>CICREART2017. LIBRO DE RESÚMENES</t>
  </si>
  <si>
    <t>Fuzzy logic system based on Canvas model to evaluate the initial viability of a business proposal</t>
  </si>
  <si>
    <t>A fuzzy logic model based on web of trust to Access linked open data resource</t>
  </si>
  <si>
    <t xml:space="preserve">Applied Computer Sciences in Engineering </t>
  </si>
  <si>
    <t>Applying visualization techniques to develop interfaces for educational repositories: the case of Organic.Lingua and VOA3R</t>
  </si>
  <si>
    <t>978-3-8325-340</t>
  </si>
  <si>
    <t>Learning Innovations and Quality: The Future of Digital Resource</t>
  </si>
  <si>
    <t>Deutsche Nationalbibliothek</t>
  </si>
  <si>
    <t>Análisis de cobertura del tesauro AAT en la biblioteca digital Europeana: ideas preliminares para su empleo en la educación</t>
  </si>
  <si>
    <t>Recursos Digitales Para La Educación Y La Cultura</t>
  </si>
  <si>
    <t>Workflow for the definition of a semantic model and for the identification of trust levels about learning objects on LCMS platforms</t>
  </si>
  <si>
    <t>Simposio Pluridisciplinar Sobre Diseño Y Evaluación De Contenidos Digitales Evaluativos</t>
  </si>
  <si>
    <t>Conecciones Elearning: Una empresa improductiva</t>
  </si>
  <si>
    <t>Casos De Estudio: Empresas Y Empresarios. Versión Para Discusión Y Aplicaciones Piloto.</t>
  </si>
  <si>
    <t>978-1-5386-7811-4</t>
  </si>
  <si>
    <t>IEEE Publications</t>
  </si>
  <si>
    <t>Sebastian Cruz-Duarte, Paulo A Gaona-Garcia, Elvis E Gaona-Garcia</t>
  </si>
  <si>
    <t>978-1-5386-8543-3</t>
  </si>
  <si>
    <t>Carlos Suárez, Paulo Gaona, Carlos Montenegro, Jaime Parra</t>
  </si>
  <si>
    <t>Fuzzy Logic-Based Model for the Prevention of Structural Fires on Urban Buildings Using Mobile Devices and IoT Technologies</t>
  </si>
  <si>
    <t>Kevin Alexandre Riaño-Vargas, Jorge Ivan Alonso-Echeverri, Paulo Alonso Gaona-Garcia, Carlos Enrique Montenegro-Marin</t>
  </si>
  <si>
    <t>Jaime A Parra Plazas, Paulo A Gaona-García, Carlos E Montenegro Marin</t>
  </si>
  <si>
    <t>978-1-4503-6474-4</t>
  </si>
  <si>
    <t>ICCBDC'18: Proceedings of the 2018 2nd International Conference on Cloud and Big Data Computing</t>
  </si>
  <si>
    <t>Assosiation for Computing Machinery</t>
  </si>
  <si>
    <t>Paulo Alonso Gaona-García, David Martín-Moncunill, Elvis Eduardo Gaona-García, Adriana Gómez-Acosta, Carlos Monenegro-Marin</t>
  </si>
  <si>
    <t>978-981-15-4526-9</t>
  </si>
  <si>
    <t>Jonathan Enrique Cuspoca Ruiz, Julio Baron Velandia, Jhon Francined Herrera-Cubides, Paulo Alonso Gaona-García, Carlos Enrique Montenegro-Marín</t>
  </si>
  <si>
    <t>Application of Smart Contracts in Online Product Procurement</t>
  </si>
  <si>
    <t>Corporate Exhibitions and Marketing as a Result of the Integration Project at the University of Cundinamarca</t>
  </si>
  <si>
    <t>Elber Nicolás Ramírez Castillo, Franklin Guillermo Montenegro-Marin, Luis Ignacio López Farfán, Érica Fausiya Lancheros Rubiano, Carlos Enrique Montenegro-Marin, Rubén Arístides González Crespo</t>
  </si>
  <si>
    <t>978-981-16-3412-3</t>
  </si>
  <si>
    <t>978-1-5386-2957-4</t>
  </si>
  <si>
    <t>Yuri Vanessa Nieto Acevedo, Carlos Enrique Montengro Marín, Paulo Alonso Gaona Garcia ,Rubén Gonzalez Crespo</t>
  </si>
  <si>
    <t>EnerGyPU and enerGyPhi Monitor for Power Consumption and Performance Evaluation on Nvidia Tesla GPU and Intel Xeon Phi</t>
  </si>
  <si>
    <t>978-1-5090-2452-0</t>
  </si>
  <si>
    <t>2016 16th IEEE/ACM International Symposium on Cluster, Cloud and Grid Computing (CCGrid)</t>
  </si>
  <si>
    <t xml:space="preserve">John A. García H., Esteban Hernandez B., Carlos E. Montenegro, Philippe O. A. Navaux, Carlos J. Barrios H. </t>
  </si>
  <si>
    <t>978-1-5090-1226-8</t>
  </si>
  <si>
    <t>2016 11th Iberian Conference on Information Systems and Technologies (CISTI)</t>
  </si>
  <si>
    <t xml:space="preserve"> Jose Ignacio Palacios Osma, Jose Andres Gamboa Suarez, Carlos Enrique Montenegro Marín, Jose Ignacio Rodriguez Molano</t>
  </si>
  <si>
    <t>Fuzzy Worlds and the Quest for Modeling Complex-Adaptive Systems</t>
  </si>
  <si>
    <t>978-3-030-35445-9</t>
  </si>
  <si>
    <t>Studies in Computational Intelligence</t>
  </si>
  <si>
    <t>MIGUEL MELGAREJO 
MELGAREJO</t>
  </si>
  <si>
    <t>Towards a Deep Learning Approach for Urban Crime Forecasting</t>
  </si>
  <si>
    <t>978-3-030-31019-6</t>
  </si>
  <si>
    <t>Communications 
in Computer and 
Information 
Science.</t>
  </si>
  <si>
    <t>MIGUEL MELGAREJO
MELGAREJO, FREDDY 
HUMBERTO PIRAJAN 
OVALLE, ANDREY 
FAJARDO</t>
  </si>
  <si>
    <t>Comparison between interval type-2 and three valued algebra fuzzy logic controllers</t>
  </si>
  <si>
    <t>Erika Vanegas Moreno, Carlos-Andrés Cholo, Jairo Soriano-Mendez</t>
  </si>
  <si>
    <t>On computing the footprint of uncertainty of an interval type-2 fuzzy set as uncertainty measure</t>
  </si>
  <si>
    <t>GERMAN JAIRO HERNANDEZ PEREZ, JUAN CARLOS FIGUEROA GARCIA, YURILEV CHALCO CANO.</t>
  </si>
  <si>
    <t>A note about sensitivity analysis for the soft constraints model</t>
  </si>
  <si>
    <t>GERMAN JAIRO HERNANDEZ PEREZ, JUAN CARLOS FIGUEROA GARCIA.</t>
  </si>
  <si>
    <t>Comparison Between Neuronal Networks and ANFIS for Wind Speed-Energy Forecasting</t>
  </si>
  <si>
    <t>Helbert Espitia, Guzmán Díaz</t>
  </si>
  <si>
    <t>Simulation of the coffee berry borer expansion in colombian crops using a model of multiple swarms.</t>
  </si>
  <si>
    <t>Nychol Bazurto, Helbert Espitia, Carlos Martínez</t>
  </si>
  <si>
    <t>A model for fuzzy-cost travel distribution problems using entropy measures</t>
  </si>
  <si>
    <t>JUAN CARLOS FIGUEROA GARCIA, JENNY PAOLA LEON DAVILA, HECTOR ANDRES LOPEZ OSPINA.</t>
  </si>
  <si>
    <t>Feasibility analysis for fuzzy/crisp linear programming problems</t>
  </si>
  <si>
    <t>Intelligent Computing Methodologies</t>
  </si>
  <si>
    <t>Juan Carlos Figueroa-García, Cesar Amilcar López-Bello, Germán Hernández-Pérez</t>
  </si>
  <si>
    <t>A simulation study on quasi type-2 fuzzy markov chains</t>
  </si>
  <si>
    <t>JUAN CARLOS FIGUEROA GARCIA, SANDY KATINA SALAMANCA RIVERA, LUIS CARLOS GIRALDO ARCOS.</t>
  </si>
  <si>
    <t>On solving CCR-DEA problems involving type-2 fuzzy uncertainty using centroid-based optimization</t>
  </si>
  <si>
    <t xml:space="preserve">
Advanced Intelligent Computing Theories and Applications</t>
  </si>
  <si>
    <t>JUAN CARLOS FIGUEROA GARCIA, Carlos Eduardo Castro-Cabrera.</t>
  </si>
  <si>
    <t>Foraging Multi-Agent System Simulation Based on Attachment Theory</t>
  </si>
  <si>
    <t>2194-7287</t>
  </si>
  <si>
    <t>ISCS 2014: Interdisciplinary Symposium on Complex Systems</t>
  </si>
  <si>
    <t>Carlos Alberto Riveros VarelaEmail authorFerney Beltrán VelandiaMiguel Alberto Melgarejo ReyNadya González RomeroNelson Obregón Neira</t>
  </si>
  <si>
    <t>Non-cooperative games involving type-2 fuzzy uncertainty: an approach</t>
  </si>
  <si>
    <t>Computer Information Systems and Industrial Management</t>
  </si>
  <si>
    <t>Juan Carlos Figueroa-GarcíaEmanuel Jonathan Medina-PinzónJannan David Rubio-Espinosa</t>
  </si>
  <si>
    <t>Towards a component-based software architecture for genetic algorithms</t>
  </si>
  <si>
    <t>978-1-4799-6717-9</t>
  </si>
  <si>
    <t>2014 9th Computing Colombian Conference (9CCC)</t>
  </si>
  <si>
    <t>Leidy Garzón Rodríguez ; Henry Alberto Diosa ; Sergio Rojas-Galeano</t>
  </si>
  <si>
    <t>Linear Programming with Interval Type-2 Fuzzy Constraints</t>
  </si>
  <si>
    <t>1860-949X</t>
  </si>
  <si>
    <t>Constraint Programming and Decision Making</t>
  </si>
  <si>
    <t>Juan C. Figueroa-García
Germán Hernández</t>
  </si>
  <si>
    <t>On the design of fuzzy cellular automata following a maximum entropy principle</t>
  </si>
  <si>
    <t>978-1-4799-4562-7</t>
  </si>
  <si>
    <t>R. Miguel A. Melgarejo 
N. Nelson Obregon</t>
  </si>
  <si>
    <t>Fuzzy control of spacecraft attitude by fuzzy inference system based on boolean relations (FIS-BBR)</t>
  </si>
  <si>
    <t>J. Gantiva
J. Soriano
O. Salazar</t>
  </si>
  <si>
    <t>On the computation of the distance between Interval Type-2 Fuzzy numbers using a-cuts</t>
  </si>
  <si>
    <t>Juan Carlos Figueroa-García
Germán Hernández-Pérez</t>
  </si>
  <si>
    <t>A fuzzy logic system for evaluating financial profit ratios</t>
  </si>
  <si>
    <t>Juan Carlos Figueroa-García ; Germán Hernández-Pérez</t>
  </si>
  <si>
    <t>Solving pert problems involving type-2 fuzzy uncertainty: an approach</t>
  </si>
  <si>
    <t>Technologies and Applications of Artificial Intelligence</t>
  </si>
  <si>
    <t>Juan Carlos Figueroa-GarcíaIván Darío Jiménez-MedinaRausses Danilo Rojas-Olaya</t>
  </si>
  <si>
    <t>Solving linear programming problems with interval type-2 fuzzy constraints using interval optimization</t>
  </si>
  <si>
    <t>978-1-4799-0348-1</t>
  </si>
  <si>
    <t>2013 Joint IFSA World Congress and NAFIPS Annual Meeting (IFSA/NAFIPS)</t>
  </si>
  <si>
    <t>Juan Carlos Figueroa García ; Germán Hernández</t>
  </si>
  <si>
    <t>A note on “Solving Fuzzy Linear Programming Problems with Interval Type-2 RHS”</t>
  </si>
  <si>
    <t>Generating embedded type-1 fuzzy sets by means of convex combination</t>
  </si>
  <si>
    <t>JOSE JAIRO SORIANO MENDEZ, OMAR SALAZAR MORALES.</t>
  </si>
  <si>
    <t>Goldenberry: EDA visual programming in orange</t>
  </si>
  <si>
    <t>978-1-4503-1964-5</t>
  </si>
  <si>
    <t>GECCO '13 Companion Proceedings of the 15th annual conference companion on Genetic and evolutionary computation
Pages 1325-1332</t>
  </si>
  <si>
    <t>ACM</t>
  </si>
  <si>
    <t>Sergio Rojas 
Nestor Rodriguez</t>
  </si>
  <si>
    <t>Behavior of the soft constraints method applied to interval type-2 fuzzy linear programming problems</t>
  </si>
  <si>
    <t>Intelligent Computing Theories and Technology</t>
  </si>
  <si>
    <t>Interval Type-2 Fuzzy Markov Chains</t>
  </si>
  <si>
    <t>Advances in Type-2 Fuzzy Sets and Systems
Theory and Applications</t>
  </si>
  <si>
    <t>Juan C. Figueroa-García</t>
  </si>
  <si>
    <t>Incomplete Time Series: Imputation through Genetic Algorithms</t>
  </si>
  <si>
    <t>1868-4394</t>
  </si>
  <si>
    <t>Time Series Analysis, Modeling and Applications
A Computational Intelligence Perspective</t>
  </si>
  <si>
    <t>Juan Carlos Figueroa-García
Dusko KalenaticCésar Amilcar López</t>
  </si>
  <si>
    <t>A self-organized fuzzy neural network approach for rule generation of fuzzy logic systems</t>
  </si>
  <si>
    <t>Juan C. Figueroa-García. Cynthia Ochoa-Rey. Jose Avellaneda-González</t>
  </si>
  <si>
    <t>Capacity, Bandwidth, and Available Bandwidth in Wireless Ad Hoc Networks: Definitions and Estimation</t>
  </si>
  <si>
    <t>Croacia</t>
  </si>
  <si>
    <t> 978-953-307-402-3</t>
  </si>
  <si>
    <t>Mobile Ad-Hoc Networks: Protocol Design</t>
  </si>
  <si>
    <t>InTECH</t>
  </si>
  <si>
    <t>DDDAS for attack detection and isolation of control systems</t>
  </si>
  <si>
    <t>978-3-319-95504-9</t>
  </si>
  <si>
    <t>Handbook of Dynamic Data Driven Applications Systems</t>
  </si>
  <si>
    <t>Springer International Publishing</t>
  </si>
  <si>
    <t>LUIS FRANCISCO COMBITA ALFONSO JAIRO ALONSO GIRALDO TRUJILLO NICANOR QUIJANO SILVA</t>
  </si>
  <si>
    <t>Design of a Device for Recording Bioelectric Signals with Surface Electrodes, in the Evaluation of the Effect of Ultraviolet Radiation on a Tissue</t>
  </si>
  <si>
    <t>978-3-030-00353-1</t>
  </si>
  <si>
    <t>Applied Computer Sciences in Engineering. WEA 2018. Communications in Computer and Information Science, vol 916</t>
  </si>
  <si>
    <t>Fabian Garay, Aura Hernández, Hans López, Helber Barbosa &amp; Bibiana Vallejo</t>
  </si>
  <si>
    <t>Strategies for Flexibility in Production Systems in Industry 4.0: A Framework for Characterization</t>
  </si>
  <si>
    <t>978-3-030-76307-7</t>
  </si>
  <si>
    <t>Production Research. ICPR-Americas 2020. Communications in Computer and Information Science</t>
  </si>
  <si>
    <t>Diana Carolina Tascón; Gonzalo Mejía</t>
  </si>
  <si>
    <t>Methodology for the Design of Traceability System in Food Assistance Supply Chains</t>
  </si>
  <si>
    <t>Research Anthology on Food Waste Reduction and Alternative Diets for Food and Nutrition Security</t>
  </si>
  <si>
    <t>IGI Global</t>
  </si>
  <si>
    <t>Feizar Javier Rueda-Velasco; Angie Monsalve-Salamanca; Wilson Adarme-Jaimes</t>
  </si>
  <si>
    <t>Propuesta metodológica para determinar las capacidades tecnológicas necesarias en el montaje de una subestación electrica</t>
  </si>
  <si>
    <t>investigación Multidisciplinaria Tomo IV</t>
  </si>
  <si>
    <t>AcademiJournals.com</t>
  </si>
  <si>
    <t>Fabiola Saénz Blanco</t>
  </si>
  <si>
    <t>Home Health Care Scheduling and Routing Problem</t>
  </si>
  <si>
    <t>978-9-8998-4349-3</t>
  </si>
  <si>
    <t>IEEE Publications </t>
  </si>
  <si>
    <t>M. Linero, L. Álvarez-Pomar and A. Sánchez</t>
  </si>
  <si>
    <t>Methodology for Vibration Signal Processing of an On-load Tap Changer</t>
  </si>
  <si>
    <t>978-953-307-209-8</t>
  </si>
  <si>
    <t>EDWIN RIVAS TRUJILLO, JUAN CARLOS BURGOS DIAZ, JUAN CARLOS GARCIA PRADA,</t>
  </si>
  <si>
    <t>Calidad de potencia en microrredes</t>
  </si>
  <si>
    <t>Herbert Enrique Rojas Cubides</t>
  </si>
  <si>
    <t>Comunicaciones, monitoreo y procesamiento digital de señales en microrredes</t>
  </si>
  <si>
    <t>978-958-8897-79-0 26</t>
  </si>
  <si>
    <t>Gestión de la energía en microrredes</t>
  </si>
  <si>
    <t>978-958-8897-79-0 27</t>
  </si>
  <si>
    <t>Activos tecnológicos para mejorar el despacho ideal de una red eléctrica utilizando matriz de Mckinsey y la herramienta Linprog de Matlab.</t>
  </si>
  <si>
    <t>Colombia y México</t>
  </si>
  <si>
    <t>978-1-939982-33-9</t>
  </si>
  <si>
    <t>Investigación interdisciplinaria</t>
  </si>
  <si>
    <t>academia journals</t>
  </si>
  <si>
    <t>EVY FERNANDA TAPIAS FORERO</t>
  </si>
  <si>
    <t>Capacidades tecnológicas necesarias para el montaje de una subestación 
de doble barra, barra principal y barra de reserva mas by pass</t>
  </si>
  <si>
    <t>978-1-939982-44-5</t>
  </si>
  <si>
    <t>Difusión universal de conocimientos</t>
  </si>
  <si>
    <t>Desarrollo de cadenas de innovación abierta en el sistema regional de innovación Bogotá, Cundinamarca; experiencia de cooperación entre la Universidad Distrital y TEAM Ingeniería de Conocimiento</t>
  </si>
  <si>
    <t>978-607-8066-26-1</t>
  </si>
  <si>
    <t>Vinculación de las universidades con los sectores productivos</t>
  </si>
  <si>
    <t>Unión de Universidades de América Latina y el Caribe</t>
  </si>
  <si>
    <t>JOSE RAMIRO BERTIERI QUINTERO, LEIDY JOHANA RODRIGUEZ MERCHAN, MARIA EUGENIA CALDERON, CAMILO GUERRERO RODRIGUEZ</t>
  </si>
  <si>
    <t>La gestión de las redes y su incidencia en los procesos de innovación</t>
  </si>
  <si>
    <t>978-939982-22-3</t>
  </si>
  <si>
    <t>Compendio de Investigación</t>
  </si>
  <si>
    <t>Vinculación de las universidades con los sectores productivos. Casos en Iberoamérica. Volumen 2.</t>
  </si>
  <si>
    <t>MARIA EUGENIA CALDERON, JOSE RAMIRO BERTIERI</t>
  </si>
  <si>
    <t>Innovacion, emprendimiento y propiedad intelectual: Sistematizacion de la experiencia Irizar</t>
  </si>
  <si>
    <t>Innovación: Desafío Para El Siglo XXI</t>
  </si>
  <si>
    <t>Universidad Nacional De Colombia Sede Bogotá</t>
  </si>
  <si>
    <t>Exploring data by PCA and k-means for IEEE Xplore digital library</t>
  </si>
  <si>
    <t>978-1-4503-4064-9</t>
  </si>
  <si>
    <t>Proceedings of the The 11th International Knowledge Management in Organizations Conference on The changing face of Knowledge Management Impacting Society</t>
  </si>
  <si>
    <t>ACM Press</t>
  </si>
  <si>
    <t> JOHN PETEARSON ANZOLA ANZOLA, LUZ ANDREA RODRIGUEZ ROJAS, GIOVANNY MAURICIO TARAZONA BERMUDEZ,</t>
  </si>
  <si>
    <t>978-3-319-95522-3</t>
  </si>
  <si>
    <t>GIOVANNY MAURICIO TARAZONA BERMUDEZ, LEONARDO EMIRO CONTRERAS BRAVO, JOSE IGNACIO RODRIGUEZ MOLANO</t>
  </si>
  <si>
    <t>Corrupción práctica anti humana: una perspectiva jurídica</t>
  </si>
  <si>
    <t>Problema social de la corrupción Perspectiva desde la dinámica de sistemas </t>
  </si>
  <si>
    <t>Fondo Editorial Universidad Distrital Francisco Jose De Caldas </t>
  </si>
  <si>
    <t>MUSPEL: Generation of applications to interconnect heterogeneous objects using model-driven engineering</t>
  </si>
  <si>
    <t>978-1-4666-6360-2</t>
  </si>
  <si>
    <t>Handbook of Research on Innovations in Systems and Software Engineering</t>
  </si>
  <si>
    <t>CRISTIAN GONZALEZ GARCIA,</t>
  </si>
  <si>
    <t>Solución B2B para el Mercado Latinoamericano</t>
  </si>
  <si>
    <t>978-989-96247-9-5</t>
  </si>
  <si>
    <t>Atas De 8° Conferencia Iberica De Sistema E Tecnologias De Informacao</t>
  </si>
  <si>
    <t> JOSE IGNACIO PALACIOS OSMA,</t>
  </si>
  <si>
    <t>Model-driven engineering for Electronic Commerce</t>
  </si>
  <si>
    <t>Ed. IGI Global Publishing</t>
  </si>
  <si>
    <t>Lineamientos para la construcción de un modelo educativo para la Facultad de Ingeniería</t>
  </si>
  <si>
    <t>978-958-8832-32-6</t>
  </si>
  <si>
    <t>Aportes Al Proyecto Educativo Ud. Una Construcción Colectiva</t>
  </si>
  <si>
    <t>Fondo Editorial Universidad Distrital</t>
  </si>
  <si>
    <t>JOSE IGNACIO PALACIOS OSMA,</t>
  </si>
  <si>
    <t>Using model-driven architecture principles to generate applications based on interconnecting smart objects and sensors</t>
  </si>
  <si>
    <t>978-146664495-3</t>
  </si>
  <si>
    <t>Advances and Applications in Model-Driven Engineering</t>
  </si>
  <si>
    <t>Ed. IGI Global </t>
  </si>
  <si>
    <t>Evaluation of Knowledge Management in University Research</t>
  </si>
  <si>
    <t>Victor Hugo Medina García, Fredy Verástegui González Lina María Medina Estrada</t>
  </si>
  <si>
    <t>Propuesta metodológica para la caracterización de los egresados de los programas de ingeniería industrial en el sector productivo. Caso de estudio: capítulo Redin Bogotá</t>
  </si>
  <si>
    <t>978-958-680-088-4</t>
  </si>
  <si>
    <t>La formación de ingenieros: un compromiso para el desarrollo y la sostenibilidad</t>
  </si>
  <si>
    <t>Acofi Asociacion Colombiana De Facultades De Ing</t>
  </si>
  <si>
    <t>CLAUDIA CONSTANZA JIMENEZ CARRANZA, MIGUEL ANGEL OSPINA USAQUEN, ALEXANDER REYES MORENO, PEDRO SANCHEZ CAIMAN, GUSTAVO ADOLFO NEIRA GONZALEZ, BEATRIZ LORENA RODRIGUEZ MONTENEGRO</t>
  </si>
  <si>
    <t>An Agent-Based Model to Identify Migration Pathways of Refugees: The Case of Syria</t>
  </si>
  <si>
    <t>Eun- Kyeong Kim, Raja sengupta y Liliana Perez</t>
  </si>
  <si>
    <t>Improving Cognitive Load On Students With Disabilities Through Software Aids</t>
  </si>
  <si>
    <t>978-1-6135-0192-4</t>
  </si>
  <si>
    <t>Social Development And High Technology Industries: Strategies And Applications</t>
  </si>
  <si>
    <t>Business Science Reference</t>
  </si>
  <si>
    <t>Rubén Arístides González Crespo</t>
  </si>
  <si>
    <t>Integrated Model of Knowledge Management and Innovation</t>
  </si>
  <si>
    <t>978-3-030-45688-7</t>
  </si>
  <si>
    <t>Journal Advances in Intelligent Systems and Computing</t>
  </si>
  <si>
    <t>Medina Víctor Hugo, Jennifer Paola Ochoa Pachón, Kelly Alexandra Ramírez Guzmán</t>
  </si>
  <si>
    <t>IntelliSenses: Sensing the Internet of Things</t>
  </si>
  <si>
    <t>978-9-8998-4346-2</t>
  </si>
  <si>
    <t>Lesson Learned Management Model for Solving Incidents in a Company</t>
  </si>
  <si>
    <t>978-9-8998-4347-9</t>
  </si>
  <si>
    <t>La cocreación como potencial herramienta empresarial</t>
  </si>
  <si>
    <t>978-989-98434-8-6</t>
  </si>
  <si>
    <t>Associação Ibérica de Sistemas e Tecnologias de Informação</t>
  </si>
  <si>
    <t>Associacao Iberica de Sistemas e Tecnologias de Informacao (AISTI)</t>
  </si>
  <si>
    <t>Medina García Víctor Hugo, María Alejandra Acevedo Cote, Erika Jazmín Santos Burgos</t>
  </si>
  <si>
    <t>Modelo predictivo de gestión del conocimiento en educación virtual</t>
  </si>
  <si>
    <t>978-0-9993443-6-1</t>
  </si>
  <si>
    <t>The 17th LACCEI International Multi-Conference for Engineering, 
Education, and Technology: “Industry, Innovation, and Infrastructure for
 Sustainable Cities and Communities”</t>
  </si>
  <si>
    <t>LACCEI</t>
  </si>
  <si>
    <t>Aullón Motta Ana Victoria, Ariza Ariza María Daniela, Medina García Víctor Hugo</t>
  </si>
  <si>
    <t>Knowledge Management System Architecture based on Cultural Algorithms</t>
  </si>
  <si>
    <t>978-3030263539</t>
  </si>
  <si>
    <t>ICSIE 2019</t>
  </si>
  <si>
    <t>Medina Garcia Víctor Hugo, Marino Mejia Rocha</t>
  </si>
  <si>
    <t>Ed. Publicaciones Universidad Distrital Francisco Jose De Caldas</t>
  </si>
  <si>
    <t>Generalidades de las Microrredes Eléctricas</t>
  </si>
  <si>
    <t>Emerging Concepts between Software Engineering and Knowledge Management</t>
  </si>
  <si>
    <t>Springer Verlag</t>
  </si>
  <si>
    <t>Sandro Javier Bolaños Castro, Víctor Hugo Medina García, Rubén González Crespo</t>
  </si>
  <si>
    <t>Educación y Smart Cities</t>
  </si>
  <si>
    <t>978-999974-54-62-1</t>
  </si>
  <si>
    <t>Ciudades Inteligentes: antecedentes, perspectivas, retos y oportunidades</t>
  </si>
  <si>
    <t>Publicaciones Universidad Distrital Francisco Jose de Caldas</t>
  </si>
  <si>
    <t>Roberto Ferro Escobar, Francisco Javier Zamora Navarro, Hernán Paz Penagos</t>
  </si>
  <si>
    <t>Mejora en el sistema de aprendizaje LMS articulado con aplicaciones de IoT</t>
  </si>
  <si>
    <t>978-958-8553-62-7</t>
  </si>
  <si>
    <t>Estrategias de sostenibilidad para el crecimiento y desarrollo empresarial</t>
  </si>
  <si>
    <t>Ediciones Unisinu</t>
  </si>
  <si>
    <t>Orlando Garcia Hurtado</t>
  </si>
  <si>
    <t>Aplicación de dispositivos Kinect para personas en Estado de discapacidad</t>
  </si>
  <si>
    <t>Rober Ferro Esocbar, Yesid Diaz Gutierrrez, Wilson David Florez Barboza, Luids Eduardo Pallares Martínez, Arnaldo Andres Gonzalez Gomez</t>
  </si>
  <si>
    <t>Dispositivo de bajo coste para control de iluminiación basa en redes inalambricas</t>
  </si>
  <si>
    <t>978-84-608-2793-1</t>
  </si>
  <si>
    <t>Libro de comunicaciones II Congreso de edificios inteligentes</t>
  </si>
  <si>
    <t>Grupo Tecma Red S.L.</t>
  </si>
  <si>
    <t>Roberto Ferro Escobar</t>
  </si>
  <si>
    <t>Matemáticas</t>
  </si>
  <si>
    <t>978-958-5869-707</t>
  </si>
  <si>
    <t>Brújula Estudiantil</t>
  </si>
  <si>
    <t>Editorial Pensar</t>
  </si>
  <si>
    <t>Gabriel Andres Alzate Acuna</t>
  </si>
  <si>
    <t>Hardware in the Loop Simulations and Control Systems Baased on FPGA for power Electronics in Microgrids</t>
  </si>
  <si>
    <t>978-1-63321-728-7</t>
  </si>
  <si>
    <t>Hydroelectricity an power electronics: Environmental Impacts, Emerging Tecnologies And Challenges</t>
  </si>
  <si>
    <t>Nova Science Publishers</t>
  </si>
  <si>
    <t>Jhandra Melissa Díaz López, Alónso Gutierrez Galeano, Harold Rene Chamorro Vera, José Fernando Jiménez Vargas</t>
  </si>
  <si>
    <t>Learning Analytics</t>
  </si>
  <si>
    <t>978-1-4666-5888-2</t>
  </si>
  <si>
    <t>Encyclopedia Of Information Sciencie And Technology</t>
  </si>
  <si>
    <t>Ruben Aristides Gonzalez Crespo</t>
  </si>
  <si>
    <t>Parameterized Transformation Schema for a Non-Functional Properties Model in the Context Of MDE</t>
  </si>
  <si>
    <t>Advances and appliation in model -driven Engineering</t>
  </si>
  <si>
    <t>Design of an Open Platform for collective Voting Through EDNI on the internet</t>
  </si>
  <si>
    <t>978-1-4666-2119-0</t>
  </si>
  <si>
    <t>E-Procurement Management For Successful Electronic Government Systems &amp; Nbsp</t>
  </si>
  <si>
    <t>Ruben Aristides Gonzales Crespo</t>
  </si>
  <si>
    <t>A methodologies and processes language for the software industry</t>
  </si>
  <si>
    <t>1-60876-972-0</t>
  </si>
  <si>
    <t>Horizon in computer science Research</t>
  </si>
  <si>
    <t>Calidad de Potencia en Microrredes</t>
  </si>
  <si>
    <t>Publicaciones Universidad Distrital Francisco Jose De Caldas </t>
  </si>
  <si>
    <t>ADOLFO ANDRES JARAMILLO MATTA</t>
  </si>
  <si>
    <t>Vehiculos Eléctricos</t>
  </si>
  <si>
    <t>The Chemistry and Physics of Dye-Sensitized Solar Cells</t>
  </si>
  <si>
    <t>978-953-307-735-2</t>
  </si>
  <si>
    <t>The Chemistry And Physics Of Dye-Sensitized Solar Cells</t>
  </si>
  <si>
    <t>InTech </t>
  </si>
  <si>
    <t>JOHANN ALEXANDER HERNANDEZ MORA, WILLIAM ANDRES VALLEJO LOZADA, CESAR QUINONES SEGURA</t>
  </si>
  <si>
    <t>Fuzzy Maximum Power Point Tracking Techniques Applied to a Grid-Connected Photovoltaic System</t>
  </si>
  <si>
    <t>978-953-307-543-3</t>
  </si>
  <si>
    <t>Industrial Waste</t>
  </si>
  <si>
    <t>NELSON LEONARDO DIAZ ALDANA, JOHANN HERNANDEZ, OSCAR DUARTE VELASCO</t>
  </si>
  <si>
    <t>Local and Remote Techniques for Islanding Detection in Distributed Generators</t>
  </si>
  <si>
    <t>978-953-307-046-9</t>
  </si>
  <si>
    <t>Distributed Generation</t>
  </si>
  <si>
    <t>InTech</t>
  </si>
  <si>
    <t>CESAR LEONARDO TRUJILLO RODRIGUEZ, DAVID VELASCO DE LA FUENTE, EMILIO FIGUERES AMOROS, GABRIEL GARCERA SANFELIU</t>
  </si>
  <si>
    <t>General Inverse Neural Current Control for Buck Converter</t>
  </si>
  <si>
    <t> 978-1-4020-8736-3</t>
  </si>
  <si>
    <t>Novel Algorithms And Techniques In Telecommunications, Automation And Industrial Electronics</t>
  </si>
  <si>
    <t> Springer </t>
  </si>
  <si>
    <t>JOSE GUILLERMO GUARNIZO MARIN, CESAR LEONARDO TRUJILLO RODRIGUEZ, JAVIER GUACANEME MORENO</t>
  </si>
  <si>
    <t>Tendencias pedagógicas para nativos digitales</t>
  </si>
  <si>
    <t>9789588166674 2</t>
  </si>
  <si>
    <t>Reflexiones Sobre La Educación En La Iberoamérica</t>
  </si>
  <si>
    <t>Universidad De Alcala</t>
  </si>
  <si>
    <t>ARMANDO SOLANO SUAREZ</t>
  </si>
  <si>
    <t>Proyectos educativos y pedagógicos con nativos digitales, una contribución a la calidad de la educación</t>
  </si>
  <si>
    <t>Obras Colectivas De Ciencias De La Educacion</t>
  </si>
  <si>
    <t>Desarrollo y publicación de objetos virtuales de aprendizaje: un desafío para el docente</t>
  </si>
  <si>
    <t>Prácticas Pedagógicas Con Tecnologías De La Información Y La Comunicación En Educación Superior</t>
  </si>
  <si>
    <t>Ediciones Unisalle</t>
  </si>
  <si>
    <t>El currículo escolar y la mediación de las TIC</t>
  </si>
  <si>
    <t>978-84-99-21-846-5</t>
  </si>
  <si>
    <t>EDUcación y TECnología: Propuestas desde la investigación y la innovación educativa</t>
  </si>
  <si>
    <t>OCTAEDRO</t>
  </si>
  <si>
    <t>Nuevo Currículo, Tecnología de la Información y Comunicación y Complejidad</t>
  </si>
  <si>
    <t>Innovación Educativa</t>
  </si>
  <si>
    <t>Las pedagogías emergentes en la sociedad del conocimiento y su contribución con la calidad de la educación</t>
  </si>
  <si>
    <t>978-956-393-378-9</t>
  </si>
  <si>
    <t>Educación y tecnología. Propuestas desde la investigación y la innovación.</t>
  </si>
  <si>
    <t>Editorial: Universidad Santiago de Chile</t>
  </si>
  <si>
    <t>Nuevas Didácticas para la Transformación de las Prácticas Pedagógicas en la Educación Secundaria</t>
  </si>
  <si>
    <t>978-958-5434-87-5</t>
  </si>
  <si>
    <t>Experiencias alternativas en educación. Memorias del cuarto encuentro.</t>
  </si>
  <si>
    <t>Xpress Estudio Gráfico y Digital S.A.S - Xpress Kimpres</t>
  </si>
  <si>
    <t>Imágenes, imaginarios y lugares escolares de principios del siglo XX. Una mirada desde los registros fotográficos epocales.</t>
  </si>
  <si>
    <t>978-987-722-356-9</t>
  </si>
  <si>
    <t>Cuadernos de investigación en Educación.</t>
  </si>
  <si>
    <t>Consejo Latinoamericano De Ciencias Sociales Clacso</t>
  </si>
  <si>
    <t>Evolutionary optimization of spatial sampling networks designed for the monitoring of soil organic carbon</t>
  </si>
  <si>
    <t>Geomática, Ciencias de la Tierra y Gestión del Territorio</t>
  </si>
  <si>
    <t xml:space="preserve"> 978-3-319-04083-7</t>
  </si>
  <si>
    <t>Soil Carbon</t>
  </si>
  <si>
    <t>Springer International Publishing Switzerland</t>
  </si>
  <si>
    <t>Ali Santacruz Delgado, Yolanda Rubiano, Carlos Eduardo Melo Martínez</t>
  </si>
  <si>
    <t>Evaluación de la fusión de imágenes satelitales WorldView-2 usando la Transformada Wavelet Daubechies Assessment of WorldView-2 satellite-image fusion using Daubechies Wavelet Transform</t>
  </si>
  <si>
    <t xml:space="preserve"> 978-898-98434-5-5</t>
  </si>
  <si>
    <t>Sistemas e Tecnologias de Informação Atas da 10ª Conferência Ibérica de Sistemas e Tecnologias de Informação Águeda</t>
  </si>
  <si>
    <t xml:space="preserve"> APPACDM Associação Portuguesa de Pais e Amigos do Cidadão Deficiente Mental</t>
  </si>
  <si>
    <t>Rubén Javier Medina Daza</t>
  </si>
  <si>
    <t xml:space="preserve"> Prototype of learning management system, for the administration of contents and processes, in the teaching of geography with engineering students</t>
  </si>
  <si>
    <t>978-84-16989-78-2</t>
  </si>
  <si>
    <t xml:space="preserve"> Universidad de Extremadura</t>
  </si>
  <si>
    <t>Carlos Hernán Castro Ortega</t>
  </si>
  <si>
    <t>El aporte de las imagenes adquiridas mediante vehículosaereos no tripulados en la fusion de imagenes para la deteccion de cambios en analisis multitemporales usando la transformada de wavelet</t>
  </si>
  <si>
    <t>978-84-9048-650-4</t>
  </si>
  <si>
    <t>Nuevas plataformas y sensores de teledetección Aplicados a la gestión del agua, la agricultura y el medio ambiente</t>
  </si>
  <si>
    <t>Universidad Politécnica de Valencia</t>
  </si>
  <si>
    <t xml:space="preserve"> Aplicativo de escritorio para la determinacion de Solidos en Suspension Totales usando imagenes satelitales MODIS MYD09 y MOD09</t>
  </si>
  <si>
    <t>Rubén Javier Medina Daza, Iván Darío Carrillo Duran</t>
  </si>
  <si>
    <t>Geografía económica</t>
  </si>
  <si>
    <t>978-958-783-593-9</t>
  </si>
  <si>
    <t>Temas y problemas de geografía humana. Una perspectiva contemporánea</t>
  </si>
  <si>
    <t xml:space="preserve"> Editorial Universidad Nacional</t>
  </si>
  <si>
    <t>On the Design of a Modern and Generic Approach to Land Registration: The Colombia Experience</t>
  </si>
  <si>
    <t>Dinamarca</t>
  </si>
  <si>
    <t xml:space="preserve"> 978-87-92853-92-9</t>
  </si>
  <si>
    <t>Proceedings 8th LAND ADMINISTRATION DOMAIN MODEL WORKSHOP</t>
  </si>
  <si>
    <t>International Federation of Surveyors</t>
  </si>
  <si>
    <t>Diseño, Desarrollo e implementación de un Sistema de Información Geográfica para los materiales del Atlas lingüístico-etnográfico de Colombia</t>
  </si>
  <si>
    <t>978-958-611-384-7</t>
  </si>
  <si>
    <t>Nuevos Métodos y problemas en dialectología y sociolingüística</t>
  </si>
  <si>
    <t>FONDO DIGITAL INSTITUTO CARO Y CUERVO</t>
  </si>
  <si>
    <t>Julio Alexander Bernal Chávez, Luz Angela Rocha Salamanca</t>
  </si>
  <si>
    <t>Colombia: entre la nefasta gestión de la pandemia Covid-19 y la crisis socio-económica y política antecedida</t>
  </si>
  <si>
    <t>978-65-87621-25-8</t>
  </si>
  <si>
    <t>ANÁLISES DE UMA PANDEMIA DIÁLOGOS POLÍTICOS E PEDAGÓGICOS</t>
  </si>
  <si>
    <t>Universidade de Sao Paulo</t>
  </si>
  <si>
    <t>Ciclos de miniconferencias como instrumentos de investigación-acción educativa en los espacios académicos de fotogrametría: un acercamiento a la integración de la investigación formativa en los currículos</t>
  </si>
  <si>
    <t>Experiencias educativas y prácticas pedagógicas en el contexto universitario</t>
  </si>
  <si>
    <t>Universidad Distrital Francisco José de Caldas</t>
  </si>
  <si>
    <t>Evolución del enfoque del manejo de la información geográfica en el plan de estudio de Ingeniería Catastral y Geodesia (1964-2016)</t>
  </si>
  <si>
    <t>50 Años de Ingenieria Catastral y Geodesia</t>
  </si>
  <si>
    <t>Espacializacion del estres biotico en los frailejones del Parque Natural Nacional Chingaza (Colombia) utilizando imagenes capturadas con un vehiculo aereo no tripulado</t>
  </si>
  <si>
    <t>Teledetección Nuevas Plataformas y Sensores Aplicados  a la Gestióndel Agua, la Agricultura y el Medio Ambiente</t>
  </si>
  <si>
    <t>Universitat Politécnica de Valéncia</t>
  </si>
  <si>
    <t>Aplicativo de escritorio para la determinacion de Solidos en Suspension Totales usando imagenes satelitales MODIS MYD09 y MOD09</t>
  </si>
  <si>
    <t>RUBEN  JAVIER MEDINA DAZA</t>
  </si>
  <si>
    <t>Analisis multitemporal de laperdida de la capacidad hidrica a causa de los cambios generados en los suelos usando imagenes Landsat: Estudio de caso Cordoba- Colombia entre los años 1985-2016</t>
  </si>
  <si>
    <t>Caracterización del perfil espectral de 3 estados fenológicos del cultivo de durazno a partir de UAV</t>
  </si>
  <si>
    <t>Teledetección, hacia una visión global del cambio climático</t>
  </si>
  <si>
    <t>Universidad de Valladolid</t>
  </si>
  <si>
    <t>Estimación de la distribución espacial del control terrestre para el proceso fotogramétrico utilizando aeronaves remotamente pilotadas</t>
  </si>
  <si>
    <t>Mejora de la resolución espacial y espectral de imágenes adquiridas mediante aeronaves remotamente pilotadas, usando la fusión de imágenes con Wavelet: algoritmo de Mallat y À trous</t>
  </si>
  <si>
    <t>Modelo predictivo para determinar el rendimiento del cultivo de guayaba a partir de imágenes UAV</t>
  </si>
  <si>
    <t>ERIKA SOFIA UPEGUI CARDONA, JAVIER MEDINA</t>
  </si>
  <si>
    <t>Control y seguimiento: cultura de servicio en negocios con grandes clientes de energía en Colombia</t>
  </si>
  <si>
    <t>LOS SISTEMAS DE CALIDAD EN LAS OPERACIONES FOMENTANDO LA COMPETITIVIDAD DE LAS EMPRESAS</t>
  </si>
  <si>
    <t>Editorial Universidad de Guadalajara</t>
  </si>
  <si>
    <t>JAIME HERNANDO PENA RODRIGUEZ</t>
  </si>
  <si>
    <t>Arquitectura de Red de Telemedicina</t>
  </si>
  <si>
    <t>ARQUITECTURA DE RED DE TELEMEDICINA</t>
  </si>
  <si>
    <t>Pretextos Grupo Editorial</t>
  </si>
  <si>
    <t>LILIA EDITH APARICIO PICO, JAIME RAMIREZ ARTUNDUAGA</t>
  </si>
  <si>
    <t>Gestión de Redes de Telemedicina</t>
  </si>
  <si>
    <t>958-8175-68-2</t>
  </si>
  <si>
    <t>Gestion De Redes De Telemedicina</t>
  </si>
  <si>
    <t>LILIA EDITH APARICIO PICO, JUAN CARLOS DAVILA</t>
  </si>
  <si>
    <t>Sistema neuro-difuso para el control de sistemas de generación distribuida</t>
  </si>
  <si>
    <t>978-84-17445-07-2</t>
  </si>
  <si>
    <t>Servicio de Publicaciones de la Universidad de Oviedo</t>
  </si>
  <si>
    <t>Paramo and High-Andean Simulation using Reactive Agents - Hydrological Role of High Andean Ecosystems</t>
  </si>
  <si>
    <t>978-989-758-244-8</t>
  </si>
  <si>
    <t>Complexis 2018</t>
  </si>
  <si>
    <t>Complexis</t>
  </si>
  <si>
    <t>Luz Deicy Alvarado Nieto, Andres Villarraga Morales</t>
  </si>
  <si>
    <t>University Student Desertion Analysis using Agent-Based Modeling Approach</t>
  </si>
  <si>
    <t>978-989-758-297-4</t>
  </si>
  <si>
    <t>Martha Castellanos Rojas, Luz Deicy Alvarado Nieto, Jorge Villamil Puentes</t>
  </si>
  <si>
    <t>Short-Term Investment Decisions on Distribution Systems. A Probabilistic Methodology and Comparison with a Fuzzy Methodology</t>
  </si>
  <si>
    <t>978-1424-422-173</t>
  </si>
  <si>
    <t>IEEE PES Transmission and Distribution Conference and Exposition Latin America</t>
  </si>
  <si>
    <t>SERGIO RAUL RIVERA RODRIGUEZ,</t>
  </si>
  <si>
    <t>Reliability Assessment in Power Distribution Networks by Logical Relations and Matrix Operations</t>
  </si>
  <si>
    <t>SERGIO RAUL RIVERA RODRIGUEZ</t>
  </si>
  <si>
    <t>Modalidad</t>
  </si>
  <si>
    <t>Nombre del trabajo</t>
  </si>
  <si>
    <t>Nombre del estudiante</t>
  </si>
  <si>
    <t xml:space="preserve">Programa académico </t>
  </si>
  <si>
    <t>Valoración</t>
  </si>
  <si>
    <t>Fecha de inicio</t>
  </si>
  <si>
    <t>Fecha de finalización</t>
  </si>
  <si>
    <t>Tutor</t>
  </si>
  <si>
    <t>Doctorado</t>
  </si>
  <si>
    <t>Desarrollo de una alternativa sostenible para la producción de PHA's a partir de cultivos mixtos y fuentes de carbono renovables</t>
  </si>
  <si>
    <t xml:space="preserve"> Jeniffer Paola Gracia Rojas</t>
  </si>
  <si>
    <t>Doctorado en Ingeniería</t>
  </si>
  <si>
    <t>En curso</t>
  </si>
  <si>
    <t>Carlos Enrique Montenegro Marín</t>
  </si>
  <si>
    <t>Diseño y desarrollo de una extensión tipo ADE en CITYGML para el modelado de ruido ambiental en 3D considerando fuentes de ruido por tráfico rodado e industrial</t>
  </si>
  <si>
    <t>Óscar Esneider Acosta Agudelo</t>
  </si>
  <si>
    <t>Carlos Enrique Montenegro Marín, Ruben Aristides Gonzalez Crespo</t>
  </si>
  <si>
    <t>Modelo de navegación, utilizando técnicas de inteligencia computacional para mejorar la experiencia en la visualización de datos históricos y culturales</t>
  </si>
  <si>
    <t>Nancy Yaneth Gelvez García</t>
  </si>
  <si>
    <t>Carlos Enrique Montenegro Marín, Paulo Alonso Gaona García</t>
  </si>
  <si>
    <t>Especialización</t>
  </si>
  <si>
    <t>Prototipo de Software Web para la Prevención de Atracos y Hurtos en los Alrededores de la Facultad de Ingeniería</t>
  </si>
  <si>
    <t>Torres Góngora Avis Fernando, Toquica Barrera Javier Iván</t>
  </si>
  <si>
    <t>Especialización en Ingeniería de Software</t>
  </si>
  <si>
    <t>Aprobado</t>
  </si>
  <si>
    <t>Maestría</t>
  </si>
  <si>
    <t>Modelo de Estimación Para El Uso De Agua Del Río Bogotá, Basado En El Análisis De Vertimientos En Aguas Superficiale</t>
  </si>
  <si>
    <t>Peña Caro Wilson Javier</t>
  </si>
  <si>
    <t xml:space="preserve">Maestría en Ciencias de la Información y las Comunicaciones </t>
  </si>
  <si>
    <t>Pregrado</t>
  </si>
  <si>
    <t>Modelo de vinculación de datos de puntos turísticos utilizando Linked Open Data (LOD)</t>
  </si>
  <si>
    <t>Richard Andrés Cardozo Lemus, Daniel Rodrigo Cucaita Benavides</t>
  </si>
  <si>
    <t>Paulo Alonso Gaona García</t>
  </si>
  <si>
    <t>Las Smart Cities: desafíos y oportunidades para el Gobierno de Colombia</t>
  </si>
  <si>
    <t>Francisco Alfonso Camargo Salas</t>
  </si>
  <si>
    <t>Doctorado en Sociedad del Conocimiento y Acción en los Ámbitos de la Educación, la Comunicación, los Derechos y Las Nuevas Tecnologías</t>
  </si>
  <si>
    <t>Modelo de gestión de conocimiento mediado por las TIC en ingeniería basado en campos de aprendizaje</t>
  </si>
  <si>
    <t>Wilson Joven Sarria</t>
  </si>
  <si>
    <t>VACIT: Tool for consumption, analysis and Machine learning for LOD resources on CKAN instances</t>
  </si>
  <si>
    <t>Alvaro Varón Capera</t>
  </si>
  <si>
    <t>Ingeniería de Sistemas</t>
  </si>
  <si>
    <t>Paulo Alonso Gaona García, Jhon Francined Herrera Cubides</t>
  </si>
  <si>
    <t xml:space="preserve">Implementación del Protocolo de Encaminamiento AODV para la Notificación de Mensajes en una Microrred de Sensores Inalámbricos
</t>
  </si>
  <si>
    <t xml:space="preserve">Laura Mabel Murcia Sierra, Sergio Palechor </t>
  </si>
  <si>
    <t>Ingenieria de sistemas</t>
  </si>
  <si>
    <t xml:space="preserve">Esquema de Seguridad para Entornos IoT en Smart Grids
</t>
  </si>
  <si>
    <t>Sebastian Cruz</t>
  </si>
  <si>
    <t xml:space="preserve">Modelo Basado En Support Vector Machine Para La Estimación De La Variabilidad De La Frecuencia Cardiaca
</t>
  </si>
  <si>
    <t>Catalina Hernandez, Sergio Villagrán</t>
  </si>
  <si>
    <t xml:space="preserve">Modelo de Interfaz de Lenguaje Natural para la Evaluación de Rutinas Ergonómicas en Salud Ocupacional (ILENA)
</t>
  </si>
  <si>
    <t xml:space="preserve">Carlos Julio Moya  </t>
  </si>
  <si>
    <t>Maestría en Ciencias de La Información y Las Comunicaciones</t>
  </si>
  <si>
    <t xml:space="preserve">Metamodelo para configuraciones en dispositivos de redes como estándar soportado en la ingeniería dirigida por modelos
</t>
  </si>
  <si>
    <t>GUSTAVO ADOLFO HIGUERA CASTRO</t>
  </si>
  <si>
    <t xml:space="preserve">Applying Fuzzy Logic Rules to Predict Computer Attacks on Honeynets
</t>
  </si>
  <si>
    <t>Arias Rubiano, Oscar Vicente González Pinzón / Ángel Julián</t>
  </si>
  <si>
    <t xml:space="preserve">Desarrollo de un Prototipo de Software como Soporte a la Gestión de la Estadía de Estudiantes para la Movilidad Académica de la Universidad Distrital FJC </t>
  </si>
  <si>
    <t>Diana Catalina Cano Narváez, Riaño Cárdenas Cristhian Felipe</t>
  </si>
  <si>
    <t xml:space="preserve">Communication Infrastructure for Monitoring Heart Rate of Patients on the Cloud using IoT Devices </t>
  </si>
  <si>
    <t>Daniel Fernando Mendoza López</t>
  </si>
  <si>
    <t>Evaluacion de la Calidad Linked Open Data basada en un Modelo de Lógica Difusa</t>
  </si>
  <si>
    <t>Esteban Arias Caracas</t>
  </si>
  <si>
    <t xml:space="preserve">Modelo de Predicción Mediante Analítica Visual de Datos para el Consumo y Generación de Energía Eléctrica en Zonas No Interconectadas Usando Redes de Sensores Inalámbricos
</t>
  </si>
  <si>
    <t>Collazos Barrera, Julian David</t>
  </si>
  <si>
    <t>Paulo Alonso Gaona Garcia, Elvis Eduardo Gaona García</t>
  </si>
  <si>
    <t>Diseño e implementación de un mecanismo navegacional sobre realidad virtual para ontologías y su aplicación cómo método de vinculación sobre linked open data</t>
  </si>
  <si>
    <t>Kevin Steven Gordillo Orjuela</t>
  </si>
  <si>
    <t>Desarrollo de un prototipo de gestor de contenidos para los procesos estratégicos de negocio de la fundación conexión Bienestar mediante la implementación de la arquitectura modelo vista controlador (PF-P)</t>
  </si>
  <si>
    <t>Xenia Viviana Cadena Diaz, Nelson Arley Carantón Galeano</t>
  </si>
  <si>
    <t>Análisis, diseño y desarrollo de un módulo para el sistema de gestión académica de la Universidad Distrital, que apoye los procesos realcionados con la gestión de proyectos de grado, tomando como base el módulo del sistema "Udlearn" (AP-P)</t>
  </si>
  <si>
    <t>Maria Fernanda Avendaño Martinez, Diego Fernando Celi Valero</t>
  </si>
  <si>
    <t>Diseño y prototipado de un curso en linea para la enseñanza de html bajo parámetros del marco de trabajo Diseño Universal para el aprendizaje (DUA) orientado a personas en condición de discapacidad psicosocial</t>
  </si>
  <si>
    <t>Diego Mauricio Medina Cordoba</t>
  </si>
  <si>
    <t>Aplicación de ingeniería dirigida por modelos, para la construcción de un prototipo de herramienta de modelado de dominio especifico (DSM) para módulos de sistemas de planificación de recursos empresariales en ODOO</t>
  </si>
  <si>
    <t>Andrea Stefania Sicarchá Arenas, Andrés Hamir Cobos Prada</t>
  </si>
  <si>
    <t>Aplicación para Android de realidad aumentada para el consumo de información general de espacios físicos en la UD</t>
  </si>
  <si>
    <t>Sergio Navarrete Suárez</t>
  </si>
  <si>
    <t>Participar en la fase de inicio elaboración u construcción en el proyecto referente a la solución de software para el apoyo en el proceso de gestión de nómina en la Universidad distrital mediante el proceso de desarrollo OPENUD/OAS en el Rol de Ingeniero</t>
  </si>
  <si>
    <t>Andréy Duvan Sarmiento Sarmiento, Jualian David Torres Salgado</t>
  </si>
  <si>
    <t>Prototipo de librería para el control de excepciones empleando el paradigma orientado a aspectos en .Net</t>
  </si>
  <si>
    <t>José Adán Ardila Sánchez</t>
  </si>
  <si>
    <t>Ricardo Beltran</t>
  </si>
  <si>
    <t>Definición de un modelo ontológico, que facilite la medición de niveles de usabilidad de herramientas en plataformas LCMS mediante SNA (Social Network Analysis)</t>
  </si>
  <si>
    <t>Camilo Andres Valencia</t>
  </si>
  <si>
    <t>Desarrollo de una aplicación móvil multiplataforma de mensajería instantánea para agentes empresariales (AP-P)</t>
  </si>
  <si>
    <t>Jobelo Andres Quintero Rodriguez</t>
  </si>
  <si>
    <t>Creación, implementación y evaluación de la política de seguriadad de base de datos para los ambientes de producción del instituto colombiano para la evaluación de la educación ICFES (AP-P)</t>
  </si>
  <si>
    <t>Danny Alejandro Garzón Aristizabal</t>
  </si>
  <si>
    <t>Implementación de una plataforma web para consulta y compra de tiquetes aereos</t>
  </si>
  <si>
    <t>Cistian Leonardo Benitez Beltran, Jaime David Niño Valderrama</t>
  </si>
  <si>
    <t>Desarrollo de un gestor de contenido para plataforma Web que soporte la donación de dinero segura para la fundación conexión bienestar</t>
  </si>
  <si>
    <t>Xenia Viviana Cadena Díaz, Nelson Arly Caranton Galeano</t>
  </si>
  <si>
    <t>Modelo de evaluación de usabilidad web para entidades de educación superior en colombia</t>
  </si>
  <si>
    <t>Jesús Augusto Guzmán Lozano</t>
  </si>
  <si>
    <t>Re ingeniería de un entorno virtual enfocado al proceso bidireccional pedagógico</t>
  </si>
  <si>
    <t>Brayan Julian Babosa Sierra, Pablo Andres Esteban Vargas</t>
  </si>
  <si>
    <t>Análisis, diseño y construcción de una aplicación empresarial que calcule automáticamente el indicador de densidad de defectos en productos de software</t>
  </si>
  <si>
    <t>Diego Armando Virguez Castañeda</t>
  </si>
  <si>
    <t>Creación, implementación y evaluación de la política de seguridad de base de datos para los ambientes de producción del instituto colombiano para la evaluación de la educación ICFES</t>
  </si>
  <si>
    <t>Danny Alejandro Garzon Aristizabal</t>
  </si>
  <si>
    <t>Metamodelo para configuraciones en dispositivos de redes como estándar soportado en la ingeniería dirigida por modelos</t>
  </si>
  <si>
    <t>Gustavo Adolfo Higuera Castro</t>
  </si>
  <si>
    <t>Desarrollo de un sistema de información móvil bajo plataforma Android para las rutas urbanas del sistema integrado de transporte SITP Bogotá</t>
  </si>
  <si>
    <t>Cedulfo Diaz Cadena, Jessica Lorena Carbarcas Beltrán</t>
  </si>
  <si>
    <t>Modelo de Interfaz de Lenguaje Natural para la Evaluación de Rutinas Ergonómicas en Salud Ocupacional (ILENA)</t>
  </si>
  <si>
    <t>Carlos Julio Moya</t>
  </si>
  <si>
    <t>Modelo para la caracterización de procesos de toma de decisiones no programadas por medio de gamificación</t>
  </si>
  <si>
    <t>Javier Albadan</t>
  </si>
  <si>
    <t>Yuri Vannesa Nieto Acevedo</t>
  </si>
  <si>
    <t>Diseño y portotipado de un curso en linea para la enseñanza de HTML bajo parametros del marco de trabajo Diseño Universal para el aprendizaje(DUA) orientado a personas con discapacidad psicosocial (AP-G)</t>
  </si>
  <si>
    <t>Diego Mauicio Medina Cordoba</t>
  </si>
  <si>
    <t xml:space="preserve">Diseño, desarrollo e implementación de un software para la administracion del mantenimiento programado para los helicopteros Bell 212 de acuerdo al DA-PAM 738-751 del ejercito de estados unidos para el departamento de control producción de la base aérea santa marta de la policía nacional (PG) </t>
  </si>
  <si>
    <t xml:space="preserve">Miguel Roberto Peña Ramírez, Diego Andres Hernández Alzate </t>
  </si>
  <si>
    <t>Aplicativo enfocado a la gestión y administrancion de proveedores para un proyecto E-commerce realizado en magento (AP-G)</t>
  </si>
  <si>
    <t>Jose Leonardo Saenz Ariza, Jonatan Ferney Torres Buitrago</t>
  </si>
  <si>
    <t>Modelo basado en niveles de servicio aplicado a una infraestructura Cloud tipo IAAS utilizando Openstack</t>
  </si>
  <si>
    <t>Andres Guillermo Moreno Perez</t>
  </si>
  <si>
    <t>Desarrollo de un prototipo de inteligencia de negocios en la oficina de egresados de la Universidad Distrital Francisco José de Caladas para apoyar la toma de decisiones en la gestión de procesos academicos</t>
  </si>
  <si>
    <t>Francisco Alejandro vargas Peña</t>
  </si>
  <si>
    <t>Diseño e implementación de un prototipo SNS orientada al deporte sobre tecnologías móviles</t>
  </si>
  <si>
    <t>Nicolas Mauiricio Garcia Garzón</t>
  </si>
  <si>
    <t>Migración de la funcionalidad del sistema de aviso de siniestro desde el EIR de nokia el EIR de Huawei, usando la arquitectura SOA para integrar el sistema interno de un operador de telefonía móvil y la plataforma del proveedor</t>
  </si>
  <si>
    <t>Daniel Humberto Rodriguez, Fabio Andrés Mendoza</t>
  </si>
  <si>
    <t>Prototipo de un sistema de información web para la integración, migración y transformación de datos como enfoque alternativo a los procesos de Data Migration</t>
  </si>
  <si>
    <t>Johan Alfredo Romero Ramírez</t>
  </si>
  <si>
    <t xml:space="preserve">Diseño e implementacin de un software para la administración del mantenimiento programado de los helicópteros Bell 212 de acuerdo al panfleto 738-751 del Army de Estados Unidos para el departamento de control de producción de la base aérea Santa Marta de la Policía Nacional </t>
  </si>
  <si>
    <t>Miguel Peña Ramírez y Diego Hernández Álzate</t>
  </si>
  <si>
    <t>Diseño y desarrollo de un prototipo DSL para Pymes del sector textil en Bogotá modulo interoperabilidad para comercio móvil</t>
  </si>
  <si>
    <t>Leidy Jimena Rodríguez Farías</t>
  </si>
  <si>
    <t>Implementación del sistema de información académico ARCA en la Escuela Colombiana de Carreras Industriales</t>
  </si>
  <si>
    <t>Osiris Yasbleidy Torres y Eddi Merks Salvador</t>
  </si>
  <si>
    <t>Diseño, modelamiento y desarrollo de un sistema de gestión para el sector de la educación. Caso de aplicación: sistema de gestión que apoye la integración de los procesos misionales y de apoyo a la institución educativa distrital Carlos Alban Holguín</t>
  </si>
  <si>
    <t>Jeanet Mora Jiménez y Luis enrique Rubiano Vásquez</t>
  </si>
  <si>
    <t xml:space="preserve">Aceleración de la microfísica WRF Single Moment 6 class WSM6 de un modelo avanzado de predicción del estado del tiempo WRF utilizando GPUs y Sistemas Multicore </t>
  </si>
  <si>
    <t>Esteban de Jesús Hernández Barragán</t>
  </si>
  <si>
    <t>Laureado</t>
  </si>
  <si>
    <t>Desarrollo de un prototipo de módulo de software de el sistemas de información (BIOSAPI) para el monitoreo, análìsis y seguimiento de especies de fauna silvestre medieante biotelemetria</t>
  </si>
  <si>
    <t>Johnatan Felipe Castro Hincapié y Julián Barragán Verano</t>
  </si>
  <si>
    <t>Desarrollo de un sistema de información móvil bajo plataforma Android para las rutas urbanas de el sistema integrado de transporte SITP Bogotá</t>
  </si>
  <si>
    <t>Jessica Lorena Cabarcas Beltrán y Cedulfo Díaz Cadena</t>
  </si>
  <si>
    <t>Análisis de viabilidad técnica e implementación de pruebas piloto de Escritorios como Servicio para la entrega de ambientes académicos en los laboratorios del proyecto curricular Ingeniería de sistemas de la Universidad Francisco José de Caldas</t>
  </si>
  <si>
    <t>Luis Leandro Sánchez Muños y Sandra María Uribe Avendaño</t>
  </si>
  <si>
    <t>Diseño, desarrollo e implementación de un prototipo de inteligencia de negocios en la oficina de egresados de la Universidad Distrital Francisco José de Caldas para apoyar la toma de decisiones en la gestión de procesos</t>
  </si>
  <si>
    <t>Francisco Alejandro Vargas Peña</t>
  </si>
  <si>
    <t xml:space="preserve"> Lenguaje de dominio especifico para modelamiento de negocios y generación automática de código en COBOL</t>
  </si>
  <si>
    <t>Manuel Fernando Romero y Peña Diego Mauricio Sinisterra</t>
  </si>
  <si>
    <t>Análisis y diseño de una nube privada para el aprovisionamiento de servidores virtuales a través de un modelo de infraestructura como servicio en el centro de investigaciones y desarrollo científico de la Universidad Distrital</t>
  </si>
  <si>
    <t>Álvaro Daniel Guauque Junco y Miguel Ángel Moreno Bolaños</t>
  </si>
  <si>
    <t>Modelo de un sistema basado en técnicas de learning analytics como herramienta de apoyo en la toma de decisiones académico- administrativas en los programas de pregrado de la facultad de ingeniería de la universidad distrital francisco josé de caldas</t>
  </si>
  <si>
    <t>Algoritmo de optimización multiobjetivo basado en propiedades emergentes de los enjambres</t>
  </si>
  <si>
    <t>Joaquin Javier Meza</t>
  </si>
  <si>
    <t>Actualización de Todos los Caminos más Cortos en Grafos Dinámicos 
con Inserción de Arcos</t>
  </si>
  <si>
    <t>Arturo Verbel De León</t>
  </si>
  <si>
    <t>Maestría en Ciencias de la Información y las Comunicaciones</t>
  </si>
  <si>
    <t>Sergio Rojas Galeano</t>
  </si>
  <si>
    <t>Clasificador de escenas acústicas basado en redes neuronales artificiales y análisis de componentes principales</t>
  </si>
  <si>
    <t>BRAYAN MAURICIO LEON MARTINEZ , JUAN DIEGO CASTILLO CRUZ</t>
  </si>
  <si>
    <t>Ingeniería Elecectrónica</t>
  </si>
  <si>
    <t>Andres Gaona Barrera</t>
  </si>
  <si>
    <t>ENCRIPTACIÓN SIMÉTRICA DE SEÑALES USANDO ARQUITECTURAS NEURONALES</t>
  </si>
  <si>
    <t>DIEGO ALEXANDER FERREIRA CORTES , JUAN CAMILO TORRES MUNOZ</t>
  </si>
  <si>
    <t>Ingeniería Electrónica</t>
  </si>
  <si>
    <t>Reconstrucción del precio interno diario del café Colombiano a partir de un sistema de funciones iteradas sintonizado por un algoritmo de evolución diferencial</t>
  </si>
  <si>
    <t>Dayana Torres</t>
  </si>
  <si>
    <t>Miguel Melgarejo Rey</t>
  </si>
  <si>
    <t>Sintonización de un mecanismo basado en autómatas celulares para la reconstrucción de la dinámica producida por el precio del café colombiano</t>
  </si>
  <si>
    <t>Karen Martinez</t>
  </si>
  <si>
    <t>Diseño de un sistema dinámico no lineal ajustado por medio de un algoritmo de colonia artificial de abejas (ABC) para la reconstrucción de la señal del precio diario interno del café colombiano</t>
  </si>
  <si>
    <t>Angie Rodriguez</t>
  </si>
  <si>
    <t>Utilidad del resumen estructurado en la comunicación científica en ingeniería</t>
  </si>
  <si>
    <t xml:space="preserve">YESENIA DE LA PAZ JIMENEZ HERRERA </t>
  </si>
  <si>
    <t>Estructuras y dinámicas de la producción, consumo y apropiación del conocimiento en las maestrías de la Facultad de Ingeniería de Universidad Distrital</t>
  </si>
  <si>
    <t>ELSY NATHALIA CHAPARRO HERNANDEZ</t>
  </si>
  <si>
    <t>Maestría en Ingeiería Industrital</t>
  </si>
  <si>
    <t>Aplicación del Algoritmo AdaBoost.RT para la Predicción 
del Índice COLCAP y el Diseño de un Controlador no Lineal</t>
  </si>
  <si>
    <t>Reyes Fajardo, Laura Marcela</t>
  </si>
  <si>
    <t>SELECCIÓN DE CARACTERÍSTICAS MEDIANTE UN ALGORITMO
GENÉTICO PARA EL DIAGNÓSTICO DE CAOTICIDAD EN SERIES 
DE TIEMPO USANDO UN CLASIFICADOR CON REDES NEURONALES</t>
  </si>
  <si>
    <t>Jose Barrero, Stephanie Lopez</t>
  </si>
  <si>
    <t>Aplicacion Del Modelo Kite Para La Valoracion De Calidad De Productos De Software. Instrumentalizacion De Listas De Chequeo</t>
  </si>
  <si>
    <t>Marisol Marquez Gomez y Edgar Fabian Ibañez Jimenez</t>
  </si>
  <si>
    <t>Henry Alberto Diosa, Sergio Rojas Galeano</t>
  </si>
  <si>
    <t>PROPUESTA DE DISEÑO DE SISTEMAS COMPLEJOS BASADA EN 
AUTÓMATAS CELULARES DIFUSOS NO UNIFORMES Y ALGORITMOS 
EVOLUTIVOS.</t>
  </si>
  <si>
    <t>Oscar Munar, John Piñeros</t>
  </si>
  <si>
    <t>PROPUESTA DE DISEÑO DE UN SISTEMA MULTI-AGENTE DIFUSO  USANDO EL MODELO DE FLOCKING DE REYNOLDS Y AJUSTADO  POR UN ALGORITMO EVOLUTIVO BASADO EN ABEJAS</t>
  </si>
  <si>
    <t>Carlos Riveros, Ferney Beltran</t>
  </si>
  <si>
    <t>ESTUDIO COMPARATIVO ENTRE UN MODELO COMPUTACIONAL 
BASADO EN REDES NEURONALES Y OTRO BASADO EN MÁQUINA 
DE VECTORES DE SOPORTE PARA LA CLASIFICACIÓN DEL AVANCE 
DE PROYECTOS TENIENDO COMO REFERENCIA UN MARCO DE 
COMPLEJIDAD.</t>
  </si>
  <si>
    <t>Hugo Gutierrez</t>
  </si>
  <si>
    <t>MODELAMIENTO DE PROBLEMAS DE TEOR DE JUEGOS EN UN ESCENARIO NO COOPERATIVO CON INCERTIDUMBRE DIFUSA TIPO-2</t>
  </si>
  <si>
    <t>EMANUEL JONATHAN MEDINA PINZON, JANNAN DAVID RUBIO ESPINOSA</t>
  </si>
  <si>
    <t>Ingeniería Industrial</t>
  </si>
  <si>
    <t>IMPLEMENTACIÓN DE UN AUTÓMATA CELULAR DIFUSO EN UNA TARJETA DE PROCESAMIENTO GRAFICO</t>
  </si>
  <si>
    <t>Fabian Fagua</t>
  </si>
  <si>
    <t>Propuesta de modelamiento coevolutivo de sistemas difusos tipo dos de intervalo</t>
  </si>
  <si>
    <t>Oscar Mendez</t>
  </si>
  <si>
    <t>Maestría en Ingeniería Industrial</t>
  </si>
  <si>
    <t>DESARROLLO Y VALIDACION DE UN MODELO DE UNA EPIDEMIA DE DENGUE Y DENGUE GRAVE EN COLOMBIA BASADO EN SISTEMAS DIFUSOS TAKAGI-SUGENO SINTONIZADOS CON AGRUPAMIENTO DIFUSO</t>
  </si>
  <si>
    <t>Claudia Torres, Samir Barguil</t>
  </si>
  <si>
    <t>PROPUESTA PARA EL MODELAMIENTO DE SISTEMAS COMPLEJOS BASADA EN AUTÓMATAS CELULARES DIFUSOS Y ALGORITMOS EVOLUTIVOS SIMBIÓTICOS</t>
  </si>
  <si>
    <t>Yeferson Luengas, Jessica Chivata</t>
  </si>
  <si>
    <t>Método de Diseño y Optimización de Controladores Difusos FIS-BBR 
Cuasi-estándar por medio de Lógicas  Clásica y Trivalente de Kleene</t>
  </si>
  <si>
    <t>Omar Salazar</t>
  </si>
  <si>
    <t>Jairo Soriano Mendez</t>
  </si>
  <si>
    <t>PROPUESTA DE DISEÑO DE UN SISTEMA MULTI-AGENTE DIFUSO USANDO EL MODELO DE FLOCKING DE REYNOLDS Y AJUSTADO POR UN ALGORITMO EVOLUTIVO BASADO EN ABEJAS</t>
  </si>
  <si>
    <t>ESTUDIO COMPARATIVO ENTRE UN MODELO COMPUTACIONAL BASADO EN REDES NEURONALES Y OTRO BASADO EN MÁQUINA DE VECTORES DE SOPORTE PARA LA CLASIFICACIÓN DEL AVANCE DE PROYECTOS TENIENDO COMO REFERENCIA UN MARCO DE COMPLEJIDAD</t>
  </si>
  <si>
    <t>MODELO DE INTERACCIÓN SOCIAL PARA AGENTES ARTIFICIALES EN LA ARQUITECTURA MOJANA</t>
  </si>
  <si>
    <t>Hector Pulido</t>
  </si>
  <si>
    <t>DESARROLLO DE UN MÓDULO EN PYTHON PARA GRAFICAR MAPAS DE RECURRENCIA AJUSTADOS POR MEDIO DE ALGORITMOS EVOLUTIVOS COMO HERRAMIENTA DE SOPORTE PARA EL ANÁLISIS DE SISTEMAS DINÁMICOS NO LINEALES</t>
  </si>
  <si>
    <t>Andres Tapieros, Nicolas Ballesteros</t>
  </si>
  <si>
    <t>PROPUESTA DE DISEÑO DE SISTEMAS COMPLEJOS BASADA EN AUTÓMATAS CELULARES DIFUSOS NO UNIFORMES Y ALGORITMOS EVOLUTIVOS</t>
  </si>
  <si>
    <t>PROPUESTA PARA UNA TECNICA DE AGRUPAMIENTO DIFUSO DE EVENTOS CRIMINALES BASADO EN LA ESTRUCTURA URBANA</t>
  </si>
  <si>
    <t>Luigi Fajardo</t>
  </si>
  <si>
    <t>PROPUESTA DE UN MODELO DE PREDICCIÓN DEL CENTRO DE UN HOTSPOT IDENTIFICADO EN LA CIUDAD DE SAN FRANCISCO, USA.</t>
  </si>
  <si>
    <t>Diego Mayorga</t>
  </si>
  <si>
    <t>SELECCIÓN DE CARACTERÍSTICAS MEDIANTE UN ALGORITMO GENÉTICO PARA EL DIAGNÓSTICO DE CAOTICIDAD EN SERIES DE TIEMPO USANDO UN CLASIFICADOR CON REDES NEURONALES</t>
  </si>
  <si>
    <t>Aplicación de Métodos Kernel para Identificación de Relevancia y Dependencias en Problemas de Clasificación. Caso De Estudio: Pruebas ICFES Saber 11</t>
  </si>
  <si>
    <t>Henry Alejandro Orjuela Torres</t>
  </si>
  <si>
    <t>Diseño e Implementación de un Filtro de Censura en Foros Web Resistente a Transliteración ASCII</t>
  </si>
  <si>
    <t>Christian Mogollón Pinzón</t>
  </si>
  <si>
    <t>Dinámica De (Des)Congestionamiento De Estaciones Transmilenio Mediante Autómatas Celulares Discretos</t>
  </si>
  <si>
    <t>Camilo Alfonso Rodríguez Garzón</t>
  </si>
  <si>
    <t>Maestría en Ciencias de la Información y las Comunicación</t>
  </si>
  <si>
    <t>Análisis, Diseño Y Construcción De Una Colección De Componentes De Software Para Algoritmos Genéticos</t>
  </si>
  <si>
    <t>Leidy Patricia Garzón Rodríguez</t>
  </si>
  <si>
    <t>Meritorio</t>
  </si>
  <si>
    <t>AUTOMATIZACION DE UN TALLER LUTHIER MEDIANTE LA IMPLEMENTACION DE UNA MAQUINA DE CONTROL NUMERICO COMPUTARIZADO DE 3 EJES PARA EL MECANIZADO DE LAS PARTES DE MADERA DE UN INSTRUMENTO MUSICAL DE CUERDA PULSADA</t>
  </si>
  <si>
    <t>Jhon Diego Ledesma y Manuel Francisco Peña</t>
  </si>
  <si>
    <t>Diana Marcela Ovalle</t>
  </si>
  <si>
    <t>Diseño e Implementación de un Sistema de Péndulo Invertido para la enseñanza de conceptos de control en ingeniería, a través del método de Variables de Estado</t>
  </si>
  <si>
    <t>Angela Paola Duquino</t>
  </si>
  <si>
    <t>ELABORACION DE UNA FORMACION DE TRES ROBOTS MOVILES PARA LLEGAR A UN PUNTO DETERMINADO, ASIGNANDOLE A UNO DE ESTOS EL ROL DE LIDER</t>
  </si>
  <si>
    <t>Diego Rincon Piñeros y Edwar Rodriguez Piñeros</t>
  </si>
  <si>
    <t>Aplicación del Algoritmo AdaBoost.RT para la Predicción del Índice COLCAP  y el Diseño de un Controlador no Lineal</t>
  </si>
  <si>
    <t>PROPUESTA DE UNA METODOLOGÍA DE PROGRAMACIÓN DE  OPERACIONES DETALLADA PARA ORDENES DE TRABAJO EN OPERACIONES SECUENCIALES  A TRAVÉS DE ALGORITMOS HEURÍSTICOS BASADOS EN LÓGICA PROPOSICIONAL ARTICULADOS  SOBRE UNA SERIE DE AUTÓMATAS PROGRAMABLES</t>
  </si>
  <si>
    <t>Miguel Angel Rincón Chaparro</t>
  </si>
  <si>
    <t> Estructuración de un Algoritmo Basado en Deep Learning para Entrenamiento de Robots Asistentes en Reconocimiento de Objetos para Plataformas Multiherramienta</t>
  </si>
  <si>
    <t>Informática y Procedamiento de Datos</t>
  </si>
  <si>
    <t>Robinson Jiménez Moreno</t>
  </si>
  <si>
    <t>Doctorado en Ingeniería </t>
  </si>
  <si>
    <t>Diana Marcela Ovalle Martinez</t>
  </si>
  <si>
    <t>Automatización Observatorio Astronómico Universidad Distrital 
Francisco José de Caldas Estado: Tesis concluida Ingeniería Electrónica</t>
  </si>
  <si>
    <t>Oscar Ferney Gallo Romero</t>
  </si>
  <si>
    <t>DISEÑO E IMPLEMENTACIÓN DE UN ALGORITMO BASADO EN SIMULACIÓN 
DE EVENTOS DISCRETOS PARA PROCESAMIENTO DE EVENTOS Y EVALUACIÓN 
DE SISTEMAS SERIE-PARALELO</t>
  </si>
  <si>
    <t>PARDO BARBOSA CARLOS ANDRES 
Y VELEZ RODRIGUEZ JUAN PABLO</t>
  </si>
  <si>
    <t>DISEÑO E IMPLEMENTACIÓN DE PROCESAMIENTOS COMPUTACIONALES
PARA EL DESARROLLO DE UN SOFTWARE DE SIMULACIÓN DE EVENTOS 
DISCRETOS ORIENTADO AL ANÁLISIS RAM DE SISTEMAS INDUSTRIALES</t>
  </si>
  <si>
    <t>ZORRILLA HERRERA JUAN DAVID 
Y SILVA CARTAGENA CRISTHIAN IGNACIO</t>
  </si>
  <si>
    <t>DISEÑO E IMPLEMETACIÓN DEL MODELADOR PARA UN SIMULADOR DE 
EVENTOS DISCRETOS BASADO EN ANÁLISIS RAM CON EL CÁLCULO DE 
DISPONIBILIDAD Y PARALELIZACIÓN DEL ALGORITMO DEL SIMULADOR</t>
  </si>
  <si>
    <t>PENA ORTIZ DAVID FERNANDO, 
MARTINEZ DUARTE CRISTIAN FERNANDO</t>
  </si>
  <si>
    <t>Diseño y Simulación de Controladores Multivariables para el Sistema de 
Cuatro Tanques de Johansson y Estudio del Comportamiento del Sistema 
en Lazo Cerrado a Ataques Ciber-Físicos</t>
  </si>
  <si>
    <t>Helman Erley Rodriguez Guzman, Juan Carlos Bernal Romero</t>
  </si>
  <si>
    <t>DISEÑO E IMPLEMENTACIÓN DE UN ALGORITMO QUE PERMITA 
REALIZAR EL ANALISIS RAM DE PROCESOS INDUSTRIALES SIMPLES 
BASADO EN SIMULACIÓN DE EVENTOS DISCRETOS</t>
  </si>
  <si>
    <t>ROJAS LEON DANIELA, SOSA CAMELO 
JOHAN ESTEBAN</t>
  </si>
  <si>
    <t>Análisis Dinámico del Fallo de Rotores de un Hexacóptero</t>
  </si>
  <si>
    <t>Hugo Manuel Romero Pineda
y Daniel Felipe Torres Cardozo</t>
  </si>
  <si>
    <t>Diseño y Simulación de las Diferentes Etapas de Control de una 
Micro Red Eléctrica</t>
  </si>
  <si>
    <t>Cesar Augusto Prieto Suárez y 
Juan David Peña Alvarado</t>
  </si>
  <si>
    <t>Diseño y simulación de un sistema de control para un 
aerogenerador de eje horizontal</t>
  </si>
  <si>
    <t>Paola Catalina Sánchez Cifuentes y 
Julián David Gutiérrez Torres</t>
  </si>
  <si>
    <t>Diseño y Simulación de Controladores Multivariables para el 
Sistema de Cuatro Tanques de Johansson y Estudio del 
Comportamiento del Sistema en Lazo Cerrado a Ataques
Ciber-Físicos .</t>
  </si>
  <si>
    <t>Helman Erley Rodriguez Guzman
y Juan Carlos Bernal Romero.</t>
  </si>
  <si>
    <t>Caracterización microanatómica de maderas</t>
  </si>
  <si>
    <t>Luis Fernando Espinosa Moreno</t>
  </si>
  <si>
    <t>Estabilización de un Robot tipo Péndulo Invertido de dos Ruedas en Posición Vertical</t>
  </si>
  <si>
    <t>Gladys Yazmín Morales Guzmán y Sergio Andrés Plazas Bernal</t>
  </si>
  <si>
    <t>Luis Francisco Combita Alfonso</t>
  </si>
  <si>
    <t>Técnicas de Optimización Bioinspirada Aplicables a Control de Congestión Fast TCP</t>
  </si>
  <si>
    <t>Juan Gilberto Garcia Lopez</t>
  </si>
  <si>
    <t>Maestría en Teleinformática</t>
  </si>
  <si>
    <t>Marco Aurelio Álzate Monroy</t>
  </si>
  <si>
    <t>Modelamiento Evolutivo Diferencial de sistemas Difusos Tipo-2 de Intervalo Aplicado al Manejo Activo de Colas en Redes IP</t>
  </si>
  <si>
    <t>Gina Katherine Sierra</t>
  </si>
  <si>
    <t>Automatización de un taller Luthier mediante la implementación de una máquina de control numérico computarizado de 3 ejes para el mecanizado de las partes de madera de un instrumento de cuerda pulsada</t>
  </si>
  <si>
    <t>Elaboración de una formación de tres Robots móviles para llegar a un punto determinado, asignándole a uno de estos el rol de líder</t>
  </si>
  <si>
    <t>Diego Rincon Piñeros Edwar Rodrigue Piñeros</t>
  </si>
  <si>
    <t>Diseńo e implementación de una estación remota para el desarrollo de prácticas de laboratorio de control</t>
  </si>
  <si>
    <t>Pablo Emilio Narvaez Joel Mateo Moren</t>
  </si>
  <si>
    <t> Diseńo e implementación de un sistema de balanceo de una bola sobre un plano</t>
  </si>
  <si>
    <t>Diego Ochoa Polanía Juan Felipe Reyes Ortiz</t>
  </si>
  <si>
    <t>Diseńo e implementación de un sistema de supervisión y control de una estación de espectroscopia</t>
  </si>
  <si>
    <t>Diana Carolina Yermanos Fomeque María Angélica Velandia Durán</t>
  </si>
  <si>
    <t>Diseńo y simulación de un sistema de control para un aerogenerador de eje horizontal</t>
  </si>
  <si>
    <t>Paola Catalina Sánchez Cifuentes Julián David Gutiérrez Torres</t>
  </si>
  <si>
    <t>Ingeniería Electrica</t>
  </si>
  <si>
    <t>Hugo Manuel Romero Pineda Daniel Felipe Torres Cardozo</t>
  </si>
  <si>
    <t> Diseńo y Simulación de las Diferentes Etapas de Control de una Micro Red Eléctrica</t>
  </si>
  <si>
    <t>Cesar Augusto Prieto Suárez Juan David Peńa Alvarado</t>
  </si>
  <si>
    <t>Diseńo y Simulación de Controladores Multivariables para el Sistema de Cuatro Tanques de Johansson y Estudio del Comportamiento del Sistema en Lazo Cerrado a Ataques Ciber-Físicos</t>
  </si>
  <si>
    <t> Helman Erley Rodriguez Guzman Juan Carlos Bernal Romero </t>
  </si>
  <si>
    <t>El problema de enrutamiento y asignación del espectro en redes ópticas flexibles: una solución desde la perspectiva de la optimización</t>
  </si>
  <si>
    <t>Edgar Fernando Arias Gerena Ivonne Julieth Roa Rodríguez</t>
  </si>
  <si>
    <t>Componente software para integración de funcionalidades proporcionadas por portales de difusión de video con plataformas de gestión de contenidos de aprendizaje</t>
  </si>
  <si>
    <t>Nicolás Hernando González Marroquín</t>
  </si>
  <si>
    <t>Ingenieria de Sistemas</t>
  </si>
  <si>
    <t>Meritorio*</t>
  </si>
  <si>
    <t>Julio Barón Velandia</t>
  </si>
  <si>
    <t>Entornos tridimensionales ubicuos para apoyo al aprendizaje en primera persona.</t>
  </si>
  <si>
    <t>Jonathan Javier Sánchez Sanabria</t>
  </si>
  <si>
    <t>Julio Barón Velandia, Hanna Jadwiga Oktaba</t>
  </si>
  <si>
    <t>Prototipo software de apoyo a la rehabilitación motora de pacientes con lesiones de tejido blando en extremidad inferior mediante captura de movimiento</t>
  </si>
  <si>
    <t>Jorge Andres Bocanegra Avendaño</t>
  </si>
  <si>
    <t>MODELO PREDICTIVO DE HUMEDAD EN INVERNADEROS MEDIANTE INFERENCIA DIFUSA APLICANDO MÉTODOS DE OPTIMIZACIÓN</t>
  </si>
  <si>
    <t>Sebastian Camilo Vanegas Ayala</t>
  </si>
  <si>
    <t>MODELO PARA PREDICCIÓN DEL RENDIMIENTO DE CULTIVOS DE ALTO VALOR CALÓRICO APLICANDO TÉCNICAS DE OPTIMIZACIÓN</t>
  </si>
  <si>
    <t>Brayan Leonardo Sierra Forero, 
Norbey Danilo Muñoz Cañón</t>
  </si>
  <si>
    <t>Modelo para la detección de la enfermedad Xanthomonas campestris en hojas de judía aplicando algoritmos de optimización genéticos y de gradiente</t>
  </si>
  <si>
    <t>Camilo Enrique Rocha Calderón, Daniel David Leal Lara</t>
  </si>
  <si>
    <t>Prototipo ontológico para caracterización de zonas y opciones de cultivo mediante la aplicación de lógica de predicados</t>
  </si>
  <si>
    <t>Alfonso Casallas Heiner Santiago, Ariza Riaño Maddyzeth</t>
  </si>
  <si>
    <t>Javier David Castro Rodríguez</t>
  </si>
  <si>
    <t>Modelo Software para interacción remota en ambientes de multimedia interactiva aplicado a escenarios de encaminamiento</t>
  </si>
  <si>
    <t>Jeisson Rodrígo Piñeros Ramírez</t>
  </si>
  <si>
    <t>Prototipo de aplicación web para la predicción en la toma de decisiones agrícolas en el altiplano Cundiboyacense implementando información geográfica</t>
  </si>
  <si>
    <t>Sergio Andrés Rodríguez Rodríguez</t>
  </si>
  <si>
    <t>Prototipo web responsivo para la aplicación de actividades de evaluación en los procesos de enseñanza – aprendizaje de la Educación Básica y media</t>
  </si>
  <si>
    <t>Daniel Fernando Franco Beltrán</t>
  </si>
  <si>
    <t>Prototipo Web de objeto de aprendizaje para la simulación de condiciones de equilibrio traslacional y/o rotacional</t>
  </si>
  <si>
    <t>Diego Cabral Poloche</t>
  </si>
  <si>
    <t>Modelo software para intercambio electrónico de trabajos de grado entre Instituciones de Educación Superior</t>
  </si>
  <si>
    <t>Diego Alejandro Sierra Alean</t>
  </si>
  <si>
    <t>Obtención de inferencias en documentos de pasantías descritos a nivel Ontológico</t>
  </si>
  <si>
    <t>Germán Alejandro Pinilla García</t>
  </si>
  <si>
    <t>Aprobado (ARTICULO)</t>
  </si>
  <si>
    <t>Análisis, diseño y desarrollo de un prototipo Web de gestión de ofertas laborales para estudiantes y egresados de la Universidad Distrital</t>
  </si>
  <si>
    <t>John Alexander Muñóz García</t>
  </si>
  <si>
    <t>Diseño y desarrollo de un aplicativo Web para apoyar la planeación de recursos empresariales de producción en el sector de panadería y repostería</t>
  </si>
  <si>
    <t>Jeison Orlando Londoño Espinosa</t>
  </si>
  <si>
    <t>Prototipo arquitectural para la interoperabilidad entre plataformas empresariales y plataformas móviles que soportan interacción con servicios geográficos</t>
  </si>
  <si>
    <t>RAÚL ANDRÉS CASTRO GIL</t>
  </si>
  <si>
    <t>Diseño de un prototipo de simulación para la interacción en un entorno de aprendizaje tridimensional</t>
  </si>
  <si>
    <t>Cindy Alejandra Flórez Llanos</t>
  </si>
  <si>
    <t>Prototipo de video juego cooperativo entre niños sordos y oyentes guiado por lengua de señas y castellano oral y escrito</t>
  </si>
  <si>
    <t>Wilson Javier Ortíz Morales, Jeidy Paola Martínez González</t>
  </si>
  <si>
    <t>Prototipo Ontológico para representación de objetos de simulación interactiva aplicado a entornos digitales de aprendizaje</t>
  </si>
  <si>
    <t>Jonathan Enrique Cuspoca Ruíz</t>
  </si>
  <si>
    <t>Diseño y desarrollo de un prototipo de software de gestión administrativa académica para Instituciones Educativas</t>
  </si>
  <si>
    <t>Ángela Rocío Ospina Romero</t>
  </si>
  <si>
    <t>Prototipo de DATAMART para integración de información basada en los lineamientos para acreditación de alta calidad académica aplicado al Proyecto Curricular de Ingeniería de Sistemas</t>
  </si>
  <si>
    <t>Andrés Camilo Jaramillo Bermúdez</t>
  </si>
  <si>
    <t>Diseño de los procesos de gestión documental y su implementación en una aplicación web para la coordinación de ingeniería de sistemas de la Universidad Distrital “Francisco José de Caldas</t>
  </si>
  <si>
    <t>Giovanna Paola Ortíz Parra</t>
  </si>
  <si>
    <t>Prototipo para navegación de repositorios que contienen recursos digitales de aprendizaje</t>
  </si>
  <si>
    <t>Milton Fidel Vega Vega</t>
  </si>
  <si>
    <t>Representación de modelo semántico en el dominio jurídico aplicado al derecho informático en colombia</t>
  </si>
  <si>
    <t>Juan Fernando Rojas Moreno</t>
  </si>
  <si>
    <t>Maestría en ciencias de la información y las comunicaciones</t>
  </si>
  <si>
    <t>Metodologia softrisk para la gestion de riesgos en proyectos de software</t>
  </si>
  <si>
    <t>Alba Milena Rodriguez Silva</t>
  </si>
  <si>
    <t>Especializacion en proyectos informaticos</t>
  </si>
  <si>
    <t>DESARROLLO DE PROTOTIPO WEB, DE UN SISTEMA RECOMENDADOR PARA LA BÚSQUEDA DE COLEGIOS</t>
  </si>
  <si>
    <t>Héctor Rodrigo Arias Cuenca</t>
  </si>
  <si>
    <t>Especializacion en ingenieria de software</t>
  </si>
  <si>
    <t>MODELO ALGORÍTMICO PARA ALTA DISPONIBILIDAD EN TRANSPORTE DE VOLÚMENES  CRECIENTES DE TRÁFICO EN REDES ÓPTICAS</t>
  </si>
  <si>
    <t>Diego Fernando Aguirre Moreno</t>
  </si>
  <si>
    <t>Modelo para la programación de operaciones de búsqueda y captura aplicando ABS y heurísticas constructivas para problemas de Predador-Presa</t>
  </si>
  <si>
    <t>María Fernanda Ávila Bedoya, Diana Marcela Garnica Cortes</t>
  </si>
  <si>
    <t>Pregrado Igenieria Industrial</t>
  </si>
  <si>
    <t>Lindsay Álvarez Pomar; María Fernanda Ávila Bedoya, Diana Marcela Garnica Cortes</t>
  </si>
  <si>
    <t>Michael S. Contento Sepulveda &amp; , Juana M. BautistaMendoza</t>
  </si>
  <si>
    <t>Pregrado Ingenieria Industrial</t>
  </si>
  <si>
    <t>Michael S. Contento Sepulveda &amp; , Juana M. BautistaMendoza, Fabiola Saenz Blanco</t>
  </si>
  <si>
    <t>Evaluación de la localización de instalaciones y flujos de carga en la cadena de suministro de la bienestarina mas usando programación matemática</t>
  </si>
  <si>
    <t>Janeth Angélica Garzón Luna.</t>
  </si>
  <si>
    <t>Maestría en ingenieria industrial</t>
  </si>
  <si>
    <t>Janeth Angélica Garzón Luna, Feizar Javier Rueda Velasco</t>
  </si>
  <si>
    <t>Configuración de redes de asistencia social como soporte a la logística en atención de desastres- caso leche liconsa – ciudad de México</t>
  </si>
  <si>
    <t>Jhonatan Marroquín Ávila.</t>
  </si>
  <si>
    <t>Jhonatan Marroquín Ávila, Feizar Javier Rueda Velasco</t>
  </si>
  <si>
    <t>Red de asistencia social como soporte en atención a desastres - caso bienestarina más® en un terremoto en Bogotá</t>
  </si>
  <si>
    <t>Gabriel Darío Parada Caro.</t>
  </si>
  <si>
    <t>Gabriel Darío Parada Caro, Feizar Javier Rueda Velasco</t>
  </si>
  <si>
    <t>Modelamiento del capital por riesgo operativo entre 1990 y 2013 en entidades financieras de mercados emergentes usando cópulas multivariadas</t>
  </si>
  <si>
    <t>Claudia Paola Martin Bernal</t>
  </si>
  <si>
    <t>Claudia Paola Martin Bernal, Feizar Javier Rueda Velasco</t>
  </si>
  <si>
    <t>Caracterización mediante minería de datos de las Necesidades Básicas Insatisfechas en Colombia y su desarrollo integral</t>
  </si>
  <si>
    <t>Laura Vanessa Palacios Rodriguez, Rafael Eduardo Ropero Layton</t>
  </si>
  <si>
    <t>Laura Vanessa Palacios Rodriguez, Rafael Eduardo Ropero Layton, Germán Andrés Méndez Giraldo</t>
  </si>
  <si>
    <t>Estrategias para reducir el número de habitantes de la calle en Bogotá</t>
  </si>
  <si>
    <t>Jean Carlos Muñoz Veloza, Ana Maria Rodriguez Paz</t>
  </si>
  <si>
    <t>Jean Carlo Muñoz Veloza, Ana Maria Rodriguez Paz, Germán Andrés Méndez Giraldo</t>
  </si>
  <si>
    <t>Modelo de simulación dinámica para el abastecimiento alimentario nacional</t>
  </si>
  <si>
    <t>Johann Felipe Farfan Reyes, Paula Cristina Peña Martínez</t>
  </si>
  <si>
    <t>Johann Felipe Farfan Reyes, Paula Cristina Peña Martínez, Germán Andrés Méndez Giraldo</t>
  </si>
  <si>
    <t>La empleabilidad vista como un problema complejo</t>
  </si>
  <si>
    <t>Ronald Sneyder Beltrán Martínez, Luisa Fernanda Hernández Corredor</t>
  </si>
  <si>
    <t>Ronald Sneyder Beltrán Martínez, Luisa Fernanda Hernández Corredor, Luz Esperanza Bohorquez</t>
  </si>
  <si>
    <t>El concepto de empleabilidad y sus indicadores: una propuesta de estudio</t>
  </si>
  <si>
    <t>Alix Xiomara Sierra Contreras</t>
  </si>
  <si>
    <t>Alix Xiomara Sierra Contreras, Luz Esperanza Bohorquez</t>
  </si>
  <si>
    <t>Modelo Organizacional Heurístico (Organizaciones Saludables)</t>
  </si>
  <si>
    <t>Evelin Lizeth Silva Urrea, Mónica Mahecha Guzmán</t>
  </si>
  <si>
    <t>Evelin Lizeth Silva Urrea, Mónica Mahecha Guzmán, Fabiola Saenza Blanco</t>
  </si>
  <si>
    <t>Análisis cuantitativo del impacto de la gestión de conocimiento sobre la fuerza de ventas de seguros de líneas personales- caso Allianz Colombia</t>
  </si>
  <si>
    <t>Daniel Montaña</t>
  </si>
  <si>
    <t>Análisis del Sistema de Seguridad Social en Salud en Colombia mediante la integración de técncias de Simulación</t>
  </si>
  <si>
    <t>Laura Natalia Hernández Bernal</t>
  </si>
  <si>
    <t>Diseño de un método para estimar la capacidad de una ciclorruta</t>
  </si>
  <si>
    <t>Diego Flórez</t>
  </si>
  <si>
    <t>Diseño de un modelo para el control de la densidad y flujo vehicular empleando principios de la física de planta, en corredores de la malla vial arterial de Bogotá D.C.</t>
  </si>
  <si>
    <t>Jonatan Sanchez</t>
  </si>
  <si>
    <t>Diseño de una red para la transferencia de conocimientos y resultados de investigación - Una mirada desde la dinámica de sistemas</t>
  </si>
  <si>
    <t>Angie Elizabeth Sánchez</t>
  </si>
  <si>
    <t>Diseño, Estructuración y Validación de un Modelo de capacidades de Gestión Tecnológica en PYMES del Sector de Manufacturas de Confecciones</t>
  </si>
  <si>
    <t>Miguel Angel Pardo Gutierrez</t>
  </si>
  <si>
    <t>Diseño, Estructuración y Validación de un Modelo de Capacidades Tecnológicas en Entidades públicas de Servicios de Calibración y ensayo, bajo la Norma ISOEC 1705/2005</t>
  </si>
  <si>
    <t>Leidy Liliana Rios Martinez</t>
  </si>
  <si>
    <t>Disruptions IRP</t>
  </si>
  <si>
    <t>Francisco Morales</t>
  </si>
  <si>
    <t>Estrategias planteadas, mediante Simulación Continua, para Política Pública que disminuya el índice de menores sin cuidado parental en Colombia</t>
  </si>
  <si>
    <t>John Carlos Rojas</t>
  </si>
  <si>
    <t>Estructuración de una metodología para la verificación de discrepancias en las operaciones de distribución en grandes superficies</t>
  </si>
  <si>
    <t>Harold Rodríguez</t>
  </si>
  <si>
    <t>Estudio Prospectivo a la red Tecnoparque del SENA como base de recomendacioes para el perfeccionamiento de sus formulaciones Estratégicas</t>
  </si>
  <si>
    <t>Jhon Jader Atencio Zambrano</t>
  </si>
  <si>
    <t xml:space="preserve">La auto-organización empresarial como alternativa para incrementar la agilidad organizacional: Una comparación de escenarios de simulación multi-agente
</t>
  </si>
  <si>
    <t>Posada Jorge</t>
  </si>
  <si>
    <t>Método para evaluar la calidad del servicio en la operación zonal del sistema integrado de transporte público</t>
  </si>
  <si>
    <t>Daniel Hernández</t>
  </si>
  <si>
    <t>Metodología de Diagnóstico y Mejoramiento Sectorial empleando Dinámica de Sistemas</t>
  </si>
  <si>
    <t>Pablo César Aranda Rivera</t>
  </si>
  <si>
    <t>Modelo de Asignación de cuadrillas en el Servicio de Atención Primaria de Salud "APS" mediante la integración de Herramientas de Simulación</t>
  </si>
  <si>
    <t>Néstor David Rodríguez Garzón</t>
  </si>
  <si>
    <t>Propuesta para el cálculo de cargas vehiculares en la ciudad de Bogotá</t>
  </si>
  <si>
    <t>Tipos de Distribución y Reglas de Asignación en Almacenes: metodología de evaluación de modelos para incrementar la productividad</t>
  </si>
  <si>
    <t>Laura Tibaquirá</t>
  </si>
  <si>
    <t>Metodología para el diseño y planeación de un programa de Diabetes</t>
  </si>
  <si>
    <t>Cristian Camilo Rodriguez Feliciano</t>
  </si>
  <si>
    <t>PROBABILIDAD DE ÉXITO APLICADA AL IRP CON VENTANAS DE TIEMPO</t>
  </si>
  <si>
    <t>Francisco Javier Morales Granados</t>
  </si>
  <si>
    <t>Diseño de modelos logísticos para la gestión logística en la planta de carbón activado de industrias Tecsol Ltda</t>
  </si>
  <si>
    <t>Cristhian David Pinto Anaya</t>
  </si>
  <si>
    <t>Diagnóstico de la organización empresarial y plan de negocio para la explotación comercial de carbón activado en industrias Tecsol Ltda.</t>
  </si>
  <si>
    <t>Julio César Estévez, Jorge Eduardo Ruíz Vaca</t>
  </si>
  <si>
    <t>Diseño Del Programa De Seguridad Basado En El Comportamiento Para Una Empresa Dedicada a La Consultoría Ambiental y Minero Energética</t>
  </si>
  <si>
    <t>Alejandra Baron Gomez</t>
  </si>
  <si>
    <t>Especialización en Higiene, Seguridad y Salud en el Trabajo</t>
  </si>
  <si>
    <t>Evaluación ergonómica de los puestos de trabajo de la empresa impresos Panzzer S.A.S</t>
  </si>
  <si>
    <t>Sánchez Pamqueba, Laura Jazmín García Ciro, Yamile</t>
  </si>
  <si>
    <t>Propuesta Del Diseño De Un Puesto De Trabajo Para Las Secretarias De La UPN, Por Medio De La Caracterización Y Evaluación De Las Condiciones Ergonómicas</t>
  </si>
  <si>
    <t>Arias Fierro, Sindy Julieth. Mosquera Arias, Leidy Ximena</t>
  </si>
  <si>
    <t>Aplicación de técnicas de optimización para el diseño de rutas de recolección selectiva de residuos sólidos en Bogotá</t>
  </si>
  <si>
    <t>Yesica Xiomara Daza Cruz
Johana Andrea Patiño Chirva</t>
  </si>
  <si>
    <t>Aplicación de técnicas de optimización para la solución de problemas de ruteo de vehículos periódico integrando la planeación de la frecuencia de visita y programación del servicio</t>
  </si>
  <si>
    <t>Sebastian Rodriguez
Daniel Correa</t>
  </si>
  <si>
    <t>Elaboración del Plan Estratégico de Seguridad Vial para la Empresa Meridian Consulting Ltda. Bajo los Lineamientos de la Resolución 1565 de 2014</t>
  </si>
  <si>
    <t>Martin Mora, Julieth Viviana</t>
  </si>
  <si>
    <t>Diseño de un modelo de gestión del conocimiento orientado toma de decisiones de politica pública: aplicación a las inversiones de los recursos del sistema general de regalias</t>
  </si>
  <si>
    <t>Rafael Fajardo</t>
  </si>
  <si>
    <t>DISEÑO DE UN MODELO DE INTELIGENCIA PARA LA GESTIÓN Y SEGUIMIENTO DE PACIENTES ONCOLÓGICOS DEL SISTEMA DE SALUD COLOMBIANO</t>
  </si>
  <si>
    <t>Sandra Buitrago</t>
  </si>
  <si>
    <t>Diseño de una red para la transferencia de resultados de investigación</t>
  </si>
  <si>
    <t>Angie Sanchez</t>
  </si>
  <si>
    <t>PROPUESTA DE UNA METODOLOGÍA PARA LA ATENCIÓN A USUARIOS EN SITUACIÓN DE URGENCIAS Y EMERGENCIA A PARTIR DE TÉCNICAS INTEGRADAS DE SIMULACIÓN</t>
  </si>
  <si>
    <t>Carolina Suárez</t>
  </si>
  <si>
    <t>Sistema experto híbrido para la programación de tareas en sistemas de servicios</t>
  </si>
  <si>
    <t>Eduyn Ramiro López Santana</t>
  </si>
  <si>
    <t>Doctorado en ingenieria</t>
  </si>
  <si>
    <t>Aplicación de la dinámica de sistemas para la caracterización del impacto del narcotráfico y las estructuras conexas en la corrupción en Colombia</t>
  </si>
  <si>
    <t>Eliana Soriano
Marcela Castiblanco</t>
  </si>
  <si>
    <t>Jonatan Sanchez
Angelica Castillo</t>
  </si>
  <si>
    <t>Diseño de un plan de seguimiento a egresados para el proyecto curricular de ingeniería industrial de la Universidad Distrital Francisco José de Caldas en el marco de acreditación de alta calidad en las instituciones de educación superior en Colombia</t>
  </si>
  <si>
    <t>David Alejandro Guerrero Pirateque
Ivan Camilo Pardo Hernández</t>
  </si>
  <si>
    <t>DISEÑO DE UN PROTOTIPO DE DIAGNÓSTICO DE LA GESTIÓN DE INVENTARIOS EN LA PYME COLOMBIANA BASADO EN REGLAS</t>
  </si>
  <si>
    <t>Leidy Rocío Rodríguez Ochoa</t>
  </si>
  <si>
    <t>Diseño de un sistema para el ruteo de vehículos escolares. Caso de estudio: Colegio José Max León</t>
  </si>
  <si>
    <t>José De Jesús Romero Carvajal</t>
  </si>
  <si>
    <t>Método para la integración de las operaciones de planificación de transporte de crudo de exportación desde los nodos de entrada hasta el cargue en puerto. Caso de estudio oleoducto transandino.</t>
  </si>
  <si>
    <t>Alejandra Vargas
Camilo Cabra</t>
  </si>
  <si>
    <t>PLAN MAESTRO DE EVALUACIÓN Y SELECCIÓN DE PROVEEDORES PARA EMPRESAS ASEGURADORAS DE COLOMBIA</t>
  </si>
  <si>
    <t>Cindy Lorena Soacha Jiménez 
Gustavo Alexander Casas Bazurto</t>
  </si>
  <si>
    <t>Propuesta de modelo de asignación de flota aérea para vuelos nacionales a través de optimización lineal estocástica bietapa</t>
  </si>
  <si>
    <t>Ana Lozano</t>
  </si>
  <si>
    <t>SIMULACIÓN CONTINUA DEL SISTEMA DE INVESTIGACIÓN EN LA UNIVERSIDAD MANUELA BELTRÁN: CASO FACULTAD DE INGENIERÍA</t>
  </si>
  <si>
    <t>Andrea Ortega Forero
Jenny Milena Gilsuárez 
Viviana Carolina Aguilar Murcia</t>
  </si>
  <si>
    <t>DISEÑO DE UN MODELO DE GESTIÓN INTEGRAL PARA EL DESPLIEGUE DE LA METODOLOGÍA DE DESARROLLO DE PRODUCTOS ELECTRO ELECTRÓNICOS  </t>
  </si>
  <si>
    <t>Viviana Katherine Abadía Cabrera  </t>
  </si>
  <si>
    <t>METODOLOGÍA PARA LA PROGRAMACIÓN DE TAREAS EN EMPRESA DEL SECTOR DE SERVICIOS TÉCNICOS ESPECIALIZADOS ORIENTADA A MEJORAR SUS MEDIDAS DE DESEMPEÑO </t>
  </si>
  <si>
    <t>Yazmín Cortés Rincón
Sergio Daniel Linares Vargas</t>
  </si>
  <si>
    <t>Modelo del pronóstico de demanda para una empresa del sector cervecero</t>
  </si>
  <si>
    <t>Aengy Paola Parra Simanca</t>
  </si>
  <si>
    <t>Manual de gestión de la seguridad y salud en el trabajo para micro y pequeñas empresas del sector de las artes gráficas</t>
  </si>
  <si>
    <t>Paola Andrea Cipagauta Sierra</t>
  </si>
  <si>
    <t>Caracterización y priorización de riesgos ocupacionales presentados en las actividades de las artes grafica en la microempresa ¿troqueles y estampados Ltda.</t>
  </si>
  <si>
    <t>Jaime Ivan Martinez</t>
  </si>
  <si>
    <t>Diseño SG-SST empresa PILOTES CI</t>
  </si>
  <si>
    <t>Johanna Pinto Quintero</t>
  </si>
  <si>
    <t>Modelo dinámico para el análisis de la carga laboral y su efecto en el desempeño laboral de docentes universitarios de tiempo completo</t>
  </si>
  <si>
    <t>Ruth Milena Suárez Castro</t>
  </si>
  <si>
    <t>Construcción De Un Instrumento Para La Identificación Y Evaluación Del Riesgo Psicosocial Causado Por El Desplazamiento En Bicicleta Al Trabajo</t>
  </si>
  <si>
    <t>Arturo Yesid Córdoba Berrio</t>
  </si>
  <si>
    <t>Modelo de Inteligencia Colectiva de los Sistemas Peatonales</t>
  </si>
  <si>
    <t>Lindsay Álvarez</t>
  </si>
  <si>
    <t>Construcción y Actualización de Información Base del Proceso de Infraestructura Física para el Desarrollo y Avance de la Política 4: Modernización de la Gestión Administrativa, Financiera y del Talento Humano, Dentro del Marco del Plan Estratégico de Desarrollo 2008-2016 de la Universidad Distrital Francisco José de Caldas</t>
  </si>
  <si>
    <t>Bermúdez Sosa, Paula Angélica</t>
  </si>
  <si>
    <t>Construcción y Actualización de Información Base del Proceso de Interinstitucionalización e Internacionalización para el Desarrollo y Avance de la Política 4: Modernización de la Gestión Administrativa, Financiera y del Talento Humano, Dentro del Marco del Plan Estratégico de Desarrollo 2008-2016 de la Universidad Distrital Francisco José de Caldas</t>
  </si>
  <si>
    <t>Castillo Hernández, Sergio Nicolás</t>
  </si>
  <si>
    <t>Construcción, Ajuste y Validación de Indicadores y Mapas de Riesgo Asociados a los Procesos de Gestión deRecursos Financieros, Gestión de Laboratorios y Bienestar Institucional de la Universidad Distrital Francisco José de Caldas</t>
  </si>
  <si>
    <t>Barbosa Martínez, Danna Alejandra, Esteves Giratá, Juan David</t>
  </si>
  <si>
    <t>Construcción y Actualización de la Documentación Asociada al Proceso de Gestión de Recursos Financieros y Levantamiento de la Información Base para el Estudio de Cargas Laborales, Dentro del Marco del Plan Estratégico 2008-2016 de la Universidad Distrital Francisco José de Caldas</t>
  </si>
  <si>
    <t>Millán Cogollo, Álvaro Miguel, Avellaneda Choachi, Andrés David</t>
  </si>
  <si>
    <t>Construcción y Actualización de la Información Base del Proceso de Gestión Jurídica para el Desarrollo y Avance de la Política 4: Modernización de la Gestión Administrativa, Financiera y del Talento Humano, Dentro del Marco del Plan Estratégico de Desarrollo 2008-2016 de la Universidad Distrital Francisco José de Ca</t>
  </si>
  <si>
    <t>Hernández Herrera, Ximena</t>
  </si>
  <si>
    <t>Construcción y Actualización de Información Base de los Procesos de Gestión Integrada y Autoevaluación y Acreditación, para el Desarrollo y Avance de la Política 4: Modernización de la Gestión Administrativa, Financiera y del Talento Humano, Dentro del Marco del Plan Estratégico de Desarrollo 2007-2016 de la Universidad Distrital Francisco José de Caldas</t>
  </si>
  <si>
    <t>Urrea Uribe, Juan Diego</t>
  </si>
  <si>
    <t>Diseño e Implementación de un Sistema Automático de Identificación, Seguimiento y Control de Producto en Proceso para Colmena SAS</t>
  </si>
  <si>
    <t>Rosas Sierra, Cesar Augusto, Colorado Parraga, Luís Alejandro</t>
  </si>
  <si>
    <t>Especialización en ingeniería de producción y logística</t>
  </si>
  <si>
    <t>Estudio de Variables Ergonómicas y de Condiciones de Trabajo que Afectan la Fatiga de los Conductores de Transporte Público Individual.</t>
  </si>
  <si>
    <t>Saavedra Poveda, Jonathan Alfredo, Rodríguez Lavado, Kevin Alberto</t>
  </si>
  <si>
    <t>Analisis de factores ergonomicos que afectan la fatiga en pasajeros de sistemas de transporte por carretera de larga duracion en Colombia</t>
  </si>
  <si>
    <t>Jonatan Hernandez Ramirez y Alejandro Hernández</t>
  </si>
  <si>
    <t>Evaluación de alternativas sobre dispositivos de refrigeración con fuentes de energía no convencional para las zonas no interconectadas de Colombia</t>
  </si>
  <si>
    <t>Andrés Felipe Rojas Lopez, Eliana Vanessa Burgos Cardozo</t>
  </si>
  <si>
    <t>PREGRADO</t>
  </si>
  <si>
    <t>Evaluación del comportamiento en estado estable y estado transitorio de un sistema industrial operando bajo el esquema de generación distribuida</t>
  </si>
  <si>
    <t>Manuel Trebilcock - Hugo Gonzaléz</t>
  </si>
  <si>
    <t>Ingeniería Eléctrica</t>
  </si>
  <si>
    <t>Formulación y comparación de cinco métodos para el análisis de flujo de potencia en sistemas de distribución AC en el software MATLAB</t>
  </si>
  <si>
    <t>MARIA CAMILA HERRERA BRINEZ</t>
  </si>
  <si>
    <t>OSCAR DANILO MONTOYA GIRALDO</t>
  </si>
  <si>
    <t>Localización y dimensionamiento óptimo de generadores fotovoltaicos en sistemas de potencia considerando inyección de potencia reactiva</t>
  </si>
  <si>
    <t>OSCAR DANILO MONTOYA GIRALDO , WALTER JULIAN GIL GONZALEZ</t>
  </si>
  <si>
    <t>CURVA DE DEMANDA DE ENERGÍA ELÉCTRICA EN SECTOR RESIDENCIAL
ESTRATO TRES DE BOGOTÁ D.C MEDIANTE CARACTERIZACIÓN POR REDES
NEURONALES ARTIFICIALES</t>
  </si>
  <si>
    <t>EDWAR DAVID ROMERO VILLAMIL, SANTIAGO ANDRES OSORIO HUERTAS</t>
  </si>
  <si>
    <t>ADRIANA MARCELA VEGA ESCOBAR, EDWIN RIVAS TRUJILLO</t>
  </si>
  <si>
    <t>Modelo de gestión energética en micro redes</t>
  </si>
  <si>
    <t>González Camelo, Josué Nicolás</t>
  </si>
  <si>
    <t>Rivas Trujillo, Edwin</t>
  </si>
  <si>
    <t>MAXIMIZACI  ́ON DEL BENEFICIO ECON  ́OMICO ANUAL
EN REDES DE DISTRIBUCI  ́ON A TRAV ́ES DE LA
MINIMIZACI  ́ON DE P ́ERDIDAS DE POTENCIA</t>
  </si>
  <si>
    <t>CRISTHIAN EDUARDO MOLINA CELIS, JOHN CAMILO RAMIREZ VIDAL</t>
  </si>
  <si>
    <t>Elaboracion de un software para el manejo del riesgo y protección externa contra rayos en colombia</t>
  </si>
  <si>
    <t>Oscar Sanchez - Cesar Torres</t>
  </si>
  <si>
    <t>Análisis y evaluación de los criterios para el diseño de un sistema de protección interno contra rayos</t>
  </si>
  <si>
    <t>Juan David Casilimas - Fabian Vargas</t>
  </si>
  <si>
    <t>Diseño y construcción de un prototipo de generador monofásico de huecos de tensión (sags) de 1 kVA basado en impedancia en derivación</t>
  </si>
  <si>
    <t>Joaquin Caicedo - Felipe Navarro</t>
  </si>
  <si>
    <t>Análisis de calidad de potencia en un sistema industrial mediante el método de medición multipunto</t>
  </si>
  <si>
    <t>Jeffer Vera - Carlos Cucanchón</t>
  </si>
  <si>
    <t>Desarrollo metodológico para la implementación de un sistema de gestión integral de la energia basado en la norma ntc-iso 50001 en el hotel
dann carlton de la ciudad de bogotá</t>
  </si>
  <si>
    <t>Ruben Martínez - Jacsson Fuentes</t>
  </si>
  <si>
    <t>Evaluación del incremento en la demanda de energía eléctrica de la ciudad de Bogotá debido a la entrada de vehículos eléctricos e híbridos eléctricos</t>
  </si>
  <si>
    <t>Luis Carlos Zabala - Camilo González</t>
  </si>
  <si>
    <t>Gestión en Tiempo Real de Recarga de Vehículos Eléctricos para un Caso de Estudio en la Ciudad de Bogotá</t>
  </si>
  <si>
    <t>Cristian Mendoza -
Adriana Quintero</t>
  </si>
  <si>
    <t>Diseño de un Esquema de Protecciones Bajo la Implementación de Generación Distribuida en la Red de Distribución IEEE de 37 Nodos</t>
  </si>
  <si>
    <t>Manuel Pedraza -
David Reyes</t>
  </si>
  <si>
    <t>Propuesta de un Prototipo para el Registro de Sobretensiones en Redes de Tension Menor a 1 kV</t>
  </si>
  <si>
    <t>Andrés Alfonso Rodriguez - Luis Eduardo Perdomo
Luis Eduardo Perdomo</t>
  </si>
  <si>
    <t>Desarrollo de un prototipo para el registro de sobretensiones en redes de 11,4 kV</t>
  </si>
  <si>
    <t>Amanda Acevedo - Gloria Chacón</t>
  </si>
  <si>
    <t>Evaluacion y Caracterizacion de Estructuras de Hormigon para la Solucion de Problemas de Interferencia Electromagnetica</t>
  </si>
  <si>
    <t>Camilo Granados - 
Rodrigo cifuentes</t>
  </si>
  <si>
    <t>Desarrollo de un Software que ayude al Proceso de Planificación Energética, asociado al consumo de la Energía Eléctrica usada en iluminación, de acuerdo a los parámetros de La NTC-ISO 500001</t>
  </si>
  <si>
    <t>Carlos Andrés Blanco</t>
  </si>
  <si>
    <t>Caracterización y modelamiento matemático de las corrientes armónicas resultantes generadas por cargadores de vehículos eléctricos y evaluación en un caso de estudio</t>
  </si>
  <si>
    <t>RAFAEL RIVERA - JEISSON FABIAN MONJE CORREA</t>
  </si>
  <si>
    <t>Diseño e implementación de un emulador de baterías de plomo-ácido de propósito general</t>
  </si>
  <si>
    <t>Andrés Peña Acosta Andrés Santos</t>
  </si>
  <si>
    <t>Emulador de una microrred residencial aislada con un sistema de gestión de energía a partir de generación fotovoltaica y tecnología v2g</t>
  </si>
  <si>
    <t>Wilmer Eduardo Guacaneme Muñoz, Andrés Felipe Rodriguez Benavides, Luis Miguel Gómez Páez</t>
  </si>
  <si>
    <t>Implementación de un esquema de gestión de recarga de vehículos eléctricos basado en v2g y respuesta a la demanda</t>
  </si>
  <si>
    <t>Andres David Quevedo Rodriguez</t>
  </si>
  <si>
    <t>Banco Didáctico De Pruebas Para Campos Electromagnéticos</t>
  </si>
  <si>
    <t>Yeison Julián Ramos Urrego - Wilmer Giovany Mora Robles</t>
  </si>
  <si>
    <t>Evaluación de eficiencia energética en un conjunto residencial con la entrada masiva de vehículos eléctricos</t>
  </si>
  <si>
    <t>Sandra Milena Arias Zorro - Edwin Germán Suárez Ferro</t>
  </si>
  <si>
    <t>Diseño e implementación piloto de una metodología de educación pública en prevención y protección contra rayos para la población de colombia</t>
  </si>
  <si>
    <t>Daniel Esteban Villamil Sierra</t>
  </si>
  <si>
    <t>Análisis del Impacto de la Generación Distribuida en un Sistema IEEE de 37 Nodos Usando Digsilent, ATP y Matlab</t>
  </si>
  <si>
    <t>Diego Bobadilla, Anderson Velandia</t>
  </si>
  <si>
    <t>Estimación de la Demanda Eléctrica para Usuarios Residenciales Estrato Cuatro en la Ciudad de Bogotá</t>
  </si>
  <si>
    <t>Alexandra Hernandez, Johan Carrillo</t>
  </si>
  <si>
    <t>Implementación de una tarjeta de adquisición y procesamiento de señales, para medición de armónicos de estado estable en redes de tensión menor a 1 kV</t>
  </si>
  <si>
    <t>Jonatan Vanegas, Diego Ramirez</t>
  </si>
  <si>
    <t>Implementación del prototipo de un sistema de monitoreo de huecos de tensión presentes en redes de baja tensión</t>
  </si>
  <si>
    <t>Erick Gomez, German Pardo</t>
  </si>
  <si>
    <t>Propuesta de índice para la valoración de la regulación relacionada con Recursos Energéticos Distribuidos. Caso de estudio América Latina</t>
  </si>
  <si>
    <t>Diego Santamaría</t>
  </si>
  <si>
    <t>Despacho de energía utilizando herramientas de inteligencia computacional, en un escenario de inclusión de generación con energías renovables no convencionales</t>
  </si>
  <si>
    <t>Fernanda Tapias</t>
  </si>
  <si>
    <t>Infraestructura de medición avanzada para microrredes eléctricas</t>
  </si>
  <si>
    <t>Tatiana Morales Vega</t>
  </si>
  <si>
    <t>Tatiana Morales</t>
  </si>
  <si>
    <t>Francisco Santamaría Piedrahita, César Leonardo Trujillo</t>
  </si>
  <si>
    <t>Determinación de los niveles de exposición humana a los campos electromagnéticos generados por el uso de las estructuras arquitectónicas como bajantes naturales de rayo</t>
  </si>
  <si>
    <t>Fabián Rojas</t>
  </si>
  <si>
    <t>Maestría en Ingeniería Eléctrica - U. Nacional</t>
  </si>
  <si>
    <t>Prototipo para el registro de sobretensiones transitorias estándar de 1.2/50 µs</t>
  </si>
  <si>
    <t>Luis Perdomo</t>
  </si>
  <si>
    <t>Desarrollo de una estrategia de respuesta de la demanda para la gestión de energía en estaciones de recarga de vehículos eléctricos en un edificio de oficinas</t>
  </si>
  <si>
    <t>Andrés Alfonso</t>
  </si>
  <si>
    <t>Diseño de una estrategia de gestión para la integración de vehículos eléctricos en modo V2G en redes de baja tensión</t>
  </si>
  <si>
    <t>Andrés Quevedo</t>
  </si>
  <si>
    <t>Maestría en Ingeniería</t>
  </si>
  <si>
    <t>Gestión de la energía eléctrica domiciliaria con base en la gestión activa de la demanda</t>
  </si>
  <si>
    <t>Adriana Vega</t>
  </si>
  <si>
    <t>Agente integrador de recursos energéticos distribuidos en el nivel de distribución del sistema eléctrico colombiano</t>
  </si>
  <si>
    <t>Luis A. Arias</t>
  </si>
  <si>
    <t>Planificación de redes eléctricas de distribución incluyendo generación distribuida, almacenamiento de energía y gestión de demanda (DSM y DR)</t>
  </si>
  <si>
    <t>Alexander Alarcón</t>
  </si>
  <si>
    <t>Doctorado en Ingeniería - U. Nacional</t>
  </si>
  <si>
    <t>Metodología para la toma de decisiones de proyectos de electrificación en zonas rurales aisladas, desde un enfoque sistémico y de desarrollo sostenible</t>
  </si>
  <si>
    <t>Diana García</t>
  </si>
  <si>
    <t>IMPLEMENTACIÓN DE UN SISTEMA DE MEDICIÓN FASORIAL PARA UNA MÁQUINA SINCRÓNICA</t>
  </si>
  <si>
    <t>MIGUEL ARLEY LEÓN VEGA, ALVARO ALFONSO ZAMBRANO PINTO</t>
  </si>
  <si>
    <t>MODELAMIENTO Y ANALISIS DE RUIDO EN TRANSFORMADORES MEDIANTE ELEMENTOS FINITOS</t>
  </si>
  <si>
    <t>ANDERSON RAMÍREZ BELTRÁN</t>
  </si>
  <si>
    <t>DIAGNOSTICO DEL ESTADO DEL AISLAMIENTO Y TRAZABILIDAD EN TRANSFORMADORES DE POTENCIA</t>
  </si>
  <si>
    <t>JOHANNA TATIANA SARRIA ARIAS Y NATALIA ANDREA GUERRERO BELLO</t>
  </si>
  <si>
    <t>EVALUACIÓN DEL IMPACTO DELA GENERACIÓN DISTRIBUIDA EN REDES DE DISTRIBUCIÓN BASADO EN LA NORMATIVIDAD COLOMBIANA Y ESTÁNDARES IEEE; CASO DE ESTUDIO: MODELO DE PRUEBAS IEEE 34 NODOS EN OPENDSS</t>
  </si>
  <si>
    <t>GUSTAVO ADOLFO LUNA RUSSI Y DIEGO LEONARDO GONZÁLEZ HERRERA</t>
  </si>
  <si>
    <t>Evaluación del aplanamiento de la curva de carga en el estrato cuatro (4) de la ciudad de Bogotá por medio de programas de respuesta a la demanda; caso de estudio: 100 usuarios con acceso a generación distribuida.</t>
  </si>
  <si>
    <t>Laura Lucia Fernanda Castellanos Cardona - Sandra Viviana López Chaparro</t>
  </si>
  <si>
    <t>Estudio de estabilidad de tensión en una red de distribución alimentada por un sistema IEEE 9 nodos a través de una DVPP (Planta Virtual de Potencia de Distribución)</t>
  </si>
  <si>
    <t>John Fredy Montoya Sáchica - Jose Luis Paternina Durán</t>
  </si>
  <si>
    <t>Mitigación de sags y swells de una red de distribución IEEE de 30 nodos mediante la ubicación de facts (SVC y DSTATCOM)</t>
  </si>
  <si>
    <t>Juan Camilo Caicedo Ulloa - Jenny Elizabeth Roa Barragán</t>
  </si>
  <si>
    <t>Agente Integrador de Recursos Energéticos Distribuidos en el nivel de distribución del Sistema Eléctrico Colombiano</t>
  </si>
  <si>
    <t>Luis Alejandro Arias Barragan</t>
  </si>
  <si>
    <t>IMPLEMENTACIÓN DE UN FLUJO ÓPTIMO DE CARGA PARA REDUCIR LAS PÉRDIDAS DE POTENCIA ACTIVA Y MEJORAR LOS PERFILES DE TENSIÓN EN MICROREDES ELÉCTRICAS CON GENERACIÓN DISTRIBUIDA</t>
  </si>
  <si>
    <t>Francisco Andres Heredia Ramirez</t>
  </si>
  <si>
    <t>IMPLEMENTACIÓN DE UN MODELO PREDICTOR PARA LA TOMA DE DECISIONES EN REDES INALAMBRICAS DE RADIO COGNITIVA</t>
  </si>
  <si>
    <t>Danilo Alfonso López</t>
  </si>
  <si>
    <t>AGREGADOR DE RESPUESTA DE LA DEMANDA BASADO EN INCENTIVOS</t>
  </si>
  <si>
    <t>Victor Andrés Hernández Arias</t>
  </si>
  <si>
    <t>ALGORITMO DE COMPRESIÓN PARA LA DETECCIÓN DEL SEGMENTO ST DE UNA SEÑAL ELECTROCARDIOGRÁFICA FETAL BASADO EN LA TRANSFORMADA WAVELET Y UMBRALIZACIÓN MULTINIVEL</t>
  </si>
  <si>
    <t>Gonzalo Jímenez Pinto</t>
  </si>
  <si>
    <t>Mecanismo de Desarrollo Limpio (MDL) mediante la metodología AM0009 (Recovery and utilization of gas from oil fields that would otherwise be flared or vented) de la CMNUCC. Desarrollada en caso de estudio.</t>
  </si>
  <si>
    <t>Diego Rosas Cadena</t>
  </si>
  <si>
    <t>SISTEMA DE MANEJO DE INTERRUPCIONES BASADO EN EL MODELO (MBM) Y UNA ESTRUCTURA AMI</t>
  </si>
  <si>
    <t>Baner Jose Hernandez Berdugo-Edgar Pinilla Suarez</t>
  </si>
  <si>
    <t>Estrategias de aprendizaje en gestión productia y ambiental soportada en las IC, para docentes de la corporación Tecnológica Industrital Colombiana TEINCO</t>
  </si>
  <si>
    <t>Cindy Nayid Vega Santamaria</t>
  </si>
  <si>
    <t>Maestría en Ingenieria Industrial</t>
  </si>
  <si>
    <t>SEGUIMIENTO E IMPACTO DE LOS EGRESADOS DE INGENIERÍA ELÉCTRICA DE LA UNIVERSIDAD DISTRITAL EN EL MEDIO</t>
  </si>
  <si>
    <t>JUAN DAVID DÍAZ NARANJO</t>
  </si>
  <si>
    <t>Propuesta para el desarrollo de un programa de mantenimiento de los principales equipos de las subestaciones de la U.A.E. Dirección de Impuestos y Aduanas Nacionales – DIAN</t>
  </si>
  <si>
    <t>Jonnathan Camilo González Gutiérrez</t>
  </si>
  <si>
    <t>Estudios Eléctricos de Aplicaciones en Transmisión con Sistemas de Almacenamiento de Energía con Baterías (BESS) para su Integración en el Sistema Interconectado Nacional</t>
  </si>
  <si>
    <t>Manuel Fernando Fajardo Rodríguez</t>
  </si>
  <si>
    <t>Gestión del neutro en subestaciones At/Mt del sistema de distribución ENEL - CODENSA</t>
  </si>
  <si>
    <t>Lara Gómez, Johan Darío</t>
  </si>
  <si>
    <t>Integración De Recursos Energéticos Distribuidos A Través De Una Vpp: Caso De Estudio Sistema De Distribución Basado En Ieee 37 Nodos</t>
  </si>
  <si>
    <t>Rubén Darío Zapata Lózano - Avella RincónCamilo Andrés Avella Rincón</t>
  </si>
  <si>
    <t>Metodología Para El Análisis De Distorsión Armónica En Instalaciones Electricas Industriales De Baja Tension Con Carga Instalada Mayor A 1 Mva</t>
  </si>
  <si>
    <t>DORIAN ESTEFANY SEGURA WILCHES - JULIÁN RICARDO MERCHÁN ROJAS</t>
  </si>
  <si>
    <t>Agregador de Respuesta de la Demanda Basado en Incentivos</t>
  </si>
  <si>
    <t>Víctor Andrés Hernández Arias</t>
  </si>
  <si>
    <t>ESTUDIO DEL COMPORTAMIENTO DE LÍNEAS DE DISTRIBUCIÓN EN ZONAS
 RURALES ANTE DESCARGAS ATMOSFÉRICAS</t>
  </si>
  <si>
    <t>Michael Daniel Ruiz Tavera</t>
  </si>
  <si>
    <t>SOFTWARE PARA EL CALCULO DEL FLUJO DE CARGA EN SISTEMAS DE ´
 POTENCIA BALANCEADOS PARA N NODOS REALIZADO EN MATLAB</t>
  </si>
  <si>
    <t>EDWIN FLOREZ BAUTISTA, JUAN CAMILO CORTES BORRAY</t>
  </si>
  <si>
    <t>Tecnologia en electricidad</t>
  </si>
  <si>
    <t>Estudio de prefactibilidad para la producción de un producto sustituto del cuero, elaborado a base de fibras de piña.</t>
  </si>
  <si>
    <t>Francia Liliana Preciado Barrantes</t>
  </si>
  <si>
    <t>Especialización en Gestión de Proyectos de Ingeniería</t>
  </si>
  <si>
    <t>MARIA EUGENIA CALDERON</t>
  </si>
  <si>
    <t>Fundamentos metodológicos para la compilación, armonización, análisis y reporte de información de deserción, como insumo para un observatorio regional de la deserción universitaria. caso: Perú, Chile, Nicaragua y Colombia.</t>
  </si>
  <si>
    <t>Sergio Yadir Benitez Sanabria</t>
  </si>
  <si>
    <t>Modelo de observatorio regional de la desercion universitaria, caso: Perú, Nicaragua y Colombia</t>
  </si>
  <si>
    <t>Andrés Felipe Sánchez Espinosa</t>
  </si>
  <si>
    <t>Propuesta Metodológica para la medición de la empleabilidad en países de la Alianza del Pacifico.</t>
  </si>
  <si>
    <t>Jose Francisco González Palma</t>
  </si>
  <si>
    <t>Estudio de factibilidad para la creación de una empresa dedicada a la fabricación y comercialización de bizcochos de achira artesanales</t>
  </si>
  <si>
    <t>Michell Yesid Mestizo Caro y Cristian Darío Zamora Bonilla</t>
  </si>
  <si>
    <t>Ingeniería de Producción</t>
  </si>
  <si>
    <t>Plan estratégico de mejoramiento de la competitividad de la Fábrica de Suministros y Soluciones Integrales SAS</t>
  </si>
  <si>
    <t>Danny Brigithe Martínez Cruz y Leidy Tatiana Vargas Cutiva</t>
  </si>
  <si>
    <t>Diseño del modelo de gestión del Centro de Apoyo y Desarrollo Educativo Profesional (CADEP) ACACIA ¿ Piloto UDFJC</t>
  </si>
  <si>
    <t>Javier Arturo Caro Fernández</t>
  </si>
  <si>
    <t>Educación superior inclusiva: procesos de utilización de un aula asistiva aplacada a la Universidad Distrital Francisco José de Caldas</t>
  </si>
  <si>
    <t>Nelson David Ramos Rivera</t>
  </si>
  <si>
    <t>Proyecto para la creación de una empresa productora y comercializadora de carne de cerdo en pie de ciclo completo</t>
  </si>
  <si>
    <t>Victor Albeiro Murcia Rodríguez y Luis Ernesto Riveros Marriaga</t>
  </si>
  <si>
    <t>Diseño de un tablero de indicadores para la gestión estratégica del sector de la educación superior en Colombia</t>
  </si>
  <si>
    <t>Juan Pablo Mondragón Pardo</t>
  </si>
  <si>
    <t>Maestría en Administración</t>
  </si>
  <si>
    <t>RUTH ESPERANZA ROMAN CASTILLO, LUIS ALEJANDRO RODRIGUEZ RAMIREZ</t>
  </si>
  <si>
    <t>Propuesta para el fortalecimiento del sistema de gestión de la información del área de mejora continua Nearshore en la empresa "Teleperformance Colombia"</t>
  </si>
  <si>
    <t>Marlon David González Palomino</t>
  </si>
  <si>
    <t>Diseño de un instrumento de mando para el análisis de los resultados obtenidos por las alianzas público privadas realizadas en la zona rural del territorio colombiano.</t>
  </si>
  <si>
    <t>Sonia del Pilar Pérez Cristancho</t>
  </si>
  <si>
    <t>Diseño de un sistema de gestión de recursos humanos para la empresa Fodiservices SAS</t>
  </si>
  <si>
    <t>John Jairo Bustos Cardona y Carlos Eduardo Mendizábal Ayala</t>
  </si>
  <si>
    <t>Las cadenas abiertas de innovación : Estudio del estado del arte en las pymes colombianas</t>
  </si>
  <si>
    <t>Angie Marcela Bermúdez Vásquez</t>
  </si>
  <si>
    <t>Caracterización Preliminar del Mercado, Estructura y Tecnología del Sector Químicos y Plásticos en Bogotá</t>
  </si>
  <si>
    <t>Giselle Alejandra Arroyo Gómez/Ana del Pilar Bohórquez Peña</t>
  </si>
  <si>
    <t> Ingeniería Industrial</t>
  </si>
  <si>
    <t>Diagnóstico Preliminar del Mercado, Estructura y Tecnología del Sector Construcción en Bogotá - Cundinamarca</t>
  </si>
  <si>
    <t>Alexa Escarraga Marín</t>
  </si>
  <si>
    <t> Caracterización Preliminar del Mercado, Estructura, y Tecnología del Sector de Alimentos en Bogotá-Cundinamarca </t>
  </si>
  <si>
    <t>Jennifer Lorena Bonilla Beltrán, Jhon Harvey Meléndez López </t>
  </si>
  <si>
    <t>Caracterización Preliminar del Mercado, Estructura y Tecnología del Sector Cosmético en Bogotá-Cundinamarca</t>
  </si>
  <si>
    <t>Cristian Camilo Valencia Ortíz</t>
  </si>
  <si>
    <t>Análisis De La Relación E Incidencia De La Gestión De Recursos Y Capacidades Sobre Los Procesos De Innovación En La Universidad Libre Seccional Bogotá, Bajo El Modelo De Gestión De La Innovación De La Empresa Team Ingeniería Del Conocimiento-Colciencias.</t>
  </si>
  <si>
    <t>Juan David Rincón Buitrago Y Andrés Felipe Téllez Robelto</t>
  </si>
  <si>
    <t>Análisis De La Relación E Incidencia De La Cultura Organizacional Sobre Los Procesos De Innovación De Las Pequeñas Y Medianas Empresas De Bogotá D.C., Bajo El Modelo De Sistemas Regionales De Team Ingeniería Del Conocimiento-Colciencias</t>
  </si>
  <si>
    <t>Laura Ximena Niño Quinche Y David Camilo Reyes Jimenez</t>
  </si>
  <si>
    <t>Evaluación de competencias de los egresados del programa de Ingeniería de Producción de la Universidad Distrital Francisco José de Caldas</t>
  </si>
  <si>
    <t>Juan Carlos Hernández Ñanguma y Yinet Medina Bermúdez </t>
  </si>
  <si>
    <t>Análisis Beneficio/ Costo de la adquisición de una flota de transporte encargada de la operación logística entre Barranquilla y Bogotá para la compañía Corpacero S.A.S</t>
  </si>
  <si>
    <t>John Jairo Tutino y Mónica Alejandra Aristizabal</t>
  </si>
  <si>
    <t>Pertinencia y efectos del programa académico de Ingeniería de Producción de la Universidad Distrital Francisco José de Caldas</t>
  </si>
  <si>
    <r>
      <rPr>
        <sz val="11"/>
        <color rgb="FF000000"/>
        <rFont val="Calibri"/>
        <family val="2"/>
      </rPr>
      <t> </t>
    </r>
    <r>
      <rPr>
        <sz val="9"/>
        <color rgb="FF4D4D4D"/>
        <rFont val="Trebuchet MS"/>
        <family val="2"/>
      </rPr>
      <t>Lorena Beltrán Díaz</t>
    </r>
  </si>
  <si>
    <r>
      <rPr>
        <sz val="11"/>
        <color rgb="FF000000"/>
        <rFont val="Calibri"/>
        <family val="2"/>
      </rPr>
      <t> </t>
    </r>
    <r>
      <rPr>
        <sz val="9"/>
        <color rgb="FF4D4D4D"/>
        <rFont val="Trebuchet MS"/>
        <family val="2"/>
      </rPr>
      <t>Lorena Beltrán Díaz</t>
    </r>
  </si>
  <si>
    <t>Redireccionamiento Estratégico Para El Posicionamiento De Team Ingenieria De Conocimiento Como Bróker Tecnológico</t>
  </si>
  <si>
    <t>Hector Manuel Gomez Gomez</t>
  </si>
  <si>
    <t>Maestría en Gestión de Organizaciones</t>
  </si>
  <si>
    <t>JOSE RAMIRO BERTIERI QUINTERO</t>
  </si>
  <si>
    <t>Propuesta Metodológica para el Diseño y Gestión de Aulas Asistidas, Aplicación en el Caso de la Universidad Distrital Francisco José de Caldas</t>
  </si>
  <si>
    <t>Geraldin Fuentes Vásquez/María Alejandra Peña</t>
  </si>
  <si>
    <t>Aulas Asistivas y su Diseño en un Ambiente Universitario</t>
  </si>
  <si>
    <t>Edgar Guerrero Dávila/Santiago Páramo Herrera</t>
  </si>
  <si>
    <t>Identificación y Caracterización de los Componentes del Modelo Relación Universidad Distrital Francisco José de Caldas ¿ Empresa en la Región Bogotá - Cundinamarca</t>
  </si>
  <si>
    <t>Lorena Alejandra Garzón Herrera/Diana Paola Delgado Granados</t>
  </si>
  <si>
    <t>Análisis de la Relación e Incidencia de los Procesos de Gestión del Conocimiento Sobre los Procesos de Innovación en las Organizaciones</t>
  </si>
  <si>
    <t>Juan Alberto Fonseca Arevalo/Juan Gabriel Gaitan Hidalgo</t>
  </si>
  <si>
    <t>MARIA EUGENIA CALDERON, FABIOLA SAENZ BLANCO</t>
  </si>
  <si>
    <t>Análisis de la relación e incidencia de los procesos de gestión de conocimiento sobre los procesos de innovación en las organizaciones</t>
  </si>
  <si>
    <t>Juan Alberto Fonseca Arevalo y Jua n Gabriel Gaitan Hidalgo</t>
  </si>
  <si>
    <t>Ingeniería Industríal</t>
  </si>
  <si>
    <t>Estudio de factibilidad para la construcción y puesta en marcha de un centro de entrenamiento de trabajo en alturas en la Facultad Tecnológica de la Universidad Distrital Francisco José de Caldas (Bogotá D.C.)</t>
  </si>
  <si>
    <t>Jair Alonso Buitrago y Eduwin A. Riaño</t>
  </si>
  <si>
    <t> Estudio de factibilidad para la implementación de una planta de producción en Dotaciones LFV E.U.</t>
  </si>
  <si>
    <t>Andrea Marcela Cabrejo y Walther Tiusaba</t>
  </si>
  <si>
    <t>Proyecto de inversión para la adquisición de una extrusora en la empresa Monplast SAS</t>
  </si>
  <si>
    <t>Adriana Cristina Larrota Silva</t>
  </si>
  <si>
    <t>Proyecto de inversión para la comercialización del servicio de videoconferencia en la nube por la empresa Konnect S.A.S</t>
  </si>
  <si>
    <t>Alejandra Ximena Mejía y York Lays E. Moreno Páez</t>
  </si>
  <si>
    <t xml:space="preserve"> Estudio de Ajuste y Coordinación de Protecciones de Sobre Corriente y Distancia en Subestación Torca 115 Kv y su Área de Influencia</t>
  </si>
  <si>
    <t xml:space="preserve">LINA MARIA GUTIERREZ SANTIAGO </t>
  </si>
  <si>
    <t>Ingenieria Eléctrica</t>
  </si>
  <si>
    <t>Algoritmo de Software para Gestionar el Consumo de Energía Eléctrica</t>
  </si>
  <si>
    <t>RICARDO ANDRES CELIS PIMENTEL</t>
  </si>
  <si>
    <t>ADRIANA MARCELA VEGA| ESCOBAR , ALVARO ESPINEL ORTEGA</t>
  </si>
  <si>
    <t> Algoritmo para la Detección de Perdidas no Técnicas en Baja Tensión</t>
  </si>
  <si>
    <t> CRISTIAN DAVID SANTOS PAEZ </t>
  </si>
  <si>
    <t>Planteamiento de Programa de Eficiencia Energética Enfocado a Iluminación en la Facultad de Artes (Asab) de la Universidad Distrital Usando el Software Dialux Evo</t>
  </si>
  <si>
    <t>DANIEL FELIPE MACIAS GONZALEZ</t>
  </si>
  <si>
    <t>Modelo de evaluación de ciber vulnerabilidad para sistemas de transmisión de energía eléctrica en el ámbito de ciber seguridad aplicado al entorno colombiano</t>
  </si>
  <si>
    <t>JUAN CARLOS CARREŃO PEREZ </t>
  </si>
  <si>
    <t> Maestría En Ciencias de La Información y Comunicación </t>
  </si>
  <si>
    <t>ALVARO ESPINEL ORTEGA, ADRIANA MARCELA VEGA| ESCOBAR,</t>
  </si>
  <si>
    <t>Modelo de redes neuronales optimizadas para la proyección automática de cursos en instituciones privadas de educación superior</t>
  </si>
  <si>
    <t>ASTRO MUNAR VERONICA </t>
  </si>
  <si>
    <t>Modelo para la evaluación de los aspectos exógenos que inciden en la realización de las pruebas saber pro</t>
  </si>
  <si>
    <t>PASTRANA BONILLA JESSICA NATALIA</t>
  </si>
  <si>
    <t>Manual metodológico para ingenieros inspectores del RETIE en uso final</t>
  </si>
  <si>
    <t> Elaboración preliminar del manual normativo Prueles SAS aplicable en la ejecución de pruebas individuales en equipos de subestaciones eléctricas de alta tension</t>
  </si>
  <si>
    <t>DIANA STELLA GARCIA MIRANDA, WILLIAM ALFONSO RIANO MALDONADO</t>
  </si>
  <si>
    <t>Modelo de Interacción inteligente del Reglamento del Congreso de Colombia para dispositivos móviles “MIRC”</t>
  </si>
  <si>
    <t>JESUS EMILSEN PINZON ORTIZ </t>
  </si>
  <si>
    <t>Aplicación de la trasformación fraccional de Fourier (FRTFT) para el análisis de seńales producidas por descargas parciales en un transformador de distribución</t>
  </si>
  <si>
    <t> María Angélica Cruz Bernal, Brian Andrés Gómez Mendoza</t>
  </si>
  <si>
    <t>WILLIAM ALFONSO RIANO MALDONADO</t>
  </si>
  <si>
    <t>Prototipo de Sistema para la Gestión de un Electrodoméstico y una Salida de Alumbrado Utilizando Protocolos y Convergencia IP</t>
  </si>
  <si>
    <t>Nicolás Enrique Herrera Aguilar, María Alejandra Clavijo Camargo</t>
  </si>
  <si>
    <t> Implementación de un modelo web semántico que facilite el contacto digital entre el cliente y grupos musicales en la ciudad de Bogotá</t>
  </si>
  <si>
    <t>JUAN ESTEBAN KATS DELGADO </t>
  </si>
  <si>
    <t>Diseño e Implementación De Una Red De Dispositivos De Gestión De Energía Eléctrica de Uso Residencial, Administrada desde una Aplicación Móvil</t>
  </si>
  <si>
    <t>JONNATHAN ARMANDO ACOSTA PIRAGAUTA, MICHAEL GREGORY PADILLA</t>
  </si>
  <si>
    <t>ESTUDIO ELÉCTRICOS EÓLICOS Y SOLARES EN UNA CASA AUTOSUFICIENTE DESTINADA A VISITANTES Y GUARDA PARQUES UBICADA EN EL PARQUE NATURAL TAYRONA</t>
  </si>
  <si>
    <t>GUSTAVO CÁRDENAS CARRERA, HANSEL RÁUL GROSSO GALINDO</t>
  </si>
  <si>
    <t>JULIO CESAR GARCIA SUAREZ</t>
  </si>
  <si>
    <t>ESTUDIO DE FACTIBILIDAD PARA IMPLEMENTAR SISTEMAS FOTOVOLTAICOS EN LA MODERNIZACIÓN DEL ALUMBRADO PÚBLICO EN GALAPA-ATLANTICO</t>
  </si>
  <si>
    <t>PABLO AGUIRRE CARVAJAL, CARLOS ALONSO DELGADO PARA </t>
  </si>
  <si>
    <t>DISEÑO E IMPLEMENTACIÓN DE UN DRIVER PARA BOMBILLA DOMICILIARIAS LED CON CORRECTOR DE FACTOR DE POTENCIA Y DISMINUCIÓN DE THD</t>
  </si>
  <si>
    <t>ALEXIS CASTRO, GABRIEL ALEXANDER HENAO</t>
  </si>
  <si>
    <t>EIDER ALEXANDER NARVAEZ CUBILLOS</t>
  </si>
  <si>
    <t>EVALUACIÓN DE LA PERTINENCIA DE LOS PROTOCOLOS DE PRUEBA PARA LA ESTIMACIÓN DEL FACTOR DE CONVERSIÓN HIDRÁULICO Y DEL HEAT RATE PARA EL CÁLCULO DE LA ENERGÍA FIRME PARA EL CARGO POR CONFIABILIDAD</t>
  </si>
  <si>
    <t>DISEÑO DE UN ESQUEMA ORIENTADO A LA ASIGNACIÓN DE SUBSIDIOS PARA EL CONSUMO DE GAS LICUADO DE PETRÓLEO (GLP) DISTRIBUIDO POR CILINDROS</t>
  </si>
  <si>
    <t>ESTUDIO DE LA VIABILIDAD FINANCIERA DE LA REHABILITACIÓN DE LA CENTRAL HIDROELÉCTRICA DE LA SALADA DEL SISTEMA DE DISTRIBUCION LOCAR DE LA EMPRESA DE ENERGÍA DE CUNDINAMARCA</t>
  </si>
  <si>
    <t>DHARWIN RODRÍGUEZ GUZMÁN, SERGIO ALEJANDRO PEŃA</t>
  </si>
  <si>
    <t>DESARROLLO DE ENTORNOS VIRTUALES INTERACTIVOS DE CONFIGURACIONES DE SUBESTACIONES ELECTRICAS DE BARRA SIMPLE Y DOBLE BARRA, COMO MATERIAL DE APOYO EDUCATIVO.</t>
  </si>
  <si>
    <t>Ingeniería Sistemas</t>
  </si>
  <si>
    <t>EVALUACIÓN DEL POTENCIAL DE GENERACION DE ENERGIA ELECTRICA CON CENTRALES MAREOMOTRICES Y SELECCIÓN DE UNA LOCALIZACION EN LAS COSTAS DE COLOMBIA</t>
  </si>
  <si>
    <t>CARLOS FERNANDO GARCÍA</t>
  </si>
  <si>
    <t>DISEÑO Y ESTUDIO DE VIABILIDAD TÉCNICA Y ECONÓMICA PARA SUPLIR LA CARGA DE UNA UNIDAD PRIORITARIA DE ATENCIÓN CON UN SISTEMA FOTOVOLTAICO AUTÓNOMO</t>
  </si>
  <si>
    <t>RAÚL CAMILO FORERO GONZÁLEZ</t>
  </si>
  <si>
    <t>ESTUDIO DE RECONOCIMIENTO E IDENTIFICACIÓN DE LA REHABILITACIÓN Y REPOTENCIACIÓN DE LA PEQUEŃA CENTRAL HIDROELÉCTRICA GACHETA, EN EL MUNICIPIO DE GACHETA-CUNDINAMARCA</t>
  </si>
  <si>
    <t>JOHN JAIRO ROJAS ACEVEDO, GUSTAVO CORTES GÓMEZ</t>
  </si>
  <si>
    <t>ESTUDIO DE PRE FACTIBILIDAD EN LA IMPLEMENTACIÓN DE UN BIODIGESTOR PARA LA PRODUCCIÓN DE ENERGÍA ELÉCTRICA EN UNA FINCA SABANERA</t>
  </si>
  <si>
    <t>DISEÑO E IMPLEMENTACIÓN DE UN MÓDULO DIDÁCTICO DE CAPACITACIÓN, PARA LA REALIZACIÓN DE PRUEBAS Y PUESTA EN SERVICIO DE SUBESTACIONES DE MEDIA TENSIÓN</t>
  </si>
  <si>
    <t>Carlos Arcelio Páez Paredes</t>
  </si>
  <si>
    <t>Especialización en Proyectos Informáticos </t>
  </si>
  <si>
    <t>PLAN DE MANTENIMIENTO PROGRAMADO PARA ALUMBRADO PUBLICO EN BOGOTA D.C</t>
  </si>
  <si>
    <t>JORGE ELIAS SANABRIA TORO</t>
  </si>
  <si>
    <t>ESTUDIO DE FACTIBILIDAD TÉCNICO ECONÓMICA DE LA ADECUACIÓN DE MICRO GENERADORES EÓLICOS A PARTIR DEL VIENTO EXPULSADO POR SISTEMAS DE AIRE ACONDICIONADO</t>
  </si>
  <si>
    <t> Jonathan Murrillo, Edward Leonardo González</t>
  </si>
  <si>
    <t>DISEÑO DE UN SISTEMA DE GESTIÓN REMOTA PARA CONTROLAR UN PUNTO ELÉCTRICO EN UNA INSTALACIÓN DOMICILIARIA CON EL FIN DE OPTIMIZAR EL CONSUMO DE ENERGÍA</t>
  </si>
  <si>
    <t>JEYSON BARRERA MANRIQUE</t>
  </si>
  <si>
    <t>ESTUDIO TECNICO DEL USO DE CONDUCTORES HTLS EN LA REPOTENCIAZION DE LINEAS DE TRANSMISION</t>
  </si>
  <si>
    <t>Plataforma para la gestión de la innovación abierta</t>
  </si>
  <si>
    <t>Jhon A. Morales M y Edwin A. García P.</t>
  </si>
  <si>
    <t>Ingenieria industrial</t>
  </si>
  <si>
    <t>Vigilancia tecnológica de los sistemas de información aplicados a la cadena de valor del turismo</t>
  </si>
  <si>
    <t>María C. Farfán R. y Luisa M. Acosta P.</t>
  </si>
  <si>
    <t>Diseño e implementación de indicadores claves a un sistema CBSC para la gestión de proyectos de innovación abierta</t>
  </si>
  <si>
    <t>Juan S. Moreno J y Jhonattan C. Osorio C.</t>
  </si>
  <si>
    <t>Variables clave para la implementación de Industria 4.0 en el sector servicios colombiano</t>
  </si>
  <si>
    <t>Cristhian D. Naranjo M.</t>
  </si>
  <si>
    <t>Estado del Arte de la Transformación
Digital en el Sector Turístico
Colombiano</t>
  </si>
  <si>
    <t>Erik Y. Palacios I.</t>
  </si>
  <si>
    <t>Modelo de medición abierta para universidades Colombianas: Caso UDFJC</t>
  </si>
  <si>
    <t>Jhon F. Campos H.</t>
  </si>
  <si>
    <t>Pasado, presente y futuro de la identificación de producto en Colombia</t>
  </si>
  <si>
    <t>Angie C. Castro C.</t>
  </si>
  <si>
    <t>Modelo de transformación digital en sistemas de gestión de calidad en empresas tecnológicas, caso Link Wireless</t>
  </si>
  <si>
    <t>Johan S. Peña G.</t>
  </si>
  <si>
    <t>Métodos de ensamble como herramientas para predecir el rendimiento académico de estudiantes de ingeniería industrial</t>
  </si>
  <si>
    <t>Ingrid C. López M.</t>
  </si>
  <si>
    <t>Construcción de un modelo para predecir el rendimiento académico de los estudiantes de ingeniería electrónica de la universidad distrital Francisco José de Caldas mediante
algoritmos de redes neuronales con aprendizaje automático</t>
  </si>
  <si>
    <t>Karen T. Gonzalez R.</t>
  </si>
  <si>
    <t>Construcción de un modelo para diagnosticar y pronosticar el rendimiento académico de los estudiantes del proyecto curricular de Ingeniería Catastral de la Universidad Distrital Francisco José de Caldas, utilizando Series de Tiempo y Machine Learning</t>
  </si>
  <si>
    <t>Juan F. Galvis</t>
  </si>
  <si>
    <t>Propuesta de modelo tridimensional de medición de propagación de SO2 y NOx basado en WSN para smart cities</t>
  </si>
  <si>
    <t>Ricardo Alfonso Gómez Suárez,</t>
  </si>
  <si>
    <t>Doctorado en Ingenieria</t>
  </si>
  <si>
    <t>En Curso</t>
  </si>
  <si>
    <t>Ricardo Alfonso Gómez Suárez, JOSE IGNACIO RODRIGUEZ MOLANO</t>
  </si>
  <si>
    <t>Modelo de enrutamiento basado en biclustering para redes móviles autoorganizadas en el internet de las cosas</t>
  </si>
  <si>
    <t>Jhon Petearson Anzola Anzola,</t>
  </si>
  <si>
    <t>Jhon Petearson Anzola Anzola</t>
  </si>
  <si>
    <t>Giovanny Mauricio Tarazona Bermudez</t>
  </si>
  <si>
    <t>Diseño de una plataforma tecnológica para el monitoreo de la salud y la prevención de enfermedades de la población bogotana, orientado a volver la capital de Colombia en una Smart City en salud pública</t>
  </si>
  <si>
    <t>Olguer Sebastián Morales Valenzuela</t>
  </si>
  <si>
    <t>Olguer Sebastián Morales Valenzuela GIOVANNY MAURICIO TARAZONA BERMUDEZ</t>
  </si>
  <si>
    <t>Algoritmo de enrutamiento predictivo para el direccionamiento de redes vehiculares, utilizando herramientas de inteligencia computacional, orientadas al mejoramiento de la movilidad en un sector de la ciudad de Bogotá</t>
  </si>
  <si>
    <t>José Vicente Reyes Mozo,</t>
  </si>
  <si>
    <t>José Vicente Reyes Mozo, GIOVANNY MAURICIO TARAZONA BERMUDEZ</t>
  </si>
  <si>
    <t>Diseño de un metamodelo para la gestión de procesos basados en IoT</t>
  </si>
  <si>
    <t> Carlos Augusto Toledo Bueno</t>
  </si>
  <si>
    <t> Carlos Augusto Toledo Bueno JOSE IGNACIO RODRIGUEZ MOLANO</t>
  </si>
  <si>
    <t>Diagnóstico y gestión de riesgos de los activos de información dentro de la secretaría de seguridad operacional y de la aviación civil de la aeronáutica civil</t>
  </si>
  <si>
    <t>ANGIE GUTIÉRREZ BARRERA LUISA FERNANDA HERRERA CHÁVEZ</t>
  </si>
  <si>
    <t>ANGIE GUTIÉRREZ BARRERA LUISA FERNANDA HERRERA CHÁVEZ, CESAR ASDRALDO VARGAS HERNANDEZ</t>
  </si>
  <si>
    <t>Levantamiento de procesos y estudio de tiempos en el área de gestión documental en el Ministerio de Justicia y del Derecho</t>
  </si>
  <si>
    <t>DAVID ALBERTO RODRÍGUEZ GIL</t>
  </si>
  <si>
    <t>DAVID ALBERTO RODRÍGUEZ GIL, CESAR ASDRALDO VARGAS HERNANDEZ</t>
  </si>
  <si>
    <t>Diseño de un Programa de Intervención para la Mejora de las Condiciones Ergonómicas en la Empresa EGC Colombia SAS</t>
  </si>
  <si>
    <t>Pardo Rodríguez, Carlos Andrés. Vesga Arias, Roxana Lorena. Miranda Roa, William Ricardo</t>
  </si>
  <si>
    <t>ESPECIALIZACIÓN EN HIGIENE, SEGURIDAD Y SALUD EN EL TRABAJO</t>
  </si>
  <si>
    <t>Pardo Rodríguez, Carlos Andrés. Vesga Arias, Roxana Lorena. Miranda Roa, William Ricardo, Jose Ignacio Osma</t>
  </si>
  <si>
    <t>Diseño de un Plan de Seguridad Vial para el Contrato de Interventoría al Sistema de Semaforización de Bogotá</t>
  </si>
  <si>
    <t>Becerra Acevedo, Rocio. Espinosa Zabala, José Augusto</t>
  </si>
  <si>
    <t>Becerra Acevedo, Rocio. Espinosa Zabala, José Augusto, Jose Ignacio Osma</t>
  </si>
  <si>
    <t>Diseño metodológico del plan de entrenamiento de salud y seguridad en el trabajo de la empresa Alkosto S.A, con base en el Decreto 1072 del 2015</t>
  </si>
  <si>
    <t>DANIELA VALENCIA CARVAJAL</t>
  </si>
  <si>
    <t>DANIELA VALENCIA CARVAJAL, CESAR ASDRALDO VARGAS HERNANDEZ</t>
  </si>
  <si>
    <t>CONDICIONES DE TRABAJO EN EL CULTIVO DEL CACAO EN PAUNA Y SAN PABLO DE BORBUR (BOYACA)</t>
  </si>
  <si>
    <t>MONTES ALBA ERIKA JANNETH; RUIZ MOLINA EDUARDO </t>
  </si>
  <si>
    <t>MONTES ALBA ERIKA JANNETH; RUIZ MOLINA EDUARDO, LUZ ANDREA RODRIGUEZ ROJAS</t>
  </si>
  <si>
    <t>Oportunidades de mejora en la gestión de la seguridad en el trabajo en la empresa Alkosto S.A. con base en la ISO 45000:2018</t>
  </si>
  <si>
    <t>MÓNICA GUAYAMBUCO</t>
  </si>
  <si>
    <t>MÓNICA GUAYAMBUCO,CESAR ASDRALDO VARGAS HERNANDEZ,</t>
  </si>
  <si>
    <t>Prototipo de una aplicación móvil para la autenticación de documentos por medio del reconocimiento de huella con celulares android para las notarías del país</t>
  </si>
  <si>
    <t>Padilla Velasco, Jackelyne Ivone,</t>
  </si>
  <si>
    <t>Especialización de Ingeniería de Software</t>
  </si>
  <si>
    <t>Padilla Velasco, Jackelyne Ivone, GIOVANNY MAURICIO TARAZONA BERMUDEZ</t>
  </si>
  <si>
    <t>Diseño metodológico para la implementación de las NTC ISO 17025:2005, NTC ISO 10005:2005 y NTC ISO 10006:2003, en el sistema de gestión integrado en la subdirección de geografía y cartografía del Instituto Geográfico Agustín Codazzi</t>
  </si>
  <si>
    <t>ALEJANDRO ROMERO MONTALVO ANDRÉS FELIPE MARCIALES PARDO,</t>
  </si>
  <si>
    <t>ALEJANDRO ROMERO MONTALVO ANDRÉS FELIPE MARCIALES PARDO, CESAR ASDRALDO VARGAS HERNANDEZ, JOSE RICARDO GUEVARA LIMA,</t>
  </si>
  <si>
    <t>CONSTRUCCIÓN DE UN PROTOTIPO DE BASE DE CONOCIMIENTOS SOBRE LOS REGISTROS INDIVIDUAES DE PROCEDIMIENTOS EN SALUD Y EL SISTEMA DE MERCAMENTOS DEL MINISTERIO DE SALUD DE COLOMBIA</t>
  </si>
  <si>
    <t>MARTINEZ GUTIERREZ / YERLI STID SUAREZ</t>
  </si>
  <si>
    <t>ESPECIALIZACIÓN EN PROYECTOS INFORMÁTICOS</t>
  </si>
  <si>
    <t>MARTINEZ GUTIERREZ / YERLI STID SUAREZ, JOSE IGNACIO PALACIOS OSMA</t>
  </si>
  <si>
    <t>PROTOTIPO DE INTELIGENCIA DE NEGOCIOS APLICADO A LA EMPRESA NIMOTOS PM</t>
  </si>
  <si>
    <t>GONZALEZ LOZANO / QUIROGA MATEUS</t>
  </si>
  <si>
    <t>GONZALEZ LOZANO / QUIROGA MATEUS, JOSE IGNACIO PALACIOS OSMA</t>
  </si>
  <si>
    <t>Evaluación del soporte operativo para la facturación electrónica de las pymes del sector Teusaquillo</t>
  </si>
  <si>
    <t>Deivid Anderson Verano/Diego Dayron Zambrano,</t>
  </si>
  <si>
    <t>Deivid Anderson Verano/Diego Dayron Zambrano, SANDRA YANET VELAZCO FLOREZ</t>
  </si>
  <si>
    <t>Caracterización de los procesos del área de ventas especiales y marketing digital de Duprēe basado en la filosofía Lean</t>
  </si>
  <si>
    <t>JUAN SEBASTIAN SERRATO MONROY</t>
  </si>
  <si>
    <t>JUAN SEBASTIAN SERRATO MONROY, CESAR ASDRALDO VARGAS HERNANDEZ</t>
  </si>
  <si>
    <t>Desarrollo de un modelo de inteligencia computacional para mejorar el rendimiento y aprendizaje en la educación superior</t>
  </si>
  <si>
    <t>Leonardo Emiro Contreras Bravo,</t>
  </si>
  <si>
    <t>Leonardo Emiro Contreras Bravo, GIOVANNY MAURICIO TARAZONA BERMUDEZ</t>
  </si>
  <si>
    <t>EVALUACIÓN DE LOS RIESGOS LABORALES EN LAS FINCAS AFILIADAS A ASOFRUCAFE-TIBACUY CUNDINAMARCA.</t>
  </si>
  <si>
    <t>LEIDY YULIETH PUENTES GUTIERREZ; PAOLA CARRILLO DURAN; ALEJANDRA ALVAREZ TORO</t>
  </si>
  <si>
    <t>LEIDY YULIETH PUENTES GUTIERREZ; PAOLA CARRILLO DURAN; ALEJANDRA ALVAREZ TORO, LUZ ANDREA RODRIGUEZ ROJAS</t>
  </si>
  <si>
    <t>Diseño metodológico para la implementacion del SGC en la Institución Educativa Gimnasio la Alameda de Soacha bajo la Norma ISO 9001:2015</t>
  </si>
  <si>
    <t>DUVIER ESGARDO SIERRA CALDERÓN</t>
  </si>
  <si>
    <t>DUVIER ESGARDO SIERRA CALDERÓN, CESAR ASDRALDO VARGAS HERNANDEZ</t>
  </si>
  <si>
    <t>Diseño Metodológico Para La Implementación De La Norma ISO 9001:2015 En La Empresa G&amp;S Soluciones De Ingeniería S.A.S.</t>
  </si>
  <si>
    <t>CRISTIAN ANDRÉS SABOGAL SÁNCHEZ</t>
  </si>
  <si>
    <t>CRISTIAN ANDRÉS SABOGAL SÁNCHEZ, CESAR ASDRALDO VARGAS HERNANDEZ</t>
  </si>
  <si>
    <t>RECUPERACION DE AGUAS JABONOSAS CENTRO PENITENCIARIO DE MEDIANA SEGURIDAD DE BOGOTA</t>
  </si>
  <si>
    <t>Yair Enrique Vitola Baquero y Carlos Andres Posada Peña</t>
  </si>
  <si>
    <t>INGENIERIA EN SEGURIDAD Y SALUD PARA EL TRABAJO</t>
  </si>
  <si>
    <t>Yair Enrique Vitola Baquero y Carlos Andres Posada Peña, Julio Ochoa, KATHERINE MONTANA OVIEDO</t>
  </si>
  <si>
    <t>Diseño del manual de procesos y procedimientos del área de Pricing de la compañía Makro Supermayorista S.A.S., basado en la NTC ISO 9001:2015</t>
  </si>
  <si>
    <t>ANDRÉS DAVID SEGURA GARCÍA</t>
  </si>
  <si>
    <t>ANDRÉS DAVID SEGURA GARCÍA, CESAR ASDRALDO VARGAS HERNANDEZ</t>
  </si>
  <si>
    <t>Diseño metodológico de un sistema de calidad basado en la norma ISO 9001:2015 para la Empresa Andina de Equipos y Servicios S.A.S.</t>
  </si>
  <si>
    <t>JUAN ALEJANDRO YEPES MARTA </t>
  </si>
  <si>
    <t>JUAN ALEJANDRO YEPES MARTA,CESAR ASDRALDO VARGAS HERNANDEZ</t>
  </si>
  <si>
    <t>Propuesta de Estructuración, Documentación y Mejora de Procesos de la Compañía Universal Learning, con Base en la Norma ISO 9001:2015</t>
  </si>
  <si>
    <t>SANDRA MILENA RODRÍGUEZ GALINDO</t>
  </si>
  <si>
    <t>SANDRA MILENA RODRÍGUEZ GALINDO, CESAR ASDRALDO VARGAS HERNANDEZ</t>
  </si>
  <si>
    <t>Prototipo de un Sistema de Asignación de Rutas para el Transporte de Carga</t>
  </si>
  <si>
    <t>Carvajal Infante, Juan Sebastian Moreno Rusinque, Diego Javier,</t>
  </si>
  <si>
    <t>Carvajal Infante, Juan Sebastian Moreno Rusinque, Diego Javier, GIOVANNY MAURICIO TARAZONA BERMUDEZ</t>
  </si>
  <si>
    <t>Desarrollo de un prototipo gestor de comercio electrónico para el despliegue de soluciones demo dirigido a clientes potenciales del grupo SSL</t>
  </si>
  <si>
    <t>Granja Castiblanco, Darlyn Vannesa Hernández Pérez, Cristhian Camilo,</t>
  </si>
  <si>
    <t>Granja Castiblanco, Darlyn Vannesa Hernández Pérez, Cristhian Camilo, GIOVANNY MAURICIO TARAZONA BERMUDEZ</t>
  </si>
  <si>
    <t>APLICACIÓN DE TECNICAS DE MINERIA DE DATOS PARA EL ANALISIS DE INFORMACION DEL SECTOR EDUCATIVO DE COLOMBIA</t>
  </si>
  <si>
    <t>DAVID ESTEBAN GAMEZ PATIÑO</t>
  </si>
  <si>
    <t>DAVID ESTEBAN GAMEZ PATIÑO, JOSE IGNACIO PALACIOS OSMA</t>
  </si>
  <si>
    <t>FUNDAMENTACION DE UN MODELOS MEDIANTE LA TECNOLOGÍA BLOCKHAIN PARA EL TRATAMIENTO DE INFORMACIÓN EN EL ÁREA DE VIGILANCIA EPIDEMIOLÓGICA DE LA CLÍNICA JUAN N CORPAS</t>
  </si>
  <si>
    <t>JORGE ALEJANDRO QUIROGA CRUZ</t>
  </si>
  <si>
    <t>JORGE ALEJANDRO QUIROGA CRUZ,JOSE IGNACIO PALACIOS OSMA</t>
  </si>
  <si>
    <t>DIAGNOSTICO DE GOBIERNO DE TI EN LA UNIVERSIDAD PILOTO DE COLOMBIA</t>
  </si>
  <si>
    <t>ELKIN ALONSO MARTINEZ BUENO / MAIRA ESTEFANIA TORRES GONZALEZ</t>
  </si>
  <si>
    <t>ELKIN ALONSO MARTINEZ BUENO / MAIRA ESTEFANIA TORRES GONZALEZ, JOSE IGNACIO PALACIOS OSMA</t>
  </si>
  <si>
    <t>DIAGNOSTICO DE SEÑALES Y UBICACIÓN DE EQUIPOS PARA ATENCION DE EMERGENCIAS EN LA FUNDACIÓN UNIVERSITARIA SAN MATEO, SEDE CENTRAL</t>
  </si>
  <si>
    <t>SONIA GINNETH HERRERA MANCERA Y LUIS CARLOS ERASO RODRIGUEZ</t>
  </si>
  <si>
    <t>SONIA GINNETH HERRERA MANCERA Y LUIS CARLOS ERASO RODRIGUEZ, Julio Ochoa</t>
  </si>
  <si>
    <t>Diseño metodologico de un sistema de gestion de la calidad y riesgos basados en las normas NTC 6001 e ISO 31000 para la empresa Confecciones AROD S.A.S.</t>
  </si>
  <si>
    <t>Ruiz Castro, Paula Alejandra Larrarte Mera, Carlos Alberto,</t>
  </si>
  <si>
    <t>Ruiz Castro, Paula Alejandra Larrarte Mera, Carlos Alberto, CESAR ASDRALDO VARGAS HERNANDEZ</t>
  </si>
  <si>
    <t>Metodología para la implementación de un sistema de información geográfica para un plan de señalización en municipios pequeños</t>
  </si>
  <si>
    <t>David Idelfonso Gomez y Juan Sebastian Godo</t>
  </si>
  <si>
    <t>Ingeniería civil</t>
  </si>
  <si>
    <t>David Idelfonso Gomez y Juan Sebastian Godo, SANDRA YANET VELAZCO FLOREZ</t>
  </si>
  <si>
    <t>Diseño del plan de emergencias y contingencias para la Tavola santa eventos y servicios SAS</t>
  </si>
  <si>
    <t>NATHALY JULIETH RUIZ HERNÁNDEZ; JAVIER ALONSO DAZA CARDONA ; CLARA ISABEL ROJAS HUERTAS</t>
  </si>
  <si>
    <t>NATHALY JULIETH RUIZ HERNÁNDEZ; JAVIER ALONSO DAZA CARDONA ; CLARA ISABEL ROJAS HUERTAS,LUZ ANDREA RODRIGUEZ ROJAS</t>
  </si>
  <si>
    <t> Desarrollo de Prototipo Web de Sistema de Información para la Industria de Network Marketing como Estrategia en Reducir la Deserción y Ampliar la Línea de Asociados</t>
  </si>
  <si>
    <t>Torres Achury, Wilmer Giovanny,</t>
  </si>
  <si>
    <t>Torres Achury, Wilmer Giovanny / GIOVANNY MAURICIO TARAZONA BERMUDEZ</t>
  </si>
  <si>
    <t>Propuesta del modelo para el desarrollo de aplicaciones "TIC" para la facultad Tecnològica de UDFJC</t>
  </si>
  <si>
    <t>Joser Vicente Reyes Mozo</t>
  </si>
  <si>
    <t>Ingenierìa Industrial</t>
  </si>
  <si>
    <t>Joser Vicente Reyes Mozo, Giovanny Tarazona</t>
  </si>
  <si>
    <t>Modelo lògico para el desarrollo de producto en el area de "electronica" para la UDFJC</t>
  </si>
  <si>
    <t>Henry Montaña Quintero</t>
  </si>
  <si>
    <t>Henry Montaña Quintero, Giovanny Tarazona</t>
  </si>
  <si>
    <t>Plan y Gestión Estratégica de Tecnologías de Información para la Maestría en Telecomunicaciones Móviles de la Universidad Distrital Francisco José de Caldas</t>
  </si>
  <si>
    <t>Pinto Acevedo, Juan Camilo; Gómez López, Diego Alexander</t>
  </si>
  <si>
    <t>INGENIERÍA INDUSTRIAL</t>
  </si>
  <si>
    <t>Pinto Acevedo, Juan Camilo; Gómez López, Diego Alexander, Giovanny Tarazona</t>
  </si>
  <si>
    <t>Prototipo Software para la Gestión y Control de Metas Basado en Incentivos en la Empresa OGM Consultores</t>
  </si>
  <si>
    <t>Urbano Muñoz, Richar Anderson; Collazos Certuche, Andrés Fernández; Bustamante, Eduardo Alberto</t>
  </si>
  <si>
    <t>Ingeniería de Software</t>
  </si>
  <si>
    <t>Urbano Muñoz, Richar Anderson; Collazos Certuche, Andrés Fernández; Bustamante, Eduardo Alberto, Jose Ignacio Osma</t>
  </si>
  <si>
    <t>Desarrollo de un Módulo de Software para evaluar la Calidad de Objetos de Aprendizaje Basado en un Modelo por Capas Sobre un Repositorio de Código Abierto</t>
  </si>
  <si>
    <t>Salazar Rincón, Andrés Alexis; García Beltrán, Javier Mauricio</t>
  </si>
  <si>
    <t>Salazar Rincón, Andrés Alexis; García Beltrán, Javier Mauricio, Jose Ignacio Osma</t>
  </si>
  <si>
    <t>Evaluación Inicial y Plan de Mejoramiento del Sistema de Seguridad y Salud en el Trabajo en Alta Visión S.A.S.</t>
  </si>
  <si>
    <t>Maldonado Sandoval, Angie Julieth. Qruiroga Benavides, Mayerly Katherine. Junco Romero, Johanna Paola</t>
  </si>
  <si>
    <t>Maldonado Sandoval, Angie Julieth. Qruiroga Benavides, Mayerly Katherine. Junco Romero, Johanna Paola, Jose Ignacio Osma</t>
  </si>
  <si>
    <t> Proyecto implementación de metodologías para la identificación, reducción y eliminación de desperdicios en el proceso productivo de la empresa Proquinal S.A.S</t>
  </si>
  <si>
    <t>JEIFER SANTIAGO MUÑOZ BELTRAN,</t>
  </si>
  <si>
    <t>JEIFER SANTIAGO MUÑOZ BELTRAN, CESAR ASDRALDO VARGAS HERNANDEZ</t>
  </si>
  <si>
    <t>Diseño y Documentación de un Sistema de Gestión de Calidad Bajo el Esquema de la Norma ISO 9001:2015 para la Empresa Procalidad S.A</t>
  </si>
  <si>
    <t>DIANA CONSTANZA TRIVIÑO CASTELLANOS</t>
  </si>
  <si>
    <t>DIANA CONSTANZA TRIVIÑO CASTELLANOS, CESAR ASDRALDO VARGAS HERNANDEZ</t>
  </si>
  <si>
    <t>Documentación, Análisis y Seguimiento a la Reforma del RETIE en su Versión 2016, para la Dirección de Energía Eléctrica del Ministerio de Minas y Energía</t>
  </si>
  <si>
    <t>Ruiz Cruz, Jesús Alberto</t>
  </si>
  <si>
    <t>Ruiz Cruz, Jesús Alberto / CESAR ASDRALDO VARGAS HERNANDEZ</t>
  </si>
  <si>
    <t>Diseño Metodológico del Sistema de Gestión de Calidad Conforme a los Requisitos de la Norma ISO 9001:2015 en Publiservicios SA ESP</t>
  </si>
  <si>
    <t>FABIAN CAMILO MARTÍNEZ LEGUIZAMÓN</t>
  </si>
  <si>
    <t>FABIAN CAMILO MARTÍNEZ LEGUIZAMÓN, CESAR ASDRALDO VARGAS HERNANDEZ</t>
  </si>
  <si>
    <t>Evaluación del Riesgo Ergonómico en el Personal de Enfermería Domiciliaria de la IPS RED VIDA S.A.S. en la Ciudad de Bogotá D.C.</t>
  </si>
  <si>
    <t>Galindo Hernández, Wilmer Jesús. Joya Giral, Carmenza</t>
  </si>
  <si>
    <t>Galindo Hernández, Wilmer Jesús. Joya Giral, Carmenza, Luz Andrea RODRIGUEZ ROJAS</t>
  </si>
  <si>
    <t>Revisión del sistema de alumbrado público de los alrededores de la Fundación para la Educación Superior San Mateo</t>
  </si>
  <si>
    <t>Ana Marlen Peña Quiroga y Diana Carolina Barrios Palomino</t>
  </si>
  <si>
    <t>TÉCNICO PROFESIONAL EN MANEJO DE LA PREVENCIÓN DE RIESGOS LABORALES</t>
  </si>
  <si>
    <t>Ana Marlen Peña Quiroga y Diana Carolina Barrios Palomino, Julio Ochoa</t>
  </si>
  <si>
    <t>DISEÑO Y DOCUMENTACIÓN DEL SISTEMA DE GESTIÓN DE CALIDAD EN LA EMPRESA EURO NETWORKS &amp; TECHNOLOGIES S.A.S. BAJO LA NORMA ISO 9001:2015</t>
  </si>
  <si>
    <t>DANIEL FERNANDO MONTAÑEZ VEGA</t>
  </si>
  <si>
    <t>DANIEL FERNANDO MONTAÑEZ VEGA/CESAR ASDRALDO VARGAS HERNANDEZ</t>
  </si>
  <si>
    <t>Diseño, Documentación y Propuesta de Mejora de los Procesos de Pricing CEMEX Colombia con Base en la Metodología PHVA</t>
  </si>
  <si>
    <t>LINA MARÍA BAUTISTA BAQUERO</t>
  </si>
  <si>
    <t>LINA MARÍA BAUTISTA BAQUERO / CESAR ASDRALDO VARGAS HERNANDEZ</t>
  </si>
  <si>
    <t>Propuesta Metodológica para Funcionamiento de Herramienta Bajo Plataforma Tecnológica para el Mejoramiento del Área de Producción de la Empresa FSS (Fabricamos sus Sudadera)</t>
  </si>
  <si>
    <t>BETSY ALEJANDRA TOBAR OTERO</t>
  </si>
  <si>
    <t>BETSY ALEJANDRA TOBAR OTERO / CESAR ASDRALDO VARGAS HERNANDEZ</t>
  </si>
  <si>
    <t>DISEÑO DEL SISTEMA DE GESTIO DE SEGURIDAD Y SALUD EN EL TRABAJO BAJO LOS REQUISITOS DEL DECRETO 1072 DEL 2015 EN EL CENTRO GERANTOLOGICO LA SENDA DE LA VIDA</t>
  </si>
  <si>
    <t>CAMILO HEBERTO USME PINILLA</t>
  </si>
  <si>
    <t>Tecnología en Seguridad e Higiene Ocupacional</t>
  </si>
  <si>
    <t>CAMILO HEBERTO USME PINILLA, Julio Ochoa</t>
  </si>
  <si>
    <t>APP ¿GONIOMETRO¿ para Determinar el Ángulo Formado entre los Huesos Humero y Radio ¿ Cubito en el Plano Sagital Mediante el Procesamiento de Imágenes para Dispositivos Android</t>
  </si>
  <si>
    <t>González Celis, Rafael Leonardo; Álvarez, Simón Andrés</t>
  </si>
  <si>
    <t>González Celis, Rafael Leonardo; Álvarez, Simón Andrés, Giovanny Tarazona</t>
  </si>
  <si>
    <t>Desarrollo de un Prototipo de Aplicación Web para el Monitoreo y Control de Ventas que Realizan los Clientes de la Empresa Pago Digital</t>
  </si>
  <si>
    <t>Estrada Tinjaca, Diego Armando</t>
  </si>
  <si>
    <t>Estrada Tinjaca, Diego Armando, Jose Ignacio Osma</t>
  </si>
  <si>
    <t>DISEÑO DE UNA PROPUESTA PARA EL REGLAMENTO TÉCNICO DE SEGURIDAD, PREVENCIÓN Y PROTECCIÓN DE ACCIDENTES LABORALES EN ACTIVIDADES CON ESPACIOS CONFINADOS</t>
  </si>
  <si>
    <t>RODRIGUEZ BARROSO CRISTIAN ENRIQUE</t>
  </si>
  <si>
    <t>RODRIGUEZ BARROSO CRISTIAN ENRIQUE, Julio Ochoa</t>
  </si>
  <si>
    <t>Diseño de Prototipo Web para Comparar Precios de Productos en Mini Mercados del Barrio Bachué</t>
  </si>
  <si>
    <t>Rigueros Bello, Edison Camilo</t>
  </si>
  <si>
    <t>Rigueros Bello, Edison Camilo /GIOVANNY MAURICIO TARAZONA BERMUDEZ</t>
  </si>
  <si>
    <t>EL TELETRABAJO COMO SOLUCION LABORAL PARA COLOMBIA EN PLENO SIGLO XXI</t>
  </si>
  <si>
    <t>DIEGO ARMANDO ESTRADA TINJACA</t>
  </si>
  <si>
    <t>DIEGO ARMANDO ESTRADA TINJACA / JOSE IGNACIO PALACIOS OSMA</t>
  </si>
  <si>
    <t>CREACION DE PROTOTIPO DE SOFTWARE BASADO EN EL COMPORTAMIENTO INDIVIDUAL DE LAS PERSONAS QUE COMETEN CRIMENES PARA APLICAR EL IPC (IDENTIDAD DE PERFIL CRIMINAL)</t>
  </si>
  <si>
    <t>CRYAN LEONARDO CAÑON BOGOTA</t>
  </si>
  <si>
    <t>CRYAN LEONARDO CAÑON BOGOTA / JOSE IGNACIO PALACIOS OSMA</t>
  </si>
  <si>
    <t>Diseño Metodológico e Implementación del Sistema de Gestión de Seguridad y Salud en el Trabajo en la Empresa de Calzado KIRA ASTRA, Cumpliendo con lo Establecido en Decreto 1072 Del 2015</t>
  </si>
  <si>
    <t>Carlos Andrés García Ariza Flor Ángela Rocha Camacho</t>
  </si>
  <si>
    <t>Carlos Andrés García Ariza Flor Ángela Rocha Camacho / CESAR ASDRALDO VARGAS HERNANDEZ</t>
  </si>
  <si>
    <t>Diseño Metodológico para la Transición a la Norma ISO 9001:2015 del Sistema de Gestión de Calidad de la Empresa de Cimentación Fundaciones y Pilotajes S.A.S.</t>
  </si>
  <si>
    <t>CARLOS ARTURO LATORRE MENDOZA</t>
  </si>
  <si>
    <t>CARLOS ARTURO LATORRE MENDOZA / CESAR ASDRALDO VARGAS HERNANDEZ</t>
  </si>
  <si>
    <t>Mejoramiento de Calidad en Conjuntos de Datos Abiertos Basado en la Aplicación de Métricas de Consistencia Lógica</t>
  </si>
  <si>
    <t>Méndez Matamoros, Jorge Hernando</t>
  </si>
  <si>
    <t>Méndez Matamoros, Jorge Hernando, Giovanny Tarazona</t>
  </si>
  <si>
    <t>Cocreaciòn en PYMES del sector Làcteo en Bogotà: Modelo de aprendizaje</t>
  </si>
  <si>
    <t>OLGA ALEXANDRA RODRIGUEZ CHALA</t>
  </si>
  <si>
    <t>OLGA ALEXANDRA RODRIGUEZ CHALA, Giovanny Tarazona</t>
  </si>
  <si>
    <t>Propuesta Diseño de un Modelo de Formación por Competencias en Certificaciones de T.I como Alternativa de Vinculación Posgradual para Egresados en Universidades Colombianas: Caso de Estudio Universidad Distrital</t>
  </si>
  <si>
    <t>Rodriguez Rodriguez, Juan Sebastian; Rodriguez Álvarez, Jisbleidy Marcela</t>
  </si>
  <si>
    <t>Rodriguez Rodriguez, Juan Sebastian; Rodriguez Álvarez, Jisbleidy Marcela, Giovanny Tarazona</t>
  </si>
  <si>
    <t>Diseño para la Planificación y Organización del Sistema de Gestión Ambiental Según Lineamientos de la Ntc Iso 14001 en la Compañía Pacific Process Systems</t>
  </si>
  <si>
    <t>MÓNICA CATALINA TÉLLEZ SUTA JUAN SEBASTIÁN CEBALLOS CASAS</t>
  </si>
  <si>
    <t>MÓNICA CATALINA TÉLLEZ SUTA JUAN SEBASTIÁN CEBALLOS CASAS /CESAR ASDRALDO VARGAS HERNANDEZ</t>
  </si>
  <si>
    <t>Propuesta de un Modelo de Negocio de Asesoría y Orientación Vocacional-Profesional, para Padres y Estudiantes de Educación Media en los Colegios Privados en la Ciudad de Bogotá</t>
  </si>
  <si>
    <t>LESLIE ANDREA LEMUS PINTO; DANIEL RICARDO HERNÁNDEZ SUSA</t>
  </si>
  <si>
    <t>LESLIE ANDREA LEMUS PINTO; DANIEL RICARDO HERNÁNDEZ SUSA/CESAR ASDRALDO VARGAS HERNANDEZ</t>
  </si>
  <si>
    <t>Propuesta Metodológica para la Implementación de un SGC Según la Norma ISO 9001:2015 en la Empresa "Enacero Cocina en Grande</t>
  </si>
  <si>
    <t>Manuel Fernando Gutiérrez García</t>
  </si>
  <si>
    <t>Manuel Fernando Gutiérrez García/CESAR ASDRALDO VARGAS HERNANDEZ</t>
  </si>
  <si>
    <t>DISEÑO DEL APLICATIVO MÓVIL SIUNIDOS APP PARA AUTOMATIZAR LOS POCESOS DE ACOMPAÑAMIENTO FAMILIAR Y COMUNITARIO DE LOS HOGARES PERTENECIENTES A LA ESTRATEGIA RED UNIDOS EN LA ENTIDAD PROSPERIDAD SOCIAL</t>
  </si>
  <si>
    <t>CARLOS ALBERTO ALVAREZ IBARRA</t>
  </si>
  <si>
    <t>CARLOS ALBERTO ALVAREZ IBARRA/JOSE IGNACIO PALACIOS OSMA</t>
  </si>
  <si>
    <t>DISEÑO DE UNA APLICACIÓN MOVIL PARA EL DIAGNOSTICO PRIMARIO, PREVENCION, SEGUIMIENTO Y RECOMENDACIONES RELACIONADAS AL SONDROME DEL TÚNEL DE CARPIÓ</t>
  </si>
  <si>
    <t>FELVER YAMITH DUEÑAS / EDWARD SANTIAGO RUIZ</t>
  </si>
  <si>
    <t>FELVER YAMITH DUEÑAS / EDWARD SANTIAGO RUIZ/JOSE IGNACIO PALACIOS OSMA</t>
  </si>
  <si>
    <t>DISEÑO METODOLÓGICO DE LAS CINCO S¿S EN LA LÍNEA 6 DE REFRESCOS DE FRUTA DE GASEOSAS LUX BOGOTÁ S.A.</t>
  </si>
  <si>
    <t>ANGELA CRISTINA ORJUELA MENDOZA</t>
  </si>
  <si>
    <t>ANGELA CRISTINA ORJUELA MENDOZA/CESAR ASDRALDO VARGAS HERNANDEZ</t>
  </si>
  <si>
    <t>Diseño Metodológico para la Ejecución de Presupuestos en las Producciones de la Empresa RCN Televisión</t>
  </si>
  <si>
    <t>Edgar Francisco Perez Mendoza</t>
  </si>
  <si>
    <t>Edgar Francisco Perez Mendoza/CESAR ASDRALDO VARGAS HERNANDEZ</t>
  </si>
  <si>
    <t>Diseño Metodológico para la Implementación de un Sistema de Gestión en Seguridad en la Cadena de Suministro Basado en la Norma ISO-28000-2007 en la Empresa Vigilancia y Seguridad VISE Ltda.</t>
  </si>
  <si>
    <t>MICHAEL ALEXANDER PARRA CHAPARRO</t>
  </si>
  <si>
    <t>MICHAEL ALEXANDER PARRA CHAPARRO/CESAR ASDRALDO VARGAS HERNANDEZ</t>
  </si>
  <si>
    <t>Estructuración de un Plan de Negocios para una Empresa de Transporte Fluvial de Pasajeros en el Municipio de Mitú (MITAX)</t>
  </si>
  <si>
    <t>Espinosa Zabala, José Augusto; Mora Tovar, Brandon Steve</t>
  </si>
  <si>
    <t>Espinosa Zabala, José Augusto; Mora Tovar, Brandon Steve, Giovanny Tarazona</t>
  </si>
  <si>
    <t>Propuesta para la Implementación de un Instituto de Tecnologías de la Información y las Comunicaciones en la Universidad Distrital Francisco José de Caldas para las Pymes del Sector de Alimentos y Bebidas en la Ciudad de Bogotá</t>
  </si>
  <si>
    <t>Camargo Romero, Leidy Juranny; Osorio Diaz, Fredy Alexander</t>
  </si>
  <si>
    <t>Camargo Romero, Leidy Juranny; Osorio Diaz, Fredy Alexander, Giovanny Tarazona</t>
  </si>
  <si>
    <t>PROPUESTA METODOLOGICA DEL DISEÑO DEL SISTEMA DE GESTIÓN DE CALIDAD BAJO LOS PARÁMETROS TRAZADOS EN LA NTC ISO 9001:2015 PARA CYMMA GROUP S.A.S.</t>
  </si>
  <si>
    <t>SANDRA JULIANA ZAPATA DELGADO</t>
  </si>
  <si>
    <t>SANDRA JULIANA ZAPATA DELGADO/CESAR ASDRALDO VARGAS HERNANDEZ</t>
  </si>
  <si>
    <t>Prototipo del sistema de evaluación docente para la Universidad Santo Tomás sede Bogotá</t>
  </si>
  <si>
    <t>Luis Miguel Hernández León</t>
  </si>
  <si>
    <t>Luis Miguel Hernández León, Jose Ignacio Osma</t>
  </si>
  <si>
    <t>Diseño e implementaciòn de una herramienta software que apoye la gestión del talento humano en las pymes bogotanas</t>
  </si>
  <si>
    <t>Chate Garzon, juan Carlos; Arbelaez Diaz, Roger Andres</t>
  </si>
  <si>
    <t>Chate Garzon, juan Carlos; Arbelaez Diaz, Roger Andres, Jose Ignacio Osma</t>
  </si>
  <si>
    <t>COCREACIÓN EN PYMES DEL SECTOR LÁCTEO EN BOGOTÁ: MODELO DE PROCESOS DE APRENDIZAJE</t>
  </si>
  <si>
    <t>Validación y Actualización de Procesos Específicos del Sistema Integrado de Gestión de la Universidad Distrital Francisco José de Caldas</t>
  </si>
  <si>
    <t>Avellaneda Martinéz, Natalia; Castro Rincon, Jose Fabian</t>
  </si>
  <si>
    <t>Avellaneda Martinéz, Natalia; Castro Rincon, Jose Fabian, Giovanny Tarazona</t>
  </si>
  <si>
    <t>Prototipo de Aplicación Web para la Generación y Validación de Documentos con Codigos Bidimensionales QR</t>
  </si>
  <si>
    <t>Reyes López, Sergio Andres; Cuellar Izquierdo, Maria Isabel</t>
  </si>
  <si>
    <t>Reyes López, Sergio Andres; Cuellar Izquierdo, Maria Isabel, Jose Ignacio Osma</t>
  </si>
  <si>
    <t>Diseño Metodológico de un Proceso de Mejora Continua en la Línea de Producción de Extruidos de Comestibles Ricos S.A</t>
  </si>
  <si>
    <t>ANDRÉS FELIPE PÉREZ CRISTANCHO</t>
  </si>
  <si>
    <t>ANDRÉS FELIPE PÉREZ CRISTANCHO/ CESAR ASDRALDO VARGAS HERNANDEZ</t>
  </si>
  <si>
    <t>Modelo de redes interorganizacionales para la gestión del conocimiento</t>
  </si>
  <si>
    <t>Cristian David Torralba Torres</t>
  </si>
  <si>
    <t>Cristian David Torralba Torres, Jose Ignacio Osma</t>
  </si>
  <si>
    <t>Uso de Tecnologías de la Información y la Comunicación (TIC) para la Conformación, Consolidación y Funcionamiento de Redes Organizacionales de Pymes Industriales y Comerciales en la Ciudad de Bogotá</t>
  </si>
  <si>
    <t>Anny Bibiana Reyes Ruiz</t>
  </si>
  <si>
    <t>Anny Bibiana Reyes Ruiz, Jose Ignacio Osma</t>
  </si>
  <si>
    <t>PROTOTIPO DE SISTEMA DE INFORMACION DE SEGUIMIENTO Y AUDITORIA ACADEMICA PARA LA UNIVERSIDAD NACIONAL ABIERTA Y A DISTANCIA - UNAD</t>
  </si>
  <si>
    <t>MENDEZ AGUIRRE ANDRES CAMILO / OLIVEROS VARGAS INGRID LORENA</t>
  </si>
  <si>
    <t>Especialización en Proyectos Informaticos</t>
  </si>
  <si>
    <t>MENDEZ AGUIRRE ANDRES CAMILO / OLIVEROS VARGAS INGRID LORENA/JOSE IGNACIO PALACIOS OSMA</t>
  </si>
  <si>
    <t>PROTOTIPO DE AUTOMATIZACION DEL PROCESO DE IMPORTACIONES A COLOMBIA.</t>
  </si>
  <si>
    <t>CARLOS EDUARDO ALARCON CABALLERO</t>
  </si>
  <si>
    <t>CARLOS EDUARDO ALARCON CABALLERO/JOSE IGNACIO PALACIOS OSMA</t>
  </si>
  <si>
    <t>VALIDACIÓN DE UN MODELO DE CO-CREACIÓN PARA MIPYMES DEL SECTOR LÁCTEO EN BOGOTÁ</t>
  </si>
  <si>
    <t>ANA MARIA GARCIA MANTILLA - DANIELA ALEJANDRA PARRA RINCON</t>
  </si>
  <si>
    <t>ANA MARIA GARCIA MANTILLA - DANIELA ALEJANDRA PARRA RINCON, Giovanny Tarazona</t>
  </si>
  <si>
    <t>Diseño de una Plataforma que Permita Disponer Datos Abiertos sobre Accidentalidad Laboral y Facilite su Análisis</t>
  </si>
  <si>
    <t>Bernal Calvache, Cindy Paola; Castillo Gil, Jeisson Alexander</t>
  </si>
  <si>
    <t>Bernal Calvache, Cindy Paola; Castillo Gil, Jeisson Alexander, Giovanny Tarazona</t>
  </si>
  <si>
    <t>Diseño de un Modelo de Simulación para la Evaluación de Alternativas de Mejoramiento para una Empresa del Sector de Tercerización de Servicios Bpo</t>
  </si>
  <si>
    <t>Gutiérrez Vanegas, Juan Carlos;Florián Lozano, Diego Yezid</t>
  </si>
  <si>
    <t>Gutiérrez Vanegas, Juan Carlos;Florián Lozano, Diego Yezid, Giovanny Tarazona</t>
  </si>
  <si>
    <t>Modelo de Gestión de Proyectos Según el PMI para la Etapa Preventa de Tableros de Eléctricos de Media y Baja Tensión</t>
  </si>
  <si>
    <t>Escobar Zapata, Jaime Andrés; Vargas Arguello, Christian Camilo</t>
  </si>
  <si>
    <t>Escobar Zapata, Jaime Andrés; Vargas Arguello, Christian Camilo, Giovanny Tarazona</t>
  </si>
  <si>
    <t>Diseñar un Sistema de Reutilización del Agua en Hogares del Municipio de Mosquera</t>
  </si>
  <si>
    <t>Giraldo Bernal, Tatiana Paola</t>
  </si>
  <si>
    <t>Giraldo Bernal, Tatiana Paola, Giovanny Tarazona</t>
  </si>
  <si>
    <t>Modelo de Redes Interorganizacionales para la Gestión del Conocimiento</t>
  </si>
  <si>
    <t>Torralba Torres, Cristian David</t>
  </si>
  <si>
    <t>ngeniería Industrial</t>
  </si>
  <si>
    <t>Torralba Torres, Cristian David, Jose Ignacio Osma</t>
  </si>
  <si>
    <t>Planeación Estratégica para la Empresa Transporte Lobena S.A.S.</t>
  </si>
  <si>
    <t>Muñoz Pérez, Paola Marcela; Cendales Suárez, John Meyer</t>
  </si>
  <si>
    <t>Muñoz Pérez, Paola Marcela; Cendales Suárez, John Meyer, Giovanny Tarazona</t>
  </si>
  <si>
    <t> IMPLEMENTACION E INTEGRACION DE OFFICE 365 COMO HERRAMIENTA DE CORREO ELECTRONICO Y COLABORACION EN LA NUBE PARA UNA EMPRESA DE INTERVENTORIA EN TICS</t>
  </si>
  <si>
    <t>KEVIN JANICA ROMERO</t>
  </si>
  <si>
    <t>KEVIN JANICA ROMERO/JOSE IGNACIO PALACIOS OSMA</t>
  </si>
  <si>
    <t>Diseño del Modelo Organizacional de la Unidad Académico ¿ Administrativa de Educación Virtual para la Universidad Distrital Francisco José de Caldas</t>
  </si>
  <si>
    <t>Ángela María Cárdenas Figueredo / Carlos Alfredo Ramírez Contreras</t>
  </si>
  <si>
    <t>Ángela María Cárdenas Figueredo / Carlos Alfredo Ramírez Contreras, Jose Ignacio Osma</t>
  </si>
  <si>
    <t>Sistema de administración de mantenimiento para maquinas industriales (SAMMI) enfocado a un modelo de gestión del conocimiento</t>
  </si>
  <si>
    <t>William Ruiz, Geovanny Ríos Bernal, Johnatan Vanegas Gutierrez</t>
  </si>
  <si>
    <t>William Ruiz, Geovanny Ríos Bernal, Johnatan Vanegas Gutierrez, Jose Ignacio Osma</t>
  </si>
  <si>
    <t>FARMAWEB - ARQUITECTURA DE UN SISTEMA DE INFORMACIÓN DE MEDICAMENTOS</t>
  </si>
  <si>
    <t>ORDOÑEZ GOMEZ JONATHAN / PARRA AMAYA ERIKA MARCELA</t>
  </si>
  <si>
    <t>ORDOÑEZ GOMEZ JONATHAN / PARRA AMAYA ERIKA MARCELA/ JOSE IGNACIO PALACIOS OSMA</t>
  </si>
  <si>
    <t>Guía para apoyar los procesos de la estrategia del servicio basada en ITIL V3 aplicado a una empresa tecnológica</t>
  </si>
  <si>
    <t>ANDREA CAROLINA CELY DUARTE / NATALIA CIFUENTES TORRES</t>
  </si>
  <si>
    <t>ANDREA CAROLINA CELY DUARTE / NATALIA CIFUENTES TORRES/ JOSE IGNACIO PALACIOS OSMA</t>
  </si>
  <si>
    <t>METAMODELO DE PROCESOS DE COMERCIO ELECTRÓNICO</t>
  </si>
  <si>
    <t>ANA BELEN RODRIGUEZ ARIAS</t>
  </si>
  <si>
    <t>MASTER EN INGENIERÍA WEB</t>
  </si>
  <si>
    <t>ANA BELEN RODRIGUEZ ARIAS, Giovanny Tarazona</t>
  </si>
  <si>
    <t>DESARROLLO DE UNA SEMÁNTICA DE PROCESOS INTEROPERABLE PARA LOGÍSTICA ELECTRÓNICA EN PLATAFORMAS DE E COMMERCE: CASO DE ESTUDIO PYMES EN EL SECTOR TEXTIL EN BOGOTA</t>
  </si>
  <si>
    <t>NESTOR FERNANDO ALVAREZ GOMEZ</t>
  </si>
  <si>
    <t>NESTOR FERNANDO ALVAREZ GOMEZ, Giovanny Tarazona</t>
  </si>
  <si>
    <t>DISEÑO Y DESARROLLO DE UN PROTOTIPO DSL PARA PYMEs DEL SECTOR TEXTIL EN BOGOTA MODULO INTEROPERABILIDAD PARA COMERCIO MÓVIL</t>
  </si>
  <si>
    <t>LEIDY JIMENA RODRÍGUEZ FARÍAS</t>
  </si>
  <si>
    <t>LEIDY JIMENA RODRÍGUEZ FARÍAS, Giovanny Tarazona</t>
  </si>
  <si>
    <t>Propuesta metodológica para la integración jurídica con base en el análisis de la gestión de riesgos en el municipio de Guasca.</t>
  </si>
  <si>
    <t>JOHANNA ALEXANDRA RAMÍREZ BELTRÁN</t>
  </si>
  <si>
    <t>Ingeniería Catastral y Geodesia</t>
  </si>
  <si>
    <t>JOHANNA ALEXANDRA RAMÍREZ BELTRÁN, Jose Ignacio Osma</t>
  </si>
  <si>
    <t>Diseño e implementación de un plan de capacitación en metodología E-Learning que permita a las pymes de suba con base en el SIG diagnosticar y capacitarse sobre la norma ISO 14001 con el fin de promover buenas prácticas ambientales</t>
  </si>
  <si>
    <t>Fabián Velasco Montoya / Katherine Forero Vargas</t>
  </si>
  <si>
    <t>Ingenieria Industrial</t>
  </si>
  <si>
    <t>Fabián Velasco Montoya / Katherine Forero Vargas, Jose Ignacio Osma</t>
  </si>
  <si>
    <t>GUÍA PARA LA OPTIMIZACIÓN DE PROCESOS DE DESARROLLO DE SOFTWARE EN LA EMPRESA GLOKAL CONSULTING SEDE BOGOTÁ, BASADO EN LA METODOLOGÍA SCRUM</t>
  </si>
  <si>
    <t>DIANA PAOLA ORJUELA, ANA GUALTEROS</t>
  </si>
  <si>
    <t>Proyectos Informaticos</t>
  </si>
  <si>
    <t>Jose Ignacio Palacios Osma</t>
  </si>
  <si>
    <t>DISEÑO DE UN PROTOTIPO DE DIVULGACIÓN Y LOCALIZACIÓN DE PRODUCTOS Y/O SERVICIOS PARA LAS PYMES DEL BARRIO PATIO BONITO DE LA LOCALIDAD DE KENNEDY</t>
  </si>
  <si>
    <t>WILLIAM ALEXANDER BARBOSA FUENTE, JUAN ALEJANDRO SOLER PINTO</t>
  </si>
  <si>
    <t>WILLIAM ALEXANDER BARBOSA FUENTE, JUAN ALEJANDRO SOLER PINTO, Jose Ignacio Osma</t>
  </si>
  <si>
    <t>DEFINIR UN MODELO DE GOBIERNO TI PARA LA PYME DEL SECTOR MANUFACTURERO TEXTIL CONFECCIONES TALLER 84 LTDA</t>
  </si>
  <si>
    <t>ESTELLA LLORENTE CASTILLO, DIEGO ALEJANDRO MAHECHA, CAROLINA SOTO VARGAS</t>
  </si>
  <si>
    <t>ESTELLA LLORENTE CASTILLO, DIEGO ALEJANDRO MAHECHA, CAROLINA SOTO VARGAS, Jose Ignacio Osma</t>
  </si>
  <si>
    <t>MÉTODO DE IMPLEMENTACIÓN DE TELETRABAJO DIRIGIDO A EMPRESAS FABRICANTES DE SOFTWARE ¿A LA MEDIDA¿ EN COLOMBIA.</t>
  </si>
  <si>
    <t>ALEX CASTAÑO CAMPUZANO, NELSON LEONARDO TORRES MORA</t>
  </si>
  <si>
    <t>ALEX CASTAÑO CAMPUZANO, NELSON LEONARDO TORRES MORA, Jose Ignacio Osma</t>
  </si>
  <si>
    <t>Propuesta de un Modelo de Teletrabajo para su Implementación en las Pymes del Macrosector de Servicios del Sector Privado de Bogotá</t>
  </si>
  <si>
    <t>ALEJANDRO VILLAFRADE VARGAS</t>
  </si>
  <si>
    <t>ALEJANDRO VILLAFRADE VARGAS, Jose Ignacio Osma</t>
  </si>
  <si>
    <t>Modelo de gestión del conocimiento en la cadena productiva de las entidades prestadoras de servicios de la salud</t>
  </si>
  <si>
    <t xml:space="preserve"> DIEGO FERNANDO CASALLAS CAMACHO , LAURA DANIELA SALAMANCA GONZALEZ</t>
  </si>
  <si>
    <t>Victor Hugo Medina</t>
  </si>
  <si>
    <t>Desarrollo de un entorno de trabajo BIG Data que haga uso eficiente de los recursos computacionales del CECAD</t>
  </si>
  <si>
    <t xml:space="preserve">Amado Romero David Julian
</t>
  </si>
  <si>
    <t xml:space="preserve">Nelson Enrique Vera Parra
</t>
  </si>
  <si>
    <t>Diseño de un prototipo web para la gestión de visitas por parte de los visitadores médicos</t>
  </si>
  <si>
    <t>Contreras Mateus, Miguel Alfonso
Vélez Castaño, Mario Andrés</t>
  </si>
  <si>
    <t>Especialización en Proyectos Informáticos</t>
  </si>
  <si>
    <t>Contreras Mateus Miguel Alfonso, Vélez Castaño Mario Andrés</t>
  </si>
  <si>
    <t>PROCESO PARA EL CÁLCULO DE DISPONIBILIDAD DE INTERNET PARA LOS CLIENTES
DEL ÁREA DE NETWORK MANAGEMENT EN LA COMPAÑÍA LUMEN COLOMBIA</t>
  </si>
  <si>
    <t>Ricardo Acuña Platero,
Wilmar Fernando Erazo Erazo</t>
  </si>
  <si>
    <t>BEITMANTT CARDENAS QUINTERO</t>
  </si>
  <si>
    <t>DISEÑO DE UN PLAN ESTRATÉGICO PARA LA APLICACIÓN DE METODOLOGÍAS ÁGILES E INDUSTRIA 4.0 EN LAS EMPRESAS PYMES DE BOGOTÁ: CASO EMPRESA BIENAVENTURANZA IPS</t>
  </si>
  <si>
    <t>Tania Lizeth Vargas Rozo
Carlos Humberto Rodríguez Salamanca</t>
  </si>
  <si>
    <t>Victor Hugo Medina Garcia</t>
  </si>
  <si>
    <t>Prototipo para evaluar la calidad de internet prestada por los proveedores de servicio</t>
  </si>
  <si>
    <t>Mora Valencia William Raul,
Padilla Pinto Carlos Andres</t>
  </si>
  <si>
    <t>Prototipo Web para la evaluación de desempeño del personal en Empresa ACM Consultores e Ingeniería</t>
  </si>
  <si>
    <t>Rodríguez Castillo Gabriel David,
Colmenares LLanes, Luz Dary</t>
  </si>
  <si>
    <t>Modelo para el desarrollo de laboratorios virtuales de química bajo plataforma SAKAI empleando computación GRID para la universidad del Amazonas</t>
  </si>
  <si>
    <t>Yois Smith Pascuas Rengifo</t>
  </si>
  <si>
    <t>José Nelson Perez</t>
  </si>
  <si>
    <t>Procesamiento inteligente sobre mallas computacionales de imágenes digitales de ecosistemas acuáticos amazónicos del departamento del Caquetá</t>
  </si>
  <si>
    <t>Millán Rojas, Edwin Eduardo</t>
  </si>
  <si>
    <t>Modelos de seguridad para entornos E-Science</t>
  </si>
  <si>
    <t>Guzman Francisco</t>
  </si>
  <si>
    <t>Modelo de Gestión del Corporativa de la información apoyado por un Sistema de Gestión del Conocimiento</t>
  </si>
  <si>
    <t>Ballesteros Toro José Luis</t>
  </si>
  <si>
    <t>Master en Dirección e Ingeniería de Sitios Web</t>
  </si>
  <si>
    <t>Sistema Integrado para la Gestión de Correspondencia en la Facultad de Ciencias de la Tierra y el Mar en la Universidad Nacional</t>
  </si>
  <si>
    <t>José Pablo Vargas Pérez</t>
  </si>
  <si>
    <t>Dirección y Gestión de Sitios Web</t>
  </si>
  <si>
    <t>Caracterización y modelación de la red de conocimientos de la cadena productiva de frutas en el departamento de Córdoba</t>
  </si>
  <si>
    <t>Pérez Pérez Mario Frank</t>
  </si>
  <si>
    <t>Modelo de Gestión de Conocimiento fundamentado en cibernética en la cadena productiva del cuero curtido en Bogotá D. C.</t>
  </si>
  <si>
    <t>Rocha González Jair Eduardo</t>
  </si>
  <si>
    <t>Modelo de Gestión del Conocimiento en Docencia Universitaria: Caso Universidad Distrital</t>
  </si>
  <si>
    <t>Mayorga Torres Oscar</t>
  </si>
  <si>
    <t>Modelo de lecciones aprendidas en la gestión de proyectos</t>
  </si>
  <si>
    <t>Ramón Correa Amado</t>
  </si>
  <si>
    <t>Planificación y documentación para la implementación del nivel de capacidad 3 del modelo de calidad CMMI para las áreas de proceso incluidas en la categoría de ingeniería del modelo en la empresa EXSIS Software y Soluciones S.A.S.</t>
  </si>
  <si>
    <t>Galindo Higuera Luísa Fe</t>
  </si>
  <si>
    <t>DISEÑO E IMPLEMENTACIÓN DE UN PROTOTIPO PARA PRÓTESIS DE DEDO PULGAR DE LA MANO HUMANA CON MOVIMIENTO DE ADUCCIÓN Y ABDUCCIÓN UTILIZANDO COMO ACTUADOR EL ALAMBRE MUSCULAR FLEXINOL</t>
  </si>
  <si>
    <t>Jorge Edison Rodríguez Vásquez</t>
  </si>
  <si>
    <t>Nubia Rincón Mosquera</t>
  </si>
  <si>
    <t>DISEÑO E IMPLEMENTACIÓN DE UNA RED PRIVADA VIRTUAL HOSPITALARIA (VPN) MEDIANTE ACCESO REMOTO A UN SISTEMA CENTRALIZADO DE INFORMACIÓN EN BOGOTÁ</t>
  </si>
  <si>
    <t>Edward Yezid Aguilar Aguilar</t>
  </si>
  <si>
    <t>Construcción de un dispositivo peatonal con audio, para la ubicación espacial de personas con discapacidad visual en una zona de Bogotá mediante GPS</t>
  </si>
  <si>
    <t>DESARROLLO DE UNA APLICACION MOVIL EN REALIDAD AUMENTADA PARA MEJORAR EL CAMPO DE LA COMUNICACION DE NIÑOS AUTISTAS EN LA CLINICA NEUROREHABILITAR</t>
  </si>
  <si>
    <t>Wilmer Pérez Betancourt</t>
  </si>
  <si>
    <t>DISEÑO E IMPLEMENTACION DE UN SISTEMA ELECTRONICO PARA BAÑO CORPORAL DE PERSONAS EN SITUACION DE DISCAPACIDAD EN MIEMBROS SUPERIORES</t>
  </si>
  <si>
    <t>Daniel Fernando Fernandez</t>
  </si>
  <si>
    <t>DISEÑO E IMPLEMENTACION DE UN PROTOTIPO DE LECTURA BRAILLE ELECTRÓNICO CAPAZ DE OBTENER LOS MANUSCRITOS REALIZADOS POR EL DOCENTE EN UN TABLERO DIGITAL</t>
  </si>
  <si>
    <t>Sebastián Cárdenas Londoño</t>
  </si>
  <si>
    <t>SISTEMA DE CONTROL DE ENCENDIDO VEHICULAR POR MEDIO DE PRUEBA DE ALCOHOLEMIA CON NOTIFICACIÓN Y LOCALIZACIÓN REMOTA</t>
  </si>
  <si>
    <t>Oscar Fabián Rojas Cárdenas</t>
  </si>
  <si>
    <t>Diseño de un modelo para la gestión del conocimiento y medición del capital intelectual en la red de oficinas de la banca comercial de la territorial Bogotá Norte en BBVA Colombia</t>
  </si>
  <si>
    <t>Elmer Yesid Fajardo Rodriguez</t>
  </si>
  <si>
    <t>INCORPORAR CURSOS VIRTUALES PARA GENERAR AUTONOMÍA DEL APRENDIZAJE DE INGLÉS EN EL GRADO SEXTO DE LA I.E. SAN VICENTE HOGAR DE PEREIRA DEL PERIODO 2013-2014.</t>
  </si>
  <si>
    <t>Cruz Diaz Sandra Ximena, Muñoz Zuluaga Mariluz</t>
  </si>
  <si>
    <t>Maestría en Gestión de la Tecnología Educativa</t>
  </si>
  <si>
    <t>Fabrizio Bolano Lopez</t>
  </si>
  <si>
    <t>Modelo basado en gestión de conocimiento del sistema de investigación creación y proyección social de la Universidad Distrital Francisco José de Caldas (AP-I)</t>
  </si>
  <si>
    <t>Luis Hernán Díaz Rivera, Rodrigo Armando Duarte Martínez, Cielo Nataly de la mar González Moyano</t>
  </si>
  <si>
    <t>Diseño, implementación y evaluación del modelo de servicio Cloud de infraestructura IAAS, con el uso de herramientas libres y open sources</t>
  </si>
  <si>
    <t>Diego Augusto Saenz Ramirez</t>
  </si>
  <si>
    <t>Diseño e identificación de procesos en la estructura de la dirección de visibilidad y accesibilidad de la información para entidades de educación superior pública</t>
  </si>
  <si>
    <t>Diego Mauricio Sánchez Oviedo, Francy Evelyn Hernández Ninco</t>
  </si>
  <si>
    <t>Integración de métodos inteligentes de análisis espacial y microsimulación como base del sistema de información al usuario</t>
  </si>
  <si>
    <t>Diego Pajarito</t>
  </si>
  <si>
    <t>Implementación de una herramienta informática SGDEA de registro y transferencia de documentos electrónicos con firma digital para la documentación del plan estratégico de desarrollo 2007-2016 de la Universidad Distrital Francisco José de Caldas usando como referencia la ISO 15489</t>
  </si>
  <si>
    <t>Jefferson Guillermo Gutierrez Gonzalez, Juan Carlos Moreno Cuevas</t>
  </si>
  <si>
    <t>Desarrollo de modelos digitales de terreno para grandes conjuntos de datos con métodos de aproximación Meshfree</t>
  </si>
  <si>
    <t>Andres Pacifico Guarin Lopez</t>
  </si>
  <si>
    <t>Modelo ontológico para optimizar la utilización de recursos de aprendizaje en un lms, bajo un ambiente distribuido</t>
  </si>
  <si>
    <t>Rocio Rodriguez Guerrero</t>
  </si>
  <si>
    <r>
      <rPr>
        <sz val="11"/>
        <color rgb="FF000000"/>
        <rFont val="Calibri"/>
        <family val="2"/>
      </rPr>
      <t xml:space="preserve">Maestría en Ciencias de la Información y las Comunicaciones (Especialización en Higiene y </t>
    </r>
    <r>
      <rPr>
        <u/>
        <sz val="11"/>
        <color rgb="FF000000"/>
        <rFont val="Arial"/>
        <family val="2"/>
      </rPr>
      <t>Salud)</t>
    </r>
  </si>
  <si>
    <t>Modelo CSCL en la web semántica</t>
  </si>
  <si>
    <t>Henry Obando Castiblanco Castro</t>
  </si>
  <si>
    <t>Modelo de referencias para posibilitar la participación de los grupos de investigación colombianos en iniciativas de E-Ciencia</t>
  </si>
  <si>
    <t>Derly Lucia Barreto Perdomo</t>
  </si>
  <si>
    <r>
      <rPr>
        <sz val="11"/>
        <color rgb="FF000000"/>
        <rFont val="Calibri"/>
        <family val="2"/>
      </rPr>
      <t xml:space="preserve">Maestría en Ciencias de la Información y las Comunicaciones (Especialización en Higiene y </t>
    </r>
    <r>
      <rPr>
        <u/>
        <sz val="11"/>
        <color rgb="FF000000"/>
        <rFont val="Arial"/>
        <family val="2"/>
      </rPr>
      <t>Salud)</t>
    </r>
  </si>
  <si>
    <t>Diseño e identificación de procesos en la estructura de una dirección de investigación e innovación para entidades de educación superior pública</t>
  </si>
  <si>
    <t>Nicolás Alejandro Fernández Espinosa</t>
  </si>
  <si>
    <t>Identificación, análisis, diseño y modelado de procesos para la dirección de extensión y proyección social en entidades de educación de carácter universitario</t>
  </si>
  <si>
    <t>Omar Lorenzo Murillo Quiroga</t>
  </si>
  <si>
    <t>Modelo de gestión de conocimiento para gerencia de servicios tecnológicos de Porvenir S.A.</t>
  </si>
  <si>
    <t>Yudy Esmeralda Silva Rodríguez y Christian Manuel Almeida Mora</t>
  </si>
  <si>
    <t>Modelo de transferencia de conocimiento tecnológico orientando a las pymes caso: C&amp;M consultores.</t>
  </si>
  <si>
    <t>José Jefferson Rodríguez Fonseca, John Fredy Castellanos Rodríguez y Esteban Andrés Guerrero Naranjo</t>
  </si>
  <si>
    <t>APROPIACIÓN, USO Y APLICACIÓN DE LAS TIC EN LOS PROCESOS PEDAGÓGICOS DE LA ESCUELA LUIS BERNARDO RIVERA</t>
  </si>
  <si>
    <t>Forero Sierra Miriam, Guerrero Guerrero Nelly</t>
  </si>
  <si>
    <t>IDENTIFICAR LOS ELEMENTOS Y COMPONENTES QUE PERMITAN MEJORAR LOS CANALES DE COMUNICACIÓN Y SERVICIOS A LA COMUNIDAD EDUCATIVA PARA EL SITIO WEB DE LA INSTITUCIÓN EDUCATIVA ALFONSO ZAWADZKY DEL MUNICIPIO DE YOTOCO, VALLE DEL CAUCA</t>
  </si>
  <si>
    <t>Delgado Montoya Martha Lucia</t>
  </si>
  <si>
    <t>INCIDENCIA DEL USO DE LOS OBJETOS VIRTUALES EN EL APRENDIZAJE DE LA MATEMÁTICA EN LA ESCUELA NORMAL SUPERIOR MARÍA AUXILIADORA DE VILLAPINZÓN</t>
  </si>
  <si>
    <t>Espejo Niño Nelcy Clemencia</t>
  </si>
  <si>
    <t>INCLUSIÓN DE REDES SOCIALES EN EL APRENDIZAJE DE LOS ESTUDIANTES DEL INSTITUTO TÉCNICO OLGA SANTAMARÍA SEDE PUENTE TIERRA DE ANOLAIMA, CUNDINAMARCA</t>
  </si>
  <si>
    <t>Lopez Sierra Yemile Ance</t>
  </si>
  <si>
    <t>HERRAMIENTAS DE LA WEB 2.0 EN LA ENSEÑANZA DEL INGLÉS EN EL NIVEL DE BÁSICA PRIMARIA, INSTITUCIÓN EDUCATIVA EL HORRO</t>
  </si>
  <si>
    <t>Hernandez Clavijo Olga Patricia, Patiño Sosa Adriana Lucia</t>
  </si>
  <si>
    <t>IMPLEMENTACIÓN DE UNA WEB QUEST COMO HERRAMIENTA DE APOYO EN EL PROCESO DE ENSEÑANZA APRENDIZAJE DEL INGLÉS, CON ESTUDIANTES DE GRADO SÉPTIMO DE LA INSTITUCIÓN EDUCATIVA ¿RAMÓN IGNACIO AVELLA¿ DEL MUNICIPIO DE AQUITANIA, BOYACÁ</t>
  </si>
  <si>
    <t>Mejia Solano Nancy Yasmin</t>
  </si>
  <si>
    <t>INCORPORAR CURSOS VIRTUALES PARA GENERAR AUTONOMÍA DEL APRENDIZAJE DE INGLÉS EN EL GRADO SEXTO DE LA I.E. SAN VICENTE HOGAR DE PEREIRA DEL PERIODO 2013-2014</t>
  </si>
  <si>
    <t>MITIGA LA VIRTUALIDAD EL IMPACTO QUE CAUSA LA AUSENCIA DE LABORATORIOS DE CIENCIAS NATURALES-QUÍMICA EN EL GRADO 11° DE LA I.E.D.JOSÉ DE LA LUZ MARTÍNEZ - SEDE EL HORNO, DEPARTAMENTO DEL MAGDALENA, MUNICIPIO DE SAN ZENÓN</t>
  </si>
  <si>
    <t>Barraza Rodriguez Larry Martinez Martinez Fania</t>
  </si>
  <si>
    <t>TRANSVERSALIZACIÓN DE LA INFORMÁTICA COMO HERRAMIENTA PEDAGÓGICA APLICADA EN MATEMÁTICAS Y CIENCIAS SOCIALES EN LA INSTITUCIÓN FRANCISCO ARANGO DE VILLAVICENCIO.</t>
  </si>
  <si>
    <t>Turriago Paramo Lucia</t>
  </si>
  <si>
    <t>DISEÑO DE UN SITIO WEB EN LA INSTITUCIÓN EDUCATIVA SAN ADOLFO DEL MUNICIPIO DE ACEVEDO HUILA, COMO APOYO A UNA MEJOR COMUNICACIÓN DE TODA LA COMUNIDAD EDUCATIVA Y MODELO NACIONAL.</t>
  </si>
  <si>
    <t>Pinzon Peralta Diego Javier, Ramirez Zambrano Wilfredo</t>
  </si>
  <si>
    <t>Diseño e implementación de un tablero electrónico para la enseñanza de colores y letras del abecedario para inclusión de niños con discapacidades cognitivas a primaria y preescolar en el Instituto Técnico Distrital Laureano Gómez</t>
  </si>
  <si>
    <t>MITIGA LA VIRTUALIDAD EL IMPACTO QUE CAUSA LA AUSENCIA DE LABORATORIOS DE CIENCIAS NATURALES-QUÍMICA EN EL GRADO 11° DE LA I.E.D.JOSÉ DE LA LUZ MARTÍNEZ - SEDE EL HORNO, DEPARTAMENTO DEL MAGDALENA, MUNICIPIO DE SAN ZENÓN.</t>
  </si>
  <si>
    <t>CIENCIAS DE LA INFORMACION Y LAS COMUNICACIONES</t>
  </si>
  <si>
    <t>Fabrizio bolaño lopez</t>
  </si>
  <si>
    <t>Una aproximación a la gestión ambiental del piedemonte amazónico colombiano (Florencia, Caquetá) desde la computación bioinspirada de alto desempeño</t>
  </si>
  <si>
    <t>Edwin Eduardo Millan Rojas</t>
  </si>
  <si>
    <t>Generación de CITYGML con base de IFC</t>
  </si>
  <si>
    <t>Fredy Orlando Bello Perez</t>
  </si>
  <si>
    <t>Propuesta modelo de información de edificación desde un enfoque de inteligencia de negocios para la educación superior</t>
  </si>
  <si>
    <t>Camilo Andres Cantor Arciniegas</t>
  </si>
  <si>
    <t>Estimación de la incertidumbre en la posición de una superficie digital del terreno obtenida por técnicas de LIDAR o fotogramétricas</t>
  </si>
  <si>
    <t>Edilberto Niño Niño</t>
  </si>
  <si>
    <t>Comparativo algoritmos de agrupación basados en la ley de gravitación universal aplicados a la segmentación de imágenes</t>
  </si>
  <si>
    <t>Pedro Francisco Cortes Melo</t>
  </si>
  <si>
    <t>Diseño del Plan de Implementación del Modelo CMMI Nivel 2 Integrando Scrum en el Área de Desarrollo de la Empresa R&amp;C Consultores.</t>
  </si>
  <si>
    <t>Rosa Fernanda Ayala Zamora y Fredy Orlando Benítez Cuervo</t>
  </si>
  <si>
    <t>Modelo descentralizado de navegación para sistemas robóticos multi-agentes cooperativos</t>
  </si>
  <si>
    <t>Andrés Camilo Jiménez Álvarez</t>
  </si>
  <si>
    <t>Sandro Javier Bolanos Castro</t>
  </si>
  <si>
    <t>APLICACIÓN DEL SMORE COMO HERRAMIENTA PARA MOTIVAR EL APRENDIZAJE DE LAS MATEMATICAS EN EL GRADO OCTAVO DE LA INSTITUCIÓN EDUCATIV JUAN NEPOMOMUCENO CADAVID</t>
  </si>
  <si>
    <t>Bustamante Vanegas Sandra Yasmin</t>
  </si>
  <si>
    <t>DISEÑO DE UN BLOG INTERACTIVO COMO PROPUESTA PEDAGÓGICA PARA GENERAR CONCIENCIA AMBIENTAL EN LOS ESTUDIANTES DE 5TO DE PRIMARIA DE LA INSTITUCIÓN EDUCATIVA AVENIDA EL CARAÑO</t>
  </si>
  <si>
    <t>Barrera Plazas Damaris,Marin Correa Ancizar</t>
  </si>
  <si>
    <t>DISEÑO E IMPLEMENTACIÓN DE UN BLOG INTERACTIVO COMO PROCESO DIDÁCTICO PARA EL APRENDIZAJE DE LAS RAZONES TRIGONOMÉTRICAS Y SUS GRÁFICAS PARA LOS ESTUDIANTES DEL GRADO DECIMO DE LA INSTITUCIÓN EDUCATIVA COLEGIO MIGUEL ÁNGEL MARTÍN DEL MUNICIPIO DE VILLAVICENCIO, META, EMPLEANDO LA HERRAMIENTA INFORMÁ</t>
  </si>
  <si>
    <t>Bermudez Urrea Bairon Fidel</t>
  </si>
  <si>
    <t>EL AUTOAPRENDIZAJE EN EL DESARROLLO DEL CONOCIMIENTO PARA EL ÁREA DE TECNOLOGÍA E INFORMÁTICA DEL GRADO OCTAVO DE LA I.E.T.I. DONALD RODRIGO TAFUR.</t>
  </si>
  <si>
    <t>Cundumi Tello Orlando,Galindez Garcia Orlando</t>
  </si>
  <si>
    <t>FOMENTO EN VALORES Y PRINCIPIOS CONSTITUCIONALES PARA EL USO RESPONSABLE DE LAS TECNOLOGÍAS EN EL PROCESO EDUCATIVO, EN LOS ESTUDIANTES DE LA INSTITUCIÓN EDUCATIVA FRANCISCO JOSÉ DE CALDAS, JORNADA DE LA TARDE, MUNICIPIO DE VILLAVICENCIO.</t>
  </si>
  <si>
    <t>Moreno Villamizar Manuel Mauricio</t>
  </si>
  <si>
    <t>IMPACTO DE LAS TIC EN EL PROCESO ENSEÑANZA APRENDIZAJE DEL IDIOMA EXTRANJERO INGLÉS</t>
  </si>
  <si>
    <t>Baron Correa Gloria Stella, Carreño Sandoval Ilva Asucena</t>
  </si>
  <si>
    <t>IMPLEMENTACIÓN DE ESTRATEGIAS PEDAGÓGICAS Y DIDÁCTICAS PARA EL DESARROLLO DE HABILIDADES DE LECTO ESCRITURA A TRAVÉS DEL USO DE LA HERRAMIENTA TECNOLÓGICA SCHOOLOGY EN LOS ESTUDIANTES DEL GRADO 9 DE BÁSICA SECUNDARIA DE LA INSTITUCIÓN EDUCATIVA EUSEBIO SEPTIMIO MARI, RIOHACHA ¿ GUAJIRA.</t>
  </si>
  <si>
    <t>Socarraz Berty Liliana Oliveth</t>
  </si>
  <si>
    <t>IMPLEMENTACIÓN DE LA HERRAMIENTA WIKI PARA EL DESARROLLO COMUNICATIVO DE LA LENGUA EXTRANJERA INGLÉS EN EL PROGRAMA DEL GRADO TERCERO Y CUARTO DE PRIMARIA DE LA INSTITUCIÓN EDUCATIVA MUNICIPAL LA ARBOLEDA DE FACATATIVÁ</t>
  </si>
  <si>
    <t>Capador Rodriguez Angela Patricia, Celis Lopez Maria Angelica</t>
  </si>
  <si>
    <t>IMPLEMENTACIÓN DE LA PLATAFORMA EDUCATIVA EDMODO EN LOS PROCESOS DE ENSEÑANZA-APRENDIZAJE DE LA IED LICEO ARIGUANÍ (SEDE PRINCIPAL) DE EL DIFÍCIL, ARIGUANÍ, MAGDALENA</t>
  </si>
  <si>
    <t>Figueroa Rada Juan Carlos</t>
  </si>
  <si>
    <t>IMPLEMENTACIÓN DE UN OBJETO VIRTUAL DE APRENDIZAJE (OVA) EN EXE-LEARNING PARA DESARROLLAR EL PENSAMIENTO NUMÉRICO EN LOS ESTUDIANTES DE GRADO TERCERO DE LA INSTITUCIÓN EDUCATIVA LA UNIÓN DEL MUNICIPIO DE SUAZA ¿ HUILA.</t>
  </si>
  <si>
    <t>Oviedo Dussan Nataly Marcela</t>
  </si>
  <si>
    <t>PREVENCIÓN DE EMBARAZO EN ADOLESCENTES DEL GRADO 6º DE LA I.E 29 DE NOVIEMBRE CORREGIMIENTO DE NUEVA COLONIA ¿ MUNICIPIO DE TURBO ANTIOQUIA</t>
  </si>
  <si>
    <t>Palacios Martinez Alba Lucia</t>
  </si>
  <si>
    <t>LAS APLICACIONES DE GOOGLE PARA LA ESCUELA EN EL ÁREA DE GESTIÓN DIRECTIVA PROCESO DE CULTURA INSTITUCIONAL EN LA INSTITUCIÓN EDUCATIVA ESCUELA NORMAL SUPERIOR DE ENVIGADO ANTIOQUIA.</t>
  </si>
  <si>
    <t>Rivera Bustamante Pedro Alonso</t>
  </si>
  <si>
    <t>OPTIMIZACIÓN DE LA GESTIÓN DEL PROYECTO DE EDUCACIÓN SEXUAL DE LA I E JOAQUÍN VALLEJO ARBELÁEZ, UTILIZANDO LA HERRAMIENTA ZOHO PROJECTS PARA EL MEJORAMIENTO DE LOS RESULTADOS OBTENIDOS EN LA EJECUCIÓN DEL MISMO</t>
  </si>
  <si>
    <t>Atencia Soto Mario Alberto,Villarreal Cortes Alexander Rafael</t>
  </si>
  <si>
    <t>PRACTICAS EDUCATIVAS QUE FAVORECEN EL USO DE LAS TIC EN LA PROMOCIÓN DE LAS COMPETENCIAS LECTO ESCRITORAS DE LOS ESTUDIANTES DEL GRADO NOVENO DE LA I.E. NUESTRA SEÑORA DEL SOCORRO, MUNICIPIO DE EL PITAL ¿ HUILA.</t>
  </si>
  <si>
    <t>Avendaño Pisso Ingrid Omaira</t>
  </si>
  <si>
    <t>UTILIZACIÓN DE LAS TECNOLOGÍAS DE LA INFORMACIÓN Y LA COMUNICACIÓN (BLOG Y HERRAMIENTAS DE AUTOR), PARA EL AFIANZAMIENTO DE LOS VALORES HUMANOS EN LOS ESTUDIANTES DE NOVENO GRADO DE LA INSTITUCIÓN EDUCATIVA SANTA ROSALÍA, BAJO UN ENFOQUE CONSTRUCCIONISTA.</t>
  </si>
  <si>
    <t>Aguirre Ticora Raul</t>
  </si>
  <si>
    <t>Modelo de la gestión de la investigación, extensión e innovación en entidades de educación superior apoyado en nuevas TIC</t>
  </si>
  <si>
    <t>Rafael Alberto Fernandez Ibarra</t>
  </si>
  <si>
    <t>Modelo de accesibilidad móvil a servicios de información geográfica en la nube computacional</t>
  </si>
  <si>
    <t>Diseño y análisis de procesos institucionales de gestión para las oficinas de relación con el entorno socio-económico (ORES) adscritas a los centros de investigación de las universidades colombianas</t>
  </si>
  <si>
    <t>Andrés Francisco Velasco Velandia, Iván Dario Becerra García</t>
  </si>
  <si>
    <t>Modelo de Gestión de Lecciones Aprendidas para la Solución de Incidencias en una Empresa</t>
  </si>
  <si>
    <t>Christian Camilo Chacón Guevara y Juli Paola Salinas Riaño</t>
  </si>
  <si>
    <t>Algoritmos de estimación de distribución para la selección de características relevantes aplicado en el campo de la salud</t>
  </si>
  <si>
    <t>Jorge Enrique Rodríguez Rodríguez</t>
  </si>
  <si>
    <t>Doctorado de Ingeniería</t>
  </si>
  <si>
    <t>CONSTRUCCIÓN DEL PENSAMIENTO MATEMÁTICO PARA RESOLVER PROBLEMAS CON NÚMEROS FRACCIONARIOS EN SEPTIMO GRADO DEL COLEGIO TÉCNICO VICENTE AZUERO DE FLORIDABLANCA DESDE MOODLE.</t>
  </si>
  <si>
    <t>Muñoz Alvarado Didier Alonso</t>
  </si>
  <si>
    <t>DESARROLLO DE COMPETENCIAS CIUDADANAS A TRAVÉS DE LAS TIC PARA APRENDER A CONVIVIR EN PAZ EN ESTUDIANTES DE GRADO ONCE (PROMOCIÓN 2016) DE LA INSTITUCIÓN EDUCATIVA ¿CENTRO AUXILIAR DE SERVICIOS DOCENTES (CASD)¿ DE ARMENIA QUINDÍO</t>
  </si>
  <si>
    <t>Quiroga Gomez Luz Marina</t>
  </si>
  <si>
    <t>EL BLOGGER COMO ESTRATEGIA PARA FORTALECER LA COMPETENCIA LINGUISTÍCA EN ESTUDIANTES DE LA INSTITUCIÓN EDUCATIVA JAIME RUÍZ CARRILLO SEDE EL LIMON ¿ CHISCAS</t>
  </si>
  <si>
    <t>Rojas Patiño Ana Mayra Gissella</t>
  </si>
  <si>
    <t>EL TABLERO DIGITAL COMO HERRAMIENTA PARA APOYAR EL APRENDIZAJE EN EL ÁREA DE MATEMÁTICA DE QUINTO DE PRIMARIA EN LA SEDE RUDESINDO SOTO DEL COLEGIO NUESTRA SEÑORA DE BELÉN DE CÚCUTA-NORTE DE SANTANDER</t>
  </si>
  <si>
    <t>Perez Ortega Maria Luisa</t>
  </si>
  <si>
    <t>GUIAS DE TRABAJO VIRTUALES PARA LA ENSEÑANZA DEL ÁREA DE TECNOLOGÍA E INFORMÁTICA DE LA I.E.D. INSTITUTO TÉCNICO COMERCIAL DE CAPELLANÍA MUNICIPIO DE FUQUENE</t>
  </si>
  <si>
    <t>Diaz Gonzalez Angela Bibiana, Herrera Ortiz Saida Naded</t>
  </si>
  <si>
    <t>IMPLEMENTACIÓN DE BLOG Y ESTUDIO CUALITATIVO DEL APORTE EN APRECIACIÓN ESTÉTICA CON ESTUDIANTES DE GRADO OCTAVO, I.E. SAN CRISTÓBAL, MEDELLÍN, 2016</t>
  </si>
  <si>
    <t>Franco Duque Carlos Tulio</t>
  </si>
  <si>
    <t>IMPLEMENTACIÓN DE UN CURSO VIRTUAL COMO ESTRATEGIA PARA MEJORAR EL DISEÑO DE PREGUNTAS POR COMPETENCIAS EN EL ÁREA DE MATEMÁTICAS DE LOS DOCENTES DE GRADO 5º IE EL CEDRO DE AYAPEL¿CÓRDOBA</t>
  </si>
  <si>
    <t>Guerrero Villadiego Cristian Antonio</t>
  </si>
  <si>
    <t>INCORPORACIÓN DE LAS TIC EN EL DESARROLLO DE HABILIDADES PARA LA SOLUCIÓN DE SITUACIONES MATEMÁTICAS EN LOS ESTUDIANTES DE GRADOS CUARTO Y QUINTO EN LA INSTITUCIÓN EDUCATIVA LOS NARANJOSSEDE GUAMO, MUNICIPIO SUTATENZA ¿ BOYACÁ</t>
  </si>
  <si>
    <t>Sanchez Gonzalez Flor Delia</t>
  </si>
  <si>
    <t>LA DINAMICA DOCENTE ¿ TIC. METODOLOGIAS Y ESTRATEGIAS PARA EL CASO DE LA INSTITUCION EDUCATIVA GABRIELA MISTRAL</t>
  </si>
  <si>
    <t>Gaitán Buitrago Juan Ever</t>
  </si>
  <si>
    <t>Modelo de procesamiento paralelo en arquitecturas heterogéneas para la construcción de grafos en el ensamble Denovo de genomas</t>
  </si>
  <si>
    <t>Aporte metodológico al levantamiento de requerimientos utilizando Business Process Management para sistemas de información del estado colombiano</t>
  </si>
  <si>
    <t>Jorge Fernando Soler López</t>
  </si>
  <si>
    <t>Redes neuronales artificiales para el análisis espacio y tiempo en la detección de zonas susceptibles a deslizamientos</t>
  </si>
  <si>
    <t>Camilo Andrés Flórez García</t>
  </si>
  <si>
    <t>Modelo de seguridad para plataformas colaborativas de E-Ciencia sobre Cloud Computing.</t>
  </si>
  <si>
    <t>Pedro Julio Vargas Barrios</t>
  </si>
  <si>
    <t>Análisis de riesgos técnicos de seguridad de la información en la plataforma Windows Azure en la categoría Infraestructura como servicio (LAAS)</t>
  </si>
  <si>
    <t>Análisis y evaluación de la complejidad de los proyectos más allá de los fundamentos para la dirección de proyectos (PMBOK)</t>
  </si>
  <si>
    <t>Maria Isabel Lanza Martínez</t>
  </si>
  <si>
    <t>Modelo de aseguramiento de calidad de datos de superficie y gestión forestal en el marco de los objetivos de desarrollo sostenible (ODS)</t>
  </si>
  <si>
    <t>Diana Sofia González González</t>
  </si>
  <si>
    <t>Metodología ágil para el desarrollo de proyectos de software con base en la gestión del conocimiento</t>
  </si>
  <si>
    <t>Moncada Vega Diego Alejandro</t>
  </si>
  <si>
    <t>Límites en el ciclo de vida de proyectos bajo complejidad</t>
  </si>
  <si>
    <t>Katerine Paola Gutiérrez Pérez</t>
  </si>
  <si>
    <t>Propuesta de extensión del PMBOK mediante el aporte de los enfoques de producción limpia y aseguramiento de la calidad Seis Sigma</t>
  </si>
  <si>
    <t>Cristian Javier Arciniegas Iriarte</t>
  </si>
  <si>
    <t>Modelo de programación lineal para abordar la estructura organizativa de proyectos complejos</t>
  </si>
  <si>
    <t>Vilmer Andrés Rojas Rojas</t>
  </si>
  <si>
    <t>MOOC curso masivo en línea en fundamentos de gestión de proyectos para la Universidad Distrital Francisco José de Caldas</t>
  </si>
  <si>
    <t>Carlos Mauricio Espitia Márquez, Ángela Patricia Reyes Serrano</t>
  </si>
  <si>
    <t>Pasantía: Apoyo a la gestión institucional del plan estratégico de desarrollo físico de la Universidad Distrital Francisco José de Caldas mediante Oracle Primavera P6</t>
  </si>
  <si>
    <t>Elkin Fabián Zábala Solano, Angie Juliana Garay Mondragón</t>
  </si>
  <si>
    <t>Metodología para el uso de la realidad virtual como herramienta en el tratamiento de patologías psicológicas en Colombia, caso: Transtorno por Estrés Postraumático</t>
  </si>
  <si>
    <t>Julián Andrés Fernández Domínguez</t>
  </si>
  <si>
    <t>Prototipo Web para la evaluación de desempeño del personal en empresa ACM Consultores e Ingeniería</t>
  </si>
  <si>
    <t>Luz Dary Colmenares LLanes, Gabriel David Rodríguez Castillo</t>
  </si>
  <si>
    <t>Victor Hugo Medina García</t>
  </si>
  <si>
    <t>William Raúl Mora, Carlos Andrés Padilla</t>
  </si>
  <si>
    <t>Modelo para la implementación de la transformación digital en una Caja De Compensación Familiar</t>
  </si>
  <si>
    <t>José David Sosa Rodríguez, Wilson Alexander Moreno Galeano</t>
  </si>
  <si>
    <t>Diseño de una metodología para el mantenimiento de software basado en el modelo CMMI y SCRUM para una empresa SaaS.</t>
  </si>
  <si>
    <t>Leonardo Sapuy Celis</t>
  </si>
  <si>
    <t>Diseño y construcción de un prototipo para la medición y gestión del consumo de energía eléctrica en múltiples acometidas monofásicas para zonas rurales aisladas</t>
  </si>
  <si>
    <t>Jimmy Alexander Sánchez Prieto</t>
  </si>
  <si>
    <t>Pregrado en Ingeniería eléctrica</t>
  </si>
  <si>
    <t>Jimmy Alexander Sánchez Prieto,  William Alfonso Riaño
Maldonado, Diana Stella García Miranda</t>
  </si>
  <si>
    <t>Diseño y construcción de un prototipo para la medición y
gestión del consumo de energía eléctrica en múltiples
acometidas monofásicas para zonas rurales aisladas</t>
  </si>
  <si>
    <t>DISEÑO Y CONSTRUCCIÓN DE UNA ESTACIÓN AUTOMATIZADA PARA
LA MEDICIÓN DE CAMPO ELÉCTRICO PRODUCIDO POR DESCARGAS
ATMOSFÉRICAS</t>
  </si>
  <si>
    <t>Lina María Morales García
Albeiro Santa Acosta</t>
  </si>
  <si>
    <t>Lina María Morales García
Albeiro Santa Acosta
DIRECTOR: Prof. Dr.-Ing. Herbert Rojas</t>
  </si>
  <si>
    <t>CARACTERIZACIÓN DE LAS FORMAS DE ONDA DE CAMPO ELÉCTRICO PRODUCIDO POR PULSOS BIPOLARES ANGOSTOS ASOCIADOS A RAYOS INTRANUBE Y REGISTRADOS EN LA SABANA DE BOGOTÁ, COLOMBIA.</t>
  </si>
  <si>
    <t>Samuel Leandro Jiménez Jiménez</t>
  </si>
  <si>
    <t>Samuel Leandro Jiménez Jiménez
DIRECTOR: Prof. Dr.-Ing. Herbert Rojas</t>
  </si>
  <si>
    <t>HERRAMIENTA COMPUTACIONAL PARA LA CARACTERIZACIÓN AUTOMÁTICA DE SEÑALES DE CAMPO ELÉCTRICO GENERADAS POR RAYOS NUBE-TIERRA.4</t>
  </si>
  <si>
    <t>Carlos Santiago Moreno Lozano</t>
  </si>
  <si>
    <t>Carlos Santiago Moreno Lozano
DIRECTOR: Prof. Dr.-Ing. Herbert Rojas</t>
  </si>
  <si>
    <t>GISE8</t>
  </si>
  <si>
    <t>CONSTRUCCIÓN E IMPLEMENTACIÓN DE UN NODO DE MEDICIÓN PARA LA RED ABIERTA DE DETECCIÓN Y LOCALIZACIÓN DE RAYOS “BLITZORTUNG.ORG”</t>
  </si>
  <si>
    <t>Cristhian Rubel Pomacaja Jiménez</t>
  </si>
  <si>
    <t>Cristhian Rubel Pomacaja Jiménez
DIRECTOR: Prof. Dr.-Ing. Herbert Rojas</t>
  </si>
  <si>
    <t>GISE9</t>
  </si>
  <si>
    <t>RELACIÓN ENTRE MORTALIDAD POR DESCARGAS ELÉCTRICAS ATMOSFÉRICAS EN
COLOMBIA PARA EL PERIODO 2008-2017 Y DIVERSOS ASPECTOS SOCIO-ECONÓMICOS
DE LA POBLACIÓN VULNERABLE</t>
  </si>
  <si>
    <t>Jiver Alexander Barreto Castañeda</t>
  </si>
  <si>
    <t>Juan Sebastián Fernández Buitrago
DIRECTOR: Prof. Dr.-Ing. Herbert Rojas
CO-DIRECTOR: Prof. Francisco Santamaría, PhD</t>
  </si>
  <si>
    <t>GISE10</t>
  </si>
  <si>
    <t>ESTIMACIÓN DE LA DENSIDAD DE DESCARGAS A TIERRA (DDT) EN COLOMBIA DURANTE EL PERIODO 2013-2018 A PARTIR DE LA INFORMACIÓN DEL SERVICIO DE DATOS GLOBALES DE RAYOS – DATASET GLD360</t>
  </si>
  <si>
    <t>Juan Sebastián Fernández Buitrago</t>
  </si>
  <si>
    <t>Juan Sebastián Fernández Buitrago
DIRECTOR: Prof. Francisco Santamaría, PhD
CO-DIRECTOR: Prof. Dr.-Ing. Herbert Rojas</t>
  </si>
  <si>
    <t>GISE11</t>
  </si>
  <si>
    <t>DISEÑO Y CONSTRUCCIÓN DE UN MOLINO DE CAMPO ELÉCTRICO AMBIENTAL DE BAJO COSTO PARA LA ESTACIÓN DE MEDICION INDIRECTA DE RAYOS DE LA UNIVERSIDAD DISTRITAL (EMIR-UD)</t>
  </si>
  <si>
    <t>Brenda Vannessa Aza Beltran
Rominger Buritica Angulo</t>
  </si>
  <si>
    <t>Brenda Vannessa Aza Beltran
Rominger Buritica Angulo
DIRECTOR: Prof. Dr.-Ing. Herbert Rojas</t>
  </si>
  <si>
    <t>GISE12</t>
  </si>
  <si>
    <t>ESTUDIO DE CORRELACIÓN ENTRE DENSIDAD DE DESCARGAS A TIERRA, DENSIDAD POBLACIONAL Y MORTALIDAD POR RAYOS EN COLOMBIA</t>
  </si>
  <si>
    <t>Maestría de ingenieria</t>
  </si>
  <si>
    <t>Daniel Esteban Villamil Sierra
Tutores
IE., MSc., PhD. Herbert Enrique Rojas Cubides
IE., MSc., PhD. Francisco Santamaría Piedrahita</t>
  </si>
  <si>
    <t>GISE13</t>
  </si>
  <si>
    <t>ESTRATEGIA DE CONTROL PARA LA REDUCCIÓN DEL DESBALANCE DE
TENSIÓN EN MICRO REDES ELECTRICAS.</t>
  </si>
  <si>
    <t>Esmeralda Cañón Rojas</t>
  </si>
  <si>
    <t>Esmeralda Cañón Rojas
Tutores:
Prof. Herbert Rojas, Ph.D.
Prof. Nelson Díaz, Ph.D.</t>
  </si>
  <si>
    <t>GISE14</t>
  </si>
  <si>
    <t>DESARROLLO DE UN PROTOCOLO PARA LA PRESENTACIÓN DE PROYECTOS DE EFICIENCIA ENERGÉTICA EN SISTEMAS DE ILUMINACIÓN PARA LA EMPRESA EVERLIGHT SAS</t>
  </si>
  <si>
    <t>CRISTIAN MAURICIO BENAVIDES OSTOS</t>
  </si>
  <si>
    <t>Cristian Mauricio Benavides Ostos
Directores:
Interno: Prof. Herbert Rojas, Ph.D.
Externo: Ing. DIANA CATALINA BENAVIDES MARTIN.</t>
  </si>
  <si>
    <t>GISE15</t>
  </si>
  <si>
    <t>DIAGNÓSTICO DE LAS SUBESTACIONES DE MEDIA TENSION, ACOMETIDAS PRINCIPALES DE BAJA TENSIÓN, ALUMBRADO EXTERIOR Y EQUIPOS ESPECIALES DEL CAMPUS CAJICÁ DE LA UNIVERSIDAD MILITAR NUEVA GRANADA.</t>
  </si>
  <si>
    <t>LINA MARÍA BOHÓRQUEZ MARTÍNEZ</t>
  </si>
  <si>
    <t>LINA MARÍA BOHÓRQUEZ MARTÍNEZ
Directores:
Interno: Prof. Herbert Rojas, Ph.D.
Externo: Ing. Francisco Gómez sema.</t>
  </si>
  <si>
    <t>Aplicación para dispositivos móviles y para ordenadores para la utilización de códigos QR mediante la técnica del buzón nuevo</t>
  </si>
  <si>
    <t>Mario Alejandro Bohórquez Barreto</t>
  </si>
  <si>
    <t>Ingeniero Electrónico</t>
  </si>
  <si>
    <t>Aproabada</t>
  </si>
  <si>
    <t>Marzo de 2015</t>
  </si>
  <si>
    <t>Desarrollo de un modelo de gestión de rutas alimentadoras para un sistema de transporte masivo BRT</t>
  </si>
  <si>
    <t>Brayan Janpaer Buitrago Latorre</t>
  </si>
  <si>
    <t>Diciembre de 2015</t>
  </si>
  <si>
    <t>Determinación de la estructura del subsuelo en parte de la zona central y occidental de Colombia a partir de la inversión de ondas superficiales</t>
  </si>
  <si>
    <t>Diana Carolina Boada Fonseca</t>
  </si>
  <si>
    <t>Ingeniero catastral y geodesia</t>
  </si>
  <si>
    <t>Diseño de una arquitectura de red basado en un modelo de defensa en profundidad utilizando estandares de las normas ISO 27000 y COBIT 5</t>
  </si>
  <si>
    <t>Daniel Ernesto Suárez Acuña</t>
  </si>
  <si>
    <t>Diseño de una plataforma de información geográfica basada en herramientas y dispositivos GPS, GPRS y satelitales, para la prevención y atención de desastres</t>
  </si>
  <si>
    <t>Yeimi Catalina Leal Vargas</t>
  </si>
  <si>
    <t>Julio de 2015</t>
  </si>
  <si>
    <t>Diseño e implementación de un dispositivo portátil robotico con cámara controlado y monitoreado remotamente a través de una concexión de WI-FI desde un PC</t>
  </si>
  <si>
    <t>Arnaldo Andrés González Gómez</t>
  </si>
  <si>
    <t>Diseño e implementación de un modelo a escala de una smathome con una red local doméstica (HAN) para monitorear tres variables ambientales y transmitir las madiciones a un usuario remoto empleando protocolo IP</t>
  </si>
  <si>
    <t>Diego Carlos Andés Méndez Ducon</t>
  </si>
  <si>
    <t>Diseño e implementación de un prototipo apoyado mediante una aplicación android para guiar a personas con discapacidad visual dentro de un recinto cerrado a partir de lineas magnéticas y tecnología RFID</t>
  </si>
  <si>
    <t>Hugo Hernan Jiménez Meneses</t>
  </si>
  <si>
    <t>Diseño e implementación de un prototipo para el control de acceso en la sede de ingeniería de la Universidad Distrital Francisco José de Caldas mediante el uso de torniquetes controlados por carnet con tecnología NFC y lector biométrico de huella dactilar</t>
  </si>
  <si>
    <t>Cristian German Vargas García</t>
  </si>
  <si>
    <t>Agosto de 2015</t>
  </si>
  <si>
    <t>Diseño e implementación de un prototipo para la administración de recursos físicos en los laboratorios de ingeniería de la Universidad Distrital Francisco José de Caldas mediante el uso de tecnología NFC</t>
  </si>
  <si>
    <t>Wilson Andrés Luis Díaz</t>
  </si>
  <si>
    <t>Diseño e implementación de un prototipo para la medición y envío de datos de un contedor de residuos e interfaz gráfica para el manejo de gestión de residuos</t>
  </si>
  <si>
    <t>Miguel Angel Paipa Celis</t>
  </si>
  <si>
    <t>Diseño e implementación de un sistema Box to market</t>
  </si>
  <si>
    <t>Jorge Ivan Tapicha Bedoya</t>
  </si>
  <si>
    <t>Diseño e implementación de un sistema para la identificación de animales domésticos mediante la escritura y lectura de etiquetas NFC a través de dispositivos portátiles</t>
  </si>
  <si>
    <t>Nestor Adolfo Niño Cardozo</t>
  </si>
  <si>
    <t>Diseño e implementación de una aplicación portotipo de lectura y escritura para dispositivos android compatible con tecnología NFC que permita el manejo del inventario de libros en las bibliotecas</t>
  </si>
  <si>
    <t>Nelson Eduardo Huertas López</t>
  </si>
  <si>
    <t>Diseño e implementación de una interfaz sobre C++ para control inalámbrico de la iluminación de un edificio a través de internet 2 utilizando un sistema embebido</t>
  </si>
  <si>
    <t>Carlos Enrique González</t>
  </si>
  <si>
    <t>Diseño e implementación de una política de acceso seguro a la red de investigación RITA basado en las prácticas de gestión de servicios de la información ITIL</t>
  </si>
  <si>
    <t>Jaime Andrés Pardo Galvis</t>
  </si>
  <si>
    <t>Diseño e implementación del módulo de potencia para el pico satélite experimental CUBESAT UD COLOMBIA I</t>
  </si>
  <si>
    <t>Javier Castro Avellaneda</t>
  </si>
  <si>
    <t>Diseño e implementación del módulo para adquisición de imágenes en el espectro visible para el proyecto CUBESAT-UD COLOMBIA II</t>
  </si>
  <si>
    <t>Danilo Andrés García Hansen</t>
  </si>
  <si>
    <t>Magíster en ciencias de la información y las comunicaciones</t>
  </si>
  <si>
    <t>Diseño e implementación sobre FPGA de una transformada en teoría de números (NTT) basada en un campo de Galois para la FFT</t>
  </si>
  <si>
    <t>Iván Darío Ladino Vega</t>
  </si>
  <si>
    <t>Febrero de 2015</t>
  </si>
  <si>
    <t>Diseño funcional de los protocolos de servicios de teleconsulta, componente de la estructura organizacional propuesta para el nuevo centro de Telesalud de la Universidad Distrital Francisco José de Caldas</t>
  </si>
  <si>
    <t>Wendy Stefany Aponza Sandoval</t>
  </si>
  <si>
    <t>Ingeniero Industrial</t>
  </si>
  <si>
    <t>Estructura normativa básica para la certificación de calidad del laboratorio de telemedicina de la UDFJC</t>
  </si>
  <si>
    <t>Cendy Carolina Valderrama Pérez</t>
  </si>
  <si>
    <t>Octubre de 2015</t>
  </si>
  <si>
    <t>Estructura normativa para el desarrollo del laboratorio de pocisatelites CUBESAT-UD de la Universidad Distrital Francisco José de Caldas</t>
  </si>
  <si>
    <t>Lady Paola Parga Beltrán</t>
  </si>
  <si>
    <t>Estructuración logística para el funcionamiento de los parques de reciclaje en una ciudad inteligente</t>
  </si>
  <si>
    <t>Angie Lorena Baron Gómez</t>
  </si>
  <si>
    <t>Estudio del error de la componente aritmética (Z) de un modelo digital de terreno generado con tecnología Lidar terrastre con base a un levantamiento GPS</t>
  </si>
  <si>
    <t>Francisco Buitrago Astros</t>
  </si>
  <si>
    <t>Generación de información y estructuración del almacenamiento de información geográfica dentro de la metodología de presentación de estudios ambientales solicitado por la autoridad nacional de licencias ambientañes (ANLA) para GEOCOL CONSULTORES S.A.</t>
  </si>
  <si>
    <t>John Alejandro Bonilla Forero</t>
  </si>
  <si>
    <t>Generación de un modelo estadístico para la estimación del comportamiento futuro de parámetros de teletráfico en redes académicas de nueva generación aplicando series de tiempo tipo ARIMA, SARIMA y VARMA</t>
  </si>
  <si>
    <t>Carlos Andrés Martínez Alayón</t>
  </si>
  <si>
    <t>Instalación e implementación de un sistema de gestión de red basado en software libre compatible con IPV6 para el CECAD y la red de investigaciones de tecnología avanzada (RITA) de la Universidad Distrital Francisco José de Caldas</t>
  </si>
  <si>
    <t>Luis Fernando Mateus Aldana</t>
  </si>
  <si>
    <t>Modelo de arquitectura de middleware para un sistema de transporte público de pasajeros en ciudades basado en Smart city</t>
  </si>
  <si>
    <t>Ricardo Alfonso Gómez Suárez</t>
  </si>
  <si>
    <t>Modelo de integración de servicios y niveles en salud que permita viabilizar la respuesta efectiva y resolutiva del sistema de salud colombiano</t>
  </si>
  <si>
    <t>Alexandra María López Sevillano</t>
  </si>
  <si>
    <t>Doctor en Ingeniería</t>
  </si>
  <si>
    <t>Plan de negocio para una empresa dedicada a la producción y comercialización de una maquina que automatiza el proceso de pegado del calzado en Bogotá</t>
  </si>
  <si>
    <t>Veronica Lizeth Castiblanco Martinez</t>
  </si>
  <si>
    <t>Planeación estratégica para la implementación de un centro de Telesalud para la ciudad de Bogotá</t>
  </si>
  <si>
    <t>Claudia Patricia Ceballez Ceballez</t>
  </si>
  <si>
    <t>Propuesta para creación y organización del centro de Telesalud de la Universidad Distrital Francisco José de Caldas</t>
  </si>
  <si>
    <t>Daniel Mora Escobar</t>
  </si>
  <si>
    <t>Propuesta para la implementación de un prototipo de capacitación en el centro de telesalud proyectado para la Universidad Distrital Francisco José de Caldas</t>
  </si>
  <si>
    <t>Jaime David Sánchez Galindo</t>
  </si>
  <si>
    <t>Variación del vapor de agua en las estaciones Boga y Tuna a través de observable GPS</t>
  </si>
  <si>
    <t>Stefania Nieto Guzmán</t>
  </si>
  <si>
    <t>Diagnóstico para la creación de un modelo bajo la arquitectura organizacional TOGAF aplicado en las dependencias TIC de la Universidad Distrital Francisco José de Caldas</t>
  </si>
  <si>
    <t>Hector Albeiro Dussan Montoya</t>
  </si>
  <si>
    <t>Mayo de 2016</t>
  </si>
  <si>
    <t>Diseño de un modelo para la administración y gestión de servicios TI de la red de investigaciones de tecnología avanzada RITA de la Universidad Distrital Francisco José de Caldas</t>
  </si>
  <si>
    <t>Luis Guillermo Velasco Díaz</t>
  </si>
  <si>
    <t>Septiembre de 2016</t>
  </si>
  <si>
    <t>Diseño e implementación de un prototipo de arquitectura de software para administración de turnos apoyando la atención al cliente en dependencias públicas de la ciudad de Bogotá</t>
  </si>
  <si>
    <t>Sandra Milena Guevara Morales</t>
  </si>
  <si>
    <t>Ingeniero de sistemas</t>
  </si>
  <si>
    <t>Diseño e implementación de un prototipo de sistema de control de acceso automático al parqueadero de la facultad de ingeniería de la Universidad Distrital Francisco José de Caldas, mediante la utilización de tecnología RFID</t>
  </si>
  <si>
    <t>Julián David Guzmán Bernal</t>
  </si>
  <si>
    <t>Diseño e implementación de un prototipo para la identificación de ganado bovino mediante la lectura y escritura de etiquetas con tecnología NFC</t>
  </si>
  <si>
    <t>Javier Leonardo Medina Delgado</t>
  </si>
  <si>
    <t>Noviembre de 2016</t>
  </si>
  <si>
    <t>Diseño e implementación de un sistema de automatización domótico para un salón prototipo en la facultad de ingeniería de la Universidad Distrital Francisco José de Caldas</t>
  </si>
  <si>
    <t>Felipe Sandoval Morales</t>
  </si>
  <si>
    <t>Diseño e implementación de un sistema prototipo multiplataforma para la denuncia de delitos ambientales en los cerros orientales de la ciudad de Bogotá</t>
  </si>
  <si>
    <t>Paola Andrea Jiménez Guevara</t>
  </si>
  <si>
    <t>Emprendimiento: Plan de negocios para una empresa dedicada a la asesoría académica en Bogotá a través del desarrollo de una aplicación móvil</t>
  </si>
  <si>
    <t>Daniel Roberto Herrera Hernández</t>
  </si>
  <si>
    <t>Generación y simulación de un modelo para mejorar los criterios de riego en los cultivos de miniclavel de la Sabana de Bogotá mediante técnicas de inteligencia artificial</t>
  </si>
  <si>
    <t>Juan Sebastian Sativa Gamboa</t>
  </si>
  <si>
    <t>Marzo de 2016</t>
  </si>
  <si>
    <t>Implementación de curso universitario introductorio a telecomunicaciones sobre ambiente opensim y LCMS para la red RITA</t>
  </si>
  <si>
    <t>Ana María Álvarez Cubillos</t>
  </si>
  <si>
    <t>Implementación de un sistema de gestión de inspecciones retie basado en tecnologias de la información</t>
  </si>
  <si>
    <t>Christian Camilo Rodríguez Arévalo</t>
  </si>
  <si>
    <t>Innovación: Diseño de un sistema de indicadores para evaluar la eficiencia de los procesos de apoyo hospitalario</t>
  </si>
  <si>
    <t>Natalia Catherine Duarte Linares</t>
  </si>
  <si>
    <t>Innovación: Evaluación y grado de uso de las variables que inciden en los procesos de coordinación en servicios de salud</t>
  </si>
  <si>
    <t>Bryan Giovanni Ordóñez Daza</t>
  </si>
  <si>
    <t>Manual de procedimientos para elaborar catastro de redes de alcantarillado</t>
  </si>
  <si>
    <t>Cristian Libardo Muñoz Martos</t>
  </si>
  <si>
    <t>Modelo de construcción e implementación del sistema de objetivos de control para tecnología de la información y tecnologias relacionadas COBIT 5.0 en la red de investigación y tecnología avanzada RITA y su integración con la Universidad Distrital Francisco José de Caldas</t>
  </si>
  <si>
    <t>Jefry Steven Díaz López</t>
  </si>
  <si>
    <t>Modelo de protocolo de comunicaciones entre robots móviles para la planeación de rutas de navegación, usando teoría de nodos</t>
  </si>
  <si>
    <t>Andrés Alexander Rodríguez Fonseca</t>
  </si>
  <si>
    <t>Modelo Geoidal para la zona norte de Colombia: Propuesta metodológica</t>
  </si>
  <si>
    <t>Anderson Leal Vélez</t>
  </si>
  <si>
    <t>Pasantía: Plan de optimización para el laboratorio de informática forense de ADALID CORP S.A.S</t>
  </si>
  <si>
    <t>Milton Alejandro Velandia Alonso</t>
  </si>
  <si>
    <t>Pasantía: Windows Xp el riesgo para los cajeros automáticos</t>
  </si>
  <si>
    <t>Juan Sebastián Fonseca Trujillo</t>
  </si>
  <si>
    <t>Haider Benwer Ordoñez Mesa</t>
  </si>
  <si>
    <t>Procesamiento en entorno web de datos GNSS aplicando metodología de punto preciso PPP</t>
  </si>
  <si>
    <t>Emmanuel Taborda Carmona</t>
  </si>
  <si>
    <t>Propuesta de modelo organizacional de la línea base de subdirección de desarrollo del centro de telesalud de la Universidad Distrital</t>
  </si>
  <si>
    <t>Luisa Fernanda Gómez Pacheco</t>
  </si>
  <si>
    <t>Prospección geofísica ambiental aplicada a la detección de plumas contaminantes debidas a la infiltración de lixiviados en un relleno sanitario, bajo la adaptación de sondeos eléctricos verticales de resistividad y polarización inducida, para obtener tomografias geoelectricas profundas y modelos 3D. (caso de estudio: Relleno sanitario carapacho, Chiquinquira, Boyacá)</t>
  </si>
  <si>
    <t>Fabio Daniel Avendaño Hernández</t>
  </si>
  <si>
    <t>Análisis espacio temporal de las variaciones metodológicas en la clasificación de campo y de la generación de cartografía del clinflicto armado y postconflicto</t>
  </si>
  <si>
    <t>Diana Alexandra Chingate Cáceres</t>
  </si>
  <si>
    <t>Febrero de 2017</t>
  </si>
  <si>
    <t>Análisis muiltitemporal de la deforestación del páramo de Sumapaz por medio de imágenes Landsat ETM y Landsat OLI/TIRS del año 2002 al 2017</t>
  </si>
  <si>
    <t>Karen Alejandra García Rodríguez</t>
  </si>
  <si>
    <t>Análisis para la ubicación de equipamientos hospitalarios de nivel tres a partir de herramientas SIG y análisis multicriterio. Caso de estudio: ciudad de Bogotá Distrito Capital</t>
  </si>
  <si>
    <t>Oscar Iván Lancheros Achury</t>
  </si>
  <si>
    <t>Junio de 2017</t>
  </si>
  <si>
    <t>Implementación del laboratorio de pocosatelites de la Universidad Distrital Francisco José de Caldas</t>
  </si>
  <si>
    <t>Diego Fernando Espinel Gómez</t>
  </si>
  <si>
    <t>Metodología para la aplicación del índice K para el observatorio geomagnético de Fuquene, Colombia</t>
  </si>
  <si>
    <t>Diana Alejandra Bocanegra Pataquiva</t>
  </si>
  <si>
    <t>Pasantía: Catálogo de datos Raster para la incorporación al geovisor de la dirección de sistemas de información geográfico, análisis y estadística</t>
  </si>
  <si>
    <t>Juliana Elizabeth Agudelo Onzaga</t>
  </si>
  <si>
    <t>Pasantía: Fortalecimiento del sistema de información Consis Tools IBM por medio de la integración del gestor de bases de datos DB2</t>
  </si>
  <si>
    <t>Alex Andrés Morales Rojas</t>
  </si>
  <si>
    <t>Pasantía: Puesta en producción plataforma regulatoria de control de acceso para el área de plataformas voz y servicios de valor agregado</t>
  </si>
  <si>
    <t>Carlos Andrés Pedraza Rico</t>
  </si>
  <si>
    <t>Propuesta para montaje de laboratorio de telesalud y telemedicina</t>
  </si>
  <si>
    <t>Laura Martínez Velandia</t>
  </si>
  <si>
    <t>Modelo de transferencia de telemetría en redes y sistemas satelitales CUBESAT</t>
  </si>
  <si>
    <t>WILMER ALBERTO
FIGUEREDO
RODRIGUEZ</t>
  </si>
  <si>
    <t>Lilian Edith Aparicio Pico</t>
  </si>
  <si>
    <t>Sistema modulador y demodulador de la estación terrena cubesat-ud para la comunicación con la red SANET</t>
  </si>
  <si>
    <t>NESTOR JAVIER
RODRIGUEZ
GARCIA</t>
  </si>
  <si>
    <t>Diseño de una arquitectura de software
para sistemas de predicción bursátil
basados en machine learning.</t>
  </si>
  <si>
    <t>JOHAN ALFREDO
ROMERO RAMIREZ</t>
  </si>
  <si>
    <t>Modelo para predicción de daño ecológico por minería ilegal mediante el uso de técnicas de inteligencia computacional</t>
  </si>
  <si>
    <t>MUNAR SUAREZ
OSCAR ENRIQUE</t>
  </si>
  <si>
    <t>Modelo de clasificación automática para el
diagnóstico del cáncer de próstata</t>
  </si>
  <si>
    <t>RAMIREZ PEREZ
NATALIA ANDREA</t>
  </si>
  <si>
    <t>Lilian Edith Aparicio Pico, Ernesto Gómes Vargas</t>
  </si>
  <si>
    <t>Aplicación de autómatas celulares y
algoritmos genéticos en la creación de una
nueva técnica esteganografica</t>
  </si>
  <si>
    <t>ARNOL GUERRERO
CALDERON</t>
  </si>
  <si>
    <t>Sistema de trazabilidad para la calidad de procesos en las centrales de esterilización
de la red hospitalaria colombiana</t>
  </si>
  <si>
    <t>PARRA ALEMAN JOSE ALEXANDER</t>
  </si>
  <si>
    <t>Modelo de arquitectura CORE transaccional
basada en arquitecturas reactivas y
microservicios para el sector financiero
colombiano</t>
  </si>
  <si>
    <t>DAZA ROJAS JOHN
JAIRO</t>
  </si>
  <si>
    <t>Modelo de arquitectura empresarial para el
software mInstituto de la empresa Crea
TICS SAS utilizando archimate.</t>
  </si>
  <si>
    <t>PEÑA MENESES
JOSE DANIEL</t>
  </si>
  <si>
    <t>ESTUDIO DE LA TECNOLOÍA "GROOVE GAP WAVEGUIDE " PARA APLICACIONES EN EL DISEÑO DE ANTENAS EN LA BANDA X</t>
  </si>
  <si>
    <t>JULIAN ESTEBAN CAMACHO QUINTANA</t>
  </si>
  <si>
    <t>JULIAN ESTEBAN CAMACHO QUINTANA, CARLOS ARTURO SUÁREZ</t>
  </si>
  <si>
    <t>INTRODUCCIÓN AL DISEÑO AUTOMATIZADO DE ESTRUCTURAS DE MICROONDAS FASE I</t>
  </si>
  <si>
    <t>Maria Fernanda Acevedo Cote,  Erik David Ussa Soto</t>
  </si>
  <si>
    <t>Maria Fernanda Acevedo Cote,  Erik David Ussa Soto, Carlos Arturo Suárez</t>
  </si>
  <si>
    <t>Análisis de estructuras basadas en dispositivos ópticos para la reconfiguración de canales ópticos en redes de acceso</t>
  </si>
  <si>
    <t>Ariana Ortiz León, Fabian Cruz Puerto</t>
  </si>
  <si>
    <t>Ariana Ortiz León, Fabian Cruz Puerto, Gustavo Puerto</t>
  </si>
  <si>
    <t>Análisis y evaluación de la virtualización de redes inalámbricas con SDN</t>
  </si>
  <si>
    <t>Sergio Mateo Morales, Diego Alejandro Segura</t>
  </si>
  <si>
    <t>Sergio Mateo Morales, Diego Segura, Gustavo Puerto</t>
  </si>
  <si>
    <t>Implementación de un controlador de capa cruzada bajo el paradigma SDR/SDN para redes inalámbricas</t>
  </si>
  <si>
    <t>Julian Andrés Riveros Camargo, Nelson Gomez Garcia</t>
  </si>
  <si>
    <t>Julian Andrés Riveros Camargo, Nelson Gomez Garcia, Gustavo Puerto</t>
  </si>
  <si>
    <t>Radio cognitiva basada en SDN/SDR para el control de parámetros radioeléctricos en 5G</t>
  </si>
  <si>
    <t>Julián Santos Bustos</t>
  </si>
  <si>
    <t>Julian Santos, Gustavo Puerto</t>
  </si>
  <si>
    <t>DISEÑO DE UN SISTEMA DE TRANSMISION WDM-SCM PARA RED METROPOLITANA CONVERGENTE BAJO EL PARADIGMA DE PARTICIONADO ESPECTRAL</t>
  </si>
  <si>
    <t>Fabian Cuesta Quintero</t>
  </si>
  <si>
    <t>Maestría en Telecomunicaciones Móviles</t>
  </si>
  <si>
    <t>DISEÑO DE UN SISTEMA DE RADIO SOBRE FIBRA PARA ONDAS MILIMÉTRICAS EN REDES MÓVILES 5G</t>
  </si>
  <si>
    <t>Alejandro Patiño Carrillo</t>
  </si>
  <si>
    <t xml:space="preserve">Maestría en Telecomunicaciones Móviles 
</t>
  </si>
  <si>
    <t>Modelo de gestión de recursos en redes de acceso radio por medio de un controlador centralizado aplicando sistemas difusos</t>
  </si>
  <si>
    <t>Luis Felipe Albarracín Sánchez</t>
  </si>
  <si>
    <t xml:space="preserve">Diseño de una agrupación lineal de banda múltiple y diversidad de polarización para aplicaciones en estaciones base de telefonía celular
</t>
  </si>
  <si>
    <t>Jose Vicente Melo Cortés</t>
  </si>
  <si>
    <t xml:space="preserve">Maestría en telecomunicaciones móviles- Metodología virtual
</t>
  </si>
  <si>
    <t>DISEÑO DE UNA RED DE ACCESO ÓPTICA DE LARGA</t>
  </si>
  <si>
    <t>SERGIO PEREZ ALMEIDA</t>
  </si>
  <si>
    <t>Maestría en Ciencias de la Información y las Comunicaciones </t>
  </si>
  <si>
    <t>DISTANCIA Y ALTA CAPACIDAD EN CUNDINAMARCA</t>
  </si>
  <si>
    <t>Camilo Andrés Torres Castillo</t>
  </si>
  <si>
    <t>REDES DE CONFORMACIÓN DE HAZ (FASE I)</t>
  </si>
  <si>
    <t>DAYAN FERNEY CASTAÑEDA GUALTEROS Y CARLOS ANDRÉS RUBIANO AMADO</t>
  </si>
  <si>
    <t>Ingeniería Electrónica </t>
  </si>
  <si>
    <t>Caracterización de celdas metamateriales para aplicaciones en</t>
  </si>
  <si>
    <t>Alvaro Alejandro Bohorquez Camacho y Sebastiàn Lòpez Agudelo</t>
  </si>
  <si>
    <t>antenas</t>
  </si>
  <si>
    <t>SERGIO FERNÁNDEZ ROJAS</t>
  </si>
  <si>
    <t>ANTENA INTELIGENTE DE HAZ CONMUTADO DE CUATRO HACES CON POLARIZACIÓN CIRCULAR</t>
  </si>
  <si>
    <t>Jeison Jair Ariza Pulido</t>
  </si>
  <si>
    <t>DISEÑO DE UNA ANTENA LTE 7 MIMO PARA USO EN EL TERMINAL MÓVIL</t>
  </si>
  <si>
    <t>Juan Sebastián Rojas Sabogal</t>
  </si>
  <si>
    <t> DESARROLLO DE UN ELEMENTO BÁSICO PARA APLICACIONES EN PANELES PARA ESTACIONES BASE EN LA BANDA ALTA DE 4G LTE</t>
  </si>
  <si>
    <t>Erick Santiago Garzón Quintero</t>
  </si>
  <si>
    <t>ANÁLISIS DEL AMPLIFICADOR ÓPTICO DE SEMICONDUCTOR Y SU APLICACIÓN A SISTEMAS DE REGENERACIÓN DE ONDA 2R</t>
  </si>
  <si>
    <t>Victor Hugo Perilla Martínez</t>
  </si>
  <si>
    <t>NUEVAS PROPUESTAS DE ANTENAS PARA APLICACIONES EN SATÉLITES DE REDUCIDO TAMAÑO: FASE I</t>
  </si>
  <si>
    <t>CRISTIAM DAVID MARTÍN JACKSON</t>
  </si>
  <si>
    <t>DETECCIÓN Y ANÁLISIS DE FALLOS EN REDES DE CONMUTACIÓN DE RÁFAGAS ÓPTICAS</t>
  </si>
  <si>
    <t>Elkin Fabián Aguas Martínez</t>
  </si>
  <si>
    <t>DISEÑO DE UN NODO DE SENSADO REMOTO INALÁMBRICO USANDO ELEMENTOS RADIANTES DE ALTA GANANCIA</t>
  </si>
  <si>
    <t>Cesar Anibal Echeverry Moreno</t>
  </si>
  <si>
    <t>CARLOS ARTURO SUAREZ FAJARDO, MARTHA AURORA GONZALEZ JARAMILLO</t>
  </si>
  <si>
    <t>DISEÑO DE UN CONCENTRADOR PARA APLICACIONES DE REDES DE SENSORES CON CAPACIDADES DE RECONFIGURACIÓN DE PARÁMETROS POR SOFTWARE</t>
  </si>
  <si>
    <t>Miguel Angel Sastoque Caro</t>
  </si>
  <si>
    <t>DESARROLLO DE UN MÓDULO DE DESPLIEGUE DE ANTENA CON POLARIZACIÓN CIRCULAR RECONFIGURABLE PARA LA BANDA S</t>
  </si>
  <si>
    <t>Diego Rafael Méndez Marín</t>
  </si>
  <si>
    <t>COMPARACIÓN DE DIFERENTES ALGORITMOS BASADOS EN INTELIGENCIA COMPUTACIONAL MULTIOBJETIVO PARA LA SOLUCIÓN DEL PROBLEMA RWA EN REDES WDM</t>
  </si>
  <si>
    <t>Bryan Montes Castañeda</t>
  </si>
  <si>
    <t>ANÁLISIS Y DISEÑO DE SISTEMAS ÓPTICOS DE ALTA VELOCIDAD ESPECTRALMENTE EFICIENTES</t>
  </si>
  <si>
    <t>CHRISTIAN DAVID LEÓN PEDRAZA</t>
  </si>
  <si>
    <t>DISEÑO E IMPLEMENTACIÓN DE UNA HERRAMIENTA DE MONITOREO PARA LA RED PASIVA ÓPTICA (GPON) IMPLEMENTADA POR AZTECA COMUNICACIONES EN EL MARCO DEL PROYECTO CONEXIONES DIGITALES</t>
  </si>
  <si>
    <t>CAMILO ANDRÉS MONTOYA ROMERO</t>
  </si>
  <si>
    <t>Diseño e implementación de un sistema de adquisición y monitoreo de humedad de suelo, usando la plataforma RASPBERRY PI</t>
  </si>
  <si>
    <t>Ericsson Joseph Estupiñan</t>
  </si>
  <si>
    <t>REGISTRO DE POTENCIA ÓPTICA EN FUNCIÓN DEL TIEMPO PARA LOS EQUIPOS DWDM PSS4 1830 DE ALCATEL LUCENT</t>
  </si>
  <si>
    <t>Daniel Romero Melo</t>
  </si>
  <si>
    <t>Herramienta para el diseño y síntesis de redes de difracción de Bragg</t>
  </si>
  <si>
    <t>Ricardo López</t>
  </si>
  <si>
    <t> Arquitectura de red óptica para acceso unificado inalámbrico y fijo</t>
  </si>
  <si>
    <t>Laura Camila Realpe</t>
  </si>
  <si>
    <t>OPTIMIZACION DE RECURSOS DSP DE UNA SOLUCION DE COMUNICACIONES VoIP EN UNA CENTRAL HIBIRDA HIPATH 3000</t>
  </si>
  <si>
    <t>Ingeniería de Sistemas y Telecomunicaciones </t>
  </si>
  <si>
    <t>ESTUDIO Y VALIDACIÓN DE GENERACION DE SEÑALES PARA SISTEMAS DE RADIO SOBRE FIBRA</t>
  </si>
  <si>
    <t>Rafael Muñoz Ortiz - Manuel Cely Mancipe</t>
  </si>
  <si>
    <t> GUSTAVO ADOLFO PUERTO LEGUIZAMON, CARLOS SUAREZ FAJARDO</t>
  </si>
  <si>
    <t>DISEÑO DE ANTENAS MICROSTRIP APLICANDO TÉCNICAS DE REDUCCIÓN DE TAMAÑO SOBRE EL RANGO DE FRECUENCIAS DE 300MHz A 1GHz</t>
  </si>
  <si>
    <t>Diego Triana</t>
  </si>
  <si>
    <t>DISEÑO E IMPLEMENTACIÓN DE UNA HERRAMIENTA PARA EL MONITOREO DE LOS EQUIPOS ERICSSON SMARTEDGE 1200/600 Y SSR 8020/8010 DEL PROYECTO NACIONAL DE FIBRA ÓPTICA ¿VIVE DIGITAL¿, UTILIZANDO LA HERRAMIENTA DE DESARROLLO LABVIEW 10.0.</t>
  </si>
  <si>
    <t>Diego Felipe Tunubalá Medina</t>
  </si>
  <si>
    <t>Viabilidad técnica y económica de redes de acceso óptico reconfigurable en Bogotá</t>
  </si>
  <si>
    <t> DISEÑO E IMPLEMENTACIÓN DE UN RADIO DE COMUNICACIONES UHF/VHF PARA SATÉLITES DE REDUCIDO TAMAÑO TIPO CUBESAT</t>
  </si>
  <si>
    <t>Gabriel Mauricio Arévalo Bermúdez</t>
  </si>
  <si>
    <t>An Attitude Control system for Cubesat satellites using an Adaptive L1 Norm Control method</t>
  </si>
  <si>
    <t>Cesar Alberto Castellanos</t>
  </si>
  <si>
    <t>DISEÑO DE FILTROS DE MICROONDAS PASA BANDA MEDIANTE EL USO DE METAMATERIALES A UNA FRECUENCIA DE RESONANCIA EN EL RANGO DE 2 A 3 GHz</t>
  </si>
  <si>
    <t>Iván Eduardo Díaz Pardo</t>
  </si>
  <si>
    <t> Maestría en Ciencias de la Información y las Comunicaciones </t>
  </si>
  <si>
    <t>Sep-2012</t>
  </si>
  <si>
    <t>Diseño e implementación de un radio de comunicaciones UHF/VHF para satélites de reducido tamaño tipo cubesat</t>
  </si>
  <si>
    <t> Gabriel Mauricio Arévalo</t>
  </si>
  <si>
    <t>Desarrollo de antena con polarización circular para aplicaciones en satélites CUBESAT</t>
  </si>
  <si>
    <t>JOEL CARROLL VARGAS</t>
  </si>
  <si>
    <t> Agrupacion lineal faseada de cuatro elementos</t>
  </si>
  <si>
    <t>German Ortega</t>
  </si>
  <si>
    <t>Modelo para la gestion de residuos aprovechables incorporando tecnologia IOT y servicios en la nube</t>
  </si>
  <si>
    <t>López Puyo Francisco, Pastran Zamora Nicolás David</t>
  </si>
  <si>
    <t>Ingenieria Electronica</t>
  </si>
  <si>
    <t xml:space="preserve">Nicolas David Pastrana Zamora, 
Francisco López Puyo </t>
  </si>
  <si>
    <t>Ernesto Gomez Vargas</t>
  </si>
  <si>
    <t>ESTRATEGIAS PARA LA REDUCCIÓN DEL TIEMPO DE RESPUESTA DE UN SISTEMA LÓGICO DIFUSO TIPO MAMDANI PARA SU GENERACIÓN AUTOMÁTICA SOBRE MICROCONTROLADOR DE 8 BITS</t>
  </si>
  <si>
    <t>Maestría En Ciencias de La Informacion y Las Comunicaciones</t>
  </si>
  <si>
    <t>Diseño e implementación de un sistema de monitoreo y guiado de vehículos autónomos AGV basado en visión de máquina</t>
  </si>
  <si>
    <t>Diseño e implementación de un sistema de procesamiento digital de señales para el control de un inhibidor de frecuencias en la banda de dos metros para el Ejército Nacional de Colombia, usando una FPGA</t>
  </si>
  <si>
    <t>Diseño e implementación de un teleoperador para el robot Amatrol PEGASUS</t>
  </si>
  <si>
    <t>Integración de un sistema en línea del control de asistencia y acceso de personal, usando tecnologías RFID y NFC con lectores de tarjetas de proximidad, huella digital y geometría de la mano</t>
  </si>
  <si>
    <t>Separación ciega de señales de audio por medio del análisis de componentes independientes</t>
  </si>
  <si>
    <t>Diseño e implementación de un sistema SCADA supervisado por aplicación Android y plataforma WEB, para la selección de cajas por peso y tamaño recolectadas por un brazo robótico PEGASUS</t>
  </si>
  <si>
    <t>Diseño e implementación de un sistema de ayuda para terapias de rehabilitación de rehabilitación muscular de miembros superiores</t>
  </si>
  <si>
    <t>Diseño e implementación de un algoritmo para la translación de protocolo entre las normas IEC 60870-5-104 y MODBUS TCP</t>
  </si>
  <si>
    <t>Desarrollo de una Aplicación Nativa de Android para la gestión de tareas y funciones de la oficina de Sistemas dela dirección general del Sena</t>
  </si>
  <si>
    <t>informática y Procesamiento de Datos</t>
  </si>
  <si>
    <t>Especialización en Teleinformática</t>
  </si>
  <si>
    <t>Desarrollo de Una aplicación Nativa en Android para facturación de Ventas</t>
  </si>
  <si>
    <t>Desarrollo de una aplicación Nativa en Android para, monitoreo de redes corporativas utilizando el protocoló SNMP</t>
  </si>
  <si>
    <t>Desarrollo de una Aplicación Para dispositivos Móviles Android para localización de refugios seguros en Colombia</t>
  </si>
  <si>
    <t>Esquema de Virtualización Para una Aplicación de Monitoreo de Terminales Remotas</t>
  </si>
  <si>
    <t>Estudio comparativo de una herramienta Solarwinds versus una herramienta libre Nagios</t>
  </si>
  <si>
    <t>Guía metodológica para la integración de Matlab en Aplicaciones WEB.</t>
  </si>
  <si>
    <t>Metodología para la planeación y diseño de un Datacenter, para las entidades estatales</t>
  </si>
  <si>
    <t>Sistema de Georeferenciación y Calificación de las estaciones de Servicio en Colombia para dispositivos Móviles</t>
  </si>
  <si>
    <t>geomática, Ciencias de la Tierra y Gestión de Territorio</t>
  </si>
  <si>
    <t>DESARROLLO INTEGRAL DE GESTIÓN DE DATOS PARA SISTEMAS DE RIEGOS</t>
  </si>
  <si>
    <t>Diseño de un sistema auto organizado de agentes de rescate aplicado al Robocup Rescue Simulator System</t>
  </si>
  <si>
    <t>Diseño e implementación de un control de inventarios a través de módulos RFID gestionado con dispositivos móviles Android</t>
  </si>
  <si>
    <t>Desarrollo de sistema electrónico para gobernar de forma remota los mandos eléctricos de una motocicleta</t>
  </si>
  <si>
    <t>Diseño e implementación de un tablero electrónico que facilita el proceso de aprendizaje e interacción académica de personas con discapacidad visual, auditiva o motora</t>
  </si>
  <si>
    <t>Desarrollo de una Aplicación Android de Asistencia en Emergencias a Personas Discapacitadas</t>
  </si>
  <si>
    <t>Diseño de hardware y el algoritmo de control de carga para carro transportador de computadores portátiles</t>
  </si>
  <si>
    <t>Diseño de aplicación móvil para gestión Documental de la Especialziacion en Teleinformatica</t>
  </si>
  <si>
    <t>Diseño de una Red de Transporte Implementando Tecnología OTN</t>
  </si>
  <si>
    <t>Implementación del IPV6 en el Sector Publico</t>
  </si>
  <si>
    <t>tecnología, Información y Comunicaciones</t>
  </si>
  <si>
    <t>Desarrollo de un sistema de seguridad para automóviles con IoT y Smartphone</t>
  </si>
  <si>
    <t>Diseño de un prototipo de tablero electrónico marcador de baloncesto portable contralado vía Bluetooth por un dispositivo con sistema Android</t>
  </si>
  <si>
    <t>DISEÑO DE UNA ESTACIÓN METEOROLÓGICA MODULAR QUE PERMITA CONEXIÓN REMOTA Y GESTIÓN DE DATOS VÍA INTERNET</t>
  </si>
  <si>
    <t>Diseño e implementación de un sistema de automatización de hogares a través de comandos de voz, implementando redes neuronales</t>
  </si>
  <si>
    <t>Sistema de conexión inalámbrico entre un brazalete Myo y una prótesis de miembro superior, por medio de Bluetooth de baja energía (BLE 4.0)</t>
  </si>
  <si>
    <t>Deycy Camila Arias Villamil
, Fabian David Barreto Sanchez</t>
  </si>
  <si>
    <t>Julián Camargo</t>
  </si>
  <si>
    <t>Sistema automático remoto para el cuidado de cultivos cereales (frijol y arveja)</t>
  </si>
  <si>
    <t>Análisis del sistema de telecomunicaciones para una microgrid aislada en un entorno rural</t>
  </si>
  <si>
    <t>METODOLOGIA PARA EL DESARROLLO DE SISTEMAS EMBEBIDOS CON PRESTACION DE SERVICIOS WEB</t>
  </si>
  <si>
    <t>Pardo Cardena Duvan Arley</t>
  </si>
  <si>
    <t>MODELO PARA LA ESTIMACION DE LA CALIDAD DEL AGUA EN AFLUENTES HÍDRICAS</t>
  </si>
  <si>
    <t>Diseño y simulación de un modulador y demodulador QAM jerárquico con base en los conjuntos de cantor</t>
  </si>
  <si>
    <t>Diseño de Control de Acceso Integrado a la Red LAN de la Empresa QUIMISERVI S.A.S. Implementado sobre RASPBERRY</t>
  </si>
  <si>
    <t>Diseño e implementación de un sistema inteligente para un edificio mediante IoT utilizando el protocolo de comunicación LoRaWAN</t>
  </si>
  <si>
    <t>INGreat Ingenio y Conciencia</t>
  </si>
  <si>
    <t>Diseño e implementación de un sistema de seguridad para moto con aplicación Android y comunicación NFC</t>
  </si>
  <si>
    <t>MODELO PARA LA DETECCIÓN Y CORRECCIÓN DE PROPAGACIONES ANÓMALAS EN RADARES METEREOLÓGICOS PARA ZONAS ECUATORIALES</t>
  </si>
  <si>
    <t>Automatización de un campo de tiro controlado y configurado mediante un dispositivo móvil</t>
  </si>
  <si>
    <t>Red de Sensores Inalámbricos para Microrredes Eléctricas</t>
  </si>
  <si>
    <t>Diseño e implementación de un prototipo de máquina dispensadora portable de medicamentos para personas con enfermedades crónicas</t>
  </si>
  <si>
    <t>Implementación de Software para Plataforma Integral de Gestión de Sistemas de Riego</t>
  </si>
  <si>
    <t>Implementación de una red de sensores inalámbricos LPWAN mediante módulos LoRa para el monitoreo de la calidad del agua en 2 ríos</t>
  </si>
  <si>
    <t>Streaming de Vídeo por Telefonía Móvil</t>
  </si>
  <si>
    <t>Osciloscopio y generador de ondas con un sistema embebido, integrado con dispositivos Android</t>
  </si>
  <si>
    <t>Julian Camargo López</t>
  </si>
  <si>
    <t>Desarrollo de un simulador de datos de radar meteorológico de polarización dual para zonas ecuatoriales.</t>
  </si>
  <si>
    <t>Implementación de un gateway low-cost para el protocolo LoRa.</t>
  </si>
  <si>
    <t>Conceptualización, diseño e implementación de infraestructura de red en ARG Consultores y Servicios S.A.S.</t>
  </si>
  <si>
    <t>Aplicación mediante la cual se realice el control y gestión de un sistema de iluminación LED basado en la tecnología Inalámbrica LoRa.</t>
  </si>
  <si>
    <t>ALGORITMO PARA LA DETECCIÓN DE POSICIONES CORPORALES DURANTE EL SUEÑO A PARTIR DE IMÁGENES TÉRMICAS EN NIÑOS MENORES A UN AÑO</t>
  </si>
  <si>
    <t>Perdomo Charry Cesar Andrey, Rodríguez Cediel Ana Carolina</t>
  </si>
  <si>
    <t>Carta de Erlang B implementada como red neuronal artificial y aplicación para smartphone</t>
  </si>
  <si>
    <t>inteligencia Computacional</t>
  </si>
  <si>
    <t>Diseño de un sistema de monitoreo no invasivo mediante imágenes térmicas para la prevención del síndrome infantil de muerte súbita</t>
  </si>
  <si>
    <t>MODELO DE CLASIFICACIÓN DE HIDROMETEOROS PARA ZONAS ECUATORIALES A PARTIR DE OBSERVABLES DE RADARES METEREOLOGICOS</t>
  </si>
  <si>
    <t>MODELO NO INVASIVO PARA LA DETECCIÓN DE FACTORES EXTRÍNSECOS DEL SIMS</t>
  </si>
  <si>
    <t>Ernesto Gómez Vargas</t>
  </si>
  <si>
    <t>MODELO PARA LA ESTIMACIÓN CUANTITATIVA DE LA PRECIPITACIÓN A PARTIR DE DATOS DE RADARES DE DISTINTA RESOLUCIÓN ESPACIO TEMPORAL</t>
  </si>
  <si>
    <t>Cesar Andrey Perdomo Charry</t>
  </si>
  <si>
    <t>Diseño e implementación de un sistema de gestión portátil de energía fotovoltaica para una smart grid</t>
  </si>
  <si>
    <t>Propuesta de Sistema de Reconocimiento de Color Piel Evaluado en Imágenes Aéreas Capturadas Dentro de Ambientes Urbanos por Medio de Vehículo Aéreo no Tripulado (VANT)</t>
  </si>
  <si>
    <t>Sistema de conexión inalámbrico entre un brazalete MYO y una prótesis de miembro superior, por medio de Bluetooth de baja energía (BLE 4.0)</t>
  </si>
  <si>
    <t>Sistema de reconocimiento facial integrado a control de acceso y a ERP.</t>
  </si>
  <si>
    <t>Diseño e implementación de una herramienta de software libre para la detección y corrección de propagaciones anómalas en radares meteorológicos para zonas ecuatoriales</t>
  </si>
  <si>
    <t>ANALISIS PRESCRIPTIVO PARA LA SELECCION DE IPS EN LA RED DE ATENCION DE URGENCIAS DE BOGOTA</t>
  </si>
  <si>
    <t>organización, Producción y Logística</t>
  </si>
  <si>
    <t>Metodología para la transformación de datos geográficos a recursos RDF</t>
  </si>
  <si>
    <t>Perdomo Charry Cesar</t>
  </si>
  <si>
    <t>SISTEMA DE ALERTA TEMPRANA PARA HELADAS</t>
  </si>
  <si>
    <t>Sistema de alarmas, transmisión y monitoreo de temperatura con imágenes térmicas mediante Raspberry PI</t>
  </si>
  <si>
    <t>Julián Camargo López, Rodríguez Cediel Ana Carolina</t>
  </si>
  <si>
    <t>Automatización de planta avícola</t>
  </si>
  <si>
    <t>System Dynamics Modelling of Photovoltaic Power Generation Investment Decisions</t>
  </si>
  <si>
    <t>MODELO DE CLASIFICACION DE PRECIPITACIONES ESTRATIFORMES Y CONVECTIVAS EN ZONA ECUATORIAL USANDO DATOS DE RADARES METEROLOGICOS</t>
  </si>
  <si>
    <t>MODELO HIBRIDO DE CONTROL CON SEÑALES MIOELECTRICAS Y ENCEFALOGRAFIA PARA UNA PROTESIS DE MIEMBRO SUPERIOR</t>
  </si>
  <si>
    <t>RECONOCIMIENTO DE ELEMENTOS METEROLOGICOS DESCONOCIDOS USANDO TECNICAS DE RECONICIMIENTO DE PATRONES A PARTIR DE DATOS DE RADAR</t>
  </si>
  <si>
    <t xml:space="preserve"> Expansión y remodelado del módulo de control de potencia de la empresa CBECOR</t>
  </si>
  <si>
    <t>Julian Rolando Camargo Lopez</t>
  </si>
  <si>
    <t>Modelo para la gestión de residuos aprovechables incorporando tecnologia IOT y servicios en la nube</t>
  </si>
  <si>
    <t>Desarrollo de un algoritmo de gestión de la deman-da energética de un cargador residencial de bate-rías para vehículos eléctricos en un escenario de tarificación en tiempo real</t>
  </si>
  <si>
    <t>Miguel A. Davila R.</t>
  </si>
  <si>
    <t>Miguel Davila, Cesar Trujillo</t>
  </si>
  <si>
    <t>PROPUESTA PARA LA MITIGACIÓN DEL RUIDO APERIÓDICO EN UN SISTEMA DE COMUNICACIONES POR LÍNEAS ELÉCTRICAS – PLC – DE TIPO RESIDENCIAL</t>
  </si>
  <si>
    <t>Pablo Emilio Rozo García</t>
  </si>
  <si>
    <t>Johann Hernández</t>
  </si>
  <si>
    <t>Diseño e implementación de un; Emulador de baterías par MIC80RR6OES eléctrica</t>
  </si>
  <si>
    <t>Pedro Ricardo Rodríguez Guzmán, Carlos Alberto Hincapié Horta</t>
  </si>
  <si>
    <t>Ingeniería Electronica</t>
  </si>
  <si>
    <t>NELSON LEONARDO DIAZ ALDANA</t>
  </si>
  <si>
    <t>Diseño e implementación de un controlador digital tipo PID con pre-compensación para un Boost PFC de medio puente</t>
  </si>
  <si>
    <t>Fredy Antonio Bolivar</t>
  </si>
  <si>
    <t>Ingeniería Eléctrica </t>
  </si>
  <si>
    <t>Evaluación de la incorporación de plantas de generación solar fotovoltaica a gran escala al sistema interconectado nacional colombiano</t>
  </si>
  <si>
    <t>Cristian Gonzalez, Derwin Obando</t>
  </si>
  <si>
    <t>CESAR LEONARDO TRUJILLO RODRIGUEZ</t>
  </si>
  <si>
    <t>Modelo del sistema de telecomunicaciones inalámbricas tipo MESH para la gestión de recursos energéticos en una microrred eléctrica}</t>
  </si>
  <si>
    <t>Jhon Jairo Céspedes</t>
  </si>
  <si>
    <t>ELVIS EDUARDO GAONA GARCIA</t>
  </si>
  <si>
    <t>Estudio De La Distorsión Armónica En Alta Frecuencia En La Señal De Corriente Generada Por La Adaptación De Cargas Y Generadores De Nuevas Tecnologías A La Red Eléctrica Convencional</t>
  </si>
  <si>
    <t>Bautista Polanía, Carlos Andres &amp; Moreno Romero, Sebastian Antonio,</t>
  </si>
  <si>
    <t>JAVIER GUACANEME MORENO</t>
  </si>
  <si>
    <t>Diagnóstico de transformadores de corriente y de potencial a partir de la evaluación y análisis de resultados de pruebas</t>
  </si>
  <si>
    <t>Euler Martínez</t>
  </si>
  <si>
    <t>Simulación de sistemas híbridos de almacenamiento de energía aplicados en microrredes eléctricas</t>
  </si>
  <si>
    <t>Luis Hernandez &amp; Sebastian Rojas</t>
  </si>
  <si>
    <t>CESAR LEONARDO TRUJILLO RODRIGUEZ, EIDER ALEXANDER NARVAEZ CUBILLOS</t>
  </si>
  <si>
    <t>Concepción del proceso de diseño de un Sistema Híbrido de Almacenamiento de Energía compuesto por baterías y supercondensadores, con aplicación a microrredes eléctricas residenciales</t>
  </si>
  <si>
    <t>Doctorado en Ingeniería Eléctrica </t>
  </si>
  <si>
    <t>CESAR LEONARDO TRUJILLO RODRIGUEZ, CAMILO ANDRES CORTES GUERRERO</t>
  </si>
  <si>
    <t>Diseño de un sistema fotovoltaico para la iluminación perimetral del centro de entrenamiento Bosanova</t>
  </si>
  <si>
    <t>Andrés Felipe Rojas Báez</t>
  </si>
  <si>
    <t>Análisis y Diseño de los Conversores DC/DC Básicos: El Reductor, el Elevador y el Reductor-Elevador. Consideraciones de Tensión, Corriente y Potencia de Cada Elemento que Compone el Circuito</t>
  </si>
  <si>
    <t>Manrique Latorre, Fredy Esteban &amp; Sosa Mora, Diego Eduardo</t>
  </si>
  <si>
    <t>Energía solar en el departamento de Cundinamarca</t>
  </si>
  <si>
    <t>Diego Alexander Rodriguez Zamora</t>
  </si>
  <si>
    <t>PABLO EMILIO ROZO GARCIA</t>
  </si>
  <si>
    <t>Diseño e Implementación de un Prototipo de Deshidratador Híbrido (Solar-Eléctrico) e Implementación de su Sistema de Control</t>
  </si>
  <si>
    <t>Mayorga Castellanos, Erika Lorena &amp; Viveros Folleco, Andrés Mauricio</t>
  </si>
  <si>
    <t>Desarrollo de un algoritmo de gestión de la demanda energética de un cargador residencial de baterías para vehículos eléctricos en un escenario de tarificación en tiempo real</t>
  </si>
  <si>
    <t xml:space="preserve">Inteligencia COmputacional </t>
  </si>
  <si>
    <t>Miguel Dávila</t>
  </si>
  <si>
    <t>Diseño e implementación de un sistema de almacenamiento de energía bidireccional para una nanorred DC</t>
  </si>
  <si>
    <t>Johan Sanchez</t>
  </si>
  <si>
    <t>Maestría en Ingeniería - Ingeniería Electrónica </t>
  </si>
  <si>
    <t>CESAR LEONARDO TRUJILLO RODRIGUEZ, GIOVANNI ALDEMAR BAQUERO ROZO</t>
  </si>
  <si>
    <t>Guía técnica para la valoración de riesgo de origen eléctrico</t>
  </si>
  <si>
    <t>Jonathan Stip Amazo Gomez</t>
  </si>
  <si>
    <t>Evaluación de métodos de seguimiento del punto de máxima transferencia de potencia utilizando lógica difusa comparado con un algoritmo convencional aplicado en aerogeneradores de baja y mediana potencia</t>
  </si>
  <si>
    <t>Johan Andrés Ruiz Salamanca</t>
  </si>
  <si>
    <t>Diseño y Simulación de un Convertidor de Doble Puente Activo (DAB) Con Control de Corriente Pico.</t>
  </si>
  <si>
    <t>David Ricardo Leiva Aya</t>
  </si>
  <si>
    <t>Determinación de los cambios estructurales morfológicos obtenidos con imágenes de transmisión de rayos X en una batería de Ion litio cuando es sometida a ciclos de carga y descarga</t>
  </si>
  <si>
    <t>Norberto Cristancho Sierra - José Yesith Juez Suarez</t>
  </si>
  <si>
    <t>JAVIER GUACANEME MORENO, LUIS CAMILO JIMENEZ BORREGO</t>
  </si>
  <si>
    <t>Emulador electrónico de turbina eólica</t>
  </si>
  <si>
    <t>JESSICA LOZANO FLAMANG &amp; PABLO CESAR RODRIGUEZ GOMEZ</t>
  </si>
  <si>
    <t>Diseño e Implementación de un Prototipo No Intrusivo de Monitorización Remota de Variables Eléctricas por Medio de la Captación de Campos Electromagnéticos Enfocado a Líneas Eléctricas de Media Tensión de 11.4 KV</t>
  </si>
  <si>
    <t>Riaño Bejarano, Nathaly Stefani &amp; López Becerra, Gregorio Hernán</t>
  </si>
  <si>
    <t>JAVIER GUACANEME MORENO, JORGE ALEXANDER ALARCON VILLAMIL</t>
  </si>
  <si>
    <t>Diseño e implementación de emulador de una turbina eolica mediante el acopple de un motor y generador</t>
  </si>
  <si>
    <t>David Bajonero &amp; Jeyson Sanabria</t>
  </si>
  <si>
    <t>Análisis y evaluación del comportamiento del THDi a causa de la conexión masiva de vehículos eléctricos en una estación de carga</t>
  </si>
  <si>
    <t>César Paipa &amp; Julio Ramírez</t>
  </si>
  <si>
    <t>CESAR LEONARDO TRUJILLO RODRIGUEZ, JORGE ALEXANDER ALARCON VILLAMIL</t>
  </si>
  <si>
    <t>Infraestructura de Medición Avanzada para Microrredes Eléctricas</t>
  </si>
  <si>
    <t>Modulación de doble desplazamiento de fase para reducir la potencia reactiva en un convertidor DC-DC de doble puente activo</t>
  </si>
  <si>
    <t>David Eduardo Carmona Torres - Stephany Catherin Sandoval Castro</t>
  </si>
  <si>
    <t>Metodología para el diseño de sistemas de almacenamiento de energía en microrredes eléctricas aisladas.</t>
  </si>
  <si>
    <t>Rafael Antonio Peña Suesca</t>
  </si>
  <si>
    <t>Doctorado en Ingeniería Eléctrica y Electrónica </t>
  </si>
  <si>
    <t>JOHANN ALEXANDER HERNANDEZ MORA, CESAR LEONARDO TRUJILLO RODRIGUEZ</t>
  </si>
  <si>
    <t>Metodología para el cálculo de energía extraída a partir de la biomasa en el departamento de Cundinamarca</t>
  </si>
  <si>
    <t>Christian Camilo Serrato Monroy &amp; Verónica Lesmes Cepeda</t>
  </si>
  <si>
    <t>Ingenieria Eléctrica </t>
  </si>
  <si>
    <t>Metodología para el desarrollo de cálculos en diseños de redes eléctricas hospitalarias</t>
  </si>
  <si>
    <t>Jhonatan Rada &amp; Alexander Martinez</t>
  </si>
  <si>
    <t>Propuesta de Inversor Multinivel con Control de THD de Voltaje</t>
  </si>
  <si>
    <t>Córdoba Poveda, Jenny Katherine López Santos, Julian David</t>
  </si>
  <si>
    <t>ADOLFO ANDRES JARAMILLO MATTA, HERBERT ENRIQUE ROJAS CUBIDES</t>
  </si>
  <si>
    <t>Diego Chacón &amp; Cristhian Moreno</t>
  </si>
  <si>
    <t> Ingenieria Eléctrica </t>
  </si>
  <si>
    <t>Evaluación del beneficio económico de un distribuidor cuando se conecta un sistema de generación fotovoltaico a su red eléctrica de baja tensión, en cuanto a la reducción de pérdidas técnicas: caso de estudio</t>
  </si>
  <si>
    <t>Claudia Ximena Rey Sierra &amp; Daniel Leonardo Rincón Mayorga</t>
  </si>
  <si>
    <t>Propuesta para el desarrollo de un proyecto fotovoltaico conectado a red en las instalaciones del hotel Chicalá en la ciudad de Neiva, Huila</t>
  </si>
  <si>
    <t>Angie Catherine chica dussán &amp; Andrés Felipe Abella Goméz</t>
  </si>
  <si>
    <t>Comparación de distintos modelos para la simulación de paneles fotovoltaicos</t>
  </si>
  <si>
    <t>Luisa Herrera &amp; Jeison Rodríguez</t>
  </si>
  <si>
    <t>Simulación de la microrred de la facultad de Ingeniería de la Universidad Distrital FJDC</t>
  </si>
  <si>
    <t>Maritza Andrea González Ramírez &amp; Diego Alexander Ortiz Quevedo</t>
  </si>
  <si>
    <t>Metodología de diseño de sistemas fotovoltaicos como alternativa de respaldo energético ante interrupciones del suministro de energía eléctrica</t>
  </si>
  <si>
    <t>Juan Camilo Sanabria &amp; Andrés Ardila Espinosa</t>
  </si>
  <si>
    <t>Desarrollo de una Herramienta Computacional para Mitigación de Armónicos de Corriente en un Sistema Industrial Monofásico mediante la Eliminación Selectiva de Armónicos</t>
  </si>
  <si>
    <t>Angela Paola Beltran Riveros</t>
  </si>
  <si>
    <t>OSCAR DAVID FLOREZ CEDIEL</t>
  </si>
  <si>
    <t>Diseño e implementación de un driver para bombillas domiciliarias led con corrector de factor de potencia y disminución de THD</t>
  </si>
  <si>
    <t>Gabriel Henao &amp; Johann Castro</t>
  </si>
  <si>
    <t>Potencial energético de la biomasa residual pecuaria del departamento de Cundinamarca ¿ Colombia</t>
  </si>
  <si>
    <t>Luisa Fernanda Ramírez Balaguera &amp; Daniel Felipe Barrera Ojeda</t>
  </si>
  <si>
    <t>Elaboración de protocolos de pruebas funcionales, energización y manual de operaciones de la subestación Gualanday 115 KV</t>
  </si>
  <si>
    <t>José Manuel Delgado Parra &amp; Jorge Fernando Castro Olaya</t>
  </si>
  <si>
    <t>Diseño, documentación e implementación de un sistema de gestión de calidad para la empresa Smart Green Colombia, basado en la norma ISO 9001:2008</t>
  </si>
  <si>
    <t>María Camila Cuellar Velandia</t>
  </si>
  <si>
    <t>Caracterización y modelamiento de un canal de Comunicaciones a traves de la res eléctrica para la transmisión de datos en tecnología PLC</t>
  </si>
  <si>
    <t>Pablo Emilio Rozo Garcia</t>
  </si>
  <si>
    <t>Diseño e implementación de un panel fotovoltaico reconfigurable que disminuya las pérdidas internas provocadas por sombreado parcial</t>
  </si>
  <si>
    <t>Jeisson Camilo Gamba Bustos &amp; Álvaro Andrés Romero Jiménez</t>
  </si>
  <si>
    <t>Comportamiento del motor de inducción ante huecos de tensión reales e ideales</t>
  </si>
  <si>
    <t>Molina Gómez, Wilmar Camilo Urrego García, Juan Camilo</t>
  </si>
  <si>
    <t>Diseño E Implementación De Un Emulador de Baterías de Plomo-Ácido de Propósito General</t>
  </si>
  <si>
    <t>Andrés Peña &amp; Andrés Santos</t>
  </si>
  <si>
    <t>Efectos de los desequilibrios de tensión sobre los motores de inducción trifásicos</t>
  </si>
  <si>
    <t>Fabian Arturo Martinez &amp; Alex David Rodriguez</t>
  </si>
  <si>
    <t>Metodología para incrementar los ciclos de uso de un banco de baterías de plomo-ácido con diferentes tipos de arreglos en paralelo</t>
  </si>
  <si>
    <t>Andrés Felipe Campos Fajardo &amp; Ronyver Alexander Gómez Porras</t>
  </si>
  <si>
    <t>Diseño de una guía metodológica para la realización de proyectos de generación fotovoltaica con capacidades entre 500kW y 20MW en el sistema interconectado nacional SIN, en Colombia</t>
  </si>
  <si>
    <t>Oscar Javier Bohórquez Solórzano &amp; Hernán Darío Mora Barón</t>
  </si>
  <si>
    <t>Metodología para la caracterización de un panel fotovoltaico en cuatro emplazamientos de la región Cundiboyacènse, a partir de las variable de entrada radiación y el parámetro temperatura</t>
  </si>
  <si>
    <t>Edder Andrés Carrión Campo</t>
  </si>
  <si>
    <t>Metodología EPIMEC para la evaluación de planes de inversión y programas de mantenimiento para empresas del sector eléctrico colombiano</t>
  </si>
  <si>
    <t>Paula Fajardo</t>
  </si>
  <si>
    <t>Diseño e implementación de un filtro activo de potencia mediante filtros adaptativos para la reducción de armónicos de corriente ante variaciones de la frecuencia fundamental</t>
  </si>
  <si>
    <t>Fabio Rojas</t>
  </si>
  <si>
    <t>Estudio de la eficiencia eléctrica de un panel fotovoltaico monocristalino refrigerado mediante un colector solar de placa plana</t>
  </si>
  <si>
    <t>Hugo Enrique Arias Forero &amp; Javier Hernando Cabrera Fuertes</t>
  </si>
  <si>
    <t>Diseño y simulación de un prototipo de sistema de gestión energética para una microrred aislada basado en un esquema de priorización de cargas</t>
  </si>
  <si>
    <t>Rafael Andrés Almanza Garzón &amp; Oscar Leonardo Tolosa Valderrama</t>
  </si>
  <si>
    <t>Metodologia para la implementacion de un sistema de comunicaciones para microrredes eléctricas rurales aisladas en zonas no interconectadas</t>
  </si>
  <si>
    <t>Elvis Eduardo Gaona</t>
  </si>
  <si>
    <t>Doctorado en Ingenieria </t>
  </si>
  <si>
    <t>Diseño e implementación de un convertidor dc-dc para aplicaciones fotovoltaicas</t>
  </si>
  <si>
    <t>Oscar Ernesto Barrera Beltrán &amp; Angie Alejandra Rojas Aldana</t>
  </si>
  <si>
    <t>Diseño e implementación de un cargador off-board de baterías para vehículos eléctricos a partir de la red eléctrica domiciliaria con baja distorsión armónica y alto factor depotencia</t>
  </si>
  <si>
    <t>Miguel Angel Dávila rojas &amp; Johan Sebastián Sánchez Choachi</t>
  </si>
  <si>
    <t>Desarrollo de una metodología para diseñar una planta de energía osmótica</t>
  </si>
  <si>
    <t>Elías Andrade</t>
  </si>
  <si>
    <t>Diseño e implementacion de un predictor y emulador del recurso eolico local a corto plazo</t>
  </si>
  <si>
    <t>Andres Felipe Mosquera Pretel</t>
  </si>
  <si>
    <t>Evaluación de la eficiencia energética en filtros activos de potencia, para la reducción de la distorsión armónica de corriente en microrredes industriales mediante control PID y lógica difusa</t>
  </si>
  <si>
    <t>Andrés Camilo Barragán Pinzón</t>
  </si>
  <si>
    <t>Inyección de energía eléctrica, obtenida de un generador axial de imanes permanentes acoplado a una bicicleta estática, a la red de baja tensión de un usuario final</t>
  </si>
  <si>
    <t>Emmanuel Sandoval López &amp; Daniel Esneider Cañón Díaz</t>
  </si>
  <si>
    <t>Solución energética basada en tecnologías de colección solar que armonicen con el principio ideológico de la comunidad de Ecoaldea Feliz</t>
  </si>
  <si>
    <t>Mauricio Alberto Cortés González &amp; Andrés David Rodríguez Hernández</t>
  </si>
  <si>
    <t>Emulador de una microrred residencial aislada con un sistema de gestión de energía a partir de generación fotovoltaica y tecnología V2G</t>
  </si>
  <si>
    <t>Wilmer Guacaneme, Andrés Rodríguez &amp; Luís Gómez</t>
  </si>
  <si>
    <t>Determinación de los controladores adecuados para una unidad de generación hidráulica en el sistema eléctrico colombiano</t>
  </si>
  <si>
    <t>Eliana Rojas Guzman</t>
  </si>
  <si>
    <t>Distorsión armónica generada por accionamientos eléctricos de control de velocidad basados en motores de inducción de propósito deneral y eficiencia premium</t>
  </si>
  <si>
    <t>Francy Julieth Cadena Villalba &amp; Manuel Ivan Ballesteros Camacho</t>
  </si>
  <si>
    <t>Diseño e implementación de un equipo electrónico emulador de paneles fotovoltaicos</t>
  </si>
  <si>
    <t>Ricardo Andrés Osorio Muñoz &amp; Lina Maria Barrera Gamboa</t>
  </si>
  <si>
    <t>Caracterización energética del Edificio Luis Alejandro Suarez copete de la universidad Distrital Francisco José De Caldas</t>
  </si>
  <si>
    <t>Jaime Dwaigth Pinzón Casallas</t>
  </si>
  <si>
    <t>Evaluación del impacto ambiental generado por la emisión de gases en motores que utilizan complementos librucantes, en la ciudad de Bogotá DC.</t>
  </si>
  <si>
    <t>Oscar Chamarravi Guerra</t>
  </si>
  <si>
    <t>Maestría en desarrollo sostenible y medio ambiente</t>
  </si>
  <si>
    <t>DIEGO JULIAN RODRIGUEZ PATARROYO</t>
  </si>
  <si>
    <t>Estudio de la energía de disociación para la molécula de agua por medio de la teoría del funcional de densidad</t>
  </si>
  <si>
    <t>Edgar Ricardo Gomez</t>
  </si>
  <si>
    <t>Licenciatura en Física</t>
  </si>
  <si>
    <t>Emulador a pequeña escala de un sistema fotovoltaico conectado a la red, bajo la aplicación de generación distribuida para un usuario tipo residencial</t>
  </si>
  <si>
    <t>Mauricio Alexander Urueña Saavedra, Daniel Alberto Balaguera Cañola y Andrés Felipe Cortés Borray</t>
  </si>
  <si>
    <t>Generación de energía eléctrica por medio de máquina de trabajo físico con movimiento rotativo e implementando un modelo de motor magnético</t>
  </si>
  <si>
    <t>Juan Carlos González Gereda &amp; Deivis Leonardo Silva Castellanos</t>
  </si>
  <si>
    <t>Diseño e implementación de un regulador de carga para mejorar el desempeño del sistema fotovoltaico del laboratorio de investigación de fuentes alternativas de energía LIFAE de La Universidad Distrital</t>
  </si>
  <si>
    <t>Camilo Andrés Moreno Barón</t>
  </si>
  <si>
    <t>Potencial técnico de las principales ciudades colombianas para el desarrollo de sistemas fotovoltaicos conectados a la red</t>
  </si>
  <si>
    <t>Julieth Andrea Sáenz Gordillo</t>
  </si>
  <si>
    <t>Implementación de un sistema fotovoltaico interconectado para la alimentación de un aviso luminoso publicitario</t>
  </si>
  <si>
    <t>Michael Duvan Arrollave Jiménez</t>
  </si>
  <si>
    <t>Diseño e implementación de un sistema de gestión de excedentes de la energía generada por un sistema de generación distribuida, caso de estudio laboratorio de sistemas fotovoltaicos interconectados de la Universidad Distrital Francisco José De Caldas</t>
  </si>
  <si>
    <t>David Alexander Ávila Charry, Leidy Carolina Korez Franco, José Antonio Murillo Zuñiga</t>
  </si>
  <si>
    <t>Diseño e implementación del sistema eléctrico para el edificio residencial roger 8, integrando un diseño fotovoltaico interconectado a la red</t>
  </si>
  <si>
    <t>Germán Andrés González Aguirre</t>
  </si>
  <si>
    <t>Estudio y diseño de un sistema hibrido eólico-fotovoltaico interconectado a la red para suplir la demanda de la iluminación de pista del aeropuerto ¿Gustavo Rojas Pinilla¿ ubicado en la ciudad de San Andrés</t>
  </si>
  <si>
    <t>José Sebastián Beltrán Tinoco &amp; Duber Heny Fernández Bustamante</t>
  </si>
  <si>
    <t>Efectos de la interconexión de un sistema fotovoltaico en los parámetros de confiabilidad y calidad de potencia a la red asociada a un usuario fin de circuito rural</t>
  </si>
  <si>
    <t>Ivonne Adriana Medina Fandiño &amp; Jesús David Cabrera Fontalvo</t>
  </si>
  <si>
    <t>Metodología para la construcción de mapas de radiación solar</t>
  </si>
  <si>
    <t>Angelica Aldana</t>
  </si>
  <si>
    <t>Diseño e implementación de una tarjeta de desarrollo con procesador digital de señales, de proposito específico en aplicaciones de electrónica de potencia</t>
  </si>
  <si>
    <t>Jonathan Firacative Casallas &amp; Julián Saavedra Molan</t>
  </si>
  <si>
    <t>Desarrollo de prototipo de software como soporte a la evaluacion de puestos laborales sobre miembros distales superiores</t>
  </si>
  <si>
    <t>Daniel Nieto Gomez</t>
  </si>
  <si>
    <t>Jhon Francined Herrera Cubides, Paulo Alonso Gaona García</t>
  </si>
  <si>
    <t>METAMODELO PARA VINCULACIÓN DE RECURSOS EDUCATIVOS ABIERTOS MEDIANTE ESPECIFICACIONES LOD Y BASADO EN PRINCIPIOS DE CONFIANZA</t>
  </si>
  <si>
    <t>John Francined Herrera Cubides</t>
  </si>
  <si>
    <t>Mecanismo de navegación basado en reconocimiento de objetos tangibles y georreferenciación para el acceso a recursos virtuales de especímenes vegetales en el Jardín Botánico de Bogotá</t>
  </si>
  <si>
    <t>Dalia Marcela Muñoz Araque, Maycol Hernández García</t>
  </si>
  <si>
    <t>Dalia Marcela Muñoz Araque, Maycol Hernández García, Paulo Alonso Gaona García</t>
  </si>
  <si>
    <t>Modelo de learning analytics basado en métricas emocionales para aplicaciones móviles de aprendizaje en segunda lengua</t>
  </si>
  <si>
    <t>Andres Ovidio Restrepo Rodriguez</t>
  </si>
  <si>
    <t>Andrés Ovidio Restrepo Rodríguez</t>
  </si>
  <si>
    <t>Modelo de métricas de calidad para Metadata de recursos LOD</t>
  </si>
  <si>
    <t>JONATHAN ENRIQUE CUSPOCA RUIZ</t>
  </si>
  <si>
    <t>Alvaro Varon Capera</t>
  </si>
  <si>
    <t>Modelo basado en Support Vector Machine para la clasificación utilizando grupos de riesgos a partir de la fuerza de agarre</t>
  </si>
  <si>
    <t>Frederick Bareño</t>
  </si>
  <si>
    <t>Escenario inmersivo basado en gamificación para apoyar el aprendizaje del idioma inglés utilizando Learning Analytics</t>
  </si>
  <si>
    <t>Leidy Marcela Aldana Burgos</t>
  </si>
  <si>
    <t>Modelo para la predicción de inundación mediante el uso de datos abiertos y técnicas de inteligencia computacional</t>
  </si>
  <si>
    <t>Jaime Parra Plazas</t>
  </si>
  <si>
    <t xml:space="preserve">Modelo computacional cognitivo para la predicción de preferencias de usuario, basado en análisis de emociones y preclasificación de contenido, orientado a la visualización de datos	</t>
  </si>
  <si>
    <t>Nancy Gelvez Garcia</t>
  </si>
  <si>
    <t>Modelo para Ejecución de Pruebas Técnicas de Software, Basado en ISO/IEC 25000 E ISTQB, Aplicado en la Red de Investigaciones de Tecnología Avanzada de la Universidad Distrital</t>
  </si>
  <si>
    <t>Jose Luis Rodriguez Reyes, Laura Camila Santana</t>
  </si>
  <si>
    <t>Especialización en Ingeniería Informática</t>
  </si>
  <si>
    <t>Política de industrialización aplicada al sector confección de la ciudad de Bogotá bajo el paradigma de simulación por dinámica de sistemas</t>
  </si>
  <si>
    <t xml:space="preserve"> Leyla Janeth Rey Castillo</t>
  </si>
  <si>
    <t>Maestría en ingeneria</t>
  </si>
  <si>
    <t>Paulo Alonso Gaona Garcia</t>
  </si>
  <si>
    <t>Modelo para la vinculación y publicación de recursos digitales educativos mediante principios de Linked Data</t>
  </si>
  <si>
    <t>Diego Fernando Celi Valero</t>
  </si>
  <si>
    <t>MODELO DE SISTEMAS MULTI-AGENTES PARA LA CONSULTA BASADA EN NIVELES DE CONFIANZA, SOBRE RECURSOS VINCULADOS MEDIANTE DATOS ABIERTOS ENLAZADOS​</t>
  </si>
  <si>
    <t>Carlos Enrique Montenegro Marin</t>
  </si>
  <si>
    <t xml:space="preserve"> la evaluación de la calidad intrínseca y dinámica de los datos abiertos epidemiológicos en Colombia basado en machine learning</t>
  </si>
  <si>
    <t>Modelo De Autenticación única para la gestión y Visualización de Componentes Web orientados a Servicios</t>
  </si>
  <si>
    <t>Geiner Salcedo</t>
  </si>
  <si>
    <t>Geiner Alexis Salcedo Salgado</t>
  </si>
  <si>
    <t>Modelo para el desarrollo y mejora de accesibilidad de personas ciegas sobre páginas web mediante estrategias de Web Semántica</t>
  </si>
  <si>
    <t>Julián Andrés Gil Santos</t>
  </si>
  <si>
    <t>Prototipo de un ambiente inmersivo basado en realidad aumentada haciendo uso de dispositivos de control gestual e interfaces cerebro-computadora para la terapia fino-motora en niños</t>
  </si>
  <si>
    <t>Daniel Esteban Casas Mateus /Andrés Ovidio Restrepo Rodríguez</t>
  </si>
  <si>
    <t>Daniel Esteban Casas Mateus, Andrés Ovidio Restrepo Rodríguez</t>
  </si>
  <si>
    <t>Prototipo de monitoreo para un sistema de inferencia difusa sobre edificaciones en zonas urbanas usando internet de las cosas</t>
  </si>
  <si>
    <t>Jorge Iván Alonso Echeverry/Kevin Alexander Riaño Vargas</t>
  </si>
  <si>
    <t>Jorge Iván Alonso Echeverry, Kevin Alexander Riaño Vargas</t>
  </si>
  <si>
    <t>Propuesta metodológica para la publicación de recursos digitales educativos basado en Linked Open Data. caso de estudio: Universidad Distrital “Francisco José de Caldas”</t>
  </si>
  <si>
    <t>Diego Mauricio Cataño Peralta</t>
  </si>
  <si>
    <t>Jhon Francined Herrera Cubides</t>
  </si>
  <si>
    <t>Modelo Basado En Support Vector Machine Para La Estimación De La Variabilidad De La Frecuencia Cardiaca</t>
  </si>
  <si>
    <t>Catalina Hernandez / Sergio Villagrán</t>
  </si>
  <si>
    <t>Esquema de Seguridad para Entornos IoT en Smart Grids</t>
  </si>
  <si>
    <t>Implementación del Protocolo de Encaminamiento AODV para la Notificación de Mensajes en una Microrred de Sensores Inalámbricos</t>
  </si>
  <si>
    <t>Laura Mabel Murcia Sierra, Sergio Palechor</t>
  </si>
  <si>
    <t>Desarrollo de un Prototipo de Software como Soporte a la Gestión de la Estadía de Estudiantes para la Movilidad Académica de la Universidad Distrital FJC</t>
  </si>
  <si>
    <t>Diana Catalina Cano Narváez / Riańo Cárdenas Cristhian Felipe</t>
  </si>
  <si>
    <t>Arias Rubiano, Oscar Vicente González Pinzón, Ángel Julián</t>
  </si>
  <si>
    <t>Modelo de Predicción Mediante Analítica Visual de Datos para el Consumo y Generación de Energía Eléctrica en Zonas No Interconectadas Usando Redes de Sensores Inalámbricos</t>
  </si>
  <si>
    <t>Collazos Barrera Julian David</t>
  </si>
  <si>
    <t>Sistema de Identificación de señales de activación de artefactos explosivos improvisados en la banda de 2 metros</t>
  </si>
  <si>
    <t>Fredy Murcia Guzman</t>
  </si>
  <si>
    <t>Evaluation of the WPA2-PSK Wireless Network Security Protocol Using the Linset and Aircrack-ng Tools</t>
  </si>
  <si>
    <t>ELVER YESID MELO MONRROY , PABLO ANDRES LINARES MURCIA</t>
  </si>
  <si>
    <t>Diseño e Implementación de un Prototipo de Sistema de Identificación con NFC (Near Field Communication) para la Verificación de Información de Vehículos Usando Smartphones con Sistema Operativo Android</t>
  </si>
  <si>
    <t>MIGUEL GONZALEZ GONZALEZ</t>
  </si>
  <si>
    <t>Diseño y construcción de un software de identificación de señales de activación de artefactos explosivos improvisados en la banda de dos metros</t>
  </si>
  <si>
    <t>Freddy Alejandro Murcia Espinosa</t>
  </si>
  <si>
    <t>Prototipo de realidad aumentada para visualizar la dinámica del campo bioeletromagnetico del cuerpo humano con la tecnología GVD-EPC a través de software libre de dispositivo LEAP Motion</t>
  </si>
  <si>
    <t>Oscar Armando Rozo Vanegas</t>
  </si>
  <si>
    <t>Diseño e implementación de un prototipo de sistema genérico para la identificación y orden de la estructura interna de los restaurantes en Bogotá a partir de la tecnología NFC</t>
  </si>
  <si>
    <t>Cristian Camilo Rico García, Hector David Lozano Espinosa</t>
  </si>
  <si>
    <t>Diseño y desarrollo de un prototipo web para la recolección, validación y manejo de la información requerida por una empresa aseguradora de salud por medio de sus instituciones prestadoras de servicios para presentar los RIPS</t>
  </si>
  <si>
    <t>Victor Hugo Buitrago Ballen</t>
  </si>
  <si>
    <t>Diseño e implementación de un prototipo de sistema de registro y pago de consultas médicas mediante tecnología NFC para la identificación de pacientes</t>
  </si>
  <si>
    <t>Steven Alberto Lozano Ortiz</t>
  </si>
  <si>
    <t>IMPLICACIONES DEL DESARROLLO DE UN SOFTWARE COMO ESTRATEGÍA DIDACTICA PARA EL APRENDIZAJE DE LAS REGIONES NATURALES DE COLOMBIA EN EL GRADO SEXTO, DE LA INSTITUCIÓN EDUCATIVA RAMON BARRANTES</t>
  </si>
  <si>
    <t>MARY RUTH GÓMEZ ZAMBRANO</t>
  </si>
  <si>
    <t>ANALISIS DEL IMPACTO LOGRADO EN EL DESARROLLO DE UN PORTAL WEB COMO HERRAMIENTA DIDACTICA PARA FORTALECER EL DESEMPEÑO ACADÉMICO DE LOS GRADOS 10º Y 11º EN EL AREA DE MATEMÁTICAS</t>
  </si>
  <si>
    <t>SAMIR FRANCO HERNÁNDEZ ; DORA EDITH SALAZAR ARANGO</t>
  </si>
  <si>
    <t>Fernando Martinez Rodriguez</t>
  </si>
  <si>
    <t>ESTUDIO DE LA INFLUENCIA DE UN SOFTWARE EDUCATIVO DESARROLLADO A LA MEDIDA PARA LA APROPIACIÓN DEL CONOCIMIENTO DE LAS OPERACIONES BÁSICAS DE LAS MATEMÁTICAS (ADICIÓN, SUSTRACCIÓN, MULTIPLICACIÓN Y DIVISIÓN) EN LOS ESTUDIANTES DE GRADO QUINTO, DE LA INSTITUCIÓN EDUCATIVA "EL ROSARIO, SEDE ALIANZA</t>
  </si>
  <si>
    <t>HOYOS HOYOS JAIME DE JESÚS</t>
  </si>
  <si>
    <t>ESTUDIO DEL DESARROLLO DE ESTRATEGIAS HACIENDO USO DE GEOGEBRA PARA CONTRIBUIR AL DESARROLLO INTEGRAL DEL PROGRAMA DE GEOMETRIA EN EL GRADO SÉPTIMO DE LA I.E LOS ANDES</t>
  </si>
  <si>
    <t>LILIANA LEYTON CORTES</t>
  </si>
  <si>
    <t>IDENTIFICACIÓN Y APLICACIÓN ASERTIVA DE LAS TIC EN LA ENSEÑANZA DE LA EDUCACIÓN RELIGIOSA EN EL COLEGIO CARLOS ALBÁN HOLGUÍN CON ESTUDIANTES DE GRADO ONCE</t>
  </si>
  <si>
    <t>FRANCO ALZATE JAIME ARTURO</t>
  </si>
  <si>
    <t>IMPACTO DE LAS TIC AL INCORPORAR LA HOJA DE CALCULO EXCEL EN LAS APLICACIONES DE LAS FUNCIONES LINEAL, CUADRÁTICA Y EXPONENCIAL EN MATEMÁTICAS DE UNDÉCIMO GRADO DE LA INSTITUCIÓN EDUCATIVA COLEGIO TOLEDO PLATA DE CÚCUTA EN EL PRIMER SEMESTRE DEL 2014</t>
  </si>
  <si>
    <t>NHORA BEATRIZ PEÑARANDA RONDEROS</t>
  </si>
  <si>
    <t>IMPLICACIONES DE LAS TIC EN EL DESARROLLO DE LAS CUALIDADES FISICAS EN LOS ESTUDIANTES DE PRIMARIA DEL MINICIPIO DE CHITARAQUE, BOYACA AL UTILIZAR LA BIOMECANICA EN EL AREA DE EDUCACIÓN FÍSICA</t>
  </si>
  <si>
    <t>LUZ AMPARO JAIMES ANAYA ; LUIS ALBERTO LOPEZ CRISTANCHO</t>
  </si>
  <si>
    <t>INFLUENCIA DE LAS TIC EN EL ÁREA DE ESPAÑOL PARA MEJORAR EL RENDIMIENTO ACADÉMICO EN LOS ESTUDIANTES DE BÁSICA PRIMARIA DE LA INSTITUCIÓN EDUCATIVA LAS PUENTES SEDE D</t>
  </si>
  <si>
    <t>GLADYS TERESA GALÁN PINILLA</t>
  </si>
  <si>
    <t>INTEGRACIÓN DEL TABLERO VIRTUAL COMO HERRAMIENTA DIDÁCTICA EN LA ENSEÑANZA DE LAS MATEMÁTICAS PARA LOS ESTUDIANTES DE 5° DE PRIMARIA DE LA INSTITUCIÓN EDUCATIVA LUIS EDUARDO DÍAZ DE YONDÓ</t>
  </si>
  <si>
    <t>TATIANA GUERRERO AVILÉS y CAROLINA RUIZ FRANCO</t>
  </si>
  <si>
    <t>USO Y APROPIACION DE LAS TABLET DISPONIBLES EN LA INSTITUCIÓN EDUCATIVA ¿JORGE GUILLERMO MOJICA MARQUEZ¿ DEL MUNICIPIO DE TASCO BOYACA EN LA FORMACIÓN DE UN SEMILLERO DE INVESTIGACION CON ESTUDIANTES DEL GRADO SEXTO DE BACHILLERATO</t>
  </si>
  <si>
    <t>AMAYA GOMEZ ORLANDO; ROSA NELLY PASACHOA MURILLO</t>
  </si>
  <si>
    <t>CARACTERIZACIÓN DE PRÁCTICAS DOCENTES Y SU RELACIÓN CON LAS COMPETENCIAS PROFESIONALES EN EL PROGRAMA DE INGENIERÍA EN MULTIMEDIA</t>
  </si>
  <si>
    <t>JORGE AUGUSTO JARAMILLO MUJICA</t>
  </si>
  <si>
    <t>MAESTRÍA EN EDUCACIÓN</t>
  </si>
  <si>
    <t>Estrategia pedagógica para el aprendizaje de conceptos básicos de estadística en el área de matemáticas con la mediación de las TIC en el grado séptimo de la Institución Educativa Provenza de Bucaramanga</t>
  </si>
  <si>
    <t>Sonia Patricia Cruz Serrano</t>
  </si>
  <si>
    <t>ANÁLISIS, DISEÑO, DESARROLLO E IMPLANTACIÓN DEL MÓDULO DE PROYECTOS EN LA PLATAFORMA ICARO DE LA OFICINA ASESORA DE PLANEACIÓN Y CONTROL DE LA UNIVERSIDAD DISTRITAL FRANCISCO JOSÉ DE CALDAS</t>
  </si>
  <si>
    <t>Iván David Gualteros Katherine Stella Zubieta Vivas</t>
  </si>
  <si>
    <t>ANÁLISIS Y DESARROLLO DE UNA APLICACIÓN WEB PARA LA GESTIÓN DE PROTOCOLOS DE PRUEBAS PARA TRANSFORMADORES SERIE 15K IMPLEMENTANDO EL MODELO SE SERVICIO SAAS DE LA PLATAFORMA DE COMPUTACIÓN EN LA NUBE.</t>
  </si>
  <si>
    <t>Jaime Alejandro Aguilar García, William Andrés Cuadros Castro</t>
  </si>
  <si>
    <t>DISEÑO Y DESARROLLO DE UNA HERRAMIENTA DE SOFTWARE LIBRE PARA MONITOREO DE DISPONIBILIDAD DE IVR SOBRE SISTEMAS DE TELEFONÍA</t>
  </si>
  <si>
    <t>Rafael Eduardo Morales Osorio, Diego Fernando López González</t>
  </si>
  <si>
    <t>DESARROLLO DE ENCADENAMIENTO DE HERRAMIENTAS (TOOLCHAIN) PARA EL DESARROLLO DE VIDEOJUEGOS COMO PASANTÍA EN LA EMPRESA BRAINZ.</t>
  </si>
  <si>
    <t>Camilo Alfonso Castro Arteaga</t>
  </si>
  <si>
    <t>SISTEMA DE GESTIÓN DE CONOCIMIENTO PARA REDES ACADÉMICAS APOYADO EN SISTEMAS DE HIPERMEDIA ADAPTATIVO</t>
  </si>
  <si>
    <t>Kattya Alejandra Peña Nieto</t>
  </si>
  <si>
    <t>JUEGO DE ROL EN LÍNEA PARA APOYAR EL PROCESO DE APRENDIZAJE DE LA POESÍA LÍRICA PARA UNA POBLACIÓN EN ESTADO DE LIMITACIÓN VISUAL TOTAL</t>
  </si>
  <si>
    <t>Edwin José Acosta Cortés, Manuel Alejandro Rodriguez Rojas,Sebastian Rodas Quintero</t>
  </si>
  <si>
    <t>DISEÑO Y DESARROLLO DE UNA APLICACIÓN ANDROID PARA LA ENSEÑANZA DE LA LENGUA DE SEÑAS COLOMBIANA EN NIÑOS SORDOS DE 3 A 6 AÑOS DE EDAD.</t>
  </si>
  <si>
    <t>Jhonny Alejandro Pérez Rojas</t>
  </si>
  <si>
    <t>PROTOTIPO DE HERRAMIENTA ADAPTATIVA PARA LA SIMULACIÓN DE LABORATORIOS DE QUÍMICA</t>
  </si>
  <si>
    <t>Carlos Fernando Becerra Guzmán, Maryury Julieth Carvajal Camargo</t>
  </si>
  <si>
    <t>SISTEMATIZACIÓN DEL DESARROLLO Y ADAPTACIÓN DE SITIOS WEB AJUSTADOS A LA NORMA NTC 5854</t>
  </si>
  <si>
    <t>Jesús David Romero Melo, Ana Maria Nates Rodríguez</t>
  </si>
  <si>
    <t>APOYO EN LA GESTIÓN DE PROYECTOS DE CONSULTORÍA EN TECNOLOGÍA CON LA APLICACIÓN RPA (ROBOTIC PROCESS AUTOMATION)</t>
  </si>
  <si>
    <t>Sergio Arturo Pérez Rincón</t>
  </si>
  <si>
    <t>ANÁLISIS, DISEÑO Y DESARROLLO DE UN PROTOTIPO DE SOFTWARE PARA EL ESTUDIO ESTADÍSTICO DE TRAYECTORIAS DE RESPUESTAS A CUESTIONARIOS APOYADOS EN MAPAS CONCEPTUALES.</t>
  </si>
  <si>
    <t>Walther Stein Parrado Molano, Carlos Harvey Yara Clavijo</t>
  </si>
  <si>
    <t>DISEÑO DE MODELO INFORMÁTICO TIPO BLOCKCHAIN PARA MEJORAR LA GESTIÓN DE LA INFORMACIÓN EN LOS HOTELES DE LA ZONA HISTÓRICA DE BOGOTÁ</t>
  </si>
  <si>
    <t>JUANITA GARCIA CONTRERAS , JULIAN EDUARDO ROJAS SAAVEDRA</t>
  </si>
  <si>
    <t>Jaime Alberto Paez Paez</t>
  </si>
  <si>
    <t>PLAN DE NEGOCIOS PARA LA CREACIÓN DE UN SISTEMA DE GESTIÓN Y SEGUIMIENTO DE LA SALUD OCUPACIONAL. CASO DE ESTUDIO: COVID-19</t>
  </si>
  <si>
    <t>Jorge Alejandro Morales Acosta, Lucas Omar Blandón Pulido</t>
  </si>
  <si>
    <t>Fernando Martinez Martinez</t>
  </si>
  <si>
    <t>PLAN DE NEGOCIO PARA EL DESARROLLO DE UN SISTEMA DE GESTIÓN Y CONTROL DE BONOS DE CARBONO</t>
  </si>
  <si>
    <t>Nicolas Cabrejo Rubiano, Estefany Jaramillo Vera</t>
  </si>
  <si>
    <t>FORTALECIMIENTO DE LA COMPETENCIA COMPRENSIÓN E INTERPRETACIÓN LECTORA A TRAVÉS DE ESTRATEGIAS PEDAGÓGICAS DISEÑADAS EN JCLIC</t>
  </si>
  <si>
    <t>ARLETH BRIGEET PINEDA CARDOZO , NUBIA STELLA HUERTAS DUARTE</t>
  </si>
  <si>
    <t>MAESTRÍA EN TECNOLOGÍAS DIGITALES APLICADAS A LA EDUCACIÓN</t>
  </si>
  <si>
    <t>ESTRATEGIA UTILIZANDO UN CANAL EN YOUTUBE PARA EL DESARROLLO DEL PENSAMIENTO ALEATORIO EN NIÑOS DE GRADO TERCERO</t>
  </si>
  <si>
    <t>JUEGOS DIGITALES PARA POTENCIAR LA COMPRENSIÓN LECTORA EN PREESCOLAR. UNA OPORTUNIDAD PARA PROPICIAR PROCESOS DE COMUNICACION CON SENTIDO.</t>
  </si>
  <si>
    <t>SANDRA PILAR TELLEZ BOJACA , YULY ANDREA BERNAL PARDO</t>
  </si>
  <si>
    <t>Implementación del protocolo LoRaWAN para el transceptor SX1262 en un microcontrolador de 32 bits</t>
  </si>
  <si>
    <t>Francisco Javier Espejo Rodriguez, Jose Albeiro Castiblanco Núñez</t>
  </si>
  <si>
    <t>Sistema inalámbrico de adquisición de datos implementado en túnel de viento para la caracterización aerodinámica de turbinas eólicas</t>
  </si>
  <si>
    <t>Jhoan Sebastian Casallas Valero</t>
  </si>
  <si>
    <t>Modelo del sistema de telecomunicaciones inalámbricas tipo MESH para la gestión de recursos energéticos en una microrred eléctrica.</t>
  </si>
  <si>
    <t>JHON JAIRO CÉSPEDES MURILLO</t>
  </si>
  <si>
    <t>Maestría en Telecomunicaciones</t>
  </si>
  <si>
    <t>DISEÑO DEL SISTEMA DE COMUNICACIÓN ENTRE UN DRON Y UNA ESTACIÓN TERRENA PARA ENTREGA DE MERCANCÍA</t>
  </si>
  <si>
    <t>Raquel Ximena Mendivelso Fernandez, Hollwann Armando Leon Zabala</t>
  </si>
  <si>
    <t>TÉRMINOS DE REFERENCIA PARA LA MIGRACIÓN DE LTE A 5G EN COLOMBIA</t>
  </si>
  <si>
    <t>Óscar Leonardo Quilaguy Beltrán</t>
  </si>
  <si>
    <t>SISTEMA DE MONITOREO Y DETECCIÓN DE FALLOS EN UNA MICRORRED ELÉCTRICA UTILIZANDO MEDIDORES INTELIGENTES</t>
  </si>
  <si>
    <t>NICOLAS ANDRES FRESNEDA BECERRA</t>
  </si>
  <si>
    <t>Medición y análisis de cobertura de la señal de televisión digital terrestre en entornos urbanos</t>
  </si>
  <si>
    <t>JUAN PABLO OVIEDO PERDOMO</t>
  </si>
  <si>
    <t>METODOLOGÍA PARA EL ANÁLISIS DE VULNERABILIDADES DE SEGURIDAD DE REDES LPWAN CON APLICACIONES EN IOT</t>
  </si>
  <si>
    <t>IVAN DARIO BELLO GONZALEZ</t>
  </si>
  <si>
    <t>Modelo de análisis de vulnerabilidades aplicado a sistemas de navegación y telemetría presentes en RPAS</t>
  </si>
  <si>
    <t xml:space="preserve">WILMAR NEISER RENGIFO GUIZA </t>
  </si>
  <si>
    <t>Implementación de una modificación del algoritmo Huffman utilizando redes neuronales</t>
  </si>
  <si>
    <t>WILLIAM JAVIER CASTILLO GAMEZ</t>
  </si>
  <si>
    <t>Cobertura de la señal TDT DBV-T2 en zonas rurales</t>
  </si>
  <si>
    <t>DIANA ACOSTA PENA</t>
  </si>
  <si>
    <t>Ingeniería en Telecomunicaciones</t>
  </si>
  <si>
    <t>Implementación de una red de sensores inalámbricos basada en LPWAN para la georreferenciación de puntos de control terrestres</t>
  </si>
  <si>
    <t>ANDRES CAMILO GONZALEZ HERNANDEZ</t>
  </si>
  <si>
    <t>Diseño del sistema de comunicación entre un Dron y una estación terrena para entrega de mercancía</t>
  </si>
  <si>
    <t>HOLLWANN ARMANDO LEON ZABALA , RAQUEL XIMENA MENDIVELSO FERNANDEZ</t>
  </si>
  <si>
    <t>Método para el diseño de redes de televisión digital terrestre en entorno rural de Cundinamarca-Colombia</t>
  </si>
  <si>
    <t>Diana Acosta Peña</t>
  </si>
  <si>
    <t>Esquema de seguridad de datos entre los nodos y el Gateway en una red LoRaWAN</t>
  </si>
  <si>
    <t>JEFERSSON SEBASTIAN RONDON SANABRIA</t>
  </si>
  <si>
    <t>Evaluación de la condición de vegetación mediante análisis de índices espaciales y espectrales con imágenes obtenidas con vehículos aéreos no tripulados</t>
  </si>
  <si>
    <t>Propuesta de modelo de propagación para el diseño de redes TDT en Bogotá</t>
  </si>
  <si>
    <t>Álvaro Andrés Casanova Vargas</t>
  </si>
  <si>
    <t>Comportamiento y rendimiento de las comunicaciones directas Aire Tierra de banda ancha (BDA2GC) basadas en las nuevas tecnologías de radio 5G</t>
  </si>
  <si>
    <t>Javier Enrique Méndez Gómez</t>
  </si>
  <si>
    <t>Planeación y diseño de una red de acceso por fibra óptica FTTH para brindar servicios multimedia a comunidades beneficiadas por el fin del conflicto armado</t>
  </si>
  <si>
    <t>Oscar David Gomez Mora, Lina Vanessa Buitrago Forero</t>
  </si>
  <si>
    <t>Juan Carlos Gómez Paredes</t>
  </si>
  <si>
    <t>JUAN SEBASTIAN CARRILLO SANABRIA</t>
  </si>
  <si>
    <t>Diseño e implementación de placa de desarrollo para aplicaciones de nodos LoRa WAN</t>
  </si>
  <si>
    <t>Alex Francisco Bustos Pinzón</t>
  </si>
  <si>
    <t>Jose Noe Poveda</t>
  </si>
  <si>
    <t>OMAR JOSE CASTRO CASTRO - ESTEBAN ALEJANDRO CARDENAS LANCHEROS</t>
  </si>
  <si>
    <t>Algoritmo para la Compensación de la Dispersión por Modo Polarización de Primer y Segundo Orden en Sistemas Ópticos de Alta Velocidad</t>
  </si>
  <si>
    <t>Leonardo Hernández Bernal, Sergio Arturo Siabato Villa</t>
  </si>
  <si>
    <t>Generación y puesta en marcha de un modelo para la homologación de terminales móviles a través del desarrollo de una aplicación sobre el sistema operativo Android</t>
  </si>
  <si>
    <t>Wbeymar Carvajal Pinzón</t>
  </si>
  <si>
    <t>Expansión y optimización de recursos de rig de minería de criptomonedas</t>
  </si>
  <si>
    <t>Catalina Urdaneta Bernal</t>
  </si>
  <si>
    <t>Desarrollo de un algoritmo fundamentado en un modelo de tarificación en tiempo real basado en respuesta a la demanda para gestionar la demanda energética de un cargador residencial de baterías para vehículos eléctricos</t>
  </si>
  <si>
    <t>Miguel Ángel Dávila Rojas</t>
  </si>
  <si>
    <t>METODOLOGÍA PARA PLANIFICACIÓN DE REDES DE TELEVISIÓN DIGITAL TERRESTRE EN COLOMBIA</t>
  </si>
  <si>
    <t>Edgar Andrés López Salamanca</t>
  </si>
  <si>
    <t>MODELO DE AFECTACIÓN DE CALIDAD DE SERVICIO EN REDES WI-FI EN COEXISTENCIA CON REDES LTE EN BANDA NO LICENCIADA</t>
  </si>
  <si>
    <t>Felipe Andres Zarta Escobar,</t>
  </si>
  <si>
    <t>Implementación de un Sistema de Comunicación Cqam Sobre Radio Definida por Software</t>
  </si>
  <si>
    <t>Rafael Leonardo Rojas Moreno, Ronal Alexander Prieto Espitia</t>
  </si>
  <si>
    <t>BRAYAN FERNANDO BERNAL CRUZ - NATALIA ANGELICA CANCINO GARCIA</t>
  </si>
  <si>
    <t>MODELO DEL SISTEMA DE COMUNICACIONES PARA UNA MICRORRED ELÉCTRICA AISLADA, BASADO EN UNA RED DE SENSORES INALÁMBRICOS, PARA LA TRANSFERENCIA DE DATOS DE CONTROL</t>
  </si>
  <si>
    <t>PEDRO ALEJANDRO MANCERA LAGOS</t>
  </si>
  <si>
    <t>Propuesta para un Modelo de Antena Microstrip Basada en Perturbaciones Geométricas</t>
  </si>
  <si>
    <t>Luis Alejandro Quiroz</t>
  </si>
  <si>
    <t>Impacto y Mitigación de la Dispersión por Modo Polarización en Sistemas Ópticos de Alta Velocidad</t>
  </si>
  <si>
    <t>Cristian Fernando Silva Tibaduiza, Danilo Plazas Irreño</t>
  </si>
  <si>
    <t>Internet Inteligente</t>
  </si>
  <si>
    <t>Modelo de pronósticos en la educación superior en pruebas específicas de Ingeniería, Licenciatura y Pensamiento Científico Matemático en Saber Pro aplicando Machine Learning</t>
  </si>
  <si>
    <t>Daniel Esteban Martínez Cervera</t>
  </si>
  <si>
    <t>Octavio José Salcedo Parra</t>
  </si>
  <si>
    <t>Implementación de una  Plataforma Web para el IPAZUD con el objetivo de almacenar, clasificar y
 divulgar las publicaciones que produce la entidad (Libros, Revistas, 
Investigaciones y Proyectos), garantizando su integridad y disponiendo 
la información para su consulta a través del sitio web</t>
  </si>
  <si>
    <t>Manuel Antonio Vargas Anzola</t>
  </si>
  <si>
    <t>Octavio José Salcedo Parra, Wilson Díaz Gamba</t>
  </si>
  <si>
    <t>MODELO ARQUITECTÓNICO PARA LA INTERCONECTIVIDAD DE REDES VANET UTILIZANDO INTERNET DE LAS COSAS</t>
  </si>
  <si>
    <t>Lewys Correa Sánchez</t>
  </si>
  <si>
    <t>ALGORITMO DE DETECCIÓN TEMPRANA PARA LA ENFERMEDAD DEL ALZHEIMER UTILIZANDO APRENDIZAJE AUTÓNOMO.</t>
  </si>
  <si>
    <t>Jorge Eduardo Aguilar Obregón</t>
  </si>
  <si>
    <t>Modelamiento de redes de transmisión inalámbricas para la comunicación de sensores dentro del cuerpo humano</t>
  </si>
  <si>
    <t>Maestría en Ingeniería - Telecomunicaciones</t>
  </si>
  <si>
    <t>Diagnóstico de los Mecanismos de Autorización y Autenticación de Usuarios que faciliten el cumplimiento de los estándares COBIT 4.1/5.0 aplicando Teoría de Juegos</t>
  </si>
  <si>
    <t>Evaluación de desempeño de arquitecturas de servicios multimedia convergentes</t>
  </si>
  <si>
    <t>Propuesta arquitectónica a nivel de infraestructura y de contenidos para el diseño y simulación de un ISP de nivel 4 Colombia</t>
  </si>
  <si>
    <t>Modelo de regulación para redes de acceso de próxima generación a internet en Colombia</t>
  </si>
  <si>
    <t>Evaluación e implementación de técnicas y estrategias para la migración a IPV6 en redes móviles, caso proveedor de servicios colombiano</t>
  </si>
  <si>
    <t>Metodología de optimización energética aplicando calidad de servicios (QoS) e Internet de las Cosas (IoT) en ambientes inmóticos</t>
  </si>
  <si>
    <t>Modelo Arquitectónico Para La Interconectividad de Redes VANET Utilizando Internet de las Cosas</t>
  </si>
  <si>
    <t>Modelado para el pronóstico del impacto de la producción científica nacional en ingeniería mediante minería de texto y procesamiento del lenguaje natura</t>
  </si>
  <si>
    <t>INNOVACION: METODOLOGIA PARA LA IMPLEMENTACION DE QOS EN REDES LI-Fl SOBRE ENTORNOS DE 5A GENERACION</t>
  </si>
  <si>
    <t>Arquitectura para un Sistema de Gestión de Tráfico ITS basado en el controlador flexible</t>
  </si>
  <si>
    <t>Caracterización de usuarios primarios para la implementación de un modelo predictor para la toma de decisiones en redes inalámbricas de radio cognitiva</t>
  </si>
  <si>
    <t>DISEÑO DE UNA ARQUITECTURA PARA EL MONITOREO DE LOS SIGNOS VITALES EN ENTORNOS RESTRINGIDOS</t>
  </si>
  <si>
    <t>Modelo de Optimización de rendimiento en redes 802.11 AC utilizando programación Multi-Objetivo</t>
  </si>
  <si>
    <t>Modelo Algorítmico para limitar la congestión del protocolo TCP en redes de extremo a extremo</t>
  </si>
  <si>
    <t>Diseño de una arquitectura para el monitoreo de los signos vitales en entornos restringidos</t>
  </si>
  <si>
    <t>Metodología para aplicar calidad de servicio a redes OTN</t>
  </si>
  <si>
    <t>Innovación: Metodología para la implementación de QoS en redes Li-Fi sobre entornos de 5A Generación</t>
  </si>
  <si>
    <t>Diseño de un algoritmo MAC para la asignación equitativa de espectro en redes inalámbricas de radio cognitiva</t>
  </si>
  <si>
    <t>ESTUDIO MODELO DE OPTIMIZACIÓN DE RENDIMIENTO EN REDES 802.11ac.</t>
  </si>
  <si>
    <t>Estudio de caso, banco de alimentos de Bogotá en momentos de pandemia: Retos y soluciones.</t>
  </si>
  <si>
    <t>Maria Paula Vega Hincapie</t>
  </si>
  <si>
    <t>Modelo hibrido y estratégico para distribución e inventario en operadores logísticos.</t>
  </si>
  <si>
    <t>Doctorado en Ingeniería de Procesos - EAN</t>
  </si>
  <si>
    <t>Estructuración de una metodología para la verificación de discrepancias de las operaciones de distribución en grandes superficies</t>
  </si>
  <si>
    <t>Evaluación de mecanismos de colaboración para la mejora del desempeño sostenible de la cadena de suministro</t>
  </si>
  <si>
    <t>Incidencias de los sistemas de trazabilidad en la reducción del efecto látigo en la cadena de suministro de alimentos perecederos.</t>
  </si>
  <si>
    <t>Modelos logísticos estocásticos aplicados a las cadenas de suministro: una revisión de la literatura</t>
  </si>
  <si>
    <t>Modelo integral de logística inversa y colaborativa entre empresas fabricantes de productos de aseo para el aprovechamiento de residuos plásticos</t>
  </si>
  <si>
    <t>Modelado de patrones de comportamiento en el consumidor para el diseño de políticas y mitigación del efecto látigo en la cadena de suministro de alimentos</t>
  </si>
  <si>
    <t>Optimización de la cadena de suministro de perecederos usando el modelo LIRP (Location Inventory Routing problem) para los QSR (Quick Service Restaurant) en la ciudad de Bogotá D.C.</t>
  </si>
  <si>
    <t xml:space="preserve">
Javier Enrique Mantilla Rosas</t>
  </si>
  <si>
    <t>Maestría Industrial</t>
  </si>
  <si>
    <t>Incidencia de los tipos de asignación en el desempeño de la preparación de pedidos en almacenes para productos alimentarios.</t>
  </si>
  <si>
    <t>Andrea Constanza Tibaquira Celis</t>
  </si>
  <si>
    <t>Estrategias de resiliencia en la cadena de suministro agrícola: un caso de estudio cadena de suministro de la papa</t>
  </si>
  <si>
    <t>Francy Lorena Univio Perez</t>
  </si>
  <si>
    <t>Modelo Cross Docking para productos perecederos en industrias transformadoras de alimentos de Bogota</t>
  </si>
  <si>
    <t>Víctor Mauricio Reyes</t>
  </si>
  <si>
    <t>Propuesta metodológica para la generación de competencias de orden conceptual en los procesos de enseñanza aprendizaje asociados a la generación de valor en cadenas de abastecimiento.</t>
  </si>
  <si>
    <t>William Alejandro Palacio Torres</t>
  </si>
  <si>
    <t>Efectos de las asimétrias de capacidades logísticas en la sostenibilidad de la cadena de suministro de alimentos perecederos.</t>
  </si>
  <si>
    <t>Tatiana Maya Trujillo</t>
  </si>
  <si>
    <t>Hacia un camino conceptual de los operadores y plataformas logísticas</t>
  </si>
  <si>
    <t>Maria Alejandra Acevedo Cote - Daniela Fernanda Sanchez Polanco</t>
  </si>
  <si>
    <t>Ingeniería Industrital</t>
  </si>
  <si>
    <t>Elementos constitutivos de un barrio digital como apoyo al cumplimiento de los objetivos de desarrollo sostenible, caso de estudio: Barrio Olaya - Bogotá D.C</t>
  </si>
  <si>
    <t>Bryan Steve Torres González, Laura Daniela Tavera Cruz </t>
  </si>
  <si>
    <t>Tutor: Luz Angela Rocha Salamanca</t>
  </si>
  <si>
    <t>Modelo para determinar la apropiación de las Tecnologías de Información Geográfica en los sectores ambiente, hábitat y planeación para promover el cumplimiento de los Objetivos de Desarrollo Sostenible en Bogotá.</t>
  </si>
  <si>
    <t>Yeni Andrea Nieto Vera</t>
  </si>
  <si>
    <t>Maestría en Ciencias de la información y las comunicaciones</t>
  </si>
  <si>
    <t>Tutor: Ruben Javier Medina Daza</t>
  </si>
  <si>
    <t>DISEÑO Y CREACIÓN DE UN MODELO
CONCEPTUAL PARA LA CONSTRUCCIÓN
DE UNA INFRAESTRUCTURA DE DATOS
ESPACIALES PARA EL DEPARTAMENTO
DEL META</t>
  </si>
  <si>
    <t>HELBER LEONARDO GUTIÉRREZ GUERRERO</t>
  </si>
  <si>
    <t>LUZ ÁNGELA ROCHA SALAMANCA</t>
  </si>
  <si>
    <t>CREACIÓN DE UN ATLAS WEB QUE RECONSTRUYA LA MEMORIA HISTÓRICA DEL CONFLICTO
COLOMBIANO DESDE LAS AULAS, HACIENDO USO DE HERRAMIENTAS TECNOLÓGICAS Y CONCEPTOS
DE GEOGRAFÍA E HISTORIA</t>
  </si>
  <si>
    <t>ANGÉLICA MARÍA PEÑA ZAMBRANO, 
RAFAEL ENRIQUE GONZÁLEZ CASTILLO</t>
  </si>
  <si>
    <t>DISEÑO DEL MODELO DE CALIDAD PARA LOS DATOS GEOGRÁFICOS
GENERADOS A PARTIR DE LA METODOLOGÍA “FIT FOR PURPOSE”</t>
  </si>
  <si>
    <t>MONTOYA CASTELLANOS, JONATHAN</t>
  </si>
  <si>
    <t>Mapeo de enfermedades con enfoques bayesianos y evaluación del riesgo relativo para la salud pública en Colombia</t>
  </si>
  <si>
    <t>Diseño de un modelo para la representación de la dinámica espacio-temporal de objetos geográficos de tipo región mediante trayectorias semánticas en base de datos</t>
  </si>
  <si>
    <t>Alvaro Ortiz Dávila</t>
  </si>
  <si>
    <t>Javier Medina</t>
  </si>
  <si>
    <t>Aproximación del comportamiento espacial de la corrupción en Colombia a nivel departamental 2000-2017</t>
  </si>
  <si>
    <t>Diseño del modelo de calidad para los datos geográficos generados a partir de la metodología ¿Fit For Purpose¿</t>
  </si>
  <si>
    <t>Modelo para la determinación de Isoglosas y clasificación dialectal a partir de datos del tomo III del Atlas Lingüístico Etnográfico De Colombia</t>
  </si>
  <si>
    <t>Revisión y caracterización del fenómeno de las Islas de Calor Urbanas (ICU) con énfasis en el caso Colombiano</t>
  </si>
  <si>
    <t>Práctica en espectroscopia estelar como apoyo a las actividades del Observatorio Astronómico de la Universidad Distrital</t>
  </si>
  <si>
    <t>Generación de un modelo de predicción espacial de la deforestación en la jurisdicción de Corpochivor para el periodo 2017-2047 basado en mapas de cobertura y análisis de variables espaciales con dinámica EGO</t>
  </si>
  <si>
    <t>Creación de un Atlas Web que reconstruya la memoria histórica del conflicto colombiano desde las aulas, haciendo uso de herramientas tecnológicas y conceptos de geografía e historia</t>
  </si>
  <si>
    <t>Construcción del modelo de calidad para la clasificación del uso del suelo en el ordenamiento territorial enmarcado en la infraestructura de datos espaciales para la administración de tierras</t>
  </si>
  <si>
    <t>Análisis estadístico espacial de los sismos volcanotectonicos localizables del volcán Galeras en el período comprendido entre 2010 y 2012</t>
  </si>
  <si>
    <t>Diseño y creación del Laboratorio de Herramientas Educativas SIG para las ciencias sociales en la educación básica secundaria</t>
  </si>
  <si>
    <t>Metodología para el estudio de pre-factibilidad de un sistema de generación-distribución para una zona aislada utilizando sistemas de información geográfica</t>
  </si>
  <si>
    <t>PORTAL DE SERVICIOS WEB GEOGRÁFICO PARA EL SEMILLERO DE INVESTIGACIÓN GEIPER</t>
  </si>
  <si>
    <t>Análisis y modelación espacio temporal del PM 2.5 periodo (2014-2018). Estudio de caso Bogotá D.C.</t>
  </si>
  <si>
    <t>Análisis espacio-temporal de los determinantes del precio de la vivienda en la localidad de Suba entre 2005 y 2011 mediante la regresión geográficamente ponderada</t>
  </si>
  <si>
    <t>Modelo para la evaluación de la calidad de agua utilizando imágenes de satélite, a partir de las concentraciones fisicoquímicas</t>
  </si>
  <si>
    <t>Modelo de catastro 3D a partir de tecnología RPAS como apoyo a estudios de gestión de riesgo en zonas urbanas</t>
  </si>
  <si>
    <t>Modelo de una infraestructura de posicionamiento como soporte a la construcción de una Sociedad Espacialmente Habilitada en Bogotá</t>
  </si>
  <si>
    <t>Series de tiempo para monitorear la variabilidad climática en el mar caribe mediante ajuste de un modelo vectorial autorregresivo</t>
  </si>
  <si>
    <t>Análisis de la metodología "SAR Polarimetric Target Analysis" para el mejoramiento de la metodología CORINE Land Cover en Colombia</t>
  </si>
  <si>
    <t>Modelación espacial del riesgo de desastres naturales en Colombia 2010-2016</t>
  </si>
  <si>
    <t>Modelo para determinar la apropiación de las Tecnologías de Información Geográfica en los sectores ambiente, hábitat y planeación para promover el cumplimiento de los Objetivos de Desarrollo Sostenible en Bogotá</t>
  </si>
  <si>
    <t>Generación de regiones intermedias a partir de instantáneas temporales para el crecimiento urbano de Bogotá en bases de datos espacio-temporales</t>
  </si>
  <si>
    <t>DISEÑO Y CREACIÓN DE UN MODELO CONCEPTUAL PARA LA CONSTRUCCIÓN DE UNA INFRAESTRUCTURA DE DATOS ESPACIALES A NIVEL DEPARTAMENTAL</t>
  </si>
  <si>
    <t>DISEÑO Y ANÁLISIS ESPACIAL DE UNA RED DE INFRAESTRUCTURA VERDE PARA LA LOCALIDAD RAFAEL URIBE URIBE</t>
  </si>
  <si>
    <t>Análisis de accesibilidad espacial electoral en el marco del proyecto Mapeo de las dinámicas territoriales de la implementación de los acuerdos de paz (M-DTI)</t>
  </si>
  <si>
    <t>Determinación del factor de cambio en el glaciar de la Sierra Nevada de Santa Marta, a partir de regiones en movimiento en bases de datos espacio temporales</t>
  </si>
  <si>
    <t>Modelo para la creación de infraestructura verde en la ciudad de Bogotá enmarcado en el concepto de las ciudades inteligentes</t>
  </si>
  <si>
    <t>Modelo para la detección de anomalías sobre objetos en movimiento en bases de datos espacio-temporales</t>
  </si>
  <si>
    <t>MCM: MAGNA COLOMBIA MOVIL APP PARA LA CONVERSIÓN DE COORDENADAS E IDENTIFICACIÓN DE PLANCHAS CARTOGRÁFICAS</t>
  </si>
  <si>
    <t>SIGICU-SISTEMA DE INFORMACIÓN GEOGRÁFICA WEB DE ISLAS DE CALOR URBANAS</t>
  </si>
  <si>
    <t>VICACHAPINERO: VISOR GEOGRAFICO PARA CALCULO DEL VALOR DE UN INMUEBLE SOMETIDO BAJO ELE REGIMEN DE PROPIEDAD HORIZONTAL EN LA LOCALIDAD DE CHAPINERO</t>
  </si>
  <si>
    <t>Modelación del riesgo de inundación en Bogotá D.C. en el periodo del 2007 - 2016</t>
  </si>
  <si>
    <t>Apoyo y Soporte Técnico en las Labores de Ingeniería para la Investigación Concerniente a la Gestión del Suelo del Plan Parcial de Renovación Urbana ¿Tres Quebradas¿ UG 1 Impartido por Metrovivienda-ERU</t>
  </si>
  <si>
    <t>Propuesta Metodológica para la Incorporación de las Zonas de Servidumbre de las Lineas de Trasmisión de Energía en los Planes de Ordenamiento Territorial de los Municipios de la Zona de Influencia de ISA</t>
  </si>
  <si>
    <t>SONORAPP, APLICACIÓN MOVIL PARA EL REGISTRO Y VISUALIZACIÓN DE NIVELES DE RUIDO EN UNA PLATAFORMA</t>
  </si>
  <si>
    <t>Apoyo técnico en el proceso de interventoría en valoración y gestión predial para el proyecto vial Remedios ¿ Zaragoza ¿ Caucasia</t>
  </si>
  <si>
    <t>Interpoladores determinísticos espacio-temporales, series de tiempo y análisis de datos funcionales para el estudio y predicción de la precipitación en Cundinamarca y Bogotá D.C.</t>
  </si>
  <si>
    <t>QIVI: COMPLEMENTO PARA QGIS QUE CALCULA EL INDICE DE VALOR DE IMPORTANCIA EN ESTUDIOS ECOLÓGICOS DE ANÁLISIS ESTRUCTURAL DE VEGETACIÓN</t>
  </si>
  <si>
    <t>OJOCIUDADANO: APLICATIVO WEB PARA EL REPORTE DE EVENTOS QUE AFECTAN LA CIUDADANIA</t>
  </si>
  <si>
    <t>QFLAME: PLUGIN DE QGIS PARA LA GENERACIÓN DE ÁREA SUCEPCIEBLES A INCENDIOS FORESTALES BAJO LA METODOLOGIÍA DEFINIDA POR EL IDEAM</t>
  </si>
  <si>
    <t>SAFRANVI: GEOVISOR DEL SENDERO SAN FRANCISCO-VICHADA DE LA CIUDAD DE BOGOTÁ USANDO SERVICIOS EN LA NUBE.</t>
  </si>
  <si>
    <t>GEOGRAFIARTE: GFEOVISOR PARA EL INVENTARIO DEL ARTE URBANO EN BOGOTA.</t>
  </si>
  <si>
    <t>GEOSM: VISOR GEOGRAFICO PARA LA PRESENTACIÓN DE LOAS MODELACIONES DE LOS YACIMIENYOS GEOLOGICOS DE ARCILLA Y CAOLINES DE LA EMPRESA SUMICOL SAS</t>
  </si>
  <si>
    <t>TAXOM: APLICACIÓN PARA DISPOSITIVOS MOVILES PARA LA RECOLECCIÓN DE DATOS TAXONOMICOS DE FAUNA</t>
  </si>
  <si>
    <t>ZRH: PLUGIN DE ARGIS PARA LA DETERMINACIÓN DE ZONAS RELATIVAMENTE HOMOGENEAS EN EL CALCULO DE UNIDADES AGRICOLAS FAMILIARES</t>
  </si>
  <si>
    <t>Análisis epidemiológico-espacial de los determinantes de la neumonía en Bogotá (2004-2014)</t>
  </si>
  <si>
    <t>Análisis de las propuestas metodológicas de la agencia suiza y de catastro de Holanda para la modernización del sistema de información territorial en Colombia</t>
  </si>
  <si>
    <t>DETERMINACIÓN DE LOS ELEMENTOS ESTRUCTURANTES PARA LA ELABORACIÓN DEL CATÁLOGO DE OBJETOS, BASADOS EN LA METODOLOGÍA DE USO DE LA INFORMACIÓN GEOGRÁFICA EN PROCESOS DE ORDENAMIENTO TERRITORIAL DEL INSTITUTO GEOGRÁFICO AGUSTÍN CODAZZI</t>
  </si>
  <si>
    <t>DISEÑO E IMPLEMENTACIÓN DE UN SISTEMA DE INFORMACIÓN GEOGRÁFICA EN LÍNEA PARA EL ATLAS LINGÜÍSTICO-ETNOGRÁFICO DE COLOMBIA, SU MANUAL Y SUPLEMENTO</t>
  </si>
  <si>
    <t>ESTANDARIZACIÓN DE LOS ELEMENTOS DETERMINANTES ENCARGADOS DE RESTRINGIR LA OCUPACIÓN TERRITORIAL Y DE LOS ELEMENTOS CONDICIONANTES QUE FIJAN LA OCUPACIÓN Y DISTRIBUCIÓN; QUE HARAN PARTE DEL CATALOGO DE OBJETOS ORIENTADO AL ORDENAMIENTO TERRITORIAL EN COLOMBIA</t>
  </si>
  <si>
    <t>ANÁLISIS DE LAS FUENTES DE INFORMACIÓN GEOGRÁFICA DIGITAL EN EL TEMA DE LA MINERÍA EN COLOMBIA</t>
  </si>
  <si>
    <t>Modelo semántico para trayectorias de puntos en movimiento</t>
  </si>
  <si>
    <t>BALANCE Y ANÁLISIS DE LAS FUENTES DE INFORMACIÓN GEOGRÁFÍCA DIGITAL DE COLOMBIA EN LA TEMÁTICA DE TIERRAS</t>
  </si>
  <si>
    <t>ANÁLISIS Y BALANCE DE FUENTES DE INFORMACIÓN GEOGRÁFICA DIGITAL DE TERRITORIOS ÉTNICOS EN COLOMBIA</t>
  </si>
  <si>
    <t>PEPSICO-RD: APLICACIÓN DE RUTEO Y MONITOREO DE VEHICULOS DE DISTRIBUCIÓN.</t>
  </si>
  <si>
    <t>GEOHISTORYAPP: REALIDAD AUMENTADA BASADA EN GEOLOCALIZACIÓN PARA APRENDER HISTORIA</t>
  </si>
  <si>
    <t>Análisis de un modelo espacial de la victimización por minas antipersona del conflicto armado colombiano por departamentos para el período 2005 a 2010</t>
  </si>
  <si>
    <t>MACEOT: GOEVISOR DE ORDENAMIENTO TERRITORIAL WEB PARA EL MUNICIPIO DE MACEO (ANTIOQUIA)</t>
  </si>
  <si>
    <t>CEIBA: APLICACIÓN MOVIL PARA LA GESTION DE ARBOLADO BASADA EN GEOLOCALIZACIÓN.</t>
  </si>
  <si>
    <t>CICLOMAP, UNA APLICACIÓN MOVIL PARA EL FACIL RECORRIDO EN BICICLETA EN LA CIUDAD DE BOGOTA D.C</t>
  </si>
  <si>
    <t>QIRCA: COMPONENTE DE QGIS PARA CALCULAR INDICES DE RIESGO DE LA CALIDAD DEL AGUA PARA CONSUMO HUMANO.</t>
  </si>
  <si>
    <t>QCDL4: EXTENSIÓN DE QGIS PARA LA GENERACIÓN DE LINDEROS PREDIALES</t>
  </si>
  <si>
    <t>QS4: EXTENSIÓN DE QGIS PARA LA GENERACIÓN DE SITIOS DE MUESTREO DE SULEOS SUSCEPTIBLES A DEGRADACIÓN POR PROCESOS DE SALINIZACIÓN</t>
  </si>
  <si>
    <t>Implementación del método máquinas de soporte vectorial en bases de datos espaciales para análisis de clasificación supervisada en imágenes de sensores remotos</t>
  </si>
  <si>
    <t>DISEÑO, CREACIÓN E IMPLEMENTACIÓN DEL ATLAS WEB LINGÜÍSTICO-ETNOGRÁFICO DE COLOMBIA (ALEC)</t>
  </si>
  <si>
    <t>Análisis espacio temporal de la precipitación mensual, en la depresión Momposina para los años 2012 a 2015. Caso de estudio: municipio de Mompox</t>
  </si>
  <si>
    <t>Apoyo Técnico en la Gestión de la Información y Materialización de Medidas Cautelares de Bienes Muebles e Inmuebles Designados a la Sociedad de Activos Especiales S.A.S SAE</t>
  </si>
  <si>
    <t>Apoyo y soporte en el proceso de gestión predial y en la elaboración de insumos técnicos para el proyecto corredor del sur fase iii del programa ¿vías para la equidad¿</t>
  </si>
  <si>
    <t>DEFINICIÓN DE ZONAS DE MITIGACIÓN DE RIESGO PARA LA COMUNIDAD EDUCATIVA DEL COLEGIO DISTRITAL VILLA RICA, MEDIANTE LA IMPLEMENTACIÓN DE LA HERRAMIENTA DE CROWDSOURCING E INFORMACIÓN GEOGRÁFICA VOLUNTARIA</t>
  </si>
  <si>
    <t>INCORPORACIÓN DE LAS TECNOLOGÍAS DE LA INFORMACIÓN Y LAS COMUNICACIONES (TIC) EN EL PROCESO DE ENSEÑANZA APRENDIZAJE DE LA CARTOGRAFÍA TEMÁTICA APLICADA AL ESTUDIO DE LAS GEOCIENCIAS MEDIANTE EL DISEÑO E IMPLEMENTACIÓN DE UN CURSO EN AMBIENTE VIRTUAL</t>
  </si>
  <si>
    <t>Inclusión de las Licencias Urbanísticas en el SIG Municipal y Análisis del Proceso Constructivo en el Municipio de Guasca Cundinamarca</t>
  </si>
  <si>
    <t>Geografía electoral: estadística espacial aplicada a datos electorales en las elecciones al Concejo de Bogotá para los años 2007 y 2011</t>
  </si>
  <si>
    <t>LEVANTAMIENTO, DEPURACIÓN Y ANALISIS GEOESPACIAL DE LAS ÁREAS DE SERVICIO EXCLUSIVO EN LA CIUDAD DE BOGOTÁ PARA RECOLECCIÓN Y DISPOSICIÓN FINAL DE RESIDUOS</t>
  </si>
  <si>
    <t>AMICA:APLICATIVO WEB PARA DISPOSITIVOS MOVILES DE INDICE DE CALIDAD DEL AIRE DE LA CIUDAD DE BOGOTA USANDO SERVICIOS EN LA NUBE</t>
  </si>
  <si>
    <t>SENDA:GEOVISOR PARA LA GENERACIÓN DE RUTAS OPTIMAS DE VISITAS TECNICAS REALIZADAS POR CATASTRO DISTRITAL</t>
  </si>
  <si>
    <t>GEOPETFINDER: APLICACIÓN PARA DISPOSITIVOS MOVILES PARA LA BUSQUEDA DE PERROS EXTRAVIADOS EN LA CIUDAD DE BOGOTÁ</t>
  </si>
  <si>
    <t>QVALC: PLUGIN QGIS PARA VALIDAR REDES DE DRENAJE DE ALCANTARILLADO</t>
  </si>
  <si>
    <t>GEOCC MOSQUERA: GOEVISOR PARA LA DIVULGACIÓN DE LA INFORMACIÓN DE CAMBIO CLIMÁTICO EN EL MUNICIPIO DE MOSQUERA</t>
  </si>
  <si>
    <t>QGIS PARA CALCULAR INDICES ESPECTRALES DE SUELOS.</t>
  </si>
  <si>
    <t>SIG-FUNZA: VISOR GEOGRÁFICO WEB DEL MARCO DEL PLAN BÁSICO DE ORDENAMIENTO TERRITORIAL DEL MUNICIPIO DE FUNZA CUNDINAMARCA</t>
  </si>
  <si>
    <t>MARKETAREA: PLUGIN DE QGIS PARA LA GENERACIÓN DE ÁREAS DE SUGERENCIA PARA LA TOMA DE DECISIONES EN MARKETING</t>
  </si>
  <si>
    <t>Modelo para la predicción de riesgo de inundación usando datos interferométricos diferencial (dinsar) y la saturación del suelo/ evaluación de interferometría de radar para monitoreo de amenaza por inundación en Colombia</t>
  </si>
  <si>
    <t>DESARROLLO DE ESTANDARES Y FORMATOS A FIN DE ACTUALIZAR LOS PLANOS Y BASE DE DATOS CARTOGRAFICA A CARGO DE LA AERONAUTICA CIVIL.</t>
  </si>
  <si>
    <t>GEOVISOR: WEB PARA EXPLORACIONES PRELIMINARES GEOTÉCNICAS-GEOLÓGICAS</t>
  </si>
  <si>
    <t>CSISNE: PLUGIN PARA LA CLASIFICACIÓN SUPERVISADA DE IMÁGENES SATELITALES MEDIANTE EL USO DEL ALGORITMO PERCEPTRÓN MULTICAPA BASADOS EN REDES NEURONALES</t>
  </si>
  <si>
    <t>VISOR GEOGRÁFICO WEB DEL SISTEMA ACUIFERO DE TUNJA</t>
  </si>
  <si>
    <t>TOLIVIRTUAL: HERBARIO GEOGRÁFICO DE LA UNIVERSIDAD DEL TOLIMA EMPLEANDO SERVICIOS EN LA NUBE</t>
  </si>
  <si>
    <t>QOMPENCOIAL: PLUGIN PARA QGIS PARA EL CALCULO DE COMPENSACIONES SOCIALES GENERADAS POR LA EJECUCIÓN D EPROYECTOS VIALES EN COLOMBIA.</t>
  </si>
  <si>
    <t>VULH: HERRAMIENTA PARA REALIZAR ANALISIS DE VULNERABILIDAD PRELIMINARES EN EMERGENCIAS PRODUCIDAS POR DERRAMES DE HIDROCARBUROS</t>
  </si>
  <si>
    <t>QR-UD: MOVILIDAD EN LA FACULTAD DE INGENIERÍA DE LA UNIVERSIDAD DISTRITAL</t>
  </si>
  <si>
    <t>SIGIF: SISTEMA DE INFORMACIÓN PARA LA GESTION DE DATOS PROVENIENTES DE INVENTARIOS FORESTALES</t>
  </si>
  <si>
    <t>SIPUP- SISTEMA DE INFORMACION PREDIAL URBANO DE PITALITO</t>
  </si>
  <si>
    <t>GISCRIMEFOCUS: PLUGIN PARA EL SOFTWARE QGIS PARA OPTIMIZAR LA PLANEACIÓN DEL SERVICIO DE LA POLICIA NACIONAL DE COLOMBIA</t>
  </si>
  <si>
    <t>VISOR WEB GEOGRÁFICO PARA EL FORTALECIMIENTO DE LOS PROCESOS DE COLOCACIÓN DE CRÉDITO EN EL BANCO AGRARIO DE COLOMBIA</t>
  </si>
  <si>
    <t>AEROTRIANGULACIÓN DE LOS MODELOS ESTEREOSCÓPICOS, GENERACIÓN DEL MODELO DIGITAL DE TERRENO, ELABORACIÓN DE LA RESTITUCIÓN DIGITAL A ESCALA 1:5000, EJECUCIÓN DE LA EDICIÓN Y ESTRUCTURACIÓN Y GENERACIÓN DE LAS ORTOFOTOS A ESCALA 1:5000 QUE SERVIRÁ COMO INSUMO PARA LA RATIFICACIÓN EL ESTUDIO DE IMPACT</t>
  </si>
  <si>
    <t>MAPELECTRIC: APLICACIÓN MÓVIL PARA LA CONSULTA DE ESTACIONES DE CARGA DE VEHICULOS ELECTRICOS EN LA CIUDAD DE BOGOTA</t>
  </si>
  <si>
    <t>Algoritmo memético mutoadaptativo para solución de problemas combinatorios</t>
  </si>
  <si>
    <t>AAPDE: PLUGIN DE ARCGIS PARA LA DETERMINACIÓN DE ÁREAS AFERENTES DE HIDROCARBUROS</t>
  </si>
  <si>
    <t>Desarrollo e Implementación de un Sistema de Información Geográfica en Línea como Apoyo al Desarrollo del Plan de Energización Rural Sostenible del Departamento de Cundinamarca</t>
  </si>
  <si>
    <t>Desarrollo de un aplicativo sobre dispositivos móviles para realizar el procedimiento de reconocimiento predial urbano como parte de la actualización catastral</t>
  </si>
  <si>
    <t>Diseño e implementación de un Banco de Imágenes provenientes de Sensores Remotos pertenecientes al instituto de hidrología, meteorología y estudios ambientales (IDEAM) como apoyo a consolidación de la Política Nacional de información geográfica</t>
  </si>
  <si>
    <t>Identificación del riesgo por incendios forestales en el municipio de Villa de Leyva, Boyacá a través de un Sistema de Información Geográfica y Percepción Remota como complemento al plan de atención y prevención de desastres y gestión del riesgo municipal</t>
  </si>
  <si>
    <t>QBIOGRIDMONITOR: PLUGIN EN QGIS PARA LA DETERMINACIÓN DE ÁREAS DE MUESTREOS BIOLÓGICOS</t>
  </si>
  <si>
    <t>SIEERIE-CLOUD: SERVICIO DE INSPECCIÓN Y EVALUACIÓN ESPACIAL DEL RIESGO DE INCENDIOS ESTRUCTURALES EN LA NUBE</t>
  </si>
  <si>
    <t>AIRQUD: PLUGIN PARA QGIS QUE PERMITE REALIZAR UN MODELO BÁSICO DE LA DISPERSIÓN DE CONTAMINANTES POR FUENTES FIJAS</t>
  </si>
  <si>
    <t>Generación de datos de cambio de coberturas vegetales en la sábana de Bogotá mediante el uso de series de tiempo con imágenes LANDSAT e imágenes sintéticas MODIS-LANDSAT entre los años 2007 y 2013</t>
  </si>
  <si>
    <t>Determinación de zonas de erosión hídrica a partir de la ecuación universal de la pérdida del suelo (RUSLE), sistemas de información geográfica y tecnicas de teledetección en la ciudad de Bogotá D.C. para el año 2013</t>
  </si>
  <si>
    <t>Modelado estadístico espacial de los eventos sísmicos ocurridos en Colombia entre 2005 y 2015 usando covariables descriptivas de la dinámica litosférica terrestre</t>
  </si>
  <si>
    <t>PUBLISALUD: VISOR GEOGRÁFICO WEB PARA LA PRESENTACIÓN DE LA INFORMACIÓN GEOGRÁFICA DE INDICADORES EN SALUD DE NIÑOS Y NIÑAS MENORES DE 5 AÑOS</t>
  </si>
  <si>
    <t>CARPRO: CÁLCULO DE FLETES DE TRANSPORTE DE CARGA TERRESTRE</t>
  </si>
  <si>
    <t>Metodología para el análisis de la invasión del espacio público en la ciudad de Bogotá, utilizando colaboración ciudadana (crowdsourcing), zona de estudio Chapinero</t>
  </si>
  <si>
    <t>APLICACIÓN WEB GEOGRÁFICA, QUE CALCULA LA RUTA OPTIMA DESDE EL LUGAR DE UN ACCIDENTE DE TRANSITO O UNA EMERGENCIA HASTA EL INSTITUTO PRESTADOR DE SALUD (IPS) EN LA CIUDAD DE BOGOTÁ</t>
  </si>
  <si>
    <t>NEO4QGIS: CONEXIÓN DEL SOFTWARE QGIS Y UNA BASE DE DATOS GEOGRÁFICA ORIENTADA A GRAFOS</t>
  </si>
  <si>
    <t>QRSITP (QUE RUEDE EL SITP): HERRAMIENTA DE SOFTWARE PARA CONSULTAR ESPACIALMENTE LAS RUTAS DEL SITP</t>
  </si>
  <si>
    <t>Modelo de estimación de la producción de guayaba a partir de imágenes satelitáles y UAV en la provincia de Velez Santander</t>
  </si>
  <si>
    <t>Incorporación y actualización de metadatos geográficos pertenecientes a la dirección general marítima de la Norma Técnica Colombiana 4611 primera actualización a segunda actualización a través del Sistema Web de Administración de Metadatos institucional SWAMI</t>
  </si>
  <si>
    <t>DISEÑO DE UNA BASE DE DATOS ESPACIAL TIPO GEODATABASE DE INFORMACION BASICA PARA EL MANEJO DE UNA UNIDAD DE PARQUE NATURAL NACIONAL.</t>
  </si>
  <si>
    <t>ASIGNA QUPOS - ASIGNACIÓN DE CUPOS ESCOLARES A PARTIR DEL ANÁLISIS DE PROXIMIDAD AL LUGAR DE RESIDENCIA DEL ESTUDIANTE</t>
  </si>
  <si>
    <t>QUTLINE: SEGMENTACIÓN DE LÍNEAS A PARTIR DE DISTANCIAS O PARTES EQUIVALENTES</t>
  </si>
  <si>
    <t>PLUGIN 'OFFSET COLOMBIA' EN QGIS PARA EL CÁLCULO DE COMPENSACIONES POR PÉRDIDA DE BIODIVERSIDAD SEGÚN LA RESOLUCIÓN 1517 DE 2012</t>
  </si>
  <si>
    <t>TRACENET: PLUGIN EN QGIS PARA TRAZADO DE LÍNEAS CON DIRECCIÓN DE FLUJO A PARTIR DE PUNTOS GEORREFERENCIADOS</t>
  </si>
  <si>
    <t>LATTICE DATA: PLUGIN DE QGIS QUE IMPLEMENTA ANÁLISIS ESTADÍSTICO EXPLORATORIO DE DATOS LATTICE PARA LA IDENTIFICACIÓN DE CORRELACIÓN ESPACIAL</t>
  </si>
  <si>
    <t>CONVAREA: CALCULADORA Y CONVERSOR DE UNIDADES DE ÁREA NO CONVENCIONALES</t>
  </si>
  <si>
    <t>ANALISIS DEL COMPORTAMIENTO CONSTRUCTIVO EN LA COMUNA SUR ORIENTAL DE MEDELLIN BARRIO MANRIQUE POR EL METODO DE TELEDETECCION DEL SISTEMA LIDAR</t>
  </si>
  <si>
    <t>DEVELOPMENT OF AN ALTERNATIVE METHOD FOR MULTISPECTRAL IMAGE SEGMENTATION BASED ON CARTESIAN COMPLEXES AND ITS ASSOCIATED ORIENTED MATROIDS</t>
  </si>
  <si>
    <t>Potencial Constructivo de Vivienda Prioritaria en Predios Aptos para los Procesos de Renovación y Redensificación Como Solución de Vivienda en Bogotá. Estudio de Caso: UPZ 22 Doce de Octubre</t>
  </si>
  <si>
    <t>Metodología y modelo socioeconómico para estimar consumos básicos de subsistencia de agua potable en Colombia. Impactos académico y sectoria</t>
  </si>
  <si>
    <t>INTERPOLACIÓN ESPACIAL DE DATOS SÍSMICOS DE REFLEXION EN UNA AREA DE LA CUENCA DE LOS LLANOS ORIENTALES, COLOMBIA</t>
  </si>
  <si>
    <t>Análisis Multitemporal del Retroceso Glaciar en la Sierra Nevada de Santa Marta - Colombia para los Períodos 1986, 1996, 2007 y 2014</t>
  </si>
  <si>
    <t>Modelo para la caracterización del delito en la ciudad de Bogotá, Aplicando técnicas de minería de datos espaciales</t>
  </si>
  <si>
    <t>DESARROLLO DE UNA METODOLOGÍA DE ANALISIS DE SERIES DE TIEMPO EN UN ENTORNO ORIENTADO A OBJETOS GEOGRAFICOS PARA ESTIMACION DE LA DEFORESTACION</t>
  </si>
  <si>
    <t>CLASIFICACION DE IMÁGENES DIGITALES DE ALTA RESOLUCION ESPACIAL POR MEDIO DE ANALISIS DE TEXTURAS. CASO DE ESTUDIO: SUBACHOQUE</t>
  </si>
  <si>
    <t>Interpolación espacial en 3 dominios (3D) de datos sísmicos de reflexión en el bloque 26, cuenca de los llanos Orientales, Colombia</t>
  </si>
  <si>
    <t>EVALUACION DE LA TRANSFORMADA WAVELET EN IMÁGENES DE RADARSAT-2 PARA LA ELABORACION DE MAPAS DE USO Y COBERTURA DEL SUELO, ZONA DE ESTUDIO: SABANA NORTE DE BOGOTA D.C.</t>
  </si>
  <si>
    <t>MODELO DE GEO-ANÁLISIS PARA LA MEDICIÓN DEL ANALFABETISMO EN ÁREAS RURALES DEL DEPARTAMENTO DE LA GUAJIRA COMO APOYO A LA TOMA DE DECISIONES EDUCATIVAS</t>
  </si>
  <si>
    <t>PLUGIN SIMULADOR DE COBERTURA DE RADIO OMNIDIRECCIONAL EN MEDIO URBANO URBAN RADIOCOBER</t>
  </si>
  <si>
    <t>GENERACION DE CARTOGRAFIA TEMATICA MULTITEMPORAL PARA LA ASOCIACION DE ESPECIES VEGETALES NATIVAS UBICADAS EN LOS HUMEDALES DE LA RESERVA FORESTAL THOMAS VAN DER HAMMEN</t>
  </si>
  <si>
    <t>CALC LANDSLIDE POLY: CÁLCULO DE POLÍGONOS SUSCEPTIBLES A PROCESOS DE REMOCIÓN EN MASA</t>
  </si>
  <si>
    <t>Propuesta metodológica como apoyo al proceso de Planeación y Ubicación Espacial de subestaciones eléctricas de alta tensión, en Bogotá. Estudio de caso de un operador de red.</t>
  </si>
  <si>
    <t>Vanessa Flórez Lamprea</t>
  </si>
  <si>
    <t>Estudio Comparativo de la Propiedades Electronicas y/o Magneticas de las Multicapas TiN/CN y TiN/TiC</t>
  </si>
  <si>
    <t>Sergio Pacheco Colón</t>
  </si>
  <si>
    <t>Estudio por DFT de la multicapa 1x1 CrN/GaN: un motivo para la Enseñanza del Modelamiento de Materiales</t>
  </si>
  <si>
    <t>Ricardo Báez Cruz</t>
  </si>
  <si>
    <t>DISEÑO E IMPLEMENTACION DE UNA HERRAMIENTA INFORMATICA DE APOYO A LA GESTION DE LA MOVILIDAD VIAL EN UNA ZONA PILOTO DE BOGOTA</t>
  </si>
  <si>
    <t>Andrés Fernando Díaz</t>
  </si>
  <si>
    <t>ESTUDIO COMPARATIVO DE LAS PROPIEDADES FISICAS DE LOS COMPUESTOS GaN, ZnO Y LA HETEROESTRUCTURA GaN/ZnO</t>
  </si>
  <si>
    <t>Yineth Paola Doria</t>
  </si>
  <si>
    <t>EXTRACCIÓN DE OBJETOS POR MEDIO DE LA MORFOLOGÍA MATEMÁTICA A PARTIR DE TRANSFORMADAS WAVELET</t>
  </si>
  <si>
    <t>Giselle Helena Toro Garay</t>
  </si>
  <si>
    <t>Optimización y caracterización de las Propiedades Estructurales y Electrónicas del Compuesto V5Si3: un Estudio DFT</t>
  </si>
  <si>
    <t>Javier Villanueva</t>
  </si>
  <si>
    <t>PROPUESTA PARA EL ABORDAJE DEL CURSO UNIVERSITARIO DE OSCILACIONES Y ONDAS</t>
  </si>
  <si>
    <t>Jeisson Cely</t>
  </si>
  <si>
    <t>SISTEMA DE INFORMACIÓN GEOGRÁF ICA COMO HERRAMIENTA EN EL DESARROLLO DE LA GESTION INMOBI LIARIA PARA LA ADQUISICIÓN DE DERECHOS SUPERFICIARIOS DE UN PROYECTO DE PERFORACIÓN EXPLORATORIA ESTUDIO DE CASO EN EL MUNICIPIO DE LA PRIMAVERA VICHADA</t>
  </si>
  <si>
    <t>Ricardo Arias Gutiérrez</t>
  </si>
  <si>
    <t>ANALISIS Y DESARROLLO DE UNA HERRAMIENTA SIG PARA EL REGISTRO DE PROYECTOS DE REDUCCION DE LAS EMISIONES POR LA DEFORESTACION Y DEGRADACION DE BOSQUES (REDD)</t>
  </si>
  <si>
    <t xml:space="preserve">Ruth Nelsy Asprilla </t>
  </si>
  <si>
    <t>Cálculo en la estructura de Bandas de Cristales Fotónicos</t>
  </si>
  <si>
    <t>Christian Silva</t>
  </si>
  <si>
    <t>Desarrollo de una metodología de clasificación semiautomática de formas del relieve en la geografía Colombiana basado en clasificación de objetos</t>
  </si>
  <si>
    <t>Jeymmi Johanna Sua</t>
  </si>
  <si>
    <t>EVALUACIÓN DEL CAMBIO EN EL RECURSO HIDRICO PARA EL RIO ARIARI EN EL DEPARTAMENTO DEL META</t>
  </si>
  <si>
    <t>Anny Giraldo, Kelly Saavedra y Stephanie González</t>
  </si>
  <si>
    <t>Empleo de la DFT en la caracterización electrónica y magnética del AlN dopado con Carbono</t>
  </si>
  <si>
    <t>Ángel David Humánez Tovar</t>
  </si>
  <si>
    <t>Estudio ab initio de las propiedades electrónicas y magnéticas de las intercapas GaN/MnN/GaN y MnN/GaN/MnN</t>
  </si>
  <si>
    <t>Carlos Andrés Caballero Ortega</t>
  </si>
  <si>
    <t>Estudio de Primeros Principios de las Intercapas GaN/VN/GaN y VN/GaN/VN.</t>
  </si>
  <si>
    <t>Alexander Correa Padilla</t>
  </si>
  <si>
    <t>Estudio DFT de las propiedades estructurales y electrónicas del X2 O (X = Cu, Ag, Au)</t>
  </si>
  <si>
    <t>Julian Rico</t>
  </si>
  <si>
    <t>Estudio por primeros principios de las multicapas VN/GaN, CrN/GaN y MnN/GaN</t>
  </si>
  <si>
    <t>Jesus David De La Ossa Arrieta</t>
  </si>
  <si>
    <t>Modelo de Análisis Socioeconómico Espacial de los Asentamientos Precarios Ubicados por Comunas en el Municipio de Ibagué</t>
  </si>
  <si>
    <t>Tibaquira Castro, Heidy Gisedd</t>
  </si>
  <si>
    <t>Usando Muestreador de Gibbs para Estimar la Altura Máxima que Puede Alcanzar la Subcuenca Media del Río Garagoa</t>
  </si>
  <si>
    <t>Barrera Ladino, Jesús Enrique y Carvajal Jaramillo, Cristiham Isaac</t>
  </si>
  <si>
    <t>Ingenieria Catastral y Geodesia</t>
  </si>
  <si>
    <t>Blanca LucilaPaéz González; Carlos Andrés García</t>
  </si>
  <si>
    <t>Estudio de primeros principios de las intercapas basadas en nitruros GaN/CrN/GaN y CrN/GaN/CrN</t>
  </si>
  <si>
    <t>José David Suárez Padilla</t>
  </si>
  <si>
    <t>APOYO A LA CONTRALORÍA DE BOGOTÁ EN LA DEPURACIÓN PREDIAL DE LOS SECTORES CATASTRALES GUSTAVO RESTREPO Y HOSPITAL SAN CARLOS DE LA UPZ SAN JOSÉ EN LA LOCALIDAD RAFAEL URIBE URIBE</t>
  </si>
  <si>
    <t>LUCERO ELIZABETH RODRÍGUEZ BOHÓRQUEZ - SINDY NATALI OCHOA TORRES</t>
  </si>
  <si>
    <t>Efectos de la sustitución de átomos de C por B y N en el compuesto w-BN: un estudio ab initio</t>
  </si>
  <si>
    <t>Dayan Fabián Caro Lora</t>
  </si>
  <si>
    <t>Actualización De La Cartografía Catastral De Una Zona Del Sector Sucre De La Ciudad De Bogotá A Través Del Procesamiento Y Análisis De Datos Lidar</t>
  </si>
  <si>
    <t>Stiven Y. Gómez Parra</t>
  </si>
  <si>
    <t>ANALISIS DE LA EFICACIA Y DEL COMPORTAMIENTO DE LOS ERRORES DE POSICION PRESENTES EN LA GENERACION DE LOS MODELOS DIGITALES DE ELEVACION CON SOFTWARE FOTOGRAMETRICO LIBRE Y COMERCIAL, PARA UNA ZONA DE LA CIUDAD DE BOGOTA</t>
  </si>
  <si>
    <t>Laura Cumbe y Andrea Roncancio</t>
  </si>
  <si>
    <t>Aplicación de Estándares y Políticas de la Información Geográfica y Documentación del Proceso de Actualización de Información Estadística de la Secretaria Distrital de Planeación</t>
  </si>
  <si>
    <t>Pulecio Triana, Gabriel Antonio y Santa García, Oscar Fernando</t>
  </si>
  <si>
    <t>MODELO REGRESIVO PARA LA ESTIMACIÓN DE BIOMASA AÉREA FORESTAL A PARTIR DE DATOS DE PARCELAS PEMANENTES Y DATOS RADAR SAR ALOS PALSAR EN EL PARQUE NATURAL BATACLÁN, CALI</t>
  </si>
  <si>
    <t>Alvaro Clemente Quijano y Yeimy Lorena Morales</t>
  </si>
  <si>
    <t>ANÁLISIS DE LA PÉRDIDA DE SUELO EN LAS CUENCAS MEDIA Y ALTA DEL RÍO SAN PEDRO EN PUERTO LIBERTADOR, CÓRDOBA; CON FINES DE IMPLEMENTACIÓN DE ALTERNATIVAS PARA LA CONSERVACIÓN DEL RECURSO HÍDRICO</t>
  </si>
  <si>
    <t>DANIELA MARTIN VEGA y JEFFERSON PULIDO SAENZ</t>
  </si>
  <si>
    <t>Elaboración de un Modelo Aplicado a Imágenes Modis para la Estimación de los Solidos Suspendidos Totales en la Desembocadura del Río Atrato</t>
  </si>
  <si>
    <t>Ivan Dario Carrillo Duran</t>
  </si>
  <si>
    <t>Espacialización de Estrés Biótico en los Frailejones debido al Cambio Climático en el Parque Natural Chingaza median UAV's</t>
  </si>
  <si>
    <t>Laura Sastoque y Eric Gutierrez</t>
  </si>
  <si>
    <t>Estimación del Nivel Freático del Municipio de Paipa Boyacá, a partir de Imágenes Satelitales y Datos de Medición Geoeléctrica, Analizando la Multitemporalidad de Variaciones Hidrológicas</t>
  </si>
  <si>
    <t>Buitrago Huertas, Natalia Andrea; Barbosa Domínguez, Nevyer Hernando</t>
  </si>
  <si>
    <t>Fusión de imágenes utilizando la transformada wavelet para la evaluación y análisis multitemporal del cauce del Río Meta en la zona de Puerto López, Colombia</t>
  </si>
  <si>
    <t>De la cruz Mondragón, Harold; Soler Franco, Diego Felipe</t>
  </si>
  <si>
    <t>Análisis Multitemporal De La Variación Del Valor Del Suelo En Bogotá Durante El Periodo 2013 ¿ 2016, Teniendo En Cuenta Los Cambios De Normatividad Urbana En El Plan De Ordenamiento Territorial De La Ciudad (Decretos 190 De 2004, 364 De 2013, 562 De 2014, 575 De 2015 Y 079 De 2016)</t>
  </si>
  <si>
    <t>Geraldine Johanna Ruiz y Felipe Moncada</t>
  </si>
  <si>
    <t>Diseño e Implementación de una Metodología para la Gestión de Información Geográfica en el Marco de la Ejecución Del S.I.G Institucional de la Universidad Distrital Francisco José de Caldas</t>
  </si>
  <si>
    <t>Badillo Peñuela, Paola Andrea</t>
  </si>
  <si>
    <t>Estimación de irradiancia solar aplicando el algoritmo Eliosat1 con imágenes satelitáles GEOS en la región CundiBoyacense para el año 2011</t>
  </si>
  <si>
    <t>David Doncel Ballen</t>
  </si>
  <si>
    <t>DEFINICIÓN DE INDICADORES DE CALIDAD EN EL PROCESO DE GENERACIÓN DE IMÁGENES ORTORRECTIFICADAS OBTENIDAS A PARTIR DE SENSORES REMOTOS DE MEDIA RESOLUCIÓN</t>
  </si>
  <si>
    <t>JULIETH NATALIA ACOSTA AGUDELO</t>
  </si>
  <si>
    <t>Implementación y evaluación de métodos convencionales y la transformada wavelet, para la fusión de imágenes satelitales RapidEye Y Sentinel 2a, caso de estudio: departamento de Cundinamarca</t>
  </si>
  <si>
    <t>González Herreño, David Eduardo; Bueno Moreno, Wolfang Leonardo</t>
  </si>
  <si>
    <t>CONSTRUCCIÓN Y ANALISIS DE SISTEMA DE INFORMACIÓN GEOGRÁFICA PARA LA TOMA DE DECISIONES: CASO CENTRO DE BOGOTÁ</t>
  </si>
  <si>
    <t>Jheansel Hasler Beltrán Forero</t>
  </si>
  <si>
    <t>ACTUALIZACIÓN,ESTRUCTURACIÓN Y DOCUMENTACIÓN DEL CATÁLOGO DE OBJETOS Y EL MODELO DE DATOS ESCALA 1:2.000 Y 1:10.000 DEL DEPARTAMENTO DE CUNDINAMARCA EN PRO DE LA CREACIÓN DE LA INFRAESTRUCTURA DE DATOS ESPACIALES (IDE) PARA LA GOBERNACIÓN DE CUNDINAMARCA</t>
  </si>
  <si>
    <t>Camilo Alexander Calderón Obando y Wendy Julieth Acosta Rodríguez</t>
  </si>
  <si>
    <t>GENERACIÓN DE UN MODELO DIGITAL DE TERRENO DE ALTA RESOLUCIÓN PARA LA ELABORACIÓN DE PRODUCTOS TRIDIMENSIONALES COMO HERRAMIENTA EN LA TOMA DE DECISIONES SOBRE AFECTACIÓN DE REDES DE SERVICIOS PÚBLICOS DEL PUNTO CRÍTICO AVENIDA PRIMERO DE MAYO CON CARRERA 68 EN EL TRAZADO PRELIMINAR DE LA LÍNEA DEL</t>
  </si>
  <si>
    <t>Laura Natalia Mejía y William Alejandro Jiménez</t>
  </si>
  <si>
    <t>CONSTRUCCIÓN METODOLÓGICA DE LA PRIMERA FASE DEL OBSERVATORIO GEOGRÁFICO Y ESTADÍSTICO DE FACATATIVÁ: IMPLEMENTACIÓN DE SIG (SISTEMAS DE INFORMACIÓN GEOGRAFICA) PARA ESPECIALIZACIÓN DE INDICADORES ESTRATÉGICOS EN LA PLANEACIÓN TERRITORIAL</t>
  </si>
  <si>
    <t>Andres Felipe Escobar Chávez y Bresneider Armando Pachón Rodríguez</t>
  </si>
  <si>
    <t>EVALUACIÓN DE DESEMPEÑO PARA DISTINTOS SOFTWARE PARA LA GENERACIÓN DE ORTOFOTOMOSAICOS A PARTIR DE IMÁGENES MULTIESPECTRALES TOMADAS CON UN VEHÍCULO AÉREO NO TRIPULADO</t>
  </si>
  <si>
    <t>Karen Tatiana Duarte Jiménez</t>
  </si>
  <si>
    <t>ANALISIS DEL APORTE DE LAS MEDIDAS TEXTURALES EN LA IDENTIFICACION DEL ESTRÉS BIOTICO DE LOS FRAILEJONES MEDIANTE IMÁGENES UAV</t>
  </si>
  <si>
    <t>Laura Daniela Martín Beltrán</t>
  </si>
  <si>
    <t>PRESTAR APOYO Y SOPORTE TÉCNICO PARA LA ESTRUCTURACIÓN DE LA BASE DE DATOS DEL PROYECTO REGIÓN VIDA REALIZADO POR LA GOBERNACIÓN DE CUNDINAMARCA</t>
  </si>
  <si>
    <t>Miguel Alejandro Abril Perez</t>
  </si>
  <si>
    <t>APOYO A LA SECRETARIA DISTRITAL DE PLANEACIÓN EN LA DOCUMENTACIÓN DE MONOGRAFÍAS MEDIANTE EL PROCEDIMIENTO DE INFORMACIÓN INTRAURBANO</t>
  </si>
  <si>
    <t>Diana Carolina Hurtado</t>
  </si>
  <si>
    <t>APOYO Y SOPORTE TÉCNICO A LA SECRETARIA DISTRITAL DE PLANEACIÓN EN LA ELABORACIÓN DE LAS MONOGRAFÍAS PARA LAS LOCALIDADES DEL BORDE</t>
  </si>
  <si>
    <t>Carlos Alberto Vargas Suarez y Oscar Geovanni Rubio Salazar</t>
  </si>
  <si>
    <t>Dinámica de Cambio para el Glaciar Nevado el Cocuy en Colombia. Propuesta Metodológica que Evalúa el Comportamiento y Evolución a Partir de Teledetección y Modelación de Variables Climatológicas para los Periodos (1987 ¿ 1997 ¿ 2009 ¿ 2015).</t>
  </si>
  <si>
    <t>Correa Londoño, Harold Steven y Bautista Quintero, Wilmar</t>
  </si>
  <si>
    <t>Análisis multitemporal de la especie vegetal invasora Retamo espinoso (Ulex europaeus) en el embalse la Regadera, zona rural de la localidad de Usme, a partir de imágenes satelitales Sentinel 2 y Landsat 8 mediante el uso de algoritmos de clasificación</t>
  </si>
  <si>
    <t>Estudio multitemporal de la deforestación en el bosque municipal de San Sebastián de Mariquita-Tolima, usando imágenes satelitales landsat 5, 7 y 8</t>
  </si>
  <si>
    <t>Generación de cartografía vectorial automática para cuerpos de agua aplicando análisis multiresolución en imágenes satelitales de alta resolución espacial en la Sabana de Bogotá</t>
  </si>
  <si>
    <t>Diseño de una base de datos de levantamientos topográficos para el Grupo de Política de Tierras ¿ GIT de Control Terrestre y Clasificación de Campo</t>
  </si>
  <si>
    <t>Andrés Orosman Montaño Moreno.</t>
  </si>
  <si>
    <t>Control terrestre en el proceso fotogramétrico usando vehículos aéreos no tripulados con fines cartográficos en el municipio de Cómbita</t>
  </si>
  <si>
    <t>Laura Puerto; Angie Rios</t>
  </si>
  <si>
    <t>Implementación de las transformadas ridgilet, contourlet y curvelet para el análisis multitemporal, identificación y predicción del cambio de uso y cobertura del suelo en los municipios de Mosquera, Facatativá, Chía, El Rosal, Funza y Madrid-Cundinamarca usando imágenes landsat</t>
  </si>
  <si>
    <t>Desarrollo y propuesta metodologica para el empleo de Campos aleatorios de Markov aplicados a tecnicas de clasificacion de coberturas en imagenes de la superficie terrestre</t>
  </si>
  <si>
    <t>Trabajo de grado de maestría o especialidad clínica</t>
  </si>
  <si>
    <t>SIG participativo para la gestión ambiental de zonas contaminadas por residuos sólidos en la UPZ Galerias, Bogotá D.C (Colombia)</t>
  </si>
  <si>
    <t>Elgar Barboza Castillo - Willy Achelus</t>
  </si>
  <si>
    <t>Monografía de conclusión de curso de perfeccionamiento/especialización</t>
  </si>
  <si>
    <t>SONIA CONSTANZA GARZON MARTINEZ</t>
  </si>
  <si>
    <t>EFECTO DEL ARBOLADO URBANO EN LA DISTRIBUCIÓN ESPACIAL DEL DIÓXIDO DE CARBONO EMITIDO EN LA ZONA INDUSTRIAL DE BOGOTÁ D.C.</t>
  </si>
  <si>
    <t>maestría o especialidad clínica</t>
  </si>
  <si>
    <t>Análisis del procedimiento de los avalúos hipotecarios en Bogotá; estudio de caso Adarve e hijos Ltda</t>
  </si>
  <si>
    <t>Diego Orlando Puerto Mahecha</t>
  </si>
  <si>
    <t>Análisis espacial de islas de calor en la ciudad de Bogotá: los efectos de la urbanización, un estudio desde la teledetección</t>
  </si>
  <si>
    <t>Daniel Coy; Cristian Salas</t>
  </si>
  <si>
    <t>Seguimiento a la inundación ocurrida durante la ola invernal en el año 2010 sobre las coberturas vegetales identificables en el Municipio de Santa Cruz de Mompós utilizando imágenes del sensor PALSAR del satélite ALOS</t>
  </si>
  <si>
    <t>Brian Steven Valencia Mora</t>
  </si>
  <si>
    <t>Análisis de la presencia de partículas sólidas en suspensión sobre el Río Bogotá generadas por los procesos de las curtiembres, haciendo uso de teledetección, en el Municipio de Villapinzón</t>
  </si>
  <si>
    <t>Carol Chicuazuque; Javier Sarmiento</t>
  </si>
  <si>
    <t>Propuesta para gestión y control de la información espacial (GDB), alfanumérica y temática de la cartografía base de isa para incorporación en el Sistema de Información Territorial para la Construcción y Operación - SITCO</t>
  </si>
  <si>
    <t>Juan Pablo Cuervo Aponte</t>
  </si>
  <si>
    <t>Una aplicación que estime el nivel de responsabilidad de un conductor en un accidente automovilístico basado en el análisis de imágenes implementando aprendizaje de máquina</t>
  </si>
  <si>
    <t>Análisis y generación de información geográfica para apoyo al cálculo de indicadores de desarrollo sostenible a partir de fuentes no tradicionales de información</t>
  </si>
  <si>
    <t>Cristian Johan Camargo Castellanos</t>
  </si>
  <si>
    <t>Analizar los factores que influyen en el cambio del valor comercial de un predio, entre el estudio de zona s homogeneas geoeconómicas y avalúos comerciales puntuales en el caso concesión Víal Ruta al Mar. unidad funcional 6 - 2</t>
  </si>
  <si>
    <t>Jhon Sebastian Perilla Martinez</t>
  </si>
  <si>
    <t>Método para la ortorrectificación de imágenes satelitales monoscópicas de muy alta resolución espacial empleando algoritmos evolutivos</t>
  </si>
  <si>
    <t>ANALISIS DE LA SEVERIDAD DEL INCENDIO FORESTAL EN EL PARQUE NACIONAL SIERRA LA MACARENA USANDO LANDSAT 8 Y SENTINEL-2 CASO DE ESTUDIO 2018</t>
  </si>
  <si>
    <t>Efectos del sustrato 1H-MgF2 sobre Grafeno, en la juntura Grafeno/1H-MgF2</t>
  </si>
  <si>
    <t>Un Estudio de las Propiedades Electrónicas de la Monocapa MgF2, vía Cálculos de Primeros Principios</t>
  </si>
  <si>
    <t>Identificación de la localización de microdaño en modelos de tejido óseo basados en imágenes de tomografía computarizada de alta.</t>
  </si>
  <si>
    <t>Laureano Gómez</t>
  </si>
  <si>
    <t>Modelado de la cinética de nanopartículas magnéticas en torrente sanguíneo bajo la influencia de un campo magnético externo</t>
  </si>
  <si>
    <t>Modelación de las trayectorias de nanopartículas en un fluido vascular no newtoniano</t>
  </si>
  <si>
    <t>Modelo de las colisiones entre nanopartículas magnéticas y la pared arterial.</t>
  </si>
  <si>
    <t>Daniela Garzón</t>
  </si>
  <si>
    <t>Modelo bioinspirado para la aproximación de nacimiento por cesárea en salas de emergencia</t>
  </si>
  <si>
    <t>Jennifer Pacheco</t>
  </si>
  <si>
    <t>Modelado del comportamiento cinético de nanopartículas magnéticas en presencia de campos magnéticos en el torrente sanguíneo</t>
  </si>
  <si>
    <t>Laura María Roa Barrantes</t>
  </si>
  <si>
    <t>Modelo numérico de la cinética de nanopartículas magnéticas en flujo sanguíneo para tratamiento de cáncer</t>
  </si>
  <si>
    <t>Jaime Francisco Pantoja Benavides</t>
  </si>
  <si>
    <t>Modelo numérico de las trayectorias de las NPM en aproximación de un flujo no newtoniano</t>
  </si>
  <si>
    <t>Israel Contreras</t>
  </si>
  <si>
    <t>Modelado y simulación de nano partículas MTD para aplicaciones biomédicas</t>
  </si>
  <si>
    <t>Juan Camilo Cuervo Hernández</t>
  </si>
  <si>
    <t>Simulación de vasos sanguíneos que irrigan las mamas.</t>
  </si>
  <si>
    <t>Jennifer Vivian Pacheco Fandiño</t>
  </si>
  <si>
    <t>Modelamiento numérico de la sección eficaz diferencial de choque entre una nanopartícula y un eritrocito por medio de dinámica molecular clásica.</t>
  </si>
  <si>
    <t>Ángela Johana Riaño Rivera</t>
  </si>
  <si>
    <t>Análisis de los principios de funcionamiento de las micropalancas en el desarrollo de sistemas MEN</t>
  </si>
  <si>
    <t>Manuel Francisco Cortés.</t>
  </si>
  <si>
    <t>Estudio del esparcimiento de la luz a través de una nanopartícula polimérica en un medio acuoso, por métodos numéricos</t>
  </si>
  <si>
    <t>Agny Myleidy Puentes Ossa.</t>
  </si>
  <si>
    <t>Técnicas de análisis estructural y cuantitativo empleado en diagnóstico médico</t>
  </si>
  <si>
    <t>Michael Celis, Guillermo Castillo</t>
  </si>
  <si>
    <t>Implementación de un dispositivo electrónico para el estudio de posibles caídas durante la marcha del adulto mayor</t>
  </si>
  <si>
    <t>Diego Andrés Mancilla, Buck James Ochoa.</t>
  </si>
  <si>
    <t>Modelado y simulación de un sistema de vasos sanguíneos</t>
  </si>
  <si>
    <t>Diego Armando Robayo Díaz y Camilo Andrés Ortíz Mendoza.</t>
  </si>
  <si>
    <t>Estudio de la implementación de nanopartículas para la detección de arsénico en el agua</t>
  </si>
  <si>
    <t>Heilym Camila Ramírez Rico</t>
  </si>
  <si>
    <t>Carlos Andrés Jurado Delgado</t>
  </si>
  <si>
    <t>Identificación de anomalías faciales en adultos mayores.</t>
  </si>
  <si>
    <t>María Fernanda Cruz Mahecha, María Fernanda Vargas Martínez.</t>
  </si>
  <si>
    <t>Métodos de medición de la presión arterial y validación de dispositivos indicadores: una revisión</t>
  </si>
  <si>
    <t>Diana Merenco, Yesid Gutierrez</t>
  </si>
  <si>
    <t>Evaluación de la presión plantar durante la marcha en el adulto mayor.</t>
  </si>
  <si>
    <t>Diego Monroy, Yennifer Dayan Montaña</t>
  </si>
  <si>
    <t>Prototipo de transmisor de radiotelemetría para el seguimiento de mamíferos pequeños compatible con el receptor TRX-2000s.</t>
  </si>
  <si>
    <t>Nelson Calderón</t>
  </si>
  <si>
    <t>Lizeth Vega Medina y co-director Byron Pérez Gutiérrez</t>
  </si>
  <si>
    <t>Diseñar un sistema de monitoreo para reconocer la posición facial en niños menores a un año</t>
  </si>
  <si>
    <t>Ana Carolina Rodríguez, Cristían Felipe Buitrago</t>
  </si>
  <si>
    <t>Estudio de cambios en la conectividad del cerebro a partir de registros EEG de epilepsia para identificar transiciones de estados empleando aprendizaje de máquina</t>
  </si>
  <si>
    <t>Giobanna Katerine Guarín</t>
  </si>
  <si>
    <t>Implementación de un algoritmo para la identificación de episodios de apnea e hipopnea del sueño a partir de señales de poligrafía respiratoria</t>
  </si>
  <si>
    <t>Dayana Lizeth Guzmán, Mariano Carreño.</t>
  </si>
  <si>
    <t>Prototipo de electrogastrografía para la construcción de una base de datos</t>
  </si>
  <si>
    <t>Johan Rojas, Jesús Andrés Gonzáles.</t>
  </si>
  <si>
    <t>Diseño e implementación de un prototipo para la adquisición de señales eléctricas  producidas por el estómago</t>
  </si>
  <si>
    <t>Susana Balanta, Yuli Johana Vargas</t>
  </si>
  <si>
    <t>Diseño e implementación de un prototipo para la detección de caídas y anomalías en la marcha de adultos mayores</t>
  </si>
  <si>
    <t>Cindy Murcia, Javier Acosta</t>
  </si>
  <si>
    <t>Prototipo de medición de fuerza en las 5 falanges distales de la mano.</t>
  </si>
  <si>
    <t>Diego Flórez, Omar Pinzón</t>
  </si>
  <si>
    <t>Evaluación del riesgo en una red de investigación de tecnología avanzada bajo la metodología PMI y la serie ISO/IEC 27000</t>
  </si>
  <si>
    <t>Galindo Meza Laura Daniela, 
Parra Granados Daniel Felipe</t>
  </si>
  <si>
    <t>DISEÑO DE UN MARCO DE REFERENCIA PARA UNA CIUDAD INTELIGENTE BASADO EN GESTIÓN DEL CONOCIMIENTO</t>
  </si>
  <si>
    <t>Ricardo Alirio González Bustamante</t>
  </si>
  <si>
    <t>Diseño de un sistema de riego para granja inteligente basado en internet de las cosas</t>
  </si>
  <si>
    <t>Gabriel Andrés Alzate Acuña</t>
  </si>
  <si>
    <t>Descripci ́on de la metodolog ́ıa para el an ́alisis forense realizado
por la empresa Adalid Corp S.A.S, herramientas empleadas y su
aplicaci ́on en delitos inform ́aticos en Colombia</t>
  </si>
  <si>
    <t>Cristhian Ferney Nieto Guerrero</t>
  </si>
  <si>
    <t>CREACIÓN DE UN LABORATORIO DE SEGURIDAD EN REDES</t>
  </si>
  <si>
    <t>JUAN CARLOS DELGADILLO BELTRÁN</t>
  </si>
  <si>
    <t>ESTRATEGIA PARA LA IMPLEMENTACION DE LA INTELIGENCIA DE NEGOCIOS EN EMPRESAS PEQUEÑAS</t>
  </si>
  <si>
    <t>CARLOS EDUARDO RUIZ SILVA, ELIO EDWIN GOMEZ SALAZAR</t>
  </si>
  <si>
    <t>INTEGRACI  ́ON DE APLICACIONES DE PLATAFORMAS DE COMERCIO EN STOREON S.A.S.</t>
  </si>
  <si>
    <t>Edwin Steven Guevara Valencia</t>
  </si>
  <si>
    <t>ANÁLISIS DE VIABILIDAD TÉCNICA Y ECONÓMICA PARA LA FABRICACIÓN DE UN SISTEMA DE SENSADO DE EMISIONES VEHICULARES</t>
  </si>
  <si>
    <t>CÉSAR ADOLFO HERNÁNDEZ CASTILLO, 
KELLY ALEXANDRA RAMÍREZ GUZMÁN</t>
  </si>
  <si>
    <t>Diseño e Implementación de un Sistema de Almacenamiento de Cebada Inteligente para
La Maltería de Tibitó, Integrando Tecnologías de Medición de Temperatura, PLC Y
SCADA</t>
  </si>
  <si>
    <t>José Manuel Romero Monroy</t>
  </si>
  <si>
    <t>Predicción del consumo del ancho de banda
de las aplicaciones web en la nube nativa
basada en Machine Learning.</t>
  </si>
  <si>
    <t>Ramiro Osorio Díaz</t>
  </si>
  <si>
    <t>Maestría en telecomunicaciones móviles</t>
  </si>
  <si>
    <t>DESARROLLO DE UN PROTOTIPO DE APLICATIVO MÓVIL PARA BIBLIOTECAS
“BIBLIOTECAPP”</t>
  </si>
  <si>
    <t>CRISTIAN CAMILO ORTEGA ARDILA</t>
  </si>
  <si>
    <t>DISEÑO DE UN MODELO PARA LA GESTIÓN DE PROYECTOS EN EL ÁREA BUSINESS INTELLIGENCE DE LA EMPRESA LISIM INTERNATIONAL S.A.S</t>
  </si>
  <si>
    <t>Aplicativo Web de monitoreo de la Sierra Nevada del Cocuy o Güicán mediante el uso de Imágenes satelitales</t>
  </si>
  <si>
    <t>MODELO DE IMPLEMENTACIÓN DE LA METODOLOGÍA ITIL PARA LA GESTIÓN DE SERVICIOS EN LA RED DE INVESTIGACIONES Y TECNOLOGÍA AVANZADA DE LA UNIVERSIDAD DISTRITAL</t>
  </si>
  <si>
    <t>Diseño de una red geodésica inteligente implementando tecnología QR y NFC para una zona del norte de Bogotá</t>
  </si>
  <si>
    <t>Ingeniería Catastral</t>
  </si>
  <si>
    <t>MEDICIÓN DE DESEMPEÑO DE SISTEMA DE MONITOREO DE REDES CON PROTOCOLO NETFLOW EN MODELO BIG DATA</t>
  </si>
  <si>
    <t>APLICACIÓN DE UN SISTEMA CBIR BASADO EN REDES NEURONALES FEED-FORWARD PARA EL MÓDULO DE IMÁGENES DEL SOFTWARE DE ANÁLISIS DE DATOS CUALITATIVOS RITAQDA</t>
  </si>
  <si>
    <t>Ingenieria Electrónica</t>
  </si>
  <si>
    <t>Modelo matemático para la asignación de talento humano en entidades de salud</t>
  </si>
  <si>
    <t>DESARROLLO DE UN PROTOTIPO BASADO EN BLOCKCHAIN APLICADO A LA PLATAFORMA IOT SOBRE UN SISTEMA EMBEBIDO</t>
  </si>
  <si>
    <t>Smart-market - collabortive community</t>
  </si>
  <si>
    <t>Directrices para el diseño del plan de calidad de los servicios prestados en la red de datos UDNET de la Universidad Distrital</t>
  </si>
  <si>
    <t>RESEARCH AND STUDY ON PROBLEMS AND SECURITY OF INTERNET OF THINGS IN BOGOTÁ, COLOMBIA</t>
  </si>
  <si>
    <t>DESARROLLO DE UN MODELO DE ARQUITECTURA EMPRESARIAL TOGAF, APLICADO EN LA RED DE INVESTIGACIONES DE TECNOLOGÍA AVANZADA DE LA UNIVERSIDAD DISTRITAL</t>
  </si>
  <si>
    <t>MÓDULO DE INTEGRACIÓN PARA FACTURACIÓN ELECTRÓNICA CONFORME AL MODELO DE INTEROPERATIVIDAD DE LA DIAN</t>
  </si>
  <si>
    <t>Daniel Antonio Moreno Ramírez y Jaime Santana Santana</t>
  </si>
  <si>
    <t>Alba Consuelo Nieto Lemus, Henry Alberto Diosa</t>
  </si>
  <si>
    <t>Refabricación de una colección de componentes de software para computación evolutiva sobre una plataforma abierta de minería de datos: Goldenberry 3.0</t>
  </si>
  <si>
    <t xml:space="preserve"> Leonel Cedano Muño</t>
  </si>
  <si>
    <t>PROTOTIPO WEB PARA LA GESTIÓN DE MÉTRICAS COMO SOPORTE A LA METODOLOGÍA DE DESARROLLO TSP (TEAM SOFTWARE PROCESS ®)</t>
  </si>
  <si>
    <t>Juan Camilo Camacho Beltrán</t>
  </si>
  <si>
    <t>Alba Consuelo Nieto Lemus</t>
  </si>
  <si>
    <t>INTEGRACIÓN DE LÓGICA LINEAL TEMPORAL A MODELOS DE ARQUITECTURAS DE SOFTWARE BASADAS EN COMPONENTES ESPECIFICADAS A TRAVÉS DEL CÁLCULO rho_arq</t>
  </si>
  <si>
    <t>OSCAR JAVIER PUENTES PUENTES</t>
  </si>
  <si>
    <t>Henry Alberto Diosa</t>
  </si>
  <si>
    <t>Aplicación del modelo "KITE" para la valoración de calidad de productos de software. Instrumentalización de listas de chequeo.</t>
  </si>
  <si>
    <t>Marisol Márquez Gómez, Edgar Fabián Ibáñez Jiménez</t>
  </si>
  <si>
    <t>SOPORTE Y MANTENIMIENTO AL PROCESO DE MEDICIÓN DE GRUPOS DE INVESTIGACIÓN Y PARA EL RECONOCIMIENTO DE INVESTIGADORES, PROPUESTO POR COLCIENCIAS PARA EL AÑO 2014</t>
  </si>
  <si>
    <t>HERNÁN DAVID MENESES GÓMEZ</t>
  </si>
  <si>
    <t>Desarrollo de un prototipo de software para la migración de datos e impresión de etiquetas sobre especímenes de la flora en el Instituto de Ciencias Naturales de la Universidad Nacional.</t>
  </si>
  <si>
    <t>Juan Camilo Mojica Pisciotti - Johanna Marcela Gutiérrez Meza</t>
  </si>
  <si>
    <t>DESARROLLO DE UN PROTOTIPO WEB QUE SOPORTE LA IMPLEMENTACIÓN DE LA NORMA CMMI-DEV NIVEL 3 USANDO UN MODELO DE PERSISTENCIA NoSQL</t>
  </si>
  <si>
    <t>MALAGÓN CHACÓN RAFAEL GUILLERMO, ORTIZ PARADA DIEGO MAURICIO, PAEZ CORREDOR EDWIN GERARDO</t>
  </si>
  <si>
    <t>DISEÑO DE UN APLICATIVO DE SOFTWARE PARA LA RECOLECCION DE MUESTRAS BIOLOGICAS EN CAMPO PARA EL INSTITUTO DE CIENCIAS NATURALES DE LA UNIVERSIDAD NACIONAL</t>
  </si>
  <si>
    <t>ANGELA MATEUS RODRíIGUEZ y GERSON GIOVANNI SOSA PEREZ</t>
  </si>
  <si>
    <t>Representación visual de la ejecución de una arquitectura de software basada en componentes con especificación formal en cálculo ρ-arq</t>
  </si>
  <si>
    <t>JORGE ALEJANDRO RICO GARCÍA</t>
  </si>
  <si>
    <t>LIBRERÍA CRIPTOGRÁFICA BASADA EN COMPONENTES</t>
  </si>
  <si>
    <t>YULIBAN FERNANDO PENAGOS GÓMEZ</t>
  </si>
  <si>
    <t>DESARROLLO DE PROTOTIPO DE PORTAL PARA APOYO A LA GESTIÓN DE GRUPOS DE INVESTIGACIÓN ENFOCADO EN EL TRABAJO COLABORATIVO Y USANDO MODELADO DE PROCESOS CON BPMN</t>
  </si>
  <si>
    <t>ANDRÉS CELY JIMENEZ</t>
  </si>
  <si>
    <t>APLICACIÓN BASADA EN COMPONENTES DE SOFTWARE PARA EL APOYO A LA CAPTURA DE MÉTRICAS DE PROCESO EN PROYECTOS DE DESARROLLO DE SOFTWARE</t>
  </si>
  <si>
    <t>CÉSAR ANDRÉS VARGAS PARRA</t>
  </si>
  <si>
    <t>Prototipo de gestor de medicación utilizando bases de datos NoSql</t>
  </si>
  <si>
    <t>Cristian Alejandro Bravo Mora, Juan Sebastian Otalora Leguizamon</t>
  </si>
  <si>
    <t>Sonia Ordoñez Salinas</t>
  </si>
  <si>
    <t>Prototipo de herramienta de software para la extracción de información en documentos pdf utilizando un motor de bases de datos NoSql</t>
  </si>
  <si>
    <t>Andrea Nathaly Parra Baquero, Edison Armando Robles Morales</t>
  </si>
  <si>
    <t>Prototipo de herramienta que permita identificar relaciones de pertenencia en el entorno público utilizando un motor de bases de datos NoSql</t>
  </si>
  <si>
    <t>Juan Manuel Pérez, Romano Albeiro Sánchez</t>
  </si>
  <si>
    <t>Prototipo de herramienta de software que permite realizar minería de opinión en español utilizando un motor de bases de datos no relacional</t>
  </si>
  <si>
    <t>Yohana Rovira, Daniel Alfonso Ruiz Velandia</t>
  </si>
  <si>
    <t>APROXIMACIÓN A LA CONFORMACIÓN, DESARROLLO E IMPACTO DE UNA AGLOMERACIÓN PRODUCTIVA EN LA CIUDAD DE BOGOTÁ: EL CASO DE LA INDUSTRIA DEL CALZADO Y LA MARROQUINERÍA EN BOGOTÁ</t>
  </si>
  <si>
    <t>Mario Esteban Sepúlveda Leiva, Carlos Andres Castillo Ramírez</t>
  </si>
  <si>
    <t>Alvaro Sanabria Duque</t>
  </si>
  <si>
    <t>ANÁLISIS DE DIAGNOSTICO DE LA ACTIVIDAD ECONÓMICA EN LA CUENCA DE LA QUEBRADA LA NEGRA Y SUS IMPLICACIONES: 1988-2015</t>
  </si>
  <si>
    <t>HERRAMIENTA CASE PARA LA GENERACIÓN DE CÓDIGO JSON</t>
  </si>
  <si>
    <t>DANIEL ALEJANDRO ROMERO PARRA; JHOAN EDUARDO VILLA LOMBANA</t>
  </si>
  <si>
    <t>HERRAMIENTA CASE PARA EL ESTABLECIMIENTO DE REQUERIMIENTOS EN EL MARCO DE DESARROLLO DE UN PROYECTO DE DATA MART</t>
  </si>
  <si>
    <t>JOHN GRANADOS M</t>
  </si>
  <si>
    <t xml:space="preserve"> ANÁLISIS, DISEÑO E IMPLEMENTACIÓN DE UN PROTOTIPO DE SOFTWARE WEB PARA ALMACENAR INFORMACIÓN DE PROYECTOS MEDIANTE UN MOTOR DE BASES DE DATOS NO RELACIONAL</t>
  </si>
  <si>
    <t>ANDRÉS RICARDO CAMPOS RODRÍGUEZ; DANIEL RODRÍGUEZ GARCIA; MANUEL ALEJANDRO SALAMANCA SANCHEZ</t>
  </si>
  <si>
    <t>Identificación de Grupos de alto riesgo de deserción académica en Instituciones de educación superior a través de métodos de clasificación: Escuela Colombiana de Carreras Industriales, un caso de estudio</t>
  </si>
  <si>
    <t>Luz Stella García Monsalve</t>
  </si>
  <si>
    <t>Software 2013 - 2022</t>
  </si>
  <si>
    <t>Nombre del software</t>
  </si>
  <si>
    <t>Disponibilidad</t>
  </si>
  <si>
    <t>Stio web</t>
  </si>
  <si>
    <t>Institución financiadora</t>
  </si>
  <si>
    <t>IDENTIICACION DE OPORTUNIDADES ESPECTRALES</t>
  </si>
  <si>
    <t>NANCY YANETH GELVEZ GARCIA</t>
  </si>
  <si>
    <t>SISTEMA RECOMENDADOR DE RECORRIDOS EN MUSEOS DE ARTE VIRTUALIZADOS.</t>
  </si>
  <si>
    <t>NANCY YANETH GELVEZ GARCIA, NELSON ENRIQUE VERA PARRA, ROBERTO ALBEIRO PAVA DIAZ</t>
  </si>
  <si>
    <t>ENCRIP ATRAC CAOTICOS</t>
  </si>
  <si>
    <t>NANCY YANETH GELVEZ GARCI</t>
  </si>
  <si>
    <t>VORA</t>
  </si>
  <si>
    <t>VIS-SKOS</t>
  </si>
  <si>
    <t>AAT ONTOLOGY VR</t>
  </si>
  <si>
    <t xml:space="preserve"> Gamification-Apgame</t>
  </si>
  <si>
    <t>CNP-GRAPH</t>
  </si>
  <si>
    <t>Europeana visual search</t>
  </si>
  <si>
    <t>CARLOS ENRIQUE MONTENEGRO MARIN, PAULO ALONSO GAONA GARCIA, ELVIS EDUARDO GAONA GARCIA</t>
  </si>
  <si>
    <t xml:space="preserve"> VPR - A novel scalable framework of visualization for Publication reports</t>
  </si>
  <si>
    <t>Sistema de información (BIOSAPI), para el monitoreo, análisis y seguimiento de especies de fauna silvestre, mediante biotelemetría</t>
  </si>
  <si>
    <t>Sistema de información móvil para rutas urbanas del SITP Bogotá</t>
  </si>
  <si>
    <t>Computacional : SchES</t>
  </si>
  <si>
    <t>Restringido</t>
  </si>
  <si>
    <t>German Mendez Giraldo, Eduyn Ramiro Lopez Santana, Jose Ignacio Rodriguez Molano</t>
  </si>
  <si>
    <t>Software de tablero digital para ingeniería DIMSI - SotDIN</t>
  </si>
  <si>
    <t>Si</t>
  </si>
  <si>
    <t>IBM-PC</t>
  </si>
  <si>
    <t>Julian Alfonso Tristancho</t>
  </si>
  <si>
    <t>Catálogo Sismológico Histórico para Colombia CSHC</t>
  </si>
  <si>
    <t>SIHUMA</t>
  </si>
  <si>
    <t>AVALYZE</t>
  </si>
  <si>
    <t>OMUD</t>
  </si>
  <si>
    <t>HERRAMIENTA COMPUTACIONAL PARA LA APLICACIÓN DE LOS MODELOS FISICOS DE LA RELACIÓN V/I DE SUELOS
IONIZADOS - LIGHTNING SOIL PRO V1.0</t>
  </si>
  <si>
    <t>SOFTWARE TRANSIENT-DFRFT: HERRAMIENTA PARA LA CARACTERIZACIÓN DE TRANSITORIOS ELECTROMAGNETICOS EN
EL DOMINIO FRACCIONAL DE FOURIER</t>
  </si>
  <si>
    <t>SOFTWARE GOT-THD: GENERADOR Y EMULADOR DE SEÑALES CON DISTORSIÓN ARMÓNICA CONTROLADA</t>
  </si>
  <si>
    <t>REGISTRO DE SOBRETENSIONES TRANSITORIAS EN REDES DE TENSIÓN MENOR A 1 KV (SOFTWARE ESCRITORIO)</t>
  </si>
  <si>
    <t>Universidad Distrital</t>
  </si>
  <si>
    <t>Francisco Santamaría Piedrahita</t>
  </si>
  <si>
    <t>ROUTE MONITOR</t>
  </si>
  <si>
    <t>SOFTWARE PROCESAMIENTO DE SEÑALES USANDO LA TRANSFORMACIÓN LOCAL POLINOMIAL DE FOURIER (LPFT)
SOFTWARE LPFT-SP</t>
  </si>
  <si>
    <t>MODELOS MATEMÁTICOS PARA MEDIOS DIELÉCTRICOS DEBYE Y JONSCHER (MMATDJ)</t>
  </si>
  <si>
    <t>PLANEACIÓN DE SISTEMAS DE GESTIÓN ENERGÉTICA EN ILUMINACIÓN (PLANEF50001)</t>
  </si>
  <si>
    <t>REGISTRO DE SOBRETENSIONES TRANSITORIAS EN REDES DE TENSIÓN MENOR A 1 KV (SOFTWARE DISPOSITIVO MÓVIL)</t>
  </si>
  <si>
    <t>SOFTWARE LISIPRO - PROCESAMIENTO DE SEÑALES Y FILTRADO ADAPTATIVO EN EL DOMINIO FRACCIONAL DE FOURIER
(FRFD)</t>
  </si>
  <si>
    <t>ANÁLISIS DE RIESGO ANTE DESCARGAS ATMOSFÉRICAS (ARADA)</t>
  </si>
  <si>
    <t>Desarrollo de un Software que ayude al Proceso de Planificación Energética, asociado al consumo de la Energía
Eléctrica usada en iluminación, de acuerdo a los parámetros de La NTC-ISO 500001</t>
  </si>
  <si>
    <t>Adfacts</t>
  </si>
  <si>
    <t>JUAN CAMILO CAICEDO ULLOA, EDWIN RIVAS TRUJILLO</t>
  </si>
  <si>
    <t>Simuargis</t>
  </si>
  <si>
    <t>Identificacion De Oportunidades Espectrales</t>
  </si>
  <si>
    <t>EDWIN RIVAS TRUJILLO, NANCY YANETH GELVEZ GARCIA, DANILO ALFONSO LOPEZ SARMIENTO</t>
  </si>
  <si>
    <t>Engramtool</t>
  </si>
  <si>
    <t>LUIS FELIPE WANUMEN SILVA, EDWIN RIVAS TRUJILLO, DARIN JAIRO MOSQUERA PALACIOS,</t>
  </si>
  <si>
    <t>Conversor</t>
  </si>
  <si>
    <t>EDWIN RIVAS TRUJILLO, DARIN JAIRO MOSQUERA PALACIOS, LUIS FELIPE WANUMEN SILVA</t>
  </si>
  <si>
    <t>Calvapor</t>
  </si>
  <si>
    <t>Encrip Atrac Caoticos</t>
  </si>
  <si>
    <t>EDWIN RIVAS TRUJILLO, NANCY YANETH GELVEZ GARCIA, OSWALDO ALBERTO ROMERO VILLALOBOS</t>
  </si>
  <si>
    <t>Agregador</t>
  </si>
  <si>
    <t>Ava Seguridad</t>
  </si>
  <si>
    <t>DARIN JAIRO MOSQUERA PALACIOS, EDWIN RIVAS TRUJILLO, LUIS FELIPE WANUMEN SILVA</t>
  </si>
  <si>
    <t>Software Para El Modelamiento De Sistemas De Generación De Energía Eléctrica A Partir De Biogás (Is-Sgeb)</t>
  </si>
  <si>
    <t>ANGEL DAVID RODRIGUEZ VARGAS, LAURA ANDREA MORALES GARCIA, HERBERT ENRIQUE ROJAS CUBIDES</t>
  </si>
  <si>
    <t>SOFTWARE LPA-ICI SP: PROCESAMIENTO DE SEÑALES Y FILTRADO ADAPTATIVO BASADO EN LA APROXIMACIÓN LOCAL POLINOMIAL Y EL ALGORITMO ICI</t>
  </si>
  <si>
    <t>HARVEY DAVID ROJAS CUBIDES, HERBERT ENRIQUE ROJAS CUBIDES</t>
  </si>
  <si>
    <t>Scanportud</t>
  </si>
  <si>
    <t>Recordar claves WIFI UD</t>
  </si>
  <si>
    <t>OcultadorUD</t>
  </si>
  <si>
    <t>BUSCADOR-UD</t>
  </si>
  <si>
    <t>BLOQUEADORUD</t>
  </si>
  <si>
    <t>Diseño conceptual de productos</t>
  </si>
  <si>
    <t>Restricta</t>
  </si>
  <si>
    <t>http://www.tdx.cbuc.es/TESIS_UPC/AVAILABLE/TDX-0628105-100401/</t>
  </si>
  <si>
    <t>Sistema de Información de Gestión y Evaluación de Proyectos -SIGEP-</t>
  </si>
  <si>
    <t>http://200.25.13.150</t>
  </si>
  <si>
    <t>INSTITUTO DE INVESTIGACIONES MARINAS Y COSTERAS JOSE BENITO VIVES DE ANDREIS INVEMAR</t>
  </si>
  <si>
    <t>NESTOR AURELIO VALVERDE CASTRO</t>
  </si>
  <si>
    <t>DESARROLLO DE ENTORNOS VIRTUALES INTERACTIVOS DE CONFIGURACIONES DE SUBESTACIONES ELECTRICAS DE BARRA SIMPLE Y DOBLE BARRA, COMO MATERIAL DE APOYO EDUCATIVO</t>
  </si>
  <si>
    <t>No restringido</t>
  </si>
  <si>
    <t>William Alfonso Riaño Maldonado</t>
  </si>
  <si>
    <t>GRAPHICOMMERCEWEB</t>
  </si>
  <si>
    <t>gicoecol.com/ </t>
  </si>
  <si>
    <t>UNIVERSIDAD DISTRITAL FRANCISCO JOSÉ DE CALDAS</t>
  </si>
  <si>
    <t>GIOVANNY MAURICIO TARAZONA BERMUDEZ,</t>
  </si>
  <si>
    <t>ABEST</t>
  </si>
  <si>
    <t>Faculta De Ingeniería Universidad Distrital</t>
  </si>
  <si>
    <t>DIFEXP</t>
  </si>
  <si>
    <t>NGSPRE</t>
  </si>
  <si>
    <t>DOMARCH VIEWER</t>
  </si>
  <si>
    <t>http://bioinfud.com/domarch/</t>
  </si>
  <si>
    <t>Universidad Distrital Francisco José De Caldas</t>
  </si>
  <si>
    <t>MAFA - MASSIVE AUTOMATIC FUNCTIONAL ANNOTATOR</t>
  </si>
  <si>
    <t>http://bioinfud.com/mafa2/</t>
  </si>
  <si>
    <t>P3D</t>
  </si>
  <si>
    <t>http://bioinfud.com/software/</t>
  </si>
  <si>
    <t>KCTK - KMERCOUNTERSTOOLKIT</t>
  </si>
  <si>
    <t>https://github.com/BioinfUD/KCTK</t>
  </si>
  <si>
    <t>FUSATIMA</t>
  </si>
  <si>
    <t>https://github.com/BioinfUD/FUSATIMA</t>
  </si>
  <si>
    <t>LWBC - LENTIC WATER BODIES COMPARISON</t>
  </si>
  <si>
    <t>https://github.com/BioinfUD/LenticsWaterBodiesComparison</t>
  </si>
  <si>
    <t>SCRIPT DE COMUNICACIÓN ENTRE UN AGENTE ROBÓTICO Y EL COMPUTADOR PARA SLAM</t>
  </si>
  <si>
    <t>Andres Camilo Jimenez Alvarez</t>
  </si>
  <si>
    <t>MPV (MOBILE PROTEIN VIEWER)</t>
  </si>
  <si>
    <t>ESPAMOV (ESCHER PATHWAYS MOBILE VIEWER)</t>
  </si>
  <si>
    <t>RESTGEN - API FRONTEND/BACKEND APPLICATION GENERATOR</t>
  </si>
  <si>
    <t>Sistema Recomendador de recorridos en museos de arte virtualizados</t>
  </si>
  <si>
    <t>SOFTWARE 2A-SPR: ADQUISICIÓN AUTOMÁTICA DE SEÑALES PRODUCIDAS POR RAYOS</t>
  </si>
  <si>
    <t>Universidad Distrital Francisco Jose de Caldas</t>
  </si>
  <si>
    <t>LINA MARIA MORALES GARCIA ALBEIRO SANTA ACOSTA HERBERT ENRIQUE ROJAS CUBIDES</t>
  </si>
  <si>
    <t>AES-ESTEGANO : HERRAMIENTA CRIPTOGRÁFICA Y ESTEGANOGRAFÍA</t>
  </si>
  <si>
    <t>https://github.com/ElvisGaona/AES-STEGANO</t>
  </si>
  <si>
    <t>ELVIS EDUARDO GAONA GARCIA, EDWAR JACINTO GOMEZ, THOMAS DANIEL AVILA BLENKEY</t>
  </si>
  <si>
    <t>Stochastic Microgrid Management System</t>
  </si>
  <si>
    <t>JOSE IGNACIO CASTANEDA FANDINO</t>
  </si>
  <si>
    <t>Sensor Óptico de Tensión y Corriente Eléctrica</t>
  </si>
  <si>
    <t>TNC-UD</t>
  </si>
  <si>
    <t>DATA MANAGEMENT SENSOR NODE</t>
  </si>
  <si>
    <t>DBV-T2 6 MHz</t>
  </si>
  <si>
    <t>SACE-GCEM</t>
  </si>
  <si>
    <t>ELVIS EDUARDO GAONA GARCIA, CESAR LEONARDO TRUJILLO RODRIGUEZ, FRANCISCO SANTAMARIA PIEDRAHITA</t>
  </si>
  <si>
    <t> OPTGRAT</t>
  </si>
  <si>
    <t>GUSTAVO ADOLFO PUERTO LEGUIZAMON, RICARDO LOPEZ, CARLOS ARTURO SUAREZ FAJARDO</t>
  </si>
  <si>
    <t>OPTMODES-UD</t>
  </si>
  <si>
    <t>GUSTAVO ADOLFO PUERTO LEGUIZAMON, CARLOS ARTURO SUAREZ FAJARDO</t>
  </si>
  <si>
    <t>Software estación terrena producto S4U</t>
  </si>
  <si>
    <t>www.sequoiaspace.com </t>
  </si>
  <si>
    <t>SEQUOIA TECHNOLOGIES SAS </t>
  </si>
  <si>
    <t>GABRIEL MAURICIO AREVALO BERMUDEZ, CARLOS ARTURO SUAREZ FAJARDO</t>
  </si>
  <si>
    <t>Compilador de comandos para producto S4U</t>
  </si>
  <si>
    <t>Software estación terrena cubesat</t>
  </si>
  <si>
    <t>Deteccion de fenotipos de esferoides tumorales</t>
  </si>
  <si>
    <t>Detección de posiciones faciales para prevención del SIMS</t>
  </si>
  <si>
    <t>A.C. Rodríguez, C.F. Buitrago, L.H. Camargo,</t>
  </si>
  <si>
    <t>EVRAD ¿ESTIMADOR Y VISUALIZADOR DE REFLECTIVIDADES Y PRECIPITACIÓN EN RADARES METEOROLÓGICOS</t>
  </si>
  <si>
    <t>.NET, C# y matlab</t>
  </si>
  <si>
    <t>SOFTWARE PARA LA VISUALIZACIÓN DE REFLECTIVIDADES Y ESTIMACIÓN CUANTITATIVA DE PRECIPITACIÓN DE RADARES METEOROLÓGICOS</t>
  </si>
  <si>
    <t>C#</t>
  </si>
  <si>
    <t>GESTIRIEGO</t>
  </si>
  <si>
    <t>SIMBIOGAS</t>
  </si>
  <si>
    <t>SISTEMA DE SEGUIMIENTO DE ORBITAS DE SATELITES ARTIFICIALES (S.O.P)</t>
  </si>
  <si>
    <t>FUZZY PIC</t>
  </si>
  <si>
    <t>Análisi de Test de Romberg</t>
  </si>
  <si>
    <t>matlab</t>
  </si>
  <si>
    <t>Análisis de Somatotipo Heart-Carter</t>
  </si>
  <si>
    <t>ANÁLISIS DE SOMATOTIPO</t>
  </si>
  <si>
    <t>APLICACIÓN PARA EL ANÁLISIS DE SÍNDROME DE MUERTE SÚBITA INFANTIL</t>
  </si>
  <si>
    <t>Software para la estimación automática del indice de Hernández-Corvo para evaluación de la presión plantar</t>
  </si>
  <si>
    <t>JULIAN ROLANDO CAMARGO LOPEZ, ROBERTO FERRO ESCOBAR</t>
  </si>
  <si>
    <t>OPSIM</t>
  </si>
  <si>
    <t>NACIONAL</t>
  </si>
  <si>
    <t>RESTRINGIDO</t>
  </si>
  <si>
    <t>ADOLFO ANDRÉS JARAMILLO MATTA</t>
  </si>
  <si>
    <t>STOCHASTIC MICROGRID MANAGEMENT SYSTEM</t>
  </si>
  <si>
    <t>ANALISTA DE ESTACIONES</t>
  </si>
  <si>
    <t>SCR-DESIGNER</t>
  </si>
  <si>
    <t>NELSON DIAZ ALDANA, ANDRES CAMILO SANCHEZ RUIZ, MARIO BARRERA ARDILA, CESAR LEONARDO TRUJILLO RODRIGUEZ</t>
  </si>
  <si>
    <t>SIMMODFV-UD</t>
  </si>
  <si>
    <t>JOHANN ALEXANDER HERNANDEZ MORA, CESAR LEONARDO TRUJILLO RODRIGUEZ, ELVIS EDUARDO GAONA GARCIA</t>
  </si>
  <si>
    <t>ANÁLISIS DE LÍNEAS BIFILAR Y COAXIAL</t>
  </si>
  <si>
    <t>ELVIS EDUARDO GAONA GARCIA, CESAR LEONARDO TRUJILLO RODRIGUEZ, JOHANN ALEXANDER HERNANDEZ MORA</t>
  </si>
  <si>
    <t>AGROCHAIN</t>
  </si>
  <si>
    <t>KEVIN STEVEN GORDILLO ORJUELA,CARLOS ENRIQUE MONTENEGRO MARIN, PAULO ALONSO GAONA GARCIA</t>
  </si>
  <si>
    <t>DAPP-ICDH</t>
  </si>
  <si>
    <t>CARLOS HERNAN CARDONA TABORDA,JULIAN DAVID GONZALEZ VASQUEZ,CARLOS ENRIQUE MONTENEGRO MARIN, PAULO ALONSO GAONA GARCIA</t>
  </si>
  <si>
    <t>ERGOSENT</t>
  </si>
  <si>
    <t>DANIEL NIETO GÓMEZ,CARLOS ENRIQUE MONTENEGRO MARIN, PAULO ALONSO GAONA GARCIA</t>
  </si>
  <si>
    <t>GARDEN'SPECIES D&amp;M</t>
  </si>
  <si>
    <t>MAYCOL HERNÁNDEZ GARCÍA,DALIA MARCELA MUÑOZ ARAQUE,CARLOS ENRIQUE MONTENEGRO MARIN, PAULO ALONSO GAONA GARCIA</t>
  </si>
  <si>
    <t>CLITEMA</t>
  </si>
  <si>
    <t>DIEGO AUGUSTO SAENZ RAMIREZ ,CARLOS ENRIQUE MONTENEGRO MARIN, PAULO ALONSO GAONA GARCIA</t>
  </si>
  <si>
    <t>CHAMILO</t>
  </si>
  <si>
    <t>NICOLAS HERNANDO GONZALES MARROQUIN ,CARLOS ENRIQUE MONTENEGRO MARIN, PAULO ALONSO GAONA GARCIA</t>
  </si>
  <si>
    <t>AR-METEOROLOGY</t>
  </si>
  <si>
    <t>IVAN DARIO CONTRERAS PEREZ,CARLOS ENRIQUE MONTENEGRO MARIN, PAULO ALONSO GAONA GARCIA</t>
  </si>
  <si>
    <t>Visual Analytics From WSN Data</t>
  </si>
  <si>
    <t>ELVIS EDUARDO GAONA, PAULO ALONSO GAONA GARCIA</t>
  </si>
  <si>
    <t>Paulo Alonso Gaona, Carlos Enrique Montenegro</t>
  </si>
  <si>
    <t>Gamification-Apgame</t>
  </si>
  <si>
    <t>Paulo Alonso Gaona, Carlos Enrique Montenegro, Javier Albadan Romero</t>
  </si>
  <si>
    <t>Sistema de Informacion Movil para rutas urbanas del SIPT Bogota</t>
  </si>
  <si>
    <t>VPR-A novel scalable framework of visualization for Publication reports</t>
  </si>
  <si>
    <t>Paulo Alonso Gaona, Carlos Enrique Montenegro, Elvis Eduardo Gaona</t>
  </si>
  <si>
    <t>Sistema de Informacion (BIOSAPI) para monitoreo, analisis y seguimiento de especies de fauna silvestre mediante biotelemetria</t>
  </si>
  <si>
    <t>SISTEMA PARA LA ORGANIZACIÓN DE EVENTOS WEB 2.0 - SEOWEB</t>
  </si>
  <si>
    <t>NELSON JAVIER RUIZ APONTE, EDUARDO HERNANDEZ ORTIZ</t>
  </si>
  <si>
    <t>HERRAMIENTA DE APRENDIZAJE INTERACTIVO EN MATEMÁTICAS QUE IMPLEMENTA EL DISPOSITIVO KINECT PARA NIÑOS DE CUARTO GRADO DE PRIMARIA - KINECT PARK</t>
  </si>
  <si>
    <t>SOFTWARE VIDEO JUEGOS GAMIFICADOS</t>
  </si>
  <si>
    <t>FERNANDO MARTINEZ RODRIGUEZ, PABLO EMILIO GONGORA TAFUR</t>
  </si>
  <si>
    <t>OBJECT, Un ambiente virtual adaptativo para acompañar el proceso de enseñanza aprendizaje en la asignatura programación orientada a objetos.</t>
  </si>
  <si>
    <t>DESARROLLO DE UN COMPONENTE DE INTEGRACIÓN PARA COMERCIO B2C EN MUNDOS VIRTUALES (DCICMV)</t>
  </si>
  <si>
    <t>http://190.146.115.149:9091/dcicmv/</t>
  </si>
  <si>
    <t>Escuela Tecnológica Instituto Técnico Central</t>
  </si>
  <si>
    <t>LUIS EDUARDO HERRERA RAMIREZ.</t>
  </si>
  <si>
    <t>SIPPVE - SISTEMA PARA EL PROCESAMIENTO DE VOTOS ELECTRONICOS</t>
  </si>
  <si>
    <t>SISTEMA DE INFORMACIÓN PARA EL CONTROL DE LOS PROCESOS LICITATORIOS _x000B_(SICPL)</t>
  </si>
  <si>
    <t>www.conciviles.com</t>
  </si>
  <si>
    <t>COMPETENCIAS TIC DOCENTES</t>
  </si>
  <si>
    <t>IDENTICACION DE OPORTUNIDADES ESPECTRALES</t>
  </si>
  <si>
    <t>Quick STEP</t>
  </si>
  <si>
    <t>https://plugins.qgis.org/plugins/QuickSTEP/</t>
  </si>
  <si>
    <t>Salomón Eistein Ramírez Fernández</t>
  </si>
  <si>
    <t>Geomática, Ciencias de la Tierra y Logística</t>
  </si>
  <si>
    <t>No Restringido</t>
  </si>
  <si>
    <t>Rubén Javier Medina Daza, Nelson Enrique Vera Parra</t>
  </si>
  <si>
    <t>STMedianPolish 0.2</t>
  </si>
  <si>
    <t>https://cran.r-project.org/web/packages/STMedianPolish/index.html</t>
  </si>
  <si>
    <t>William Alexander Martínez Blanco, Carlos Eduardo Melo Martínez</t>
  </si>
  <si>
    <t>SI</t>
  </si>
  <si>
    <t>http://bioinfud.com/kctk/</t>
  </si>
  <si>
    <t>PARALLEL-FUSIMAGERY</t>
  </si>
  <si>
    <t>https://github.com/Parall-UD/Parallel-Fusimagery</t>
  </si>
  <si>
    <t>Universida Distrital</t>
  </si>
  <si>
    <t>PARALLELBROVEY-TRANSFORM</t>
  </si>
  <si>
    <t>https://github.com/Parall-UD/ParallelBrovey-Transform</t>
  </si>
  <si>
    <t>Paralellel Fischer Scoring_binomial</t>
  </si>
  <si>
    <t>https://github.com/Parall-UD/ParallelFischerScoring_binomial</t>
  </si>
  <si>
    <t>PARALLELMULTIPLICATIVE-FUSION</t>
  </si>
  <si>
    <t>https://github.com/Parall-UD/ParallelMultiplicative-Method</t>
  </si>
  <si>
    <t>PARALLELPCA-TRANSFORM</t>
  </si>
  <si>
    <t>https://github.com/Parall-UD/ParallelPCA-Transform</t>
  </si>
  <si>
    <t>SALLFUS</t>
  </si>
  <si>
    <t>https://github.com/Parall-UD/sallfus</t>
  </si>
  <si>
    <t>DESARROLLO DE PROTOTIPO DE PORTAL PARA EL APOYO A LA GESTIÓN DE GRUPOS DE INVESTIGACIÓN; ENFOCADO EN EL TRABAJO COLABORATIVO</t>
  </si>
  <si>
    <t xml:space="preserve">http://arquisoft.udistrital.edu.co/ </t>
  </si>
  <si>
    <t>ANDRES CELY JIMENEZ</t>
  </si>
  <si>
    <t>METRICOLECTOR: Aplicación basada en componentes de software para el apoyo en la captura de métricas de proceso en proyectos de desarrollo de software</t>
  </si>
  <si>
    <t>CESAR ANDRES VARGAS PARRA, HENRY ALBERTO DIOSA</t>
  </si>
  <si>
    <t>OzCompSec: LIBRERIA CRIPTOGRAFICA BASADA EN COMPONENTES UTILIZANDO EL LENGUAJE DE PROGRAMACIÓN OZ</t>
  </si>
  <si>
    <t>YULIBAN FERNANDO PENAGOS GOMEZ, HENRY ALBERTO DIOSA</t>
  </si>
  <si>
    <t>TwTaxi: APLICACION MOVIL PARA CONTROLAR EL COBRO DE LA TARIFA DE TAXI</t>
  </si>
  <si>
    <t>ALBA CONSUELO NIETO LEMUS, OMAR SALAZAR MORALES</t>
  </si>
  <si>
    <t>PLANTAE</t>
  </si>
  <si>
    <t>GERSON GIOVANNI SOSA PEREZ, ANGELA LORENA MATEUS RODRIGUEZ, HENRY ALBERTO DIOSA</t>
  </si>
  <si>
    <t>DECNN (DESIGN CNN App-Web)</t>
  </si>
  <si>
    <t>Danilo Alfonso</t>
  </si>
  <si>
    <t>BICIMAPULIBRE</t>
  </si>
  <si>
    <t>Identificación de oportunidades espectrales</t>
  </si>
  <si>
    <t>APLICACIÓN IOT PARA EL SEGUIMIENTO Y REPORTE DE ATRIBUTOS DE LA SALUD</t>
  </si>
  <si>
    <t>APLICACIÓN DE MENSAJERÍA, VIDEO Y VOZ LOCAL</t>
  </si>
  <si>
    <t>SOLUCIÓN GENÉTICA PARALELA HÍBRIDA AL PROBLEMA DEL AGENTE VIAJERO</t>
  </si>
  <si>
    <t>MPV (Mobile Protein Viewer)</t>
  </si>
  <si>
    <t>AJEDREZ COLECTIVO EN UNA PÁGINA WEB</t>
  </si>
  <si>
    <t>JUEGO INTERACTIVO PARA APRENDIZAJE MATEMÁTICO EN NIÑOS</t>
  </si>
  <si>
    <t>Software Desarrollo de una herramienta para la simulación de ataque</t>
  </si>
  <si>
    <t>SOFTWARE Power MSN v2</t>
  </si>
  <si>
    <t>Software Aplicación que permite seleccionar una figura y dibujarla en un lienzo</t>
  </si>
  <si>
    <t>Software Calculadora IP</t>
  </si>
  <si>
    <t>Software Demostrativo para la generación de tablas de Routing mediante algoritmos de Dijkstra</t>
  </si>
  <si>
    <t>Software Aplicación que simula una maquina de enigma</t>
  </si>
  <si>
    <t>SOFTWARE Aplicación Sip con Streaming de audios y video</t>
  </si>
  <si>
    <t>Software Aplicación Algoritmo de optimización de polígonos</t>
  </si>
  <si>
    <t>PREDHUMIDITY</t>
  </si>
  <si>
    <t>Julio Baró Velandia</t>
  </si>
  <si>
    <t>SOFTWARE PARA PREDICCIÓN DE RENDIMIENTO DE CULTIVOS - SPRENDIC</t>
  </si>
  <si>
    <t>PREDHYT</t>
  </si>
  <si>
    <t>DEDIFXANTH</t>
  </si>
  <si>
    <t>REHAB</t>
  </si>
  <si>
    <t>INTREAP</t>
  </si>
  <si>
    <t>OA3D</t>
  </si>
  <si>
    <t>PUPIBinario</t>
  </si>
  <si>
    <t>PUPIReal</t>
  </si>
  <si>
    <t>COVID-19Simulator</t>
  </si>
  <si>
    <t>ForumForte</t>
  </si>
  <si>
    <t>GOLDENBERRY-GA</t>
  </si>
  <si>
    <t>SIMULADOR DE ESTACION DE TRANSMILENIO MEDIANTE AUTOMATA CELULAR</t>
  </si>
  <si>
    <t>Cantidad Articulos</t>
  </si>
  <si>
    <t>GIRA</t>
  </si>
  <si>
    <t>INTECTSE</t>
  </si>
  <si>
    <t>INTERNET INT</t>
  </si>
  <si>
    <t>Cantidad Eventos Cientificos</t>
  </si>
  <si>
    <t>Libros</t>
  </si>
  <si>
    <t>Capitulo de libro</t>
  </si>
  <si>
    <t>Software</t>
  </si>
  <si>
    <t>Trabajos dirigidos</t>
  </si>
  <si>
    <t>Observación :</t>
  </si>
  <si>
    <t>Se asumio que la fecha de terminación era igual a la de inicio cuando esta no se indicaba</t>
  </si>
  <si>
    <t>Observación:</t>
  </si>
  <si>
    <t>El grupo no tiene fechas de finalización de 6 trabajos dirigidos, Se asumio que la fecha de terminación era igual a la de inicio cuando esta no se indicaba</t>
  </si>
  <si>
    <t>Para el conteo se tuvo en cuenta el año de finalización del Trabajo</t>
  </si>
  <si>
    <t xml:space="preserve">Se asumio que el año de terminación es el mismo en que inicio </t>
  </si>
  <si>
    <t>Artículos</t>
  </si>
  <si>
    <t>Eventos  científicos</t>
  </si>
  <si>
    <t>Capítulo de libro</t>
  </si>
  <si>
    <t>Gráficas IDEAS</t>
  </si>
  <si>
    <t>Articulos</t>
  </si>
  <si>
    <t>Cantidad</t>
  </si>
  <si>
    <t>Eventos cientificos</t>
  </si>
  <si>
    <t>Eventos Cientificos</t>
  </si>
  <si>
    <t>Capitulos de libro</t>
  </si>
  <si>
    <t>FUENTES</t>
  </si>
  <si>
    <t>Trabajos Dirigidos</t>
  </si>
  <si>
    <t>1.</t>
  </si>
  <si>
    <t>GroupLAC</t>
  </si>
  <si>
    <t xml:space="preserve">2. </t>
  </si>
  <si>
    <t>Excel recopilatorio</t>
  </si>
  <si>
    <t>Gráficas GICOGE</t>
  </si>
  <si>
    <t>Gráficas GITUD</t>
  </si>
  <si>
    <t>Gráficas GRECO</t>
  </si>
  <si>
    <t>Gráficas INTERNET INTELIGENTE</t>
  </si>
  <si>
    <t>Articulos Publicados</t>
  </si>
  <si>
    <t>Libros publicados</t>
  </si>
  <si>
    <t>Capitulos de libros</t>
  </si>
  <si>
    <t>Eventos Científicos</t>
  </si>
  <si>
    <t>Capítulos de libro</t>
  </si>
  <si>
    <t>Capitulos del libro</t>
  </si>
  <si>
    <t>Eventos científicos</t>
  </si>
  <si>
    <t>Gráficas GEIT</t>
  </si>
  <si>
    <t>Gráficas GESDATOS</t>
  </si>
  <si>
    <t>Gráficas GESETIC</t>
  </si>
  <si>
    <t>Trabajos dirigidos(Atualizada)</t>
  </si>
  <si>
    <t>Gráficas GICOECOL</t>
  </si>
  <si>
    <t>Gráficas GISE3</t>
  </si>
  <si>
    <t>ArtÍculos GRUPO NIDE</t>
  </si>
  <si>
    <t>Publicación Artículos (Indexados)</t>
  </si>
  <si>
    <t>Publicación Artículos (No Indexados)</t>
  </si>
  <si>
    <t>Total</t>
  </si>
  <si>
    <t>Eventos Cientificos GRUPO NIDE</t>
  </si>
  <si>
    <t>Nacionales</t>
  </si>
  <si>
    <t>Internacionales</t>
  </si>
  <si>
    <t>Libros GRUPO NIDE</t>
  </si>
  <si>
    <t>Cantidad de Libros</t>
  </si>
  <si>
    <t>Capitulos de Libros GRUPO NIDE</t>
  </si>
  <si>
    <t>Capitulos de Libros</t>
  </si>
  <si>
    <t>Software GRUPO NIDE</t>
  </si>
  <si>
    <t>Cantidad de Software desarrollados</t>
  </si>
  <si>
    <t>Trabajos Dirigidos GRUPO NIDE (Se tuvo en cuenta el año de finalización del Proyecto)</t>
  </si>
  <si>
    <t>Trabajos dirigidos (Pregrado)</t>
  </si>
  <si>
    <t>Trabajos dirigidos (Maestría/ Especialización)</t>
  </si>
  <si>
    <t>Tesis de doctorado</t>
  </si>
  <si>
    <t>Total de Trabajos dirigidos</t>
  </si>
  <si>
    <t>Area de Investigación 1</t>
  </si>
  <si>
    <t>Singapore</t>
  </si>
  <si>
    <t>Italy</t>
  </si>
  <si>
    <t>Spain</t>
  </si>
  <si>
    <t>Ireland</t>
  </si>
  <si>
    <t>Lithuania</t>
  </si>
  <si>
    <t>Japan</t>
  </si>
  <si>
    <t>Pakistan</t>
  </si>
  <si>
    <t>South Korea</t>
  </si>
  <si>
    <t>Latvia</t>
  </si>
  <si>
    <t>Slovakia</t>
  </si>
  <si>
    <t>Turkey</t>
  </si>
  <si>
    <t>Brazil</t>
  </si>
  <si>
    <t>Finland</t>
  </si>
  <si>
    <t>Russia</t>
  </si>
  <si>
    <t>France</t>
  </si>
  <si>
    <t>New Zealand</t>
  </si>
  <si>
    <t>Poland</t>
  </si>
  <si>
    <t>Greece</t>
  </si>
  <si>
    <t>Thailand</t>
  </si>
  <si>
    <t>Ukraine</t>
  </si>
  <si>
    <t>Czech Republic</t>
  </si>
  <si>
    <t>United Arab Emirates</t>
  </si>
  <si>
    <t>Pais</t>
  </si>
  <si>
    <t>Switzerland</t>
  </si>
  <si>
    <t>2211-3797</t>
  </si>
  <si>
    <t>2213-1388</t>
  </si>
  <si>
    <t>1895-7455</t>
  </si>
  <si>
    <t>0254-5330</t>
  </si>
  <si>
    <t>0378-7796</t>
  </si>
  <si>
    <t>0120-0739</t>
  </si>
  <si>
    <t>0120-8926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</si>
</sst>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0"/>
    <numFmt numFmtId="165" formatCode="d/m/yyyy"/>
    <numFmt numFmtId="166" formatCode="yyyy\-mm\-dd"/>
    <numFmt numFmtId="167" formatCode="dd/mm/yyyy"/>
    <numFmt numFmtId="168" formatCode="mmm\-yyyy"/>
  </numFmts>
  <fonts count="75">
    <font>
      <sz val="11"/>
      <color rgb="FF000000"/>
      <name val="Calibri"/>
      <scheme val="minor"/>
    </font>
    <font>
      <sz val="11"/>
      <color theme="1"/>
      <name val="Calibri"/>
      <family val="2"/>
    </font>
    <font>
      <b/>
      <sz val="11"/>
      <color theme="1"/>
      <name val="Calibri"/>
      <family val="2"/>
    </font>
    <font>
      <sz val="11"/>
      <name val="Calibri"/>
      <family val="2"/>
    </font>
    <font>
      <sz val="11"/>
      <color theme="1"/>
      <name val="Calibri"/>
      <family val="2"/>
    </font>
    <font>
      <u/>
      <sz val="11"/>
      <color rgb="FF0000FF"/>
      <name val="Calibri"/>
      <family val="2"/>
    </font>
    <font>
      <u/>
      <sz val="11"/>
      <color rgb="FF0563C1"/>
      <name val="Calibri"/>
      <family val="2"/>
    </font>
    <font>
      <u/>
      <sz val="11"/>
      <color theme="10"/>
      <name val="Calibri"/>
      <family val="2"/>
    </font>
    <font>
      <sz val="11"/>
      <color rgb="FF000000"/>
      <name val="Calibri"/>
      <family val="2"/>
    </font>
    <font>
      <u/>
      <sz val="11"/>
      <color rgb="FF1155CC"/>
      <name val="Calibri"/>
      <family val="2"/>
    </font>
    <font>
      <u/>
      <sz val="11"/>
      <color theme="1"/>
      <name val="Calibri"/>
      <family val="2"/>
    </font>
    <font>
      <u/>
      <sz val="11"/>
      <color theme="1"/>
      <name val="Calibri"/>
      <family val="2"/>
    </font>
    <font>
      <u/>
      <sz val="11"/>
      <color rgb="FF000000"/>
      <name val="Calibri"/>
      <family val="2"/>
    </font>
    <font>
      <u/>
      <sz val="11"/>
      <color theme="1"/>
      <name val="Calibri"/>
      <family val="2"/>
    </font>
    <font>
      <u/>
      <sz val="11"/>
      <color rgb="FF0000FF"/>
      <name val="Calibri"/>
      <family val="2"/>
    </font>
    <font>
      <u/>
      <sz val="11"/>
      <color rgb="FF0563C1"/>
      <name val="Calibri"/>
      <family val="2"/>
    </font>
    <font>
      <sz val="11"/>
      <color rgb="FF0563C1"/>
      <name val="Calibri"/>
      <family val="2"/>
    </font>
    <font>
      <u/>
      <sz val="11"/>
      <color rgb="FF0563C1"/>
      <name val="Calibri"/>
      <family val="2"/>
    </font>
    <font>
      <sz val="11"/>
      <color rgb="FF333333"/>
      <name val="Calibri"/>
      <family val="2"/>
    </font>
    <font>
      <u/>
      <sz val="11"/>
      <color rgb="FF1155CC"/>
      <name val="Calibri"/>
      <family val="2"/>
    </font>
    <font>
      <b/>
      <sz val="11"/>
      <color rgb="FF000000"/>
      <name val="Calibri"/>
      <family val="2"/>
    </font>
    <font>
      <u/>
      <sz val="11"/>
      <color theme="10"/>
      <name val="Calibri"/>
      <family val="2"/>
    </font>
    <font>
      <sz val="11"/>
      <color theme="1"/>
      <name val="Calibri"/>
      <family val="2"/>
      <scheme val="minor"/>
    </font>
    <font>
      <sz val="9"/>
      <color theme="1"/>
      <name val="Calibri"/>
      <family val="2"/>
    </font>
    <font>
      <sz val="10"/>
      <color theme="1"/>
      <name val="Calibri"/>
      <family val="2"/>
    </font>
    <font>
      <u/>
      <sz val="11"/>
      <color rgb="FF0000FF"/>
      <name val="Calibri"/>
      <family val="2"/>
    </font>
    <font>
      <sz val="7"/>
      <color theme="1"/>
      <name val="Calibri"/>
      <family val="2"/>
    </font>
    <font>
      <u/>
      <sz val="11"/>
      <color theme="1"/>
      <name val="Calibri"/>
      <family val="2"/>
    </font>
    <font>
      <u/>
      <sz val="11"/>
      <color theme="10"/>
      <name val="Calibri"/>
      <family val="2"/>
    </font>
    <font>
      <u/>
      <sz val="11"/>
      <color theme="1"/>
      <name val="Calibri"/>
      <family val="2"/>
    </font>
    <font>
      <u/>
      <sz val="11"/>
      <color rgb="FF0000FF"/>
      <name val="Calibri"/>
      <family val="2"/>
    </font>
    <font>
      <u/>
      <sz val="11"/>
      <color rgb="FF0000FF"/>
      <name val="Calibri"/>
      <family val="2"/>
    </font>
    <font>
      <u/>
      <sz val="11"/>
      <color rgb="FF0000FF"/>
      <name val="Calibri"/>
      <family val="2"/>
    </font>
    <font>
      <sz val="11"/>
      <color rgb="FF000006"/>
      <name val="Calibri"/>
      <family val="2"/>
    </font>
    <font>
      <sz val="11"/>
      <color rgb="FF222222"/>
      <name val="Calibri"/>
      <family val="2"/>
    </font>
    <font>
      <u/>
      <sz val="11"/>
      <color theme="1"/>
      <name val="Calibri"/>
      <family val="2"/>
    </font>
    <font>
      <sz val="11"/>
      <color rgb="FF4D4D4D"/>
      <name val="Calibri"/>
      <family val="2"/>
    </font>
    <font>
      <sz val="11"/>
      <color rgb="FF000000"/>
      <name val="Docs-Calibri"/>
    </font>
    <font>
      <b/>
      <sz val="11"/>
      <color theme="1"/>
      <name val="Calibri"/>
      <family val="2"/>
      <scheme val="minor"/>
    </font>
    <font>
      <sz val="11"/>
      <color rgb="FF000000"/>
      <name val="Roboto"/>
    </font>
    <font>
      <sz val="12"/>
      <color rgb="FF000000"/>
      <name val="Calibri"/>
      <family val="2"/>
    </font>
    <font>
      <sz val="11"/>
      <color rgb="FF000000"/>
      <name val="Trebuchet MS"/>
      <family val="2"/>
    </font>
    <font>
      <sz val="8"/>
      <color rgb="FF000006"/>
      <name val="Verdana"/>
      <family val="2"/>
    </font>
    <font>
      <sz val="11"/>
      <color rgb="FF000000"/>
      <name val="Arial"/>
      <family val="2"/>
    </font>
    <font>
      <sz val="10"/>
      <color rgb="FF000000"/>
      <name val="Arial"/>
      <family val="2"/>
    </font>
    <font>
      <sz val="11"/>
      <color rgb="FF000000"/>
      <name val="Cambria"/>
      <family val="1"/>
    </font>
    <font>
      <sz val="8"/>
      <color rgb="FF000000"/>
      <name val="Verdana"/>
      <family val="2"/>
    </font>
    <font>
      <sz val="9"/>
      <color rgb="FF4D4D4D"/>
      <name val="Arial"/>
      <family val="2"/>
    </font>
    <font>
      <u/>
      <sz val="11"/>
      <color rgb="FF000000"/>
      <name val="Calibri"/>
      <family val="2"/>
    </font>
    <font>
      <sz val="9"/>
      <color rgb="FF000000"/>
      <name val="Times"/>
    </font>
    <font>
      <sz val="11"/>
      <color theme="1"/>
      <name val="Arial"/>
      <family val="2"/>
    </font>
    <font>
      <sz val="11"/>
      <color rgb="FF4D4D4D"/>
      <name val="Trebuchet MS"/>
      <family val="2"/>
    </font>
    <font>
      <sz val="11"/>
      <color rgb="FF000000"/>
      <name val="Roboto"/>
    </font>
    <font>
      <sz val="11"/>
      <color rgb="FF333333"/>
      <name val="Hind"/>
    </font>
    <font>
      <sz val="10"/>
      <color rgb="FF000000"/>
      <name val="Calibri"/>
      <family val="2"/>
    </font>
    <font>
      <b/>
      <sz val="10"/>
      <color rgb="FF000000"/>
      <name val="Calibri"/>
      <family val="2"/>
    </font>
    <font>
      <b/>
      <sz val="8"/>
      <color rgb="FF000006"/>
      <name val="Verdana"/>
      <family val="2"/>
    </font>
    <font>
      <sz val="10"/>
      <color rgb="FF333333"/>
      <name val="Arial"/>
      <family val="2"/>
    </font>
    <font>
      <sz val="9"/>
      <color rgb="FF000000"/>
      <name val="Calibri"/>
      <family val="2"/>
    </font>
    <font>
      <sz val="9"/>
      <color rgb="FF4D4D4D"/>
      <name val="&quot;Trebuchet MS&quot;"/>
    </font>
    <font>
      <sz val="11"/>
      <color rgb="FF222222"/>
      <name val="Arial"/>
      <family val="2"/>
    </font>
    <font>
      <sz val="11"/>
      <color rgb="FF4D4D4D"/>
      <name val="&quot;Trebuchet MS&quot;"/>
    </font>
    <font>
      <u/>
      <sz val="11"/>
      <color theme="10"/>
      <name val="Calibri"/>
      <family val="2"/>
    </font>
    <font>
      <u/>
      <sz val="11"/>
      <color theme="10"/>
      <name val="Calibri"/>
      <family val="2"/>
    </font>
    <font>
      <sz val="9"/>
      <color rgb="FF4D4D4D"/>
      <name val="Trebuchet MS"/>
      <family val="2"/>
    </font>
    <font>
      <u/>
      <sz val="11"/>
      <color rgb="FF000000"/>
      <name val="Calibri"/>
      <family val="2"/>
    </font>
    <font>
      <sz val="11"/>
      <color rgb="FF4D4D4D"/>
      <name val="Arial"/>
      <family val="2"/>
    </font>
    <font>
      <u/>
      <sz val="11"/>
      <color theme="10"/>
      <name val="Calibri"/>
      <family val="2"/>
    </font>
    <font>
      <u/>
      <sz val="11"/>
      <color theme="1"/>
      <name val="Calibri"/>
      <family val="2"/>
    </font>
    <font>
      <u/>
      <sz val="11"/>
      <color theme="1"/>
      <name val="Calibri"/>
      <family val="2"/>
    </font>
    <font>
      <u/>
      <sz val="11"/>
      <color theme="1"/>
      <name val="Calibri"/>
      <family val="2"/>
    </font>
    <font>
      <i/>
      <sz val="14"/>
      <color theme="1"/>
      <name val="Calibri"/>
      <family val="2"/>
    </font>
    <font>
      <b/>
      <i/>
      <sz val="11"/>
      <color theme="1"/>
      <name val="Calibri"/>
      <family val="2"/>
    </font>
    <font>
      <u/>
      <sz val="11"/>
      <color rgb="FF000000"/>
      <name val="Arial"/>
      <family val="2"/>
    </font>
    <font>
      <sz val="11"/>
      <color rgb="FF000000"/>
      <name val="Calibri"/>
      <family val="2"/>
      <scheme val="minor"/>
    </font>
  </fonts>
  <fills count="19">
    <fill>
      <patternFill patternType="none"/>
    </fill>
    <fill>
      <patternFill patternType="gray125"/>
    </fill>
    <fill>
      <patternFill patternType="solid">
        <fgColor rgb="FFFFFF00"/>
        <bgColor rgb="FFFFFF00"/>
      </patternFill>
    </fill>
    <fill>
      <patternFill patternType="solid">
        <fgColor rgb="FF00FF00"/>
        <bgColor rgb="FF00FF00"/>
      </patternFill>
    </fill>
    <fill>
      <patternFill patternType="solid">
        <fgColor theme="9"/>
        <bgColor theme="9"/>
      </patternFill>
    </fill>
    <fill>
      <patternFill patternType="solid">
        <fgColor rgb="FFFF9900"/>
        <bgColor rgb="FFFF9900"/>
      </patternFill>
    </fill>
    <fill>
      <patternFill patternType="solid">
        <fgColor theme="0"/>
        <bgColor theme="0"/>
      </patternFill>
    </fill>
    <fill>
      <patternFill patternType="solid">
        <fgColor rgb="FFFFFFFF"/>
        <bgColor rgb="FFFFFFFF"/>
      </patternFill>
    </fill>
    <fill>
      <patternFill patternType="solid">
        <fgColor rgb="FFDEEAF6"/>
        <bgColor rgb="FFDEEAF6"/>
      </patternFill>
    </fill>
    <fill>
      <patternFill patternType="solid">
        <fgColor rgb="FFF4B083"/>
        <bgColor rgb="FFF4B083"/>
      </patternFill>
    </fill>
    <fill>
      <patternFill patternType="solid">
        <fgColor rgb="FFEBEBEB"/>
        <bgColor rgb="FFEBEBEB"/>
      </patternFill>
    </fill>
    <fill>
      <patternFill patternType="solid">
        <fgColor rgb="FFA4C2F4"/>
        <bgColor rgb="FFA4C2F4"/>
      </patternFill>
    </fill>
    <fill>
      <patternFill patternType="solid">
        <fgColor theme="4"/>
        <bgColor theme="4"/>
      </patternFill>
    </fill>
    <fill>
      <patternFill patternType="solid">
        <fgColor rgb="FF3C78D8"/>
        <bgColor rgb="FF3C78D8"/>
      </patternFill>
    </fill>
    <fill>
      <patternFill patternType="solid">
        <fgColor rgb="FF9FC5E8"/>
        <bgColor rgb="FF9FC5E8"/>
      </patternFill>
    </fill>
    <fill>
      <patternFill patternType="solid">
        <fgColor rgb="FFC9DAF8"/>
        <bgColor rgb="FFC9DAF8"/>
      </patternFill>
    </fill>
    <fill>
      <patternFill patternType="solid">
        <fgColor rgb="FFA2C4C9"/>
        <bgColor rgb="FFA2C4C9"/>
      </patternFill>
    </fill>
    <fill>
      <patternFill patternType="solid">
        <fgColor rgb="FFCFE2F3"/>
        <bgColor rgb="FFCFE2F3"/>
      </patternFill>
    </fill>
    <fill>
      <patternFill patternType="solid">
        <fgColor rgb="FFB4C6E7"/>
        <bgColor rgb="FFB4C6E7"/>
      </patternFill>
    </fill>
  </fills>
  <borders count="34">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top/>
      <bottom/>
      <diagonal/>
    </border>
    <border>
      <left/>
      <right/>
      <top/>
      <bottom/>
      <diagonal/>
    </border>
    <border>
      <left style="medium">
        <color rgb="FF000000"/>
      </left>
      <right style="medium">
        <color rgb="FF000000"/>
      </right>
      <top style="medium">
        <color rgb="FF000000"/>
      </top>
      <bottom style="medium">
        <color rgb="FF000000"/>
      </bottom>
      <diagonal/>
    </border>
    <border>
      <left/>
      <right style="thin">
        <color rgb="FF000000"/>
      </right>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right/>
      <top/>
      <bottom/>
      <diagonal/>
    </border>
    <border>
      <left style="medium">
        <color rgb="FF000000"/>
      </left>
      <right style="medium">
        <color rgb="FF000000"/>
      </right>
      <top style="medium">
        <color rgb="FF000000"/>
      </top>
      <bottom/>
      <diagonal/>
    </border>
    <border>
      <left/>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right/>
      <top/>
      <bottom/>
      <diagonal/>
    </border>
    <border>
      <left style="thin">
        <color rgb="FF000000"/>
      </left>
      <right style="thin">
        <color rgb="FF000000"/>
      </right>
      <top/>
      <bottom style="thin">
        <color rgb="FF000000"/>
      </bottom>
      <diagonal/>
    </border>
  </borders>
  <cellStyleXfs count="1">
    <xf numFmtId="0" fontId="0" fillId="0" borderId="0"/>
  </cellStyleXfs>
  <cellXfs count="814">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4" fillId="0" borderId="0" xfId="0" applyFont="1"/>
    <xf numFmtId="0" fontId="2" fillId="0" borderId="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xf>
    <xf numFmtId="0" fontId="2" fillId="0" borderId="6" xfId="0" applyFont="1" applyBorder="1" applyAlignment="1">
      <alignment horizontal="center" vertical="center" wrapText="1"/>
    </xf>
    <xf numFmtId="0" fontId="1" fillId="2" borderId="0" xfId="0" applyFont="1" applyFill="1" applyAlignment="1">
      <alignment horizontal="center" vertical="center"/>
    </xf>
    <xf numFmtId="0" fontId="1" fillId="2" borderId="6" xfId="0" applyFont="1" applyFill="1" applyBorder="1" applyAlignment="1">
      <alignment horizontal="center"/>
    </xf>
    <xf numFmtId="0" fontId="1" fillId="2" borderId="6" xfId="0" applyFont="1" applyFill="1" applyBorder="1" applyAlignment="1">
      <alignment horizontal="left" vertical="center" wrapText="1"/>
    </xf>
    <xf numFmtId="0" fontId="1" fillId="2" borderId="6" xfId="0" applyFont="1" applyFill="1" applyBorder="1" applyAlignment="1">
      <alignment wrapText="1"/>
    </xf>
    <xf numFmtId="0" fontId="1" fillId="2" borderId="6" xfId="0" applyFont="1" applyFill="1" applyBorder="1" applyAlignment="1">
      <alignment horizontal="center" wrapText="1"/>
    </xf>
    <xf numFmtId="0" fontId="1" fillId="2" borderId="6" xfId="0" applyFont="1" applyFill="1" applyBorder="1" applyAlignment="1">
      <alignment horizontal="center" vertical="center" wrapText="1"/>
    </xf>
    <xf numFmtId="0" fontId="1" fillId="2" borderId="6" xfId="0" applyFont="1" applyFill="1" applyBorder="1" applyAlignment="1">
      <alignment horizontal="center" wrapText="1"/>
    </xf>
    <xf numFmtId="0" fontId="2" fillId="2" borderId="6" xfId="0" applyFont="1" applyFill="1" applyBorder="1" applyAlignment="1">
      <alignment horizontal="center" vertical="center" wrapText="1"/>
    </xf>
    <xf numFmtId="0" fontId="1" fillId="0" borderId="6" xfId="0" applyFont="1" applyBorder="1" applyAlignment="1">
      <alignment horizontal="center" vertical="center" wrapText="1"/>
    </xf>
    <xf numFmtId="0" fontId="1" fillId="3" borderId="0" xfId="0" applyFont="1" applyFill="1"/>
    <xf numFmtId="0" fontId="1" fillId="3" borderId="8" xfId="0" applyFont="1" applyFill="1" applyBorder="1" applyAlignment="1">
      <alignment horizontal="center"/>
    </xf>
    <xf numFmtId="0" fontId="1" fillId="3" borderId="6" xfId="0" applyFont="1" applyFill="1" applyBorder="1" applyAlignment="1">
      <alignment horizontal="center"/>
    </xf>
    <xf numFmtId="0" fontId="4" fillId="3" borderId="6" xfId="0" applyFont="1" applyFill="1" applyBorder="1" applyAlignment="1">
      <alignment wrapText="1"/>
    </xf>
    <xf numFmtId="0" fontId="1" fillId="3" borderId="6" xfId="0" applyFont="1" applyFill="1" applyBorder="1" applyAlignment="1">
      <alignment wrapText="1"/>
    </xf>
    <xf numFmtId="0" fontId="1" fillId="3" borderId="6" xfId="0" applyFont="1" applyFill="1" applyBorder="1" applyAlignment="1">
      <alignment wrapText="1"/>
    </xf>
    <xf numFmtId="0" fontId="1" fillId="3" borderId="6" xfId="0" applyFont="1" applyFill="1" applyBorder="1" applyAlignment="1">
      <alignment horizontal="center" wrapText="1"/>
    </xf>
    <xf numFmtId="0" fontId="1" fillId="3" borderId="6" xfId="0" applyFont="1" applyFill="1" applyBorder="1" applyAlignment="1">
      <alignment horizontal="center" wrapText="1"/>
    </xf>
    <xf numFmtId="0" fontId="1" fillId="3" borderId="6" xfId="0" applyFont="1" applyFill="1" applyBorder="1" applyAlignment="1">
      <alignment horizontal="center" wrapText="1"/>
    </xf>
    <xf numFmtId="0" fontId="1" fillId="3" borderId="6" xfId="0" applyFont="1" applyFill="1" applyBorder="1" applyAlignment="1">
      <alignment horizontal="center" wrapText="1"/>
    </xf>
    <xf numFmtId="0" fontId="1" fillId="4" borderId="0" xfId="0" applyFont="1" applyFill="1"/>
    <xf numFmtId="0" fontId="1" fillId="4" borderId="8" xfId="0" applyFont="1" applyFill="1" applyBorder="1" applyAlignment="1">
      <alignment horizontal="center"/>
    </xf>
    <xf numFmtId="0" fontId="1" fillId="4" borderId="6" xfId="0" applyFont="1" applyFill="1" applyBorder="1" applyAlignment="1">
      <alignment horizontal="center"/>
    </xf>
    <xf numFmtId="0" fontId="4" fillId="4" borderId="6" xfId="0" applyFont="1" applyFill="1" applyBorder="1" applyAlignment="1">
      <alignment wrapText="1"/>
    </xf>
    <xf numFmtId="0" fontId="1" fillId="4" borderId="6" xfId="0" applyFont="1" applyFill="1" applyBorder="1" applyAlignment="1">
      <alignment wrapText="1"/>
    </xf>
    <xf numFmtId="0" fontId="1" fillId="4" borderId="6" xfId="0" applyFont="1" applyFill="1" applyBorder="1" applyAlignment="1">
      <alignment wrapText="1"/>
    </xf>
    <xf numFmtId="0" fontId="1" fillId="4" borderId="6" xfId="0" applyFont="1" applyFill="1" applyBorder="1" applyAlignment="1">
      <alignment horizontal="center" wrapText="1"/>
    </xf>
    <xf numFmtId="0" fontId="1" fillId="4" borderId="6" xfId="0" applyFont="1" applyFill="1" applyBorder="1" applyAlignment="1">
      <alignment horizontal="center" wrapText="1"/>
    </xf>
    <xf numFmtId="0" fontId="1" fillId="4" borderId="6" xfId="0" applyFont="1" applyFill="1" applyBorder="1" applyAlignment="1">
      <alignment horizontal="center" wrapText="1"/>
    </xf>
    <xf numFmtId="0" fontId="1" fillId="4" borderId="6" xfId="0" applyFont="1" applyFill="1" applyBorder="1" applyAlignment="1">
      <alignment horizontal="center" wrapText="1"/>
    </xf>
    <xf numFmtId="0" fontId="5" fillId="4" borderId="6" xfId="0" applyFont="1" applyFill="1" applyBorder="1" applyAlignment="1">
      <alignment horizontal="center" wrapText="1"/>
    </xf>
    <xf numFmtId="0" fontId="1" fillId="0" borderId="9" xfId="0" applyFont="1" applyBorder="1"/>
    <xf numFmtId="0" fontId="1" fillId="0" borderId="8" xfId="0" applyFont="1" applyBorder="1" applyAlignment="1">
      <alignment horizontal="center" vertical="center"/>
    </xf>
    <xf numFmtId="0" fontId="1" fillId="0" borderId="6" xfId="0" applyFont="1" applyBorder="1" applyAlignment="1">
      <alignment horizontal="center"/>
    </xf>
    <xf numFmtId="0" fontId="1" fillId="0" borderId="6" xfId="0" applyFont="1" applyBorder="1" applyAlignment="1">
      <alignment wrapText="1"/>
    </xf>
    <xf numFmtId="0" fontId="1" fillId="0" borderId="6" xfId="0" applyFont="1" applyBorder="1" applyAlignment="1">
      <alignment wrapText="1"/>
    </xf>
    <xf numFmtId="0" fontId="1" fillId="0" borderId="6" xfId="0" applyFont="1" applyBorder="1" applyAlignment="1">
      <alignment wrapText="1"/>
    </xf>
    <xf numFmtId="0" fontId="1" fillId="0" borderId="6" xfId="0" applyFont="1" applyBorder="1" applyAlignment="1">
      <alignment horizontal="center" wrapText="1"/>
    </xf>
    <xf numFmtId="0" fontId="1" fillId="0" borderId="6" xfId="0" applyFont="1" applyBorder="1" applyAlignment="1">
      <alignment horizontal="center" wrapText="1"/>
    </xf>
    <xf numFmtId="0" fontId="1" fillId="0" borderId="6" xfId="0" applyFont="1" applyBorder="1" applyAlignment="1">
      <alignment horizontal="center" wrapText="1"/>
    </xf>
    <xf numFmtId="0" fontId="1" fillId="0" borderId="6" xfId="0" applyFont="1" applyBorder="1" applyAlignment="1">
      <alignment horizontal="center" wrapText="1"/>
    </xf>
    <xf numFmtId="0" fontId="1" fillId="0" borderId="0" xfId="0" applyFont="1"/>
    <xf numFmtId="0" fontId="1" fillId="0" borderId="6" xfId="0" applyFont="1" applyBorder="1" applyAlignment="1">
      <alignment horizontal="center" wrapText="1"/>
    </xf>
    <xf numFmtId="0" fontId="6" fillId="0" borderId="6" xfId="0" applyFont="1" applyBorder="1" applyAlignment="1">
      <alignment horizontal="center" wrapText="1"/>
    </xf>
    <xf numFmtId="0" fontId="1" fillId="0" borderId="9" xfId="0" applyFont="1" applyBorder="1" applyAlignment="1">
      <alignment horizontal="center" vertical="center"/>
    </xf>
    <xf numFmtId="0" fontId="1" fillId="0" borderId="6" xfId="0" applyFont="1" applyBorder="1" applyAlignment="1">
      <alignment horizontal="left" vertical="center" wrapText="1"/>
    </xf>
    <xf numFmtId="0" fontId="1" fillId="0" borderId="6" xfId="0" applyFont="1" applyBorder="1" applyAlignment="1">
      <alignment wrapText="1"/>
    </xf>
    <xf numFmtId="0" fontId="1" fillId="0" borderId="6" xfId="0" applyFont="1" applyBorder="1" applyAlignment="1">
      <alignment horizontal="center" vertical="center" wrapText="1"/>
    </xf>
    <xf numFmtId="0" fontId="7" fillId="0" borderId="6" xfId="0" applyFont="1" applyBorder="1" applyAlignment="1">
      <alignment horizontal="center" wrapText="1"/>
    </xf>
    <xf numFmtId="0" fontId="8" fillId="0" borderId="6" xfId="0" applyFont="1" applyBorder="1" applyAlignment="1">
      <alignment horizontal="center" wrapText="1"/>
    </xf>
    <xf numFmtId="0" fontId="1" fillId="3" borderId="9" xfId="0" applyFont="1" applyFill="1" applyBorder="1" applyAlignment="1">
      <alignment horizontal="center" vertical="center"/>
    </xf>
    <xf numFmtId="0" fontId="1" fillId="3" borderId="8" xfId="0" applyFont="1" applyFill="1" applyBorder="1" applyAlignment="1">
      <alignment horizontal="center" vertical="center"/>
    </xf>
    <xf numFmtId="0" fontId="1" fillId="3" borderId="6" xfId="0" applyFont="1" applyFill="1" applyBorder="1" applyAlignment="1">
      <alignment horizontal="left" vertical="center" wrapText="1"/>
    </xf>
    <xf numFmtId="0" fontId="1" fillId="3" borderId="6" xfId="0" applyFont="1" applyFill="1" applyBorder="1" applyAlignment="1">
      <alignment wrapText="1"/>
    </xf>
    <xf numFmtId="0" fontId="1" fillId="3" borderId="6" xfId="0" applyFont="1" applyFill="1" applyBorder="1" applyAlignment="1">
      <alignment horizontal="center" vertical="center" wrapText="1"/>
    </xf>
    <xf numFmtId="0" fontId="1" fillId="3" borderId="6"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2" fillId="3" borderId="6" xfId="0" applyFont="1" applyFill="1" applyBorder="1" applyAlignment="1">
      <alignment horizontal="center" vertical="center" wrapText="1"/>
    </xf>
    <xf numFmtId="0" fontId="1" fillId="0" borderId="0" xfId="0" applyFont="1" applyAlignment="1">
      <alignment horizontal="center" vertical="center" wrapText="1"/>
    </xf>
    <xf numFmtId="0" fontId="2" fillId="0" borderId="6" xfId="0" applyFont="1" applyBorder="1" applyAlignment="1">
      <alignment horizontal="center" vertical="center" wrapText="1"/>
    </xf>
    <xf numFmtId="0" fontId="1" fillId="0" borderId="6" xfId="0" applyFont="1" applyBorder="1" applyAlignment="1">
      <alignment horizontal="left" vertical="center" wrapText="1"/>
    </xf>
    <xf numFmtId="0" fontId="9" fillId="0" borderId="6" xfId="0" applyFont="1" applyBorder="1" applyAlignment="1">
      <alignment horizontal="center" wrapText="1"/>
    </xf>
    <xf numFmtId="0" fontId="1" fillId="0" borderId="6" xfId="0" applyFont="1" applyBorder="1" applyAlignment="1">
      <alignment horizontal="left" wrapText="1"/>
    </xf>
    <xf numFmtId="0" fontId="1" fillId="0" borderId="6" xfId="0" applyFont="1" applyBorder="1" applyAlignment="1">
      <alignment horizontal="center" wrapText="1"/>
    </xf>
    <xf numFmtId="0" fontId="10" fillId="0" borderId="6" xfId="0" applyFont="1" applyBorder="1" applyAlignment="1">
      <alignment horizontal="center" wrapText="1"/>
    </xf>
    <xf numFmtId="0" fontId="1" fillId="0" borderId="6" xfId="0" applyFont="1" applyBorder="1" applyAlignment="1">
      <alignment horizontal="left" wrapText="1"/>
    </xf>
    <xf numFmtId="0" fontId="11" fillId="0" borderId="6" xfId="0" applyFont="1" applyBorder="1" applyAlignment="1">
      <alignment horizontal="center" vertical="center" wrapText="1"/>
    </xf>
    <xf numFmtId="164" fontId="1" fillId="0" borderId="6" xfId="0" applyNumberFormat="1" applyFont="1" applyBorder="1" applyAlignment="1">
      <alignment horizontal="center" wrapText="1"/>
    </xf>
    <xf numFmtId="0" fontId="12" fillId="0" borderId="6" xfId="0" applyFont="1" applyBorder="1" applyAlignment="1">
      <alignment horizontal="center" wrapText="1"/>
    </xf>
    <xf numFmtId="0" fontId="1" fillId="2" borderId="8" xfId="0" applyFont="1" applyFill="1" applyBorder="1" applyAlignment="1">
      <alignment horizontal="center" vertical="center"/>
    </xf>
    <xf numFmtId="0" fontId="1" fillId="2" borderId="6" xfId="0" applyFont="1" applyFill="1" applyBorder="1" applyAlignment="1">
      <alignment horizontal="left" wrapText="1"/>
    </xf>
    <xf numFmtId="0" fontId="1" fillId="2" borderId="6" xfId="0" applyFont="1" applyFill="1" applyBorder="1" applyAlignment="1">
      <alignment horizontal="center" vertical="center" wrapText="1"/>
    </xf>
    <xf numFmtId="0" fontId="1" fillId="0" borderId="6" xfId="0" applyFont="1" applyBorder="1" applyAlignment="1">
      <alignment horizontal="center" vertical="top" wrapText="1"/>
    </xf>
    <xf numFmtId="0" fontId="13" fillId="0" borderId="6" xfId="0" applyFont="1" applyBorder="1" applyAlignment="1">
      <alignment horizontal="center" vertical="top" wrapText="1"/>
    </xf>
    <xf numFmtId="0" fontId="1" fillId="0" borderId="6" xfId="0" applyFont="1" applyBorder="1" applyAlignment="1">
      <alignment horizontal="center" vertical="center" wrapText="1"/>
    </xf>
    <xf numFmtId="0" fontId="1" fillId="0" borderId="0" xfId="0" applyFont="1" applyAlignment="1">
      <alignment horizontal="left" vertical="center"/>
    </xf>
    <xf numFmtId="0" fontId="1" fillId="2" borderId="0" xfId="0" applyFont="1" applyFill="1" applyAlignment="1">
      <alignment horizontal="left" vertical="center"/>
    </xf>
    <xf numFmtId="0" fontId="1" fillId="2" borderId="6" xfId="0" applyFont="1" applyFill="1" applyBorder="1" applyAlignment="1">
      <alignment horizontal="left" wrapText="1"/>
    </xf>
    <xf numFmtId="0" fontId="14" fillId="0" borderId="6" xfId="0" applyFont="1" applyBorder="1" applyAlignment="1">
      <alignment horizontal="center" wrapText="1"/>
    </xf>
    <xf numFmtId="0" fontId="1" fillId="2" borderId="0" xfId="0" applyFont="1" applyFill="1"/>
    <xf numFmtId="0" fontId="1" fillId="2" borderId="8" xfId="0" applyFont="1" applyFill="1" applyBorder="1" applyAlignment="1">
      <alignment horizontal="center"/>
    </xf>
    <xf numFmtId="0" fontId="15" fillId="2" borderId="6" xfId="0" applyFont="1" applyFill="1" applyBorder="1" applyAlignment="1">
      <alignment horizontal="center" wrapText="1"/>
    </xf>
    <xf numFmtId="0" fontId="1" fillId="0" borderId="8" xfId="0" applyFont="1" applyBorder="1" applyAlignment="1">
      <alignment horizontal="center"/>
    </xf>
    <xf numFmtId="0" fontId="16" fillId="0" borderId="6" xfId="0" applyFont="1" applyBorder="1" applyAlignment="1">
      <alignment horizontal="center" wrapText="1"/>
    </xf>
    <xf numFmtId="0" fontId="17" fillId="0" borderId="6" xfId="0" applyFont="1" applyBorder="1" applyAlignment="1">
      <alignment horizontal="center" wrapText="1"/>
    </xf>
    <xf numFmtId="0" fontId="1" fillId="2" borderId="8" xfId="0" applyFont="1" applyFill="1" applyBorder="1" applyAlignment="1">
      <alignment horizontal="center"/>
    </xf>
    <xf numFmtId="0" fontId="1" fillId="2" borderId="6" xfId="0" applyFont="1" applyFill="1" applyBorder="1" applyAlignment="1">
      <alignment wrapText="1"/>
    </xf>
    <xf numFmtId="0" fontId="1" fillId="0" borderId="8" xfId="0" applyFont="1" applyBorder="1" applyAlignment="1">
      <alignment horizontal="center"/>
    </xf>
    <xf numFmtId="0" fontId="18" fillId="2" borderId="6" xfId="0" applyFont="1" applyFill="1" applyBorder="1" applyAlignment="1">
      <alignment horizontal="left" wrapText="1"/>
    </xf>
    <xf numFmtId="0" fontId="1" fillId="2" borderId="6" xfId="0" applyFont="1" applyFill="1" applyBorder="1" applyAlignment="1">
      <alignment horizontal="left" vertical="center" wrapText="1"/>
    </xf>
    <xf numFmtId="0" fontId="18" fillId="0" borderId="6" xfId="0" applyFont="1" applyBorder="1" applyAlignment="1">
      <alignment horizontal="left" wrapText="1"/>
    </xf>
    <xf numFmtId="0" fontId="19" fillId="0" borderId="6" xfId="0" applyFont="1" applyBorder="1" applyAlignment="1">
      <alignment horizontal="center" wrapText="1"/>
    </xf>
    <xf numFmtId="0" fontId="20" fillId="0" borderId="6" xfId="0" applyFont="1" applyBorder="1" applyAlignment="1">
      <alignment horizontal="center" wrapText="1"/>
    </xf>
    <xf numFmtId="0" fontId="8" fillId="0" borderId="6" xfId="0" applyFont="1" applyBorder="1" applyAlignment="1">
      <alignment wrapText="1"/>
    </xf>
    <xf numFmtId="0" fontId="18" fillId="0" borderId="6" xfId="0" applyFont="1" applyBorder="1" applyAlignment="1">
      <alignment wrapText="1"/>
    </xf>
    <xf numFmtId="0" fontId="18" fillId="0" borderId="6" xfId="0" applyFont="1" applyBorder="1" applyAlignment="1">
      <alignment horizontal="center" wrapText="1"/>
    </xf>
    <xf numFmtId="0" fontId="18" fillId="0" borderId="6" xfId="0" applyFont="1" applyBorder="1" applyAlignment="1">
      <alignment wrapText="1"/>
    </xf>
    <xf numFmtId="0" fontId="8" fillId="0" borderId="6" xfId="0" applyFont="1" applyBorder="1" applyAlignment="1">
      <alignment horizontal="center" wrapText="1"/>
    </xf>
    <xf numFmtId="0" fontId="1" fillId="2" borderId="8" xfId="0" applyFont="1" applyFill="1" applyBorder="1" applyAlignment="1">
      <alignment horizontal="center" wrapText="1"/>
    </xf>
    <xf numFmtId="0" fontId="1" fillId="0" borderId="8" xfId="0" applyFont="1" applyBorder="1" applyAlignment="1">
      <alignment horizontal="center" wrapText="1"/>
    </xf>
    <xf numFmtId="0" fontId="21" fillId="2" borderId="6" xfId="0" applyFont="1" applyFill="1" applyBorder="1" applyAlignment="1">
      <alignment horizontal="center" wrapText="1"/>
    </xf>
    <xf numFmtId="0" fontId="1" fillId="2" borderId="6" xfId="0" applyFont="1" applyFill="1" applyBorder="1" applyAlignment="1">
      <alignment horizontal="center"/>
    </xf>
    <xf numFmtId="0" fontId="22" fillId="2" borderId="0" xfId="0" applyFont="1" applyFill="1" applyAlignment="1">
      <alignment horizontal="center"/>
    </xf>
    <xf numFmtId="0" fontId="23" fillId="0" borderId="6" xfId="0" applyFont="1" applyBorder="1" applyAlignment="1">
      <alignment wrapText="1"/>
    </xf>
    <xf numFmtId="0" fontId="24" fillId="0" borderId="6" xfId="0" applyFont="1" applyBorder="1" applyAlignment="1">
      <alignment wrapText="1"/>
    </xf>
    <xf numFmtId="0" fontId="4" fillId="0" borderId="6" xfId="0" applyFont="1" applyBorder="1" applyAlignment="1">
      <alignment horizontal="center" wrapText="1"/>
    </xf>
    <xf numFmtId="0" fontId="25" fillId="2" borderId="6" xfId="0" applyFont="1" applyFill="1" applyBorder="1" applyAlignment="1">
      <alignment horizontal="center" wrapText="1"/>
    </xf>
    <xf numFmtId="0" fontId="1" fillId="0" borderId="6" xfId="0" applyFont="1" applyBorder="1" applyAlignment="1">
      <alignment horizontal="center" vertical="top" wrapText="1"/>
    </xf>
    <xf numFmtId="0" fontId="26" fillId="0" borderId="6" xfId="0" applyFont="1" applyBorder="1" applyAlignment="1">
      <alignment horizontal="center" vertical="center" wrapText="1"/>
    </xf>
    <xf numFmtId="0" fontId="27" fillId="0" borderId="6" xfId="0" applyFont="1" applyBorder="1" applyAlignment="1">
      <alignment horizontal="center" wrapText="1"/>
    </xf>
    <xf numFmtId="0" fontId="1" fillId="2" borderId="6" xfId="0" applyFont="1" applyFill="1" applyBorder="1" applyAlignment="1">
      <alignment horizontal="center" vertical="center" wrapText="1"/>
    </xf>
    <xf numFmtId="0" fontId="28" fillId="0" borderId="6" xfId="0" applyFont="1" applyBorder="1" applyAlignment="1">
      <alignment horizontal="center" vertical="center" wrapText="1"/>
    </xf>
    <xf numFmtId="0" fontId="1" fillId="0" borderId="6" xfId="0" applyFont="1" applyBorder="1" applyAlignment="1">
      <alignment horizontal="left" vertical="top" wrapText="1"/>
    </xf>
    <xf numFmtId="0" fontId="1" fillId="0" borderId="6" xfId="0" applyFont="1" applyBorder="1" applyAlignment="1">
      <alignment horizontal="left" vertical="top" wrapText="1"/>
    </xf>
    <xf numFmtId="0" fontId="1" fillId="2" borderId="6" xfId="0" applyFont="1" applyFill="1" applyBorder="1" applyAlignment="1">
      <alignment horizontal="left" vertical="top" wrapText="1"/>
    </xf>
    <xf numFmtId="0" fontId="29" fillId="2" borderId="6" xfId="0" applyFont="1" applyFill="1" applyBorder="1" applyAlignment="1">
      <alignment horizontal="center" vertical="top" wrapText="1"/>
    </xf>
    <xf numFmtId="0" fontId="4" fillId="0" borderId="6" xfId="0" applyFont="1" applyBorder="1" applyAlignment="1">
      <alignment wrapText="1"/>
    </xf>
    <xf numFmtId="0" fontId="30" fillId="3" borderId="6" xfId="0" applyFont="1" applyFill="1" applyBorder="1" applyAlignment="1">
      <alignment horizontal="center" wrapText="1"/>
    </xf>
    <xf numFmtId="0" fontId="1" fillId="5" borderId="0" xfId="0" applyFont="1" applyFill="1"/>
    <xf numFmtId="0" fontId="1" fillId="5" borderId="8" xfId="0" applyFont="1" applyFill="1" applyBorder="1" applyAlignment="1">
      <alignment horizontal="center"/>
    </xf>
    <xf numFmtId="0" fontId="1" fillId="5" borderId="6" xfId="0" applyFont="1" applyFill="1" applyBorder="1" applyAlignment="1">
      <alignment horizontal="center"/>
    </xf>
    <xf numFmtId="0" fontId="1" fillId="5" borderId="6" xfId="0" applyFont="1" applyFill="1" applyBorder="1" applyAlignment="1">
      <alignment wrapText="1"/>
    </xf>
    <xf numFmtId="0" fontId="1" fillId="5" borderId="6" xfId="0" applyFont="1" applyFill="1" applyBorder="1" applyAlignment="1">
      <alignment wrapText="1"/>
    </xf>
    <xf numFmtId="0" fontId="1" fillId="5" borderId="6" xfId="0" applyFont="1" applyFill="1" applyBorder="1" applyAlignment="1">
      <alignment horizontal="center" wrapText="1"/>
    </xf>
    <xf numFmtId="0" fontId="1" fillId="5" borderId="6" xfId="0" applyFont="1" applyFill="1" applyBorder="1" applyAlignment="1">
      <alignment horizontal="center" wrapText="1"/>
    </xf>
    <xf numFmtId="0" fontId="1" fillId="5" borderId="6" xfId="0" applyFont="1" applyFill="1" applyBorder="1" applyAlignment="1">
      <alignment horizontal="center" wrapText="1"/>
    </xf>
    <xf numFmtId="0" fontId="1" fillId="5" borderId="6" xfId="0" applyFont="1" applyFill="1" applyBorder="1" applyAlignment="1">
      <alignment horizontal="center" wrapText="1"/>
    </xf>
    <xf numFmtId="0" fontId="1" fillId="5" borderId="6" xfId="0" applyFont="1" applyFill="1" applyBorder="1" applyAlignment="1">
      <alignment horizontal="center" vertical="center" wrapText="1"/>
    </xf>
    <xf numFmtId="0" fontId="1" fillId="3" borderId="6" xfId="0" applyFont="1" applyFill="1" applyBorder="1" applyAlignment="1">
      <alignment wrapText="1"/>
    </xf>
    <xf numFmtId="0" fontId="31" fillId="3" borderId="6" xfId="0" applyFont="1" applyFill="1" applyBorder="1" applyAlignment="1">
      <alignment horizontal="center" wrapText="1"/>
    </xf>
    <xf numFmtId="0" fontId="1" fillId="3" borderId="0" xfId="0" applyFont="1" applyFill="1" applyAlignment="1">
      <alignment horizontal="center" vertical="center"/>
    </xf>
    <xf numFmtId="0" fontId="1" fillId="3" borderId="6" xfId="0" applyFont="1" applyFill="1" applyBorder="1" applyAlignment="1">
      <alignment horizontal="left" wrapText="1"/>
    </xf>
    <xf numFmtId="0" fontId="32" fillId="3" borderId="6" xfId="0" applyFont="1" applyFill="1" applyBorder="1" applyAlignment="1">
      <alignment horizontal="center" wrapText="1"/>
    </xf>
    <xf numFmtId="0" fontId="1" fillId="0" borderId="6" xfId="0" applyFont="1" applyBorder="1"/>
    <xf numFmtId="0" fontId="2" fillId="0" borderId="6" xfId="0" applyFont="1" applyBorder="1" applyAlignment="1">
      <alignment wrapText="1"/>
    </xf>
    <xf numFmtId="0" fontId="2" fillId="0" borderId="6" xfId="0" applyFont="1" applyBorder="1" applyAlignment="1">
      <alignment horizontal="center" wrapText="1"/>
    </xf>
    <xf numFmtId="0" fontId="2" fillId="0" borderId="6" xfId="0" applyFont="1" applyBorder="1" applyAlignment="1">
      <alignment wrapText="1"/>
    </xf>
    <xf numFmtId="0" fontId="33" fillId="0" borderId="6" xfId="0" applyFont="1" applyBorder="1" applyAlignment="1">
      <alignment horizontal="left" wrapText="1"/>
    </xf>
    <xf numFmtId="0" fontId="34" fillId="0" borderId="6" xfId="0" applyFont="1" applyBorder="1" applyAlignment="1">
      <alignment horizontal="center" wrapText="1"/>
    </xf>
    <xf numFmtId="0" fontId="33" fillId="0" borderId="6" xfId="0" applyFont="1" applyBorder="1" applyAlignment="1">
      <alignment horizontal="center" wrapText="1"/>
    </xf>
    <xf numFmtId="0" fontId="35" fillId="2" borderId="6" xfId="0" applyFont="1" applyFill="1" applyBorder="1" applyAlignment="1">
      <alignment horizontal="center" vertical="center" wrapText="1"/>
    </xf>
    <xf numFmtId="0" fontId="36" fillId="0" borderId="6" xfId="0" applyFont="1" applyBorder="1" applyAlignment="1">
      <alignment horizontal="center" wrapText="1"/>
    </xf>
    <xf numFmtId="0" fontId="1" fillId="0" borderId="4" xfId="0" applyFont="1" applyBorder="1" applyAlignment="1">
      <alignment horizontal="center"/>
    </xf>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left" wrapText="1"/>
    </xf>
    <xf numFmtId="0" fontId="1" fillId="0" borderId="0" xfId="0" applyFont="1" applyAlignment="1">
      <alignment wrapText="1"/>
    </xf>
    <xf numFmtId="0" fontId="1" fillId="0" borderId="0" xfId="0" applyFont="1" applyAlignment="1">
      <alignment horizontal="center" wrapText="1"/>
    </xf>
    <xf numFmtId="0" fontId="4" fillId="0" borderId="0" xfId="0" applyFont="1" applyAlignment="1">
      <alignment wrapText="1"/>
    </xf>
    <xf numFmtId="0" fontId="4" fillId="0" borderId="0" xfId="0" applyFont="1" applyAlignment="1">
      <alignment horizontal="center" wrapText="1"/>
    </xf>
    <xf numFmtId="0" fontId="1" fillId="0" borderId="0" xfId="0" applyFont="1" applyAlignment="1">
      <alignment horizontal="center" wrapText="1"/>
    </xf>
    <xf numFmtId="0" fontId="4" fillId="0" borderId="0" xfId="0" applyFont="1" applyAlignment="1">
      <alignment horizontal="center" vertical="center" wrapText="1"/>
    </xf>
    <xf numFmtId="0" fontId="1" fillId="0" borderId="10" xfId="0" applyFont="1" applyBorder="1" applyAlignment="1">
      <alignment horizontal="center" vertical="center" wrapText="1"/>
    </xf>
    <xf numFmtId="0" fontId="2" fillId="6" borderId="4" xfId="0" applyFont="1" applyFill="1" applyBorder="1" applyAlignment="1">
      <alignment horizontal="center" vertical="center" wrapText="1"/>
    </xf>
    <xf numFmtId="0" fontId="8" fillId="2" borderId="6" xfId="0" applyFont="1" applyFill="1" applyBorder="1" applyAlignment="1">
      <alignment horizontal="center"/>
    </xf>
    <xf numFmtId="0" fontId="1" fillId="2" borderId="0" xfId="0" applyFont="1" applyFill="1" applyAlignment="1">
      <alignment horizontal="center" vertical="center"/>
    </xf>
    <xf numFmtId="0" fontId="8" fillId="6" borderId="6" xfId="0" applyFont="1" applyFill="1" applyBorder="1" applyAlignment="1">
      <alignment horizontal="center"/>
    </xf>
    <xf numFmtId="0" fontId="8" fillId="6" borderId="6" xfId="0" applyFont="1" applyFill="1" applyBorder="1" applyAlignment="1">
      <alignment horizontal="center"/>
    </xf>
    <xf numFmtId="0" fontId="8" fillId="6" borderId="11" xfId="0" applyFont="1" applyFill="1" applyBorder="1" applyAlignment="1">
      <alignment horizontal="center"/>
    </xf>
    <xf numFmtId="0" fontId="8" fillId="2" borderId="11" xfId="0" applyFont="1" applyFill="1" applyBorder="1" applyAlignment="1">
      <alignment horizontal="center"/>
    </xf>
    <xf numFmtId="0" fontId="8" fillId="2" borderId="6" xfId="0" applyFont="1" applyFill="1" applyBorder="1" applyAlignment="1">
      <alignment horizontal="center"/>
    </xf>
    <xf numFmtId="0" fontId="20" fillId="6" borderId="6" xfId="0" applyFont="1" applyFill="1" applyBorder="1" applyAlignment="1">
      <alignment horizontal="center"/>
    </xf>
    <xf numFmtId="0" fontId="22" fillId="0" borderId="0" xfId="0" applyFont="1" applyAlignment="1">
      <alignment horizontal="center"/>
    </xf>
    <xf numFmtId="0" fontId="22" fillId="0" borderId="0" xfId="0" applyFont="1" applyAlignment="1"/>
    <xf numFmtId="0" fontId="1" fillId="6" borderId="6"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6" xfId="0" applyFont="1" applyFill="1" applyBorder="1" applyAlignment="1">
      <alignment horizontal="center" vertical="center" wrapText="1"/>
    </xf>
    <xf numFmtId="0" fontId="1" fillId="6" borderId="6" xfId="0" applyFont="1" applyFill="1" applyBorder="1" applyAlignment="1">
      <alignment horizontal="center" wrapText="1"/>
    </xf>
    <xf numFmtId="0" fontId="1" fillId="6" borderId="6" xfId="0" applyFont="1" applyFill="1" applyBorder="1" applyAlignment="1">
      <alignment horizontal="center" wrapText="1"/>
    </xf>
    <xf numFmtId="0" fontId="1" fillId="6" borderId="6" xfId="0" applyFont="1" applyFill="1" applyBorder="1" applyAlignment="1">
      <alignment horizontal="center" wrapText="1"/>
    </xf>
    <xf numFmtId="0" fontId="37" fillId="6" borderId="6" xfId="0" applyFont="1" applyFill="1" applyBorder="1" applyAlignment="1">
      <alignment horizontal="center"/>
    </xf>
    <xf numFmtId="0" fontId="2" fillId="2" borderId="8" xfId="0" applyFont="1" applyFill="1" applyBorder="1" applyAlignment="1">
      <alignment horizontal="center"/>
    </xf>
    <xf numFmtId="0" fontId="1" fillId="0" borderId="6" xfId="0" applyFont="1" applyBorder="1" applyAlignment="1"/>
    <xf numFmtId="0" fontId="1" fillId="3" borderId="3" xfId="0" applyFont="1" applyFill="1" applyBorder="1" applyAlignment="1">
      <alignment wrapText="1"/>
    </xf>
    <xf numFmtId="0" fontId="1" fillId="0" borderId="3" xfId="0" applyFont="1" applyBorder="1" applyAlignment="1"/>
    <xf numFmtId="0" fontId="1" fillId="6" borderId="3" xfId="0" applyFont="1" applyFill="1" applyBorder="1" applyAlignment="1">
      <alignment horizontal="center" wrapText="1"/>
    </xf>
    <xf numFmtId="0" fontId="1" fillId="0" borderId="3" xfId="0" applyFont="1" applyBorder="1" applyAlignment="1">
      <alignment horizontal="center" wrapText="1"/>
    </xf>
    <xf numFmtId="0" fontId="1" fillId="0" borderId="3" xfId="0" applyFont="1" applyBorder="1" applyAlignment="1">
      <alignment horizontal="center" wrapText="1"/>
    </xf>
    <xf numFmtId="0" fontId="1" fillId="0" borderId="3" xfId="0" applyFont="1" applyBorder="1" applyAlignment="1">
      <alignment horizontal="center" wrapText="1"/>
    </xf>
    <xf numFmtId="0" fontId="1" fillId="7" borderId="3" xfId="0" applyFont="1" applyFill="1" applyBorder="1" applyAlignment="1">
      <alignment horizontal="center" wrapText="1"/>
    </xf>
    <xf numFmtId="0" fontId="1" fillId="7" borderId="6" xfId="0" applyFont="1" applyFill="1" applyBorder="1" applyAlignment="1">
      <alignment horizontal="center" vertical="center" wrapText="1"/>
    </xf>
    <xf numFmtId="0" fontId="1" fillId="7" borderId="6" xfId="0" applyFont="1" applyFill="1" applyBorder="1" applyAlignment="1">
      <alignment horizontal="center" vertical="center" wrapText="1"/>
    </xf>
    <xf numFmtId="0" fontId="1" fillId="6" borderId="0" xfId="0" applyFont="1" applyFill="1" applyAlignment="1">
      <alignment horizontal="center" vertical="center" wrapText="1"/>
    </xf>
    <xf numFmtId="0" fontId="4" fillId="6" borderId="0" xfId="0" applyFont="1" applyFill="1" applyAlignment="1">
      <alignment horizontal="center" wrapText="1"/>
    </xf>
    <xf numFmtId="0" fontId="2" fillId="0" borderId="12" xfId="0" applyFont="1" applyBorder="1" applyAlignment="1">
      <alignment horizontal="center" vertical="center" wrapText="1"/>
    </xf>
    <xf numFmtId="0" fontId="20" fillId="0" borderId="13" xfId="0" applyFont="1" applyBorder="1" applyAlignment="1">
      <alignment horizontal="center" vertical="center" wrapText="1"/>
    </xf>
    <xf numFmtId="0" fontId="20" fillId="0" borderId="13" xfId="0" applyFont="1" applyBorder="1" applyAlignment="1">
      <alignment horizontal="left" vertical="center" wrapText="1"/>
    </xf>
    <xf numFmtId="0" fontId="20" fillId="0" borderId="13" xfId="0" applyFont="1" applyBorder="1" applyAlignment="1">
      <alignment horizontal="center" vertical="center" wrapText="1"/>
    </xf>
    <xf numFmtId="0" fontId="4" fillId="0" borderId="7" xfId="0" applyFont="1" applyBorder="1"/>
    <xf numFmtId="0" fontId="4" fillId="0" borderId="14" xfId="0" applyFont="1" applyBorder="1"/>
    <xf numFmtId="0" fontId="8" fillId="2" borderId="15" xfId="0" applyFont="1" applyFill="1" applyBorder="1" applyAlignment="1">
      <alignment horizontal="center"/>
    </xf>
    <xf numFmtId="0" fontId="8" fillId="2" borderId="6" xfId="0" applyFont="1" applyFill="1" applyBorder="1" applyAlignment="1">
      <alignment horizontal="center"/>
    </xf>
    <xf numFmtId="0" fontId="8" fillId="2" borderId="6" xfId="0" applyFont="1" applyFill="1" applyBorder="1" applyAlignment="1">
      <alignment horizontal="left" wrapText="1"/>
    </xf>
    <xf numFmtId="0" fontId="8" fillId="2" borderId="6" xfId="0" applyFont="1" applyFill="1" applyBorder="1" applyAlignment="1">
      <alignment horizontal="center" wrapText="1"/>
    </xf>
    <xf numFmtId="0" fontId="8" fillId="2" borderId="6" xfId="0" applyFont="1" applyFill="1" applyBorder="1" applyAlignment="1">
      <alignment horizontal="center" wrapText="1"/>
    </xf>
    <xf numFmtId="0" fontId="8" fillId="2" borderId="6" xfId="0" applyFont="1" applyFill="1" applyBorder="1"/>
    <xf numFmtId="0" fontId="8" fillId="2" borderId="16" xfId="0" applyFont="1" applyFill="1" applyBorder="1"/>
    <xf numFmtId="0" fontId="8" fillId="6" borderId="6" xfId="0" applyFont="1" applyFill="1" applyBorder="1" applyAlignment="1">
      <alignment horizontal="center"/>
    </xf>
    <xf numFmtId="0" fontId="8" fillId="0" borderId="6" xfId="0" applyFont="1" applyBorder="1" applyAlignment="1">
      <alignment horizontal="left" wrapText="1"/>
    </xf>
    <xf numFmtId="0" fontId="8" fillId="0" borderId="6" xfId="0" applyFont="1" applyBorder="1" applyAlignment="1">
      <alignment horizontal="center"/>
    </xf>
    <xf numFmtId="0" fontId="4" fillId="0" borderId="6" xfId="0" applyFont="1" applyBorder="1"/>
    <xf numFmtId="0" fontId="4" fillId="0" borderId="1" xfId="0" applyFont="1" applyBorder="1"/>
    <xf numFmtId="0" fontId="8" fillId="0" borderId="6" xfId="0" applyFont="1" applyBorder="1" applyAlignment="1">
      <alignment horizontal="center" vertical="center" wrapText="1"/>
    </xf>
    <xf numFmtId="1" fontId="8" fillId="2" borderId="6" xfId="0" applyNumberFormat="1" applyFont="1" applyFill="1" applyBorder="1" applyAlignment="1">
      <alignment horizontal="center"/>
    </xf>
    <xf numFmtId="0" fontId="8" fillId="2" borderId="15" xfId="0" applyFont="1" applyFill="1" applyBorder="1" applyAlignment="1">
      <alignment horizontal="center"/>
    </xf>
    <xf numFmtId="0" fontId="1" fillId="2" borderId="6" xfId="0" applyFont="1" applyFill="1" applyBorder="1" applyAlignment="1">
      <alignment horizontal="center"/>
    </xf>
    <xf numFmtId="1" fontId="1" fillId="2" borderId="6" xfId="0" applyNumberFormat="1" applyFont="1" applyFill="1" applyBorder="1" applyAlignment="1">
      <alignment horizontal="center"/>
    </xf>
    <xf numFmtId="0" fontId="8" fillId="6" borderId="6" xfId="0" applyFont="1" applyFill="1" applyBorder="1" applyAlignment="1">
      <alignment horizontal="left" vertical="center" wrapText="1"/>
    </xf>
    <xf numFmtId="0" fontId="8" fillId="6" borderId="6" xfId="0" applyFont="1" applyFill="1" applyBorder="1" applyAlignment="1">
      <alignment horizontal="center" vertical="center" wrapText="1"/>
    </xf>
    <xf numFmtId="0" fontId="8" fillId="6" borderId="6" xfId="0" applyFont="1" applyFill="1" applyBorder="1" applyAlignment="1">
      <alignment horizontal="center" vertical="center" wrapText="1"/>
    </xf>
    <xf numFmtId="1" fontId="8" fillId="6" borderId="6" xfId="0" applyNumberFormat="1" applyFont="1" applyFill="1" applyBorder="1" applyAlignment="1">
      <alignment horizontal="center" vertical="center" wrapText="1"/>
    </xf>
    <xf numFmtId="0" fontId="8" fillId="6" borderId="6" xfId="0" applyFont="1" applyFill="1" applyBorder="1"/>
    <xf numFmtId="0" fontId="8" fillId="6" borderId="16" xfId="0" applyFont="1" applyFill="1" applyBorder="1"/>
    <xf numFmtId="0" fontId="8" fillId="0" borderId="6" xfId="0" applyFont="1" applyBorder="1" applyAlignment="1">
      <alignment horizontal="left" vertical="center" wrapText="1"/>
    </xf>
    <xf numFmtId="0" fontId="8" fillId="0" borderId="6" xfId="0" applyFont="1" applyBorder="1" applyAlignment="1">
      <alignment horizontal="center" vertical="center" wrapText="1"/>
    </xf>
    <xf numFmtId="0" fontId="8" fillId="0" borderId="6" xfId="0" applyFont="1" applyBorder="1" applyAlignment="1">
      <alignment horizontal="left" vertical="center" wrapText="1"/>
    </xf>
    <xf numFmtId="1" fontId="8" fillId="0" borderId="6" xfId="0" applyNumberFormat="1" applyFont="1" applyBorder="1" applyAlignment="1">
      <alignment horizontal="center" vertical="center" wrapText="1"/>
    </xf>
    <xf numFmtId="0" fontId="8" fillId="2" borderId="6" xfId="0" applyFont="1" applyFill="1" applyBorder="1" applyAlignment="1">
      <alignment horizontal="center" vertical="center" wrapText="1"/>
    </xf>
    <xf numFmtId="0" fontId="36" fillId="0" borderId="6" xfId="0" applyFont="1" applyBorder="1" applyAlignment="1">
      <alignment horizontal="left" wrapText="1"/>
    </xf>
    <xf numFmtId="0" fontId="8" fillId="2" borderId="6" xfId="0" applyFont="1" applyFill="1" applyBorder="1" applyAlignment="1">
      <alignment horizontal="center" vertical="center" wrapText="1"/>
    </xf>
    <xf numFmtId="0" fontId="8" fillId="2" borderId="6" xfId="0" applyFont="1" applyFill="1" applyBorder="1" applyAlignment="1">
      <alignment horizontal="left"/>
    </xf>
    <xf numFmtId="0" fontId="33" fillId="0" borderId="6" xfId="0" applyFont="1" applyBorder="1" applyAlignment="1">
      <alignment horizontal="center" wrapText="1"/>
    </xf>
    <xf numFmtId="0" fontId="8" fillId="2" borderId="6" xfId="0" applyFont="1" applyFill="1" applyBorder="1" applyAlignment="1">
      <alignment horizontal="left" vertical="center" wrapText="1"/>
    </xf>
    <xf numFmtId="0" fontId="1" fillId="2" borderId="6" xfId="0" applyFont="1" applyFill="1" applyBorder="1" applyAlignment="1"/>
    <xf numFmtId="0" fontId="1" fillId="2" borderId="6" xfId="0" applyFont="1" applyFill="1" applyBorder="1"/>
    <xf numFmtId="0" fontId="36" fillId="2" borderId="6" xfId="0" applyFont="1" applyFill="1" applyBorder="1" applyAlignment="1">
      <alignment horizontal="center"/>
    </xf>
    <xf numFmtId="0" fontId="36" fillId="6" borderId="6" xfId="0" applyFont="1" applyFill="1" applyBorder="1" applyAlignment="1">
      <alignment horizontal="left" wrapText="1"/>
    </xf>
    <xf numFmtId="0" fontId="8" fillId="6" borderId="6" xfId="0" applyFont="1" applyFill="1" applyBorder="1" applyAlignment="1">
      <alignment horizontal="center" wrapText="1"/>
    </xf>
    <xf numFmtId="0" fontId="8" fillId="6" borderId="6" xfId="0" applyFont="1" applyFill="1" applyBorder="1" applyAlignment="1">
      <alignment horizontal="center"/>
    </xf>
    <xf numFmtId="0" fontId="8" fillId="0" borderId="6" xfId="0" applyFont="1" applyBorder="1" applyAlignment="1">
      <alignment horizontal="center"/>
    </xf>
    <xf numFmtId="0" fontId="36" fillId="7" borderId="6" xfId="0" applyFont="1" applyFill="1" applyBorder="1" applyAlignment="1">
      <alignment horizontal="left" wrapText="1"/>
    </xf>
    <xf numFmtId="0" fontId="8" fillId="6" borderId="6" xfId="0" applyFont="1" applyFill="1" applyBorder="1" applyAlignment="1">
      <alignment horizontal="left" wrapText="1"/>
    </xf>
    <xf numFmtId="0" fontId="1" fillId="2" borderId="15" xfId="0" applyFont="1" applyFill="1" applyBorder="1" applyAlignment="1">
      <alignment horizontal="center"/>
    </xf>
    <xf numFmtId="0" fontId="1" fillId="2" borderId="16" xfId="0" applyFont="1" applyFill="1" applyBorder="1"/>
    <xf numFmtId="0" fontId="36" fillId="0" borderId="6" xfId="0" applyFont="1" applyBorder="1" applyAlignment="1">
      <alignment horizontal="center" vertical="center" wrapText="1"/>
    </xf>
    <xf numFmtId="0" fontId="1" fillId="0" borderId="3" xfId="0" applyFont="1" applyBorder="1" applyAlignment="1">
      <alignment horizontal="center"/>
    </xf>
    <xf numFmtId="0" fontId="1" fillId="0" borderId="6" xfId="0" applyFont="1" applyBorder="1"/>
    <xf numFmtId="0" fontId="1" fillId="0" borderId="6" xfId="0" applyFont="1" applyBorder="1" applyAlignment="1">
      <alignment horizontal="left"/>
    </xf>
    <xf numFmtId="0" fontId="1" fillId="0" borderId="17" xfId="0" applyFont="1" applyBorder="1" applyAlignment="1">
      <alignment horizontal="center"/>
    </xf>
    <xf numFmtId="0" fontId="1" fillId="0" borderId="4" xfId="0" applyFont="1" applyBorder="1"/>
    <xf numFmtId="0" fontId="1" fillId="0" borderId="4" xfId="0" applyFont="1" applyBorder="1" applyAlignment="1">
      <alignment horizontal="left"/>
    </xf>
    <xf numFmtId="0" fontId="4" fillId="0" borderId="4" xfId="0" applyFont="1" applyBorder="1"/>
    <xf numFmtId="0" fontId="4" fillId="0" borderId="18" xfId="0" applyFont="1" applyBorder="1"/>
    <xf numFmtId="0" fontId="38" fillId="0" borderId="12" xfId="0" applyFont="1" applyBorder="1" applyAlignment="1">
      <alignment horizontal="center" vertical="center" wrapText="1"/>
    </xf>
    <xf numFmtId="0" fontId="20" fillId="0" borderId="13" xfId="0" applyFont="1" applyBorder="1" applyAlignment="1">
      <alignment horizontal="center" vertical="center"/>
    </xf>
    <xf numFmtId="0" fontId="20" fillId="0" borderId="13" xfId="0" applyFont="1" applyBorder="1" applyAlignment="1">
      <alignment horizontal="center" vertical="center"/>
    </xf>
    <xf numFmtId="0" fontId="20" fillId="0" borderId="19" xfId="0" applyFont="1" applyBorder="1" applyAlignment="1">
      <alignment horizontal="center" vertical="center"/>
    </xf>
    <xf numFmtId="0" fontId="20" fillId="0" borderId="0" xfId="0" applyFont="1" applyAlignment="1">
      <alignment horizontal="center" vertical="center"/>
    </xf>
    <xf numFmtId="0" fontId="8" fillId="2" borderId="6" xfId="0" applyFont="1" applyFill="1" applyBorder="1" applyAlignment="1">
      <alignment horizontal="center" vertical="center"/>
    </xf>
    <xf numFmtId="0" fontId="33" fillId="2" borderId="6" xfId="0" applyFont="1" applyFill="1" applyBorder="1" applyAlignment="1">
      <alignment horizontal="center" wrapText="1"/>
    </xf>
    <xf numFmtId="0" fontId="33" fillId="2" borderId="6" xfId="0" applyFont="1" applyFill="1" applyBorder="1" applyAlignment="1">
      <alignment horizontal="center" wrapText="1"/>
    </xf>
    <xf numFmtId="0" fontId="22" fillId="2" borderId="6" xfId="0" applyFont="1" applyFill="1" applyBorder="1"/>
    <xf numFmtId="0" fontId="22" fillId="2" borderId="1" xfId="0" applyFont="1" applyFill="1" applyBorder="1"/>
    <xf numFmtId="0" fontId="8" fillId="6" borderId="6" xfId="0" applyFont="1" applyFill="1" applyBorder="1" applyAlignment="1">
      <alignment horizontal="center" vertical="center"/>
    </xf>
    <xf numFmtId="0" fontId="8" fillId="0" borderId="20" xfId="0" applyFont="1" applyBorder="1" applyAlignment="1">
      <alignment horizontal="center"/>
    </xf>
    <xf numFmtId="0" fontId="8" fillId="0" borderId="0" xfId="0" applyFont="1" applyAlignment="1">
      <alignment horizontal="center"/>
    </xf>
    <xf numFmtId="0" fontId="1" fillId="2" borderId="0" xfId="0" applyFont="1" applyFill="1" applyAlignment="1">
      <alignment horizontal="center"/>
    </xf>
    <xf numFmtId="0" fontId="8" fillId="2" borderId="9" xfId="0" applyFont="1" applyFill="1" applyBorder="1"/>
    <xf numFmtId="0" fontId="22" fillId="2" borderId="0" xfId="0" applyFont="1" applyFill="1"/>
    <xf numFmtId="0" fontId="8" fillId="0" borderId="20" xfId="0" applyFont="1" applyBorder="1" applyAlignment="1">
      <alignment horizontal="center"/>
    </xf>
    <xf numFmtId="165" fontId="8" fillId="2" borderId="6" xfId="0" applyNumberFormat="1" applyFont="1" applyFill="1" applyBorder="1" applyAlignment="1">
      <alignment horizontal="center" vertical="center" wrapText="1"/>
    </xf>
    <xf numFmtId="0" fontId="8" fillId="2" borderId="20" xfId="0" applyFont="1" applyFill="1" applyBorder="1" applyAlignment="1">
      <alignment horizontal="center" vertical="center" wrapText="1"/>
    </xf>
    <xf numFmtId="0" fontId="8" fillId="2" borderId="0" xfId="0" applyFont="1" applyFill="1" applyAlignment="1">
      <alignment horizontal="center" vertical="center" wrapText="1"/>
    </xf>
    <xf numFmtId="0" fontId="8" fillId="0" borderId="6" xfId="0" applyFont="1" applyBorder="1" applyAlignment="1">
      <alignment horizontal="center" vertical="center"/>
    </xf>
    <xf numFmtId="0" fontId="8" fillId="0" borderId="20" xfId="0" applyFont="1" applyBorder="1" applyAlignment="1">
      <alignment horizontal="center" vertical="center" wrapText="1"/>
    </xf>
    <xf numFmtId="0" fontId="8" fillId="0" borderId="0" xfId="0" applyFont="1" applyAlignment="1">
      <alignment horizontal="center" vertical="center" wrapText="1"/>
    </xf>
    <xf numFmtId="0" fontId="22" fillId="0" borderId="6" xfId="0" applyFont="1" applyBorder="1" applyAlignment="1"/>
    <xf numFmtId="165" fontId="8" fillId="0" borderId="6" xfId="0" applyNumberFormat="1" applyFont="1" applyBorder="1" applyAlignment="1">
      <alignment horizontal="center" vertical="center" wrapText="1"/>
    </xf>
    <xf numFmtId="0" fontId="8" fillId="0" borderId="20" xfId="0" applyFont="1" applyBorder="1" applyAlignment="1">
      <alignment horizontal="center" wrapText="1"/>
    </xf>
    <xf numFmtId="0" fontId="8" fillId="0" borderId="0" xfId="0" applyFont="1" applyAlignment="1">
      <alignment horizontal="center" wrapText="1"/>
    </xf>
    <xf numFmtId="0" fontId="39" fillId="2" borderId="6" xfId="0" applyFont="1" applyFill="1" applyBorder="1" applyAlignment="1">
      <alignment horizontal="left"/>
    </xf>
    <xf numFmtId="0" fontId="8" fillId="6" borderId="6" xfId="0" applyFont="1" applyFill="1" applyBorder="1" applyAlignment="1">
      <alignment horizontal="left" wrapText="1"/>
    </xf>
    <xf numFmtId="165" fontId="8" fillId="6" borderId="6" xfId="0" applyNumberFormat="1" applyFont="1" applyFill="1" applyBorder="1" applyAlignment="1">
      <alignment horizontal="center" wrapText="1"/>
    </xf>
    <xf numFmtId="0" fontId="8" fillId="6" borderId="6" xfId="0" applyFont="1" applyFill="1" applyBorder="1" applyAlignment="1">
      <alignment horizontal="center" wrapText="1"/>
    </xf>
    <xf numFmtId="0" fontId="8" fillId="6" borderId="20" xfId="0" applyFont="1" applyFill="1" applyBorder="1" applyAlignment="1">
      <alignment horizontal="center" wrapText="1"/>
    </xf>
    <xf numFmtId="0" fontId="8" fillId="6" borderId="0" xfId="0" applyFont="1" applyFill="1" applyAlignment="1">
      <alignment horizontal="center" wrapText="1"/>
    </xf>
    <xf numFmtId="0" fontId="8" fillId="6" borderId="9" xfId="0" applyFont="1" applyFill="1" applyBorder="1"/>
    <xf numFmtId="0" fontId="8" fillId="6" borderId="20" xfId="0" applyFont="1" applyFill="1" applyBorder="1" applyAlignment="1">
      <alignment horizontal="center" wrapText="1"/>
    </xf>
    <xf numFmtId="165" fontId="8" fillId="0" borderId="6" xfId="0" applyNumberFormat="1" applyFont="1" applyBorder="1" applyAlignment="1">
      <alignment horizontal="center" wrapText="1"/>
    </xf>
    <xf numFmtId="0" fontId="8" fillId="0" borderId="6" xfId="0" applyFont="1" applyBorder="1" applyAlignment="1">
      <alignment horizontal="left" wrapText="1"/>
    </xf>
    <xf numFmtId="0" fontId="8" fillId="0" borderId="20" xfId="0" applyFont="1" applyBorder="1" applyAlignment="1">
      <alignment horizontal="center" wrapText="1"/>
    </xf>
    <xf numFmtId="165" fontId="33" fillId="2" borderId="6" xfId="0" applyNumberFormat="1" applyFont="1" applyFill="1" applyBorder="1" applyAlignment="1">
      <alignment horizontal="center" wrapText="1"/>
    </xf>
    <xf numFmtId="0" fontId="1" fillId="2" borderId="20" xfId="0" applyFont="1" applyFill="1" applyBorder="1" applyAlignment="1">
      <alignment horizontal="center"/>
    </xf>
    <xf numFmtId="0" fontId="1" fillId="6" borderId="6" xfId="0" applyFont="1" applyFill="1" applyBorder="1" applyAlignment="1">
      <alignment horizontal="left" wrapText="1"/>
    </xf>
    <xf numFmtId="166" fontId="33" fillId="6" borderId="6" xfId="0" applyNumberFormat="1" applyFont="1" applyFill="1" applyBorder="1" applyAlignment="1">
      <alignment horizontal="center" wrapText="1"/>
    </xf>
    <xf numFmtId="0" fontId="33" fillId="6" borderId="6" xfId="0" applyFont="1" applyFill="1" applyBorder="1" applyAlignment="1">
      <alignment horizontal="center" wrapText="1"/>
    </xf>
    <xf numFmtId="0" fontId="1" fillId="6" borderId="20" xfId="0" applyFont="1" applyFill="1" applyBorder="1" applyAlignment="1">
      <alignment horizontal="center"/>
    </xf>
    <xf numFmtId="0" fontId="1" fillId="6" borderId="0" xfId="0" applyFont="1" applyFill="1" applyAlignment="1">
      <alignment horizontal="center"/>
    </xf>
    <xf numFmtId="165" fontId="33" fillId="6" borderId="6" xfId="0" applyNumberFormat="1" applyFont="1" applyFill="1" applyBorder="1" applyAlignment="1">
      <alignment horizontal="center" wrapText="1"/>
    </xf>
    <xf numFmtId="0" fontId="8" fillId="6" borderId="20" xfId="0" applyFont="1" applyFill="1" applyBorder="1" applyAlignment="1">
      <alignment horizontal="center" vertical="center" wrapText="1"/>
    </xf>
    <xf numFmtId="0" fontId="8" fillId="6" borderId="0" xfId="0" applyFont="1" applyFill="1" applyAlignment="1">
      <alignment horizontal="center" vertical="center" wrapText="1"/>
    </xf>
    <xf numFmtId="165" fontId="8" fillId="2" borderId="6" xfId="0" applyNumberFormat="1" applyFont="1" applyFill="1" applyBorder="1" applyAlignment="1">
      <alignment horizontal="center" wrapText="1"/>
    </xf>
    <xf numFmtId="0" fontId="8" fillId="2" borderId="20" xfId="0" applyFont="1" applyFill="1" applyBorder="1" applyAlignment="1">
      <alignment horizontal="center" wrapText="1"/>
    </xf>
    <xf numFmtId="0" fontId="8" fillId="2" borderId="0" xfId="0" applyFont="1" applyFill="1" applyAlignment="1">
      <alignment horizontal="center" wrapText="1"/>
    </xf>
    <xf numFmtId="0" fontId="40" fillId="2" borderId="6" xfId="0" applyFont="1" applyFill="1" applyBorder="1" applyAlignment="1">
      <alignment horizontal="left" vertical="center" wrapText="1"/>
    </xf>
    <xf numFmtId="165" fontId="40" fillId="2" borderId="6" xfId="0" applyNumberFormat="1" applyFont="1" applyFill="1" applyBorder="1" applyAlignment="1">
      <alignment horizontal="center" vertical="center" wrapText="1"/>
    </xf>
    <xf numFmtId="0" fontId="40" fillId="2" borderId="6" xfId="0" applyFont="1" applyFill="1" applyBorder="1" applyAlignment="1">
      <alignment horizontal="center" vertical="center" wrapText="1"/>
    </xf>
    <xf numFmtId="0" fontId="40" fillId="2" borderId="20" xfId="0" applyFont="1" applyFill="1" applyBorder="1" applyAlignment="1">
      <alignment horizontal="center" vertical="center" wrapText="1"/>
    </xf>
    <xf numFmtId="0" fontId="40" fillId="2" borderId="0" xfId="0" applyFont="1" applyFill="1" applyAlignment="1">
      <alignment horizontal="center" vertical="center" wrapText="1"/>
    </xf>
    <xf numFmtId="0" fontId="22" fillId="0" borderId="3" xfId="0" applyFont="1" applyBorder="1" applyAlignment="1">
      <alignment horizontal="center"/>
    </xf>
    <xf numFmtId="0" fontId="40" fillId="0" borderId="6" xfId="0" applyFont="1" applyBorder="1" applyAlignment="1">
      <alignment horizontal="left" vertical="center" wrapText="1"/>
    </xf>
    <xf numFmtId="165" fontId="40" fillId="0" borderId="6" xfId="0" applyNumberFormat="1" applyFont="1" applyBorder="1" applyAlignment="1">
      <alignment horizontal="center" vertical="center" wrapText="1"/>
    </xf>
    <xf numFmtId="0" fontId="40" fillId="0" borderId="6" xfId="0" applyFont="1" applyBorder="1" applyAlignment="1">
      <alignment horizontal="center" vertical="center" wrapText="1"/>
    </xf>
    <xf numFmtId="0" fontId="40" fillId="0" borderId="20" xfId="0" applyFont="1" applyBorder="1" applyAlignment="1">
      <alignment horizontal="center" vertical="center" wrapText="1"/>
    </xf>
    <xf numFmtId="0" fontId="40" fillId="0" borderId="0" xfId="0" applyFont="1" applyAlignment="1">
      <alignment horizontal="center" vertical="center" wrapText="1"/>
    </xf>
    <xf numFmtId="167" fontId="1" fillId="2" borderId="6" xfId="0" applyNumberFormat="1" applyFont="1" applyFill="1" applyBorder="1" applyAlignment="1">
      <alignment horizontal="center" wrapText="1"/>
    </xf>
    <xf numFmtId="0" fontId="1" fillId="2" borderId="0" xfId="0" applyFont="1" applyFill="1" applyAlignment="1">
      <alignment horizontal="center" wrapText="1"/>
    </xf>
    <xf numFmtId="0" fontId="8" fillId="2" borderId="20" xfId="0" applyFont="1" applyFill="1" applyBorder="1" applyAlignment="1">
      <alignment horizontal="center" vertical="center" wrapText="1"/>
    </xf>
    <xf numFmtId="0" fontId="1" fillId="6" borderId="20" xfId="0" applyFont="1" applyFill="1" applyBorder="1" applyAlignment="1">
      <alignment horizontal="center" wrapText="1"/>
    </xf>
    <xf numFmtId="0" fontId="8" fillId="0" borderId="20" xfId="0" applyFont="1" applyBorder="1" applyAlignment="1">
      <alignment horizontal="center" vertical="center" wrapText="1"/>
    </xf>
    <xf numFmtId="0" fontId="1" fillId="6" borderId="0" xfId="0" applyFont="1" applyFill="1" applyAlignment="1">
      <alignment horizontal="center" wrapText="1"/>
    </xf>
    <xf numFmtId="165" fontId="33" fillId="2" borderId="6" xfId="0" applyNumberFormat="1" applyFont="1" applyFill="1" applyBorder="1" applyAlignment="1">
      <alignment wrapText="1"/>
    </xf>
    <xf numFmtId="0" fontId="1" fillId="2" borderId="21" xfId="0" applyFont="1" applyFill="1" applyBorder="1"/>
    <xf numFmtId="0" fontId="41" fillId="6" borderId="6" xfId="0" applyFont="1" applyFill="1" applyBorder="1" applyAlignment="1">
      <alignment horizontal="left" wrapText="1"/>
    </xf>
    <xf numFmtId="165" fontId="41" fillId="6" borderId="6" xfId="0" applyNumberFormat="1" applyFont="1" applyFill="1" applyBorder="1" applyAlignment="1">
      <alignment horizontal="center" wrapText="1"/>
    </xf>
    <xf numFmtId="0" fontId="41" fillId="6" borderId="6" xfId="0" applyFont="1" applyFill="1" applyBorder="1" applyAlignment="1">
      <alignment horizontal="center" wrapText="1"/>
    </xf>
    <xf numFmtId="0" fontId="41" fillId="6" borderId="20" xfId="0" applyFont="1" applyFill="1" applyBorder="1" applyAlignment="1">
      <alignment horizontal="center" wrapText="1"/>
    </xf>
    <xf numFmtId="0" fontId="41" fillId="6" borderId="0" xfId="0" applyFont="1" applyFill="1" applyAlignment="1">
      <alignment horizontal="center" wrapText="1"/>
    </xf>
    <xf numFmtId="0" fontId="41" fillId="6" borderId="6" xfId="0" applyFont="1" applyFill="1" applyBorder="1" applyAlignment="1">
      <alignment horizontal="left" wrapText="1"/>
    </xf>
    <xf numFmtId="0" fontId="41" fillId="0" borderId="20" xfId="0" applyFont="1" applyBorder="1" applyAlignment="1">
      <alignment horizontal="center" wrapText="1"/>
    </xf>
    <xf numFmtId="0" fontId="41" fillId="0" borderId="6" xfId="0" applyFont="1" applyBorder="1" applyAlignment="1">
      <alignment horizontal="left" wrapText="1"/>
    </xf>
    <xf numFmtId="165" fontId="41" fillId="0" borderId="6" xfId="0" applyNumberFormat="1" applyFont="1" applyBorder="1" applyAlignment="1">
      <alignment horizontal="center" wrapText="1"/>
    </xf>
    <xf numFmtId="0" fontId="41" fillId="0" borderId="6" xfId="0" applyFont="1" applyBorder="1" applyAlignment="1">
      <alignment horizontal="center" wrapText="1"/>
    </xf>
    <xf numFmtId="0" fontId="41" fillId="0" borderId="0" xfId="0" applyFont="1" applyAlignment="1">
      <alignment horizontal="center" wrapText="1"/>
    </xf>
    <xf numFmtId="0" fontId="41" fillId="0" borderId="6" xfId="0" applyFont="1" applyBorder="1" applyAlignment="1">
      <alignment horizontal="left" wrapText="1"/>
    </xf>
    <xf numFmtId="0" fontId="41" fillId="0" borderId="20" xfId="0" applyFont="1" applyBorder="1" applyAlignment="1">
      <alignment horizontal="center" wrapText="1"/>
    </xf>
    <xf numFmtId="0" fontId="22" fillId="0" borderId="6" xfId="0" applyFont="1" applyBorder="1"/>
    <xf numFmtId="0" fontId="41" fillId="0" borderId="6" xfId="0" applyFont="1" applyBorder="1" applyAlignment="1">
      <alignment horizontal="left" vertical="center" wrapText="1"/>
    </xf>
    <xf numFmtId="0" fontId="42" fillId="0" borderId="6" xfId="0" applyFont="1" applyBorder="1" applyAlignment="1">
      <alignment horizontal="left" wrapText="1"/>
    </xf>
    <xf numFmtId="0" fontId="43" fillId="0" borderId="20" xfId="0" applyFont="1" applyBorder="1" applyAlignment="1">
      <alignment horizontal="center" wrapText="1"/>
    </xf>
    <xf numFmtId="0" fontId="43" fillId="0" borderId="0" xfId="0" applyFont="1" applyAlignment="1">
      <alignment horizontal="center" wrapText="1"/>
    </xf>
    <xf numFmtId="0" fontId="44" fillId="2" borderId="6" xfId="0" applyFont="1" applyFill="1" applyBorder="1" applyAlignment="1">
      <alignment horizontal="left" wrapText="1"/>
    </xf>
    <xf numFmtId="0" fontId="44" fillId="2" borderId="6" xfId="0" applyFont="1" applyFill="1" applyBorder="1" applyAlignment="1">
      <alignment horizontal="center" wrapText="1"/>
    </xf>
    <xf numFmtId="0" fontId="44" fillId="2" borderId="6" xfId="0" applyFont="1" applyFill="1" applyBorder="1" applyAlignment="1">
      <alignment horizontal="center" wrapText="1"/>
    </xf>
    <xf numFmtId="0" fontId="44" fillId="0" borderId="6" xfId="0" applyFont="1" applyBorder="1" applyAlignment="1">
      <alignment horizontal="left" wrapText="1"/>
    </xf>
    <xf numFmtId="0" fontId="44" fillId="0" borderId="6" xfId="0" applyFont="1" applyBorder="1" applyAlignment="1">
      <alignment horizontal="center" wrapText="1"/>
    </xf>
    <xf numFmtId="0" fontId="44" fillId="0" borderId="6" xfId="0" applyFont="1" applyBorder="1" applyAlignment="1">
      <alignment horizontal="center" wrapText="1"/>
    </xf>
    <xf numFmtId="0" fontId="44" fillId="0" borderId="6" xfId="0" applyFont="1" applyBorder="1" applyAlignment="1">
      <alignment horizontal="left" wrapText="1"/>
    </xf>
    <xf numFmtId="0" fontId="8" fillId="2" borderId="0" xfId="0" applyFont="1" applyFill="1"/>
    <xf numFmtId="0" fontId="45" fillId="0" borderId="6" xfId="0" applyFont="1" applyBorder="1" applyAlignment="1">
      <alignment horizontal="left" wrapText="1"/>
    </xf>
    <xf numFmtId="0" fontId="45" fillId="0" borderId="6" xfId="0" applyFont="1" applyBorder="1" applyAlignment="1">
      <alignment horizontal="center" wrapText="1"/>
    </xf>
    <xf numFmtId="0" fontId="45" fillId="0" borderId="20" xfId="0" applyFont="1" applyBorder="1" applyAlignment="1">
      <alignment horizontal="center" wrapText="1"/>
    </xf>
    <xf numFmtId="0" fontId="45" fillId="0" borderId="0" xfId="0" applyFont="1" applyAlignment="1">
      <alignment horizontal="center" wrapText="1"/>
    </xf>
    <xf numFmtId="0" fontId="45" fillId="0" borderId="6" xfId="0" applyFont="1" applyBorder="1" applyAlignment="1">
      <alignment horizontal="left" wrapText="1"/>
    </xf>
    <xf numFmtId="0" fontId="45" fillId="0" borderId="6" xfId="0" applyFont="1" applyBorder="1" applyAlignment="1">
      <alignment horizontal="center" wrapText="1"/>
    </xf>
    <xf numFmtId="0" fontId="45" fillId="6" borderId="6" xfId="0" applyFont="1" applyFill="1" applyBorder="1" applyAlignment="1">
      <alignment horizontal="left" wrapText="1"/>
    </xf>
    <xf numFmtId="0" fontId="45" fillId="6" borderId="6" xfId="0" applyFont="1" applyFill="1" applyBorder="1" applyAlignment="1">
      <alignment horizontal="center" wrapText="1"/>
    </xf>
    <xf numFmtId="0" fontId="45" fillId="6" borderId="20" xfId="0" applyFont="1" applyFill="1" applyBorder="1" applyAlignment="1">
      <alignment horizontal="center" wrapText="1"/>
    </xf>
    <xf numFmtId="0" fontId="45" fillId="6" borderId="0" xfId="0" applyFont="1" applyFill="1" applyAlignment="1">
      <alignment horizontal="center" wrapText="1"/>
    </xf>
    <xf numFmtId="0" fontId="45" fillId="2" borderId="6" xfId="0" applyFont="1" applyFill="1" applyBorder="1" applyAlignment="1">
      <alignment horizontal="left" wrapText="1"/>
    </xf>
    <xf numFmtId="0" fontId="45" fillId="2" borderId="6" xfId="0" applyFont="1" applyFill="1" applyBorder="1" applyAlignment="1">
      <alignment horizontal="center" wrapText="1"/>
    </xf>
    <xf numFmtId="0" fontId="45" fillId="2" borderId="6" xfId="0" applyFont="1" applyFill="1" applyBorder="1" applyAlignment="1">
      <alignment horizontal="center" wrapText="1"/>
    </xf>
    <xf numFmtId="0" fontId="45" fillId="2" borderId="20" xfId="0" applyFont="1" applyFill="1" applyBorder="1" applyAlignment="1">
      <alignment horizontal="center" wrapText="1"/>
    </xf>
    <xf numFmtId="0" fontId="45" fillId="2" borderId="0" xfId="0" applyFont="1" applyFill="1" applyAlignment="1">
      <alignment horizontal="center" wrapText="1"/>
    </xf>
    <xf numFmtId="0" fontId="45" fillId="6" borderId="6" xfId="0" applyFont="1" applyFill="1" applyBorder="1" applyAlignment="1">
      <alignment horizontal="center" wrapText="1"/>
    </xf>
    <xf numFmtId="0" fontId="46" fillId="2" borderId="6" xfId="0" applyFont="1" applyFill="1" applyBorder="1" applyAlignment="1">
      <alignment horizontal="left" wrapText="1"/>
    </xf>
    <xf numFmtId="0" fontId="42" fillId="2" borderId="6" xfId="0" applyFont="1" applyFill="1" applyBorder="1" applyAlignment="1">
      <alignment horizontal="center" wrapText="1"/>
    </xf>
    <xf numFmtId="0" fontId="42" fillId="2" borderId="6" xfId="0" applyFont="1" applyFill="1" applyBorder="1" applyAlignment="1">
      <alignment horizontal="center" wrapText="1"/>
    </xf>
    <xf numFmtId="0" fontId="46" fillId="2" borderId="20" xfId="0" applyFont="1" applyFill="1" applyBorder="1" applyAlignment="1">
      <alignment horizontal="center" wrapText="1"/>
    </xf>
    <xf numFmtId="0" fontId="46" fillId="2" borderId="0" xfId="0" applyFont="1" applyFill="1" applyAlignment="1">
      <alignment horizontal="center" wrapText="1"/>
    </xf>
    <xf numFmtId="0" fontId="42" fillId="0" borderId="6" xfId="0" applyFont="1" applyBorder="1" applyAlignment="1">
      <alignment horizontal="center" wrapText="1"/>
    </xf>
    <xf numFmtId="0" fontId="42" fillId="0" borderId="6" xfId="0" applyFont="1" applyBorder="1" applyAlignment="1">
      <alignment horizontal="center" wrapText="1"/>
    </xf>
    <xf numFmtId="0" fontId="46" fillId="0" borderId="20" xfId="0" applyFont="1" applyBorder="1" applyAlignment="1">
      <alignment horizontal="center" wrapText="1"/>
    </xf>
    <xf numFmtId="0" fontId="46" fillId="0" borderId="0" xfId="0" applyFont="1" applyAlignment="1">
      <alignment horizontal="center" wrapText="1"/>
    </xf>
    <xf numFmtId="0" fontId="33" fillId="2" borderId="6" xfId="0" applyFont="1" applyFill="1" applyBorder="1" applyAlignment="1">
      <alignment horizontal="center"/>
    </xf>
    <xf numFmtId="0" fontId="33" fillId="2" borderId="6" xfId="0" applyFont="1" applyFill="1" applyBorder="1" applyAlignment="1">
      <alignment horizontal="center"/>
    </xf>
    <xf numFmtId="0" fontId="8" fillId="2" borderId="20" xfId="0" applyFont="1" applyFill="1" applyBorder="1" applyAlignment="1">
      <alignment horizontal="center"/>
    </xf>
    <xf numFmtId="0" fontId="8" fillId="2" borderId="0" xfId="0" applyFont="1" applyFill="1" applyAlignment="1">
      <alignment horizontal="center"/>
    </xf>
    <xf numFmtId="0" fontId="1" fillId="2" borderId="9" xfId="0" applyFont="1" applyFill="1" applyBorder="1"/>
    <xf numFmtId="0" fontId="8" fillId="7" borderId="6" xfId="0" applyFont="1" applyFill="1" applyBorder="1" applyAlignment="1">
      <alignment horizontal="center" wrapText="1"/>
    </xf>
    <xf numFmtId="0" fontId="8" fillId="7" borderId="6" xfId="0" applyFont="1" applyFill="1" applyBorder="1" applyAlignment="1">
      <alignment horizontal="center" wrapText="1"/>
    </xf>
    <xf numFmtId="0" fontId="8" fillId="2" borderId="20" xfId="0" applyFont="1" applyFill="1" applyBorder="1" applyAlignment="1">
      <alignment horizontal="center" wrapText="1"/>
    </xf>
    <xf numFmtId="165" fontId="8" fillId="6" borderId="6" xfId="0" applyNumberFormat="1" applyFont="1" applyFill="1" applyBorder="1" applyAlignment="1">
      <alignment horizontal="center" vertical="center" wrapText="1"/>
    </xf>
    <xf numFmtId="165" fontId="33" fillId="0" borderId="6" xfId="0" applyNumberFormat="1" applyFont="1" applyBorder="1" applyAlignment="1">
      <alignment horizontal="center" wrapText="1"/>
    </xf>
    <xf numFmtId="0" fontId="1" fillId="2" borderId="15" xfId="0" applyFont="1" applyFill="1" applyBorder="1" applyAlignment="1">
      <alignment horizontal="center"/>
    </xf>
    <xf numFmtId="0" fontId="33" fillId="6" borderId="6" xfId="0" applyFont="1" applyFill="1" applyBorder="1" applyAlignment="1">
      <alignment horizontal="center" wrapText="1"/>
    </xf>
    <xf numFmtId="0" fontId="8" fillId="6" borderId="0" xfId="0" applyFont="1" applyFill="1" applyAlignment="1">
      <alignment horizontal="center"/>
    </xf>
    <xf numFmtId="0" fontId="8" fillId="6" borderId="20" xfId="0" applyFont="1" applyFill="1" applyBorder="1" applyAlignment="1">
      <alignment horizontal="center"/>
    </xf>
    <xf numFmtId="0" fontId="42" fillId="2" borderId="6" xfId="0" applyFont="1" applyFill="1" applyBorder="1" applyAlignment="1">
      <alignment horizontal="left" wrapText="1"/>
    </xf>
    <xf numFmtId="165" fontId="42" fillId="2" borderId="6" xfId="0" applyNumberFormat="1" applyFont="1" applyFill="1" applyBorder="1" applyAlignment="1">
      <alignment horizontal="center" wrapText="1"/>
    </xf>
    <xf numFmtId="165" fontId="42" fillId="0" borderId="6" xfId="0" applyNumberFormat="1" applyFont="1" applyBorder="1" applyAlignment="1">
      <alignment horizontal="center" wrapText="1"/>
    </xf>
    <xf numFmtId="165" fontId="1" fillId="2" borderId="6" xfId="0" applyNumberFormat="1" applyFont="1" applyFill="1" applyBorder="1" applyAlignment="1">
      <alignment horizontal="center"/>
    </xf>
    <xf numFmtId="0" fontId="8" fillId="2" borderId="3" xfId="0" applyFont="1" applyFill="1" applyBorder="1" applyAlignment="1">
      <alignment horizontal="center"/>
    </xf>
    <xf numFmtId="0" fontId="8" fillId="2" borderId="6" xfId="0" applyFont="1" applyFill="1" applyBorder="1" applyAlignment="1">
      <alignment horizontal="center"/>
    </xf>
    <xf numFmtId="0" fontId="42" fillId="2" borderId="6" xfId="0" applyFont="1" applyFill="1" applyBorder="1" applyAlignment="1">
      <alignment horizontal="left"/>
    </xf>
    <xf numFmtId="0" fontId="42" fillId="2" borderId="6" xfId="0" applyFont="1" applyFill="1" applyBorder="1" applyAlignment="1">
      <alignment horizontal="center"/>
    </xf>
    <xf numFmtId="0" fontId="8" fillId="2" borderId="6" xfId="0" applyFont="1" applyFill="1" applyBorder="1" applyAlignment="1"/>
    <xf numFmtId="0" fontId="8" fillId="2" borderId="6" xfId="0" applyFont="1" applyFill="1" applyBorder="1" applyAlignment="1">
      <alignment horizontal="center"/>
    </xf>
    <xf numFmtId="0" fontId="8" fillId="2" borderId="0" xfId="0" applyFont="1" applyFill="1" applyAlignment="1">
      <alignment horizontal="center"/>
    </xf>
    <xf numFmtId="0" fontId="8" fillId="2" borderId="0" xfId="0" applyFont="1" applyFill="1" applyAlignment="1"/>
    <xf numFmtId="0" fontId="8" fillId="0" borderId="6" xfId="0" applyFont="1" applyBorder="1" applyAlignment="1"/>
    <xf numFmtId="0" fontId="8" fillId="0" borderId="6" xfId="0" applyFont="1" applyBorder="1" applyAlignment="1">
      <alignment horizontal="left"/>
    </xf>
    <xf numFmtId="0" fontId="8" fillId="0" borderId="6" xfId="0" applyFont="1" applyBorder="1" applyAlignment="1">
      <alignment horizontal="center"/>
    </xf>
    <xf numFmtId="0" fontId="8" fillId="0" borderId="6" xfId="0" applyFont="1" applyBorder="1" applyAlignment="1">
      <alignment horizontal="center"/>
    </xf>
    <xf numFmtId="0" fontId="8" fillId="0" borderId="6" xfId="0" applyFont="1" applyBorder="1" applyAlignment="1"/>
    <xf numFmtId="0" fontId="8" fillId="0" borderId="6" xfId="0" applyFont="1" applyBorder="1" applyAlignment="1">
      <alignment horizontal="center"/>
    </xf>
    <xf numFmtId="0" fontId="8" fillId="0" borderId="0" xfId="0" applyFont="1" applyAlignment="1">
      <alignment horizontal="center"/>
    </xf>
    <xf numFmtId="0" fontId="8" fillId="0" borderId="0" xfId="0" applyFont="1" applyAlignment="1"/>
    <xf numFmtId="0" fontId="8" fillId="2" borderId="17" xfId="0" applyFont="1" applyFill="1" applyBorder="1" applyAlignment="1">
      <alignment horizontal="center"/>
    </xf>
    <xf numFmtId="0" fontId="8" fillId="0" borderId="4" xfId="0" applyFont="1" applyBorder="1" applyAlignment="1"/>
    <xf numFmtId="0" fontId="8" fillId="0" borderId="4" xfId="0" applyFont="1" applyBorder="1" applyAlignment="1">
      <alignment horizontal="left"/>
    </xf>
    <xf numFmtId="0" fontId="8" fillId="0" borderId="4" xfId="0" applyFont="1" applyBorder="1" applyAlignment="1">
      <alignment horizontal="center"/>
    </xf>
    <xf numFmtId="0" fontId="8" fillId="0" borderId="4" xfId="0" applyFont="1" applyBorder="1" applyAlignment="1"/>
    <xf numFmtId="0" fontId="8" fillId="0" borderId="4" xfId="0" applyFont="1" applyBorder="1" applyAlignment="1">
      <alignment horizontal="center"/>
    </xf>
    <xf numFmtId="0" fontId="22" fillId="0" borderId="0" xfId="0" applyFont="1" applyAlignment="1">
      <alignment horizontal="center"/>
    </xf>
    <xf numFmtId="0" fontId="1" fillId="0" borderId="0" xfId="0" applyFont="1" applyAlignment="1">
      <alignment horizontal="left"/>
    </xf>
    <xf numFmtId="0" fontId="22" fillId="0" borderId="0" xfId="0" applyFont="1" applyAlignment="1">
      <alignment horizontal="left"/>
    </xf>
    <xf numFmtId="0" fontId="2" fillId="0" borderId="22" xfId="0" applyFont="1" applyBorder="1" applyAlignment="1">
      <alignment horizontal="center" vertical="center" wrapText="1"/>
    </xf>
    <xf numFmtId="0" fontId="8" fillId="2" borderId="23" xfId="0" applyFont="1" applyFill="1" applyBorder="1" applyAlignment="1">
      <alignment horizontal="center"/>
    </xf>
    <xf numFmtId="0" fontId="8" fillId="2" borderId="10" xfId="0" applyFont="1" applyFill="1" applyBorder="1" applyAlignment="1">
      <alignment horizontal="center"/>
    </xf>
    <xf numFmtId="0" fontId="43" fillId="2" borderId="10" xfId="0" applyFont="1" applyFill="1" applyBorder="1" applyAlignment="1">
      <alignment horizontal="left" vertical="center" wrapText="1"/>
    </xf>
    <xf numFmtId="0" fontId="8" fillId="2" borderId="10"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43" fillId="2" borderId="10" xfId="0" applyFont="1" applyFill="1" applyBorder="1" applyAlignment="1">
      <alignment horizontal="center" vertical="center" wrapText="1"/>
    </xf>
    <xf numFmtId="0" fontId="8" fillId="2" borderId="9" xfId="0" applyFont="1" applyFill="1" applyBorder="1" applyAlignment="1">
      <alignment horizontal="center"/>
    </xf>
    <xf numFmtId="0" fontId="8" fillId="0" borderId="10" xfId="0" applyFont="1" applyBorder="1" applyAlignment="1">
      <alignment horizontal="center"/>
    </xf>
    <xf numFmtId="0" fontId="8" fillId="0" borderId="10" xfId="0" applyFont="1" applyBorder="1" applyAlignment="1">
      <alignment horizontal="left" vertical="center" wrapText="1"/>
    </xf>
    <xf numFmtId="0" fontId="8" fillId="0" borderId="10" xfId="0" applyFont="1" applyBorder="1" applyAlignment="1">
      <alignment horizontal="center" vertical="center" wrapText="1"/>
    </xf>
    <xf numFmtId="0" fontId="8" fillId="0" borderId="10" xfId="0" applyFont="1" applyBorder="1" applyAlignment="1">
      <alignment horizontal="center" vertical="center" wrapText="1"/>
    </xf>
    <xf numFmtId="0" fontId="8" fillId="0" borderId="10" xfId="0" applyFont="1" applyBorder="1" applyAlignment="1">
      <alignment horizontal="center" vertical="center" wrapText="1"/>
    </xf>
    <xf numFmtId="0" fontId="47" fillId="0" borderId="10" xfId="0" applyFont="1" applyBorder="1" applyAlignment="1">
      <alignment horizontal="center" vertical="center" wrapText="1"/>
    </xf>
    <xf numFmtId="0" fontId="47" fillId="0" borderId="10" xfId="0" applyFont="1" applyBorder="1" applyAlignment="1">
      <alignment horizontal="center" wrapText="1"/>
    </xf>
    <xf numFmtId="0" fontId="48" fillId="0" borderId="0" xfId="0" applyFont="1" applyAlignment="1">
      <alignment horizontal="center"/>
    </xf>
    <xf numFmtId="0" fontId="8" fillId="0" borderId="10" xfId="0" applyFont="1" applyBorder="1" applyAlignment="1">
      <alignment horizontal="left" wrapText="1"/>
    </xf>
    <xf numFmtId="0" fontId="8" fillId="0" borderId="10" xfId="0" applyFont="1" applyBorder="1" applyAlignment="1">
      <alignment horizontal="center" wrapText="1"/>
    </xf>
    <xf numFmtId="0" fontId="1" fillId="0" borderId="10" xfId="0" applyFont="1" applyBorder="1" applyAlignment="1">
      <alignment horizontal="center" wrapText="1"/>
    </xf>
    <xf numFmtId="0" fontId="43" fillId="0" borderId="10" xfId="0" applyFont="1" applyBorder="1" applyAlignment="1">
      <alignment horizontal="left" vertical="center" wrapText="1"/>
    </xf>
    <xf numFmtId="0" fontId="43" fillId="0" borderId="10" xfId="0" applyFont="1" applyBorder="1" applyAlignment="1">
      <alignment horizontal="center" vertical="center" wrapText="1"/>
    </xf>
    <xf numFmtId="0" fontId="8" fillId="0" borderId="9" xfId="0" applyFont="1" applyBorder="1" applyAlignment="1">
      <alignment horizontal="center"/>
    </xf>
    <xf numFmtId="0" fontId="8" fillId="0" borderId="10" xfId="0" applyFont="1" applyBorder="1" applyAlignment="1">
      <alignment horizontal="center" vertical="center" wrapText="1"/>
    </xf>
    <xf numFmtId="0" fontId="8" fillId="0" borderId="10" xfId="0" applyFont="1" applyBorder="1" applyAlignment="1">
      <alignment horizontal="left" vertical="center" wrapText="1"/>
    </xf>
    <xf numFmtId="0" fontId="8" fillId="0" borderId="10" xfId="0" applyFont="1" applyBorder="1" applyAlignment="1">
      <alignment horizontal="left" vertical="center" wrapText="1"/>
    </xf>
    <xf numFmtId="0" fontId="8" fillId="0" borderId="10" xfId="0" applyFont="1" applyBorder="1" applyAlignment="1">
      <alignment horizontal="left" wrapText="1"/>
    </xf>
    <xf numFmtId="0" fontId="8" fillId="0" borderId="10" xfId="0" applyFont="1" applyBorder="1" applyAlignment="1">
      <alignment horizontal="center" wrapText="1"/>
    </xf>
    <xf numFmtId="0" fontId="47" fillId="0" borderId="10" xfId="0" applyFont="1" applyBorder="1" applyAlignment="1">
      <alignment horizontal="center" vertical="center" wrapText="1"/>
    </xf>
    <xf numFmtId="0" fontId="47" fillId="0" borderId="10" xfId="0" applyFont="1" applyBorder="1" applyAlignment="1">
      <alignment horizontal="center" wrapText="1"/>
    </xf>
    <xf numFmtId="0" fontId="47" fillId="0" borderId="10" xfId="0" applyFont="1" applyBorder="1" applyAlignment="1">
      <alignment horizontal="center" vertical="center" wrapText="1"/>
    </xf>
    <xf numFmtId="0" fontId="1" fillId="0" borderId="6" xfId="0" applyFont="1" applyBorder="1" applyAlignment="1">
      <alignment horizontal="center"/>
    </xf>
    <xf numFmtId="0" fontId="1" fillId="0" borderId="10" xfId="0" applyFont="1" applyBorder="1" applyAlignment="1">
      <alignment horizontal="center" wrapText="1"/>
    </xf>
    <xf numFmtId="0" fontId="8" fillId="2" borderId="9" xfId="0" applyFont="1" applyFill="1" applyBorder="1" applyAlignment="1">
      <alignment horizontal="center"/>
    </xf>
    <xf numFmtId="0" fontId="8" fillId="2" borderId="10" xfId="0" applyFont="1" applyFill="1" applyBorder="1" applyAlignment="1">
      <alignment horizontal="left" vertical="center" wrapText="1"/>
    </xf>
    <xf numFmtId="0" fontId="47" fillId="2" borderId="10" xfId="0" applyFont="1" applyFill="1" applyBorder="1" applyAlignment="1">
      <alignment horizontal="center" vertical="center" wrapText="1"/>
    </xf>
    <xf numFmtId="0" fontId="47" fillId="2" borderId="10" xfId="0" applyFont="1" applyFill="1" applyBorder="1" applyAlignment="1">
      <alignment horizontal="center" vertical="center" wrapText="1"/>
    </xf>
    <xf numFmtId="0" fontId="47" fillId="2" borderId="10" xfId="0" applyFont="1" applyFill="1" applyBorder="1" applyAlignment="1">
      <alignment horizontal="center" wrapText="1"/>
    </xf>
    <xf numFmtId="0" fontId="8" fillId="6" borderId="10" xfId="0" applyFont="1" applyFill="1" applyBorder="1" applyAlignment="1">
      <alignment horizontal="center"/>
    </xf>
    <xf numFmtId="0" fontId="20" fillId="0" borderId="10" xfId="0" applyFont="1" applyBorder="1" applyAlignment="1">
      <alignment horizontal="center" vertical="center" wrapText="1"/>
    </xf>
    <xf numFmtId="0" fontId="20" fillId="0" borderId="10" xfId="0" applyFont="1" applyBorder="1" applyAlignment="1">
      <alignment horizontal="left" vertical="center" wrapText="1"/>
    </xf>
    <xf numFmtId="0" fontId="49" fillId="0" borderId="10" xfId="0" applyFont="1" applyBorder="1" applyAlignment="1">
      <alignment horizontal="center" vertical="center" wrapText="1"/>
    </xf>
    <xf numFmtId="0" fontId="50" fillId="0" borderId="6" xfId="0" applyFont="1" applyBorder="1" applyAlignment="1">
      <alignment horizontal="left" vertical="center" wrapText="1"/>
    </xf>
    <xf numFmtId="0" fontId="1" fillId="2" borderId="10" xfId="0" applyFont="1" applyFill="1" applyBorder="1" applyAlignment="1">
      <alignment horizontal="left" wrapText="1"/>
    </xf>
    <xf numFmtId="0" fontId="1" fillId="2" borderId="10" xfId="0" applyFont="1" applyFill="1" applyBorder="1" applyAlignment="1">
      <alignment horizontal="center" wrapText="1"/>
    </xf>
    <xf numFmtId="0" fontId="1" fillId="2" borderId="10" xfId="0" applyFont="1" applyFill="1" applyBorder="1" applyAlignment="1">
      <alignment horizontal="center" wrapText="1"/>
    </xf>
    <xf numFmtId="0" fontId="1" fillId="7" borderId="10" xfId="0" applyFont="1" applyFill="1" applyBorder="1" applyAlignment="1">
      <alignment horizontal="left" wrapText="1"/>
    </xf>
    <xf numFmtId="0" fontId="1" fillId="7" borderId="10" xfId="0" applyFont="1" applyFill="1" applyBorder="1" applyAlignment="1">
      <alignment horizontal="center" wrapText="1"/>
    </xf>
    <xf numFmtId="0" fontId="1" fillId="7" borderId="10" xfId="0" applyFont="1" applyFill="1" applyBorder="1" applyAlignment="1">
      <alignment horizontal="center" wrapText="1"/>
    </xf>
    <xf numFmtId="0" fontId="8" fillId="7" borderId="9" xfId="0" applyFont="1" applyFill="1" applyBorder="1" applyAlignment="1">
      <alignment horizontal="center"/>
    </xf>
    <xf numFmtId="0" fontId="8" fillId="7" borderId="10" xfId="0" applyFont="1" applyFill="1" applyBorder="1" applyAlignment="1">
      <alignment horizontal="left" wrapText="1"/>
    </xf>
    <xf numFmtId="0" fontId="8" fillId="7" borderId="10" xfId="0" applyFont="1" applyFill="1" applyBorder="1" applyAlignment="1">
      <alignment horizontal="center" vertical="center" wrapText="1"/>
    </xf>
    <xf numFmtId="0" fontId="8" fillId="7" borderId="10" xfId="0" applyFont="1" applyFill="1" applyBorder="1" applyAlignment="1">
      <alignment horizontal="center" vertical="center" wrapText="1"/>
    </xf>
    <xf numFmtId="0" fontId="1" fillId="0" borderId="0" xfId="0" applyFont="1" applyAlignment="1">
      <alignment horizontal="center" wrapText="1"/>
    </xf>
    <xf numFmtId="0" fontId="51" fillId="2" borderId="10" xfId="0" applyFont="1" applyFill="1" applyBorder="1" applyAlignment="1">
      <alignment horizontal="left" vertical="center" wrapText="1"/>
    </xf>
    <xf numFmtId="0" fontId="8" fillId="2" borderId="10" xfId="0" applyFont="1" applyFill="1" applyBorder="1" applyAlignment="1">
      <alignment horizontal="center" wrapText="1"/>
    </xf>
    <xf numFmtId="0" fontId="51" fillId="0" borderId="10" xfId="0" applyFont="1" applyBorder="1" applyAlignment="1">
      <alignment horizontal="center" vertical="center" wrapText="1"/>
    </xf>
    <xf numFmtId="0" fontId="36" fillId="0" borderId="10" xfId="0" applyFont="1" applyBorder="1" applyAlignment="1">
      <alignment horizontal="center" vertical="center" wrapText="1"/>
    </xf>
    <xf numFmtId="0" fontId="51" fillId="0" borderId="10" xfId="0" applyFont="1" applyBorder="1" applyAlignment="1">
      <alignment horizontal="center" vertical="center" wrapText="1"/>
    </xf>
    <xf numFmtId="0" fontId="36" fillId="0" borderId="10" xfId="0" applyFont="1" applyBorder="1" applyAlignment="1">
      <alignment horizontal="center" vertical="center" wrapText="1"/>
    </xf>
    <xf numFmtId="0" fontId="8" fillId="2" borderId="10" xfId="0" applyFont="1" applyFill="1" applyBorder="1" applyAlignment="1">
      <alignment horizontal="left" wrapText="1"/>
    </xf>
    <xf numFmtId="0" fontId="8" fillId="2" borderId="10" xfId="0" applyFont="1" applyFill="1" applyBorder="1" applyAlignment="1">
      <alignment horizontal="center" wrapText="1"/>
    </xf>
    <xf numFmtId="0" fontId="8" fillId="7" borderId="10" xfId="0" applyFont="1" applyFill="1" applyBorder="1" applyAlignment="1">
      <alignment horizontal="center"/>
    </xf>
    <xf numFmtId="0" fontId="8" fillId="7" borderId="10" xfId="0" applyFont="1" applyFill="1" applyBorder="1" applyAlignment="1">
      <alignment horizontal="left" wrapText="1"/>
    </xf>
    <xf numFmtId="0" fontId="8" fillId="7" borderId="10" xfId="0" applyFont="1" applyFill="1" applyBorder="1" applyAlignment="1">
      <alignment horizontal="center" wrapText="1"/>
    </xf>
    <xf numFmtId="0" fontId="8" fillId="7" borderId="10" xfId="0" applyFont="1" applyFill="1" applyBorder="1" applyAlignment="1">
      <alignment horizontal="center" wrapText="1"/>
    </xf>
    <xf numFmtId="0" fontId="8" fillId="7" borderId="10" xfId="0" applyFont="1" applyFill="1" applyBorder="1" applyAlignment="1">
      <alignment horizontal="center" wrapText="1"/>
    </xf>
    <xf numFmtId="0" fontId="8" fillId="7" borderId="0" xfId="0" applyFont="1" applyFill="1" applyAlignment="1">
      <alignment horizontal="center"/>
    </xf>
    <xf numFmtId="0" fontId="43" fillId="0" borderId="10" xfId="0" applyFont="1" applyBorder="1" applyAlignment="1">
      <alignment horizontal="left" wrapText="1"/>
    </xf>
    <xf numFmtId="0" fontId="8" fillId="0" borderId="10" xfId="0" applyFont="1" applyBorder="1" applyAlignment="1">
      <alignment horizontal="left" wrapText="1"/>
    </xf>
    <xf numFmtId="0" fontId="8" fillId="0" borderId="10" xfId="0" applyFont="1" applyBorder="1" applyAlignment="1">
      <alignment horizontal="center" wrapText="1"/>
    </xf>
    <xf numFmtId="0" fontId="8" fillId="6" borderId="10" xfId="0" applyFont="1" applyFill="1" applyBorder="1" applyAlignment="1">
      <alignment horizontal="left" vertical="center" wrapText="1"/>
    </xf>
    <xf numFmtId="0" fontId="8" fillId="6" borderId="10" xfId="0" applyFont="1" applyFill="1" applyBorder="1" applyAlignment="1">
      <alignment horizontal="center" vertical="center" wrapText="1"/>
    </xf>
    <xf numFmtId="0" fontId="8" fillId="6" borderId="10" xfId="0" applyFont="1" applyFill="1" applyBorder="1" applyAlignment="1">
      <alignment horizontal="center" vertical="center" wrapText="1"/>
    </xf>
    <xf numFmtId="0" fontId="8" fillId="6" borderId="9" xfId="0" applyFont="1" applyFill="1" applyBorder="1" applyAlignment="1">
      <alignment horizontal="center"/>
    </xf>
    <xf numFmtId="0" fontId="43" fillId="0" borderId="10" xfId="0" applyFont="1" applyBorder="1" applyAlignment="1">
      <alignment horizontal="center" vertical="center" wrapText="1"/>
    </xf>
    <xf numFmtId="0" fontId="43" fillId="0" borderId="10" xfId="0" applyFont="1" applyBorder="1" applyAlignment="1">
      <alignment horizontal="center" vertical="center" wrapText="1"/>
    </xf>
    <xf numFmtId="0" fontId="1" fillId="0" borderId="0" xfId="0" applyFont="1" applyAlignment="1">
      <alignment horizontal="center" wrapText="1"/>
    </xf>
    <xf numFmtId="0" fontId="8" fillId="8" borderId="10" xfId="0" applyFont="1" applyFill="1" applyBorder="1" applyAlignment="1">
      <alignment horizontal="center"/>
    </xf>
    <xf numFmtId="0" fontId="8" fillId="8" borderId="10" xfId="0" applyFont="1" applyFill="1" applyBorder="1" applyAlignment="1">
      <alignment horizontal="left" vertical="center" wrapText="1"/>
    </xf>
    <xf numFmtId="0" fontId="8" fillId="8" borderId="10" xfId="0" applyFont="1" applyFill="1" applyBorder="1" applyAlignment="1">
      <alignment horizontal="center" vertical="center" wrapText="1"/>
    </xf>
    <xf numFmtId="0" fontId="8" fillId="8" borderId="10" xfId="0" applyFont="1" applyFill="1" applyBorder="1" applyAlignment="1">
      <alignment horizontal="center" vertical="center" wrapText="1"/>
    </xf>
    <xf numFmtId="0" fontId="1" fillId="8" borderId="0" xfId="0" applyFont="1" applyFill="1" applyAlignment="1">
      <alignment horizontal="center"/>
    </xf>
    <xf numFmtId="0" fontId="1" fillId="2" borderId="9" xfId="0" applyFont="1" applyFill="1" applyBorder="1" applyAlignment="1">
      <alignment horizontal="center"/>
    </xf>
    <xf numFmtId="0" fontId="1" fillId="0" borderId="10" xfId="0" applyFont="1" applyBorder="1" applyAlignment="1">
      <alignment horizontal="left" wrapText="1"/>
    </xf>
    <xf numFmtId="0" fontId="8" fillId="0" borderId="24" xfId="0" applyFont="1" applyBorder="1" applyAlignment="1">
      <alignment horizontal="center"/>
    </xf>
    <xf numFmtId="0" fontId="1" fillId="2" borderId="6" xfId="0" applyFont="1" applyFill="1" applyBorder="1" applyAlignment="1">
      <alignment horizontal="left"/>
    </xf>
    <xf numFmtId="1" fontId="1" fillId="2" borderId="6" xfId="0" applyNumberFormat="1" applyFont="1" applyFill="1" applyBorder="1" applyAlignment="1">
      <alignment horizontal="center" wrapText="1"/>
    </xf>
    <xf numFmtId="0" fontId="1" fillId="0" borderId="6" xfId="0" applyFont="1" applyBorder="1" applyAlignment="1">
      <alignment horizontal="left"/>
    </xf>
    <xf numFmtId="0" fontId="1" fillId="0" borderId="6" xfId="0" applyFont="1" applyBorder="1" applyAlignment="1">
      <alignment horizontal="center"/>
    </xf>
    <xf numFmtId="0" fontId="1" fillId="0" borderId="6" xfId="0" applyFont="1" applyBorder="1" applyAlignment="1">
      <alignment horizontal="center"/>
    </xf>
    <xf numFmtId="1" fontId="1" fillId="0" borderId="6" xfId="0" applyNumberFormat="1" applyFont="1" applyBorder="1" applyAlignment="1">
      <alignment horizontal="center"/>
    </xf>
    <xf numFmtId="0" fontId="1" fillId="2" borderId="9" xfId="0" applyFont="1" applyFill="1" applyBorder="1" applyAlignment="1">
      <alignment horizontal="center"/>
    </xf>
    <xf numFmtId="0" fontId="1" fillId="2" borderId="6" xfId="0" applyFont="1" applyFill="1" applyBorder="1" applyAlignment="1">
      <alignment horizontal="left"/>
    </xf>
    <xf numFmtId="1" fontId="1" fillId="2" borderId="6" xfId="0" applyNumberFormat="1" applyFont="1" applyFill="1" applyBorder="1" applyAlignment="1">
      <alignment horizontal="center" wrapText="1"/>
    </xf>
    <xf numFmtId="0" fontId="1" fillId="2" borderId="6" xfId="0" applyFont="1" applyFill="1" applyBorder="1" applyAlignment="1"/>
    <xf numFmtId="0" fontId="1" fillId="2" borderId="6" xfId="0" applyFont="1" applyFill="1" applyBorder="1" applyAlignment="1">
      <alignment horizontal="center" wrapText="1"/>
    </xf>
    <xf numFmtId="0" fontId="1" fillId="2" borderId="6" xfId="0" applyFont="1" applyFill="1" applyBorder="1" applyAlignment="1">
      <alignment wrapText="1"/>
    </xf>
    <xf numFmtId="0" fontId="8" fillId="7" borderId="24" xfId="0" applyFont="1" applyFill="1" applyBorder="1" applyAlignment="1">
      <alignment horizontal="center"/>
    </xf>
    <xf numFmtId="0" fontId="1" fillId="7" borderId="6" xfId="0" applyFont="1" applyFill="1" applyBorder="1" applyAlignment="1">
      <alignment horizontal="left"/>
    </xf>
    <xf numFmtId="0" fontId="1" fillId="7" borderId="6" xfId="0" applyFont="1" applyFill="1" applyBorder="1" applyAlignment="1">
      <alignment horizontal="center"/>
    </xf>
    <xf numFmtId="0" fontId="1" fillId="7" borderId="6" xfId="0" applyFont="1" applyFill="1" applyBorder="1" applyAlignment="1">
      <alignment horizontal="center"/>
    </xf>
    <xf numFmtId="1" fontId="1" fillId="7" borderId="6" xfId="0" applyNumberFormat="1" applyFont="1" applyFill="1" applyBorder="1" applyAlignment="1">
      <alignment horizontal="center"/>
    </xf>
    <xf numFmtId="0" fontId="1" fillId="7" borderId="6" xfId="0" applyFont="1" applyFill="1" applyBorder="1" applyAlignment="1"/>
    <xf numFmtId="0" fontId="1" fillId="7" borderId="6" xfId="0" applyFont="1" applyFill="1" applyBorder="1" applyAlignment="1">
      <alignment horizontal="center" wrapText="1"/>
    </xf>
    <xf numFmtId="0" fontId="1" fillId="7" borderId="6" xfId="0" applyFont="1" applyFill="1" applyBorder="1" applyAlignment="1">
      <alignment wrapText="1"/>
    </xf>
    <xf numFmtId="0" fontId="1" fillId="7" borderId="0" xfId="0" applyFont="1" applyFill="1" applyAlignment="1">
      <alignment horizontal="center"/>
    </xf>
    <xf numFmtId="0" fontId="1" fillId="2" borderId="0" xfId="0" applyFont="1" applyFill="1" applyAlignment="1">
      <alignment horizontal="center"/>
    </xf>
    <xf numFmtId="0" fontId="1" fillId="2" borderId="0" xfId="0" applyFont="1" applyFill="1" applyAlignment="1">
      <alignment wrapText="1"/>
    </xf>
    <xf numFmtId="0" fontId="1" fillId="2" borderId="0" xfId="0" applyFont="1" applyFill="1" applyAlignment="1">
      <alignment wrapText="1"/>
    </xf>
    <xf numFmtId="0" fontId="1" fillId="2" borderId="0" xfId="0" applyFont="1" applyFill="1" applyAlignment="1">
      <alignment horizontal="center" vertical="center" wrapText="1"/>
    </xf>
    <xf numFmtId="0" fontId="1" fillId="2" borderId="0" xfId="0" applyFont="1" applyFill="1" applyAlignment="1">
      <alignment horizontal="center" wrapText="1"/>
    </xf>
    <xf numFmtId="0" fontId="1" fillId="2" borderId="0" xfId="0" applyFont="1" applyFill="1" applyAlignment="1">
      <alignment horizontal="center" wrapText="1"/>
    </xf>
    <xf numFmtId="0" fontId="1" fillId="0" borderId="0" xfId="0" applyFont="1" applyAlignment="1">
      <alignment horizontal="center"/>
    </xf>
    <xf numFmtId="0" fontId="1" fillId="0" borderId="0" xfId="0" applyFont="1" applyAlignment="1">
      <alignment horizontal="center" vertical="center" wrapText="1"/>
    </xf>
    <xf numFmtId="0" fontId="1" fillId="2" borderId="6" xfId="0" applyFont="1" applyFill="1" applyBorder="1" applyAlignment="1">
      <alignment wrapText="1"/>
    </xf>
    <xf numFmtId="0" fontId="22" fillId="2" borderId="0" xfId="0" applyFont="1" applyFill="1" applyAlignment="1"/>
    <xf numFmtId="0" fontId="20" fillId="0" borderId="6" xfId="0" applyFont="1" applyBorder="1" applyAlignment="1">
      <alignment horizontal="center" vertical="center" wrapText="1"/>
    </xf>
    <xf numFmtId="0" fontId="20" fillId="0" borderId="6" xfId="0" applyFont="1" applyBorder="1" applyAlignment="1">
      <alignment horizontal="center" vertical="center" wrapText="1"/>
    </xf>
    <xf numFmtId="0" fontId="20" fillId="2" borderId="15" xfId="0" applyFont="1" applyFill="1" applyBorder="1" applyAlignment="1">
      <alignment horizontal="center"/>
    </xf>
    <xf numFmtId="0" fontId="1" fillId="0" borderId="6" xfId="0" applyFont="1" applyBorder="1" applyAlignment="1"/>
    <xf numFmtId="0" fontId="22" fillId="0" borderId="1" xfId="0" applyFont="1" applyBorder="1"/>
    <xf numFmtId="0" fontId="52" fillId="7" borderId="6" xfId="0" applyFont="1" applyFill="1" applyBorder="1" applyAlignment="1"/>
    <xf numFmtId="0" fontId="53" fillId="7" borderId="6" xfId="0" applyFont="1" applyFill="1" applyBorder="1" applyAlignment="1"/>
    <xf numFmtId="0" fontId="1" fillId="0" borderId="6" xfId="0" applyFont="1" applyBorder="1" applyAlignment="1">
      <alignment wrapText="1"/>
    </xf>
    <xf numFmtId="0" fontId="1" fillId="0" borderId="6" xfId="0" applyFont="1" applyBorder="1" applyAlignment="1"/>
    <xf numFmtId="0" fontId="1" fillId="0" borderId="6" xfId="0" applyFont="1" applyBorder="1" applyAlignment="1"/>
    <xf numFmtId="0" fontId="1" fillId="0" borderId="1" xfId="0" applyFont="1" applyBorder="1" applyAlignment="1"/>
    <xf numFmtId="0" fontId="47" fillId="2" borderId="6" xfId="0" applyFont="1" applyFill="1" applyBorder="1" applyAlignment="1">
      <alignment horizontal="center" wrapText="1"/>
    </xf>
    <xf numFmtId="0" fontId="47" fillId="2" borderId="6" xfId="0" applyFont="1" applyFill="1" applyBorder="1" applyAlignment="1">
      <alignment horizontal="center" wrapText="1"/>
    </xf>
    <xf numFmtId="0" fontId="8" fillId="2" borderId="6" xfId="0" applyFont="1" applyFill="1" applyBorder="1" applyAlignment="1"/>
    <xf numFmtId="0" fontId="47" fillId="7" borderId="6" xfId="0" applyFont="1" applyFill="1" applyBorder="1" applyAlignment="1">
      <alignment horizontal="center" wrapText="1"/>
    </xf>
    <xf numFmtId="0" fontId="47" fillId="7" borderId="6" xfId="0" applyFont="1" applyFill="1" applyBorder="1" applyAlignment="1">
      <alignment horizontal="center" wrapText="1"/>
    </xf>
    <xf numFmtId="0" fontId="8" fillId="7" borderId="6"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2" fillId="2" borderId="3" xfId="0" applyFont="1" applyFill="1" applyBorder="1" applyAlignment="1">
      <alignment horizontal="center"/>
    </xf>
    <xf numFmtId="0" fontId="22" fillId="2" borderId="6" xfId="0" applyFont="1" applyFill="1" applyBorder="1" applyAlignment="1"/>
    <xf numFmtId="0" fontId="47" fillId="7" borderId="6" xfId="0" applyFont="1" applyFill="1" applyBorder="1" applyAlignment="1">
      <alignment horizontal="center" vertical="center" wrapText="1"/>
    </xf>
    <xf numFmtId="0" fontId="47" fillId="7" borderId="6" xfId="0" applyFont="1" applyFill="1" applyBorder="1" applyAlignment="1">
      <alignment horizontal="center" vertical="center" wrapText="1"/>
    </xf>
    <xf numFmtId="0" fontId="44" fillId="0" borderId="6" xfId="0" applyFont="1" applyBorder="1" applyAlignment="1">
      <alignment horizontal="center" vertical="center" wrapText="1"/>
    </xf>
    <xf numFmtId="0" fontId="8" fillId="2" borderId="1" xfId="0" applyFont="1" applyFill="1" applyBorder="1"/>
    <xf numFmtId="0" fontId="20" fillId="2" borderId="15" xfId="0" applyFont="1" applyFill="1" applyBorder="1" applyAlignment="1">
      <alignment horizontal="center"/>
    </xf>
    <xf numFmtId="0" fontId="18" fillId="2" borderId="6" xfId="0" applyFont="1" applyFill="1" applyBorder="1" applyAlignment="1">
      <alignment horizontal="center" vertical="center" wrapText="1"/>
    </xf>
    <xf numFmtId="0" fontId="18" fillId="2" borderId="6" xfId="0" applyFont="1" applyFill="1" applyBorder="1" applyAlignment="1">
      <alignment horizontal="center" vertical="center" wrapText="1"/>
    </xf>
    <xf numFmtId="0" fontId="18" fillId="0" borderId="6" xfId="0" applyFont="1" applyBorder="1" applyAlignment="1">
      <alignment horizontal="center" vertical="center" wrapText="1"/>
    </xf>
    <xf numFmtId="0" fontId="18" fillId="0" borderId="6" xfId="0" applyFont="1" applyBorder="1" applyAlignment="1">
      <alignment horizontal="center" vertical="center" wrapText="1"/>
    </xf>
    <xf numFmtId="0" fontId="18" fillId="7" borderId="6" xfId="0" applyFont="1" applyFill="1" applyBorder="1" applyAlignment="1">
      <alignment horizontal="center" vertical="center" wrapText="1"/>
    </xf>
    <xf numFmtId="0" fontId="18" fillId="7" borderId="6" xfId="0" applyFont="1" applyFill="1" applyBorder="1" applyAlignment="1">
      <alignment horizontal="center" vertical="center" wrapText="1"/>
    </xf>
    <xf numFmtId="0" fontId="51" fillId="0" borderId="6" xfId="0" applyFont="1" applyBorder="1" applyAlignment="1">
      <alignment horizontal="center" vertical="center" wrapText="1"/>
    </xf>
    <xf numFmtId="0" fontId="51" fillId="0" borderId="6" xfId="0" applyFont="1" applyBorder="1" applyAlignment="1">
      <alignment horizontal="center" vertical="center" wrapText="1"/>
    </xf>
    <xf numFmtId="0" fontId="54" fillId="2" borderId="6" xfId="0" applyFont="1" applyFill="1" applyBorder="1" applyAlignment="1">
      <alignment horizontal="center" vertical="center" wrapText="1"/>
    </xf>
    <xf numFmtId="0" fontId="54" fillId="2" borderId="6" xfId="0" applyFont="1" applyFill="1" applyBorder="1" applyAlignment="1">
      <alignment horizontal="center" vertical="center" wrapText="1"/>
    </xf>
    <xf numFmtId="0" fontId="55" fillId="2" borderId="6" xfId="0" applyFont="1" applyFill="1" applyBorder="1" applyAlignment="1">
      <alignment horizontal="center" vertical="center" wrapText="1"/>
    </xf>
    <xf numFmtId="0" fontId="54" fillId="2" borderId="6" xfId="0" applyFont="1" applyFill="1" applyBorder="1" applyAlignment="1">
      <alignment vertical="center" wrapText="1"/>
    </xf>
    <xf numFmtId="0" fontId="54" fillId="0" borderId="6" xfId="0" applyFont="1" applyBorder="1" applyAlignment="1">
      <alignment horizontal="center" vertical="center" wrapText="1"/>
    </xf>
    <xf numFmtId="0" fontId="54" fillId="0" borderId="6" xfId="0" applyFont="1" applyBorder="1" applyAlignment="1">
      <alignment horizontal="center" vertical="center" wrapText="1"/>
    </xf>
    <xf numFmtId="0" fontId="55" fillId="0" borderId="6" xfId="0" applyFont="1" applyBorder="1" applyAlignment="1">
      <alignment horizontal="center" vertical="center" wrapText="1"/>
    </xf>
    <xf numFmtId="0" fontId="54" fillId="0" borderId="6" xfId="0" applyFont="1" applyBorder="1" applyAlignment="1">
      <alignment vertical="center" wrapText="1"/>
    </xf>
    <xf numFmtId="0" fontId="54" fillId="0" borderId="6" xfId="0" applyFont="1" applyBorder="1" applyAlignment="1">
      <alignment vertical="center" wrapText="1"/>
    </xf>
    <xf numFmtId="0" fontId="56" fillId="2" borderId="6" xfId="0" applyFont="1" applyFill="1" applyBorder="1" applyAlignment="1">
      <alignment horizontal="center"/>
    </xf>
    <xf numFmtId="0" fontId="51" fillId="6" borderId="6" xfId="0" applyFont="1" applyFill="1" applyBorder="1" applyAlignment="1">
      <alignment horizontal="center" wrapText="1"/>
    </xf>
    <xf numFmtId="0" fontId="51" fillId="6" borderId="6" xfId="0" applyFont="1" applyFill="1" applyBorder="1" applyAlignment="1">
      <alignment horizontal="center" wrapText="1"/>
    </xf>
    <xf numFmtId="0" fontId="1" fillId="6" borderId="6" xfId="0" applyFont="1" applyFill="1" applyBorder="1" applyAlignment="1"/>
    <xf numFmtId="0" fontId="1" fillId="6" borderId="6" xfId="0" applyFont="1" applyFill="1" applyBorder="1"/>
    <xf numFmtId="0" fontId="1" fillId="6" borderId="16" xfId="0" applyFont="1" applyFill="1" applyBorder="1"/>
    <xf numFmtId="17" fontId="8" fillId="0" borderId="6" xfId="0" applyNumberFormat="1" applyFont="1" applyBorder="1" applyAlignment="1">
      <alignment horizontal="center" wrapText="1"/>
    </xf>
    <xf numFmtId="0" fontId="1" fillId="9" borderId="6" xfId="0" applyFont="1" applyFill="1" applyBorder="1" applyAlignment="1">
      <alignment horizontal="center" wrapText="1"/>
    </xf>
    <xf numFmtId="0" fontId="8" fillId="9" borderId="6" xfId="0" applyFont="1" applyFill="1" applyBorder="1" applyAlignment="1">
      <alignment horizontal="center" wrapText="1"/>
    </xf>
    <xf numFmtId="0" fontId="8" fillId="9" borderId="6" xfId="0" applyFont="1" applyFill="1" applyBorder="1" applyAlignment="1">
      <alignment horizontal="center" wrapText="1"/>
    </xf>
    <xf numFmtId="0" fontId="8" fillId="9" borderId="6" xfId="0" applyFont="1" applyFill="1" applyBorder="1" applyAlignment="1"/>
    <xf numFmtId="0" fontId="8" fillId="9" borderId="6" xfId="0" applyFont="1" applyFill="1" applyBorder="1"/>
    <xf numFmtId="0" fontId="8" fillId="9" borderId="16" xfId="0" applyFont="1" applyFill="1" applyBorder="1"/>
    <xf numFmtId="168" fontId="8" fillId="0" borderId="6" xfId="0" applyNumberFormat="1" applyFont="1" applyBorder="1" applyAlignment="1">
      <alignment horizontal="center" vertical="center" wrapText="1"/>
    </xf>
    <xf numFmtId="0" fontId="1" fillId="2" borderId="6" xfId="0" applyFont="1" applyFill="1" applyBorder="1" applyAlignment="1">
      <alignment horizontal="right" wrapText="1"/>
    </xf>
    <xf numFmtId="0" fontId="44" fillId="0" borderId="6" xfId="0" applyFont="1" applyBorder="1" applyAlignment="1">
      <alignment horizontal="center" vertical="center" wrapText="1"/>
    </xf>
    <xf numFmtId="0" fontId="57" fillId="7" borderId="6" xfId="0" applyFont="1" applyFill="1" applyBorder="1" applyAlignment="1">
      <alignment horizontal="center" vertical="center" wrapText="1"/>
    </xf>
    <xf numFmtId="0" fontId="37" fillId="2" borderId="6" xfId="0" applyFont="1" applyFill="1" applyBorder="1" applyAlignment="1">
      <alignment horizontal="center"/>
    </xf>
    <xf numFmtId="0" fontId="44" fillId="6" borderId="6" xfId="0" applyFont="1" applyFill="1" applyBorder="1" applyAlignment="1">
      <alignment horizontal="center" wrapText="1"/>
    </xf>
    <xf numFmtId="0" fontId="44" fillId="6" borderId="6" xfId="0" applyFont="1" applyFill="1" applyBorder="1" applyAlignment="1">
      <alignment horizontal="center" vertical="center" wrapText="1"/>
    </xf>
    <xf numFmtId="0" fontId="8" fillId="0" borderId="6" xfId="0" applyFont="1" applyBorder="1"/>
    <xf numFmtId="0" fontId="8" fillId="0" borderId="16" xfId="0" applyFont="1" applyBorder="1"/>
    <xf numFmtId="0" fontId="8" fillId="2" borderId="6" xfId="0" applyFont="1" applyFill="1" applyBorder="1" applyAlignment="1">
      <alignment horizontal="center"/>
    </xf>
    <xf numFmtId="0" fontId="44" fillId="7" borderId="6" xfId="0" applyFont="1" applyFill="1" applyBorder="1" applyAlignment="1">
      <alignment horizontal="center" wrapText="1"/>
    </xf>
    <xf numFmtId="0" fontId="1" fillId="6" borderId="6" xfId="0" applyFont="1" applyFill="1" applyBorder="1" applyAlignment="1">
      <alignment wrapText="1"/>
    </xf>
    <xf numFmtId="0" fontId="58" fillId="6" borderId="6" xfId="0" applyFont="1" applyFill="1" applyBorder="1" applyAlignment="1">
      <alignment horizontal="center" wrapText="1"/>
    </xf>
    <xf numFmtId="0" fontId="58" fillId="6" borderId="6" xfId="0" applyFont="1" applyFill="1" applyBorder="1" applyAlignment="1">
      <alignment horizontal="center" wrapText="1"/>
    </xf>
    <xf numFmtId="0" fontId="58" fillId="0" borderId="6" xfId="0" applyFont="1" applyBorder="1" applyAlignment="1">
      <alignment horizontal="center" wrapText="1"/>
    </xf>
    <xf numFmtId="0" fontId="58" fillId="0" borderId="6" xfId="0" applyFont="1" applyBorder="1" applyAlignment="1">
      <alignment horizontal="center" wrapText="1"/>
    </xf>
    <xf numFmtId="0" fontId="58" fillId="0" borderId="6" xfId="0" applyFont="1" applyBorder="1" applyAlignment="1">
      <alignment horizontal="center" vertical="center" wrapText="1"/>
    </xf>
    <xf numFmtId="0" fontId="58" fillId="0" borderId="6" xfId="0" applyFont="1" applyBorder="1" applyAlignment="1">
      <alignment horizontal="center" vertical="center" wrapText="1"/>
    </xf>
    <xf numFmtId="0" fontId="58" fillId="0" borderId="6" xfId="0" applyFont="1" applyBorder="1" applyAlignment="1">
      <alignment horizontal="center" vertical="center"/>
    </xf>
    <xf numFmtId="0" fontId="58" fillId="0" borderId="6" xfId="0" applyFont="1" applyBorder="1" applyAlignment="1">
      <alignment horizontal="center" vertical="center"/>
    </xf>
    <xf numFmtId="0" fontId="1" fillId="0" borderId="6" xfId="0" applyFont="1" applyBorder="1" applyAlignment="1"/>
    <xf numFmtId="0" fontId="1" fillId="0" borderId="6" xfId="0" applyFont="1" applyBorder="1" applyAlignment="1">
      <alignment horizontal="center"/>
    </xf>
    <xf numFmtId="0" fontId="8" fillId="0" borderId="1" xfId="0" applyFont="1" applyBorder="1"/>
    <xf numFmtId="0" fontId="37" fillId="0" borderId="6" xfId="0" applyFont="1" applyBorder="1" applyAlignment="1">
      <alignment horizontal="center"/>
    </xf>
    <xf numFmtId="0" fontId="59" fillId="0" borderId="6" xfId="0" applyFont="1" applyBorder="1" applyAlignment="1">
      <alignment horizontal="left"/>
    </xf>
    <xf numFmtId="0" fontId="60" fillId="0" borderId="6" xfId="0" applyFont="1" applyBorder="1" applyAlignment="1">
      <alignment horizontal="center" vertical="center" wrapText="1"/>
    </xf>
    <xf numFmtId="0" fontId="61" fillId="0" borderId="6" xfId="0" applyFont="1" applyBorder="1" applyAlignment="1"/>
    <xf numFmtId="0" fontId="60" fillId="0" borderId="6" xfId="0" applyFont="1" applyBorder="1" applyAlignment="1">
      <alignment horizontal="center" vertical="center" wrapText="1"/>
    </xf>
    <xf numFmtId="0" fontId="51" fillId="0" borderId="6" xfId="0" applyFont="1" applyBorder="1" applyAlignment="1">
      <alignment horizontal="center" wrapText="1"/>
    </xf>
    <xf numFmtId="0" fontId="51" fillId="0" borderId="6" xfId="0" applyFont="1" applyBorder="1" applyAlignment="1">
      <alignment horizontal="center" wrapText="1"/>
    </xf>
    <xf numFmtId="0" fontId="43" fillId="2" borderId="6" xfId="0" applyFont="1" applyFill="1" applyBorder="1" applyAlignment="1">
      <alignment horizontal="center" wrapText="1"/>
    </xf>
    <xf numFmtId="0" fontId="43" fillId="2" borderId="6" xfId="0" applyFont="1" applyFill="1" applyBorder="1" applyAlignment="1">
      <alignment horizontal="center" wrapText="1"/>
    </xf>
    <xf numFmtId="0" fontId="43" fillId="0" borderId="6" xfId="0" applyFont="1" applyBorder="1" applyAlignment="1">
      <alignment horizontal="center" wrapText="1"/>
    </xf>
    <xf numFmtId="0" fontId="43" fillId="0" borderId="6" xfId="0" applyFont="1" applyBorder="1" applyAlignment="1">
      <alignment horizontal="center" wrapText="1"/>
    </xf>
    <xf numFmtId="0" fontId="2" fillId="2" borderId="15" xfId="0" applyFont="1" applyFill="1" applyBorder="1" applyAlignment="1">
      <alignment horizontal="center"/>
    </xf>
    <xf numFmtId="0" fontId="22" fillId="9" borderId="6" xfId="0" applyFont="1" applyFill="1" applyBorder="1" applyAlignment="1"/>
    <xf numFmtId="0" fontId="1" fillId="7" borderId="6" xfId="0" applyFont="1" applyFill="1" applyBorder="1" applyAlignment="1">
      <alignment horizontal="center" wrapText="1"/>
    </xf>
    <xf numFmtId="0" fontId="22" fillId="7" borderId="6" xfId="0" applyFont="1" applyFill="1" applyBorder="1" applyAlignment="1"/>
    <xf numFmtId="0" fontId="22" fillId="7" borderId="6" xfId="0" applyFont="1" applyFill="1" applyBorder="1"/>
    <xf numFmtId="0" fontId="22" fillId="7" borderId="1" xfId="0" applyFont="1" applyFill="1" applyBorder="1"/>
    <xf numFmtId="0" fontId="42" fillId="10" borderId="6" xfId="0" applyFont="1" applyFill="1" applyBorder="1" applyAlignment="1">
      <alignment horizontal="left"/>
    </xf>
    <xf numFmtId="165" fontId="8" fillId="9" borderId="6" xfId="0" applyNumberFormat="1" applyFont="1" applyFill="1" applyBorder="1" applyAlignment="1">
      <alignment horizontal="center" wrapText="1"/>
    </xf>
    <xf numFmtId="0" fontId="8" fillId="9" borderId="6" xfId="0" applyFont="1" applyFill="1" applyBorder="1" applyAlignment="1">
      <alignment horizontal="left" wrapText="1"/>
    </xf>
    <xf numFmtId="0" fontId="1" fillId="9" borderId="6" xfId="0" applyFont="1" applyFill="1" applyBorder="1"/>
    <xf numFmtId="0" fontId="22" fillId="9" borderId="6" xfId="0" applyFont="1" applyFill="1" applyBorder="1"/>
    <xf numFmtId="0" fontId="22" fillId="9" borderId="1" xfId="0" applyFont="1" applyFill="1" applyBorder="1"/>
    <xf numFmtId="0" fontId="8" fillId="7" borderId="6" xfId="0" applyFont="1" applyFill="1" applyBorder="1" applyAlignment="1">
      <alignment horizontal="left" wrapText="1"/>
    </xf>
    <xf numFmtId="0" fontId="1" fillId="7" borderId="6" xfId="0" applyFont="1" applyFill="1" applyBorder="1"/>
    <xf numFmtId="0" fontId="33" fillId="0" borderId="6" xfId="0" applyFont="1" applyBorder="1" applyAlignment="1">
      <alignment horizontal="center"/>
    </xf>
    <xf numFmtId="0" fontId="33" fillId="0" borderId="6" xfId="0" applyFont="1" applyBorder="1" applyAlignment="1">
      <alignment horizontal="center"/>
    </xf>
    <xf numFmtId="0" fontId="1" fillId="0" borderId="6" xfId="0" applyFont="1" applyBorder="1" applyAlignment="1">
      <alignment horizontal="center" wrapText="1"/>
    </xf>
    <xf numFmtId="0" fontId="1" fillId="0" borderId="6" xfId="0" applyFont="1" applyBorder="1" applyAlignment="1"/>
    <xf numFmtId="0" fontId="1" fillId="0" borderId="6" xfId="0" applyFont="1" applyBorder="1" applyAlignment="1">
      <alignment horizontal="right" wrapText="1"/>
    </xf>
    <xf numFmtId="0" fontId="1" fillId="0" borderId="1" xfId="0" applyFont="1" applyBorder="1"/>
    <xf numFmtId="0" fontId="1" fillId="7" borderId="6" xfId="0" applyFont="1" applyFill="1" applyBorder="1" applyAlignment="1">
      <alignment horizontal="center" wrapText="1"/>
    </xf>
    <xf numFmtId="0" fontId="37" fillId="7" borderId="6" xfId="0" applyFont="1" applyFill="1" applyBorder="1" applyAlignment="1">
      <alignment horizontal="center"/>
    </xf>
    <xf numFmtId="0" fontId="1" fillId="7" borderId="6" xfId="0" applyFont="1" applyFill="1" applyBorder="1" applyAlignment="1"/>
    <xf numFmtId="0" fontId="1" fillId="7" borderId="6" xfId="0" applyFont="1" applyFill="1" applyBorder="1" applyAlignment="1">
      <alignment horizontal="right" wrapText="1"/>
    </xf>
    <xf numFmtId="0" fontId="1" fillId="7" borderId="1" xfId="0" applyFont="1" applyFill="1" applyBorder="1"/>
    <xf numFmtId="0" fontId="1" fillId="7" borderId="6" xfId="0" applyFont="1" applyFill="1" applyBorder="1" applyAlignment="1">
      <alignment horizontal="left" wrapText="1"/>
    </xf>
    <xf numFmtId="17" fontId="1" fillId="7" borderId="6" xfId="0" applyNumberFormat="1" applyFont="1" applyFill="1" applyBorder="1" applyAlignment="1">
      <alignment horizontal="right" wrapText="1"/>
    </xf>
    <xf numFmtId="17" fontId="1" fillId="7" borderId="6" xfId="0" applyNumberFormat="1" applyFont="1" applyFill="1" applyBorder="1" applyAlignment="1">
      <alignment horizontal="right"/>
    </xf>
    <xf numFmtId="0" fontId="1" fillId="7" borderId="6" xfId="0" applyFont="1" applyFill="1" applyBorder="1" applyAlignment="1">
      <alignment wrapText="1"/>
    </xf>
    <xf numFmtId="0" fontId="1" fillId="7" borderId="6" xfId="0" applyFont="1" applyFill="1" applyBorder="1" applyAlignment="1">
      <alignment wrapText="1"/>
    </xf>
    <xf numFmtId="0" fontId="2" fillId="2" borderId="15" xfId="0" applyFont="1" applyFill="1" applyBorder="1"/>
    <xf numFmtId="0" fontId="1" fillId="6" borderId="6" xfId="0" applyFont="1" applyFill="1" applyBorder="1" applyAlignment="1">
      <alignment horizontal="center"/>
    </xf>
    <xf numFmtId="0" fontId="2" fillId="2" borderId="3" xfId="0" applyFont="1" applyFill="1" applyBorder="1" applyAlignment="1"/>
    <xf numFmtId="0" fontId="22" fillId="0" borderId="6" xfId="0" applyFont="1" applyBorder="1" applyAlignment="1">
      <alignment horizontal="center"/>
    </xf>
    <xf numFmtId="0" fontId="22" fillId="2" borderId="6" xfId="0" applyFont="1" applyFill="1" applyBorder="1" applyAlignment="1">
      <alignment horizontal="center"/>
    </xf>
    <xf numFmtId="0" fontId="22" fillId="0" borderId="6" xfId="0" applyFont="1" applyBorder="1" applyAlignment="1">
      <alignment horizontal="center"/>
    </xf>
    <xf numFmtId="0" fontId="2" fillId="0" borderId="3" xfId="0" applyFont="1" applyBorder="1"/>
    <xf numFmtId="0" fontId="2" fillId="0" borderId="17" xfId="0" applyFont="1" applyBorder="1"/>
    <xf numFmtId="0" fontId="22" fillId="0" borderId="4" xfId="0" applyFont="1" applyBorder="1"/>
    <xf numFmtId="0" fontId="1" fillId="0" borderId="4" xfId="0" applyFont="1" applyBorder="1" applyAlignment="1">
      <alignment horizontal="left" wrapText="1"/>
    </xf>
    <xf numFmtId="0" fontId="22" fillId="0" borderId="4" xfId="0" applyFont="1" applyBorder="1" applyAlignment="1">
      <alignment horizontal="center"/>
    </xf>
    <xf numFmtId="0" fontId="22" fillId="0" borderId="18" xfId="0" applyFont="1" applyBorder="1"/>
    <xf numFmtId="0" fontId="1" fillId="6" borderId="10" xfId="0" applyFont="1" applyFill="1" applyBorder="1" applyAlignment="1">
      <alignment horizontal="center"/>
    </xf>
    <xf numFmtId="0" fontId="1" fillId="2" borderId="10" xfId="0" applyFont="1" applyFill="1" applyBorder="1" applyAlignment="1">
      <alignment horizontal="center"/>
    </xf>
    <xf numFmtId="0" fontId="1" fillId="2" borderId="10" xfId="0" applyFont="1" applyFill="1" applyBorder="1" applyAlignment="1">
      <alignment horizontal="center"/>
    </xf>
    <xf numFmtId="0" fontId="1" fillId="0" borderId="10" xfId="0" applyFont="1" applyBorder="1" applyAlignment="1">
      <alignment horizontal="center"/>
    </xf>
    <xf numFmtId="0" fontId="1" fillId="0" borderId="10" xfId="0" applyFont="1" applyBorder="1" applyAlignment="1">
      <alignment horizontal="center"/>
    </xf>
    <xf numFmtId="0" fontId="8" fillId="11" borderId="10" xfId="0" applyFont="1" applyFill="1" applyBorder="1" applyAlignment="1">
      <alignment horizontal="center" wrapText="1"/>
    </xf>
    <xf numFmtId="0" fontId="62" fillId="2" borderId="10" xfId="0" applyFont="1" applyFill="1" applyBorder="1" applyAlignment="1">
      <alignment horizontal="center" vertical="center" wrapText="1"/>
    </xf>
    <xf numFmtId="0" fontId="63" fillId="0" borderId="10" xfId="0" applyFont="1" applyBorder="1" applyAlignment="1">
      <alignment horizontal="center" vertical="center" wrapText="1"/>
    </xf>
    <xf numFmtId="0" fontId="42" fillId="2" borderId="10" xfId="0" applyFont="1" applyFill="1" applyBorder="1" applyAlignment="1">
      <alignment horizontal="center" wrapText="1"/>
    </xf>
    <xf numFmtId="0" fontId="42" fillId="2" borderId="10" xfId="0" applyFont="1" applyFill="1" applyBorder="1" applyAlignment="1">
      <alignment horizontal="center" wrapText="1"/>
    </xf>
    <xf numFmtId="0" fontId="42" fillId="2" borderId="10" xfId="0" applyFont="1" applyFill="1" applyBorder="1" applyAlignment="1">
      <alignment horizontal="center"/>
    </xf>
    <xf numFmtId="0" fontId="64" fillId="2" borderId="10" xfId="0" applyFont="1" applyFill="1" applyBorder="1" applyAlignment="1">
      <alignment horizontal="center" wrapText="1"/>
    </xf>
    <xf numFmtId="0" fontId="43" fillId="0" borderId="10" xfId="0" applyFont="1" applyBorder="1" applyAlignment="1">
      <alignment horizontal="center" vertical="center"/>
    </xf>
    <xf numFmtId="0" fontId="65" fillId="2" borderId="10" xfId="0" applyFont="1" applyFill="1" applyBorder="1" applyAlignment="1">
      <alignment horizontal="center" wrapText="1"/>
    </xf>
    <xf numFmtId="0" fontId="43" fillId="2" borderId="10" xfId="0" applyFont="1" applyFill="1" applyBorder="1" applyAlignment="1">
      <alignment horizontal="center" vertical="center"/>
    </xf>
    <xf numFmtId="0" fontId="8" fillId="6" borderId="10" xfId="0" applyFont="1" applyFill="1" applyBorder="1" applyAlignment="1">
      <alignment horizontal="center" wrapText="1"/>
    </xf>
    <xf numFmtId="0" fontId="8" fillId="6" borderId="10" xfId="0" applyFont="1" applyFill="1" applyBorder="1" applyAlignment="1">
      <alignment horizontal="center" wrapText="1"/>
    </xf>
    <xf numFmtId="0" fontId="66" fillId="2" borderId="10" xfId="0" applyFont="1" applyFill="1" applyBorder="1" applyAlignment="1">
      <alignment horizontal="center" wrapText="1"/>
    </xf>
    <xf numFmtId="0" fontId="66" fillId="2" borderId="10" xfId="0" applyFont="1" applyFill="1" applyBorder="1" applyAlignment="1">
      <alignment horizontal="center" vertical="center" wrapText="1"/>
    </xf>
    <xf numFmtId="0" fontId="66" fillId="0" borderId="10" xfId="0" applyFont="1" applyBorder="1" applyAlignment="1">
      <alignment horizontal="center" wrapText="1"/>
    </xf>
    <xf numFmtId="0" fontId="66" fillId="0" borderId="10" xfId="0" applyFont="1" applyBorder="1" applyAlignment="1">
      <alignment horizontal="center" vertical="center" wrapText="1"/>
    </xf>
    <xf numFmtId="0" fontId="1" fillId="8" borderId="10" xfId="0" applyFont="1" applyFill="1" applyBorder="1" applyAlignment="1">
      <alignment horizontal="center"/>
    </xf>
    <xf numFmtId="0" fontId="20" fillId="8" borderId="10" xfId="0" applyFont="1" applyFill="1" applyBorder="1" applyAlignment="1">
      <alignment horizontal="center" vertical="center" wrapText="1"/>
    </xf>
    <xf numFmtId="0" fontId="8" fillId="8" borderId="10" xfId="0" applyFont="1" applyFill="1" applyBorder="1" applyAlignment="1">
      <alignment horizontal="center" vertical="center" wrapText="1"/>
    </xf>
    <xf numFmtId="0" fontId="22" fillId="8" borderId="0" xfId="0" applyFont="1" applyFill="1"/>
    <xf numFmtId="0" fontId="67" fillId="0" borderId="10" xfId="0" applyFont="1" applyBorder="1" applyAlignment="1">
      <alignment horizontal="center" wrapText="1"/>
    </xf>
    <xf numFmtId="0" fontId="1" fillId="12" borderId="10" xfId="0" applyFont="1" applyFill="1" applyBorder="1" applyAlignment="1">
      <alignment horizontal="center" wrapText="1"/>
    </xf>
    <xf numFmtId="0" fontId="68" fillId="12" borderId="10" xfId="0" applyFont="1" applyFill="1" applyBorder="1" applyAlignment="1">
      <alignment horizontal="center" wrapText="1"/>
    </xf>
    <xf numFmtId="0" fontId="1" fillId="12" borderId="10" xfId="0" applyFont="1" applyFill="1" applyBorder="1" applyAlignment="1">
      <alignment horizontal="center" wrapText="1"/>
    </xf>
    <xf numFmtId="0" fontId="1" fillId="0" borderId="22" xfId="0" applyFont="1" applyBorder="1" applyAlignment="1">
      <alignment horizontal="center"/>
    </xf>
    <xf numFmtId="0" fontId="1" fillId="2" borderId="29" xfId="0" applyFont="1" applyFill="1" applyBorder="1"/>
    <xf numFmtId="0" fontId="1" fillId="13" borderId="6" xfId="0" applyFont="1" applyFill="1" applyBorder="1" applyAlignment="1">
      <alignment horizontal="center"/>
    </xf>
    <xf numFmtId="0" fontId="1" fillId="13" borderId="6" xfId="0" applyFont="1" applyFill="1" applyBorder="1"/>
    <xf numFmtId="0" fontId="1" fillId="2" borderId="0" xfId="0" applyFont="1" applyFill="1" applyAlignment="1">
      <alignment wrapText="1"/>
    </xf>
    <xf numFmtId="0" fontId="69" fillId="2" borderId="0" xfId="0" applyFont="1" applyFill="1" applyAlignment="1">
      <alignment wrapText="1"/>
    </xf>
    <xf numFmtId="0" fontId="1" fillId="0" borderId="0" xfId="0" applyFont="1" applyAlignment="1">
      <alignment wrapText="1"/>
    </xf>
    <xf numFmtId="0" fontId="70" fillId="0" borderId="0" xfId="0" applyFont="1" applyAlignment="1">
      <alignment wrapText="1"/>
    </xf>
    <xf numFmtId="0" fontId="8" fillId="2" borderId="0" xfId="0" applyFont="1" applyFill="1" applyAlignment="1">
      <alignment horizontal="center"/>
    </xf>
    <xf numFmtId="0" fontId="8" fillId="2" borderId="3" xfId="0" applyFont="1" applyFill="1" applyBorder="1" applyAlignment="1">
      <alignment horizontal="center"/>
    </xf>
    <xf numFmtId="0" fontId="8" fillId="2" borderId="3" xfId="0" applyFont="1" applyFill="1" applyBorder="1" applyAlignment="1">
      <alignment horizontal="center"/>
    </xf>
    <xf numFmtId="0" fontId="8" fillId="0" borderId="0" xfId="0" applyFont="1" applyAlignment="1">
      <alignment horizontal="left"/>
    </xf>
    <xf numFmtId="0" fontId="8" fillId="0" borderId="0" xfId="0" applyFont="1" applyAlignment="1">
      <alignment horizontal="left"/>
    </xf>
    <xf numFmtId="0" fontId="8" fillId="0" borderId="0" xfId="0" applyFont="1" applyAlignment="1"/>
    <xf numFmtId="0" fontId="8" fillId="0" borderId="7" xfId="0" applyFont="1" applyBorder="1" applyAlignment="1">
      <alignment horizontal="center"/>
    </xf>
    <xf numFmtId="0" fontId="8" fillId="2" borderId="0" xfId="0" applyFont="1" applyFill="1" applyAlignment="1">
      <alignment horizontal="left"/>
    </xf>
    <xf numFmtId="0" fontId="8" fillId="2" borderId="0" xfId="0" applyFont="1" applyFill="1" applyAlignment="1">
      <alignment horizontal="left"/>
    </xf>
    <xf numFmtId="0" fontId="8" fillId="2" borderId="0" xfId="0" applyFont="1" applyFill="1" applyAlignment="1"/>
    <xf numFmtId="0" fontId="2" fillId="0" borderId="6" xfId="0" applyFont="1" applyBorder="1" applyAlignment="1">
      <alignment horizontal="center"/>
    </xf>
    <xf numFmtId="0" fontId="2" fillId="0" borderId="0" xfId="0" applyFont="1" applyAlignment="1">
      <alignment horizontal="center"/>
    </xf>
    <xf numFmtId="0" fontId="8" fillId="0" borderId="0" xfId="0" applyFont="1"/>
    <xf numFmtId="0" fontId="1" fillId="12" borderId="6" xfId="0" applyFont="1" applyFill="1" applyBorder="1"/>
    <xf numFmtId="0" fontId="8" fillId="0" borderId="11" xfId="0" applyFont="1" applyBorder="1" applyAlignment="1">
      <alignment horizontal="right"/>
    </xf>
    <xf numFmtId="0" fontId="8" fillId="0" borderId="6" xfId="0" applyFont="1" applyBorder="1" applyAlignment="1">
      <alignment horizontal="right"/>
    </xf>
    <xf numFmtId="0" fontId="8" fillId="0" borderId="0" xfId="0" applyFont="1" applyAlignment="1">
      <alignment horizontal="right"/>
    </xf>
    <xf numFmtId="0" fontId="2" fillId="0" borderId="6" xfId="0" applyFont="1" applyBorder="1"/>
    <xf numFmtId="0" fontId="2" fillId="0" borderId="0" xfId="0" applyFont="1"/>
    <xf numFmtId="0" fontId="2" fillId="0" borderId="7" xfId="0" applyFont="1" applyBorder="1"/>
    <xf numFmtId="0" fontId="2" fillId="0" borderId="11" xfId="0" applyFont="1" applyBorder="1" applyAlignment="1">
      <alignment horizontal="right"/>
    </xf>
    <xf numFmtId="0" fontId="2" fillId="0" borderId="6" xfId="0" applyFont="1" applyBorder="1" applyAlignment="1">
      <alignment horizontal="right"/>
    </xf>
    <xf numFmtId="0" fontId="1" fillId="0" borderId="7" xfId="0" applyFont="1" applyBorder="1"/>
    <xf numFmtId="0" fontId="1" fillId="0" borderId="11" xfId="0" applyFont="1" applyBorder="1"/>
    <xf numFmtId="0" fontId="2" fillId="0" borderId="5" xfId="0" applyFont="1" applyBorder="1"/>
    <xf numFmtId="0" fontId="2" fillId="0" borderId="30" xfId="0" applyFont="1" applyBorder="1" applyAlignment="1">
      <alignment horizontal="right"/>
    </xf>
    <xf numFmtId="0" fontId="2" fillId="0" borderId="4" xfId="0" applyFont="1" applyBorder="1" applyAlignment="1">
      <alignment horizontal="right"/>
    </xf>
    <xf numFmtId="0" fontId="1" fillId="12" borderId="31" xfId="0" applyFont="1" applyFill="1" applyBorder="1"/>
    <xf numFmtId="0" fontId="1" fillId="0" borderId="11" xfId="0" applyFont="1" applyBorder="1" applyAlignment="1">
      <alignment horizontal="right"/>
    </xf>
    <xf numFmtId="0" fontId="1" fillId="0" borderId="0" xfId="0" applyFont="1" applyAlignment="1">
      <alignment horizontal="right"/>
    </xf>
    <xf numFmtId="0" fontId="1" fillId="0" borderId="11" xfId="0" applyFont="1" applyBorder="1" applyAlignment="1">
      <alignment horizontal="center"/>
    </xf>
    <xf numFmtId="0" fontId="2" fillId="2" borderId="6" xfId="0" applyFont="1" applyFill="1" applyBorder="1" applyAlignment="1">
      <alignment horizontal="center"/>
    </xf>
    <xf numFmtId="0" fontId="1" fillId="2" borderId="15" xfId="0" applyFont="1" applyFill="1" applyBorder="1"/>
    <xf numFmtId="0" fontId="1" fillId="0" borderId="6" xfId="0" applyFont="1" applyBorder="1" applyAlignment="1">
      <alignment horizontal="right"/>
    </xf>
    <xf numFmtId="0" fontId="33" fillId="0" borderId="0" xfId="0" applyFont="1"/>
    <xf numFmtId="0" fontId="1" fillId="2" borderId="6" xfId="0" applyFont="1" applyFill="1" applyBorder="1" applyAlignment="1">
      <alignment horizontal="right"/>
    </xf>
    <xf numFmtId="0" fontId="1" fillId="2" borderId="15" xfId="0" applyFont="1" applyFill="1" applyBorder="1" applyAlignment="1">
      <alignment horizontal="right"/>
    </xf>
    <xf numFmtId="0" fontId="8" fillId="2" borderId="6" xfId="0" applyFont="1" applyFill="1" applyBorder="1" applyAlignment="1">
      <alignment horizontal="right"/>
    </xf>
    <xf numFmtId="0" fontId="1" fillId="6" borderId="6" xfId="0" applyFont="1" applyFill="1" applyBorder="1" applyAlignment="1">
      <alignment horizontal="right"/>
    </xf>
    <xf numFmtId="0" fontId="1" fillId="6" borderId="15" xfId="0" applyFont="1" applyFill="1" applyBorder="1" applyAlignment="1">
      <alignment horizontal="right"/>
    </xf>
    <xf numFmtId="0" fontId="1" fillId="6" borderId="9" xfId="0" applyFont="1" applyFill="1" applyBorder="1"/>
    <xf numFmtId="0" fontId="72" fillId="15" borderId="6" xfId="0" applyFont="1" applyFill="1" applyBorder="1" applyAlignment="1">
      <alignment horizontal="center"/>
    </xf>
    <xf numFmtId="0" fontId="72" fillId="11" borderId="6" xfId="0" applyFont="1" applyFill="1" applyBorder="1" applyAlignment="1">
      <alignment horizontal="center"/>
    </xf>
    <xf numFmtId="0" fontId="72" fillId="16" borderId="6" xfId="0" applyFont="1" applyFill="1" applyBorder="1" applyAlignment="1">
      <alignment horizontal="center"/>
    </xf>
    <xf numFmtId="0" fontId="72" fillId="14" borderId="6" xfId="0" applyFont="1" applyFill="1" applyBorder="1" applyAlignment="1">
      <alignment horizontal="center"/>
    </xf>
    <xf numFmtId="0" fontId="8" fillId="0" borderId="0" xfId="0" applyFont="1" applyAlignment="1">
      <alignment horizontal="left"/>
    </xf>
    <xf numFmtId="0" fontId="1" fillId="0" borderId="7" xfId="0" applyFont="1" applyBorder="1" applyAlignment="1">
      <alignment horizontal="left"/>
    </xf>
    <xf numFmtId="0" fontId="1" fillId="0" borderId="11" xfId="0" applyFont="1" applyBorder="1" applyAlignment="1">
      <alignment horizontal="left"/>
    </xf>
    <xf numFmtId="0" fontId="20" fillId="0" borderId="7" xfId="0" applyFont="1" applyBorder="1" applyAlignment="1">
      <alignment horizontal="center"/>
    </xf>
    <xf numFmtId="0" fontId="20" fillId="2" borderId="33" xfId="0" applyFont="1" applyFill="1" applyBorder="1" applyAlignment="1">
      <alignment horizontal="center"/>
    </xf>
    <xf numFmtId="0" fontId="8" fillId="2" borderId="31" xfId="0" applyFont="1" applyFill="1" applyBorder="1" applyAlignment="1">
      <alignment horizontal="right"/>
    </xf>
    <xf numFmtId="0" fontId="20" fillId="0" borderId="7" xfId="0" applyFont="1" applyBorder="1" applyAlignment="1">
      <alignment horizontal="right"/>
    </xf>
    <xf numFmtId="0" fontId="20" fillId="0" borderId="11" xfId="0" applyFont="1" applyBorder="1" applyAlignment="1">
      <alignment horizontal="right"/>
    </xf>
    <xf numFmtId="0" fontId="1" fillId="0" borderId="7" xfId="0" applyFont="1" applyBorder="1" applyAlignment="1">
      <alignment horizontal="right"/>
    </xf>
    <xf numFmtId="0" fontId="8" fillId="0" borderId="7" xfId="0" applyFont="1" applyBorder="1" applyAlignment="1">
      <alignment horizontal="right"/>
    </xf>
    <xf numFmtId="0" fontId="20" fillId="14" borderId="33" xfId="0" applyFont="1" applyFill="1" applyBorder="1" applyAlignment="1">
      <alignment horizontal="center"/>
    </xf>
    <xf numFmtId="0" fontId="8" fillId="14" borderId="31" xfId="0" applyFont="1" applyFill="1" applyBorder="1" applyAlignment="1">
      <alignment horizontal="right"/>
    </xf>
    <xf numFmtId="0" fontId="8" fillId="11" borderId="33" xfId="0" applyFont="1" applyFill="1" applyBorder="1" applyAlignment="1">
      <alignment horizontal="right"/>
    </xf>
    <xf numFmtId="0" fontId="8" fillId="11" borderId="31" xfId="0" applyFont="1" applyFill="1" applyBorder="1" applyAlignment="1">
      <alignment horizontal="right"/>
    </xf>
    <xf numFmtId="0" fontId="1" fillId="17" borderId="33" xfId="0" applyFont="1" applyFill="1" applyBorder="1" applyAlignment="1">
      <alignment horizontal="right"/>
    </xf>
    <xf numFmtId="0" fontId="8" fillId="17" borderId="31" xfId="0" applyFont="1" applyFill="1" applyBorder="1" applyAlignment="1">
      <alignment horizontal="right"/>
    </xf>
    <xf numFmtId="0" fontId="1" fillId="14" borderId="33" xfId="0" applyFont="1" applyFill="1" applyBorder="1" applyAlignment="1">
      <alignment horizontal="right"/>
    </xf>
    <xf numFmtId="0" fontId="8" fillId="17" borderId="33" xfId="0" applyFont="1" applyFill="1" applyBorder="1" applyAlignment="1">
      <alignment horizontal="right"/>
    </xf>
    <xf numFmtId="0" fontId="20" fillId="2" borderId="33" xfId="0" applyFont="1" applyFill="1" applyBorder="1" applyAlignment="1">
      <alignment horizontal="right"/>
    </xf>
    <xf numFmtId="0" fontId="8" fillId="2" borderId="33" xfId="0" applyFont="1" applyFill="1" applyBorder="1" applyAlignment="1">
      <alignment horizontal="right"/>
    </xf>
    <xf numFmtId="0" fontId="20" fillId="0" borderId="0" xfId="0" applyFont="1"/>
    <xf numFmtId="0" fontId="20" fillId="18" borderId="6" xfId="0" applyFont="1" applyFill="1" applyBorder="1" applyAlignment="1">
      <alignment horizontal="center"/>
    </xf>
    <xf numFmtId="0" fontId="20" fillId="18" borderId="15" xfId="0" applyFont="1" applyFill="1" applyBorder="1" applyAlignment="1">
      <alignment horizontal="center" wrapText="1"/>
    </xf>
    <xf numFmtId="0" fontId="20" fillId="18" borderId="15" xfId="0" applyFont="1" applyFill="1" applyBorder="1" applyAlignment="1">
      <alignment horizontal="center"/>
    </xf>
    <xf numFmtId="0" fontId="20" fillId="18" borderId="6" xfId="0" applyFont="1" applyFill="1" applyBorder="1"/>
    <xf numFmtId="0" fontId="20" fillId="18" borderId="15" xfId="0" applyFont="1" applyFill="1" applyBorder="1"/>
    <xf numFmtId="0" fontId="8" fillId="0" borderId="3" xfId="0" applyFont="1" applyBorder="1" applyAlignment="1">
      <alignment horizontal="right"/>
    </xf>
    <xf numFmtId="0" fontId="20" fillId="18" borderId="15" xfId="0" applyFont="1" applyFill="1" applyBorder="1" applyAlignment="1">
      <alignment horizontal="center" wrapText="1"/>
    </xf>
    <xf numFmtId="49" fontId="2" fillId="0" borderId="29" xfId="0" applyNumberFormat="1" applyFont="1" applyBorder="1" applyAlignment="1">
      <alignment horizontal="left" vertical="center" wrapText="1"/>
    </xf>
    <xf numFmtId="49" fontId="1" fillId="2" borderId="6" xfId="0" applyNumberFormat="1" applyFont="1" applyFill="1" applyBorder="1" applyAlignment="1">
      <alignment horizontal="left" vertical="center" wrapText="1"/>
    </xf>
    <xf numFmtId="49" fontId="1" fillId="0" borderId="6" xfId="0" applyNumberFormat="1" applyFont="1" applyBorder="1" applyAlignment="1">
      <alignment horizontal="left" vertical="center" wrapText="1"/>
    </xf>
    <xf numFmtId="49" fontId="8" fillId="0" borderId="6" xfId="0" applyNumberFormat="1" applyFont="1" applyBorder="1" applyAlignment="1">
      <alignment horizontal="left" vertical="center" wrapText="1"/>
    </xf>
    <xf numFmtId="49" fontId="18" fillId="0" borderId="6" xfId="0" applyNumberFormat="1" applyFont="1" applyBorder="1" applyAlignment="1">
      <alignment horizontal="left" vertical="center" wrapText="1"/>
    </xf>
    <xf numFmtId="49" fontId="1" fillId="0" borderId="15" xfId="0" applyNumberFormat="1" applyFont="1" applyBorder="1" applyAlignment="1">
      <alignment horizontal="left" vertical="center" wrapText="1"/>
    </xf>
    <xf numFmtId="49" fontId="2" fillId="0" borderId="6" xfId="0" applyNumberFormat="1" applyFont="1" applyBorder="1" applyAlignment="1">
      <alignment horizontal="left" vertical="center" wrapText="1"/>
    </xf>
    <xf numFmtId="0" fontId="1" fillId="0" borderId="15" xfId="0" applyFont="1" applyBorder="1" applyAlignment="1">
      <alignment wrapText="1"/>
    </xf>
    <xf numFmtId="1" fontId="2" fillId="0" borderId="6" xfId="0" applyNumberFormat="1" applyFont="1" applyFill="1" applyBorder="1" applyAlignment="1">
      <alignment horizontal="center" vertical="center" wrapText="1"/>
    </xf>
    <xf numFmtId="1" fontId="1" fillId="0" borderId="6" xfId="0" applyNumberFormat="1" applyFont="1" applyFill="1" applyBorder="1" applyAlignment="1">
      <alignment horizontal="center"/>
    </xf>
    <xf numFmtId="1" fontId="1" fillId="0" borderId="0" xfId="0" applyNumberFormat="1" applyFont="1" applyFill="1" applyAlignment="1">
      <alignment horizontal="center"/>
    </xf>
    <xf numFmtId="1" fontId="0" fillId="0" borderId="0" xfId="0" applyNumberFormat="1" applyFont="1" applyFill="1" applyAlignment="1"/>
    <xf numFmtId="49" fontId="1" fillId="0" borderId="29" xfId="0" applyNumberFormat="1" applyFont="1" applyBorder="1" applyAlignment="1">
      <alignment horizontal="left" vertical="center" wrapText="1"/>
    </xf>
    <xf numFmtId="0" fontId="74" fillId="0" borderId="0" xfId="0" applyFont="1" applyAlignment="1"/>
    <xf numFmtId="0" fontId="1" fillId="0" borderId="0" xfId="0" applyFont="1" applyAlignment="1">
      <alignment horizontal="center" vertical="center"/>
    </xf>
    <xf numFmtId="0" fontId="0" fillId="0" borderId="0" xfId="0" applyFont="1" applyAlignment="1"/>
    <xf numFmtId="0" fontId="2" fillId="0" borderId="4" xfId="0" applyFont="1" applyBorder="1" applyAlignment="1">
      <alignment horizontal="center" vertical="center" wrapText="1"/>
    </xf>
    <xf numFmtId="0" fontId="3" fillId="0" borderId="5" xfId="0" applyFont="1" applyBorder="1"/>
    <xf numFmtId="0" fontId="3" fillId="0" borderId="7" xfId="0" applyFont="1" applyBorder="1"/>
    <xf numFmtId="0" fontId="2" fillId="0" borderId="1" xfId="0" applyFont="1" applyBorder="1" applyAlignment="1">
      <alignment horizontal="center" vertical="center"/>
    </xf>
    <xf numFmtId="0" fontId="3" fillId="0" borderId="2" xfId="0" applyFont="1" applyBorder="1"/>
    <xf numFmtId="0" fontId="3" fillId="0" borderId="3" xfId="0" applyFont="1" applyBorder="1"/>
    <xf numFmtId="0" fontId="2" fillId="0" borderId="1" xfId="0" applyFont="1" applyBorder="1" applyAlignment="1">
      <alignment horizontal="center" vertical="center" wrapText="1"/>
    </xf>
    <xf numFmtId="0" fontId="8" fillId="0" borderId="1" xfId="0" applyFont="1" applyBorder="1" applyAlignment="1">
      <alignment horizontal="left"/>
    </xf>
    <xf numFmtId="0" fontId="8" fillId="0" borderId="0" xfId="0" applyFont="1" applyAlignment="1">
      <alignment horizontal="left"/>
    </xf>
    <xf numFmtId="0" fontId="20" fillId="0" borderId="22" xfId="0" applyFont="1" applyBorder="1" applyAlignment="1">
      <alignment horizontal="center" vertical="center" wrapText="1"/>
    </xf>
    <xf numFmtId="0" fontId="3" fillId="0" borderId="28" xfId="0" applyFont="1" applyBorder="1"/>
    <xf numFmtId="0" fontId="20" fillId="0" borderId="25" xfId="0" applyFont="1" applyBorder="1" applyAlignment="1">
      <alignment horizontal="center" vertical="center"/>
    </xf>
    <xf numFmtId="0" fontId="3" fillId="0" borderId="26" xfId="0" applyFont="1" applyBorder="1"/>
    <xf numFmtId="0" fontId="3" fillId="0" borderId="27" xfId="0" applyFont="1" applyBorder="1"/>
    <xf numFmtId="0" fontId="2" fillId="0" borderId="22" xfId="0" applyFont="1" applyBorder="1" applyAlignment="1">
      <alignment horizontal="center" vertical="center" wrapText="1"/>
    </xf>
    <xf numFmtId="0" fontId="2" fillId="0" borderId="1" xfId="0" applyFont="1" applyBorder="1" applyAlignment="1">
      <alignment horizontal="center"/>
    </xf>
    <xf numFmtId="0" fontId="1" fillId="0" borderId="1" xfId="0" applyFont="1" applyBorder="1" applyAlignment="1">
      <alignment horizontal="center"/>
    </xf>
    <xf numFmtId="0" fontId="1" fillId="0" borderId="0" xfId="0" applyFont="1"/>
    <xf numFmtId="0" fontId="20" fillId="0" borderId="1" xfId="0" applyFont="1" applyBorder="1" applyAlignment="1">
      <alignment horizontal="center"/>
    </xf>
    <xf numFmtId="0" fontId="1" fillId="0" borderId="0" xfId="0" applyFont="1" applyAlignment="1">
      <alignment horizontal="center"/>
    </xf>
    <xf numFmtId="0" fontId="2" fillId="0" borderId="0" xfId="0" applyFont="1" applyAlignment="1">
      <alignment horizontal="center"/>
    </xf>
    <xf numFmtId="0" fontId="2" fillId="14" borderId="8" xfId="0" applyFont="1" applyFill="1" applyBorder="1" applyAlignment="1">
      <alignment horizontal="center"/>
    </xf>
    <xf numFmtId="0" fontId="3" fillId="0" borderId="32" xfId="0" applyFont="1" applyBorder="1"/>
    <xf numFmtId="0" fontId="71" fillId="14" borderId="1" xfId="0" applyFont="1" applyFill="1" applyBorder="1" applyAlignment="1">
      <alignment horizontal="center"/>
    </xf>
    <xf numFmtId="0" fontId="8" fillId="0" borderId="1" xfId="0" applyFont="1" applyBorder="1" applyAlignment="1">
      <alignment horizontal="center"/>
    </xf>
    <xf numFmtId="0" fontId="8" fillId="0" borderId="0" xfId="0" applyFont="1"/>
    <xf numFmtId="0" fontId="2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customschemas.google.com/relationships/workbookmetadata" Target="metadata"/><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5"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theme" Target="theme/theme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2013</a:t>
            </a:r>
          </a:p>
        </c:rich>
      </c:tx>
      <c:overlay val="0"/>
    </c:title>
    <c:autoTitleDeleted val="0"/>
    <c:plotArea>
      <c:layout/>
      <c:barChart>
        <c:barDir val="col"/>
        <c:grouping val="clustered"/>
        <c:varyColors val="1"/>
        <c:ser>
          <c:idx val="0"/>
          <c:order val="0"/>
          <c:tx>
            <c:v>2013</c:v>
          </c:tx>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Gráficas!$B$4:$B$31</c:f>
              <c:numCache>
                <c:formatCode>General</c:formatCode>
                <c:ptCount val="28"/>
                <c:pt idx="0">
                  <c:v>18</c:v>
                </c:pt>
                <c:pt idx="1">
                  <c:v>8</c:v>
                </c:pt>
                <c:pt idx="2">
                  <c:v>0</c:v>
                </c:pt>
                <c:pt idx="3">
                  <c:v>12</c:v>
                </c:pt>
                <c:pt idx="4">
                  <c:v>3</c:v>
                </c:pt>
                <c:pt idx="5">
                  <c:v>1</c:v>
                </c:pt>
                <c:pt idx="6">
                  <c:v>0</c:v>
                </c:pt>
                <c:pt idx="7">
                  <c:v>2</c:v>
                </c:pt>
                <c:pt idx="8">
                  <c:v>13</c:v>
                </c:pt>
                <c:pt idx="9">
                  <c:v>3</c:v>
                </c:pt>
                <c:pt idx="10">
                  <c:v>1</c:v>
                </c:pt>
                <c:pt idx="11">
                  <c:v>4</c:v>
                </c:pt>
                <c:pt idx="12">
                  <c:v>0</c:v>
                </c:pt>
                <c:pt idx="13">
                  <c:v>19</c:v>
                </c:pt>
                <c:pt idx="14">
                  <c:v>10</c:v>
                </c:pt>
                <c:pt idx="15">
                  <c:v>0</c:v>
                </c:pt>
                <c:pt idx="16">
                  <c:v>1</c:v>
                </c:pt>
                <c:pt idx="17">
                  <c:v>4</c:v>
                </c:pt>
                <c:pt idx="18">
                  <c:v>0</c:v>
                </c:pt>
                <c:pt idx="19">
                  <c:v>19</c:v>
                </c:pt>
                <c:pt idx="20">
                  <c:v>0</c:v>
                </c:pt>
                <c:pt idx="21">
                  <c:v>3</c:v>
                </c:pt>
                <c:pt idx="22">
                  <c:v>16</c:v>
                </c:pt>
                <c:pt idx="23">
                  <c:v>15</c:v>
                </c:pt>
                <c:pt idx="24">
                  <c:v>3</c:v>
                </c:pt>
                <c:pt idx="25">
                  <c:v>15</c:v>
                </c:pt>
                <c:pt idx="26">
                  <c:v>0</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33A-4C73-973A-51F7C445F262}"/>
            </c:ext>
          </c:extLst>
        </c:ser>
        <c:dLbls>
          <c:showLegendKey val="0"/>
          <c:showVal val="0"/>
          <c:showCatName val="0"/>
          <c:showSerName val="0"/>
          <c:showPercent val="0"/>
          <c:showBubbleSize val="0"/>
        </c:dLbls>
        <c:gapWidth val="150"/>
        <c:axId val="797643943"/>
        <c:axId val="1802872017"/>
      </c:barChart>
      <c:catAx>
        <c:axId val="79764394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02872017"/>
        <c:crosses val="autoZero"/>
        <c:auto val="1"/>
        <c:lblAlgn val="ctr"/>
        <c:lblOffset val="100"/>
        <c:noMultiLvlLbl val="1"/>
      </c:catAx>
      <c:valAx>
        <c:axId val="18028720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2013</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976439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2014</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Gráficas!$C$4:$C$31</c:f>
              <c:numCache>
                <c:formatCode>General</c:formatCode>
                <c:ptCount val="28"/>
                <c:pt idx="0">
                  <c:v>20</c:v>
                </c:pt>
                <c:pt idx="1">
                  <c:v>11</c:v>
                </c:pt>
                <c:pt idx="2">
                  <c:v>1</c:v>
                </c:pt>
                <c:pt idx="3">
                  <c:v>9</c:v>
                </c:pt>
                <c:pt idx="4">
                  <c:v>5</c:v>
                </c:pt>
                <c:pt idx="5">
                  <c:v>0</c:v>
                </c:pt>
                <c:pt idx="6">
                  <c:v>0</c:v>
                </c:pt>
                <c:pt idx="7">
                  <c:v>5</c:v>
                </c:pt>
                <c:pt idx="8">
                  <c:v>20</c:v>
                </c:pt>
                <c:pt idx="9">
                  <c:v>14</c:v>
                </c:pt>
                <c:pt idx="10">
                  <c:v>0</c:v>
                </c:pt>
                <c:pt idx="11">
                  <c:v>1</c:v>
                </c:pt>
                <c:pt idx="12">
                  <c:v>2</c:v>
                </c:pt>
                <c:pt idx="13">
                  <c:v>20</c:v>
                </c:pt>
                <c:pt idx="14">
                  <c:v>22</c:v>
                </c:pt>
                <c:pt idx="15">
                  <c:v>0</c:v>
                </c:pt>
                <c:pt idx="16">
                  <c:v>3</c:v>
                </c:pt>
                <c:pt idx="17">
                  <c:v>2</c:v>
                </c:pt>
                <c:pt idx="18">
                  <c:v>4</c:v>
                </c:pt>
                <c:pt idx="19">
                  <c:v>21</c:v>
                </c:pt>
                <c:pt idx="20">
                  <c:v>0</c:v>
                </c:pt>
                <c:pt idx="21">
                  <c:v>2</c:v>
                </c:pt>
                <c:pt idx="22">
                  <c:v>13</c:v>
                </c:pt>
                <c:pt idx="23">
                  <c:v>25</c:v>
                </c:pt>
                <c:pt idx="24">
                  <c:v>4</c:v>
                </c:pt>
                <c:pt idx="25">
                  <c:v>8</c:v>
                </c:pt>
                <c:pt idx="26">
                  <c:v>2</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74-456E-9D48-900E9D75EC0C}"/>
            </c:ext>
          </c:extLst>
        </c:ser>
        <c:dLbls>
          <c:showLegendKey val="0"/>
          <c:showVal val="0"/>
          <c:showCatName val="0"/>
          <c:showSerName val="0"/>
          <c:showPercent val="0"/>
          <c:showBubbleSize val="0"/>
        </c:dLbls>
        <c:gapWidth val="150"/>
        <c:axId val="1277793074"/>
        <c:axId val="364587715"/>
      </c:barChart>
      <c:catAx>
        <c:axId val="127779307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64587715"/>
        <c:crosses val="autoZero"/>
        <c:auto val="1"/>
        <c:lblAlgn val="ctr"/>
        <c:lblOffset val="100"/>
        <c:noMultiLvlLbl val="1"/>
      </c:catAx>
      <c:valAx>
        <c:axId val="36458771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779307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2015</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Gráficas!$D$4:$D$31</c:f>
              <c:numCache>
                <c:formatCode>General</c:formatCode>
                <c:ptCount val="28"/>
                <c:pt idx="0">
                  <c:v>49</c:v>
                </c:pt>
                <c:pt idx="1">
                  <c:v>16</c:v>
                </c:pt>
                <c:pt idx="2">
                  <c:v>4</c:v>
                </c:pt>
                <c:pt idx="3">
                  <c:v>13</c:v>
                </c:pt>
                <c:pt idx="4">
                  <c:v>7</c:v>
                </c:pt>
                <c:pt idx="5">
                  <c:v>1</c:v>
                </c:pt>
                <c:pt idx="6">
                  <c:v>1</c:v>
                </c:pt>
                <c:pt idx="7">
                  <c:v>3</c:v>
                </c:pt>
                <c:pt idx="8">
                  <c:v>20</c:v>
                </c:pt>
                <c:pt idx="9">
                  <c:v>10</c:v>
                </c:pt>
                <c:pt idx="10">
                  <c:v>1</c:v>
                </c:pt>
                <c:pt idx="11">
                  <c:v>0</c:v>
                </c:pt>
                <c:pt idx="12">
                  <c:v>8</c:v>
                </c:pt>
                <c:pt idx="13">
                  <c:v>24</c:v>
                </c:pt>
                <c:pt idx="14">
                  <c:v>20</c:v>
                </c:pt>
                <c:pt idx="15">
                  <c:v>0</c:v>
                </c:pt>
                <c:pt idx="16">
                  <c:v>6</c:v>
                </c:pt>
                <c:pt idx="17">
                  <c:v>6</c:v>
                </c:pt>
                <c:pt idx="18">
                  <c:v>6</c:v>
                </c:pt>
                <c:pt idx="19">
                  <c:v>15</c:v>
                </c:pt>
                <c:pt idx="20">
                  <c:v>0</c:v>
                </c:pt>
                <c:pt idx="21">
                  <c:v>2</c:v>
                </c:pt>
                <c:pt idx="22">
                  <c:v>15</c:v>
                </c:pt>
                <c:pt idx="23">
                  <c:v>25</c:v>
                </c:pt>
                <c:pt idx="24">
                  <c:v>11</c:v>
                </c:pt>
                <c:pt idx="25">
                  <c:v>4</c:v>
                </c:pt>
                <c:pt idx="26">
                  <c:v>2</c:v>
                </c:pt>
                <c:pt idx="2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B7-4357-AB86-E40FD5B61A72}"/>
            </c:ext>
          </c:extLst>
        </c:ser>
        <c:dLbls>
          <c:showLegendKey val="0"/>
          <c:showVal val="0"/>
          <c:showCatName val="0"/>
          <c:showSerName val="0"/>
          <c:showPercent val="0"/>
          <c:showBubbleSize val="0"/>
        </c:dLbls>
        <c:gapWidth val="150"/>
        <c:axId val="1122541072"/>
        <c:axId val="1358578653"/>
      </c:barChart>
      <c:catAx>
        <c:axId val="112254107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58578653"/>
        <c:crosses val="autoZero"/>
        <c:auto val="1"/>
        <c:lblAlgn val="ctr"/>
        <c:lblOffset val="100"/>
        <c:noMultiLvlLbl val="1"/>
      </c:catAx>
      <c:valAx>
        <c:axId val="13585786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2254107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2016</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Gráficas!$E$4:$E$32</c:f>
              <c:numCache>
                <c:formatCode>General</c:formatCode>
                <c:ptCount val="29"/>
                <c:pt idx="0">
                  <c:v>48</c:v>
                </c:pt>
                <c:pt idx="1">
                  <c:v>13</c:v>
                </c:pt>
                <c:pt idx="2">
                  <c:v>4</c:v>
                </c:pt>
                <c:pt idx="3">
                  <c:v>14</c:v>
                </c:pt>
                <c:pt idx="4">
                  <c:v>21</c:v>
                </c:pt>
                <c:pt idx="5">
                  <c:v>2</c:v>
                </c:pt>
                <c:pt idx="6">
                  <c:v>3</c:v>
                </c:pt>
                <c:pt idx="7">
                  <c:v>0</c:v>
                </c:pt>
                <c:pt idx="8">
                  <c:v>18</c:v>
                </c:pt>
                <c:pt idx="9">
                  <c:v>23</c:v>
                </c:pt>
                <c:pt idx="10">
                  <c:v>3</c:v>
                </c:pt>
                <c:pt idx="11">
                  <c:v>2</c:v>
                </c:pt>
                <c:pt idx="12">
                  <c:v>1</c:v>
                </c:pt>
                <c:pt idx="13">
                  <c:v>26</c:v>
                </c:pt>
                <c:pt idx="14">
                  <c:v>11</c:v>
                </c:pt>
                <c:pt idx="15">
                  <c:v>0</c:v>
                </c:pt>
                <c:pt idx="16">
                  <c:v>3</c:v>
                </c:pt>
                <c:pt idx="17">
                  <c:v>3</c:v>
                </c:pt>
                <c:pt idx="18">
                  <c:v>11</c:v>
                </c:pt>
                <c:pt idx="19">
                  <c:v>9</c:v>
                </c:pt>
                <c:pt idx="20">
                  <c:v>0</c:v>
                </c:pt>
                <c:pt idx="21">
                  <c:v>3</c:v>
                </c:pt>
                <c:pt idx="22">
                  <c:v>19</c:v>
                </c:pt>
                <c:pt idx="23">
                  <c:v>18</c:v>
                </c:pt>
                <c:pt idx="24">
                  <c:v>19</c:v>
                </c:pt>
                <c:pt idx="25">
                  <c:v>9</c:v>
                </c:pt>
                <c:pt idx="26">
                  <c:v>0</c:v>
                </c:pt>
                <c:pt idx="27">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7B-4B81-AED6-87C39222C99F}"/>
            </c:ext>
          </c:extLst>
        </c:ser>
        <c:dLbls>
          <c:showLegendKey val="0"/>
          <c:showVal val="0"/>
          <c:showCatName val="0"/>
          <c:showSerName val="0"/>
          <c:showPercent val="0"/>
          <c:showBubbleSize val="0"/>
        </c:dLbls>
        <c:gapWidth val="150"/>
        <c:axId val="1567048309"/>
        <c:axId val="1841302577"/>
      </c:barChart>
      <c:catAx>
        <c:axId val="156704830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41302577"/>
        <c:crosses val="autoZero"/>
        <c:auto val="1"/>
        <c:lblAlgn val="ctr"/>
        <c:lblOffset val="100"/>
        <c:noMultiLvlLbl val="1"/>
      </c:catAx>
      <c:valAx>
        <c:axId val="18413025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6704830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2017</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Gráficas!$F$4:$F$31</c:f>
              <c:numCache>
                <c:formatCode>General</c:formatCode>
                <c:ptCount val="28"/>
                <c:pt idx="0">
                  <c:v>28</c:v>
                </c:pt>
                <c:pt idx="1">
                  <c:v>20</c:v>
                </c:pt>
                <c:pt idx="2">
                  <c:v>2</c:v>
                </c:pt>
                <c:pt idx="3">
                  <c:v>4</c:v>
                </c:pt>
                <c:pt idx="4">
                  <c:v>14</c:v>
                </c:pt>
                <c:pt idx="5">
                  <c:v>0</c:v>
                </c:pt>
                <c:pt idx="6">
                  <c:v>1</c:v>
                </c:pt>
                <c:pt idx="7">
                  <c:v>7</c:v>
                </c:pt>
                <c:pt idx="8">
                  <c:v>30</c:v>
                </c:pt>
                <c:pt idx="9">
                  <c:v>11</c:v>
                </c:pt>
                <c:pt idx="10">
                  <c:v>2</c:v>
                </c:pt>
                <c:pt idx="11">
                  <c:v>1</c:v>
                </c:pt>
                <c:pt idx="12">
                  <c:v>8</c:v>
                </c:pt>
                <c:pt idx="13">
                  <c:v>38</c:v>
                </c:pt>
                <c:pt idx="14">
                  <c:v>11</c:v>
                </c:pt>
                <c:pt idx="15">
                  <c:v>0</c:v>
                </c:pt>
                <c:pt idx="16">
                  <c:v>1</c:v>
                </c:pt>
                <c:pt idx="17">
                  <c:v>1</c:v>
                </c:pt>
                <c:pt idx="18">
                  <c:v>3</c:v>
                </c:pt>
                <c:pt idx="19">
                  <c:v>6</c:v>
                </c:pt>
                <c:pt idx="20">
                  <c:v>0</c:v>
                </c:pt>
                <c:pt idx="21">
                  <c:v>1</c:v>
                </c:pt>
                <c:pt idx="22">
                  <c:v>27</c:v>
                </c:pt>
                <c:pt idx="23">
                  <c:v>10</c:v>
                </c:pt>
                <c:pt idx="24">
                  <c:v>15</c:v>
                </c:pt>
                <c:pt idx="25">
                  <c:v>11</c:v>
                </c:pt>
                <c:pt idx="26">
                  <c:v>0</c:v>
                </c:pt>
                <c:pt idx="27">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3D0-49B3-83F2-CCA3889A2CB9}"/>
            </c:ext>
          </c:extLst>
        </c:ser>
        <c:dLbls>
          <c:showLegendKey val="0"/>
          <c:showVal val="0"/>
          <c:showCatName val="0"/>
          <c:showSerName val="0"/>
          <c:showPercent val="0"/>
          <c:showBubbleSize val="0"/>
        </c:dLbls>
        <c:gapWidth val="150"/>
        <c:axId val="1901897303"/>
        <c:axId val="541814203"/>
      </c:barChart>
      <c:catAx>
        <c:axId val="190189730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41814203"/>
        <c:crosses val="autoZero"/>
        <c:auto val="1"/>
        <c:lblAlgn val="ctr"/>
        <c:lblOffset val="100"/>
        <c:noMultiLvlLbl val="1"/>
      </c:catAx>
      <c:valAx>
        <c:axId val="5418142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0189730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2018</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Gráficas!$G$4:$G$31</c:f>
              <c:numCache>
                <c:formatCode>General</c:formatCode>
                <c:ptCount val="28"/>
                <c:pt idx="0">
                  <c:v>28</c:v>
                </c:pt>
                <c:pt idx="1">
                  <c:v>8</c:v>
                </c:pt>
                <c:pt idx="2">
                  <c:v>6</c:v>
                </c:pt>
                <c:pt idx="3">
                  <c:v>1</c:v>
                </c:pt>
                <c:pt idx="4">
                  <c:v>11</c:v>
                </c:pt>
                <c:pt idx="5">
                  <c:v>0</c:v>
                </c:pt>
                <c:pt idx="6">
                  <c:v>3</c:v>
                </c:pt>
                <c:pt idx="7">
                  <c:v>0</c:v>
                </c:pt>
                <c:pt idx="8">
                  <c:v>19</c:v>
                </c:pt>
                <c:pt idx="9">
                  <c:v>26</c:v>
                </c:pt>
                <c:pt idx="10">
                  <c:v>3</c:v>
                </c:pt>
                <c:pt idx="11">
                  <c:v>0</c:v>
                </c:pt>
                <c:pt idx="12">
                  <c:v>5</c:v>
                </c:pt>
                <c:pt idx="13">
                  <c:v>39</c:v>
                </c:pt>
                <c:pt idx="14">
                  <c:v>20</c:v>
                </c:pt>
                <c:pt idx="15">
                  <c:v>0</c:v>
                </c:pt>
                <c:pt idx="16">
                  <c:v>1</c:v>
                </c:pt>
                <c:pt idx="17">
                  <c:v>1</c:v>
                </c:pt>
                <c:pt idx="18">
                  <c:v>6</c:v>
                </c:pt>
                <c:pt idx="19">
                  <c:v>5</c:v>
                </c:pt>
                <c:pt idx="20">
                  <c:v>10</c:v>
                </c:pt>
                <c:pt idx="21">
                  <c:v>10</c:v>
                </c:pt>
                <c:pt idx="22">
                  <c:v>6</c:v>
                </c:pt>
                <c:pt idx="23">
                  <c:v>11</c:v>
                </c:pt>
                <c:pt idx="24">
                  <c:v>10</c:v>
                </c:pt>
                <c:pt idx="25">
                  <c:v>10</c:v>
                </c:pt>
                <c:pt idx="26">
                  <c:v>6</c:v>
                </c:pt>
                <c:pt idx="27">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648-447D-BDC9-D8B95562D6B2}"/>
            </c:ext>
          </c:extLst>
        </c:ser>
        <c:dLbls>
          <c:showLegendKey val="0"/>
          <c:showVal val="0"/>
          <c:showCatName val="0"/>
          <c:showSerName val="0"/>
          <c:showPercent val="0"/>
          <c:showBubbleSize val="0"/>
        </c:dLbls>
        <c:gapWidth val="150"/>
        <c:axId val="1129076543"/>
        <c:axId val="617670551"/>
      </c:barChart>
      <c:catAx>
        <c:axId val="112907654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17670551"/>
        <c:crosses val="autoZero"/>
        <c:auto val="1"/>
        <c:lblAlgn val="ctr"/>
        <c:lblOffset val="100"/>
        <c:noMultiLvlLbl val="1"/>
      </c:catAx>
      <c:valAx>
        <c:axId val="6176705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290765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2019</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Gráficas!$H$4:$H$31</c:f>
              <c:numCache>
                <c:formatCode>General</c:formatCode>
                <c:ptCount val="28"/>
                <c:pt idx="0">
                  <c:v>17</c:v>
                </c:pt>
                <c:pt idx="1">
                  <c:v>0</c:v>
                </c:pt>
                <c:pt idx="2">
                  <c:v>0</c:v>
                </c:pt>
                <c:pt idx="3">
                  <c:v>0</c:v>
                </c:pt>
                <c:pt idx="4">
                  <c:v>1</c:v>
                </c:pt>
                <c:pt idx="5">
                  <c:v>0</c:v>
                </c:pt>
                <c:pt idx="6">
                  <c:v>1</c:v>
                </c:pt>
                <c:pt idx="7">
                  <c:v>0</c:v>
                </c:pt>
                <c:pt idx="8">
                  <c:v>15</c:v>
                </c:pt>
                <c:pt idx="9">
                  <c:v>16</c:v>
                </c:pt>
                <c:pt idx="10">
                  <c:v>1</c:v>
                </c:pt>
                <c:pt idx="11">
                  <c:v>0</c:v>
                </c:pt>
                <c:pt idx="12">
                  <c:v>4</c:v>
                </c:pt>
                <c:pt idx="13">
                  <c:v>31</c:v>
                </c:pt>
                <c:pt idx="14">
                  <c:v>7</c:v>
                </c:pt>
                <c:pt idx="15">
                  <c:v>1</c:v>
                </c:pt>
                <c:pt idx="16">
                  <c:v>2</c:v>
                </c:pt>
                <c:pt idx="17">
                  <c:v>2</c:v>
                </c:pt>
                <c:pt idx="18">
                  <c:v>0</c:v>
                </c:pt>
                <c:pt idx="19">
                  <c:v>7</c:v>
                </c:pt>
                <c:pt idx="20">
                  <c:v>2</c:v>
                </c:pt>
                <c:pt idx="21">
                  <c:v>2</c:v>
                </c:pt>
                <c:pt idx="22">
                  <c:v>19</c:v>
                </c:pt>
                <c:pt idx="23">
                  <c:v>7</c:v>
                </c:pt>
                <c:pt idx="24">
                  <c:v>9</c:v>
                </c:pt>
                <c:pt idx="25">
                  <c:v>11</c:v>
                </c:pt>
                <c:pt idx="26">
                  <c:v>0</c:v>
                </c:pt>
                <c:pt idx="2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81-4844-AD0A-2EAA2E8790B9}"/>
            </c:ext>
          </c:extLst>
        </c:ser>
        <c:dLbls>
          <c:showLegendKey val="0"/>
          <c:showVal val="0"/>
          <c:showCatName val="0"/>
          <c:showSerName val="0"/>
          <c:showPercent val="0"/>
          <c:showBubbleSize val="0"/>
        </c:dLbls>
        <c:gapWidth val="150"/>
        <c:axId val="1795644250"/>
        <c:axId val="483523274"/>
      </c:barChart>
      <c:catAx>
        <c:axId val="179564425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83523274"/>
        <c:crosses val="autoZero"/>
        <c:auto val="1"/>
        <c:lblAlgn val="ctr"/>
        <c:lblOffset val="100"/>
        <c:noMultiLvlLbl val="1"/>
      </c:catAx>
      <c:valAx>
        <c:axId val="4835232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9564425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2020</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Gráficas!$I$4:$I$31</c:f>
              <c:numCache>
                <c:formatCode>General</c:formatCode>
                <c:ptCount val="28"/>
                <c:pt idx="0">
                  <c:v>3</c:v>
                </c:pt>
                <c:pt idx="1">
                  <c:v>0</c:v>
                </c:pt>
                <c:pt idx="2">
                  <c:v>0</c:v>
                </c:pt>
                <c:pt idx="3">
                  <c:v>7</c:v>
                </c:pt>
                <c:pt idx="4">
                  <c:v>2</c:v>
                </c:pt>
                <c:pt idx="5">
                  <c:v>0</c:v>
                </c:pt>
                <c:pt idx="6">
                  <c:v>5</c:v>
                </c:pt>
                <c:pt idx="7">
                  <c:v>0</c:v>
                </c:pt>
                <c:pt idx="8">
                  <c:v>58</c:v>
                </c:pt>
                <c:pt idx="9">
                  <c:v>16</c:v>
                </c:pt>
                <c:pt idx="10">
                  <c:v>1</c:v>
                </c:pt>
                <c:pt idx="11">
                  <c:v>0</c:v>
                </c:pt>
                <c:pt idx="12">
                  <c:v>15</c:v>
                </c:pt>
                <c:pt idx="13">
                  <c:v>2</c:v>
                </c:pt>
                <c:pt idx="14">
                  <c:v>57</c:v>
                </c:pt>
                <c:pt idx="15">
                  <c:v>3</c:v>
                </c:pt>
                <c:pt idx="16">
                  <c:v>8</c:v>
                </c:pt>
                <c:pt idx="17">
                  <c:v>4</c:v>
                </c:pt>
                <c:pt idx="18">
                  <c:v>3</c:v>
                </c:pt>
                <c:pt idx="19">
                  <c:v>1</c:v>
                </c:pt>
                <c:pt idx="20">
                  <c:v>6</c:v>
                </c:pt>
                <c:pt idx="21">
                  <c:v>9</c:v>
                </c:pt>
                <c:pt idx="22">
                  <c:v>6</c:v>
                </c:pt>
                <c:pt idx="23">
                  <c:v>4</c:v>
                </c:pt>
                <c:pt idx="24">
                  <c:v>15</c:v>
                </c:pt>
                <c:pt idx="25">
                  <c:v>29</c:v>
                </c:pt>
                <c:pt idx="26">
                  <c:v>1</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086-48E9-B2BF-ECCB32AA4A03}"/>
            </c:ext>
          </c:extLst>
        </c:ser>
        <c:dLbls>
          <c:showLegendKey val="0"/>
          <c:showVal val="0"/>
          <c:showCatName val="0"/>
          <c:showSerName val="0"/>
          <c:showPercent val="0"/>
          <c:showBubbleSize val="0"/>
        </c:dLbls>
        <c:gapWidth val="150"/>
        <c:axId val="2031322244"/>
        <c:axId val="1733392867"/>
      </c:barChart>
      <c:catAx>
        <c:axId val="203132224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33392867"/>
        <c:crosses val="autoZero"/>
        <c:auto val="1"/>
        <c:lblAlgn val="ctr"/>
        <c:lblOffset val="100"/>
        <c:noMultiLvlLbl val="1"/>
      </c:catAx>
      <c:valAx>
        <c:axId val="17333928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3132224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Gráficas!$C$38:$C$65</c:f>
              <c:numCache>
                <c:formatCode>General</c:formatCode>
                <c:ptCount val="28"/>
                <c:pt idx="0">
                  <c:v>6</c:v>
                </c:pt>
                <c:pt idx="1">
                  <c:v>5</c:v>
                </c:pt>
                <c:pt idx="2">
                  <c:v>2</c:v>
                </c:pt>
                <c:pt idx="3">
                  <c:v>4</c:v>
                </c:pt>
                <c:pt idx="4">
                  <c:v>5</c:v>
                </c:pt>
                <c:pt idx="5">
                  <c:v>3</c:v>
                </c:pt>
                <c:pt idx="6">
                  <c:v>12</c:v>
                </c:pt>
                <c:pt idx="7">
                  <c:v>2</c:v>
                </c:pt>
                <c:pt idx="8">
                  <c:v>7</c:v>
                </c:pt>
                <c:pt idx="9">
                  <c:v>4</c:v>
                </c:pt>
                <c:pt idx="10">
                  <c:v>2</c:v>
                </c:pt>
                <c:pt idx="11">
                  <c:v>0</c:v>
                </c:pt>
                <c:pt idx="12">
                  <c:v>3</c:v>
                </c:pt>
                <c:pt idx="13">
                  <c:v>8</c:v>
                </c:pt>
                <c:pt idx="14">
                  <c:v>5</c:v>
                </c:pt>
                <c:pt idx="15">
                  <c:v>0</c:v>
                </c:pt>
                <c:pt idx="16">
                  <c:v>0</c:v>
                </c:pt>
                <c:pt idx="17">
                  <c:v>0</c:v>
                </c:pt>
                <c:pt idx="18">
                  <c:v>0</c:v>
                </c:pt>
                <c:pt idx="19">
                  <c:v>3</c:v>
                </c:pt>
                <c:pt idx="20">
                  <c:v>1</c:v>
                </c:pt>
                <c:pt idx="21">
                  <c:v>0</c:v>
                </c:pt>
                <c:pt idx="22">
                  <c:v>2</c:v>
                </c:pt>
                <c:pt idx="23">
                  <c:v>9</c:v>
                </c:pt>
                <c:pt idx="24">
                  <c:v>6</c:v>
                </c:pt>
                <c:pt idx="25">
                  <c:v>8</c:v>
                </c:pt>
                <c:pt idx="26">
                  <c:v>0</c:v>
                </c:pt>
                <c:pt idx="27">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944-4209-B963-E445551DD9C5}"/>
            </c:ext>
          </c:extLst>
        </c:ser>
        <c:dLbls>
          <c:showLegendKey val="0"/>
          <c:showVal val="0"/>
          <c:showCatName val="0"/>
          <c:showSerName val="0"/>
          <c:showPercent val="0"/>
          <c:showBubbleSize val="0"/>
        </c:dLbls>
        <c:gapWidth val="150"/>
        <c:axId val="2023133943"/>
        <c:axId val="571086861"/>
      </c:barChart>
      <c:catAx>
        <c:axId val="202313394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71086861"/>
        <c:crosses val="autoZero"/>
        <c:auto val="1"/>
        <c:lblAlgn val="ctr"/>
        <c:lblOffset val="100"/>
        <c:noMultiLvlLbl val="1"/>
      </c:catAx>
      <c:valAx>
        <c:axId val="5710868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2014</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231339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Gráficas!$D$38:$D$65</c:f>
              <c:numCache>
                <c:formatCode>General</c:formatCode>
                <c:ptCount val="28"/>
                <c:pt idx="0">
                  <c:v>8</c:v>
                </c:pt>
                <c:pt idx="1">
                  <c:v>6</c:v>
                </c:pt>
                <c:pt idx="2">
                  <c:v>3</c:v>
                </c:pt>
                <c:pt idx="3">
                  <c:v>3</c:v>
                </c:pt>
                <c:pt idx="4">
                  <c:v>7</c:v>
                </c:pt>
                <c:pt idx="5">
                  <c:v>3</c:v>
                </c:pt>
                <c:pt idx="6">
                  <c:v>23</c:v>
                </c:pt>
                <c:pt idx="7">
                  <c:v>3</c:v>
                </c:pt>
                <c:pt idx="8">
                  <c:v>8</c:v>
                </c:pt>
                <c:pt idx="9">
                  <c:v>6</c:v>
                </c:pt>
                <c:pt idx="10">
                  <c:v>2</c:v>
                </c:pt>
                <c:pt idx="11">
                  <c:v>0</c:v>
                </c:pt>
                <c:pt idx="12">
                  <c:v>4</c:v>
                </c:pt>
                <c:pt idx="13">
                  <c:v>0</c:v>
                </c:pt>
                <c:pt idx="14">
                  <c:v>1</c:v>
                </c:pt>
                <c:pt idx="15">
                  <c:v>0</c:v>
                </c:pt>
                <c:pt idx="16">
                  <c:v>1</c:v>
                </c:pt>
                <c:pt idx="17">
                  <c:v>1</c:v>
                </c:pt>
                <c:pt idx="18">
                  <c:v>0</c:v>
                </c:pt>
                <c:pt idx="19">
                  <c:v>4</c:v>
                </c:pt>
                <c:pt idx="20">
                  <c:v>0</c:v>
                </c:pt>
                <c:pt idx="21">
                  <c:v>2</c:v>
                </c:pt>
                <c:pt idx="22">
                  <c:v>16</c:v>
                </c:pt>
                <c:pt idx="23">
                  <c:v>11</c:v>
                </c:pt>
                <c:pt idx="24">
                  <c:v>2</c:v>
                </c:pt>
                <c:pt idx="25">
                  <c:v>11</c:v>
                </c:pt>
                <c:pt idx="26">
                  <c:v>2</c:v>
                </c:pt>
                <c:pt idx="27">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598-4EA5-8FCA-E8FD096F8AFE}"/>
            </c:ext>
          </c:extLst>
        </c:ser>
        <c:dLbls>
          <c:showLegendKey val="0"/>
          <c:showVal val="0"/>
          <c:showCatName val="0"/>
          <c:showSerName val="0"/>
          <c:showPercent val="0"/>
          <c:showBubbleSize val="0"/>
        </c:dLbls>
        <c:gapWidth val="150"/>
        <c:axId val="502957199"/>
        <c:axId val="2132539425"/>
      </c:barChart>
      <c:catAx>
        <c:axId val="50295719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132539425"/>
        <c:crosses val="autoZero"/>
        <c:auto val="1"/>
        <c:lblAlgn val="ctr"/>
        <c:lblOffset val="100"/>
        <c:noMultiLvlLbl val="1"/>
      </c:catAx>
      <c:valAx>
        <c:axId val="21325394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2015</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0295719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Gráficas!$E$38:$E$65</c:f>
              <c:numCache>
                <c:formatCode>General</c:formatCode>
                <c:ptCount val="28"/>
                <c:pt idx="0">
                  <c:v>11</c:v>
                </c:pt>
                <c:pt idx="1">
                  <c:v>7</c:v>
                </c:pt>
                <c:pt idx="2">
                  <c:v>5</c:v>
                </c:pt>
                <c:pt idx="3">
                  <c:v>0</c:v>
                </c:pt>
                <c:pt idx="4">
                  <c:v>3</c:v>
                </c:pt>
                <c:pt idx="5">
                  <c:v>0</c:v>
                </c:pt>
                <c:pt idx="6">
                  <c:v>11</c:v>
                </c:pt>
                <c:pt idx="7">
                  <c:v>4</c:v>
                </c:pt>
                <c:pt idx="8">
                  <c:v>6</c:v>
                </c:pt>
                <c:pt idx="9">
                  <c:v>7</c:v>
                </c:pt>
                <c:pt idx="10">
                  <c:v>1</c:v>
                </c:pt>
                <c:pt idx="11">
                  <c:v>0</c:v>
                </c:pt>
                <c:pt idx="12">
                  <c:v>1</c:v>
                </c:pt>
                <c:pt idx="13">
                  <c:v>0</c:v>
                </c:pt>
                <c:pt idx="14">
                  <c:v>7</c:v>
                </c:pt>
                <c:pt idx="15">
                  <c:v>0</c:v>
                </c:pt>
                <c:pt idx="16">
                  <c:v>0</c:v>
                </c:pt>
                <c:pt idx="17">
                  <c:v>2</c:v>
                </c:pt>
                <c:pt idx="18">
                  <c:v>1</c:v>
                </c:pt>
                <c:pt idx="19">
                  <c:v>0</c:v>
                </c:pt>
                <c:pt idx="20">
                  <c:v>0</c:v>
                </c:pt>
                <c:pt idx="21">
                  <c:v>1</c:v>
                </c:pt>
                <c:pt idx="22">
                  <c:v>13</c:v>
                </c:pt>
                <c:pt idx="23">
                  <c:v>8</c:v>
                </c:pt>
                <c:pt idx="24">
                  <c:v>5</c:v>
                </c:pt>
                <c:pt idx="25">
                  <c:v>10</c:v>
                </c:pt>
                <c:pt idx="26">
                  <c:v>1</c:v>
                </c:pt>
                <c:pt idx="27">
                  <c:v>12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2A9-4A9B-85AC-8A0B3369A5B7}"/>
            </c:ext>
          </c:extLst>
        </c:ser>
        <c:dLbls>
          <c:showLegendKey val="0"/>
          <c:showVal val="0"/>
          <c:showCatName val="0"/>
          <c:showSerName val="0"/>
          <c:showPercent val="0"/>
          <c:showBubbleSize val="0"/>
        </c:dLbls>
        <c:gapWidth val="150"/>
        <c:axId val="517293123"/>
        <c:axId val="1199729326"/>
      </c:barChart>
      <c:catAx>
        <c:axId val="51729312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99729326"/>
        <c:crosses val="autoZero"/>
        <c:auto val="1"/>
        <c:lblAlgn val="ctr"/>
        <c:lblOffset val="100"/>
        <c:noMultiLvlLbl val="1"/>
      </c:catAx>
      <c:valAx>
        <c:axId val="11997293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2016</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1729312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tx>
            <c:v>Cantidad Eventos Cientificos 2013</c:v>
          </c:tx>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Gráficas!$B$38:$B$65</c:f>
              <c:numCache>
                <c:formatCode>General</c:formatCode>
                <c:ptCount val="28"/>
                <c:pt idx="0">
                  <c:v>7</c:v>
                </c:pt>
                <c:pt idx="1">
                  <c:v>1</c:v>
                </c:pt>
                <c:pt idx="2">
                  <c:v>6</c:v>
                </c:pt>
                <c:pt idx="3">
                  <c:v>9</c:v>
                </c:pt>
                <c:pt idx="4">
                  <c:v>4</c:v>
                </c:pt>
                <c:pt idx="5">
                  <c:v>0</c:v>
                </c:pt>
                <c:pt idx="6">
                  <c:v>3</c:v>
                </c:pt>
                <c:pt idx="7">
                  <c:v>0</c:v>
                </c:pt>
                <c:pt idx="8">
                  <c:v>5</c:v>
                </c:pt>
                <c:pt idx="9">
                  <c:v>12</c:v>
                </c:pt>
                <c:pt idx="10">
                  <c:v>2</c:v>
                </c:pt>
                <c:pt idx="11">
                  <c:v>0</c:v>
                </c:pt>
                <c:pt idx="12">
                  <c:v>4</c:v>
                </c:pt>
                <c:pt idx="13">
                  <c:v>6</c:v>
                </c:pt>
                <c:pt idx="14">
                  <c:v>3</c:v>
                </c:pt>
                <c:pt idx="15">
                  <c:v>0</c:v>
                </c:pt>
                <c:pt idx="16">
                  <c:v>0</c:v>
                </c:pt>
                <c:pt idx="17">
                  <c:v>0</c:v>
                </c:pt>
                <c:pt idx="18">
                  <c:v>0</c:v>
                </c:pt>
                <c:pt idx="19">
                  <c:v>0</c:v>
                </c:pt>
                <c:pt idx="20">
                  <c:v>0</c:v>
                </c:pt>
                <c:pt idx="21">
                  <c:v>0</c:v>
                </c:pt>
                <c:pt idx="22">
                  <c:v>1</c:v>
                </c:pt>
                <c:pt idx="23">
                  <c:v>13</c:v>
                </c:pt>
                <c:pt idx="24">
                  <c:v>1</c:v>
                </c:pt>
                <c:pt idx="25">
                  <c:v>13</c:v>
                </c:pt>
                <c:pt idx="26">
                  <c:v>0</c:v>
                </c:pt>
                <c:pt idx="2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6B-4D54-8DB4-EB0F104DFC5F}"/>
            </c:ext>
          </c:extLst>
        </c:ser>
        <c:dLbls>
          <c:showLegendKey val="0"/>
          <c:showVal val="0"/>
          <c:showCatName val="0"/>
          <c:showSerName val="0"/>
          <c:showPercent val="0"/>
          <c:showBubbleSize val="0"/>
        </c:dLbls>
        <c:gapWidth val="150"/>
        <c:axId val="145413957"/>
        <c:axId val="2016040286"/>
      </c:barChart>
      <c:catAx>
        <c:axId val="14541395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16040286"/>
        <c:crosses val="autoZero"/>
        <c:auto val="1"/>
        <c:lblAlgn val="ctr"/>
        <c:lblOffset val="100"/>
        <c:noMultiLvlLbl val="1"/>
      </c:catAx>
      <c:valAx>
        <c:axId val="20160402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2013</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541395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Gráficas!$F$38:$F$65</c:f>
              <c:numCache>
                <c:formatCode>General</c:formatCode>
                <c:ptCount val="28"/>
                <c:pt idx="0">
                  <c:v>3</c:v>
                </c:pt>
                <c:pt idx="1">
                  <c:v>2</c:v>
                </c:pt>
                <c:pt idx="2">
                  <c:v>4</c:v>
                </c:pt>
                <c:pt idx="3">
                  <c:v>6</c:v>
                </c:pt>
                <c:pt idx="4">
                  <c:v>5</c:v>
                </c:pt>
                <c:pt idx="5">
                  <c:v>0</c:v>
                </c:pt>
                <c:pt idx="6">
                  <c:v>13</c:v>
                </c:pt>
                <c:pt idx="7">
                  <c:v>0</c:v>
                </c:pt>
                <c:pt idx="8">
                  <c:v>0</c:v>
                </c:pt>
                <c:pt idx="9">
                  <c:v>4</c:v>
                </c:pt>
                <c:pt idx="10">
                  <c:v>0</c:v>
                </c:pt>
                <c:pt idx="11">
                  <c:v>0</c:v>
                </c:pt>
                <c:pt idx="12">
                  <c:v>4</c:v>
                </c:pt>
                <c:pt idx="13">
                  <c:v>1</c:v>
                </c:pt>
                <c:pt idx="14">
                  <c:v>2</c:v>
                </c:pt>
                <c:pt idx="15">
                  <c:v>0</c:v>
                </c:pt>
                <c:pt idx="16">
                  <c:v>0</c:v>
                </c:pt>
                <c:pt idx="17">
                  <c:v>2</c:v>
                </c:pt>
                <c:pt idx="18">
                  <c:v>1</c:v>
                </c:pt>
                <c:pt idx="19">
                  <c:v>0</c:v>
                </c:pt>
                <c:pt idx="20">
                  <c:v>2</c:v>
                </c:pt>
                <c:pt idx="21">
                  <c:v>0</c:v>
                </c:pt>
                <c:pt idx="22">
                  <c:v>6</c:v>
                </c:pt>
                <c:pt idx="23">
                  <c:v>4</c:v>
                </c:pt>
                <c:pt idx="24">
                  <c:v>1</c:v>
                </c:pt>
                <c:pt idx="25">
                  <c:v>12</c:v>
                </c:pt>
                <c:pt idx="26">
                  <c:v>0</c:v>
                </c:pt>
                <c:pt idx="27">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0FD-4552-9D9C-FCCB23BB1FF3}"/>
            </c:ext>
          </c:extLst>
        </c:ser>
        <c:dLbls>
          <c:showLegendKey val="0"/>
          <c:showVal val="0"/>
          <c:showCatName val="0"/>
          <c:showSerName val="0"/>
          <c:showPercent val="0"/>
          <c:showBubbleSize val="0"/>
        </c:dLbls>
        <c:gapWidth val="150"/>
        <c:axId val="764216831"/>
        <c:axId val="1008783195"/>
      </c:barChart>
      <c:catAx>
        <c:axId val="76421683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08783195"/>
        <c:crosses val="autoZero"/>
        <c:auto val="1"/>
        <c:lblAlgn val="ctr"/>
        <c:lblOffset val="100"/>
        <c:noMultiLvlLbl val="1"/>
      </c:catAx>
      <c:valAx>
        <c:axId val="10087831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2017</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6421683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Gráficas!$G$38:$G$65</c:f>
              <c:numCache>
                <c:formatCode>General</c:formatCode>
                <c:ptCount val="28"/>
                <c:pt idx="0">
                  <c:v>4</c:v>
                </c:pt>
                <c:pt idx="1">
                  <c:v>0</c:v>
                </c:pt>
                <c:pt idx="2">
                  <c:v>1</c:v>
                </c:pt>
                <c:pt idx="3">
                  <c:v>4</c:v>
                </c:pt>
                <c:pt idx="4">
                  <c:v>4</c:v>
                </c:pt>
                <c:pt idx="5">
                  <c:v>0</c:v>
                </c:pt>
                <c:pt idx="6">
                  <c:v>8</c:v>
                </c:pt>
                <c:pt idx="7">
                  <c:v>1</c:v>
                </c:pt>
                <c:pt idx="8">
                  <c:v>0</c:v>
                </c:pt>
                <c:pt idx="9">
                  <c:v>5</c:v>
                </c:pt>
                <c:pt idx="10">
                  <c:v>1</c:v>
                </c:pt>
                <c:pt idx="11">
                  <c:v>0</c:v>
                </c:pt>
                <c:pt idx="12">
                  <c:v>4</c:v>
                </c:pt>
                <c:pt idx="13">
                  <c:v>2</c:v>
                </c:pt>
                <c:pt idx="14">
                  <c:v>5</c:v>
                </c:pt>
                <c:pt idx="15">
                  <c:v>0</c:v>
                </c:pt>
                <c:pt idx="16">
                  <c:v>0</c:v>
                </c:pt>
                <c:pt idx="17">
                  <c:v>9</c:v>
                </c:pt>
                <c:pt idx="18">
                  <c:v>0</c:v>
                </c:pt>
                <c:pt idx="19">
                  <c:v>0</c:v>
                </c:pt>
                <c:pt idx="20">
                  <c:v>1</c:v>
                </c:pt>
                <c:pt idx="21">
                  <c:v>3</c:v>
                </c:pt>
                <c:pt idx="22">
                  <c:v>6</c:v>
                </c:pt>
                <c:pt idx="23">
                  <c:v>2</c:v>
                </c:pt>
                <c:pt idx="24">
                  <c:v>4</c:v>
                </c:pt>
                <c:pt idx="25">
                  <c:v>12</c:v>
                </c:pt>
                <c:pt idx="26">
                  <c:v>0</c:v>
                </c:pt>
                <c:pt idx="27">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4AE-4B65-8A2A-B9FDE1CD4DFD}"/>
            </c:ext>
          </c:extLst>
        </c:ser>
        <c:dLbls>
          <c:showLegendKey val="0"/>
          <c:showVal val="0"/>
          <c:showCatName val="0"/>
          <c:showSerName val="0"/>
          <c:showPercent val="0"/>
          <c:showBubbleSize val="0"/>
        </c:dLbls>
        <c:gapWidth val="150"/>
        <c:axId val="965144558"/>
        <c:axId val="1563967746"/>
      </c:barChart>
      <c:catAx>
        <c:axId val="96514455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63967746"/>
        <c:crosses val="autoZero"/>
        <c:auto val="1"/>
        <c:lblAlgn val="ctr"/>
        <c:lblOffset val="100"/>
        <c:noMultiLvlLbl val="1"/>
      </c:catAx>
      <c:valAx>
        <c:axId val="15639677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2018</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6514455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Gráficas!$H$38:$H$65</c:f>
              <c:numCache>
                <c:formatCode>General</c:formatCode>
                <c:ptCount val="28"/>
                <c:pt idx="0">
                  <c:v>1</c:v>
                </c:pt>
                <c:pt idx="1">
                  <c:v>0</c:v>
                </c:pt>
                <c:pt idx="2">
                  <c:v>0</c:v>
                </c:pt>
                <c:pt idx="3">
                  <c:v>0</c:v>
                </c:pt>
                <c:pt idx="4">
                  <c:v>7</c:v>
                </c:pt>
                <c:pt idx="5">
                  <c:v>0</c:v>
                </c:pt>
                <c:pt idx="6">
                  <c:v>2</c:v>
                </c:pt>
                <c:pt idx="7">
                  <c:v>0</c:v>
                </c:pt>
                <c:pt idx="8">
                  <c:v>0</c:v>
                </c:pt>
                <c:pt idx="9">
                  <c:v>9</c:v>
                </c:pt>
                <c:pt idx="10">
                  <c:v>0</c:v>
                </c:pt>
                <c:pt idx="11">
                  <c:v>0</c:v>
                </c:pt>
                <c:pt idx="12">
                  <c:v>0</c:v>
                </c:pt>
                <c:pt idx="13">
                  <c:v>0</c:v>
                </c:pt>
                <c:pt idx="14">
                  <c:v>0</c:v>
                </c:pt>
                <c:pt idx="15">
                  <c:v>5</c:v>
                </c:pt>
                <c:pt idx="16">
                  <c:v>0</c:v>
                </c:pt>
                <c:pt idx="17">
                  <c:v>1</c:v>
                </c:pt>
                <c:pt idx="18">
                  <c:v>0</c:v>
                </c:pt>
                <c:pt idx="19">
                  <c:v>0</c:v>
                </c:pt>
                <c:pt idx="20">
                  <c:v>2</c:v>
                </c:pt>
                <c:pt idx="21">
                  <c:v>0</c:v>
                </c:pt>
                <c:pt idx="22">
                  <c:v>0</c:v>
                </c:pt>
                <c:pt idx="23">
                  <c:v>0</c:v>
                </c:pt>
                <c:pt idx="24">
                  <c:v>2</c:v>
                </c:pt>
                <c:pt idx="25">
                  <c:v>7</c:v>
                </c:pt>
                <c:pt idx="26">
                  <c:v>0</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013-453D-8BB2-0A7C232A4AB0}"/>
            </c:ext>
          </c:extLst>
        </c:ser>
        <c:dLbls>
          <c:showLegendKey val="0"/>
          <c:showVal val="0"/>
          <c:showCatName val="0"/>
          <c:showSerName val="0"/>
          <c:showPercent val="0"/>
          <c:showBubbleSize val="0"/>
        </c:dLbls>
        <c:gapWidth val="150"/>
        <c:axId val="290919732"/>
        <c:axId val="389597939"/>
      </c:barChart>
      <c:catAx>
        <c:axId val="29091973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89597939"/>
        <c:crosses val="autoZero"/>
        <c:auto val="1"/>
        <c:lblAlgn val="ctr"/>
        <c:lblOffset val="100"/>
        <c:noMultiLvlLbl val="1"/>
      </c:catAx>
      <c:valAx>
        <c:axId val="3895979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2019</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9091973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autoTitleDeleted val="1"/>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Gráficas!$I$38:$I$65</c:f>
              <c:numCache>
                <c:formatCode>General</c:formatCode>
                <c:ptCount val="28"/>
                <c:pt idx="0">
                  <c:v>0</c:v>
                </c:pt>
                <c:pt idx="1">
                  <c:v>0</c:v>
                </c:pt>
                <c:pt idx="2">
                  <c:v>0</c:v>
                </c:pt>
                <c:pt idx="3">
                  <c:v>0</c:v>
                </c:pt>
                <c:pt idx="4">
                  <c:v>1</c:v>
                </c:pt>
                <c:pt idx="5">
                  <c:v>0</c:v>
                </c:pt>
                <c:pt idx="6">
                  <c:v>0</c:v>
                </c:pt>
                <c:pt idx="7">
                  <c:v>0</c:v>
                </c:pt>
                <c:pt idx="8">
                  <c:v>0</c:v>
                </c:pt>
                <c:pt idx="9">
                  <c:v>4</c:v>
                </c:pt>
                <c:pt idx="10">
                  <c:v>0</c:v>
                </c:pt>
                <c:pt idx="11">
                  <c:v>0</c:v>
                </c:pt>
                <c:pt idx="12">
                  <c:v>0</c:v>
                </c:pt>
                <c:pt idx="13">
                  <c:v>0</c:v>
                </c:pt>
                <c:pt idx="14">
                  <c:v>1</c:v>
                </c:pt>
                <c:pt idx="15">
                  <c:v>0</c:v>
                </c:pt>
                <c:pt idx="16">
                  <c:v>0</c:v>
                </c:pt>
                <c:pt idx="17">
                  <c:v>3</c:v>
                </c:pt>
                <c:pt idx="18">
                  <c:v>0</c:v>
                </c:pt>
                <c:pt idx="19">
                  <c:v>0</c:v>
                </c:pt>
                <c:pt idx="20">
                  <c:v>2</c:v>
                </c:pt>
                <c:pt idx="21">
                  <c:v>0</c:v>
                </c:pt>
                <c:pt idx="22">
                  <c:v>0</c:v>
                </c:pt>
                <c:pt idx="23">
                  <c:v>0</c:v>
                </c:pt>
                <c:pt idx="24">
                  <c:v>0</c:v>
                </c:pt>
                <c:pt idx="25">
                  <c:v>11</c:v>
                </c:pt>
                <c:pt idx="26">
                  <c:v>0</c:v>
                </c:pt>
                <c:pt idx="2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99-4479-A47D-47EFED6F24C4}"/>
            </c:ext>
          </c:extLst>
        </c:ser>
        <c:dLbls>
          <c:showLegendKey val="0"/>
          <c:showVal val="0"/>
          <c:showCatName val="0"/>
          <c:showSerName val="0"/>
          <c:showPercent val="0"/>
          <c:showBubbleSize val="0"/>
        </c:dLbls>
        <c:gapWidth val="150"/>
        <c:axId val="311901441"/>
        <c:axId val="1776638124"/>
      </c:barChart>
      <c:catAx>
        <c:axId val="311901441"/>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76638124"/>
        <c:crosses val="autoZero"/>
        <c:auto val="1"/>
        <c:lblAlgn val="ctr"/>
        <c:lblOffset val="100"/>
        <c:noMultiLvlLbl val="1"/>
      </c:catAx>
      <c:valAx>
        <c:axId val="17766381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2020</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1190144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2021 </a:t>
            </a:r>
          </a:p>
        </c:rich>
      </c:tx>
      <c:overlay val="0"/>
    </c:title>
    <c:autoTitleDeleted val="0"/>
    <c:plotArea>
      <c:layout/>
      <c:barChart>
        <c:barDir val="col"/>
        <c:grouping val="clustered"/>
        <c:varyColors val="1"/>
        <c:ser>
          <c:idx val="0"/>
          <c:order val="0"/>
          <c:tx>
            <c:v>Cantidad Articulos 2021</c:v>
          </c:tx>
          <c:spPr>
            <a:solidFill>
              <a:srgbClr val="5B9BD5"/>
            </a:solidFill>
            <a:ln cmpd="sng">
              <a:solidFill>
                <a:srgbClr val="000000"/>
              </a:solidFill>
            </a:ln>
          </c:spPr>
          <c:invertIfNegative val="1"/>
          <c:cat>
            <c:strRef>
              <c:f>Gráficas!$A$4:$A$31</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Gráficas!$J$4:$J$31</c:f>
              <c:numCache>
                <c:formatCode>General</c:formatCode>
                <c:ptCount val="28"/>
                <c:pt idx="4">
                  <c:v>0</c:v>
                </c:pt>
                <c:pt idx="8">
                  <c:v>7</c:v>
                </c:pt>
                <c:pt idx="9">
                  <c:v>9</c:v>
                </c:pt>
                <c:pt idx="12">
                  <c:v>1</c:v>
                </c:pt>
                <c:pt idx="21">
                  <c:v>2</c:v>
                </c:pt>
                <c:pt idx="25">
                  <c:v>9</c:v>
                </c:pt>
                <c:pt idx="26">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12A-42A2-AA6E-AEED257BCD69}"/>
            </c:ext>
          </c:extLst>
        </c:ser>
        <c:dLbls>
          <c:showLegendKey val="0"/>
          <c:showVal val="0"/>
          <c:showCatName val="0"/>
          <c:showSerName val="0"/>
          <c:showPercent val="0"/>
          <c:showBubbleSize val="0"/>
        </c:dLbls>
        <c:gapWidth val="150"/>
        <c:axId val="2032787332"/>
        <c:axId val="1752319081"/>
      </c:barChart>
      <c:catAx>
        <c:axId val="20327873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52319081"/>
        <c:crosses val="autoZero"/>
        <c:auto val="1"/>
        <c:lblAlgn val="ctr"/>
        <c:lblOffset val="100"/>
        <c:noMultiLvlLbl val="1"/>
      </c:catAx>
      <c:valAx>
        <c:axId val="17523190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3278733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 2021</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Gráficas!$A$38:$A$65</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Gráficas!$J$38:$J$65</c:f>
              <c:numCache>
                <c:formatCode>General</c:formatCode>
                <c:ptCount val="28"/>
                <c:pt idx="4">
                  <c:v>3</c:v>
                </c:pt>
                <c:pt idx="8">
                  <c:v>0</c:v>
                </c:pt>
                <c:pt idx="9">
                  <c:v>0</c:v>
                </c:pt>
                <c:pt idx="12">
                  <c:v>2</c:v>
                </c:pt>
                <c:pt idx="25">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BF4-4492-ABFA-DADF978DC67F}"/>
            </c:ext>
          </c:extLst>
        </c:ser>
        <c:dLbls>
          <c:showLegendKey val="0"/>
          <c:showVal val="0"/>
          <c:showCatName val="0"/>
          <c:showSerName val="0"/>
          <c:showPercent val="0"/>
          <c:showBubbleSize val="0"/>
        </c:dLbls>
        <c:gapWidth val="150"/>
        <c:axId val="887280632"/>
        <c:axId val="1773836517"/>
      </c:barChart>
      <c:catAx>
        <c:axId val="8872806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73836517"/>
        <c:crosses val="autoZero"/>
        <c:auto val="1"/>
        <c:lblAlgn val="ctr"/>
        <c:lblOffset val="100"/>
        <c:noMultiLvlLbl val="1"/>
      </c:catAx>
      <c:valAx>
        <c:axId val="17738365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87280632"/>
        <c:crosses val="autoZero"/>
        <c:crossBetween val="between"/>
      </c:valAx>
    </c:plotArea>
    <c:legend>
      <c:legendPos val="r"/>
      <c:overlay val="0"/>
      <c:txPr>
        <a:bodyPr/>
        <a:lstStyle/>
        <a:p>
          <a:pPr lvl="0">
            <a:defRPr b="0" i="0">
              <a:solidFill>
                <a:schemeClr val="dk1"/>
              </a:solidFill>
              <a:latin typeface="Arial"/>
            </a:defRPr>
          </a:pPr>
          <a:endParaRPr lang="es-CO"/>
        </a:p>
      </c:txPr>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publicados 2021</a:t>
            </a:r>
          </a:p>
        </c:rich>
      </c:tx>
      <c:overlay val="0"/>
    </c:title>
    <c:autoTitleDeleted val="0"/>
    <c:plotArea>
      <c:layout/>
      <c:barChart>
        <c:barDir val="col"/>
        <c:grouping val="clustered"/>
        <c:varyColors val="1"/>
        <c:ser>
          <c:idx val="0"/>
          <c:order val="0"/>
          <c:tx>
            <c:v>0 0 0 0</c:v>
          </c:tx>
          <c:spPr>
            <a:solidFill>
              <a:srgbClr val="5B9BD5"/>
            </a:solidFill>
            <a:ln cmpd="sng">
              <a:solidFill>
                <a:srgbClr val="000000"/>
              </a:solidFill>
            </a:ln>
          </c:spPr>
          <c:invertIfNegative val="1"/>
          <c:cat>
            <c:strRef>
              <c:f>Gráficas!$A$76:$A$99</c:f>
              <c:strCache>
                <c:ptCount val="24"/>
                <c:pt idx="0">
                  <c:v>ARCOSES</c:v>
                </c:pt>
                <c:pt idx="1">
                  <c:v>ARQUISOFT</c:v>
                </c:pt>
                <c:pt idx="2">
                  <c:v>COMPLEXUD</c:v>
                </c:pt>
                <c:pt idx="3">
                  <c:v>DIMSI</c:v>
                </c:pt>
                <c:pt idx="4">
                  <c:v>GCEM</c:v>
                </c:pt>
                <c:pt idx="5">
                  <c:v>GEFEM</c:v>
                </c:pt>
                <c:pt idx="6">
                  <c:v>GEIT</c:v>
                </c:pt>
                <c:pt idx="7">
                  <c:v>GESDATOS</c:v>
                </c:pt>
                <c:pt idx="8">
                  <c:v>GESETIC</c:v>
                </c:pt>
                <c:pt idx="9">
                  <c:v>GICOECOL</c:v>
                </c:pt>
                <c:pt idx="10">
                  <c:v>GICOGE</c:v>
                </c:pt>
                <c:pt idx="11">
                  <c:v>GISE3</c:v>
                </c:pt>
                <c:pt idx="12">
                  <c:v>GITEM</c:v>
                </c:pt>
                <c:pt idx="13">
                  <c:v>GITUD</c:v>
                </c:pt>
                <c:pt idx="14">
                  <c:v>GRECO</c:v>
                </c:pt>
                <c:pt idx="15">
                  <c:v>INTERNET INT</c:v>
                </c:pt>
                <c:pt idx="16">
                  <c:v>INVID</c:v>
                </c:pt>
                <c:pt idx="17">
                  <c:v>LASER</c:v>
                </c:pt>
                <c:pt idx="18">
                  <c:v>LIDER</c:v>
                </c:pt>
                <c:pt idx="19">
                  <c:v>LIFAE</c:v>
                </c:pt>
                <c:pt idx="20">
                  <c:v>MULTIMEDIA</c:v>
                </c:pt>
                <c:pt idx="21">
                  <c:v>NIDE</c:v>
                </c:pt>
                <c:pt idx="22">
                  <c:v>THRISCUD</c:v>
                </c:pt>
                <c:pt idx="23">
                  <c:v>VIRTUS</c:v>
                </c:pt>
              </c:strCache>
            </c:strRef>
          </c:cat>
          <c:val>
            <c:numRef>
              <c:f>Gráficas!$J$76:$J$99</c:f>
              <c:numCache>
                <c:formatCode>General</c:formatCode>
                <c:ptCount val="24"/>
                <c:pt idx="0">
                  <c:v>1</c:v>
                </c:pt>
                <c:pt idx="4">
                  <c:v>0</c:v>
                </c:pt>
                <c:pt idx="5">
                  <c:v>0</c:v>
                </c:pt>
                <c:pt idx="8">
                  <c:v>1</c:v>
                </c:pt>
                <c:pt idx="2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B2B-4CF3-B8C0-B2501955C025}"/>
            </c:ext>
          </c:extLst>
        </c:ser>
        <c:dLbls>
          <c:showLegendKey val="0"/>
          <c:showVal val="0"/>
          <c:showCatName val="0"/>
          <c:showSerName val="0"/>
          <c:showPercent val="0"/>
          <c:showBubbleSize val="0"/>
        </c:dLbls>
        <c:gapWidth val="150"/>
        <c:axId val="2113760724"/>
        <c:axId val="1253898173"/>
      </c:barChart>
      <c:catAx>
        <c:axId val="211376072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1253898173"/>
        <c:crosses val="autoZero"/>
        <c:auto val="1"/>
        <c:lblAlgn val="ctr"/>
        <c:lblOffset val="100"/>
        <c:noMultiLvlLbl val="1"/>
      </c:catAx>
      <c:valAx>
        <c:axId val="12538981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1376072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publicados 2013</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strRef>
              <c:f>Gráficas!$A$72:$A$99</c:f>
              <c:strCache>
                <c:ptCount val="28"/>
                <c:pt idx="0">
                  <c:v>GIRA</c:v>
                </c:pt>
                <c:pt idx="1">
                  <c:v>LAMIC</c:v>
                </c:pt>
                <c:pt idx="2">
                  <c:v>IDEAS</c:v>
                </c:pt>
                <c:pt idx="3">
                  <c:v>INTECTSE</c:v>
                </c:pt>
                <c:pt idx="4">
                  <c:v>ARCOSES</c:v>
                </c:pt>
                <c:pt idx="5">
                  <c:v>ARQUISOFT</c:v>
                </c:pt>
                <c:pt idx="6">
                  <c:v>COMPLEXUD</c:v>
                </c:pt>
                <c:pt idx="7">
                  <c:v>DIMSI</c:v>
                </c:pt>
                <c:pt idx="8">
                  <c:v>GCEM</c:v>
                </c:pt>
                <c:pt idx="9">
                  <c:v>GEFEM</c:v>
                </c:pt>
                <c:pt idx="10">
                  <c:v>GEIT</c:v>
                </c:pt>
                <c:pt idx="11">
                  <c:v>GESDATOS</c:v>
                </c:pt>
                <c:pt idx="12">
                  <c:v>GESETIC</c:v>
                </c:pt>
                <c:pt idx="13">
                  <c:v>GICOECOL</c:v>
                </c:pt>
                <c:pt idx="14">
                  <c:v>GICOGE</c:v>
                </c:pt>
                <c:pt idx="15">
                  <c:v>GISE3</c:v>
                </c:pt>
                <c:pt idx="16">
                  <c:v>GITEM</c:v>
                </c:pt>
                <c:pt idx="17">
                  <c:v>GITUD</c:v>
                </c:pt>
                <c:pt idx="18">
                  <c:v>GRECO</c:v>
                </c:pt>
                <c:pt idx="19">
                  <c:v>INTERNET INT</c:v>
                </c:pt>
                <c:pt idx="20">
                  <c:v>INVID</c:v>
                </c:pt>
                <c:pt idx="21">
                  <c:v>LASER</c:v>
                </c:pt>
                <c:pt idx="22">
                  <c:v>LIDER</c:v>
                </c:pt>
                <c:pt idx="23">
                  <c:v>LIFAE</c:v>
                </c:pt>
                <c:pt idx="24">
                  <c:v>MULTIMEDIA</c:v>
                </c:pt>
                <c:pt idx="25">
                  <c:v>NIDE</c:v>
                </c:pt>
                <c:pt idx="26">
                  <c:v>THRISCUD</c:v>
                </c:pt>
                <c:pt idx="27">
                  <c:v>VIRTUS</c:v>
                </c:pt>
              </c:strCache>
            </c:strRef>
          </c:cat>
          <c:val>
            <c:numRef>
              <c:f>Gráficas!$B$72:$B$99</c:f>
              <c:numCache>
                <c:formatCode>General</c:formatCode>
                <c:ptCount val="28"/>
                <c:pt idx="0">
                  <c:v>0</c:v>
                </c:pt>
                <c:pt idx="1">
                  <c:v>0</c:v>
                </c:pt>
                <c:pt idx="2">
                  <c:v>0</c:v>
                </c:pt>
                <c:pt idx="3">
                  <c:v>0</c:v>
                </c:pt>
                <c:pt idx="4">
                  <c:v>3</c:v>
                </c:pt>
                <c:pt idx="5">
                  <c:v>0</c:v>
                </c:pt>
                <c:pt idx="6">
                  <c:v>0</c:v>
                </c:pt>
                <c:pt idx="7">
                  <c:v>0</c:v>
                </c:pt>
                <c:pt idx="8">
                  <c:v>1</c:v>
                </c:pt>
                <c:pt idx="9">
                  <c:v>1</c:v>
                </c:pt>
                <c:pt idx="10">
                  <c:v>1</c:v>
                </c:pt>
                <c:pt idx="12">
                  <c:v>1</c:v>
                </c:pt>
                <c:pt idx="13">
                  <c:v>9</c:v>
                </c:pt>
                <c:pt idx="14">
                  <c:v>1</c:v>
                </c:pt>
                <c:pt idx="15">
                  <c:v>0</c:v>
                </c:pt>
                <c:pt idx="16">
                  <c:v>0</c:v>
                </c:pt>
                <c:pt idx="17">
                  <c:v>1</c:v>
                </c:pt>
                <c:pt idx="18">
                  <c:v>0</c:v>
                </c:pt>
                <c:pt idx="19">
                  <c:v>0</c:v>
                </c:pt>
                <c:pt idx="20">
                  <c:v>1</c:v>
                </c:pt>
                <c:pt idx="21">
                  <c:v>1</c:v>
                </c:pt>
                <c:pt idx="22">
                  <c:v>0</c:v>
                </c:pt>
                <c:pt idx="23">
                  <c:v>0</c:v>
                </c:pt>
                <c:pt idx="24">
                  <c:v>0</c:v>
                </c:pt>
                <c:pt idx="25">
                  <c:v>1</c:v>
                </c:pt>
                <c:pt idx="26">
                  <c:v>0</c:v>
                </c:pt>
                <c:pt idx="2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12A-4CE6-9A5B-166B68B83235}"/>
            </c:ext>
          </c:extLst>
        </c:ser>
        <c:dLbls>
          <c:showLegendKey val="0"/>
          <c:showVal val="0"/>
          <c:showCatName val="0"/>
          <c:showSerName val="0"/>
          <c:showPercent val="0"/>
          <c:showBubbleSize val="0"/>
        </c:dLbls>
        <c:gapWidth val="150"/>
        <c:axId val="1245454140"/>
        <c:axId val="1407015542"/>
      </c:barChart>
      <c:catAx>
        <c:axId val="124545414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1407015542"/>
        <c:crosses val="autoZero"/>
        <c:auto val="1"/>
        <c:lblAlgn val="ctr"/>
        <c:lblOffset val="100"/>
        <c:noMultiLvlLbl val="1"/>
      </c:catAx>
      <c:valAx>
        <c:axId val="1407015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2013</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4545414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 publicados 2021</a:t>
            </a:r>
          </a:p>
        </c:rich>
      </c:tx>
      <c:overlay val="0"/>
    </c:title>
    <c:autoTitleDeleted val="0"/>
    <c:plotArea>
      <c:layout/>
      <c:barChart>
        <c:barDir val="col"/>
        <c:grouping val="clustered"/>
        <c:varyColors val="1"/>
        <c:ser>
          <c:idx val="0"/>
          <c:order val="0"/>
          <c:tx>
            <c:v>0 1 0 0</c:v>
          </c:tx>
          <c:spPr>
            <a:solidFill>
              <a:srgbClr val="5B9BD5"/>
            </a:solidFill>
            <a:ln cmpd="sng">
              <a:solidFill>
                <a:srgbClr val="000000"/>
              </a:solidFill>
            </a:ln>
          </c:spPr>
          <c:invertIfNegative val="1"/>
          <c:cat>
            <c:strRef>
              <c:f>Gráficas!$A$108:$A$131</c:f>
              <c:strCache>
                <c:ptCount val="24"/>
                <c:pt idx="0">
                  <c:v>ARCOSES</c:v>
                </c:pt>
                <c:pt idx="1">
                  <c:v>ARQUISOFT</c:v>
                </c:pt>
                <c:pt idx="2">
                  <c:v>COMPLEXUD</c:v>
                </c:pt>
                <c:pt idx="3">
                  <c:v>DIMSI</c:v>
                </c:pt>
                <c:pt idx="4">
                  <c:v>GCEM</c:v>
                </c:pt>
                <c:pt idx="5">
                  <c:v>GEFEM</c:v>
                </c:pt>
                <c:pt idx="6">
                  <c:v>GEIT</c:v>
                </c:pt>
                <c:pt idx="7">
                  <c:v>GESDATOS</c:v>
                </c:pt>
                <c:pt idx="8">
                  <c:v>GESETIC</c:v>
                </c:pt>
                <c:pt idx="9">
                  <c:v>GICOECOL</c:v>
                </c:pt>
                <c:pt idx="10">
                  <c:v>GICOGE</c:v>
                </c:pt>
                <c:pt idx="11">
                  <c:v>GISE3</c:v>
                </c:pt>
                <c:pt idx="12">
                  <c:v>GITEM</c:v>
                </c:pt>
                <c:pt idx="13">
                  <c:v>GITUD</c:v>
                </c:pt>
                <c:pt idx="14">
                  <c:v>GRECO</c:v>
                </c:pt>
                <c:pt idx="15">
                  <c:v>INTERNET INT</c:v>
                </c:pt>
                <c:pt idx="16">
                  <c:v>INVID</c:v>
                </c:pt>
                <c:pt idx="17">
                  <c:v>LASER</c:v>
                </c:pt>
                <c:pt idx="18">
                  <c:v>LIDER</c:v>
                </c:pt>
                <c:pt idx="19">
                  <c:v>LIFAE</c:v>
                </c:pt>
                <c:pt idx="20">
                  <c:v>MULTIMEDIA</c:v>
                </c:pt>
                <c:pt idx="21">
                  <c:v>NIDE</c:v>
                </c:pt>
                <c:pt idx="22">
                  <c:v>THRISCUD</c:v>
                </c:pt>
                <c:pt idx="23">
                  <c:v>VIRTUS</c:v>
                </c:pt>
              </c:strCache>
            </c:strRef>
          </c:cat>
          <c:val>
            <c:numRef>
              <c:f>Gráficas!$J$108:$J$131</c:f>
              <c:numCache>
                <c:formatCode>General</c:formatCode>
                <c:ptCount val="24"/>
                <c:pt idx="0">
                  <c:v>2</c:v>
                </c:pt>
                <c:pt idx="4">
                  <c:v>0</c:v>
                </c:pt>
                <c:pt idx="5">
                  <c:v>0</c:v>
                </c:pt>
                <c:pt idx="8">
                  <c:v>0</c:v>
                </c:pt>
                <c:pt idx="2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011-4C28-B9D5-496838DC43CB}"/>
            </c:ext>
          </c:extLst>
        </c:ser>
        <c:dLbls>
          <c:showLegendKey val="0"/>
          <c:showVal val="0"/>
          <c:showCatName val="0"/>
          <c:showSerName val="0"/>
          <c:showPercent val="0"/>
          <c:showBubbleSize val="0"/>
        </c:dLbls>
        <c:gapWidth val="150"/>
        <c:axId val="390091451"/>
        <c:axId val="750459020"/>
      </c:barChart>
      <c:catAx>
        <c:axId val="39009145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750459020"/>
        <c:crosses val="autoZero"/>
        <c:auto val="1"/>
        <c:lblAlgn val="ctr"/>
        <c:lblOffset val="100"/>
        <c:noMultiLvlLbl val="1"/>
      </c:catAx>
      <c:valAx>
        <c:axId val="75045902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9009145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2021</a:t>
            </a:r>
          </a:p>
        </c:rich>
      </c:tx>
      <c:overlay val="0"/>
    </c:title>
    <c:autoTitleDeleted val="0"/>
    <c:plotArea>
      <c:layout/>
      <c:barChart>
        <c:barDir val="col"/>
        <c:grouping val="clustered"/>
        <c:varyColors val="1"/>
        <c:ser>
          <c:idx val="0"/>
          <c:order val="0"/>
          <c:tx>
            <c:v>0 0 0 0</c:v>
          </c:tx>
          <c:spPr>
            <a:solidFill>
              <a:srgbClr val="5B9BD5"/>
            </a:solidFill>
            <a:ln cmpd="sng">
              <a:solidFill>
                <a:srgbClr val="000000"/>
              </a:solidFill>
            </a:ln>
          </c:spPr>
          <c:invertIfNegative val="1"/>
          <c:cat>
            <c:strRef>
              <c:f>Gráficas!$A$140:$A$163</c:f>
              <c:strCache>
                <c:ptCount val="24"/>
                <c:pt idx="0">
                  <c:v>ARCOSES</c:v>
                </c:pt>
                <c:pt idx="1">
                  <c:v>ARQUISOFT</c:v>
                </c:pt>
                <c:pt idx="2">
                  <c:v>COMPLEXUD</c:v>
                </c:pt>
                <c:pt idx="3">
                  <c:v>DIMSI</c:v>
                </c:pt>
                <c:pt idx="4">
                  <c:v>GCEM</c:v>
                </c:pt>
                <c:pt idx="5">
                  <c:v>GEFEM</c:v>
                </c:pt>
                <c:pt idx="6">
                  <c:v>GEIT</c:v>
                </c:pt>
                <c:pt idx="7">
                  <c:v>GESDATOS</c:v>
                </c:pt>
                <c:pt idx="8">
                  <c:v>GESETIC</c:v>
                </c:pt>
                <c:pt idx="9">
                  <c:v>GICOECOL</c:v>
                </c:pt>
                <c:pt idx="10">
                  <c:v>GICOGE</c:v>
                </c:pt>
                <c:pt idx="11">
                  <c:v>GISE3</c:v>
                </c:pt>
                <c:pt idx="12">
                  <c:v>GITEM</c:v>
                </c:pt>
                <c:pt idx="13">
                  <c:v>GITUD</c:v>
                </c:pt>
                <c:pt idx="14">
                  <c:v>GRECO</c:v>
                </c:pt>
                <c:pt idx="15">
                  <c:v>INTERNET INT</c:v>
                </c:pt>
                <c:pt idx="16">
                  <c:v>INVID</c:v>
                </c:pt>
                <c:pt idx="17">
                  <c:v>LASER</c:v>
                </c:pt>
                <c:pt idx="18">
                  <c:v>LIDER</c:v>
                </c:pt>
                <c:pt idx="19">
                  <c:v>LIFAE</c:v>
                </c:pt>
                <c:pt idx="20">
                  <c:v>MULTIMEDIA</c:v>
                </c:pt>
                <c:pt idx="21">
                  <c:v>NIDE</c:v>
                </c:pt>
                <c:pt idx="22">
                  <c:v>THRISCUD</c:v>
                </c:pt>
                <c:pt idx="23">
                  <c:v>VIRTUS</c:v>
                </c:pt>
              </c:strCache>
            </c:strRef>
          </c:cat>
          <c:val>
            <c:numRef>
              <c:f>Gráficas!$J$140:$J$163</c:f>
              <c:numCache>
                <c:formatCode>General</c:formatCode>
                <c:ptCount val="24"/>
                <c:pt idx="0">
                  <c:v>0</c:v>
                </c:pt>
                <c:pt idx="4">
                  <c:v>0</c:v>
                </c:pt>
                <c:pt idx="5">
                  <c:v>0</c:v>
                </c:pt>
                <c:pt idx="8">
                  <c:v>0</c:v>
                </c:pt>
                <c:pt idx="21">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A5D-4E72-B25C-7FBA37C718D7}"/>
            </c:ext>
          </c:extLst>
        </c:ser>
        <c:dLbls>
          <c:showLegendKey val="0"/>
          <c:showVal val="0"/>
          <c:showCatName val="0"/>
          <c:showSerName val="0"/>
          <c:showPercent val="0"/>
          <c:showBubbleSize val="0"/>
        </c:dLbls>
        <c:gapWidth val="150"/>
        <c:axId val="1166686678"/>
        <c:axId val="704865001"/>
      </c:barChart>
      <c:catAx>
        <c:axId val="116668667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704865001"/>
        <c:crosses val="autoZero"/>
        <c:auto val="1"/>
        <c:lblAlgn val="ctr"/>
        <c:lblOffset val="100"/>
        <c:noMultiLvlLbl val="1"/>
      </c:catAx>
      <c:valAx>
        <c:axId val="7048650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6668667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2021</a:t>
            </a:r>
          </a:p>
        </c:rich>
      </c:tx>
      <c:overlay val="0"/>
    </c:title>
    <c:autoTitleDeleted val="0"/>
    <c:plotArea>
      <c:layout/>
      <c:barChart>
        <c:barDir val="col"/>
        <c:grouping val="clustered"/>
        <c:varyColors val="1"/>
        <c:ser>
          <c:idx val="0"/>
          <c:order val="0"/>
          <c:tx>
            <c:v>0 0 0 0</c:v>
          </c:tx>
          <c:spPr>
            <a:solidFill>
              <a:srgbClr val="5B9BD5"/>
            </a:solidFill>
            <a:ln cmpd="sng">
              <a:solidFill>
                <a:srgbClr val="000000"/>
              </a:solidFill>
            </a:ln>
          </c:spPr>
          <c:invertIfNegative val="1"/>
          <c:cat>
            <c:strRef>
              <c:f>Gráficas!$A$172:$A$195</c:f>
              <c:strCache>
                <c:ptCount val="24"/>
                <c:pt idx="0">
                  <c:v>ARCOSES</c:v>
                </c:pt>
                <c:pt idx="1">
                  <c:v>ARQUISOFT</c:v>
                </c:pt>
                <c:pt idx="2">
                  <c:v>COMPLEXUD</c:v>
                </c:pt>
                <c:pt idx="3">
                  <c:v>DIMSI</c:v>
                </c:pt>
                <c:pt idx="4">
                  <c:v>GCEM</c:v>
                </c:pt>
                <c:pt idx="5">
                  <c:v>GEFEM</c:v>
                </c:pt>
                <c:pt idx="6">
                  <c:v>GEIT</c:v>
                </c:pt>
                <c:pt idx="7">
                  <c:v>GESDATOS</c:v>
                </c:pt>
                <c:pt idx="8">
                  <c:v>GESETIC</c:v>
                </c:pt>
                <c:pt idx="9">
                  <c:v>GICOECOL</c:v>
                </c:pt>
                <c:pt idx="10">
                  <c:v>GICOGE</c:v>
                </c:pt>
                <c:pt idx="11">
                  <c:v>GISE3</c:v>
                </c:pt>
                <c:pt idx="12">
                  <c:v>GITEM</c:v>
                </c:pt>
                <c:pt idx="13">
                  <c:v>GITUD</c:v>
                </c:pt>
                <c:pt idx="14">
                  <c:v>GRECO</c:v>
                </c:pt>
                <c:pt idx="15">
                  <c:v>INTERNET INT</c:v>
                </c:pt>
                <c:pt idx="16">
                  <c:v>INVID</c:v>
                </c:pt>
                <c:pt idx="17">
                  <c:v>LASER</c:v>
                </c:pt>
                <c:pt idx="18">
                  <c:v>LIDER</c:v>
                </c:pt>
                <c:pt idx="19">
                  <c:v>LIFAE</c:v>
                </c:pt>
                <c:pt idx="20">
                  <c:v>MULTIMEDIA</c:v>
                </c:pt>
                <c:pt idx="21">
                  <c:v>NIDE</c:v>
                </c:pt>
                <c:pt idx="22">
                  <c:v>THRISCUD</c:v>
                </c:pt>
                <c:pt idx="23">
                  <c:v>VIRTUS</c:v>
                </c:pt>
              </c:strCache>
            </c:strRef>
          </c:cat>
          <c:val>
            <c:numRef>
              <c:f>Gráficas!$J$172:$J$195</c:f>
              <c:numCache>
                <c:formatCode>General</c:formatCode>
                <c:ptCount val="24"/>
                <c:pt idx="0">
                  <c:v>1</c:v>
                </c:pt>
                <c:pt idx="4">
                  <c:v>0</c:v>
                </c:pt>
                <c:pt idx="5">
                  <c:v>2</c:v>
                </c:pt>
                <c:pt idx="8">
                  <c:v>0</c:v>
                </c:pt>
                <c:pt idx="21">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0BA-4906-B8B0-9F520D6394DD}"/>
            </c:ext>
          </c:extLst>
        </c:ser>
        <c:dLbls>
          <c:showLegendKey val="0"/>
          <c:showVal val="0"/>
          <c:showCatName val="0"/>
          <c:showSerName val="0"/>
          <c:showPercent val="0"/>
          <c:showBubbleSize val="0"/>
        </c:dLbls>
        <c:gapWidth val="150"/>
        <c:axId val="342106368"/>
        <c:axId val="1487377557"/>
      </c:barChart>
      <c:catAx>
        <c:axId val="34210636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Grupo</a:t>
                </a:r>
              </a:p>
            </c:rich>
          </c:tx>
          <c:overlay val="0"/>
        </c:title>
        <c:numFmt formatCode="General" sourceLinked="1"/>
        <c:majorTickMark val="none"/>
        <c:minorTickMark val="none"/>
        <c:tickLblPos val="nextTo"/>
        <c:txPr>
          <a:bodyPr rot="-5400000"/>
          <a:lstStyle/>
          <a:p>
            <a:pPr lvl="0">
              <a:defRPr b="0" i="0">
                <a:solidFill>
                  <a:srgbClr val="000000"/>
                </a:solidFill>
                <a:latin typeface="Calibri"/>
              </a:defRPr>
            </a:pPr>
            <a:endParaRPr lang="es-CO"/>
          </a:p>
        </c:txPr>
        <c:crossAx val="1487377557"/>
        <c:crosses val="autoZero"/>
        <c:auto val="1"/>
        <c:lblAlgn val="ctr"/>
        <c:lblOffset val="100"/>
        <c:noMultiLvlLbl val="1"/>
      </c:catAx>
      <c:valAx>
        <c:axId val="14873775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2021</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4210636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a:t>
            </a:r>
          </a:p>
        </c:rich>
      </c:tx>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GEFEM'!$A$6:$A$14</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GEFEM'!$B$6:$B$14</c:f>
              <c:numCache>
                <c:formatCode>General</c:formatCode>
                <c:ptCount val="9"/>
                <c:pt idx="0">
                  <c:v>3</c:v>
                </c:pt>
                <c:pt idx="1">
                  <c:v>14</c:v>
                </c:pt>
                <c:pt idx="2">
                  <c:v>10</c:v>
                </c:pt>
                <c:pt idx="3">
                  <c:v>23</c:v>
                </c:pt>
                <c:pt idx="4">
                  <c:v>11</c:v>
                </c:pt>
                <c:pt idx="5">
                  <c:v>26</c:v>
                </c:pt>
                <c:pt idx="6">
                  <c:v>16</c:v>
                </c:pt>
                <c:pt idx="7">
                  <c:v>16</c:v>
                </c:pt>
                <c:pt idx="8">
                  <c:v>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B3-4F40-A415-3AF71C4D4586}"/>
            </c:ext>
          </c:extLst>
        </c:ser>
        <c:dLbls>
          <c:showLegendKey val="0"/>
          <c:showVal val="0"/>
          <c:showCatName val="0"/>
          <c:showSerName val="0"/>
          <c:showPercent val="0"/>
          <c:showBubbleSize val="0"/>
        </c:dLbls>
        <c:gapWidth val="150"/>
        <c:axId val="1019689375"/>
        <c:axId val="1936832581"/>
      </c:barChart>
      <c:catAx>
        <c:axId val="101968937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Arial"/>
              </a:defRPr>
            </a:pPr>
            <a:endParaRPr lang="es-CO"/>
          </a:p>
        </c:txPr>
        <c:crossAx val="1936832581"/>
        <c:crosses val="autoZero"/>
        <c:auto val="1"/>
        <c:lblAlgn val="ctr"/>
        <c:lblOffset val="100"/>
        <c:noMultiLvlLbl val="1"/>
      </c:catAx>
      <c:valAx>
        <c:axId val="19368325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1968937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ED7D31"/>
            </a:solidFill>
            <a:ln cmpd="sng">
              <a:solidFill>
                <a:srgbClr val="000000"/>
              </a:solidFill>
            </a:ln>
          </c:spPr>
          <c:invertIfNegative val="1"/>
          <c:cat>
            <c:numRef>
              <c:f>'GRAFICAS GEFEM'!$A$17:$A$25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GEFEM'!$B$17:$B$25</c:f>
              <c:numCache>
                <c:formatCode>General</c:formatCode>
                <c:ptCount val="9"/>
                <c:pt idx="0">
                  <c:v>12</c:v>
                </c:pt>
                <c:pt idx="1">
                  <c:v>4</c:v>
                </c:pt>
                <c:pt idx="2">
                  <c:v>6</c:v>
                </c:pt>
                <c:pt idx="3">
                  <c:v>7</c:v>
                </c:pt>
                <c:pt idx="4">
                  <c:v>4</c:v>
                </c:pt>
                <c:pt idx="5">
                  <c:v>5</c:v>
                </c:pt>
                <c:pt idx="6">
                  <c:v>9</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E99-4A41-9875-063B4A4C3801}"/>
            </c:ext>
          </c:extLst>
        </c:ser>
        <c:dLbls>
          <c:showLegendKey val="0"/>
          <c:showVal val="0"/>
          <c:showCatName val="0"/>
          <c:showSerName val="0"/>
          <c:showPercent val="0"/>
          <c:showBubbleSize val="0"/>
        </c:dLbls>
        <c:gapWidth val="150"/>
        <c:axId val="840843737"/>
        <c:axId val="1402048406"/>
      </c:barChart>
      <c:catAx>
        <c:axId val="84084373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02048406"/>
        <c:crosses val="autoZero"/>
        <c:auto val="1"/>
        <c:lblAlgn val="ctr"/>
        <c:lblOffset val="100"/>
        <c:noMultiLvlLbl val="1"/>
      </c:catAx>
      <c:valAx>
        <c:axId val="14020484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4084373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A5A5A5"/>
            </a:solidFill>
            <a:ln cmpd="sng">
              <a:solidFill>
                <a:srgbClr val="000000"/>
              </a:solidFill>
            </a:ln>
          </c:spPr>
          <c:invertIfNegative val="1"/>
          <c:cat>
            <c:numRef>
              <c:f>'GRAFICAS GEFEM'!$A$28:$A$36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GEFEM'!$B$28:$B$36</c:f>
              <c:numCache>
                <c:formatCode>General</c:formatCode>
                <c:ptCount val="9"/>
                <c:pt idx="0">
                  <c:v>1</c:v>
                </c:pt>
                <c:pt idx="1">
                  <c:v>0</c:v>
                </c:pt>
                <c:pt idx="2">
                  <c:v>0</c:v>
                </c:pt>
                <c:pt idx="3">
                  <c:v>0</c:v>
                </c:pt>
                <c:pt idx="4">
                  <c:v>0</c:v>
                </c:pt>
                <c:pt idx="5">
                  <c:v>0</c:v>
                </c:pt>
                <c:pt idx="6">
                  <c:v>1</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E57-4DCF-BE27-D9F3C10E07A7}"/>
            </c:ext>
          </c:extLst>
        </c:ser>
        <c:dLbls>
          <c:showLegendKey val="0"/>
          <c:showVal val="0"/>
          <c:showCatName val="0"/>
          <c:showSerName val="0"/>
          <c:showPercent val="0"/>
          <c:showBubbleSize val="0"/>
        </c:dLbls>
        <c:gapWidth val="150"/>
        <c:axId val="1015362658"/>
        <c:axId val="1816558449"/>
      </c:barChart>
      <c:catAx>
        <c:axId val="101536265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16558449"/>
        <c:crosses val="autoZero"/>
        <c:auto val="1"/>
        <c:lblAlgn val="ctr"/>
        <c:lblOffset val="100"/>
        <c:noMultiLvlLbl val="1"/>
      </c:catAx>
      <c:valAx>
        <c:axId val="18165584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1536265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autoTitleDeleted val="0"/>
    <c:plotArea>
      <c:layout/>
      <c:barChart>
        <c:barDir val="col"/>
        <c:grouping val="clustered"/>
        <c:varyColors val="1"/>
        <c:ser>
          <c:idx val="0"/>
          <c:order val="0"/>
          <c:tx>
            <c:v>Capítulo de libro</c:v>
          </c:tx>
          <c:spPr>
            <a:solidFill>
              <a:srgbClr val="FFC000"/>
            </a:solidFill>
            <a:ln cmpd="sng">
              <a:solidFill>
                <a:srgbClr val="000000"/>
              </a:solidFill>
            </a:ln>
          </c:spPr>
          <c:invertIfNegative val="1"/>
          <c:cat>
            <c:numRef>
              <c:f>'GRAFICAS GEFEM'!$A$39:$A$47</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GEFEM'!$B$39:$B$47</c:f>
              <c:numCache>
                <c:formatCode>General</c:formatCode>
                <c:ptCount val="9"/>
                <c:pt idx="0">
                  <c:v>0</c:v>
                </c:pt>
                <c:pt idx="1">
                  <c:v>0</c:v>
                </c:pt>
                <c:pt idx="2">
                  <c:v>1</c:v>
                </c:pt>
                <c:pt idx="3">
                  <c:v>0</c:v>
                </c:pt>
                <c:pt idx="4">
                  <c:v>5</c:v>
                </c:pt>
                <c:pt idx="5">
                  <c:v>0</c:v>
                </c:pt>
                <c:pt idx="6">
                  <c:v>4</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54-4498-8270-9E7BA662A7DB}"/>
            </c:ext>
          </c:extLst>
        </c:ser>
        <c:dLbls>
          <c:showLegendKey val="0"/>
          <c:showVal val="0"/>
          <c:showCatName val="0"/>
          <c:showSerName val="0"/>
          <c:showPercent val="0"/>
          <c:showBubbleSize val="0"/>
        </c:dLbls>
        <c:gapWidth val="150"/>
        <c:axId val="1836743454"/>
        <c:axId val="2041497843"/>
      </c:barChart>
      <c:catAx>
        <c:axId val="183674345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41497843"/>
        <c:crosses val="autoZero"/>
        <c:auto val="1"/>
        <c:lblAlgn val="ctr"/>
        <c:lblOffset val="100"/>
        <c:noMultiLvlLbl val="1"/>
      </c:catAx>
      <c:valAx>
        <c:axId val="20414978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3674345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70AD47"/>
            </a:solidFill>
            <a:ln cmpd="sng">
              <a:solidFill>
                <a:srgbClr val="000000"/>
              </a:solidFill>
            </a:ln>
          </c:spPr>
          <c:invertIfNegative val="1"/>
          <c:cat>
            <c:numRef>
              <c:f>'GRAFICAS GEFEM'!$A$50:$A$58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GEFEM'!$B$50:$B$58</c:f>
              <c:numCache>
                <c:formatCode>General</c:formatCode>
                <c:ptCount val="9"/>
                <c:pt idx="0">
                  <c:v>0</c:v>
                </c:pt>
                <c:pt idx="1">
                  <c:v>0</c:v>
                </c:pt>
                <c:pt idx="2">
                  <c:v>0</c:v>
                </c:pt>
                <c:pt idx="3">
                  <c:v>1</c:v>
                </c:pt>
                <c:pt idx="4">
                  <c:v>0</c:v>
                </c:pt>
                <c:pt idx="5">
                  <c:v>0</c:v>
                </c:pt>
                <c:pt idx="6">
                  <c:v>2</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C18-428A-949F-805F6558AC2A}"/>
            </c:ext>
          </c:extLst>
        </c:ser>
        <c:dLbls>
          <c:showLegendKey val="0"/>
          <c:showVal val="0"/>
          <c:showCatName val="0"/>
          <c:showSerName val="0"/>
          <c:showPercent val="0"/>
          <c:showBubbleSize val="0"/>
        </c:dLbls>
        <c:gapWidth val="150"/>
        <c:axId val="1241351590"/>
        <c:axId val="630563800"/>
      </c:barChart>
      <c:catAx>
        <c:axId val="124135159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30563800"/>
        <c:crosses val="autoZero"/>
        <c:auto val="1"/>
        <c:lblAlgn val="ctr"/>
        <c:lblOffset val="100"/>
        <c:noMultiLvlLbl val="1"/>
      </c:catAx>
      <c:valAx>
        <c:axId val="6305638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4135159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D5A6BD"/>
            </a:solidFill>
            <a:ln cmpd="sng">
              <a:solidFill>
                <a:srgbClr val="000000"/>
              </a:solidFill>
            </a:ln>
          </c:spPr>
          <c:invertIfNegative val="1"/>
          <c:cat>
            <c:numRef>
              <c:f>'GRAFICAS GEFEM'!$A$61:$A$69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GEFEM'!$B$61:$B$69</c:f>
              <c:numCache>
                <c:formatCode>General</c:formatCode>
                <c:ptCount val="9"/>
                <c:pt idx="0">
                  <c:v>4</c:v>
                </c:pt>
                <c:pt idx="1">
                  <c:v>10</c:v>
                </c:pt>
                <c:pt idx="2">
                  <c:v>11</c:v>
                </c:pt>
                <c:pt idx="3">
                  <c:v>14</c:v>
                </c:pt>
                <c:pt idx="4">
                  <c:v>11</c:v>
                </c:pt>
                <c:pt idx="5">
                  <c:v>9</c:v>
                </c:pt>
                <c:pt idx="6">
                  <c:v>9</c:v>
                </c:pt>
                <c:pt idx="7">
                  <c:v>1</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2E4-4908-9328-253923AD77EB}"/>
            </c:ext>
          </c:extLst>
        </c:ser>
        <c:dLbls>
          <c:showLegendKey val="0"/>
          <c:showVal val="0"/>
          <c:showCatName val="0"/>
          <c:showSerName val="0"/>
          <c:showPercent val="0"/>
          <c:showBubbleSize val="0"/>
        </c:dLbls>
        <c:gapWidth val="150"/>
        <c:axId val="2077411430"/>
        <c:axId val="225397081"/>
      </c:barChart>
      <c:catAx>
        <c:axId val="20774114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25397081"/>
        <c:crosses val="autoZero"/>
        <c:auto val="1"/>
        <c:lblAlgn val="ctr"/>
        <c:lblOffset val="100"/>
        <c:noMultiLvlLbl val="1"/>
      </c:catAx>
      <c:valAx>
        <c:axId val="2253970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7741143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IDEAS'!$B$5:$B$12</c:f>
              <c:numCache>
                <c:formatCode>General</c:formatCode>
                <c:ptCount val="8"/>
                <c:pt idx="0">
                  <c:v>0</c:v>
                </c:pt>
                <c:pt idx="1">
                  <c:v>1</c:v>
                </c:pt>
                <c:pt idx="2">
                  <c:v>4</c:v>
                </c:pt>
                <c:pt idx="3">
                  <c:v>4</c:v>
                </c:pt>
                <c:pt idx="4">
                  <c:v>2</c:v>
                </c:pt>
                <c:pt idx="5">
                  <c:v>6</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27F-4309-A729-99348846DF02}"/>
            </c:ext>
          </c:extLst>
        </c:ser>
        <c:dLbls>
          <c:showLegendKey val="0"/>
          <c:showVal val="0"/>
          <c:showCatName val="0"/>
          <c:showSerName val="0"/>
          <c:showPercent val="0"/>
          <c:showBubbleSize val="0"/>
        </c:dLbls>
        <c:gapWidth val="150"/>
        <c:axId val="1846651818"/>
        <c:axId val="853503469"/>
      </c:barChart>
      <c:catAx>
        <c:axId val="184665181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853503469"/>
        <c:crosses val="autoZero"/>
        <c:auto val="1"/>
        <c:lblAlgn val="ctr"/>
        <c:lblOffset val="100"/>
        <c:noMultiLvlLbl val="1"/>
      </c:catAx>
      <c:valAx>
        <c:axId val="8535034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4665181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IDEAS'!$B$18:$B$25</c:f>
              <c:numCache>
                <c:formatCode>General</c:formatCode>
                <c:ptCount val="8"/>
                <c:pt idx="0">
                  <c:v>6</c:v>
                </c:pt>
                <c:pt idx="1">
                  <c:v>2</c:v>
                </c:pt>
                <c:pt idx="2">
                  <c:v>3</c:v>
                </c:pt>
                <c:pt idx="3">
                  <c:v>5</c:v>
                </c:pt>
                <c:pt idx="4">
                  <c:v>4</c:v>
                </c:pt>
                <c:pt idx="5">
                  <c:v>1</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C96-455C-B1B4-DA90F330E458}"/>
            </c:ext>
          </c:extLst>
        </c:ser>
        <c:dLbls>
          <c:showLegendKey val="0"/>
          <c:showVal val="0"/>
          <c:showCatName val="0"/>
          <c:showSerName val="0"/>
          <c:showPercent val="0"/>
          <c:showBubbleSize val="0"/>
        </c:dLbls>
        <c:gapWidth val="150"/>
        <c:axId val="308396772"/>
        <c:axId val="204547046"/>
      </c:barChart>
      <c:catAx>
        <c:axId val="30839677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4547046"/>
        <c:crosses val="autoZero"/>
        <c:auto val="1"/>
        <c:lblAlgn val="ctr"/>
        <c:lblOffset val="100"/>
        <c:noMultiLvlLbl val="1"/>
      </c:catAx>
      <c:valAx>
        <c:axId val="20454704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0839677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IDEAS'!$A$31:$A$38</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IDEAS'!$B$31:$B$39</c:f>
              <c:numCache>
                <c:formatCode>General</c:formatCode>
                <c:ptCount val="9"/>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062-4316-8F3E-B55CB1633382}"/>
            </c:ext>
          </c:extLst>
        </c:ser>
        <c:dLbls>
          <c:showLegendKey val="0"/>
          <c:showVal val="0"/>
          <c:showCatName val="0"/>
          <c:showSerName val="0"/>
          <c:showPercent val="0"/>
          <c:showBubbleSize val="0"/>
        </c:dLbls>
        <c:gapWidth val="150"/>
        <c:axId val="879084029"/>
        <c:axId val="594001406"/>
      </c:barChart>
      <c:catAx>
        <c:axId val="87908402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94001406"/>
        <c:crosses val="autoZero"/>
        <c:auto val="1"/>
        <c:lblAlgn val="ctr"/>
        <c:lblOffset val="100"/>
        <c:noMultiLvlLbl val="1"/>
      </c:catAx>
      <c:valAx>
        <c:axId val="5940014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7908402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IDEAS'!$B$44:$B$51</c:f>
              <c:numCache>
                <c:formatCode>General</c:formatCode>
                <c:ptCount val="8"/>
                <c:pt idx="0">
                  <c:v>0</c:v>
                </c:pt>
                <c:pt idx="1">
                  <c:v>0</c:v>
                </c:pt>
                <c:pt idx="2">
                  <c:v>0</c:v>
                </c:pt>
                <c:pt idx="3">
                  <c:v>0</c:v>
                </c:pt>
                <c:pt idx="4">
                  <c:v>0</c:v>
                </c:pt>
                <c:pt idx="5">
                  <c:v>1</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932-4FF8-A240-6AC9092C4F78}"/>
            </c:ext>
          </c:extLst>
        </c:ser>
        <c:dLbls>
          <c:showLegendKey val="0"/>
          <c:showVal val="0"/>
          <c:showCatName val="0"/>
          <c:showSerName val="0"/>
          <c:showPercent val="0"/>
          <c:showBubbleSize val="0"/>
        </c:dLbls>
        <c:gapWidth val="150"/>
        <c:axId val="461975538"/>
        <c:axId val="1700360928"/>
      </c:barChart>
      <c:catAx>
        <c:axId val="46197553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00360928"/>
        <c:crosses val="autoZero"/>
        <c:auto val="1"/>
        <c:lblAlgn val="ctr"/>
        <c:lblOffset val="100"/>
        <c:noMultiLvlLbl val="1"/>
      </c:catAx>
      <c:valAx>
        <c:axId val="17003609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6197553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IDEAS'!$B$57:$B$64</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E4B-4479-9471-8A1A9FCC1463}"/>
            </c:ext>
          </c:extLst>
        </c:ser>
        <c:dLbls>
          <c:showLegendKey val="0"/>
          <c:showVal val="0"/>
          <c:showCatName val="0"/>
          <c:showSerName val="0"/>
          <c:showPercent val="0"/>
          <c:showBubbleSize val="0"/>
        </c:dLbls>
        <c:gapWidth val="150"/>
        <c:axId val="282929240"/>
        <c:axId val="1021147062"/>
      </c:barChart>
      <c:catAx>
        <c:axId val="28292924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21147062"/>
        <c:crosses val="autoZero"/>
        <c:auto val="1"/>
        <c:lblAlgn val="ctr"/>
        <c:lblOffset val="100"/>
        <c:noMultiLvlLbl val="1"/>
      </c:catAx>
      <c:valAx>
        <c:axId val="10211470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8292924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IDEAS'!$A$70:$A$78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IDEAS'!$B$70:$B$77</c:f>
              <c:numCache>
                <c:formatCode>General</c:formatCode>
                <c:ptCount val="8"/>
                <c:pt idx="0">
                  <c:v>4</c:v>
                </c:pt>
                <c:pt idx="1">
                  <c:v>1</c:v>
                </c:pt>
                <c:pt idx="2">
                  <c:v>2</c:v>
                </c:pt>
                <c:pt idx="3">
                  <c:v>2</c:v>
                </c:pt>
                <c:pt idx="4">
                  <c:v>2</c:v>
                </c:pt>
                <c:pt idx="5">
                  <c:v>5</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07E-43BB-9FE8-2F1003614504}"/>
            </c:ext>
          </c:extLst>
        </c:ser>
        <c:dLbls>
          <c:showLegendKey val="0"/>
          <c:showVal val="0"/>
          <c:showCatName val="0"/>
          <c:showSerName val="0"/>
          <c:showPercent val="0"/>
          <c:showBubbleSize val="0"/>
        </c:dLbls>
        <c:gapWidth val="150"/>
        <c:axId val="1343891365"/>
        <c:axId val="643340947"/>
      </c:barChart>
      <c:catAx>
        <c:axId val="134389136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43340947"/>
        <c:crosses val="autoZero"/>
        <c:auto val="1"/>
        <c:lblAlgn val="ctr"/>
        <c:lblOffset val="100"/>
        <c:noMultiLvlLbl val="1"/>
      </c:catAx>
      <c:valAx>
        <c:axId val="6433409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4389136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ARTICULOS</a:t>
            </a:r>
          </a:p>
        </c:rich>
      </c:tx>
      <c:overlay val="0"/>
    </c:title>
    <c:autoTitleDeleted val="0"/>
    <c:plotArea>
      <c:layout/>
      <c:barChart>
        <c:barDir val="col"/>
        <c:grouping val="clustered"/>
        <c:varyColors val="1"/>
        <c:ser>
          <c:idx val="0"/>
          <c:order val="0"/>
          <c:spPr>
            <a:solidFill>
              <a:srgbClr val="ED7D31"/>
            </a:solidFill>
            <a:ln cmpd="sng">
              <a:solidFill>
                <a:srgbClr val="000000"/>
              </a:solidFill>
            </a:ln>
          </c:spPr>
          <c:invertIfNegative val="1"/>
          <c:cat>
            <c:numRef>
              <c:f>'Graficas GICALYT'!$B$4:$B$12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GICALYT'!$C$4:$C$12</c:f>
              <c:numCache>
                <c:formatCode>General</c:formatCode>
                <c:ptCount val="9"/>
                <c:pt idx="0">
                  <c:v>2</c:v>
                </c:pt>
                <c:pt idx="1">
                  <c:v>5</c:v>
                </c:pt>
                <c:pt idx="2">
                  <c:v>6</c:v>
                </c:pt>
                <c:pt idx="3">
                  <c:v>4</c:v>
                </c:pt>
                <c:pt idx="4">
                  <c:v>9</c:v>
                </c:pt>
                <c:pt idx="5">
                  <c:v>3</c:v>
                </c:pt>
                <c:pt idx="6">
                  <c:v>3</c:v>
                </c:pt>
                <c:pt idx="7">
                  <c:v>2</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0F7-4C1D-85E9-76C8C47F49A5}"/>
            </c:ext>
          </c:extLst>
        </c:ser>
        <c:dLbls>
          <c:showLegendKey val="0"/>
          <c:showVal val="0"/>
          <c:showCatName val="0"/>
          <c:showSerName val="0"/>
          <c:showPercent val="0"/>
          <c:showBubbleSize val="0"/>
        </c:dLbls>
        <c:gapWidth val="150"/>
        <c:axId val="90131286"/>
        <c:axId val="352936790"/>
      </c:barChart>
      <c:catAx>
        <c:axId val="9013128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52936790"/>
        <c:crosses val="autoZero"/>
        <c:auto val="1"/>
        <c:lblAlgn val="ctr"/>
        <c:lblOffset val="100"/>
        <c:noMultiLvlLbl val="1"/>
      </c:catAx>
      <c:valAx>
        <c:axId val="3529367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013128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EVENTOS CIENTÍFICOS</a:t>
            </a:r>
          </a:p>
        </c:rich>
      </c:tx>
      <c:overlay val="0"/>
    </c:title>
    <c:autoTitleDeleted val="0"/>
    <c:plotArea>
      <c:layout/>
      <c:barChart>
        <c:barDir val="col"/>
        <c:grouping val="clustered"/>
        <c:varyColors val="1"/>
        <c:ser>
          <c:idx val="0"/>
          <c:order val="0"/>
          <c:spPr>
            <a:solidFill>
              <a:srgbClr val="9900FF"/>
            </a:solidFill>
            <a:ln cmpd="sng">
              <a:solidFill>
                <a:srgbClr val="000000"/>
              </a:solidFill>
            </a:ln>
          </c:spPr>
          <c:invertIfNegative val="1"/>
          <c:cat>
            <c:numRef>
              <c:f>'Graficas GICALYT'!$B$15:$B$23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GICALYT'!$C$15:$C$23</c:f>
              <c:numCache>
                <c:formatCode>General</c:formatCode>
                <c:ptCount val="9"/>
                <c:pt idx="0">
                  <c:v>4</c:v>
                </c:pt>
                <c:pt idx="1">
                  <c:v>3</c:v>
                </c:pt>
                <c:pt idx="2">
                  <c:v>4</c:v>
                </c:pt>
                <c:pt idx="3">
                  <c:v>5</c:v>
                </c:pt>
                <c:pt idx="4">
                  <c:v>6</c:v>
                </c:pt>
                <c:pt idx="5">
                  <c:v>4</c:v>
                </c:pt>
                <c:pt idx="6">
                  <c:v>2</c:v>
                </c:pt>
                <c:pt idx="7">
                  <c:v>3</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B33-411F-A545-0F67499AD174}"/>
            </c:ext>
          </c:extLst>
        </c:ser>
        <c:dLbls>
          <c:showLegendKey val="0"/>
          <c:showVal val="0"/>
          <c:showCatName val="0"/>
          <c:showSerName val="0"/>
          <c:showPercent val="0"/>
          <c:showBubbleSize val="0"/>
        </c:dLbls>
        <c:gapWidth val="150"/>
        <c:axId val="327359535"/>
        <c:axId val="2078185078"/>
      </c:barChart>
      <c:catAx>
        <c:axId val="32735953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78185078"/>
        <c:crosses val="autoZero"/>
        <c:auto val="1"/>
        <c:lblAlgn val="ctr"/>
        <c:lblOffset val="100"/>
        <c:noMultiLvlLbl val="1"/>
      </c:catAx>
      <c:valAx>
        <c:axId val="20781850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2735953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LIBROS</a:t>
            </a:r>
          </a:p>
        </c:rich>
      </c:tx>
      <c:overlay val="0"/>
    </c:title>
    <c:autoTitleDeleted val="0"/>
    <c:plotArea>
      <c:layout/>
      <c:barChart>
        <c:barDir val="col"/>
        <c:grouping val="clustered"/>
        <c:varyColors val="1"/>
        <c:ser>
          <c:idx val="0"/>
          <c:order val="0"/>
          <c:spPr>
            <a:solidFill>
              <a:srgbClr val="93C47D"/>
            </a:solidFill>
            <a:ln cmpd="sng">
              <a:solidFill>
                <a:srgbClr val="000000"/>
              </a:solidFill>
            </a:ln>
          </c:spPr>
          <c:invertIfNegative val="1"/>
          <c:cat>
            <c:numRef>
              <c:f>'Graficas GICALYT'!$B$26:$B$34</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GICALYT'!$C$26:$C$34</c:f>
              <c:numCache>
                <c:formatCode>General</c:formatCode>
                <c:ptCount val="9"/>
                <c:pt idx="0">
                  <c:v>0</c:v>
                </c:pt>
                <c:pt idx="1">
                  <c:v>0</c:v>
                </c:pt>
                <c:pt idx="2">
                  <c:v>0</c:v>
                </c:pt>
                <c:pt idx="3">
                  <c:v>0</c:v>
                </c:pt>
                <c:pt idx="4">
                  <c:v>1</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1BD-4156-A760-DEC598CD2183}"/>
            </c:ext>
          </c:extLst>
        </c:ser>
        <c:dLbls>
          <c:showLegendKey val="0"/>
          <c:showVal val="0"/>
          <c:showCatName val="0"/>
          <c:showSerName val="0"/>
          <c:showPercent val="0"/>
          <c:showBubbleSize val="0"/>
        </c:dLbls>
        <c:gapWidth val="150"/>
        <c:axId val="1851431419"/>
        <c:axId val="1518530153"/>
      </c:barChart>
      <c:catAx>
        <c:axId val="1851431419"/>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18530153"/>
        <c:crosses val="autoZero"/>
        <c:auto val="1"/>
        <c:lblAlgn val="ctr"/>
        <c:lblOffset val="100"/>
        <c:noMultiLvlLbl val="1"/>
      </c:catAx>
      <c:valAx>
        <c:axId val="15185301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5143141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CAPÍTULOS DE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GICALYT'!$B$37:$B$45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GICALYT'!$C$37:$C$45</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68-4A55-9ABF-D49D83CD8171}"/>
            </c:ext>
          </c:extLst>
        </c:ser>
        <c:dLbls>
          <c:showLegendKey val="0"/>
          <c:showVal val="0"/>
          <c:showCatName val="0"/>
          <c:showSerName val="0"/>
          <c:showPercent val="0"/>
          <c:showBubbleSize val="0"/>
        </c:dLbls>
        <c:gapWidth val="150"/>
        <c:axId val="1837134600"/>
        <c:axId val="1035896334"/>
      </c:barChart>
      <c:catAx>
        <c:axId val="1837134600"/>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35896334"/>
        <c:crosses val="autoZero"/>
        <c:auto val="1"/>
        <c:lblAlgn val="ctr"/>
        <c:lblOffset val="100"/>
        <c:noMultiLvlLbl val="1"/>
      </c:catAx>
      <c:valAx>
        <c:axId val="10358963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3713460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GICALYT'!$B$37:$B$45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GICALYT'!$C$48:$C$56</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32D-495C-B566-33A70ED2F1D3}"/>
            </c:ext>
          </c:extLst>
        </c:ser>
        <c:dLbls>
          <c:showLegendKey val="0"/>
          <c:showVal val="0"/>
          <c:showCatName val="0"/>
          <c:showSerName val="0"/>
          <c:showPercent val="0"/>
          <c:showBubbleSize val="0"/>
        </c:dLbls>
        <c:gapWidth val="150"/>
        <c:axId val="628055342"/>
        <c:axId val="711589639"/>
      </c:barChart>
      <c:catAx>
        <c:axId val="62805534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11589639"/>
        <c:crosses val="autoZero"/>
        <c:auto val="1"/>
        <c:lblAlgn val="ctr"/>
        <c:lblOffset val="100"/>
        <c:noMultiLvlLbl val="1"/>
      </c:catAx>
      <c:valAx>
        <c:axId val="7115896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2805534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serif"/>
              </a:defRPr>
            </a:pPr>
            <a:r>
              <a:rPr b="0" i="0">
                <a:solidFill>
                  <a:srgbClr val="757575"/>
                </a:solidFill>
                <a:latin typeface="serif"/>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GICALYT'!$B$59:$B$67</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GICALYT'!$C$59:$C$67</c:f>
              <c:numCache>
                <c:formatCode>General</c:formatCode>
                <c:ptCount val="9"/>
                <c:pt idx="0">
                  <c:v>2</c:v>
                </c:pt>
                <c:pt idx="1">
                  <c:v>5</c:v>
                </c:pt>
                <c:pt idx="2">
                  <c:v>3</c:v>
                </c:pt>
                <c:pt idx="3">
                  <c:v>3</c:v>
                </c:pt>
                <c:pt idx="4">
                  <c:v>1</c:v>
                </c:pt>
                <c:pt idx="5">
                  <c:v>0</c:v>
                </c:pt>
                <c:pt idx="6">
                  <c:v>3</c:v>
                </c:pt>
                <c:pt idx="7">
                  <c:v>8</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F29-453A-9E04-A9D94C710076}"/>
            </c:ext>
          </c:extLst>
        </c:ser>
        <c:dLbls>
          <c:showLegendKey val="0"/>
          <c:showVal val="0"/>
          <c:showCatName val="0"/>
          <c:showSerName val="0"/>
          <c:showPercent val="0"/>
          <c:showBubbleSize val="0"/>
        </c:dLbls>
        <c:gapWidth val="150"/>
        <c:axId val="898722406"/>
        <c:axId val="1121424469"/>
      </c:barChart>
      <c:catAx>
        <c:axId val="898722406"/>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21424469"/>
        <c:crosses val="autoZero"/>
        <c:auto val="1"/>
        <c:lblAlgn val="ctr"/>
        <c:lblOffset val="100"/>
        <c:noMultiLvlLbl val="1"/>
      </c:catAx>
      <c:valAx>
        <c:axId val="11214244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9872240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GICOGE'!$A$5:$A$12</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GICOGE'!$B$5:$B$13</c:f>
              <c:numCache>
                <c:formatCode>General</c:formatCode>
                <c:ptCount val="9"/>
                <c:pt idx="0">
                  <c:v>10</c:v>
                </c:pt>
                <c:pt idx="1">
                  <c:v>22</c:v>
                </c:pt>
                <c:pt idx="2">
                  <c:v>20</c:v>
                </c:pt>
                <c:pt idx="3">
                  <c:v>11</c:v>
                </c:pt>
                <c:pt idx="4">
                  <c:v>11</c:v>
                </c:pt>
                <c:pt idx="5">
                  <c:v>20</c:v>
                </c:pt>
                <c:pt idx="6">
                  <c:v>7</c:v>
                </c:pt>
                <c:pt idx="7">
                  <c:v>57</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9B-49DC-9FAC-0F52C45D22E8}"/>
            </c:ext>
          </c:extLst>
        </c:ser>
        <c:dLbls>
          <c:showLegendKey val="0"/>
          <c:showVal val="0"/>
          <c:showCatName val="0"/>
          <c:showSerName val="0"/>
          <c:showPercent val="0"/>
          <c:showBubbleSize val="0"/>
        </c:dLbls>
        <c:gapWidth val="150"/>
        <c:axId val="409849980"/>
        <c:axId val="416319091"/>
      </c:barChart>
      <c:catAx>
        <c:axId val="40984998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16319091"/>
        <c:crosses val="autoZero"/>
        <c:auto val="1"/>
        <c:lblAlgn val="ctr"/>
        <c:lblOffset val="100"/>
        <c:noMultiLvlLbl val="1"/>
      </c:catAx>
      <c:valAx>
        <c:axId val="4163190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0984998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GICOGE'!$B$18:$B$26</c:f>
              <c:numCache>
                <c:formatCode>General</c:formatCode>
                <c:ptCount val="9"/>
                <c:pt idx="0">
                  <c:v>3</c:v>
                </c:pt>
                <c:pt idx="1">
                  <c:v>5</c:v>
                </c:pt>
                <c:pt idx="2">
                  <c:v>1</c:v>
                </c:pt>
                <c:pt idx="3">
                  <c:v>7</c:v>
                </c:pt>
                <c:pt idx="4">
                  <c:v>2</c:v>
                </c:pt>
                <c:pt idx="5">
                  <c:v>5</c:v>
                </c:pt>
                <c:pt idx="6">
                  <c:v>0</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92D-4278-A5AA-5EBABA370E20}"/>
            </c:ext>
          </c:extLst>
        </c:ser>
        <c:dLbls>
          <c:showLegendKey val="0"/>
          <c:showVal val="0"/>
          <c:showCatName val="0"/>
          <c:showSerName val="0"/>
          <c:showPercent val="0"/>
          <c:showBubbleSize val="0"/>
        </c:dLbls>
        <c:gapWidth val="150"/>
        <c:axId val="132503500"/>
        <c:axId val="1570810418"/>
      </c:barChart>
      <c:catAx>
        <c:axId val="13250350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70810418"/>
        <c:crosses val="autoZero"/>
        <c:auto val="1"/>
        <c:lblAlgn val="ctr"/>
        <c:lblOffset val="100"/>
        <c:noMultiLvlLbl val="1"/>
      </c:catAx>
      <c:valAx>
        <c:axId val="15708104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250350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GICOGE'!$A$31:$A$38</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GICOGE'!$B$31:$B$39</c:f>
              <c:numCache>
                <c:formatCode>General</c:formatCode>
                <c:ptCount val="9"/>
                <c:pt idx="0">
                  <c:v>1</c:v>
                </c:pt>
                <c:pt idx="1">
                  <c:v>1</c:v>
                </c:pt>
                <c:pt idx="2">
                  <c:v>2</c:v>
                </c:pt>
                <c:pt idx="3">
                  <c:v>2</c:v>
                </c:pt>
                <c:pt idx="4">
                  <c:v>1</c:v>
                </c:pt>
                <c:pt idx="5">
                  <c:v>0</c:v>
                </c:pt>
                <c:pt idx="6">
                  <c:v>2</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9B0-4283-99B0-A7C56965F9C1}"/>
            </c:ext>
          </c:extLst>
        </c:ser>
        <c:dLbls>
          <c:showLegendKey val="0"/>
          <c:showVal val="0"/>
          <c:showCatName val="0"/>
          <c:showSerName val="0"/>
          <c:showPercent val="0"/>
          <c:showBubbleSize val="0"/>
        </c:dLbls>
        <c:gapWidth val="150"/>
        <c:axId val="441350389"/>
        <c:axId val="79913759"/>
      </c:barChart>
      <c:catAx>
        <c:axId val="44135038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9913759"/>
        <c:crosses val="autoZero"/>
        <c:auto val="1"/>
        <c:lblAlgn val="ctr"/>
        <c:lblOffset val="100"/>
        <c:noMultiLvlLbl val="1"/>
      </c:catAx>
      <c:valAx>
        <c:axId val="799137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4135038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GICOGE'!$B$44:$B$52</c:f>
              <c:numCache>
                <c:formatCode>General</c:formatCode>
                <c:ptCount val="9"/>
                <c:pt idx="0">
                  <c:v>0</c:v>
                </c:pt>
                <c:pt idx="1">
                  <c:v>0</c:v>
                </c:pt>
                <c:pt idx="2">
                  <c:v>0</c:v>
                </c:pt>
                <c:pt idx="3">
                  <c:v>0</c:v>
                </c:pt>
                <c:pt idx="4">
                  <c:v>1</c:v>
                </c:pt>
                <c:pt idx="5">
                  <c:v>0</c:v>
                </c:pt>
                <c:pt idx="6">
                  <c:v>0</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044-47E4-B75B-E892E23ED8C9}"/>
            </c:ext>
          </c:extLst>
        </c:ser>
        <c:dLbls>
          <c:showLegendKey val="0"/>
          <c:showVal val="0"/>
          <c:showCatName val="0"/>
          <c:showSerName val="0"/>
          <c:showPercent val="0"/>
          <c:showBubbleSize val="0"/>
        </c:dLbls>
        <c:gapWidth val="150"/>
        <c:axId val="642300281"/>
        <c:axId val="2132911953"/>
      </c:barChart>
      <c:catAx>
        <c:axId val="6423002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132911953"/>
        <c:crosses val="autoZero"/>
        <c:auto val="1"/>
        <c:lblAlgn val="ctr"/>
        <c:lblOffset val="100"/>
        <c:noMultiLvlLbl val="1"/>
      </c:catAx>
      <c:valAx>
        <c:axId val="21329119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4230028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GICOGE'!$B$57:$B$65</c:f>
              <c:numCache>
                <c:formatCode>General</c:formatCode>
                <c:ptCount val="9"/>
                <c:pt idx="0">
                  <c:v>0</c:v>
                </c:pt>
                <c:pt idx="1">
                  <c:v>5</c:v>
                </c:pt>
                <c:pt idx="2">
                  <c:v>1</c:v>
                </c:pt>
                <c:pt idx="3">
                  <c:v>4</c:v>
                </c:pt>
                <c:pt idx="4">
                  <c:v>2</c:v>
                </c:pt>
                <c:pt idx="5">
                  <c:v>3</c:v>
                </c:pt>
                <c:pt idx="6">
                  <c:v>6</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AB-4877-97E6-BE6A12973AEE}"/>
            </c:ext>
          </c:extLst>
        </c:ser>
        <c:dLbls>
          <c:showLegendKey val="0"/>
          <c:showVal val="0"/>
          <c:showCatName val="0"/>
          <c:showSerName val="0"/>
          <c:showPercent val="0"/>
          <c:showBubbleSize val="0"/>
        </c:dLbls>
        <c:gapWidth val="150"/>
        <c:axId val="338186516"/>
        <c:axId val="248327628"/>
      </c:barChart>
      <c:catAx>
        <c:axId val="33818651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48327628"/>
        <c:crosses val="autoZero"/>
        <c:auto val="1"/>
        <c:lblAlgn val="ctr"/>
        <c:lblOffset val="100"/>
        <c:noMultiLvlLbl val="1"/>
      </c:catAx>
      <c:valAx>
        <c:axId val="2483276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3818651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contra Año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GICOGE'!$A$70:$A$78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GICOGE'!$B$70:$B$78</c:f>
              <c:numCache>
                <c:formatCode>General</c:formatCode>
                <c:ptCount val="9"/>
                <c:pt idx="0">
                  <c:v>10</c:v>
                </c:pt>
                <c:pt idx="1">
                  <c:v>27</c:v>
                </c:pt>
                <c:pt idx="2">
                  <c:v>22</c:v>
                </c:pt>
                <c:pt idx="3">
                  <c:v>20</c:v>
                </c:pt>
                <c:pt idx="4">
                  <c:v>16</c:v>
                </c:pt>
                <c:pt idx="5">
                  <c:v>5</c:v>
                </c:pt>
                <c:pt idx="6">
                  <c:v>2</c:v>
                </c:pt>
                <c:pt idx="7">
                  <c:v>3</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6BC-48AA-A27C-BD21D455D657}"/>
            </c:ext>
          </c:extLst>
        </c:ser>
        <c:dLbls>
          <c:showLegendKey val="0"/>
          <c:showVal val="0"/>
          <c:showCatName val="0"/>
          <c:showSerName val="0"/>
          <c:showPercent val="0"/>
          <c:showBubbleSize val="0"/>
        </c:dLbls>
        <c:gapWidth val="150"/>
        <c:axId val="915922326"/>
        <c:axId val="936469896"/>
      </c:barChart>
      <c:catAx>
        <c:axId val="91592232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36469896"/>
        <c:crosses val="autoZero"/>
        <c:auto val="1"/>
        <c:lblAlgn val="ctr"/>
        <c:lblOffset val="100"/>
        <c:noMultiLvlLbl val="1"/>
      </c:catAx>
      <c:valAx>
        <c:axId val="9364698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1592232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Articulos</a:t>
            </a:r>
          </a:p>
        </c:rich>
      </c:tx>
      <c:overlay val="0"/>
    </c:title>
    <c:autoTitleDeleted val="0"/>
    <c:plotArea>
      <c:layout/>
      <c:barChart>
        <c:barDir val="col"/>
        <c:grouping val="clustered"/>
        <c:varyColors val="1"/>
        <c:ser>
          <c:idx val="0"/>
          <c:order val="0"/>
          <c:tx>
            <c:strRef>
              <c:f>'GRAFICAS THRISCUD'!$I$2</c:f>
              <c:strCache>
                <c:ptCount val="1"/>
              </c:strCache>
            </c:strRef>
          </c:tx>
          <c:spPr>
            <a:solidFill>
              <a:srgbClr val="5B9BD5"/>
            </a:solidFill>
            <a:ln cmpd="sng">
              <a:solidFill>
                <a:srgbClr val="000000"/>
              </a:solidFill>
            </a:ln>
          </c:spPr>
          <c:invertIfNegative val="1"/>
          <c:cat>
            <c:numRef>
              <c:f>'GRAFICAS THRISCUD'!$H$3:$H$11</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THRISCUD'!$I$3:$I$11</c:f>
              <c:numCache>
                <c:formatCode>General</c:formatCode>
                <c:ptCount val="9"/>
                <c:pt idx="0">
                  <c:v>1</c:v>
                </c:pt>
                <c:pt idx="1">
                  <c:v>1</c:v>
                </c:pt>
                <c:pt idx="2">
                  <c:v>0</c:v>
                </c:pt>
                <c:pt idx="3">
                  <c:v>6</c:v>
                </c:pt>
                <c:pt idx="4">
                  <c:v>0</c:v>
                </c:pt>
                <c:pt idx="5">
                  <c:v>0</c:v>
                </c:pt>
                <c:pt idx="6">
                  <c:v>2</c:v>
                </c:pt>
                <c:pt idx="7">
                  <c:v>2</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F00-4B80-BA82-A1503F57177A}"/>
            </c:ext>
          </c:extLst>
        </c:ser>
        <c:dLbls>
          <c:showLegendKey val="0"/>
          <c:showVal val="0"/>
          <c:showCatName val="0"/>
          <c:showSerName val="0"/>
          <c:showPercent val="0"/>
          <c:showBubbleSize val="0"/>
        </c:dLbls>
        <c:gapWidth val="150"/>
        <c:axId val="1069526717"/>
        <c:axId val="443180126"/>
      </c:barChart>
      <c:catAx>
        <c:axId val="10695267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43180126"/>
        <c:crosses val="autoZero"/>
        <c:auto val="1"/>
        <c:lblAlgn val="ctr"/>
        <c:lblOffset val="100"/>
        <c:noMultiLvlLbl val="1"/>
      </c:catAx>
      <c:valAx>
        <c:axId val="4431801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6952671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Eventos Cientificos</a:t>
            </a:r>
          </a:p>
        </c:rich>
      </c:tx>
      <c:overlay val="0"/>
    </c:title>
    <c:autoTitleDeleted val="0"/>
    <c:plotArea>
      <c:layout/>
      <c:barChart>
        <c:barDir val="col"/>
        <c:grouping val="clustered"/>
        <c:varyColors val="1"/>
        <c:ser>
          <c:idx val="0"/>
          <c:order val="0"/>
          <c:tx>
            <c:strRef>
              <c:f>'GRAFICAS THRISCUD'!$I$23</c:f>
              <c:strCache>
                <c:ptCount val="1"/>
              </c:strCache>
            </c:strRef>
          </c:tx>
          <c:spPr>
            <a:solidFill>
              <a:srgbClr val="5B9BD5"/>
            </a:solidFill>
            <a:ln cmpd="sng">
              <a:solidFill>
                <a:srgbClr val="000000"/>
              </a:solidFill>
            </a:ln>
          </c:spPr>
          <c:invertIfNegative val="1"/>
          <c:cat>
            <c:numRef>
              <c:f>'GRAFICAS THRISCUD'!$H$24:$H$32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THRISCUD'!$I$24:$I$32</c:f>
              <c:numCache>
                <c:formatCode>General</c:formatCode>
                <c:ptCount val="9"/>
                <c:pt idx="0">
                  <c:v>0</c:v>
                </c:pt>
                <c:pt idx="1">
                  <c:v>0</c:v>
                </c:pt>
                <c:pt idx="2">
                  <c:v>0</c:v>
                </c:pt>
                <c:pt idx="3">
                  <c:v>0</c:v>
                </c:pt>
                <c:pt idx="4">
                  <c:v>0</c:v>
                </c:pt>
                <c:pt idx="5">
                  <c:v>1</c:v>
                </c:pt>
                <c:pt idx="6">
                  <c:v>2</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4E7-4A25-9991-FD8712925458}"/>
            </c:ext>
          </c:extLst>
        </c:ser>
        <c:dLbls>
          <c:showLegendKey val="0"/>
          <c:showVal val="0"/>
          <c:showCatName val="0"/>
          <c:showSerName val="0"/>
          <c:showPercent val="0"/>
          <c:showBubbleSize val="0"/>
        </c:dLbls>
        <c:gapWidth val="150"/>
        <c:axId val="1699506621"/>
        <c:axId val="883936109"/>
      </c:barChart>
      <c:catAx>
        <c:axId val="169950662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883936109"/>
        <c:crosses val="autoZero"/>
        <c:auto val="1"/>
        <c:lblAlgn val="ctr"/>
        <c:lblOffset val="100"/>
        <c:noMultiLvlLbl val="1"/>
      </c:catAx>
      <c:valAx>
        <c:axId val="8839361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9950662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tx>
            <c:strRef>
              <c:f>'GRAFICAS THRISCUD'!$I$43</c:f>
              <c:strCache>
                <c:ptCount val="1"/>
              </c:strCache>
            </c:strRef>
          </c:tx>
          <c:spPr>
            <a:solidFill>
              <a:srgbClr val="5B9BD5"/>
            </a:solidFill>
            <a:ln cmpd="sng">
              <a:solidFill>
                <a:srgbClr val="000000"/>
              </a:solidFill>
            </a:ln>
          </c:spPr>
          <c:invertIfNegative val="1"/>
          <c:cat>
            <c:numRef>
              <c:f>'GRAFICAS THRISCUD'!$H$44:$H$52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THRISCUD'!$I$44:$I$52</c:f>
              <c:numCache>
                <c:formatCode>General</c:formatCode>
                <c:ptCount val="9"/>
                <c:pt idx="0">
                  <c:v>0</c:v>
                </c:pt>
                <c:pt idx="1">
                  <c:v>0</c:v>
                </c:pt>
                <c:pt idx="2">
                  <c:v>1</c:v>
                </c:pt>
                <c:pt idx="3">
                  <c:v>0</c:v>
                </c:pt>
                <c:pt idx="4">
                  <c:v>1</c:v>
                </c:pt>
                <c:pt idx="5">
                  <c:v>0</c:v>
                </c:pt>
                <c:pt idx="6">
                  <c:v>2</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1BC-463D-A06C-0B9275C8D932}"/>
            </c:ext>
          </c:extLst>
        </c:ser>
        <c:dLbls>
          <c:showLegendKey val="0"/>
          <c:showVal val="0"/>
          <c:showCatName val="0"/>
          <c:showSerName val="0"/>
          <c:showPercent val="0"/>
          <c:showBubbleSize val="0"/>
        </c:dLbls>
        <c:gapWidth val="150"/>
        <c:axId val="1634943597"/>
        <c:axId val="51937521"/>
      </c:barChart>
      <c:catAx>
        <c:axId val="163494359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1937521"/>
        <c:crosses val="autoZero"/>
        <c:auto val="1"/>
        <c:lblAlgn val="ctr"/>
        <c:lblOffset val="100"/>
        <c:noMultiLvlLbl val="1"/>
      </c:catAx>
      <c:valAx>
        <c:axId val="51937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3494359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Capitulos de libro</a:t>
            </a:r>
          </a:p>
        </c:rich>
      </c:tx>
      <c:overlay val="0"/>
    </c:title>
    <c:autoTitleDeleted val="0"/>
    <c:plotArea>
      <c:layout/>
      <c:barChart>
        <c:barDir val="col"/>
        <c:grouping val="clustered"/>
        <c:varyColors val="1"/>
        <c:ser>
          <c:idx val="0"/>
          <c:order val="0"/>
          <c:tx>
            <c:strRef>
              <c:f>'GRAFICAS THRISCUD'!$I$63</c:f>
              <c:strCache>
                <c:ptCount val="1"/>
              </c:strCache>
            </c:strRef>
          </c:tx>
          <c:spPr>
            <a:solidFill>
              <a:srgbClr val="5B9BD5"/>
            </a:solidFill>
            <a:ln cmpd="sng">
              <a:solidFill>
                <a:srgbClr val="000000"/>
              </a:solidFill>
            </a:ln>
          </c:spPr>
          <c:invertIfNegative val="1"/>
          <c:cat>
            <c:numRef>
              <c:f>'GRAFICAS THRISCUD'!$H$64:$H$72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THRISCUD'!$I$64:$I$72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9F9-4519-8AC0-820D22E3C7F5}"/>
            </c:ext>
          </c:extLst>
        </c:ser>
        <c:dLbls>
          <c:showLegendKey val="0"/>
          <c:showVal val="0"/>
          <c:showCatName val="0"/>
          <c:showSerName val="0"/>
          <c:showPercent val="0"/>
          <c:showBubbleSize val="0"/>
        </c:dLbls>
        <c:gapWidth val="150"/>
        <c:axId val="46173381"/>
        <c:axId val="1844190874"/>
      </c:barChart>
      <c:catAx>
        <c:axId val="461733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44190874"/>
        <c:crosses val="autoZero"/>
        <c:auto val="1"/>
        <c:lblAlgn val="ctr"/>
        <c:lblOffset val="100"/>
        <c:noMultiLvlLbl val="1"/>
      </c:catAx>
      <c:valAx>
        <c:axId val="18441908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617338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Software</a:t>
            </a:r>
          </a:p>
        </c:rich>
      </c:tx>
      <c:overlay val="0"/>
    </c:title>
    <c:autoTitleDeleted val="0"/>
    <c:plotArea>
      <c:layout/>
      <c:barChart>
        <c:barDir val="col"/>
        <c:grouping val="clustered"/>
        <c:varyColors val="1"/>
        <c:ser>
          <c:idx val="0"/>
          <c:order val="0"/>
          <c:tx>
            <c:strRef>
              <c:f>'GRAFICAS THRISCUD'!$I$85</c:f>
              <c:strCache>
                <c:ptCount val="1"/>
              </c:strCache>
            </c:strRef>
          </c:tx>
          <c:spPr>
            <a:solidFill>
              <a:srgbClr val="5B9BD5"/>
            </a:solidFill>
            <a:ln cmpd="sng">
              <a:solidFill>
                <a:srgbClr val="000000"/>
              </a:solidFill>
            </a:ln>
          </c:spPr>
          <c:invertIfNegative val="1"/>
          <c:cat>
            <c:numRef>
              <c:f>'GRAFICAS THRISCUD'!$H$86:$H$94</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THRISCUD'!$I$86:$I$94</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721-43ED-AA2B-255A9247406C}"/>
            </c:ext>
          </c:extLst>
        </c:ser>
        <c:dLbls>
          <c:showLegendKey val="0"/>
          <c:showVal val="0"/>
          <c:showCatName val="0"/>
          <c:showSerName val="0"/>
          <c:showPercent val="0"/>
          <c:showBubbleSize val="0"/>
        </c:dLbls>
        <c:gapWidth val="150"/>
        <c:axId val="1290071261"/>
        <c:axId val="686722633"/>
      </c:barChart>
      <c:catAx>
        <c:axId val="129007126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86722633"/>
        <c:crosses val="autoZero"/>
        <c:auto val="1"/>
        <c:lblAlgn val="ctr"/>
        <c:lblOffset val="100"/>
        <c:noMultiLvlLbl val="1"/>
      </c:catAx>
      <c:valAx>
        <c:axId val="6867226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9007126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Trabajos Dirigidos</a:t>
            </a:r>
          </a:p>
        </c:rich>
      </c:tx>
      <c:overlay val="0"/>
    </c:title>
    <c:autoTitleDeleted val="0"/>
    <c:plotArea>
      <c:layout/>
      <c:barChart>
        <c:barDir val="col"/>
        <c:grouping val="clustered"/>
        <c:varyColors val="1"/>
        <c:ser>
          <c:idx val="0"/>
          <c:order val="0"/>
          <c:tx>
            <c:strRef>
              <c:f>'GRAFICAS THRISCUD'!$I$103</c:f>
              <c:strCache>
                <c:ptCount val="1"/>
              </c:strCache>
            </c:strRef>
          </c:tx>
          <c:spPr>
            <a:solidFill>
              <a:srgbClr val="5B9BD5"/>
            </a:solidFill>
            <a:ln cmpd="sng">
              <a:solidFill>
                <a:srgbClr val="000000"/>
              </a:solidFill>
            </a:ln>
          </c:spPr>
          <c:invertIfNegative val="1"/>
          <c:cat>
            <c:numRef>
              <c:f>'GRAFICAS THRISCUD'!$H$104:$H$112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THRISCUD'!$I$104:$I$112</c:f>
              <c:numCache>
                <c:formatCode>General</c:formatCode>
                <c:ptCount val="9"/>
                <c:pt idx="0">
                  <c:v>0</c:v>
                </c:pt>
                <c:pt idx="1">
                  <c:v>0</c:v>
                </c:pt>
                <c:pt idx="2">
                  <c:v>0</c:v>
                </c:pt>
                <c:pt idx="3">
                  <c:v>0</c:v>
                </c:pt>
                <c:pt idx="4">
                  <c:v>0</c:v>
                </c:pt>
                <c:pt idx="5">
                  <c:v>0</c:v>
                </c:pt>
                <c:pt idx="6">
                  <c:v>0</c:v>
                </c:pt>
                <c:pt idx="7">
                  <c:v>4</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762-4009-A149-E422525E67D9}"/>
            </c:ext>
          </c:extLst>
        </c:ser>
        <c:dLbls>
          <c:showLegendKey val="0"/>
          <c:showVal val="0"/>
          <c:showCatName val="0"/>
          <c:showSerName val="0"/>
          <c:showPercent val="0"/>
          <c:showBubbleSize val="0"/>
        </c:dLbls>
        <c:gapWidth val="150"/>
        <c:axId val="1340931357"/>
        <c:axId val="1560217781"/>
      </c:barChart>
      <c:catAx>
        <c:axId val="134093135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60217781"/>
        <c:crosses val="autoZero"/>
        <c:auto val="1"/>
        <c:lblAlgn val="ctr"/>
        <c:lblOffset val="100"/>
        <c:noMultiLvlLbl val="1"/>
      </c:catAx>
      <c:valAx>
        <c:axId val="1560217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4093135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GITUD'!$B$5:$B$13</c:f>
              <c:numCache>
                <c:formatCode>General</c:formatCode>
                <c:ptCount val="9"/>
                <c:pt idx="0">
                  <c:v>4</c:v>
                </c:pt>
                <c:pt idx="1">
                  <c:v>2</c:v>
                </c:pt>
                <c:pt idx="2">
                  <c:v>6</c:v>
                </c:pt>
                <c:pt idx="3">
                  <c:v>3</c:v>
                </c:pt>
                <c:pt idx="4">
                  <c:v>1</c:v>
                </c:pt>
                <c:pt idx="5">
                  <c:v>1</c:v>
                </c:pt>
                <c:pt idx="6">
                  <c:v>2</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2E0-4983-9ABF-4999F19708EE}"/>
            </c:ext>
          </c:extLst>
        </c:ser>
        <c:dLbls>
          <c:showLegendKey val="0"/>
          <c:showVal val="0"/>
          <c:showCatName val="0"/>
          <c:showSerName val="0"/>
          <c:showPercent val="0"/>
          <c:showBubbleSize val="0"/>
        </c:dLbls>
        <c:gapWidth val="150"/>
        <c:axId val="229979149"/>
        <c:axId val="1510270433"/>
      </c:barChart>
      <c:catAx>
        <c:axId val="22997914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10270433"/>
        <c:crosses val="autoZero"/>
        <c:auto val="1"/>
        <c:lblAlgn val="ctr"/>
        <c:lblOffset val="100"/>
        <c:noMultiLvlLbl val="1"/>
      </c:catAx>
      <c:valAx>
        <c:axId val="15102704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2997914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GITUD'!$B$18:$B$26</c:f>
              <c:numCache>
                <c:formatCode>General</c:formatCode>
                <c:ptCount val="9"/>
                <c:pt idx="0">
                  <c:v>0</c:v>
                </c:pt>
                <c:pt idx="1">
                  <c:v>0</c:v>
                </c:pt>
                <c:pt idx="2">
                  <c:v>1</c:v>
                </c:pt>
                <c:pt idx="3">
                  <c:v>2</c:v>
                </c:pt>
                <c:pt idx="4">
                  <c:v>2</c:v>
                </c:pt>
                <c:pt idx="5">
                  <c:v>9</c:v>
                </c:pt>
                <c:pt idx="6">
                  <c:v>1</c:v>
                </c:pt>
                <c:pt idx="7">
                  <c:v>3</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0AF-4A03-A44E-D6DFED53F974}"/>
            </c:ext>
          </c:extLst>
        </c:ser>
        <c:dLbls>
          <c:showLegendKey val="0"/>
          <c:showVal val="0"/>
          <c:showCatName val="0"/>
          <c:showSerName val="0"/>
          <c:showPercent val="0"/>
          <c:showBubbleSize val="0"/>
        </c:dLbls>
        <c:gapWidth val="150"/>
        <c:axId val="886104750"/>
        <c:axId val="48513507"/>
      </c:barChart>
      <c:catAx>
        <c:axId val="88610475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8513507"/>
        <c:crosses val="autoZero"/>
        <c:auto val="1"/>
        <c:lblAlgn val="ctr"/>
        <c:lblOffset val="100"/>
        <c:noMultiLvlLbl val="1"/>
      </c:catAx>
      <c:valAx>
        <c:axId val="485135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8610475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GITUD'!$B$32:$B$40</c:f>
              <c:numCache>
                <c:formatCode>General</c:formatCode>
                <c:ptCount val="9"/>
                <c:pt idx="0">
                  <c:v>1</c:v>
                </c:pt>
                <c:pt idx="1">
                  <c:v>0</c:v>
                </c:pt>
                <c:pt idx="2">
                  <c:v>1</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E13-48FD-A5E9-793B46A3D90C}"/>
            </c:ext>
          </c:extLst>
        </c:ser>
        <c:dLbls>
          <c:showLegendKey val="0"/>
          <c:showVal val="0"/>
          <c:showCatName val="0"/>
          <c:showSerName val="0"/>
          <c:showPercent val="0"/>
          <c:showBubbleSize val="0"/>
        </c:dLbls>
        <c:gapWidth val="150"/>
        <c:axId val="18015138"/>
        <c:axId val="936029407"/>
      </c:barChart>
      <c:catAx>
        <c:axId val="1801513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36029407"/>
        <c:crosses val="autoZero"/>
        <c:auto val="1"/>
        <c:lblAlgn val="ctr"/>
        <c:lblOffset val="100"/>
        <c:noMultiLvlLbl val="1"/>
      </c:catAx>
      <c:valAx>
        <c:axId val="9360294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01513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GITUD'!$A$45:$A$53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GITUD'!$B$45:$B$53</c:f>
              <c:numCache>
                <c:formatCode>General</c:formatCode>
                <c:ptCount val="9"/>
                <c:pt idx="0">
                  <c:v>0</c:v>
                </c:pt>
                <c:pt idx="1">
                  <c:v>0</c:v>
                </c:pt>
                <c:pt idx="2">
                  <c:v>2</c:v>
                </c:pt>
                <c:pt idx="3">
                  <c:v>0</c:v>
                </c:pt>
                <c:pt idx="4">
                  <c:v>0</c:v>
                </c:pt>
                <c:pt idx="5">
                  <c:v>1</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0B8-4597-A734-03653D61E0B0}"/>
            </c:ext>
          </c:extLst>
        </c:ser>
        <c:dLbls>
          <c:showLegendKey val="0"/>
          <c:showVal val="0"/>
          <c:showCatName val="0"/>
          <c:showSerName val="0"/>
          <c:showPercent val="0"/>
          <c:showBubbleSize val="0"/>
        </c:dLbls>
        <c:gapWidth val="150"/>
        <c:axId val="1629688035"/>
        <c:axId val="974276736"/>
      </c:barChart>
      <c:catAx>
        <c:axId val="162968803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74276736"/>
        <c:crosses val="autoZero"/>
        <c:auto val="1"/>
        <c:lblAlgn val="ctr"/>
        <c:lblOffset val="100"/>
        <c:noMultiLvlLbl val="1"/>
      </c:catAx>
      <c:valAx>
        <c:axId val="9742767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2968803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GITUD'!$A$58:$A$66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GITUD'!$B$58:$B$66</c:f>
              <c:numCache>
                <c:formatCode>General</c:formatCode>
                <c:ptCount val="9"/>
                <c:pt idx="0">
                  <c:v>0</c:v>
                </c:pt>
                <c:pt idx="1">
                  <c:v>0</c:v>
                </c:pt>
                <c:pt idx="2">
                  <c:v>3</c:v>
                </c:pt>
                <c:pt idx="3">
                  <c:v>1</c:v>
                </c:pt>
                <c:pt idx="4">
                  <c:v>1</c:v>
                </c:pt>
                <c:pt idx="5">
                  <c:v>1</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73C-4C6D-8D9C-70B78F748F78}"/>
            </c:ext>
          </c:extLst>
        </c:ser>
        <c:dLbls>
          <c:showLegendKey val="0"/>
          <c:showVal val="0"/>
          <c:showCatName val="0"/>
          <c:showSerName val="0"/>
          <c:showPercent val="0"/>
          <c:showBubbleSize val="0"/>
        </c:dLbls>
        <c:gapWidth val="150"/>
        <c:axId val="746571227"/>
        <c:axId val="1069899337"/>
      </c:barChart>
      <c:catAx>
        <c:axId val="7465712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69899337"/>
        <c:crosses val="autoZero"/>
        <c:auto val="1"/>
        <c:lblAlgn val="ctr"/>
        <c:lblOffset val="100"/>
        <c:noMultiLvlLbl val="1"/>
      </c:catAx>
      <c:valAx>
        <c:axId val="10698993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465712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GITUD'!$A$71:$A$79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GITUD'!$B$71:$B$79</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373-4CBF-9041-E9F01ACA8E95}"/>
            </c:ext>
          </c:extLst>
        </c:ser>
        <c:dLbls>
          <c:showLegendKey val="0"/>
          <c:showVal val="0"/>
          <c:showCatName val="0"/>
          <c:showSerName val="0"/>
          <c:showPercent val="0"/>
          <c:showBubbleSize val="0"/>
        </c:dLbls>
        <c:gapWidth val="150"/>
        <c:axId val="447836299"/>
        <c:axId val="816567756"/>
      </c:barChart>
      <c:catAx>
        <c:axId val="44783629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816567756"/>
        <c:crosses val="autoZero"/>
        <c:auto val="1"/>
        <c:lblAlgn val="ctr"/>
        <c:lblOffset val="100"/>
        <c:noMultiLvlLbl val="1"/>
      </c:catAx>
      <c:valAx>
        <c:axId val="816567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4783629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GRECO'!$B$5:$B$13</c:f>
              <c:numCache>
                <c:formatCode>General</c:formatCode>
                <c:ptCount val="9"/>
                <c:pt idx="0">
                  <c:v>0</c:v>
                </c:pt>
                <c:pt idx="1">
                  <c:v>4</c:v>
                </c:pt>
                <c:pt idx="2">
                  <c:v>6</c:v>
                </c:pt>
                <c:pt idx="3">
                  <c:v>11</c:v>
                </c:pt>
                <c:pt idx="4">
                  <c:v>3</c:v>
                </c:pt>
                <c:pt idx="5">
                  <c:v>6</c:v>
                </c:pt>
                <c:pt idx="6">
                  <c:v>0</c:v>
                </c:pt>
                <c:pt idx="7">
                  <c:v>3</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65-4FDE-B228-799EA490490C}"/>
            </c:ext>
          </c:extLst>
        </c:ser>
        <c:dLbls>
          <c:showLegendKey val="0"/>
          <c:showVal val="0"/>
          <c:showCatName val="0"/>
          <c:showSerName val="0"/>
          <c:showPercent val="0"/>
          <c:showBubbleSize val="0"/>
        </c:dLbls>
        <c:gapWidth val="150"/>
        <c:axId val="640665631"/>
        <c:axId val="1161741334"/>
      </c:barChart>
      <c:catAx>
        <c:axId val="64066563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61741334"/>
        <c:crosses val="autoZero"/>
        <c:auto val="1"/>
        <c:lblAlgn val="ctr"/>
        <c:lblOffset val="100"/>
        <c:noMultiLvlLbl val="1"/>
      </c:catAx>
      <c:valAx>
        <c:axId val="11617413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4066563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GRECO'!$B$18:$B$26</c:f>
              <c:numCache>
                <c:formatCode>General</c:formatCode>
                <c:ptCount val="9"/>
                <c:pt idx="0">
                  <c:v>0</c:v>
                </c:pt>
                <c:pt idx="1">
                  <c:v>0</c:v>
                </c:pt>
                <c:pt idx="2">
                  <c:v>0</c:v>
                </c:pt>
                <c:pt idx="3">
                  <c:v>1</c:v>
                </c:pt>
                <c:pt idx="4">
                  <c:v>1</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656-4AED-BDBB-079293C249EE}"/>
            </c:ext>
          </c:extLst>
        </c:ser>
        <c:dLbls>
          <c:showLegendKey val="0"/>
          <c:showVal val="0"/>
          <c:showCatName val="0"/>
          <c:showSerName val="0"/>
          <c:showPercent val="0"/>
          <c:showBubbleSize val="0"/>
        </c:dLbls>
        <c:gapWidth val="150"/>
        <c:axId val="807440374"/>
        <c:axId val="798042669"/>
      </c:barChart>
      <c:catAx>
        <c:axId val="80744037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98042669"/>
        <c:crosses val="autoZero"/>
        <c:auto val="1"/>
        <c:lblAlgn val="ctr"/>
        <c:lblOffset val="100"/>
        <c:noMultiLvlLbl val="1"/>
      </c:catAx>
      <c:valAx>
        <c:axId val="7980426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0744037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GRECO'!$B$31:$B$39</c:f>
              <c:numCache>
                <c:formatCode>General</c:formatCode>
                <c:ptCount val="9"/>
                <c:pt idx="0">
                  <c:v>0</c:v>
                </c:pt>
                <c:pt idx="1">
                  <c:v>0</c:v>
                </c:pt>
                <c:pt idx="2">
                  <c:v>0</c:v>
                </c:pt>
                <c:pt idx="3">
                  <c:v>1</c:v>
                </c:pt>
                <c:pt idx="4">
                  <c:v>3</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2BB-4929-B856-F482AC7AF431}"/>
            </c:ext>
          </c:extLst>
        </c:ser>
        <c:dLbls>
          <c:showLegendKey val="0"/>
          <c:showVal val="0"/>
          <c:showCatName val="0"/>
          <c:showSerName val="0"/>
          <c:showPercent val="0"/>
          <c:showBubbleSize val="0"/>
        </c:dLbls>
        <c:gapWidth val="150"/>
        <c:axId val="1622841092"/>
        <c:axId val="24875357"/>
      </c:barChart>
      <c:catAx>
        <c:axId val="162284109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4875357"/>
        <c:crosses val="autoZero"/>
        <c:auto val="1"/>
        <c:lblAlgn val="ctr"/>
        <c:lblOffset val="100"/>
        <c:noMultiLvlLbl val="1"/>
      </c:catAx>
      <c:valAx>
        <c:axId val="248753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2284109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GRECO'!$B$44:$B$52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87F-4E93-8AFF-180A1474B42F}"/>
            </c:ext>
          </c:extLst>
        </c:ser>
        <c:dLbls>
          <c:showLegendKey val="0"/>
          <c:showVal val="0"/>
          <c:showCatName val="0"/>
          <c:showSerName val="0"/>
          <c:showPercent val="0"/>
          <c:showBubbleSize val="0"/>
        </c:dLbls>
        <c:gapWidth val="150"/>
        <c:axId val="1974495617"/>
        <c:axId val="2040445257"/>
      </c:barChart>
      <c:catAx>
        <c:axId val="19744956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40445257"/>
        <c:crosses val="autoZero"/>
        <c:auto val="1"/>
        <c:lblAlgn val="ctr"/>
        <c:lblOffset val="100"/>
        <c:noMultiLvlLbl val="1"/>
      </c:catAx>
      <c:valAx>
        <c:axId val="204044525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7449561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GRECO'!$B$57:$B$65</c:f>
              <c:numCache>
                <c:formatCode>General</c:formatCode>
                <c:ptCount val="9"/>
                <c:pt idx="0">
                  <c:v>0</c:v>
                </c:pt>
                <c:pt idx="1">
                  <c:v>3</c:v>
                </c:pt>
                <c:pt idx="2">
                  <c:v>2</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325-4AAE-A175-3ABDAEF2C128}"/>
            </c:ext>
          </c:extLst>
        </c:ser>
        <c:dLbls>
          <c:showLegendKey val="0"/>
          <c:showVal val="0"/>
          <c:showCatName val="0"/>
          <c:showSerName val="0"/>
          <c:showPercent val="0"/>
          <c:showBubbleSize val="0"/>
        </c:dLbls>
        <c:gapWidth val="150"/>
        <c:axId val="1322850919"/>
        <c:axId val="505747567"/>
      </c:barChart>
      <c:catAx>
        <c:axId val="132285091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05747567"/>
        <c:crosses val="autoZero"/>
        <c:auto val="1"/>
        <c:lblAlgn val="ctr"/>
        <c:lblOffset val="100"/>
        <c:noMultiLvlLbl val="1"/>
      </c:catAx>
      <c:valAx>
        <c:axId val="50574756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2285091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GRECO'!$A$70:$A$78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GRECO'!$B$70:$B$78</c:f>
              <c:numCache>
                <c:formatCode>General</c:formatCode>
                <c:ptCount val="9"/>
                <c:pt idx="0">
                  <c:v>3</c:v>
                </c:pt>
                <c:pt idx="1">
                  <c:v>11</c:v>
                </c:pt>
                <c:pt idx="2">
                  <c:v>9</c:v>
                </c:pt>
                <c:pt idx="3">
                  <c:v>4</c:v>
                </c:pt>
                <c:pt idx="4">
                  <c:v>5</c:v>
                </c:pt>
                <c:pt idx="5">
                  <c:v>5</c:v>
                </c:pt>
                <c:pt idx="6">
                  <c:v>1</c:v>
                </c:pt>
                <c:pt idx="7">
                  <c:v>0</c:v>
                </c:pt>
                <c:pt idx="8">
                  <c:v>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3DB-4CA4-B8CC-22B5856FA141}"/>
            </c:ext>
          </c:extLst>
        </c:ser>
        <c:dLbls>
          <c:showLegendKey val="0"/>
          <c:showVal val="0"/>
          <c:showCatName val="0"/>
          <c:showSerName val="0"/>
          <c:showPercent val="0"/>
          <c:showBubbleSize val="0"/>
        </c:dLbls>
        <c:gapWidth val="150"/>
        <c:axId val="1714205854"/>
        <c:axId val="1982277974"/>
      </c:barChart>
      <c:catAx>
        <c:axId val="171420585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982277974"/>
        <c:crosses val="autoZero"/>
        <c:auto val="1"/>
        <c:lblAlgn val="ctr"/>
        <c:lblOffset val="100"/>
        <c:noMultiLvlLbl val="1"/>
      </c:catAx>
      <c:valAx>
        <c:axId val="19822779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1420585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Artículos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INTE.'!$B$5:$B$13</c:f>
              <c:numCache>
                <c:formatCode>General</c:formatCode>
                <c:ptCount val="9"/>
                <c:pt idx="0">
                  <c:v>19</c:v>
                </c:pt>
                <c:pt idx="1">
                  <c:v>21</c:v>
                </c:pt>
                <c:pt idx="2">
                  <c:v>15</c:v>
                </c:pt>
                <c:pt idx="3">
                  <c:v>9</c:v>
                </c:pt>
                <c:pt idx="4">
                  <c:v>6</c:v>
                </c:pt>
                <c:pt idx="5">
                  <c:v>5</c:v>
                </c:pt>
                <c:pt idx="6">
                  <c:v>7</c:v>
                </c:pt>
                <c:pt idx="7">
                  <c:v>32</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B3-442B-AE1E-8787251E27CC}"/>
            </c:ext>
          </c:extLst>
        </c:ser>
        <c:dLbls>
          <c:showLegendKey val="0"/>
          <c:showVal val="0"/>
          <c:showCatName val="0"/>
          <c:showSerName val="0"/>
          <c:showPercent val="0"/>
          <c:showBubbleSize val="0"/>
        </c:dLbls>
        <c:gapWidth val="150"/>
        <c:axId val="141885676"/>
        <c:axId val="1184367580"/>
      </c:barChart>
      <c:catAx>
        <c:axId val="14188567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84367580"/>
        <c:crosses val="autoZero"/>
        <c:auto val="1"/>
        <c:lblAlgn val="ctr"/>
        <c:lblOffset val="100"/>
        <c:noMultiLvlLbl val="1"/>
      </c:catAx>
      <c:valAx>
        <c:axId val="11843675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188567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Eventos científicos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INTE.'!$B$18:$B$26</c:f>
              <c:numCache>
                <c:formatCode>General</c:formatCode>
                <c:ptCount val="9"/>
                <c:pt idx="0">
                  <c:v>0</c:v>
                </c:pt>
                <c:pt idx="1">
                  <c:v>3</c:v>
                </c:pt>
                <c:pt idx="2">
                  <c:v>4</c:v>
                </c:pt>
                <c:pt idx="3">
                  <c:v>0</c:v>
                </c:pt>
                <c:pt idx="4">
                  <c:v>1</c:v>
                </c:pt>
                <c:pt idx="5">
                  <c:v>11</c:v>
                </c:pt>
                <c:pt idx="6">
                  <c:v>5</c:v>
                </c:pt>
                <c:pt idx="7">
                  <c:v>2</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13C-46AE-9DAC-C58AA4EFC6A2}"/>
            </c:ext>
          </c:extLst>
        </c:ser>
        <c:dLbls>
          <c:showLegendKey val="0"/>
          <c:showVal val="0"/>
          <c:showCatName val="0"/>
          <c:showSerName val="0"/>
          <c:showPercent val="0"/>
          <c:showBubbleSize val="0"/>
        </c:dLbls>
        <c:gapWidth val="150"/>
        <c:axId val="892706423"/>
        <c:axId val="278186234"/>
      </c:barChart>
      <c:catAx>
        <c:axId val="89270642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78186234"/>
        <c:crosses val="autoZero"/>
        <c:auto val="1"/>
        <c:lblAlgn val="ctr"/>
        <c:lblOffset val="100"/>
        <c:noMultiLvlLbl val="1"/>
      </c:catAx>
      <c:valAx>
        <c:axId val="2781862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9270642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Libros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INTE.'!$B$31:$B$39</c:f>
              <c:numCache>
                <c:formatCode>General</c:formatCode>
                <c:ptCount val="9"/>
                <c:pt idx="0">
                  <c:v>0</c:v>
                </c:pt>
                <c:pt idx="1">
                  <c:v>0</c:v>
                </c:pt>
                <c:pt idx="2">
                  <c:v>0</c:v>
                </c:pt>
                <c:pt idx="3">
                  <c:v>0</c:v>
                </c:pt>
                <c:pt idx="4">
                  <c:v>0</c:v>
                </c:pt>
                <c:pt idx="5">
                  <c:v>0</c:v>
                </c:pt>
                <c:pt idx="6">
                  <c:v>2</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891-47B5-A1E2-216B5A071873}"/>
            </c:ext>
          </c:extLst>
        </c:ser>
        <c:dLbls>
          <c:showLegendKey val="0"/>
          <c:showVal val="0"/>
          <c:showCatName val="0"/>
          <c:showSerName val="0"/>
          <c:showPercent val="0"/>
          <c:showBubbleSize val="0"/>
        </c:dLbls>
        <c:gapWidth val="150"/>
        <c:axId val="431427550"/>
        <c:axId val="559730909"/>
      </c:barChart>
      <c:catAx>
        <c:axId val="43142755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59730909"/>
        <c:crosses val="autoZero"/>
        <c:auto val="1"/>
        <c:lblAlgn val="ctr"/>
        <c:lblOffset val="100"/>
        <c:noMultiLvlLbl val="1"/>
      </c:catAx>
      <c:valAx>
        <c:axId val="559730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3142755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Capítulos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INTE.'!$B$44:$B$52</c:f>
              <c:numCache>
                <c:formatCode>General</c:formatCode>
                <c:ptCount val="9"/>
                <c:pt idx="0">
                  <c:v>0</c:v>
                </c:pt>
                <c:pt idx="1">
                  <c:v>4</c:v>
                </c:pt>
                <c:pt idx="2">
                  <c:v>0</c:v>
                </c:pt>
                <c:pt idx="3">
                  <c:v>0</c:v>
                </c:pt>
                <c:pt idx="4">
                  <c:v>0</c:v>
                </c:pt>
                <c:pt idx="5">
                  <c:v>1</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7F2-46DE-BD22-21E9EF57F8D3}"/>
            </c:ext>
          </c:extLst>
        </c:ser>
        <c:dLbls>
          <c:showLegendKey val="0"/>
          <c:showVal val="0"/>
          <c:showCatName val="0"/>
          <c:showSerName val="0"/>
          <c:showPercent val="0"/>
          <c:showBubbleSize val="0"/>
        </c:dLbls>
        <c:gapWidth val="150"/>
        <c:axId val="1276208855"/>
        <c:axId val="352229813"/>
      </c:barChart>
      <c:catAx>
        <c:axId val="12762088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52229813"/>
        <c:crosses val="autoZero"/>
        <c:auto val="1"/>
        <c:lblAlgn val="ctr"/>
        <c:lblOffset val="100"/>
        <c:noMultiLvlLbl val="1"/>
      </c:catAx>
      <c:valAx>
        <c:axId val="3522298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62088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Software</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INTE.'!$B$57:$B$65</c:f>
              <c:numCache>
                <c:formatCode>General</c:formatCode>
                <c:ptCount val="9"/>
                <c:pt idx="0">
                  <c:v>0</c:v>
                </c:pt>
                <c:pt idx="1">
                  <c:v>1</c:v>
                </c:pt>
                <c:pt idx="2">
                  <c:v>0</c:v>
                </c:pt>
                <c:pt idx="3">
                  <c:v>8</c:v>
                </c:pt>
                <c:pt idx="4">
                  <c:v>3</c:v>
                </c:pt>
                <c:pt idx="5">
                  <c:v>6</c:v>
                </c:pt>
                <c:pt idx="6">
                  <c:v>1</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A36-4C48-9672-DC92D27F0553}"/>
            </c:ext>
          </c:extLst>
        </c:ser>
        <c:dLbls>
          <c:showLegendKey val="0"/>
          <c:showVal val="0"/>
          <c:showCatName val="0"/>
          <c:showSerName val="0"/>
          <c:showPercent val="0"/>
          <c:showBubbleSize val="0"/>
        </c:dLbls>
        <c:gapWidth val="150"/>
        <c:axId val="2116129415"/>
        <c:axId val="1665828185"/>
      </c:barChart>
      <c:catAx>
        <c:axId val="211612941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65828185"/>
        <c:crosses val="autoZero"/>
        <c:auto val="1"/>
        <c:lblAlgn val="ctr"/>
        <c:lblOffset val="100"/>
        <c:noMultiLvlLbl val="1"/>
      </c:catAx>
      <c:valAx>
        <c:axId val="16658281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1612941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Trabajos dirigidos</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'Graficas INTERNET INTE.'!$A$70:$A$78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INTERNET INTE.'!$B$70:$B$78</c:f>
              <c:numCache>
                <c:formatCode>General</c:formatCode>
                <c:ptCount val="9"/>
                <c:pt idx="0">
                  <c:v>15</c:v>
                </c:pt>
                <c:pt idx="1">
                  <c:v>3</c:v>
                </c:pt>
                <c:pt idx="2">
                  <c:v>7</c:v>
                </c:pt>
                <c:pt idx="3">
                  <c:v>4</c:v>
                </c:pt>
                <c:pt idx="4">
                  <c:v>9</c:v>
                </c:pt>
                <c:pt idx="5">
                  <c:v>3</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DA3-422A-91B9-88AA7B143EF4}"/>
            </c:ext>
          </c:extLst>
        </c:ser>
        <c:dLbls>
          <c:showLegendKey val="0"/>
          <c:showVal val="0"/>
          <c:showCatName val="0"/>
          <c:showSerName val="0"/>
          <c:showPercent val="0"/>
          <c:showBubbleSize val="0"/>
        </c:dLbls>
        <c:gapWidth val="150"/>
        <c:axId val="170049231"/>
        <c:axId val="169325665"/>
      </c:barChart>
      <c:catAx>
        <c:axId val="17004923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9325665"/>
        <c:crosses val="autoZero"/>
        <c:auto val="1"/>
        <c:lblAlgn val="ctr"/>
        <c:lblOffset val="100"/>
        <c:noMultiLvlLbl val="1"/>
      </c:catAx>
      <c:valAx>
        <c:axId val="169325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004923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Articulos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GIIRA'!$B$2:$B$10</c:f>
              <c:numCache>
                <c:formatCode>General</c:formatCode>
                <c:ptCount val="9"/>
                <c:pt idx="0">
                  <c:v>18</c:v>
                </c:pt>
                <c:pt idx="1">
                  <c:v>20</c:v>
                </c:pt>
                <c:pt idx="2">
                  <c:v>49</c:v>
                </c:pt>
                <c:pt idx="3">
                  <c:v>49</c:v>
                </c:pt>
                <c:pt idx="4">
                  <c:v>28</c:v>
                </c:pt>
                <c:pt idx="5">
                  <c:v>28</c:v>
                </c:pt>
                <c:pt idx="6">
                  <c:v>20</c:v>
                </c:pt>
                <c:pt idx="7">
                  <c:v>16</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586-420F-B0E2-09EC3240D89A}"/>
            </c:ext>
          </c:extLst>
        </c:ser>
        <c:dLbls>
          <c:showLegendKey val="0"/>
          <c:showVal val="0"/>
          <c:showCatName val="0"/>
          <c:showSerName val="0"/>
          <c:showPercent val="0"/>
          <c:showBubbleSize val="0"/>
        </c:dLbls>
        <c:gapWidth val="150"/>
        <c:axId val="1954002055"/>
        <c:axId val="284716378"/>
      </c:barChart>
      <c:catAx>
        <c:axId val="19540020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84716378"/>
        <c:crosses val="autoZero"/>
        <c:auto val="1"/>
        <c:lblAlgn val="ctr"/>
        <c:lblOffset val="100"/>
        <c:noMultiLvlLbl val="1"/>
      </c:catAx>
      <c:valAx>
        <c:axId val="2847163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540020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 Pubblicados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GIIRA'!$B$22:$B$30</c:f>
              <c:numCache>
                <c:formatCode>General</c:formatCode>
                <c:ptCount val="9"/>
                <c:pt idx="0">
                  <c:v>0</c:v>
                </c:pt>
                <c:pt idx="1">
                  <c:v>0</c:v>
                </c:pt>
                <c:pt idx="2">
                  <c:v>0</c:v>
                </c:pt>
                <c:pt idx="3">
                  <c:v>0</c:v>
                </c:pt>
                <c:pt idx="4">
                  <c:v>1</c:v>
                </c:pt>
                <c:pt idx="5">
                  <c:v>1</c:v>
                </c:pt>
                <c:pt idx="6">
                  <c:v>0</c:v>
                </c:pt>
                <c:pt idx="7">
                  <c:v>2</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4C3-402A-9B07-1790C0D664EB}"/>
            </c:ext>
          </c:extLst>
        </c:ser>
        <c:dLbls>
          <c:showLegendKey val="0"/>
          <c:showVal val="0"/>
          <c:showCatName val="0"/>
          <c:showSerName val="0"/>
          <c:showPercent val="0"/>
          <c:showBubbleSize val="0"/>
        </c:dLbls>
        <c:gapWidth val="150"/>
        <c:axId val="642738925"/>
        <c:axId val="975049143"/>
      </c:barChart>
      <c:catAx>
        <c:axId val="642738925"/>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75049143"/>
        <c:crosses val="autoZero"/>
        <c:auto val="1"/>
        <c:lblAlgn val="ctr"/>
        <c:lblOffset val="100"/>
        <c:noMultiLvlLbl val="1"/>
      </c:catAx>
      <c:valAx>
        <c:axId val="9750491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4273892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Capitulos de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GIIRA'!$B$32:$B$40</c:f>
              <c:numCache>
                <c:formatCode>General</c:formatCode>
                <c:ptCount val="9"/>
                <c:pt idx="0">
                  <c:v>0</c:v>
                </c:pt>
                <c:pt idx="1">
                  <c:v>0</c:v>
                </c:pt>
                <c:pt idx="2">
                  <c:v>0</c:v>
                </c:pt>
                <c:pt idx="3">
                  <c:v>3</c:v>
                </c:pt>
                <c:pt idx="4">
                  <c:v>3</c:v>
                </c:pt>
                <c:pt idx="5">
                  <c:v>15</c:v>
                </c:pt>
                <c:pt idx="6">
                  <c:v>2</c:v>
                </c:pt>
                <c:pt idx="7">
                  <c:v>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BA2-40B6-8144-6E1C31BD5471}"/>
            </c:ext>
          </c:extLst>
        </c:ser>
        <c:dLbls>
          <c:showLegendKey val="0"/>
          <c:showVal val="0"/>
          <c:showCatName val="0"/>
          <c:showSerName val="0"/>
          <c:showPercent val="0"/>
          <c:showBubbleSize val="0"/>
        </c:dLbls>
        <c:gapWidth val="150"/>
        <c:axId val="716021373"/>
        <c:axId val="1814881079"/>
      </c:barChart>
      <c:catAx>
        <c:axId val="71602137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14881079"/>
        <c:crosses val="autoZero"/>
        <c:auto val="1"/>
        <c:lblAlgn val="ctr"/>
        <c:lblOffset val="100"/>
        <c:noMultiLvlLbl val="1"/>
      </c:catAx>
      <c:valAx>
        <c:axId val="181488107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1602137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GIIRA'!$B$42:$B$50</c:f>
              <c:numCache>
                <c:formatCode>General</c:formatCode>
                <c:ptCount val="9"/>
                <c:pt idx="0">
                  <c:v>0</c:v>
                </c:pt>
                <c:pt idx="1">
                  <c:v>0</c:v>
                </c:pt>
                <c:pt idx="2">
                  <c:v>4</c:v>
                </c:pt>
                <c:pt idx="3">
                  <c:v>2</c:v>
                </c:pt>
                <c:pt idx="4">
                  <c:v>4</c:v>
                </c:pt>
                <c:pt idx="5">
                  <c:v>2</c:v>
                </c:pt>
                <c:pt idx="6">
                  <c:v>3</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213-4B17-A42E-E8A0B5687784}"/>
            </c:ext>
          </c:extLst>
        </c:ser>
        <c:dLbls>
          <c:showLegendKey val="0"/>
          <c:showVal val="0"/>
          <c:showCatName val="0"/>
          <c:showSerName val="0"/>
          <c:showPercent val="0"/>
          <c:showBubbleSize val="0"/>
        </c:dLbls>
        <c:gapWidth val="150"/>
        <c:axId val="675372006"/>
        <c:axId val="1039378566"/>
      </c:barChart>
      <c:catAx>
        <c:axId val="67537200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39378566"/>
        <c:crosses val="autoZero"/>
        <c:auto val="1"/>
        <c:lblAlgn val="ctr"/>
        <c:lblOffset val="100"/>
        <c:noMultiLvlLbl val="1"/>
      </c:catAx>
      <c:valAx>
        <c:axId val="10393785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7537200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GIIRA'!$A$52:$A$60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GIIRA'!$B$52:$B$60</c:f>
              <c:numCache>
                <c:formatCode>General</c:formatCode>
                <c:ptCount val="9"/>
                <c:pt idx="0">
                  <c:v>13</c:v>
                </c:pt>
                <c:pt idx="1">
                  <c:v>10</c:v>
                </c:pt>
                <c:pt idx="2">
                  <c:v>13</c:v>
                </c:pt>
                <c:pt idx="3">
                  <c:v>11</c:v>
                </c:pt>
                <c:pt idx="4">
                  <c:v>2</c:v>
                </c:pt>
                <c:pt idx="5">
                  <c:v>8</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BF2-44CD-A106-739BA0203508}"/>
            </c:ext>
          </c:extLst>
        </c:ser>
        <c:dLbls>
          <c:showLegendKey val="0"/>
          <c:showVal val="0"/>
          <c:showCatName val="0"/>
          <c:showSerName val="0"/>
          <c:showPercent val="0"/>
          <c:showBubbleSize val="0"/>
        </c:dLbls>
        <c:gapWidth val="150"/>
        <c:axId val="224540602"/>
        <c:axId val="357799688"/>
      </c:barChart>
      <c:catAx>
        <c:axId val="224540602"/>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57799688"/>
        <c:crosses val="autoZero"/>
        <c:auto val="1"/>
        <c:lblAlgn val="ctr"/>
        <c:lblOffset val="100"/>
        <c:noMultiLvlLbl val="1"/>
      </c:catAx>
      <c:valAx>
        <c:axId val="357799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2454060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Articulos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LAMIC'!$B$2:$B$9</c:f>
              <c:numCache>
                <c:formatCode>General</c:formatCode>
                <c:ptCount val="8"/>
                <c:pt idx="0">
                  <c:v>8</c:v>
                </c:pt>
                <c:pt idx="1">
                  <c:v>10</c:v>
                </c:pt>
                <c:pt idx="2">
                  <c:v>12</c:v>
                </c:pt>
                <c:pt idx="3">
                  <c:v>10</c:v>
                </c:pt>
                <c:pt idx="4">
                  <c:v>19</c:v>
                </c:pt>
                <c:pt idx="5">
                  <c:v>13</c:v>
                </c:pt>
                <c:pt idx="6">
                  <c:v>3</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A25-446A-A1B6-4B2B0B871ACD}"/>
            </c:ext>
          </c:extLst>
        </c:ser>
        <c:dLbls>
          <c:showLegendKey val="0"/>
          <c:showVal val="0"/>
          <c:showCatName val="0"/>
          <c:showSerName val="0"/>
          <c:showPercent val="0"/>
          <c:showBubbleSize val="0"/>
        </c:dLbls>
        <c:gapWidth val="150"/>
        <c:axId val="218053994"/>
        <c:axId val="1284726751"/>
      </c:barChart>
      <c:catAx>
        <c:axId val="21805399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84726751"/>
        <c:crosses val="autoZero"/>
        <c:auto val="1"/>
        <c:lblAlgn val="ctr"/>
        <c:lblOffset val="100"/>
        <c:noMultiLvlLbl val="1"/>
      </c:catAx>
      <c:valAx>
        <c:axId val="12847267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805399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Eventos Cientificos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LAMIC'!$A$12:$A$20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LAMIC'!$B$12:$B$19</c:f>
              <c:numCache>
                <c:formatCode>General</c:formatCode>
                <c:ptCount val="8"/>
                <c:pt idx="0">
                  <c:v>1</c:v>
                </c:pt>
                <c:pt idx="1">
                  <c:v>5</c:v>
                </c:pt>
                <c:pt idx="2">
                  <c:v>6</c:v>
                </c:pt>
                <c:pt idx="3">
                  <c:v>7</c:v>
                </c:pt>
                <c:pt idx="4">
                  <c:v>2</c:v>
                </c:pt>
                <c:pt idx="5">
                  <c:v>0</c:v>
                </c:pt>
                <c:pt idx="6">
                  <c:v>0</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C7C-4CC4-BAAF-A662E2499399}"/>
            </c:ext>
          </c:extLst>
        </c:ser>
        <c:dLbls>
          <c:showLegendKey val="0"/>
          <c:showVal val="0"/>
          <c:showCatName val="0"/>
          <c:showSerName val="0"/>
          <c:showPercent val="0"/>
          <c:showBubbleSize val="0"/>
        </c:dLbls>
        <c:gapWidth val="150"/>
        <c:axId val="1771782432"/>
        <c:axId val="1106576377"/>
      </c:barChart>
      <c:catAx>
        <c:axId val="17717824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06576377"/>
        <c:crosses val="autoZero"/>
        <c:auto val="1"/>
        <c:lblAlgn val="ctr"/>
        <c:lblOffset val="100"/>
        <c:noMultiLvlLbl val="1"/>
      </c:catAx>
      <c:valAx>
        <c:axId val="11065763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7178243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LAMIC'!$B$22:$B$29</c:f>
              <c:numCache>
                <c:formatCode>General</c:formatCode>
                <c:ptCount val="8"/>
                <c:pt idx="0">
                  <c:v>0</c:v>
                </c:pt>
                <c:pt idx="1">
                  <c:v>0</c:v>
                </c:pt>
                <c:pt idx="2">
                  <c:v>0</c:v>
                </c:pt>
                <c:pt idx="3">
                  <c:v>0</c:v>
                </c:pt>
                <c:pt idx="4">
                  <c:v>0</c:v>
                </c:pt>
                <c:pt idx="5">
                  <c:v>0</c:v>
                </c:pt>
                <c:pt idx="6">
                  <c:v>1</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F61-4FDD-AB68-B466B1210B8B}"/>
            </c:ext>
          </c:extLst>
        </c:ser>
        <c:dLbls>
          <c:showLegendKey val="0"/>
          <c:showVal val="0"/>
          <c:showCatName val="0"/>
          <c:showSerName val="0"/>
          <c:showPercent val="0"/>
          <c:showBubbleSize val="0"/>
        </c:dLbls>
        <c:gapWidth val="150"/>
        <c:axId val="1315807509"/>
        <c:axId val="1502925882"/>
      </c:barChart>
      <c:catAx>
        <c:axId val="131580750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02925882"/>
        <c:crosses val="autoZero"/>
        <c:auto val="1"/>
        <c:lblAlgn val="ctr"/>
        <c:lblOffset val="100"/>
        <c:noMultiLvlLbl val="1"/>
      </c:catAx>
      <c:valAx>
        <c:axId val="15029258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1580750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Capitulos de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LAMIC'!$B$32:$B$39</c:f>
              <c:numCache>
                <c:formatCode>General</c:formatCode>
                <c:ptCount val="8"/>
                <c:pt idx="0">
                  <c:v>8</c:v>
                </c:pt>
                <c:pt idx="1">
                  <c:v>9</c:v>
                </c:pt>
                <c:pt idx="2">
                  <c:v>1</c:v>
                </c:pt>
                <c:pt idx="3">
                  <c:v>9</c:v>
                </c:pt>
                <c:pt idx="4">
                  <c:v>0</c:v>
                </c:pt>
                <c:pt idx="5">
                  <c:v>0</c:v>
                </c:pt>
                <c:pt idx="6">
                  <c:v>1</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A16-4967-8141-91A43221A420}"/>
            </c:ext>
          </c:extLst>
        </c:ser>
        <c:dLbls>
          <c:showLegendKey val="0"/>
          <c:showVal val="0"/>
          <c:showCatName val="0"/>
          <c:showSerName val="0"/>
          <c:showPercent val="0"/>
          <c:showBubbleSize val="0"/>
        </c:dLbls>
        <c:gapWidth val="150"/>
        <c:axId val="1785870782"/>
        <c:axId val="1502054665"/>
      </c:barChart>
      <c:catAx>
        <c:axId val="1785870782"/>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02054665"/>
        <c:crosses val="autoZero"/>
        <c:auto val="1"/>
        <c:lblAlgn val="ctr"/>
        <c:lblOffset val="100"/>
        <c:noMultiLvlLbl val="1"/>
      </c:catAx>
      <c:valAx>
        <c:axId val="15020546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8587078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LAMIC'!$B$42:$B$49</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D58-4612-9EE5-AE5458E52C56}"/>
            </c:ext>
          </c:extLst>
        </c:ser>
        <c:dLbls>
          <c:showLegendKey val="0"/>
          <c:showVal val="0"/>
          <c:showCatName val="0"/>
          <c:showSerName val="0"/>
          <c:showPercent val="0"/>
          <c:showBubbleSize val="0"/>
        </c:dLbls>
        <c:gapWidth val="150"/>
        <c:axId val="2103162716"/>
        <c:axId val="635348950"/>
      </c:barChart>
      <c:catAx>
        <c:axId val="2103162716"/>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35348950"/>
        <c:crosses val="autoZero"/>
        <c:auto val="1"/>
        <c:lblAlgn val="ctr"/>
        <c:lblOffset val="100"/>
        <c:noMultiLvlLbl val="1"/>
      </c:catAx>
      <c:valAx>
        <c:axId val="6353489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0316271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LAMIC'!$A$52:$A$60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LAMIC'!$B$52:$B$59</c:f>
              <c:numCache>
                <c:formatCode>General</c:formatCode>
                <c:ptCount val="8"/>
                <c:pt idx="0">
                  <c:v>9</c:v>
                </c:pt>
                <c:pt idx="1">
                  <c:v>8</c:v>
                </c:pt>
                <c:pt idx="2">
                  <c:v>5</c:v>
                </c:pt>
                <c:pt idx="3">
                  <c:v>7</c:v>
                </c:pt>
                <c:pt idx="4">
                  <c:v>6</c:v>
                </c:pt>
                <c:pt idx="5">
                  <c:v>7</c:v>
                </c:pt>
                <c:pt idx="6">
                  <c:v>2</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C93-4B93-A7FC-1532B9CBB689}"/>
            </c:ext>
          </c:extLst>
        </c:ser>
        <c:dLbls>
          <c:showLegendKey val="0"/>
          <c:showVal val="0"/>
          <c:showCatName val="0"/>
          <c:showSerName val="0"/>
          <c:showPercent val="0"/>
          <c:showBubbleSize val="0"/>
        </c:dLbls>
        <c:gapWidth val="150"/>
        <c:axId val="1503092835"/>
        <c:axId val="1081503823"/>
      </c:barChart>
      <c:catAx>
        <c:axId val="150309283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81503823"/>
        <c:crosses val="autoZero"/>
        <c:auto val="1"/>
        <c:lblAlgn val="ctr"/>
        <c:lblOffset val="100"/>
        <c:noMultiLvlLbl val="1"/>
      </c:catAx>
      <c:valAx>
        <c:axId val="10815038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0309283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INTECTSE'!$B$2:$B$10</c:f>
              <c:numCache>
                <c:formatCode>General</c:formatCode>
                <c:ptCount val="9"/>
                <c:pt idx="0">
                  <c:v>12</c:v>
                </c:pt>
                <c:pt idx="1">
                  <c:v>9</c:v>
                </c:pt>
                <c:pt idx="2">
                  <c:v>13</c:v>
                </c:pt>
                <c:pt idx="3">
                  <c:v>14</c:v>
                </c:pt>
                <c:pt idx="4">
                  <c:v>4</c:v>
                </c:pt>
                <c:pt idx="5">
                  <c:v>1</c:v>
                </c:pt>
                <c:pt idx="6">
                  <c:v>0</c:v>
                </c:pt>
                <c:pt idx="7">
                  <c:v>7</c:v>
                </c:pt>
                <c:pt idx="8">
                  <c:v>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E59-4E2C-8DED-A4A1AD8A0CDE}"/>
            </c:ext>
          </c:extLst>
        </c:ser>
        <c:dLbls>
          <c:showLegendKey val="0"/>
          <c:showVal val="0"/>
          <c:showCatName val="0"/>
          <c:showSerName val="0"/>
          <c:showPercent val="0"/>
          <c:showBubbleSize val="0"/>
        </c:dLbls>
        <c:gapWidth val="150"/>
        <c:axId val="238969359"/>
        <c:axId val="531369486"/>
      </c:barChart>
      <c:catAx>
        <c:axId val="23896935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31369486"/>
        <c:crosses val="autoZero"/>
        <c:auto val="1"/>
        <c:lblAlgn val="ctr"/>
        <c:lblOffset val="100"/>
        <c:noMultiLvlLbl val="1"/>
      </c:catAx>
      <c:valAx>
        <c:axId val="531369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3896935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 Eventos Cientificos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INTECTSE'!$A$12:$A$20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INTECTSE'!$B$12:$B$20</c:f>
              <c:numCache>
                <c:formatCode>General</c:formatCode>
                <c:ptCount val="9"/>
                <c:pt idx="0">
                  <c:v>9</c:v>
                </c:pt>
                <c:pt idx="1">
                  <c:v>4</c:v>
                </c:pt>
                <c:pt idx="2">
                  <c:v>3</c:v>
                </c:pt>
                <c:pt idx="3">
                  <c:v>0</c:v>
                </c:pt>
                <c:pt idx="4">
                  <c:v>6</c:v>
                </c:pt>
                <c:pt idx="5">
                  <c:v>4</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AF5-49BE-95E5-40C89D48172B}"/>
            </c:ext>
          </c:extLst>
        </c:ser>
        <c:dLbls>
          <c:showLegendKey val="0"/>
          <c:showVal val="0"/>
          <c:showCatName val="0"/>
          <c:showSerName val="0"/>
          <c:showPercent val="0"/>
          <c:showBubbleSize val="0"/>
        </c:dLbls>
        <c:gapWidth val="150"/>
        <c:axId val="1535655911"/>
        <c:axId val="940510894"/>
      </c:barChart>
      <c:catAx>
        <c:axId val="153565591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40510894"/>
        <c:crosses val="autoZero"/>
        <c:auto val="1"/>
        <c:lblAlgn val="ctr"/>
        <c:lblOffset val="100"/>
        <c:noMultiLvlLbl val="1"/>
      </c:catAx>
      <c:valAx>
        <c:axId val="9405108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3565591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INTECTSE'!$B$22:$B$30</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B5F-4627-9603-27845D5D8EA3}"/>
            </c:ext>
          </c:extLst>
        </c:ser>
        <c:dLbls>
          <c:showLegendKey val="0"/>
          <c:showVal val="0"/>
          <c:showCatName val="0"/>
          <c:showSerName val="0"/>
          <c:showPercent val="0"/>
          <c:showBubbleSize val="0"/>
        </c:dLbls>
        <c:gapWidth val="150"/>
        <c:axId val="634990613"/>
        <c:axId val="285454670"/>
      </c:barChart>
      <c:catAx>
        <c:axId val="63499061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85454670"/>
        <c:crosses val="autoZero"/>
        <c:auto val="1"/>
        <c:lblAlgn val="ctr"/>
        <c:lblOffset val="100"/>
        <c:noMultiLvlLbl val="1"/>
      </c:catAx>
      <c:valAx>
        <c:axId val="28545467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3499061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Capitulos de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INTECTSE'!$A$22:$A$29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INTECTSE'!$B$22:$B$29</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C71-4C69-981F-39FBD911D1B0}"/>
            </c:ext>
          </c:extLst>
        </c:ser>
        <c:dLbls>
          <c:showLegendKey val="0"/>
          <c:showVal val="0"/>
          <c:showCatName val="0"/>
          <c:showSerName val="0"/>
          <c:showPercent val="0"/>
          <c:showBubbleSize val="0"/>
        </c:dLbls>
        <c:gapWidth val="150"/>
        <c:axId val="1626967959"/>
        <c:axId val="438374224"/>
      </c:barChart>
      <c:catAx>
        <c:axId val="162696795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38374224"/>
        <c:crosses val="autoZero"/>
        <c:auto val="1"/>
        <c:lblAlgn val="ctr"/>
        <c:lblOffset val="100"/>
        <c:noMultiLvlLbl val="1"/>
      </c:catAx>
      <c:valAx>
        <c:axId val="4383742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2696795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INTECTSE'!$A$22:$A$29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INTECTSE'!$B$22:$B$29</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796-4BFB-BB77-883AAFCCC0B4}"/>
            </c:ext>
          </c:extLst>
        </c:ser>
        <c:dLbls>
          <c:showLegendKey val="0"/>
          <c:showVal val="0"/>
          <c:showCatName val="0"/>
          <c:showSerName val="0"/>
          <c:showPercent val="0"/>
          <c:showBubbleSize val="0"/>
        </c:dLbls>
        <c:gapWidth val="150"/>
        <c:axId val="293560361"/>
        <c:axId val="1320939505"/>
      </c:barChart>
      <c:catAx>
        <c:axId val="29356036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20939505"/>
        <c:crosses val="autoZero"/>
        <c:auto val="1"/>
        <c:lblAlgn val="ctr"/>
        <c:lblOffset val="100"/>
        <c:noMultiLvlLbl val="1"/>
      </c:catAx>
      <c:valAx>
        <c:axId val="13209395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9356036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INTECTSE'!$A$52:$A$59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INTECTSE'!$B$52:$B$60</c:f>
              <c:numCache>
                <c:formatCode>General</c:formatCode>
                <c:ptCount val="9"/>
                <c:pt idx="0">
                  <c:v>0</c:v>
                </c:pt>
                <c:pt idx="1">
                  <c:v>4</c:v>
                </c:pt>
                <c:pt idx="2">
                  <c:v>14</c:v>
                </c:pt>
                <c:pt idx="3">
                  <c:v>5</c:v>
                </c:pt>
                <c:pt idx="4">
                  <c:v>1</c:v>
                </c:pt>
                <c:pt idx="5">
                  <c:v>10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894-4379-82DD-04E19F72262F}"/>
            </c:ext>
          </c:extLst>
        </c:ser>
        <c:dLbls>
          <c:showLegendKey val="0"/>
          <c:showVal val="0"/>
          <c:showCatName val="0"/>
          <c:showSerName val="0"/>
          <c:showPercent val="0"/>
          <c:showBubbleSize val="0"/>
        </c:dLbls>
        <c:gapWidth val="150"/>
        <c:axId val="508892524"/>
        <c:axId val="954284441"/>
      </c:barChart>
      <c:catAx>
        <c:axId val="50889252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54284441"/>
        <c:crosses val="autoZero"/>
        <c:auto val="1"/>
        <c:lblAlgn val="ctr"/>
        <c:lblOffset val="100"/>
        <c:noMultiLvlLbl val="1"/>
      </c:catAx>
      <c:valAx>
        <c:axId val="9542844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0889252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 Articulos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ARCOSES'!$B$2:$B$10</c:f>
              <c:numCache>
                <c:formatCode>General</c:formatCode>
                <c:ptCount val="9"/>
                <c:pt idx="0">
                  <c:v>3</c:v>
                </c:pt>
                <c:pt idx="1">
                  <c:v>5</c:v>
                </c:pt>
                <c:pt idx="2">
                  <c:v>7</c:v>
                </c:pt>
                <c:pt idx="3">
                  <c:v>21</c:v>
                </c:pt>
                <c:pt idx="4">
                  <c:v>14</c:v>
                </c:pt>
                <c:pt idx="5">
                  <c:v>11</c:v>
                </c:pt>
                <c:pt idx="6">
                  <c:v>1</c:v>
                </c:pt>
                <c:pt idx="7">
                  <c:v>2</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C17-409A-9435-DA86F4C91912}"/>
            </c:ext>
          </c:extLst>
        </c:ser>
        <c:dLbls>
          <c:showLegendKey val="0"/>
          <c:showVal val="0"/>
          <c:showCatName val="0"/>
          <c:showSerName val="0"/>
          <c:showPercent val="0"/>
          <c:showBubbleSize val="0"/>
        </c:dLbls>
        <c:gapWidth val="150"/>
        <c:axId val="1279947195"/>
        <c:axId val="1897057107"/>
      </c:barChart>
      <c:catAx>
        <c:axId val="127994719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97057107"/>
        <c:crosses val="autoZero"/>
        <c:auto val="1"/>
        <c:lblAlgn val="ctr"/>
        <c:lblOffset val="100"/>
        <c:noMultiLvlLbl val="1"/>
      </c:catAx>
      <c:valAx>
        <c:axId val="18970571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994719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Eventos Cientificos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ARCOSES'!$A$12:$A$20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ARCOSES'!$B$12:$B$20</c:f>
              <c:numCache>
                <c:formatCode>General</c:formatCode>
                <c:ptCount val="9"/>
                <c:pt idx="0">
                  <c:v>4</c:v>
                </c:pt>
                <c:pt idx="1">
                  <c:v>5</c:v>
                </c:pt>
                <c:pt idx="2">
                  <c:v>7</c:v>
                </c:pt>
                <c:pt idx="3">
                  <c:v>3</c:v>
                </c:pt>
                <c:pt idx="4">
                  <c:v>5</c:v>
                </c:pt>
                <c:pt idx="5">
                  <c:v>4</c:v>
                </c:pt>
                <c:pt idx="6">
                  <c:v>7</c:v>
                </c:pt>
                <c:pt idx="7">
                  <c:v>1</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ECE-4DAB-8CB3-3936ED2B70F1}"/>
            </c:ext>
          </c:extLst>
        </c:ser>
        <c:dLbls>
          <c:showLegendKey val="0"/>
          <c:showVal val="0"/>
          <c:showCatName val="0"/>
          <c:showSerName val="0"/>
          <c:showPercent val="0"/>
          <c:showBubbleSize val="0"/>
        </c:dLbls>
        <c:gapWidth val="150"/>
        <c:axId val="2013596962"/>
        <c:axId val="1735159100"/>
      </c:barChart>
      <c:catAx>
        <c:axId val="201359696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35159100"/>
        <c:crosses val="autoZero"/>
        <c:auto val="1"/>
        <c:lblAlgn val="ctr"/>
        <c:lblOffset val="100"/>
        <c:noMultiLvlLbl val="1"/>
      </c:catAx>
      <c:valAx>
        <c:axId val="17351591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1359696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ARCOSES'!$B$22:$B$30</c:f>
              <c:numCache>
                <c:formatCode>General</c:formatCode>
                <c:ptCount val="9"/>
                <c:pt idx="0">
                  <c:v>3</c:v>
                </c:pt>
                <c:pt idx="1">
                  <c:v>0</c:v>
                </c:pt>
                <c:pt idx="2">
                  <c:v>2</c:v>
                </c:pt>
                <c:pt idx="3">
                  <c:v>3</c:v>
                </c:pt>
                <c:pt idx="4">
                  <c:v>3</c:v>
                </c:pt>
                <c:pt idx="5">
                  <c:v>1</c:v>
                </c:pt>
                <c:pt idx="6">
                  <c:v>0</c:v>
                </c:pt>
                <c:pt idx="7">
                  <c:v>1</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13E-469D-BCD2-53F97C2ED32E}"/>
            </c:ext>
          </c:extLst>
        </c:ser>
        <c:dLbls>
          <c:showLegendKey val="0"/>
          <c:showVal val="0"/>
          <c:showCatName val="0"/>
          <c:showSerName val="0"/>
          <c:showPercent val="0"/>
          <c:showBubbleSize val="0"/>
        </c:dLbls>
        <c:gapWidth val="150"/>
        <c:axId val="2092199620"/>
        <c:axId val="131711205"/>
      </c:barChart>
      <c:catAx>
        <c:axId val="209219962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1711205"/>
        <c:crosses val="autoZero"/>
        <c:auto val="1"/>
        <c:lblAlgn val="ctr"/>
        <c:lblOffset val="100"/>
        <c:noMultiLvlLbl val="1"/>
      </c:catAx>
      <c:valAx>
        <c:axId val="1317112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9219962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Capitulos del 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ARCOSES'!$B$32:$B$40</c:f>
              <c:numCache>
                <c:formatCode>General</c:formatCode>
                <c:ptCount val="9"/>
                <c:pt idx="0">
                  <c:v>0</c:v>
                </c:pt>
                <c:pt idx="1">
                  <c:v>0</c:v>
                </c:pt>
                <c:pt idx="2">
                  <c:v>0</c:v>
                </c:pt>
                <c:pt idx="3">
                  <c:v>0</c:v>
                </c:pt>
                <c:pt idx="4">
                  <c:v>0</c:v>
                </c:pt>
                <c:pt idx="5">
                  <c:v>1</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510-4253-80C0-FEDD9AB13462}"/>
            </c:ext>
          </c:extLst>
        </c:ser>
        <c:dLbls>
          <c:showLegendKey val="0"/>
          <c:showVal val="0"/>
          <c:showCatName val="0"/>
          <c:showSerName val="0"/>
          <c:showPercent val="0"/>
          <c:showBubbleSize val="0"/>
        </c:dLbls>
        <c:gapWidth val="150"/>
        <c:axId val="377171374"/>
        <c:axId val="2142608688"/>
      </c:barChart>
      <c:catAx>
        <c:axId val="37717137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142608688"/>
        <c:crosses val="autoZero"/>
        <c:auto val="1"/>
        <c:lblAlgn val="ctr"/>
        <c:lblOffset val="100"/>
        <c:noMultiLvlLbl val="1"/>
      </c:catAx>
      <c:valAx>
        <c:axId val="21426086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7717137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ARCOSES'!$B$42:$B$50</c:f>
              <c:numCache>
                <c:formatCode>General</c:formatCode>
                <c:ptCount val="9"/>
                <c:pt idx="0">
                  <c:v>0</c:v>
                </c:pt>
                <c:pt idx="1">
                  <c:v>0</c:v>
                </c:pt>
                <c:pt idx="2">
                  <c:v>0</c:v>
                </c:pt>
                <c:pt idx="3">
                  <c:v>0</c:v>
                </c:pt>
                <c:pt idx="4">
                  <c:v>0</c:v>
                </c:pt>
                <c:pt idx="5">
                  <c:v>1</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FCA-403C-BA6C-15CB988BE6CF}"/>
            </c:ext>
          </c:extLst>
        </c:ser>
        <c:dLbls>
          <c:showLegendKey val="0"/>
          <c:showVal val="0"/>
          <c:showCatName val="0"/>
          <c:showSerName val="0"/>
          <c:showPercent val="0"/>
          <c:showBubbleSize val="0"/>
        </c:dLbls>
        <c:gapWidth val="150"/>
        <c:axId val="29657127"/>
        <c:axId val="737275534"/>
      </c:barChart>
      <c:catAx>
        <c:axId val="296571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37275534"/>
        <c:crosses val="autoZero"/>
        <c:auto val="1"/>
        <c:lblAlgn val="ctr"/>
        <c:lblOffset val="100"/>
        <c:noMultiLvlLbl val="1"/>
      </c:catAx>
      <c:valAx>
        <c:axId val="7372755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96571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chemeClr val="dk1"/>
                </a:solidFill>
                <a:latin typeface="Calibri"/>
              </a:defRPr>
            </a:pPr>
            <a:r>
              <a:rPr b="1" i="0">
                <a:solidFill>
                  <a:schemeClr val="dk1"/>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dLbls>
            <c:spPr>
              <a:noFill/>
              <a:ln>
                <a:noFill/>
              </a:ln>
              <a:effectLst/>
            </c:spPr>
            <c:txPr>
              <a:bodyPr/>
              <a:lstStyle/>
              <a:p>
                <a:pPr lvl="0">
                  <a:defRPr b="1" i="0"/>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'Graficas ARCOSES'!$A$52:$A$60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ARCOSES'!$B$52:$B$60</c:f>
              <c:numCache>
                <c:formatCode>General</c:formatCode>
                <c:ptCount val="9"/>
                <c:pt idx="0">
                  <c:v>8</c:v>
                </c:pt>
                <c:pt idx="1">
                  <c:v>9</c:v>
                </c:pt>
                <c:pt idx="2">
                  <c:v>7</c:v>
                </c:pt>
                <c:pt idx="3">
                  <c:v>7</c:v>
                </c:pt>
                <c:pt idx="4">
                  <c:v>19</c:v>
                </c:pt>
                <c:pt idx="5">
                  <c:v>1</c:v>
                </c:pt>
                <c:pt idx="6">
                  <c:v>3</c:v>
                </c:pt>
                <c:pt idx="7">
                  <c:v>8</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DB9-424A-B55F-8C9DCDA36148}"/>
            </c:ext>
          </c:extLst>
        </c:ser>
        <c:dLbls>
          <c:showLegendKey val="0"/>
          <c:showVal val="0"/>
          <c:showCatName val="0"/>
          <c:showSerName val="0"/>
          <c:showPercent val="0"/>
          <c:showBubbleSize val="0"/>
        </c:dLbls>
        <c:gapWidth val="150"/>
        <c:axId val="1013331321"/>
        <c:axId val="1882460909"/>
      </c:barChart>
      <c:catAx>
        <c:axId val="1013331321"/>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82460909"/>
        <c:crosses val="autoZero"/>
        <c:auto val="1"/>
        <c:lblAlgn val="ctr"/>
        <c:lblOffset val="100"/>
        <c:noMultiLvlLbl val="1"/>
      </c:catAx>
      <c:valAx>
        <c:axId val="1882460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1333132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Aticulos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GITEM'!$A$2:$A$10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GITEM'!$B$2:$B$10</c:f>
              <c:numCache>
                <c:formatCode>General</c:formatCode>
                <c:ptCount val="9"/>
                <c:pt idx="0">
                  <c:v>1</c:v>
                </c:pt>
                <c:pt idx="1">
                  <c:v>3</c:v>
                </c:pt>
                <c:pt idx="2">
                  <c:v>6</c:v>
                </c:pt>
                <c:pt idx="3">
                  <c:v>3</c:v>
                </c:pt>
                <c:pt idx="4">
                  <c:v>1</c:v>
                </c:pt>
                <c:pt idx="5">
                  <c:v>1</c:v>
                </c:pt>
                <c:pt idx="6">
                  <c:v>1</c:v>
                </c:pt>
                <c:pt idx="7">
                  <c:v>17</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731-450A-B287-AB3D3F18DBFE}"/>
            </c:ext>
          </c:extLst>
        </c:ser>
        <c:dLbls>
          <c:showLegendKey val="0"/>
          <c:showVal val="0"/>
          <c:showCatName val="0"/>
          <c:showSerName val="0"/>
          <c:showPercent val="0"/>
          <c:showBubbleSize val="0"/>
        </c:dLbls>
        <c:gapWidth val="150"/>
        <c:axId val="1834805277"/>
        <c:axId val="853203655"/>
      </c:barChart>
      <c:catAx>
        <c:axId val="183480527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853203655"/>
        <c:crosses val="autoZero"/>
        <c:auto val="1"/>
        <c:lblAlgn val="ctr"/>
        <c:lblOffset val="100"/>
        <c:noMultiLvlLbl val="1"/>
      </c:catAx>
      <c:valAx>
        <c:axId val="8532036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3480527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Eventos Cientificos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GITEM'!$A$12:$A$20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GITEM'!$B$12:$B$20</c:f>
              <c:numCache>
                <c:formatCode>General</c:formatCode>
                <c:ptCount val="9"/>
                <c:pt idx="0">
                  <c:v>0</c:v>
                </c:pt>
                <c:pt idx="1">
                  <c:v>0</c:v>
                </c:pt>
                <c:pt idx="2">
                  <c:v>1</c:v>
                </c:pt>
                <c:pt idx="3">
                  <c:v>0</c:v>
                </c:pt>
                <c:pt idx="4">
                  <c:v>1</c:v>
                </c:pt>
                <c:pt idx="5">
                  <c:v>0</c:v>
                </c:pt>
                <c:pt idx="6">
                  <c:v>1</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8A5-4573-B993-A2670AAD2F5A}"/>
            </c:ext>
          </c:extLst>
        </c:ser>
        <c:dLbls>
          <c:showLegendKey val="0"/>
          <c:showVal val="0"/>
          <c:showCatName val="0"/>
          <c:showSerName val="0"/>
          <c:showPercent val="0"/>
          <c:showBubbleSize val="0"/>
        </c:dLbls>
        <c:gapWidth val="150"/>
        <c:axId val="513001580"/>
        <c:axId val="625256260"/>
      </c:barChart>
      <c:catAx>
        <c:axId val="513001580"/>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25256260"/>
        <c:crosses val="autoZero"/>
        <c:auto val="1"/>
        <c:lblAlgn val="ctr"/>
        <c:lblOffset val="100"/>
        <c:noMultiLvlLbl val="1"/>
      </c:catAx>
      <c:valAx>
        <c:axId val="6252562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1300158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GITEM'!$A$22:$A$30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GITEM'!$B$22:$B$29</c:f>
              <c:numCache>
                <c:formatCode>General</c:formatCode>
                <c:ptCount val="8"/>
                <c:pt idx="0">
                  <c:v>0</c:v>
                </c:pt>
                <c:pt idx="1">
                  <c:v>0</c:v>
                </c:pt>
                <c:pt idx="2">
                  <c:v>1</c:v>
                </c:pt>
                <c:pt idx="3">
                  <c:v>0</c:v>
                </c:pt>
                <c:pt idx="4">
                  <c:v>1</c:v>
                </c:pt>
                <c:pt idx="5">
                  <c:v>0</c:v>
                </c:pt>
                <c:pt idx="6">
                  <c:v>1</c:v>
                </c:pt>
                <c:pt idx="7">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8B8-43B3-8B28-9A7F452A1F37}"/>
            </c:ext>
          </c:extLst>
        </c:ser>
        <c:dLbls>
          <c:showLegendKey val="0"/>
          <c:showVal val="0"/>
          <c:showCatName val="0"/>
          <c:showSerName val="0"/>
          <c:showPercent val="0"/>
          <c:showBubbleSize val="0"/>
        </c:dLbls>
        <c:gapWidth val="150"/>
        <c:axId val="2045761711"/>
        <c:axId val="1805820462"/>
      </c:barChart>
      <c:catAx>
        <c:axId val="204576171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05820462"/>
        <c:crosses val="autoZero"/>
        <c:auto val="1"/>
        <c:lblAlgn val="ctr"/>
        <c:lblOffset val="100"/>
        <c:noMultiLvlLbl val="1"/>
      </c:catAx>
      <c:valAx>
        <c:axId val="18058204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4576171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Capitulos de libro</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GITEM'!$A$32:$A$40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GITEM'!$B$32:$B$40</c:f>
              <c:numCache>
                <c:formatCode>General</c:formatCode>
                <c:ptCount val="9"/>
                <c:pt idx="0">
                  <c:v>0</c:v>
                </c:pt>
                <c:pt idx="1">
                  <c:v>0</c:v>
                </c:pt>
                <c:pt idx="2">
                  <c:v>0</c:v>
                </c:pt>
                <c:pt idx="3">
                  <c:v>0</c:v>
                </c:pt>
                <c:pt idx="4">
                  <c:v>1</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605-4193-B691-1381A783ED7F}"/>
            </c:ext>
          </c:extLst>
        </c:ser>
        <c:dLbls>
          <c:showLegendKey val="0"/>
          <c:showVal val="0"/>
          <c:showCatName val="0"/>
          <c:showSerName val="0"/>
          <c:showPercent val="0"/>
          <c:showBubbleSize val="0"/>
        </c:dLbls>
        <c:gapWidth val="150"/>
        <c:axId val="2127136493"/>
        <c:axId val="1465643960"/>
      </c:barChart>
      <c:catAx>
        <c:axId val="2127136493"/>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65643960"/>
        <c:crosses val="autoZero"/>
        <c:auto val="1"/>
        <c:lblAlgn val="ctr"/>
        <c:lblOffset val="100"/>
        <c:noMultiLvlLbl val="1"/>
      </c:catAx>
      <c:valAx>
        <c:axId val="14656439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2713649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GITEM'!$B$42:$B$50</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933-4391-AD21-4F60909BC822}"/>
            </c:ext>
          </c:extLst>
        </c:ser>
        <c:dLbls>
          <c:showLegendKey val="0"/>
          <c:showVal val="0"/>
          <c:showCatName val="0"/>
          <c:showSerName val="0"/>
          <c:showPercent val="0"/>
          <c:showBubbleSize val="0"/>
        </c:dLbls>
        <c:gapWidth val="150"/>
        <c:axId val="2098197377"/>
        <c:axId val="1091906908"/>
      </c:barChart>
      <c:catAx>
        <c:axId val="209819737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91906908"/>
        <c:crosses val="autoZero"/>
        <c:auto val="1"/>
        <c:lblAlgn val="ctr"/>
        <c:lblOffset val="100"/>
        <c:noMultiLvlLbl val="1"/>
      </c:catAx>
      <c:valAx>
        <c:axId val="10919069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9819737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GITEM'!$A$52:$A$60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GITEM'!$B$52:$B$60</c:f>
              <c:numCache>
                <c:formatCode>General</c:formatCode>
                <c:ptCount val="9"/>
                <c:pt idx="0">
                  <c:v>0</c:v>
                </c:pt>
                <c:pt idx="1">
                  <c:v>0</c:v>
                </c:pt>
                <c:pt idx="2">
                  <c:v>0</c:v>
                </c:pt>
                <c:pt idx="3">
                  <c:v>47</c:v>
                </c:pt>
                <c:pt idx="4">
                  <c:v>39</c:v>
                </c:pt>
                <c:pt idx="5">
                  <c:v>13</c:v>
                </c:pt>
                <c:pt idx="6">
                  <c:v>0</c:v>
                </c:pt>
                <c:pt idx="7">
                  <c:v>8</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F4F-46A0-BB02-31FA0F61D64B}"/>
            </c:ext>
          </c:extLst>
        </c:ser>
        <c:dLbls>
          <c:showLegendKey val="0"/>
          <c:showVal val="0"/>
          <c:showCatName val="0"/>
          <c:showSerName val="0"/>
          <c:showPercent val="0"/>
          <c:showBubbleSize val="0"/>
        </c:dLbls>
        <c:gapWidth val="150"/>
        <c:axId val="2104002278"/>
        <c:axId val="1762609762"/>
      </c:barChart>
      <c:catAx>
        <c:axId val="2104002278"/>
        <c:scaling>
          <c:orientation val="minMax"/>
        </c:scaling>
        <c:delete val="0"/>
        <c:axPos val="b"/>
        <c:title>
          <c:tx>
            <c:rich>
              <a:bodyPr/>
              <a:lstStyle/>
              <a:p>
                <a:pPr lvl="0">
                  <a:defRPr b="1" i="0">
                    <a:solidFill>
                      <a:srgbClr val="000000"/>
                    </a:solidFill>
                    <a:latin typeface="Calibri"/>
                  </a:defRPr>
                </a:pPr>
                <a:r>
                  <a:rPr b="1" i="0">
                    <a:solidFill>
                      <a:srgbClr val="000000"/>
                    </a:solidFill>
                    <a:latin typeface="Calibri"/>
                  </a:rPr>
                  <a:t>Años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62609762"/>
        <c:crosses val="autoZero"/>
        <c:auto val="1"/>
        <c:lblAlgn val="ctr"/>
        <c:lblOffset val="100"/>
        <c:noMultiLvlLbl val="1"/>
      </c:catAx>
      <c:valAx>
        <c:axId val="17626097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0400227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strRef>
              <c:f>'GRAFICAS NIDE'!$I$2</c:f>
              <c:strCache>
                <c:ptCount val="1"/>
              </c:strCache>
            </c:strRef>
          </c:tx>
          <c:spPr>
            <a:solidFill>
              <a:srgbClr val="5B9BD5"/>
            </a:solidFill>
            <a:ln cmpd="sng">
              <a:solidFill>
                <a:srgbClr val="000000"/>
              </a:solidFill>
            </a:ln>
          </c:spPr>
          <c:invertIfNegative val="1"/>
          <c:cat>
            <c:numRef>
              <c:f>'GRAFICAS NIDE'!$H$3:$H$10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NIDE'!$I$3:$I$10</c:f>
              <c:numCache>
                <c:formatCode>General</c:formatCode>
                <c:ptCount val="8"/>
                <c:pt idx="0">
                  <c:v>0</c:v>
                </c:pt>
                <c:pt idx="1">
                  <c:v>5</c:v>
                </c:pt>
                <c:pt idx="2">
                  <c:v>10</c:v>
                </c:pt>
                <c:pt idx="3">
                  <c:v>9</c:v>
                </c:pt>
                <c:pt idx="4">
                  <c:v>2</c:v>
                </c:pt>
                <c:pt idx="5">
                  <c:v>3</c:v>
                </c:pt>
                <c:pt idx="6">
                  <c:v>10</c:v>
                </c:pt>
                <c:pt idx="7">
                  <c:v>15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BAF-47F5-8060-54A1A20D073F}"/>
            </c:ext>
          </c:extLst>
        </c:ser>
        <c:dLbls>
          <c:showLegendKey val="0"/>
          <c:showVal val="0"/>
          <c:showCatName val="0"/>
          <c:showSerName val="0"/>
          <c:showPercent val="0"/>
          <c:showBubbleSize val="0"/>
        </c:dLbls>
        <c:gapWidth val="150"/>
        <c:axId val="1379799140"/>
        <c:axId val="1148494907"/>
      </c:barChart>
      <c:catAx>
        <c:axId val="137979914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48494907"/>
        <c:crosses val="autoZero"/>
        <c:auto val="1"/>
        <c:lblAlgn val="ctr"/>
        <c:lblOffset val="100"/>
        <c:noMultiLvlLbl val="1"/>
      </c:catAx>
      <c:valAx>
        <c:axId val="11484949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7979914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Eventos Científicos</a:t>
            </a:r>
          </a:p>
        </c:rich>
      </c:tx>
      <c:overlay val="0"/>
    </c:title>
    <c:autoTitleDeleted val="0"/>
    <c:plotArea>
      <c:layout/>
      <c:barChart>
        <c:barDir val="col"/>
        <c:grouping val="clustered"/>
        <c:varyColors val="1"/>
        <c:ser>
          <c:idx val="0"/>
          <c:order val="0"/>
          <c:tx>
            <c:strRef>
              <c:f>'GRAFICAS NIDE'!$I$23</c:f>
              <c:strCache>
                <c:ptCount val="1"/>
              </c:strCache>
            </c:strRef>
          </c:tx>
          <c:spPr>
            <a:solidFill>
              <a:srgbClr val="5B9BD5"/>
            </a:solidFill>
            <a:ln cmpd="sng">
              <a:solidFill>
                <a:srgbClr val="000000"/>
              </a:solidFill>
            </a:ln>
          </c:spPr>
          <c:invertIfNegative val="1"/>
          <c:cat>
            <c:numRef>
              <c:f>'GRAFICAS NIDE'!$H$24:$H$31</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NIDE'!$I$24:$I$31</c:f>
              <c:numCache>
                <c:formatCode>General</c:formatCode>
                <c:ptCount val="8"/>
                <c:pt idx="0">
                  <c:v>0</c:v>
                </c:pt>
                <c:pt idx="1">
                  <c:v>2</c:v>
                </c:pt>
                <c:pt idx="2">
                  <c:v>10</c:v>
                </c:pt>
                <c:pt idx="3">
                  <c:v>9</c:v>
                </c:pt>
                <c:pt idx="4">
                  <c:v>11</c:v>
                </c:pt>
                <c:pt idx="5">
                  <c:v>8</c:v>
                </c:pt>
                <c:pt idx="6">
                  <c:v>8</c:v>
                </c:pt>
                <c:pt idx="7">
                  <c:v>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3F1-4A85-8862-C3AAFF77D2BE}"/>
            </c:ext>
          </c:extLst>
        </c:ser>
        <c:dLbls>
          <c:showLegendKey val="0"/>
          <c:showVal val="0"/>
          <c:showCatName val="0"/>
          <c:showSerName val="0"/>
          <c:showPercent val="0"/>
          <c:showBubbleSize val="0"/>
        </c:dLbls>
        <c:gapWidth val="150"/>
        <c:axId val="247355296"/>
        <c:axId val="700459201"/>
      </c:barChart>
      <c:catAx>
        <c:axId val="24735529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00459201"/>
        <c:crosses val="autoZero"/>
        <c:auto val="1"/>
        <c:lblAlgn val="ctr"/>
        <c:lblOffset val="100"/>
        <c:noMultiLvlLbl val="1"/>
      </c:catAx>
      <c:valAx>
        <c:axId val="7004592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4735529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Libros</a:t>
            </a:r>
          </a:p>
        </c:rich>
      </c:tx>
      <c:layout>
        <c:manualLayout>
          <c:xMode val="edge"/>
          <c:yMode val="edge"/>
          <c:x val="3.0916666666666669E-2"/>
          <c:y val="5.2695417789757414E-2"/>
        </c:manualLayout>
      </c:layout>
      <c:overlay val="0"/>
    </c:title>
    <c:autoTitleDeleted val="0"/>
    <c:plotArea>
      <c:layout/>
      <c:barChart>
        <c:barDir val="col"/>
        <c:grouping val="clustered"/>
        <c:varyColors val="1"/>
        <c:ser>
          <c:idx val="0"/>
          <c:order val="0"/>
          <c:tx>
            <c:strRef>
              <c:f>'GRAFICAS NIDE'!$I$44</c:f>
              <c:strCache>
                <c:ptCount val="1"/>
              </c:strCache>
            </c:strRef>
          </c:tx>
          <c:spPr>
            <a:solidFill>
              <a:srgbClr val="5B9BD5"/>
            </a:solidFill>
            <a:ln cmpd="sng">
              <a:solidFill>
                <a:srgbClr val="000000"/>
              </a:solidFill>
            </a:ln>
          </c:spPr>
          <c:invertIfNegative val="1"/>
          <c:cat>
            <c:numRef>
              <c:f>'GRAFICAS NIDE'!$H$45:$H$52</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NIDE'!$I$45:$I$52</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768-4B4F-8F96-7388A7D00920}"/>
            </c:ext>
          </c:extLst>
        </c:ser>
        <c:dLbls>
          <c:showLegendKey val="0"/>
          <c:showVal val="0"/>
          <c:showCatName val="0"/>
          <c:showSerName val="0"/>
          <c:showPercent val="0"/>
          <c:showBubbleSize val="0"/>
        </c:dLbls>
        <c:gapWidth val="150"/>
        <c:axId val="875122655"/>
        <c:axId val="1551123473"/>
      </c:barChart>
      <c:catAx>
        <c:axId val="8751226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51123473"/>
        <c:crosses val="autoZero"/>
        <c:auto val="1"/>
        <c:lblAlgn val="ctr"/>
        <c:lblOffset val="100"/>
        <c:noMultiLvlLbl val="1"/>
      </c:catAx>
      <c:valAx>
        <c:axId val="15511234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751226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Capitulos de libro</a:t>
            </a:r>
          </a:p>
        </c:rich>
      </c:tx>
      <c:overlay val="0"/>
    </c:title>
    <c:autoTitleDeleted val="0"/>
    <c:plotArea>
      <c:layout/>
      <c:barChart>
        <c:barDir val="col"/>
        <c:grouping val="clustered"/>
        <c:varyColors val="1"/>
        <c:ser>
          <c:idx val="0"/>
          <c:order val="0"/>
          <c:tx>
            <c:strRef>
              <c:f>'GRAFICAS NIDE'!$I$64</c:f>
              <c:strCache>
                <c:ptCount val="1"/>
              </c:strCache>
            </c:strRef>
          </c:tx>
          <c:spPr>
            <a:solidFill>
              <a:srgbClr val="5B9BD5"/>
            </a:solidFill>
            <a:ln cmpd="sng">
              <a:solidFill>
                <a:srgbClr val="000000"/>
              </a:solidFill>
            </a:ln>
          </c:spPr>
          <c:invertIfNegative val="1"/>
          <c:cat>
            <c:numRef>
              <c:f>'GRAFICAS NIDE'!$H$65:$H$72</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NIDE'!$I$65:$I$72</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777-44E7-A84B-39E42E29773B}"/>
            </c:ext>
          </c:extLst>
        </c:ser>
        <c:dLbls>
          <c:showLegendKey val="0"/>
          <c:showVal val="0"/>
          <c:showCatName val="0"/>
          <c:showSerName val="0"/>
          <c:showPercent val="0"/>
          <c:showBubbleSize val="0"/>
        </c:dLbls>
        <c:gapWidth val="150"/>
        <c:axId val="892493972"/>
        <c:axId val="1340434671"/>
      </c:barChart>
      <c:catAx>
        <c:axId val="89249397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40434671"/>
        <c:crosses val="autoZero"/>
        <c:auto val="1"/>
        <c:lblAlgn val="ctr"/>
        <c:lblOffset val="100"/>
        <c:noMultiLvlLbl val="1"/>
      </c:catAx>
      <c:valAx>
        <c:axId val="13404346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9249397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Software</a:t>
            </a:r>
          </a:p>
        </c:rich>
      </c:tx>
      <c:layout>
        <c:manualLayout>
          <c:xMode val="edge"/>
          <c:yMode val="edge"/>
          <c:x val="2.9250000000000002E-2"/>
          <c:y val="5.2695417789757414E-2"/>
        </c:manualLayout>
      </c:layout>
      <c:overlay val="0"/>
    </c:title>
    <c:autoTitleDeleted val="0"/>
    <c:plotArea>
      <c:layout/>
      <c:barChart>
        <c:barDir val="col"/>
        <c:grouping val="clustered"/>
        <c:varyColors val="1"/>
        <c:ser>
          <c:idx val="0"/>
          <c:order val="0"/>
          <c:tx>
            <c:strRef>
              <c:f>'GRAFICAS NIDE'!$I$83</c:f>
              <c:strCache>
                <c:ptCount val="1"/>
              </c:strCache>
            </c:strRef>
          </c:tx>
          <c:spPr>
            <a:solidFill>
              <a:srgbClr val="5B9BD5"/>
            </a:solidFill>
            <a:ln cmpd="sng">
              <a:solidFill>
                <a:srgbClr val="000000"/>
              </a:solidFill>
            </a:ln>
          </c:spPr>
          <c:invertIfNegative val="1"/>
          <c:cat>
            <c:numRef>
              <c:f>'GRAFICAS NIDE'!$H$84:$H$91</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NIDE'!$I$84:$I$91</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987-4BF7-BECB-43FFAD8AC2C5}"/>
            </c:ext>
          </c:extLst>
        </c:ser>
        <c:dLbls>
          <c:showLegendKey val="0"/>
          <c:showVal val="0"/>
          <c:showCatName val="0"/>
          <c:showSerName val="0"/>
          <c:showPercent val="0"/>
          <c:showBubbleSize val="0"/>
        </c:dLbls>
        <c:gapWidth val="150"/>
        <c:axId val="419651220"/>
        <c:axId val="1188776401"/>
      </c:barChart>
      <c:catAx>
        <c:axId val="41965122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88776401"/>
        <c:crosses val="autoZero"/>
        <c:auto val="1"/>
        <c:lblAlgn val="ctr"/>
        <c:lblOffset val="100"/>
        <c:noMultiLvlLbl val="1"/>
      </c:catAx>
      <c:valAx>
        <c:axId val="11887764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1965122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Trabajos dirigidos</a:t>
            </a:r>
          </a:p>
        </c:rich>
      </c:tx>
      <c:overlay val="0"/>
    </c:title>
    <c:autoTitleDeleted val="0"/>
    <c:plotArea>
      <c:layout/>
      <c:barChart>
        <c:barDir val="col"/>
        <c:grouping val="clustered"/>
        <c:varyColors val="1"/>
        <c:ser>
          <c:idx val="0"/>
          <c:order val="0"/>
          <c:tx>
            <c:strRef>
              <c:f>'GRAFICAS NIDE'!$I$105</c:f>
              <c:strCache>
                <c:ptCount val="1"/>
              </c:strCache>
            </c:strRef>
          </c:tx>
          <c:spPr>
            <a:solidFill>
              <a:srgbClr val="5B9BD5"/>
            </a:solidFill>
            <a:ln cmpd="sng">
              <a:solidFill>
                <a:srgbClr val="000000"/>
              </a:solidFill>
            </a:ln>
          </c:spPr>
          <c:invertIfNegative val="1"/>
          <c:cat>
            <c:numRef>
              <c:f>'GRAFICAS NIDE'!$H$106:$H$113</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NIDE'!$I$106:$I$113</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F5A-4D92-876C-B575C4E5627B}"/>
            </c:ext>
          </c:extLst>
        </c:ser>
        <c:dLbls>
          <c:showLegendKey val="0"/>
          <c:showVal val="0"/>
          <c:showCatName val="0"/>
          <c:showSerName val="0"/>
          <c:showPercent val="0"/>
          <c:showBubbleSize val="0"/>
        </c:dLbls>
        <c:gapWidth val="150"/>
        <c:axId val="1838906227"/>
        <c:axId val="650072308"/>
      </c:barChart>
      <c:catAx>
        <c:axId val="18389062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50072308"/>
        <c:crosses val="autoZero"/>
        <c:auto val="1"/>
        <c:lblAlgn val="ctr"/>
        <c:lblOffset val="100"/>
        <c:noMultiLvlLbl val="1"/>
      </c:catAx>
      <c:valAx>
        <c:axId val="6500723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389062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Articulos</a:t>
            </a:r>
          </a:p>
        </c:rich>
      </c:tx>
      <c:overlay val="0"/>
    </c:title>
    <c:autoTitleDeleted val="0"/>
    <c:plotArea>
      <c:layout/>
      <c:barChart>
        <c:barDir val="col"/>
        <c:grouping val="clustered"/>
        <c:varyColors val="1"/>
        <c:ser>
          <c:idx val="0"/>
          <c:order val="0"/>
          <c:tx>
            <c:strRef>
              <c:f>'GRAFICAS VIRTUS'!$I$4</c:f>
              <c:strCache>
                <c:ptCount val="1"/>
              </c:strCache>
            </c:strRef>
          </c:tx>
          <c:spPr>
            <a:solidFill>
              <a:srgbClr val="5B9BD5"/>
            </a:solidFill>
            <a:ln cmpd="sng">
              <a:solidFill>
                <a:srgbClr val="000000"/>
              </a:solidFill>
            </a:ln>
          </c:spPr>
          <c:invertIfNegative val="1"/>
          <c:cat>
            <c:numRef>
              <c:f>'GRAFICAS VIRTUS'!$H$5:$H$13</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VIRTUS'!$I$5:$I$13</c:f>
              <c:numCache>
                <c:formatCode>General</c:formatCode>
                <c:ptCount val="9"/>
                <c:pt idx="0">
                  <c:v>0</c:v>
                </c:pt>
                <c:pt idx="1">
                  <c:v>0</c:v>
                </c:pt>
                <c:pt idx="2">
                  <c:v>1</c:v>
                </c:pt>
                <c:pt idx="3">
                  <c:v>3</c:v>
                </c:pt>
                <c:pt idx="4">
                  <c:v>3</c:v>
                </c:pt>
                <c:pt idx="5">
                  <c:v>3</c:v>
                </c:pt>
                <c:pt idx="6">
                  <c:v>2</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BE0-4D72-925D-85F4574DFC46}"/>
            </c:ext>
          </c:extLst>
        </c:ser>
        <c:dLbls>
          <c:showLegendKey val="0"/>
          <c:showVal val="0"/>
          <c:showCatName val="0"/>
          <c:showSerName val="0"/>
          <c:showPercent val="0"/>
          <c:showBubbleSize val="0"/>
        </c:dLbls>
        <c:gapWidth val="150"/>
        <c:axId val="21817686"/>
        <c:axId val="499354025"/>
      </c:barChart>
      <c:catAx>
        <c:axId val="2181768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99354025"/>
        <c:crosses val="autoZero"/>
        <c:auto val="1"/>
        <c:lblAlgn val="ctr"/>
        <c:lblOffset val="100"/>
        <c:noMultiLvlLbl val="1"/>
      </c:catAx>
      <c:valAx>
        <c:axId val="4993540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81768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Eventos Cientificos</a:t>
            </a:r>
          </a:p>
        </c:rich>
      </c:tx>
      <c:overlay val="0"/>
    </c:title>
    <c:autoTitleDeleted val="0"/>
    <c:plotArea>
      <c:layout/>
      <c:barChart>
        <c:barDir val="col"/>
        <c:grouping val="clustered"/>
        <c:varyColors val="1"/>
        <c:ser>
          <c:idx val="0"/>
          <c:order val="0"/>
          <c:tx>
            <c:strRef>
              <c:f>'GRAFICAS VIRTUS'!$I$24</c:f>
              <c:strCache>
                <c:ptCount val="1"/>
              </c:strCache>
            </c:strRef>
          </c:tx>
          <c:spPr>
            <a:solidFill>
              <a:srgbClr val="5B9BD5"/>
            </a:solidFill>
            <a:ln cmpd="sng">
              <a:solidFill>
                <a:srgbClr val="000000"/>
              </a:solidFill>
            </a:ln>
          </c:spPr>
          <c:invertIfNegative val="1"/>
          <c:cat>
            <c:numRef>
              <c:f>'GRAFICAS VIRTUS'!$H$25:$H$33</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VIRTUS'!$I$25:$I$33</c:f>
              <c:numCache>
                <c:formatCode>General</c:formatCode>
                <c:ptCount val="9"/>
                <c:pt idx="0">
                  <c:v>0</c:v>
                </c:pt>
                <c:pt idx="1">
                  <c:v>0</c:v>
                </c:pt>
                <c:pt idx="2">
                  <c:v>0</c:v>
                </c:pt>
                <c:pt idx="3">
                  <c:v>7</c:v>
                </c:pt>
                <c:pt idx="4">
                  <c:v>7</c:v>
                </c:pt>
                <c:pt idx="5">
                  <c:v>12</c:v>
                </c:pt>
                <c:pt idx="6">
                  <c:v>7</c:v>
                </c:pt>
                <c:pt idx="7">
                  <c:v>7</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24B-46E1-BC03-E70A32649307}"/>
            </c:ext>
          </c:extLst>
        </c:ser>
        <c:dLbls>
          <c:showLegendKey val="0"/>
          <c:showVal val="0"/>
          <c:showCatName val="0"/>
          <c:showSerName val="0"/>
          <c:showPercent val="0"/>
          <c:showBubbleSize val="0"/>
        </c:dLbls>
        <c:gapWidth val="150"/>
        <c:axId val="1133965563"/>
        <c:axId val="1218889956"/>
      </c:barChart>
      <c:catAx>
        <c:axId val="113396556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18889956"/>
        <c:crosses val="autoZero"/>
        <c:auto val="1"/>
        <c:lblAlgn val="ctr"/>
        <c:lblOffset val="100"/>
        <c:noMultiLvlLbl val="1"/>
      </c:catAx>
      <c:valAx>
        <c:axId val="1218889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3396556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Libros</a:t>
            </a:r>
          </a:p>
        </c:rich>
      </c:tx>
      <c:overlay val="0"/>
    </c:title>
    <c:autoTitleDeleted val="0"/>
    <c:plotArea>
      <c:layout/>
      <c:barChart>
        <c:barDir val="col"/>
        <c:grouping val="clustered"/>
        <c:varyColors val="1"/>
        <c:ser>
          <c:idx val="0"/>
          <c:order val="0"/>
          <c:tx>
            <c:strRef>
              <c:f>'GRAFICAS VIRTUS'!$I$43</c:f>
              <c:strCache>
                <c:ptCount val="1"/>
              </c:strCache>
            </c:strRef>
          </c:tx>
          <c:spPr>
            <a:solidFill>
              <a:srgbClr val="5B9BD5"/>
            </a:solidFill>
            <a:ln cmpd="sng">
              <a:solidFill>
                <a:srgbClr val="000000"/>
              </a:solidFill>
            </a:ln>
          </c:spPr>
          <c:invertIfNegative val="1"/>
          <c:cat>
            <c:numRef>
              <c:f>'GRAFICAS VIRTUS'!$H$44:$H$52</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VIRTUS'!$I$44:$I$52</c:f>
              <c:numCache>
                <c:formatCode>General</c:formatCode>
                <c:ptCount val="9"/>
                <c:pt idx="0">
                  <c:v>0</c:v>
                </c:pt>
                <c:pt idx="1">
                  <c:v>0</c:v>
                </c:pt>
                <c:pt idx="2">
                  <c:v>0</c:v>
                </c:pt>
                <c:pt idx="3">
                  <c:v>1</c:v>
                </c:pt>
                <c:pt idx="4">
                  <c:v>0</c:v>
                </c:pt>
                <c:pt idx="5">
                  <c:v>0</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8BF-49CD-8524-60903741DE7B}"/>
            </c:ext>
          </c:extLst>
        </c:ser>
        <c:dLbls>
          <c:showLegendKey val="0"/>
          <c:showVal val="0"/>
          <c:showCatName val="0"/>
          <c:showSerName val="0"/>
          <c:showPercent val="0"/>
          <c:showBubbleSize val="0"/>
        </c:dLbls>
        <c:gapWidth val="150"/>
        <c:axId val="1262212957"/>
        <c:axId val="1755089644"/>
      </c:barChart>
      <c:catAx>
        <c:axId val="126221295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55089644"/>
        <c:crosses val="autoZero"/>
        <c:auto val="1"/>
        <c:lblAlgn val="ctr"/>
        <c:lblOffset val="100"/>
        <c:noMultiLvlLbl val="1"/>
      </c:catAx>
      <c:valAx>
        <c:axId val="17550896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6221295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VIRTUS'!$I$66</c:f>
              <c:strCache>
                <c:ptCount val="1"/>
              </c:strCache>
            </c:strRef>
          </c:tx>
          <c:spPr>
            <a:solidFill>
              <a:srgbClr val="5B9BD5"/>
            </a:solidFill>
            <a:ln cmpd="sng">
              <a:solidFill>
                <a:srgbClr val="000000"/>
              </a:solidFill>
            </a:ln>
          </c:spPr>
          <c:invertIfNegative val="1"/>
          <c:cat>
            <c:numRef>
              <c:f>'GRAFICAS VIRTUS'!$H$67:$H$75</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VIRTUS'!$I$67:$I$75</c:f>
              <c:numCache>
                <c:formatCode>General</c:formatCode>
                <c:ptCount val="9"/>
                <c:pt idx="0">
                  <c:v>0</c:v>
                </c:pt>
                <c:pt idx="1">
                  <c:v>0</c:v>
                </c:pt>
                <c:pt idx="2">
                  <c:v>0</c:v>
                </c:pt>
                <c:pt idx="3">
                  <c:v>1</c:v>
                </c:pt>
                <c:pt idx="4">
                  <c:v>2</c:v>
                </c:pt>
                <c:pt idx="5">
                  <c:v>2</c:v>
                </c:pt>
                <c:pt idx="6">
                  <c:v>2</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4A5-4D0A-BF9E-20067250A662}"/>
            </c:ext>
          </c:extLst>
        </c:ser>
        <c:dLbls>
          <c:showLegendKey val="0"/>
          <c:showVal val="0"/>
          <c:showCatName val="0"/>
          <c:showSerName val="0"/>
          <c:showPercent val="0"/>
          <c:showBubbleSize val="0"/>
        </c:dLbls>
        <c:gapWidth val="150"/>
        <c:axId val="1029017727"/>
        <c:axId val="1740645309"/>
      </c:barChart>
      <c:catAx>
        <c:axId val="10290177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40645309"/>
        <c:crosses val="autoZero"/>
        <c:auto val="1"/>
        <c:lblAlgn val="ctr"/>
        <c:lblOffset val="100"/>
        <c:noMultiLvlLbl val="1"/>
      </c:catAx>
      <c:valAx>
        <c:axId val="17406453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290177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Software</a:t>
            </a:r>
          </a:p>
        </c:rich>
      </c:tx>
      <c:overlay val="0"/>
    </c:title>
    <c:autoTitleDeleted val="0"/>
    <c:plotArea>
      <c:layout/>
      <c:barChart>
        <c:barDir val="col"/>
        <c:grouping val="clustered"/>
        <c:varyColors val="1"/>
        <c:ser>
          <c:idx val="0"/>
          <c:order val="0"/>
          <c:tx>
            <c:strRef>
              <c:f>'GRAFICAS VIRTUS'!$I$87</c:f>
              <c:strCache>
                <c:ptCount val="1"/>
              </c:strCache>
            </c:strRef>
          </c:tx>
          <c:spPr>
            <a:solidFill>
              <a:srgbClr val="5B9BD5"/>
            </a:solidFill>
            <a:ln cmpd="sng">
              <a:solidFill>
                <a:srgbClr val="000000"/>
              </a:solidFill>
            </a:ln>
          </c:spPr>
          <c:invertIfNegative val="1"/>
          <c:cat>
            <c:numRef>
              <c:f>'GRAFICAS VIRTUS'!$H$88:$H$96</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VIRTUS'!$I$88:$I$96</c:f>
              <c:numCache>
                <c:formatCode>General</c:formatCode>
                <c:ptCount val="9"/>
                <c:pt idx="0">
                  <c:v>0</c:v>
                </c:pt>
                <c:pt idx="1">
                  <c:v>1</c:v>
                </c:pt>
                <c:pt idx="2">
                  <c:v>0</c:v>
                </c:pt>
                <c:pt idx="3">
                  <c:v>1</c:v>
                </c:pt>
                <c:pt idx="4">
                  <c:v>2</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D76-4351-9085-7F72ACA1183A}"/>
            </c:ext>
          </c:extLst>
        </c:ser>
        <c:dLbls>
          <c:showLegendKey val="0"/>
          <c:showVal val="0"/>
          <c:showCatName val="0"/>
          <c:showSerName val="0"/>
          <c:showPercent val="0"/>
          <c:showBubbleSize val="0"/>
        </c:dLbls>
        <c:gapWidth val="150"/>
        <c:axId val="1625236296"/>
        <c:axId val="1276962597"/>
      </c:barChart>
      <c:catAx>
        <c:axId val="162523629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76962597"/>
        <c:crosses val="autoZero"/>
        <c:auto val="1"/>
        <c:lblAlgn val="ctr"/>
        <c:lblOffset val="100"/>
        <c:noMultiLvlLbl val="1"/>
      </c:catAx>
      <c:valAx>
        <c:axId val="12769625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2523629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layout>
        <c:manualLayout>
          <c:xMode val="edge"/>
          <c:yMode val="edge"/>
          <c:x val="1.7583333333333336E-2"/>
          <c:y val="6.0781671159029653E-2"/>
        </c:manualLayout>
      </c:layout>
      <c:overlay val="0"/>
    </c:title>
    <c:autoTitleDeleted val="0"/>
    <c:plotArea>
      <c:layout/>
      <c:barChart>
        <c:barDir val="col"/>
        <c:grouping val="clustered"/>
        <c:varyColors val="1"/>
        <c:ser>
          <c:idx val="0"/>
          <c:order val="0"/>
          <c:tx>
            <c:strRef>
              <c:f>'GRAFICAS VIRTUS'!$I$105</c:f>
              <c:strCache>
                <c:ptCount val="1"/>
              </c:strCache>
            </c:strRef>
          </c:tx>
          <c:spPr>
            <a:solidFill>
              <a:srgbClr val="5B9BD5"/>
            </a:solidFill>
            <a:ln cmpd="sng">
              <a:solidFill>
                <a:srgbClr val="000000"/>
              </a:solidFill>
            </a:ln>
          </c:spPr>
          <c:invertIfNegative val="1"/>
          <c:cat>
            <c:numRef>
              <c:f>'GRAFICAS VIRTUS'!$H$106:$H$114</c:f>
              <c:numCache>
                <c:formatCode>General</c:formatCode>
                <c:ptCount val="9"/>
                <c:pt idx="0">
                  <c:v>2021</c:v>
                </c:pt>
                <c:pt idx="1">
                  <c:v>2020</c:v>
                </c:pt>
                <c:pt idx="2">
                  <c:v>2019</c:v>
                </c:pt>
                <c:pt idx="3">
                  <c:v>2018</c:v>
                </c:pt>
                <c:pt idx="4">
                  <c:v>2017</c:v>
                </c:pt>
                <c:pt idx="5">
                  <c:v>2016</c:v>
                </c:pt>
                <c:pt idx="6">
                  <c:v>2015</c:v>
                </c:pt>
                <c:pt idx="7">
                  <c:v>2014</c:v>
                </c:pt>
                <c:pt idx="8">
                  <c:v>2013</c:v>
                </c:pt>
              </c:numCache>
            </c:numRef>
          </c:cat>
          <c:val>
            <c:numRef>
              <c:f>'GRAFICAS VIRTUS'!$I$106:$I$114</c:f>
              <c:numCache>
                <c:formatCode>General</c:formatCode>
                <c:ptCount val="9"/>
                <c:pt idx="0">
                  <c:v>0</c:v>
                </c:pt>
                <c:pt idx="1">
                  <c:v>0</c:v>
                </c:pt>
                <c:pt idx="2">
                  <c:v>2</c:v>
                </c:pt>
                <c:pt idx="3">
                  <c:v>1</c:v>
                </c:pt>
                <c:pt idx="4">
                  <c:v>2</c:v>
                </c:pt>
                <c:pt idx="5">
                  <c:v>0</c:v>
                </c:pt>
                <c:pt idx="6">
                  <c:v>1</c:v>
                </c:pt>
                <c:pt idx="7">
                  <c:v>1</c:v>
                </c:pt>
                <c:pt idx="8">
                  <c:v>13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438-454B-AE8F-337AC12157B3}"/>
            </c:ext>
          </c:extLst>
        </c:ser>
        <c:dLbls>
          <c:showLegendKey val="0"/>
          <c:showVal val="0"/>
          <c:showCatName val="0"/>
          <c:showSerName val="0"/>
          <c:showPercent val="0"/>
          <c:showBubbleSize val="0"/>
        </c:dLbls>
        <c:gapWidth val="150"/>
        <c:axId val="1976945767"/>
        <c:axId val="1347725698"/>
      </c:barChart>
      <c:catAx>
        <c:axId val="197694576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47725698"/>
        <c:crosses val="autoZero"/>
        <c:auto val="1"/>
        <c:lblAlgn val="ctr"/>
        <c:lblOffset val="100"/>
        <c:noMultiLvlLbl val="1"/>
      </c:catAx>
      <c:valAx>
        <c:axId val="13477256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7694576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strRef>
              <c:f>'Graficas INVID'!$I$4</c:f>
              <c:strCache>
                <c:ptCount val="1"/>
              </c:strCache>
            </c:strRef>
          </c:tx>
          <c:spPr>
            <a:solidFill>
              <a:srgbClr val="5B9BD5"/>
            </a:solidFill>
            <a:ln cmpd="sng">
              <a:solidFill>
                <a:srgbClr val="000000"/>
              </a:solidFill>
            </a:ln>
          </c:spPr>
          <c:invertIfNegative val="1"/>
          <c:cat>
            <c:numRef>
              <c:f>'Graficas INVID'!$H$5:$H$13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INVID'!$I$5:$I$13</c:f>
              <c:numCache>
                <c:formatCode>General</c:formatCode>
                <c:ptCount val="9"/>
                <c:pt idx="0">
                  <c:v>1</c:v>
                </c:pt>
                <c:pt idx="1">
                  <c:v>1</c:v>
                </c:pt>
                <c:pt idx="2">
                  <c:v>0</c:v>
                </c:pt>
                <c:pt idx="3">
                  <c:v>1</c:v>
                </c:pt>
                <c:pt idx="4">
                  <c:v>4</c:v>
                </c:pt>
                <c:pt idx="5">
                  <c:v>4</c:v>
                </c:pt>
                <c:pt idx="6">
                  <c:v>1</c:v>
                </c:pt>
                <c:pt idx="7">
                  <c:v>1</c:v>
                </c:pt>
                <c:pt idx="8">
                  <c:v>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716-4738-9BCA-D5F8FA4ACBF9}"/>
            </c:ext>
          </c:extLst>
        </c:ser>
        <c:dLbls>
          <c:showLegendKey val="0"/>
          <c:showVal val="0"/>
          <c:showCatName val="0"/>
          <c:showSerName val="0"/>
          <c:showPercent val="0"/>
          <c:showBubbleSize val="0"/>
        </c:dLbls>
        <c:gapWidth val="150"/>
        <c:axId val="308002981"/>
        <c:axId val="1439911010"/>
      </c:barChart>
      <c:catAx>
        <c:axId val="3080029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Articulos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39911010"/>
        <c:crosses val="autoZero"/>
        <c:auto val="1"/>
        <c:lblAlgn val="ctr"/>
        <c:lblOffset val="100"/>
        <c:noMultiLvlLbl val="1"/>
      </c:catAx>
      <c:valAx>
        <c:axId val="14399110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0800298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autoTitleDeleted val="0"/>
    <c:plotArea>
      <c:layout/>
      <c:barChart>
        <c:barDir val="col"/>
        <c:grouping val="clustered"/>
        <c:varyColors val="1"/>
        <c:ser>
          <c:idx val="0"/>
          <c:order val="0"/>
          <c:tx>
            <c:strRef>
              <c:f>'Graficas INVID'!$I$23</c:f>
              <c:strCache>
                <c:ptCount val="1"/>
              </c:strCache>
            </c:strRef>
          </c:tx>
          <c:spPr>
            <a:solidFill>
              <a:srgbClr val="5B9BD5"/>
            </a:solidFill>
            <a:ln cmpd="sng">
              <a:solidFill>
                <a:srgbClr val="000000"/>
              </a:solidFill>
            </a:ln>
          </c:spPr>
          <c:invertIfNegative val="1"/>
          <c:cat>
            <c:numRef>
              <c:f>'Graficas INVID'!$H$24:$H$32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INVID'!$I$24:$I$32</c:f>
              <c:numCache>
                <c:formatCode>General</c:formatCode>
                <c:ptCount val="9"/>
                <c:pt idx="0">
                  <c:v>0</c:v>
                </c:pt>
                <c:pt idx="1">
                  <c:v>1</c:v>
                </c:pt>
                <c:pt idx="2">
                  <c:v>0</c:v>
                </c:pt>
                <c:pt idx="3">
                  <c:v>0</c:v>
                </c:pt>
                <c:pt idx="4">
                  <c:v>2</c:v>
                </c:pt>
                <c:pt idx="5">
                  <c:v>1</c:v>
                </c:pt>
                <c:pt idx="6">
                  <c:v>2</c:v>
                </c:pt>
                <c:pt idx="7">
                  <c:v>2</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021-4CF9-923D-4B25575906D1}"/>
            </c:ext>
          </c:extLst>
        </c:ser>
        <c:dLbls>
          <c:showLegendKey val="0"/>
          <c:showVal val="0"/>
          <c:showCatName val="0"/>
          <c:showSerName val="0"/>
          <c:showPercent val="0"/>
          <c:showBubbleSize val="0"/>
        </c:dLbls>
        <c:gapWidth val="150"/>
        <c:axId val="2016877547"/>
        <c:axId val="1811889961"/>
      </c:barChart>
      <c:catAx>
        <c:axId val="201687754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Cientificos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11889961"/>
        <c:crosses val="autoZero"/>
        <c:auto val="1"/>
        <c:lblAlgn val="ctr"/>
        <c:lblOffset val="100"/>
        <c:noMultiLvlLbl val="1"/>
      </c:catAx>
      <c:valAx>
        <c:axId val="18118899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1687754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tx>
            <c:strRef>
              <c:f>'Graficas INVID'!$I$41</c:f>
              <c:strCache>
                <c:ptCount val="1"/>
              </c:strCache>
            </c:strRef>
          </c:tx>
          <c:spPr>
            <a:solidFill>
              <a:srgbClr val="5B9BD5"/>
            </a:solidFill>
            <a:ln cmpd="sng">
              <a:solidFill>
                <a:srgbClr val="000000"/>
              </a:solidFill>
            </a:ln>
          </c:spPr>
          <c:invertIfNegative val="1"/>
          <c:cat>
            <c:numRef>
              <c:f>'Graficas INVID'!$H$42:$H$49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INVID'!$I$42:$I$50</c:f>
              <c:numCache>
                <c:formatCode>General</c:formatCode>
                <c:ptCount val="9"/>
                <c:pt idx="0">
                  <c:v>1</c:v>
                </c:pt>
                <c:pt idx="1">
                  <c:v>0</c:v>
                </c:pt>
                <c:pt idx="2">
                  <c:v>1</c:v>
                </c:pt>
                <c:pt idx="3">
                  <c:v>0</c:v>
                </c:pt>
                <c:pt idx="4">
                  <c:v>1</c:v>
                </c:pt>
                <c:pt idx="5">
                  <c:v>0</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EB0-4A57-8C8F-C4F111B8F85A}"/>
            </c:ext>
          </c:extLst>
        </c:ser>
        <c:dLbls>
          <c:showLegendKey val="0"/>
          <c:showVal val="0"/>
          <c:showCatName val="0"/>
          <c:showSerName val="0"/>
          <c:showPercent val="0"/>
          <c:showBubbleSize val="0"/>
        </c:dLbls>
        <c:gapWidth val="150"/>
        <c:axId val="1999656098"/>
        <c:axId val="1019845719"/>
      </c:barChart>
      <c:catAx>
        <c:axId val="199965609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19845719"/>
        <c:crosses val="autoZero"/>
        <c:auto val="1"/>
        <c:lblAlgn val="ctr"/>
        <c:lblOffset val="100"/>
        <c:noMultiLvlLbl val="1"/>
      </c:catAx>
      <c:valAx>
        <c:axId val="10198457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9965609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INVID'!$I$63</c:f>
              <c:strCache>
                <c:ptCount val="1"/>
              </c:strCache>
            </c:strRef>
          </c:tx>
          <c:spPr>
            <a:solidFill>
              <a:srgbClr val="5B9BD5"/>
            </a:solidFill>
            <a:ln cmpd="sng">
              <a:solidFill>
                <a:srgbClr val="000000"/>
              </a:solidFill>
            </a:ln>
          </c:spPr>
          <c:invertIfNegative val="1"/>
          <c:cat>
            <c:numRef>
              <c:f>'Graficas INVID'!$H$64:$H$72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INVID'!$I$64:$I$72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D35-41A7-AF0A-273589F50A80}"/>
            </c:ext>
          </c:extLst>
        </c:ser>
        <c:dLbls>
          <c:showLegendKey val="0"/>
          <c:showVal val="0"/>
          <c:showCatName val="0"/>
          <c:showSerName val="0"/>
          <c:showPercent val="0"/>
          <c:showBubbleSize val="0"/>
        </c:dLbls>
        <c:gapWidth val="150"/>
        <c:axId val="1170722847"/>
        <c:axId val="778212163"/>
      </c:barChart>
      <c:catAx>
        <c:axId val="117072284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Capitulos de libro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78212163"/>
        <c:crosses val="autoZero"/>
        <c:auto val="1"/>
        <c:lblAlgn val="ctr"/>
        <c:lblOffset val="100"/>
        <c:noMultiLvlLbl val="1"/>
      </c:catAx>
      <c:valAx>
        <c:axId val="7782121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7072284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autoTitleDeleted val="0"/>
    <c:plotArea>
      <c:layout/>
      <c:barChart>
        <c:barDir val="col"/>
        <c:grouping val="clustered"/>
        <c:varyColors val="1"/>
        <c:ser>
          <c:idx val="0"/>
          <c:order val="0"/>
          <c:tx>
            <c:strRef>
              <c:f>'Graficas INVID'!$I$83</c:f>
              <c:strCache>
                <c:ptCount val="1"/>
              </c:strCache>
            </c:strRef>
          </c:tx>
          <c:spPr>
            <a:solidFill>
              <a:srgbClr val="5B9BD5"/>
            </a:solidFill>
            <a:ln cmpd="sng">
              <a:solidFill>
                <a:srgbClr val="000000"/>
              </a:solidFill>
            </a:ln>
          </c:spPr>
          <c:invertIfNegative val="1"/>
          <c:cat>
            <c:numRef>
              <c:f>'Graficas INVID'!$H$84:$H$92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INVID'!$I$84:$I$92</c:f>
              <c:numCache>
                <c:formatCode>General</c:formatCode>
                <c:ptCount val="9"/>
                <c:pt idx="0">
                  <c:v>0</c:v>
                </c:pt>
                <c:pt idx="1">
                  <c:v>0</c:v>
                </c:pt>
                <c:pt idx="2">
                  <c:v>0</c:v>
                </c:pt>
                <c:pt idx="3">
                  <c:v>1</c:v>
                </c:pt>
                <c:pt idx="4">
                  <c:v>0</c:v>
                </c:pt>
                <c:pt idx="5">
                  <c:v>0</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19A-4636-A8F0-4F63DF0FD35F}"/>
            </c:ext>
          </c:extLst>
        </c:ser>
        <c:dLbls>
          <c:showLegendKey val="0"/>
          <c:showVal val="0"/>
          <c:showCatName val="0"/>
          <c:showSerName val="0"/>
          <c:showPercent val="0"/>
          <c:showBubbleSize val="0"/>
        </c:dLbls>
        <c:gapWidth val="150"/>
        <c:axId val="375522258"/>
        <c:axId val="772110533"/>
      </c:barChart>
      <c:catAx>
        <c:axId val="37552225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72110533"/>
        <c:crosses val="autoZero"/>
        <c:auto val="1"/>
        <c:lblAlgn val="ctr"/>
        <c:lblOffset val="100"/>
        <c:noMultiLvlLbl val="1"/>
      </c:catAx>
      <c:valAx>
        <c:axId val="7721105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7552225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INVID'!$I$100</c:f>
              <c:strCache>
                <c:ptCount val="1"/>
              </c:strCache>
            </c:strRef>
          </c:tx>
          <c:spPr>
            <a:solidFill>
              <a:srgbClr val="5B9BD5"/>
            </a:solidFill>
            <a:ln cmpd="sng">
              <a:solidFill>
                <a:srgbClr val="000000"/>
              </a:solidFill>
            </a:ln>
          </c:spPr>
          <c:invertIfNegative val="1"/>
          <c:cat>
            <c:numRef>
              <c:f>'Graficas INVID'!$H$101:$H$109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INVID'!$I$101:$I$109</c:f>
              <c:numCache>
                <c:formatCode>General</c:formatCode>
                <c:ptCount val="9"/>
                <c:pt idx="0">
                  <c:v>5</c:v>
                </c:pt>
                <c:pt idx="1">
                  <c:v>4</c:v>
                </c:pt>
                <c:pt idx="2">
                  <c:v>3</c:v>
                </c:pt>
                <c:pt idx="3">
                  <c:v>4</c:v>
                </c:pt>
                <c:pt idx="4">
                  <c:v>4</c:v>
                </c:pt>
                <c:pt idx="5">
                  <c:v>4</c:v>
                </c:pt>
                <c:pt idx="6">
                  <c:v>0</c:v>
                </c:pt>
                <c:pt idx="7">
                  <c:v>2</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6D1-4069-B1B8-EB6ABF2CDC32}"/>
            </c:ext>
          </c:extLst>
        </c:ser>
        <c:dLbls>
          <c:showLegendKey val="0"/>
          <c:showVal val="0"/>
          <c:showCatName val="0"/>
          <c:showSerName val="0"/>
          <c:showPercent val="0"/>
          <c:showBubbleSize val="0"/>
        </c:dLbls>
        <c:gapWidth val="150"/>
        <c:axId val="1896071888"/>
        <c:axId val="1162265488"/>
      </c:barChart>
      <c:catAx>
        <c:axId val="189607188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62265488"/>
        <c:crosses val="autoZero"/>
        <c:auto val="1"/>
        <c:lblAlgn val="ctr"/>
        <c:lblOffset val="100"/>
        <c:noMultiLvlLbl val="1"/>
      </c:catAx>
      <c:valAx>
        <c:axId val="11622654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9607188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strRef>
              <c:f>'Graficas LASER'!$I$4</c:f>
              <c:strCache>
                <c:ptCount val="1"/>
              </c:strCache>
            </c:strRef>
          </c:tx>
          <c:spPr>
            <a:solidFill>
              <a:srgbClr val="5B9BD5"/>
            </a:solidFill>
            <a:ln cmpd="sng">
              <a:solidFill>
                <a:srgbClr val="000000"/>
              </a:solidFill>
            </a:ln>
          </c:spPr>
          <c:invertIfNegative val="1"/>
          <c:cat>
            <c:numRef>
              <c:f>'Graficas LASER'!$H$5:$H$13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LASER'!$I$5:$I$13</c:f>
              <c:numCache>
                <c:formatCode>General</c:formatCode>
                <c:ptCount val="9"/>
                <c:pt idx="0">
                  <c:v>3</c:v>
                </c:pt>
                <c:pt idx="1">
                  <c:v>2</c:v>
                </c:pt>
                <c:pt idx="2">
                  <c:v>2</c:v>
                </c:pt>
                <c:pt idx="3">
                  <c:v>3</c:v>
                </c:pt>
                <c:pt idx="4">
                  <c:v>1</c:v>
                </c:pt>
                <c:pt idx="5">
                  <c:v>10</c:v>
                </c:pt>
                <c:pt idx="6">
                  <c:v>2</c:v>
                </c:pt>
                <c:pt idx="7">
                  <c:v>9</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63B-487F-BFAD-33650FD17F15}"/>
            </c:ext>
          </c:extLst>
        </c:ser>
        <c:dLbls>
          <c:showLegendKey val="0"/>
          <c:showVal val="0"/>
          <c:showCatName val="0"/>
          <c:showSerName val="0"/>
          <c:showPercent val="0"/>
          <c:showBubbleSize val="0"/>
        </c:dLbls>
        <c:gapWidth val="150"/>
        <c:axId val="1726422401"/>
        <c:axId val="2010235909"/>
      </c:barChart>
      <c:catAx>
        <c:axId val="172642240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10235909"/>
        <c:crosses val="autoZero"/>
        <c:auto val="1"/>
        <c:lblAlgn val="ctr"/>
        <c:lblOffset val="100"/>
        <c:noMultiLvlLbl val="1"/>
      </c:catAx>
      <c:valAx>
        <c:axId val="201023590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2642240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autoTitleDeleted val="0"/>
    <c:plotArea>
      <c:layout/>
      <c:barChart>
        <c:barDir val="col"/>
        <c:grouping val="clustered"/>
        <c:varyColors val="1"/>
        <c:ser>
          <c:idx val="0"/>
          <c:order val="0"/>
          <c:tx>
            <c:strRef>
              <c:f>'Graficas LASER'!$I$23</c:f>
              <c:strCache>
                <c:ptCount val="1"/>
              </c:strCache>
            </c:strRef>
          </c:tx>
          <c:spPr>
            <a:solidFill>
              <a:srgbClr val="5B9BD5"/>
            </a:solidFill>
            <a:ln cmpd="sng">
              <a:solidFill>
                <a:srgbClr val="000000"/>
              </a:solidFill>
            </a:ln>
          </c:spPr>
          <c:invertIfNegative val="1"/>
          <c:cat>
            <c:numRef>
              <c:f>'Graficas LASER'!$H$24:$H$32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LASER'!$I$24:$I$32</c:f>
              <c:numCache>
                <c:formatCode>General</c:formatCode>
                <c:ptCount val="9"/>
                <c:pt idx="0">
                  <c:v>0</c:v>
                </c:pt>
                <c:pt idx="1">
                  <c:v>0</c:v>
                </c:pt>
                <c:pt idx="2">
                  <c:v>2</c:v>
                </c:pt>
                <c:pt idx="3">
                  <c:v>1</c:v>
                </c:pt>
                <c:pt idx="4">
                  <c:v>0</c:v>
                </c:pt>
                <c:pt idx="5">
                  <c:v>3</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78F-4F7D-AF17-913BD248BB25}"/>
            </c:ext>
          </c:extLst>
        </c:ser>
        <c:dLbls>
          <c:showLegendKey val="0"/>
          <c:showVal val="0"/>
          <c:showCatName val="0"/>
          <c:showSerName val="0"/>
          <c:showPercent val="0"/>
          <c:showBubbleSize val="0"/>
        </c:dLbls>
        <c:gapWidth val="150"/>
        <c:axId val="1825354046"/>
        <c:axId val="651896808"/>
      </c:barChart>
      <c:catAx>
        <c:axId val="182535404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51896808"/>
        <c:crosses val="autoZero"/>
        <c:auto val="1"/>
        <c:lblAlgn val="ctr"/>
        <c:lblOffset val="100"/>
        <c:noMultiLvlLbl val="1"/>
      </c:catAx>
      <c:valAx>
        <c:axId val="65189680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2535404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LASER'!$I$63</c:f>
              <c:strCache>
                <c:ptCount val="1"/>
              </c:strCache>
            </c:strRef>
          </c:tx>
          <c:spPr>
            <a:solidFill>
              <a:srgbClr val="5B9BD5"/>
            </a:solidFill>
            <a:ln cmpd="sng">
              <a:solidFill>
                <a:srgbClr val="000000"/>
              </a:solidFill>
            </a:ln>
          </c:spPr>
          <c:invertIfNegative val="1"/>
          <c:cat>
            <c:numRef>
              <c:f>'Graficas LASER'!$H$64:$H$72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LASER'!$I$64:$I$72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CBC-444F-A77F-E2BA6077944D}"/>
            </c:ext>
          </c:extLst>
        </c:ser>
        <c:dLbls>
          <c:showLegendKey val="0"/>
          <c:showVal val="0"/>
          <c:showCatName val="0"/>
          <c:showSerName val="0"/>
          <c:showPercent val="0"/>
          <c:showBubbleSize val="0"/>
        </c:dLbls>
        <c:gapWidth val="150"/>
        <c:axId val="509913778"/>
        <c:axId val="1054628603"/>
      </c:barChart>
      <c:catAx>
        <c:axId val="50991377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Capítulos de libro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54628603"/>
        <c:crosses val="autoZero"/>
        <c:auto val="1"/>
        <c:lblAlgn val="ctr"/>
        <c:lblOffset val="100"/>
        <c:noMultiLvlLbl val="1"/>
      </c:catAx>
      <c:valAx>
        <c:axId val="105462860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0991377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layout>
        <c:manualLayout>
          <c:xMode val="edge"/>
          <c:yMode val="edge"/>
          <c:x val="2.9250000000000002E-2"/>
          <c:y val="0.05"/>
        </c:manualLayout>
      </c:layout>
      <c:overlay val="0"/>
    </c:title>
    <c:autoTitleDeleted val="0"/>
    <c:plotArea>
      <c:layout/>
      <c:barChart>
        <c:barDir val="col"/>
        <c:grouping val="clustered"/>
        <c:varyColors val="1"/>
        <c:ser>
          <c:idx val="0"/>
          <c:order val="0"/>
          <c:tx>
            <c:strRef>
              <c:f>'Graficas LASER'!$I$83</c:f>
              <c:strCache>
                <c:ptCount val="1"/>
              </c:strCache>
            </c:strRef>
          </c:tx>
          <c:spPr>
            <a:solidFill>
              <a:srgbClr val="5B9BD5"/>
            </a:solidFill>
            <a:ln cmpd="sng">
              <a:solidFill>
                <a:srgbClr val="000000"/>
              </a:solidFill>
            </a:ln>
          </c:spPr>
          <c:invertIfNegative val="1"/>
          <c:cat>
            <c:numRef>
              <c:f>'Graficas LASER'!$H$84:$H$92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LASER'!$I$84:$I$92</c:f>
              <c:numCache>
                <c:formatCode>General</c:formatCode>
                <c:ptCount val="9"/>
                <c:pt idx="0">
                  <c:v>0</c:v>
                </c:pt>
                <c:pt idx="1">
                  <c:v>2</c:v>
                </c:pt>
                <c:pt idx="2">
                  <c:v>5</c:v>
                </c:pt>
                <c:pt idx="3">
                  <c:v>3</c:v>
                </c:pt>
                <c:pt idx="4">
                  <c:v>0</c:v>
                </c:pt>
                <c:pt idx="5">
                  <c:v>3</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699-4152-9F44-2759B0B3C873}"/>
            </c:ext>
          </c:extLst>
        </c:ser>
        <c:dLbls>
          <c:showLegendKey val="0"/>
          <c:showVal val="0"/>
          <c:showCatName val="0"/>
          <c:showSerName val="0"/>
          <c:showPercent val="0"/>
          <c:showBubbleSize val="0"/>
        </c:dLbls>
        <c:gapWidth val="150"/>
        <c:axId val="1355073667"/>
        <c:axId val="1997690862"/>
      </c:barChart>
      <c:catAx>
        <c:axId val="135507366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997690862"/>
        <c:crosses val="autoZero"/>
        <c:auto val="1"/>
        <c:lblAlgn val="ctr"/>
        <c:lblOffset val="100"/>
        <c:noMultiLvlLbl val="1"/>
      </c:catAx>
      <c:valAx>
        <c:axId val="199769086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5507366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LASER'!$I$100</c:f>
              <c:strCache>
                <c:ptCount val="1"/>
              </c:strCache>
            </c:strRef>
          </c:tx>
          <c:spPr>
            <a:solidFill>
              <a:srgbClr val="5B9BD5"/>
            </a:solidFill>
            <a:ln cmpd="sng">
              <a:solidFill>
                <a:srgbClr val="000000"/>
              </a:solidFill>
            </a:ln>
          </c:spPr>
          <c:invertIfNegative val="1"/>
          <c:cat>
            <c:numRef>
              <c:f>'Graficas LASER'!$H$101:$H$109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LASER'!$I$101:$I$109</c:f>
              <c:numCache>
                <c:formatCode>General</c:formatCode>
                <c:ptCount val="9"/>
                <c:pt idx="0">
                  <c:v>7</c:v>
                </c:pt>
                <c:pt idx="1">
                  <c:v>18</c:v>
                </c:pt>
                <c:pt idx="2">
                  <c:v>13</c:v>
                </c:pt>
                <c:pt idx="3">
                  <c:v>12</c:v>
                </c:pt>
                <c:pt idx="4">
                  <c:v>15</c:v>
                </c:pt>
                <c:pt idx="5">
                  <c:v>13</c:v>
                </c:pt>
                <c:pt idx="6">
                  <c:v>0</c:v>
                </c:pt>
                <c:pt idx="7">
                  <c:v>0</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695-47C1-8DF5-E0306C52B1D8}"/>
            </c:ext>
          </c:extLst>
        </c:ser>
        <c:dLbls>
          <c:showLegendKey val="0"/>
          <c:showVal val="0"/>
          <c:showCatName val="0"/>
          <c:showSerName val="0"/>
          <c:showPercent val="0"/>
          <c:showBubbleSize val="0"/>
        </c:dLbls>
        <c:gapWidth val="150"/>
        <c:axId val="1825778897"/>
        <c:axId val="1204163860"/>
      </c:barChart>
      <c:catAx>
        <c:axId val="182577889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04163860"/>
        <c:crosses val="autoZero"/>
        <c:auto val="1"/>
        <c:lblAlgn val="ctr"/>
        <c:lblOffset val="100"/>
        <c:noMultiLvlLbl val="1"/>
      </c:catAx>
      <c:valAx>
        <c:axId val="12041638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82577889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Libros Publicados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'Graficas LASER'!$H$42:$H$50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LASER'!$I$42:$I$50</c:f>
              <c:numCache>
                <c:formatCode>General</c:formatCode>
                <c:ptCount val="9"/>
                <c:pt idx="0">
                  <c:v>1</c:v>
                </c:pt>
                <c:pt idx="1">
                  <c:v>0</c:v>
                </c:pt>
                <c:pt idx="2">
                  <c:v>0</c:v>
                </c:pt>
                <c:pt idx="3">
                  <c:v>1</c:v>
                </c:pt>
                <c:pt idx="4">
                  <c:v>2</c:v>
                </c:pt>
                <c:pt idx="5">
                  <c:v>0</c:v>
                </c:pt>
                <c:pt idx="6">
                  <c:v>1</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353-4662-9EEB-4CD318E7C109}"/>
            </c:ext>
          </c:extLst>
        </c:ser>
        <c:dLbls>
          <c:showLegendKey val="0"/>
          <c:showVal val="0"/>
          <c:showCatName val="0"/>
          <c:showSerName val="0"/>
          <c:showPercent val="0"/>
          <c:showBubbleSize val="0"/>
        </c:dLbls>
        <c:gapWidth val="150"/>
        <c:axId val="175042302"/>
        <c:axId val="1084689817"/>
      </c:barChart>
      <c:catAx>
        <c:axId val="17504230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84689817"/>
        <c:crosses val="autoZero"/>
        <c:auto val="1"/>
        <c:lblAlgn val="ctr"/>
        <c:lblOffset val="100"/>
        <c:noMultiLvlLbl val="1"/>
      </c:catAx>
      <c:valAx>
        <c:axId val="10846898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504230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strRef>
              <c:f>'Graficas LIDER'!$I$4</c:f>
              <c:strCache>
                <c:ptCount val="1"/>
              </c:strCache>
            </c:strRef>
          </c:tx>
          <c:spPr>
            <a:solidFill>
              <a:srgbClr val="5B9BD5"/>
            </a:solidFill>
            <a:ln cmpd="sng">
              <a:solidFill>
                <a:srgbClr val="000000"/>
              </a:solidFill>
            </a:ln>
          </c:spPr>
          <c:invertIfNegative val="1"/>
          <c:cat>
            <c:numRef>
              <c:f>'Graficas LIDER'!$H$5:$H$13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LIDER'!$I$5:$I$13</c:f>
              <c:numCache>
                <c:formatCode>General</c:formatCode>
                <c:ptCount val="9"/>
                <c:pt idx="0">
                  <c:v>16</c:v>
                </c:pt>
                <c:pt idx="1">
                  <c:v>13</c:v>
                </c:pt>
                <c:pt idx="2">
                  <c:v>15</c:v>
                </c:pt>
                <c:pt idx="3">
                  <c:v>19</c:v>
                </c:pt>
                <c:pt idx="4">
                  <c:v>27</c:v>
                </c:pt>
                <c:pt idx="5">
                  <c:v>8</c:v>
                </c:pt>
                <c:pt idx="6">
                  <c:v>19</c:v>
                </c:pt>
                <c:pt idx="7">
                  <c:v>22</c:v>
                </c:pt>
                <c:pt idx="8">
                  <c:v>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427-4CE5-8D91-FCFE79259B30}"/>
            </c:ext>
          </c:extLst>
        </c:ser>
        <c:dLbls>
          <c:showLegendKey val="0"/>
          <c:showVal val="0"/>
          <c:showCatName val="0"/>
          <c:showSerName val="0"/>
          <c:showPercent val="0"/>
          <c:showBubbleSize val="0"/>
        </c:dLbls>
        <c:gapWidth val="150"/>
        <c:axId val="51681546"/>
        <c:axId val="450516540"/>
      </c:barChart>
      <c:catAx>
        <c:axId val="5168154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50516540"/>
        <c:crosses val="autoZero"/>
        <c:auto val="1"/>
        <c:lblAlgn val="ctr"/>
        <c:lblOffset val="100"/>
        <c:noMultiLvlLbl val="1"/>
      </c:catAx>
      <c:valAx>
        <c:axId val="4505165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168154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autoTitleDeleted val="0"/>
    <c:plotArea>
      <c:layout/>
      <c:barChart>
        <c:barDir val="col"/>
        <c:grouping val="clustered"/>
        <c:varyColors val="1"/>
        <c:ser>
          <c:idx val="0"/>
          <c:order val="0"/>
          <c:tx>
            <c:strRef>
              <c:f>'Graficas LIDER'!$I$23</c:f>
              <c:strCache>
                <c:ptCount val="1"/>
              </c:strCache>
            </c:strRef>
          </c:tx>
          <c:spPr>
            <a:solidFill>
              <a:srgbClr val="5B9BD5"/>
            </a:solidFill>
            <a:ln cmpd="sng">
              <a:solidFill>
                <a:srgbClr val="000000"/>
              </a:solidFill>
            </a:ln>
          </c:spPr>
          <c:invertIfNegative val="1"/>
          <c:cat>
            <c:numRef>
              <c:f>'Graficas LIDER'!$H$24:$H$32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LIDER'!$I$24:$I$32</c:f>
              <c:numCache>
                <c:formatCode>General</c:formatCode>
                <c:ptCount val="9"/>
                <c:pt idx="0">
                  <c:v>1</c:v>
                </c:pt>
                <c:pt idx="1">
                  <c:v>2</c:v>
                </c:pt>
                <c:pt idx="2">
                  <c:v>16</c:v>
                </c:pt>
                <c:pt idx="3">
                  <c:v>13</c:v>
                </c:pt>
                <c:pt idx="4">
                  <c:v>6</c:v>
                </c:pt>
                <c:pt idx="5">
                  <c:v>6</c:v>
                </c:pt>
                <c:pt idx="6">
                  <c:v>15</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397-451B-B7F2-E8C698CD6FE1}"/>
            </c:ext>
          </c:extLst>
        </c:ser>
        <c:dLbls>
          <c:showLegendKey val="0"/>
          <c:showVal val="0"/>
          <c:showCatName val="0"/>
          <c:showSerName val="0"/>
          <c:showPercent val="0"/>
          <c:showBubbleSize val="0"/>
        </c:dLbls>
        <c:gapWidth val="150"/>
        <c:axId val="399691717"/>
        <c:axId val="1881497791"/>
      </c:barChart>
      <c:catAx>
        <c:axId val="3996917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81497791"/>
        <c:crosses val="autoZero"/>
        <c:auto val="1"/>
        <c:lblAlgn val="ctr"/>
        <c:lblOffset val="100"/>
        <c:noMultiLvlLbl val="1"/>
      </c:catAx>
      <c:valAx>
        <c:axId val="188149779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39969171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tx>
            <c:strRef>
              <c:f>'Graficas LIDER'!$I$41</c:f>
              <c:strCache>
                <c:ptCount val="1"/>
              </c:strCache>
            </c:strRef>
          </c:tx>
          <c:spPr>
            <a:solidFill>
              <a:srgbClr val="5B9BD5"/>
            </a:solidFill>
            <a:ln cmpd="sng">
              <a:solidFill>
                <a:srgbClr val="000000"/>
              </a:solidFill>
            </a:ln>
          </c:spPr>
          <c:invertIfNegative val="1"/>
          <c:cat>
            <c:numRef>
              <c:f>'Graficas LIDER'!$H$42:$H$49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LIDER'!$I$42:$I$50</c:f>
              <c:numCache>
                <c:formatCode>General</c:formatCode>
                <c:ptCount val="9"/>
                <c:pt idx="0">
                  <c:v>0</c:v>
                </c:pt>
                <c:pt idx="1">
                  <c:v>0</c:v>
                </c:pt>
                <c:pt idx="2">
                  <c:v>1</c:v>
                </c:pt>
                <c:pt idx="3">
                  <c:v>3</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341-4F7C-998C-6675FE194989}"/>
            </c:ext>
          </c:extLst>
        </c:ser>
        <c:dLbls>
          <c:showLegendKey val="0"/>
          <c:showVal val="0"/>
          <c:showCatName val="0"/>
          <c:showSerName val="0"/>
          <c:showPercent val="0"/>
          <c:showBubbleSize val="0"/>
        </c:dLbls>
        <c:gapWidth val="150"/>
        <c:axId val="1766047310"/>
        <c:axId val="260094450"/>
      </c:barChart>
      <c:catAx>
        <c:axId val="176604731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60094450"/>
        <c:crosses val="autoZero"/>
        <c:auto val="1"/>
        <c:lblAlgn val="ctr"/>
        <c:lblOffset val="100"/>
        <c:noMultiLvlLbl val="1"/>
      </c:catAx>
      <c:valAx>
        <c:axId val="2600944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6604731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LIDER'!$I$63</c:f>
              <c:strCache>
                <c:ptCount val="1"/>
              </c:strCache>
            </c:strRef>
          </c:tx>
          <c:spPr>
            <a:solidFill>
              <a:srgbClr val="5B9BD5"/>
            </a:solidFill>
            <a:ln cmpd="sng">
              <a:solidFill>
                <a:srgbClr val="000000"/>
              </a:solidFill>
            </a:ln>
          </c:spPr>
          <c:invertIfNegative val="1"/>
          <c:cat>
            <c:numRef>
              <c:f>'Graficas LIDER'!$H$64:$H$72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LIDER'!$I$64:$I$72</c:f>
              <c:numCache>
                <c:formatCode>General</c:formatCode>
                <c:ptCount val="9"/>
                <c:pt idx="0">
                  <c:v>4</c:v>
                </c:pt>
                <c:pt idx="1">
                  <c:v>2</c:v>
                </c:pt>
                <c:pt idx="2">
                  <c:v>2</c:v>
                </c:pt>
                <c:pt idx="3">
                  <c:v>0</c:v>
                </c:pt>
                <c:pt idx="4">
                  <c:v>0</c:v>
                </c:pt>
                <c:pt idx="5">
                  <c:v>3</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0CE-40F8-B5E6-467B5D224EE0}"/>
            </c:ext>
          </c:extLst>
        </c:ser>
        <c:dLbls>
          <c:showLegendKey val="0"/>
          <c:showVal val="0"/>
          <c:showCatName val="0"/>
          <c:showSerName val="0"/>
          <c:showPercent val="0"/>
          <c:showBubbleSize val="0"/>
        </c:dLbls>
        <c:gapWidth val="150"/>
        <c:axId val="1964720238"/>
        <c:axId val="204261629"/>
      </c:barChart>
      <c:catAx>
        <c:axId val="196472023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Capítulos de libro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4261629"/>
        <c:crosses val="autoZero"/>
        <c:auto val="1"/>
        <c:lblAlgn val="ctr"/>
        <c:lblOffset val="100"/>
        <c:noMultiLvlLbl val="1"/>
      </c:catAx>
      <c:valAx>
        <c:axId val="2042616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6472023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autoTitleDeleted val="0"/>
    <c:plotArea>
      <c:layout/>
      <c:barChart>
        <c:barDir val="col"/>
        <c:grouping val="clustered"/>
        <c:varyColors val="1"/>
        <c:ser>
          <c:idx val="0"/>
          <c:order val="0"/>
          <c:tx>
            <c:strRef>
              <c:f>'Graficas LIDER'!$I$83</c:f>
              <c:strCache>
                <c:ptCount val="1"/>
              </c:strCache>
            </c:strRef>
          </c:tx>
          <c:spPr>
            <a:solidFill>
              <a:srgbClr val="5B9BD5"/>
            </a:solidFill>
            <a:ln cmpd="sng">
              <a:solidFill>
                <a:srgbClr val="000000"/>
              </a:solidFill>
            </a:ln>
          </c:spPr>
          <c:invertIfNegative val="1"/>
          <c:cat>
            <c:numRef>
              <c:f>'Graficas LIDER'!$H$84:$H$92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LIDER'!$I$84:$I$92</c:f>
              <c:numCache>
                <c:formatCode>General</c:formatCode>
                <c:ptCount val="9"/>
                <c:pt idx="0">
                  <c:v>0</c:v>
                </c:pt>
                <c:pt idx="1">
                  <c:v>0</c:v>
                </c:pt>
                <c:pt idx="2">
                  <c:v>1</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90A-44C6-B459-1B672560C32D}"/>
            </c:ext>
          </c:extLst>
        </c:ser>
        <c:dLbls>
          <c:showLegendKey val="0"/>
          <c:showVal val="0"/>
          <c:showCatName val="0"/>
          <c:showSerName val="0"/>
          <c:showPercent val="0"/>
          <c:showBubbleSize val="0"/>
        </c:dLbls>
        <c:gapWidth val="150"/>
        <c:axId val="1080503775"/>
        <c:axId val="1315157869"/>
      </c:barChart>
      <c:catAx>
        <c:axId val="108050377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15157869"/>
        <c:crosses val="autoZero"/>
        <c:auto val="1"/>
        <c:lblAlgn val="ctr"/>
        <c:lblOffset val="100"/>
        <c:noMultiLvlLbl val="1"/>
      </c:catAx>
      <c:valAx>
        <c:axId val="13151578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8050377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LIDER'!$I$100</c:f>
              <c:strCache>
                <c:ptCount val="1"/>
              </c:strCache>
            </c:strRef>
          </c:tx>
          <c:spPr>
            <a:solidFill>
              <a:srgbClr val="5B9BD5"/>
            </a:solidFill>
            <a:ln cmpd="sng">
              <a:solidFill>
                <a:srgbClr val="000000"/>
              </a:solidFill>
            </a:ln>
          </c:spPr>
          <c:invertIfNegative val="1"/>
          <c:cat>
            <c:numRef>
              <c:f>'Graficas LIDER'!$H$101:$H$109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LIDER'!$I$101:$I$108</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F3F-427B-847D-3BD175813DC7}"/>
            </c:ext>
          </c:extLst>
        </c:ser>
        <c:dLbls>
          <c:showLegendKey val="0"/>
          <c:showVal val="0"/>
          <c:showCatName val="0"/>
          <c:showSerName val="0"/>
          <c:showPercent val="0"/>
          <c:showBubbleSize val="0"/>
        </c:dLbls>
        <c:gapWidth val="150"/>
        <c:axId val="1465441190"/>
        <c:axId val="1394917707"/>
      </c:barChart>
      <c:catAx>
        <c:axId val="146544119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94917707"/>
        <c:crosses val="autoZero"/>
        <c:auto val="1"/>
        <c:lblAlgn val="ctr"/>
        <c:lblOffset val="100"/>
        <c:noMultiLvlLbl val="1"/>
      </c:catAx>
      <c:valAx>
        <c:axId val="13949177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6544119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v>15</c:v>
          </c:tx>
          <c:spPr>
            <a:solidFill>
              <a:srgbClr val="5B9BD5"/>
            </a:solidFill>
            <a:ln cmpd="sng">
              <a:solidFill>
                <a:srgbClr val="000000"/>
              </a:solidFill>
            </a:ln>
          </c:spPr>
          <c:invertIfNegative val="1"/>
          <c:cat>
            <c:numRef>
              <c:f>'Graficas LIFAE'!$H$6:$H$13</c:f>
              <c:numCache>
                <c:formatCode>General</c:formatCode>
                <c:ptCount val="8"/>
                <c:pt idx="0">
                  <c:v>2014</c:v>
                </c:pt>
                <c:pt idx="1">
                  <c:v>2015</c:v>
                </c:pt>
                <c:pt idx="2">
                  <c:v>2016</c:v>
                </c:pt>
                <c:pt idx="3">
                  <c:v>2017</c:v>
                </c:pt>
                <c:pt idx="4">
                  <c:v>2018</c:v>
                </c:pt>
                <c:pt idx="5">
                  <c:v>2019</c:v>
                </c:pt>
                <c:pt idx="6">
                  <c:v>2020</c:v>
                </c:pt>
                <c:pt idx="7">
                  <c:v>2021</c:v>
                </c:pt>
              </c:numCache>
            </c:numRef>
          </c:cat>
          <c:val>
            <c:numRef>
              <c:f>'Graficas LIFAE'!$I$6:$I$13</c:f>
              <c:numCache>
                <c:formatCode>General</c:formatCode>
                <c:ptCount val="8"/>
                <c:pt idx="0">
                  <c:v>25</c:v>
                </c:pt>
                <c:pt idx="1">
                  <c:v>25</c:v>
                </c:pt>
                <c:pt idx="2">
                  <c:v>18</c:v>
                </c:pt>
                <c:pt idx="3">
                  <c:v>10</c:v>
                </c:pt>
                <c:pt idx="4">
                  <c:v>11</c:v>
                </c:pt>
                <c:pt idx="5">
                  <c:v>7</c:v>
                </c:pt>
                <c:pt idx="6">
                  <c:v>4</c:v>
                </c:pt>
                <c:pt idx="7">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4BA-4E67-87D7-324F79ABF8DD}"/>
            </c:ext>
          </c:extLst>
        </c:ser>
        <c:dLbls>
          <c:showLegendKey val="0"/>
          <c:showVal val="0"/>
          <c:showCatName val="0"/>
          <c:showSerName val="0"/>
          <c:showPercent val="0"/>
          <c:showBubbleSize val="0"/>
        </c:dLbls>
        <c:gapWidth val="150"/>
        <c:axId val="1311931343"/>
        <c:axId val="1239461307"/>
      </c:barChart>
      <c:catAx>
        <c:axId val="131193134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39461307"/>
        <c:crosses val="autoZero"/>
        <c:auto val="1"/>
        <c:lblAlgn val="ctr"/>
        <c:lblOffset val="100"/>
        <c:noMultiLvlLbl val="1"/>
      </c:catAx>
      <c:valAx>
        <c:axId val="123946130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119313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a:t>
            </a:r>
          </a:p>
        </c:rich>
      </c:tx>
      <c:overlay val="0"/>
    </c:title>
    <c:autoTitleDeleted val="0"/>
    <c:plotArea>
      <c:layout/>
      <c:barChart>
        <c:barDir val="col"/>
        <c:grouping val="clustered"/>
        <c:varyColors val="1"/>
        <c:ser>
          <c:idx val="0"/>
          <c:order val="0"/>
          <c:tx>
            <c:strRef>
              <c:f>'Graficas LIFAE'!$I$23</c:f>
              <c:strCache>
                <c:ptCount val="1"/>
              </c:strCache>
            </c:strRef>
          </c:tx>
          <c:spPr>
            <a:solidFill>
              <a:srgbClr val="5B9BD5"/>
            </a:solidFill>
            <a:ln cmpd="sng">
              <a:solidFill>
                <a:srgbClr val="000000"/>
              </a:solidFill>
            </a:ln>
          </c:spPr>
          <c:invertIfNegative val="1"/>
          <c:cat>
            <c:numRef>
              <c:f>'Graficas LIFAE'!$H$24:$H$32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LIFAE'!$I$24:$I$32</c:f>
              <c:numCache>
                <c:formatCode>General</c:formatCode>
                <c:ptCount val="9"/>
                <c:pt idx="0">
                  <c:v>13</c:v>
                </c:pt>
                <c:pt idx="1">
                  <c:v>9</c:v>
                </c:pt>
                <c:pt idx="2">
                  <c:v>11</c:v>
                </c:pt>
                <c:pt idx="3">
                  <c:v>8</c:v>
                </c:pt>
                <c:pt idx="4">
                  <c:v>4</c:v>
                </c:pt>
                <c:pt idx="5">
                  <c:v>2</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9D3-4629-AAEF-2A2081E794A8}"/>
            </c:ext>
          </c:extLst>
        </c:ser>
        <c:dLbls>
          <c:showLegendKey val="0"/>
          <c:showVal val="0"/>
          <c:showCatName val="0"/>
          <c:showSerName val="0"/>
          <c:showPercent val="0"/>
          <c:showBubbleSize val="0"/>
        </c:dLbls>
        <c:gapWidth val="150"/>
        <c:axId val="1265736291"/>
        <c:axId val="130104521"/>
      </c:barChart>
      <c:catAx>
        <c:axId val="126573629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0104521"/>
        <c:crosses val="autoZero"/>
        <c:auto val="1"/>
        <c:lblAlgn val="ctr"/>
        <c:lblOffset val="100"/>
        <c:noMultiLvlLbl val="1"/>
      </c:catAx>
      <c:valAx>
        <c:axId val="13010452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6573629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tx>
            <c:strRef>
              <c:f>'Graficas LIFAE'!$I$41</c:f>
              <c:strCache>
                <c:ptCount val="1"/>
              </c:strCache>
            </c:strRef>
          </c:tx>
          <c:spPr>
            <a:solidFill>
              <a:srgbClr val="5B9BD5"/>
            </a:solidFill>
            <a:ln cmpd="sng">
              <a:solidFill>
                <a:srgbClr val="000000"/>
              </a:solidFill>
            </a:ln>
          </c:spPr>
          <c:invertIfNegative val="1"/>
          <c:cat>
            <c:numRef>
              <c:f>'Graficas LIFAE'!$H$42:$H$50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LIFAE'!$I$42:$I$50</c:f>
              <c:numCache>
                <c:formatCode>General</c:formatCode>
                <c:ptCount val="9"/>
                <c:pt idx="0">
                  <c:v>0</c:v>
                </c:pt>
                <c:pt idx="1">
                  <c:v>0</c:v>
                </c:pt>
                <c:pt idx="2">
                  <c:v>1</c:v>
                </c:pt>
                <c:pt idx="3">
                  <c:v>0</c:v>
                </c:pt>
                <c:pt idx="4">
                  <c:v>1</c:v>
                </c:pt>
                <c:pt idx="5">
                  <c:v>0</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D3E-426C-B22F-34E0C8B14422}"/>
            </c:ext>
          </c:extLst>
        </c:ser>
        <c:dLbls>
          <c:showLegendKey val="0"/>
          <c:showVal val="0"/>
          <c:showCatName val="0"/>
          <c:showSerName val="0"/>
          <c:showPercent val="0"/>
          <c:showBubbleSize val="0"/>
        </c:dLbls>
        <c:gapWidth val="150"/>
        <c:axId val="1465150605"/>
        <c:axId val="331272427"/>
      </c:barChart>
      <c:catAx>
        <c:axId val="146515060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31272427"/>
        <c:crosses val="autoZero"/>
        <c:auto val="1"/>
        <c:lblAlgn val="ctr"/>
        <c:lblOffset val="100"/>
        <c:noMultiLvlLbl val="1"/>
      </c:catAx>
      <c:valAx>
        <c:axId val="3312724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6515060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LIFAE'!$I$63</c:f>
              <c:strCache>
                <c:ptCount val="1"/>
              </c:strCache>
            </c:strRef>
          </c:tx>
          <c:spPr>
            <a:solidFill>
              <a:srgbClr val="5B9BD5"/>
            </a:solidFill>
            <a:ln cmpd="sng">
              <a:solidFill>
                <a:srgbClr val="000000"/>
              </a:solidFill>
            </a:ln>
          </c:spPr>
          <c:invertIfNegative val="1"/>
          <c:cat>
            <c:numRef>
              <c:f>'Graficas LIFAE'!$H$64:$H$72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LIFAE'!$I$64:$I$72</c:f>
              <c:numCache>
                <c:formatCode>General</c:formatCode>
                <c:ptCount val="9"/>
                <c:pt idx="0">
                  <c:v>0</c:v>
                </c:pt>
                <c:pt idx="1">
                  <c:v>0</c:v>
                </c:pt>
                <c:pt idx="2">
                  <c:v>0</c:v>
                </c:pt>
                <c:pt idx="3">
                  <c:v>2</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75B-4AEE-8C53-D00616E8DAB5}"/>
            </c:ext>
          </c:extLst>
        </c:ser>
        <c:dLbls>
          <c:showLegendKey val="0"/>
          <c:showVal val="0"/>
          <c:showCatName val="0"/>
          <c:showSerName val="0"/>
          <c:showPercent val="0"/>
          <c:showBubbleSize val="0"/>
        </c:dLbls>
        <c:gapWidth val="150"/>
        <c:axId val="1056960915"/>
        <c:axId val="1429265950"/>
      </c:barChart>
      <c:catAx>
        <c:axId val="105696091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Capítulos de libro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29265950"/>
        <c:crosses val="autoZero"/>
        <c:auto val="1"/>
        <c:lblAlgn val="ctr"/>
        <c:lblOffset val="100"/>
        <c:noMultiLvlLbl val="1"/>
      </c:catAx>
      <c:valAx>
        <c:axId val="14292659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05696091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autoTitleDeleted val="0"/>
    <c:plotArea>
      <c:layout/>
      <c:barChart>
        <c:barDir val="col"/>
        <c:grouping val="clustered"/>
        <c:varyColors val="1"/>
        <c:ser>
          <c:idx val="0"/>
          <c:order val="0"/>
          <c:tx>
            <c:strRef>
              <c:f>'Graficas LIFAE'!$I$83</c:f>
              <c:strCache>
                <c:ptCount val="1"/>
              </c:strCache>
            </c:strRef>
          </c:tx>
          <c:spPr>
            <a:solidFill>
              <a:srgbClr val="5B9BD5"/>
            </a:solidFill>
            <a:ln cmpd="sng">
              <a:solidFill>
                <a:srgbClr val="000000"/>
              </a:solidFill>
            </a:ln>
          </c:spPr>
          <c:invertIfNegative val="1"/>
          <c:cat>
            <c:numRef>
              <c:f>'Graficas LIFAE'!$H$84:$H$92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LIFAE'!$I$84:$I$92</c:f>
              <c:numCache>
                <c:formatCode>General</c:formatCode>
                <c:ptCount val="9"/>
                <c:pt idx="0">
                  <c:v>0</c:v>
                </c:pt>
                <c:pt idx="1">
                  <c:v>1</c:v>
                </c:pt>
                <c:pt idx="2">
                  <c:v>1</c:v>
                </c:pt>
                <c:pt idx="3">
                  <c:v>0</c:v>
                </c:pt>
                <c:pt idx="4">
                  <c:v>1</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0B4-4E84-9835-153B2D499C5C}"/>
            </c:ext>
          </c:extLst>
        </c:ser>
        <c:dLbls>
          <c:showLegendKey val="0"/>
          <c:showVal val="0"/>
          <c:showCatName val="0"/>
          <c:showSerName val="0"/>
          <c:showPercent val="0"/>
          <c:showBubbleSize val="0"/>
        </c:dLbls>
        <c:gapWidth val="150"/>
        <c:axId val="1369712900"/>
        <c:axId val="1607123722"/>
      </c:barChart>
      <c:catAx>
        <c:axId val="136971290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07123722"/>
        <c:crosses val="autoZero"/>
        <c:auto val="1"/>
        <c:lblAlgn val="ctr"/>
        <c:lblOffset val="100"/>
        <c:noMultiLvlLbl val="1"/>
      </c:catAx>
      <c:valAx>
        <c:axId val="16071237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6971290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LIFAE'!$I$100</c:f>
              <c:strCache>
                <c:ptCount val="1"/>
              </c:strCache>
            </c:strRef>
          </c:tx>
          <c:spPr>
            <a:solidFill>
              <a:srgbClr val="5B9BD5"/>
            </a:solidFill>
            <a:ln cmpd="sng">
              <a:solidFill>
                <a:srgbClr val="000000"/>
              </a:solidFill>
            </a:ln>
          </c:spPr>
          <c:invertIfNegative val="1"/>
          <c:cat>
            <c:numRef>
              <c:f>'Graficas LIFAE'!$H$101:$H$109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LIFAE'!$I$101:$I$109</c:f>
              <c:numCache>
                <c:formatCode>General</c:formatCode>
                <c:ptCount val="9"/>
                <c:pt idx="0">
                  <c:v>11</c:v>
                </c:pt>
                <c:pt idx="1">
                  <c:v>6</c:v>
                </c:pt>
                <c:pt idx="2">
                  <c:v>21</c:v>
                </c:pt>
                <c:pt idx="3">
                  <c:v>20</c:v>
                </c:pt>
                <c:pt idx="4">
                  <c:v>13</c:v>
                </c:pt>
                <c:pt idx="5">
                  <c:v>6</c:v>
                </c:pt>
                <c:pt idx="6">
                  <c:v>2</c:v>
                </c:pt>
                <c:pt idx="7">
                  <c:v>3</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33C-4556-B8B5-09182C1590AE}"/>
            </c:ext>
          </c:extLst>
        </c:ser>
        <c:dLbls>
          <c:showLegendKey val="0"/>
          <c:showVal val="0"/>
          <c:showCatName val="0"/>
          <c:showSerName val="0"/>
          <c:showPercent val="0"/>
          <c:showBubbleSize val="0"/>
        </c:dLbls>
        <c:gapWidth val="150"/>
        <c:axId val="1580283732"/>
        <c:axId val="469582397"/>
      </c:barChart>
      <c:catAx>
        <c:axId val="158028373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69582397"/>
        <c:crosses val="autoZero"/>
        <c:auto val="1"/>
        <c:lblAlgn val="ctr"/>
        <c:lblOffset val="100"/>
        <c:noMultiLvlLbl val="1"/>
      </c:catAx>
      <c:valAx>
        <c:axId val="4695823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8028373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Articulos</a:t>
            </a:r>
          </a:p>
        </c:rich>
      </c:tx>
      <c:layout>
        <c:manualLayout>
          <c:xMode val="edge"/>
          <c:yMode val="edge"/>
          <c:x val="3.2583333333333332E-2"/>
          <c:y val="0.05"/>
        </c:manualLayout>
      </c:layout>
      <c:overlay val="0"/>
    </c:title>
    <c:autoTitleDeleted val="0"/>
    <c:plotArea>
      <c:layout/>
      <c:barChart>
        <c:barDir val="col"/>
        <c:grouping val="clustered"/>
        <c:varyColors val="1"/>
        <c:ser>
          <c:idx val="0"/>
          <c:order val="0"/>
          <c:tx>
            <c:strRef>
              <c:f>'GRAFICAS MULTIMEDIA'!$I$2</c:f>
              <c:strCache>
                <c:ptCount val="1"/>
              </c:strCache>
            </c:strRef>
          </c:tx>
          <c:spPr>
            <a:solidFill>
              <a:srgbClr val="8E7CC3"/>
            </a:solidFill>
            <a:ln cmpd="sng">
              <a:solidFill>
                <a:srgbClr val="000000"/>
              </a:solidFill>
            </a:ln>
          </c:spPr>
          <c:invertIfNegative val="1"/>
          <c:cat>
            <c:numRef>
              <c:f>'GRAFICAS MULTIMEDIA'!$H$3:$H$10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MULTIMEDIA'!$I$3:$I$10</c:f>
              <c:numCache>
                <c:formatCode>General</c:formatCode>
                <c:ptCount val="8"/>
                <c:pt idx="0">
                  <c:v>15</c:v>
                </c:pt>
                <c:pt idx="1">
                  <c:v>9</c:v>
                </c:pt>
                <c:pt idx="2">
                  <c:v>10</c:v>
                </c:pt>
                <c:pt idx="3">
                  <c:v>15</c:v>
                </c:pt>
                <c:pt idx="4">
                  <c:v>19</c:v>
                </c:pt>
                <c:pt idx="5">
                  <c:v>11</c:v>
                </c:pt>
                <c:pt idx="6">
                  <c:v>4</c:v>
                </c:pt>
                <c:pt idx="7">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CC6-4B60-9E19-F6EEC8647E5D}"/>
            </c:ext>
          </c:extLst>
        </c:ser>
        <c:dLbls>
          <c:showLegendKey val="0"/>
          <c:showVal val="0"/>
          <c:showCatName val="0"/>
          <c:showSerName val="0"/>
          <c:showPercent val="0"/>
          <c:showBubbleSize val="0"/>
        </c:dLbls>
        <c:gapWidth val="150"/>
        <c:axId val="946598063"/>
        <c:axId val="1012836299"/>
      </c:barChart>
      <c:catAx>
        <c:axId val="94659806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012836299"/>
        <c:crosses val="autoZero"/>
        <c:auto val="1"/>
        <c:lblAlgn val="ctr"/>
        <c:lblOffset val="100"/>
        <c:noMultiLvlLbl val="1"/>
      </c:catAx>
      <c:valAx>
        <c:axId val="10128362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4659806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Eventos cientificos</a:t>
            </a:r>
          </a:p>
        </c:rich>
      </c:tx>
      <c:overlay val="0"/>
    </c:title>
    <c:autoTitleDeleted val="0"/>
    <c:plotArea>
      <c:layout/>
      <c:barChart>
        <c:barDir val="col"/>
        <c:grouping val="clustered"/>
        <c:varyColors val="1"/>
        <c:ser>
          <c:idx val="0"/>
          <c:order val="0"/>
          <c:tx>
            <c:strRef>
              <c:f>'GRAFICAS MULTIMEDIA'!$I$22</c:f>
              <c:strCache>
                <c:ptCount val="1"/>
              </c:strCache>
            </c:strRef>
          </c:tx>
          <c:spPr>
            <a:solidFill>
              <a:srgbClr val="5B9BD5"/>
            </a:solidFill>
            <a:ln cmpd="sng">
              <a:solidFill>
                <a:srgbClr val="000000"/>
              </a:solidFill>
            </a:ln>
          </c:spPr>
          <c:invertIfNegative val="1"/>
          <c:cat>
            <c:numRef>
              <c:f>'GRAFICAS MULTIMEDIA'!$H$23:$H$30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MULTIMEDIA'!$I$23:$I$30</c:f>
              <c:numCache>
                <c:formatCode>General</c:formatCode>
                <c:ptCount val="8"/>
                <c:pt idx="0">
                  <c:v>0</c:v>
                </c:pt>
                <c:pt idx="1">
                  <c:v>2</c:v>
                </c:pt>
                <c:pt idx="2">
                  <c:v>4</c:v>
                </c:pt>
                <c:pt idx="3">
                  <c:v>1</c:v>
                </c:pt>
                <c:pt idx="4">
                  <c:v>5</c:v>
                </c:pt>
                <c:pt idx="5">
                  <c:v>2</c:v>
                </c:pt>
                <c:pt idx="6">
                  <c:v>6</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6FB-4DAD-A061-C41B0A55E982}"/>
            </c:ext>
          </c:extLst>
        </c:ser>
        <c:dLbls>
          <c:showLegendKey val="0"/>
          <c:showVal val="0"/>
          <c:showCatName val="0"/>
          <c:showSerName val="0"/>
          <c:showPercent val="0"/>
          <c:showBubbleSize val="0"/>
        </c:dLbls>
        <c:gapWidth val="150"/>
        <c:axId val="440998070"/>
        <c:axId val="1481943268"/>
      </c:barChart>
      <c:catAx>
        <c:axId val="44099807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81943268"/>
        <c:crosses val="autoZero"/>
        <c:auto val="1"/>
        <c:lblAlgn val="ctr"/>
        <c:lblOffset val="100"/>
        <c:noMultiLvlLbl val="1"/>
      </c:catAx>
      <c:valAx>
        <c:axId val="14819432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4099807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Libros</a:t>
            </a:r>
          </a:p>
        </c:rich>
      </c:tx>
      <c:layout>
        <c:manualLayout>
          <c:xMode val="edge"/>
          <c:yMode val="edge"/>
          <c:x val="3.2583333333333332E-2"/>
          <c:y val="0.05"/>
        </c:manualLayout>
      </c:layout>
      <c:overlay val="0"/>
    </c:title>
    <c:autoTitleDeleted val="0"/>
    <c:plotArea>
      <c:layout/>
      <c:barChart>
        <c:barDir val="col"/>
        <c:grouping val="clustered"/>
        <c:varyColors val="1"/>
        <c:ser>
          <c:idx val="0"/>
          <c:order val="0"/>
          <c:tx>
            <c:strRef>
              <c:f>'GRAFICAS MULTIMEDIA'!$I$43</c:f>
              <c:strCache>
                <c:ptCount val="1"/>
              </c:strCache>
            </c:strRef>
          </c:tx>
          <c:spPr>
            <a:solidFill>
              <a:srgbClr val="EA9999"/>
            </a:solidFill>
            <a:ln cmpd="sng">
              <a:solidFill>
                <a:srgbClr val="000000"/>
              </a:solidFill>
            </a:ln>
          </c:spPr>
          <c:invertIfNegative val="1"/>
          <c:cat>
            <c:numRef>
              <c:f>'GRAFICAS MULTIMEDIA'!$H$44:$H$51</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MULTIMEDIA'!$I$44:$I$51</c:f>
              <c:numCache>
                <c:formatCode>General</c:formatCode>
                <c:ptCount val="8"/>
                <c:pt idx="0">
                  <c:v>0</c:v>
                </c:pt>
                <c:pt idx="1">
                  <c:v>0</c:v>
                </c:pt>
                <c:pt idx="2">
                  <c:v>1</c:v>
                </c:pt>
                <c:pt idx="3">
                  <c:v>1</c:v>
                </c:pt>
                <c:pt idx="4">
                  <c:v>0</c:v>
                </c:pt>
                <c:pt idx="5">
                  <c:v>0</c:v>
                </c:pt>
                <c:pt idx="6">
                  <c:v>2</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B1A-4EDD-BD63-EB3CBF885C02}"/>
            </c:ext>
          </c:extLst>
        </c:ser>
        <c:dLbls>
          <c:showLegendKey val="0"/>
          <c:showVal val="0"/>
          <c:showCatName val="0"/>
          <c:showSerName val="0"/>
          <c:showPercent val="0"/>
          <c:showBubbleSize val="0"/>
        </c:dLbls>
        <c:gapWidth val="150"/>
        <c:axId val="2089624965"/>
        <c:axId val="672335456"/>
      </c:barChart>
      <c:catAx>
        <c:axId val="208962496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72335456"/>
        <c:crosses val="autoZero"/>
        <c:auto val="1"/>
        <c:lblAlgn val="ctr"/>
        <c:lblOffset val="100"/>
        <c:noMultiLvlLbl val="1"/>
      </c:catAx>
      <c:valAx>
        <c:axId val="6723354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8962496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a:t>
            </a:r>
          </a:p>
        </c:rich>
      </c:tx>
      <c:overlay val="0"/>
    </c:title>
    <c:autoTitleDeleted val="0"/>
    <c:plotArea>
      <c:layout/>
      <c:barChart>
        <c:barDir val="col"/>
        <c:grouping val="clustered"/>
        <c:varyColors val="1"/>
        <c:ser>
          <c:idx val="0"/>
          <c:order val="0"/>
          <c:tx>
            <c:strRef>
              <c:f>'GRAFICAS MULTIMEDIA'!$I$61</c:f>
              <c:strCache>
                <c:ptCount val="1"/>
              </c:strCache>
            </c:strRef>
          </c:tx>
          <c:spPr>
            <a:solidFill>
              <a:srgbClr val="5B9BD5"/>
            </a:solidFill>
            <a:ln cmpd="sng">
              <a:solidFill>
                <a:srgbClr val="000000"/>
              </a:solidFill>
            </a:ln>
          </c:spPr>
          <c:invertIfNegative val="1"/>
          <c:cat>
            <c:numRef>
              <c:f>'GRAFICAS MULTIMEDIA'!$H$62:$H$69</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MULTIMEDIA'!$I$62:$I$69</c:f>
              <c:numCache>
                <c:formatCode>General</c:formatCode>
                <c:ptCount val="8"/>
                <c:pt idx="0">
                  <c:v>1</c:v>
                </c:pt>
                <c:pt idx="1">
                  <c:v>2</c:v>
                </c:pt>
                <c:pt idx="2">
                  <c:v>0</c:v>
                </c:pt>
                <c:pt idx="3">
                  <c:v>0</c:v>
                </c:pt>
                <c:pt idx="4">
                  <c:v>0</c:v>
                </c:pt>
                <c:pt idx="5">
                  <c:v>0</c:v>
                </c:pt>
                <c:pt idx="6">
                  <c:v>0</c:v>
                </c:pt>
                <c:pt idx="7">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828-4EDD-AF6C-F5FA5AAC570F}"/>
            </c:ext>
          </c:extLst>
        </c:ser>
        <c:dLbls>
          <c:showLegendKey val="0"/>
          <c:showVal val="0"/>
          <c:showCatName val="0"/>
          <c:showSerName val="0"/>
          <c:showPercent val="0"/>
          <c:showBubbleSize val="0"/>
        </c:dLbls>
        <c:gapWidth val="150"/>
        <c:axId val="256923422"/>
        <c:axId val="465471840"/>
      </c:barChart>
      <c:catAx>
        <c:axId val="25692342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65471840"/>
        <c:crosses val="autoZero"/>
        <c:auto val="1"/>
        <c:lblAlgn val="ctr"/>
        <c:lblOffset val="100"/>
        <c:noMultiLvlLbl val="1"/>
      </c:catAx>
      <c:valAx>
        <c:axId val="465471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5692342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 Software</a:t>
            </a:r>
          </a:p>
        </c:rich>
      </c:tx>
      <c:overlay val="0"/>
    </c:title>
    <c:autoTitleDeleted val="0"/>
    <c:plotArea>
      <c:layout/>
      <c:barChart>
        <c:barDir val="col"/>
        <c:grouping val="clustered"/>
        <c:varyColors val="1"/>
        <c:ser>
          <c:idx val="0"/>
          <c:order val="0"/>
          <c:tx>
            <c:strRef>
              <c:f>'GRAFICAS MULTIMEDIA'!$I$82</c:f>
              <c:strCache>
                <c:ptCount val="1"/>
              </c:strCache>
            </c:strRef>
          </c:tx>
          <c:spPr>
            <a:solidFill>
              <a:srgbClr val="5B9BD5"/>
            </a:solidFill>
            <a:ln cmpd="sng">
              <a:solidFill>
                <a:srgbClr val="000000"/>
              </a:solidFill>
            </a:ln>
          </c:spPr>
          <c:invertIfNegative val="1"/>
          <c:cat>
            <c:numRef>
              <c:f>'GRAFICAS MULTIMEDIA'!$H$83:$H$90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MULTIMEDIA'!$I$83:$I$90</c:f>
              <c:numCache>
                <c:formatCode>General</c:formatCode>
                <c:ptCount val="8"/>
                <c:pt idx="0">
                  <c:v>4</c:v>
                </c:pt>
                <c:pt idx="1">
                  <c:v>1</c:v>
                </c:pt>
                <c:pt idx="2">
                  <c:v>2</c:v>
                </c:pt>
                <c:pt idx="3">
                  <c:v>3</c:v>
                </c:pt>
                <c:pt idx="4">
                  <c:v>2</c:v>
                </c:pt>
                <c:pt idx="5">
                  <c:v>4</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6B3-453B-8C56-32EF118DFF3D}"/>
            </c:ext>
          </c:extLst>
        </c:ser>
        <c:dLbls>
          <c:showLegendKey val="0"/>
          <c:showVal val="0"/>
          <c:showCatName val="0"/>
          <c:showSerName val="0"/>
          <c:showPercent val="0"/>
          <c:showBubbleSize val="0"/>
        </c:dLbls>
        <c:gapWidth val="150"/>
        <c:axId val="1513312834"/>
        <c:axId val="209878997"/>
      </c:barChart>
      <c:catAx>
        <c:axId val="151331283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09878997"/>
        <c:crosses val="autoZero"/>
        <c:auto val="1"/>
        <c:lblAlgn val="ctr"/>
        <c:lblOffset val="100"/>
        <c:noMultiLvlLbl val="1"/>
      </c:catAx>
      <c:valAx>
        <c:axId val="2098789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1331283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tx>
            <c:strRef>
              <c:f>'GRAFICAS MULTIMEDIA'!$I$102</c:f>
              <c:strCache>
                <c:ptCount val="1"/>
              </c:strCache>
            </c:strRef>
          </c:tx>
          <c:spPr>
            <a:solidFill>
              <a:srgbClr val="5B9BD5"/>
            </a:solidFill>
            <a:ln cmpd="sng">
              <a:solidFill>
                <a:srgbClr val="000000"/>
              </a:solidFill>
            </a:ln>
          </c:spPr>
          <c:invertIfNegative val="1"/>
          <c:cat>
            <c:numRef>
              <c:f>'GRAFICAS MULTIMEDIA'!$H$103:$H$110</c:f>
              <c:numCache>
                <c:formatCode>General</c:formatCode>
                <c:ptCount val="8"/>
                <c:pt idx="0">
                  <c:v>2020</c:v>
                </c:pt>
                <c:pt idx="1">
                  <c:v>2019</c:v>
                </c:pt>
                <c:pt idx="2">
                  <c:v>2018</c:v>
                </c:pt>
                <c:pt idx="3">
                  <c:v>2017</c:v>
                </c:pt>
                <c:pt idx="4">
                  <c:v>2016</c:v>
                </c:pt>
                <c:pt idx="5">
                  <c:v>2015</c:v>
                </c:pt>
                <c:pt idx="6">
                  <c:v>2014</c:v>
                </c:pt>
                <c:pt idx="7">
                  <c:v>2013</c:v>
                </c:pt>
              </c:numCache>
            </c:numRef>
          </c:cat>
          <c:val>
            <c:numRef>
              <c:f>'GRAFICAS MULTIMEDIA'!$I$103:$I$110</c:f>
              <c:numCache>
                <c:formatCode>General</c:formatCode>
                <c:ptCount val="8"/>
                <c:pt idx="0">
                  <c:v>4</c:v>
                </c:pt>
                <c:pt idx="1">
                  <c:v>3</c:v>
                </c:pt>
                <c:pt idx="2">
                  <c:v>6</c:v>
                </c:pt>
                <c:pt idx="3">
                  <c:v>3</c:v>
                </c:pt>
                <c:pt idx="4">
                  <c:v>4</c:v>
                </c:pt>
                <c:pt idx="5">
                  <c:v>3</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65C-4FE8-A577-54150C27FA5F}"/>
            </c:ext>
          </c:extLst>
        </c:ser>
        <c:dLbls>
          <c:showLegendKey val="0"/>
          <c:showVal val="0"/>
          <c:showCatName val="0"/>
          <c:showSerName val="0"/>
          <c:showPercent val="0"/>
          <c:showBubbleSize val="0"/>
        </c:dLbls>
        <c:gapWidth val="150"/>
        <c:axId val="159287049"/>
        <c:axId val="507485929"/>
      </c:barChart>
      <c:catAx>
        <c:axId val="15928704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Articulos</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07485929"/>
        <c:crosses val="autoZero"/>
        <c:auto val="1"/>
        <c:lblAlgn val="ctr"/>
        <c:lblOffset val="100"/>
        <c:noMultiLvlLbl val="1"/>
      </c:catAx>
      <c:valAx>
        <c:axId val="5074859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928704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layout>
        <c:manualLayout>
          <c:xMode val="edge"/>
          <c:yMode val="edge"/>
          <c:x val="2.9250000000000002E-2"/>
          <c:y val="4.4609164420485174E-2"/>
        </c:manualLayout>
      </c:layout>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ARQUISOFT'!$A$7:$A$14</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ARQUISOFT'!$B$7:$B$14</c:f>
              <c:numCache>
                <c:formatCode>General</c:formatCode>
                <c:ptCount val="8"/>
                <c:pt idx="0">
                  <c:v>1</c:v>
                </c:pt>
                <c:pt idx="1">
                  <c:v>0</c:v>
                </c:pt>
                <c:pt idx="2">
                  <c:v>1</c:v>
                </c:pt>
                <c:pt idx="3">
                  <c:v>2</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B23-4A23-AFAC-9DFF1E3BEE7B}"/>
            </c:ext>
          </c:extLst>
        </c:ser>
        <c:dLbls>
          <c:showLegendKey val="0"/>
          <c:showVal val="0"/>
          <c:showCatName val="0"/>
          <c:showSerName val="0"/>
          <c:showPercent val="0"/>
          <c:showBubbleSize val="0"/>
        </c:dLbls>
        <c:gapWidth val="150"/>
        <c:axId val="968182630"/>
        <c:axId val="1792998325"/>
      </c:barChart>
      <c:catAx>
        <c:axId val="9681826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92998325"/>
        <c:crosses val="autoZero"/>
        <c:auto val="1"/>
        <c:lblAlgn val="ctr"/>
        <c:lblOffset val="100"/>
        <c:noMultiLvlLbl val="1"/>
      </c:catAx>
      <c:valAx>
        <c:axId val="17929983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6818263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5B9BD5"/>
            </a:solidFill>
            <a:ln cmpd="sng">
              <a:solidFill>
                <a:srgbClr val="000000"/>
              </a:solidFill>
            </a:ln>
          </c:spPr>
          <c:invertIfNegative val="1"/>
          <c:cat>
            <c:numRef>
              <c:f>'GRAFICAS ARQUISOFT'!$A$18:$A$25</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ARQUISOFT'!$B$18:$B$25</c:f>
              <c:numCache>
                <c:formatCode>General</c:formatCode>
                <c:ptCount val="8"/>
                <c:pt idx="0">
                  <c:v>0</c:v>
                </c:pt>
                <c:pt idx="1">
                  <c:v>3</c:v>
                </c:pt>
                <c:pt idx="2">
                  <c:v>3</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552-445D-8902-AA912D8AFB9F}"/>
            </c:ext>
          </c:extLst>
        </c:ser>
        <c:dLbls>
          <c:showLegendKey val="0"/>
          <c:showVal val="0"/>
          <c:showCatName val="0"/>
          <c:showSerName val="0"/>
          <c:showPercent val="0"/>
          <c:showBubbleSize val="0"/>
        </c:dLbls>
        <c:gapWidth val="150"/>
        <c:axId val="614457158"/>
        <c:axId val="1375024910"/>
      </c:barChart>
      <c:catAx>
        <c:axId val="61445715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75024910"/>
        <c:crosses val="autoZero"/>
        <c:auto val="1"/>
        <c:lblAlgn val="ctr"/>
        <c:lblOffset val="100"/>
        <c:noMultiLvlLbl val="1"/>
      </c:catAx>
      <c:valAx>
        <c:axId val="137502491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1445715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5B9BD5"/>
            </a:solidFill>
            <a:ln cmpd="sng">
              <a:solidFill>
                <a:srgbClr val="000000"/>
              </a:solidFill>
            </a:ln>
          </c:spPr>
          <c:invertIfNegative val="1"/>
          <c:cat>
            <c:numRef>
              <c:f>'GRAFICAS ARQUISOFT'!$A$29:$A$36</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ARQUISOFT'!$B$29:$B$36</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5A6-499A-82C3-63E9B21D95ED}"/>
            </c:ext>
          </c:extLst>
        </c:ser>
        <c:dLbls>
          <c:showLegendKey val="0"/>
          <c:showVal val="0"/>
          <c:showCatName val="0"/>
          <c:showSerName val="0"/>
          <c:showPercent val="0"/>
          <c:showBubbleSize val="0"/>
        </c:dLbls>
        <c:gapWidth val="150"/>
        <c:axId val="2131900354"/>
        <c:axId val="560215856"/>
      </c:barChart>
      <c:catAx>
        <c:axId val="213190035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60215856"/>
        <c:crosses val="autoZero"/>
        <c:auto val="1"/>
        <c:lblAlgn val="ctr"/>
        <c:lblOffset val="100"/>
        <c:noMultiLvlLbl val="1"/>
      </c:catAx>
      <c:valAx>
        <c:axId val="5602158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13190035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autoTitleDeleted val="0"/>
    <c:plotArea>
      <c:layout/>
      <c:barChart>
        <c:barDir val="col"/>
        <c:grouping val="clustered"/>
        <c:varyColors val="1"/>
        <c:ser>
          <c:idx val="0"/>
          <c:order val="0"/>
          <c:tx>
            <c:v>Capítulo de libro</c:v>
          </c:tx>
          <c:spPr>
            <a:solidFill>
              <a:srgbClr val="5B9BD5"/>
            </a:solidFill>
            <a:ln cmpd="sng">
              <a:solidFill>
                <a:srgbClr val="000000"/>
              </a:solidFill>
            </a:ln>
          </c:spPr>
          <c:invertIfNegative val="1"/>
          <c:cat>
            <c:numRef>
              <c:f>'GRAFICAS ARQUISOFT'!$A$40:$A$47</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ARQUISOFT'!$B$40:$B$47</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342-47B2-815E-64AFD3995C21}"/>
            </c:ext>
          </c:extLst>
        </c:ser>
        <c:dLbls>
          <c:showLegendKey val="0"/>
          <c:showVal val="0"/>
          <c:showCatName val="0"/>
          <c:showSerName val="0"/>
          <c:showPercent val="0"/>
          <c:showBubbleSize val="0"/>
        </c:dLbls>
        <c:gapWidth val="150"/>
        <c:axId val="84675337"/>
        <c:axId val="1652618924"/>
      </c:barChart>
      <c:catAx>
        <c:axId val="8467533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52618924"/>
        <c:crosses val="autoZero"/>
        <c:auto val="1"/>
        <c:lblAlgn val="ctr"/>
        <c:lblOffset val="100"/>
        <c:noMultiLvlLbl val="1"/>
      </c:catAx>
      <c:valAx>
        <c:axId val="16526189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467533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5B9BD5"/>
            </a:solidFill>
            <a:ln cmpd="sng">
              <a:solidFill>
                <a:srgbClr val="000000"/>
              </a:solidFill>
            </a:ln>
          </c:spPr>
          <c:invertIfNegative val="1"/>
          <c:cat>
            <c:numRef>
              <c:f>'GRAFICAS ARQUISOFT'!$A$51:$A$58</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ARQUISOFT'!$B$51:$B$58</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A67-4F14-8671-B378F5335F66}"/>
            </c:ext>
          </c:extLst>
        </c:ser>
        <c:dLbls>
          <c:showLegendKey val="0"/>
          <c:showVal val="0"/>
          <c:showCatName val="0"/>
          <c:showSerName val="0"/>
          <c:showPercent val="0"/>
          <c:showBubbleSize val="0"/>
        </c:dLbls>
        <c:gapWidth val="150"/>
        <c:axId val="571621627"/>
        <c:axId val="386910280"/>
      </c:barChart>
      <c:catAx>
        <c:axId val="5716216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86910280"/>
        <c:crosses val="autoZero"/>
        <c:auto val="1"/>
        <c:lblAlgn val="ctr"/>
        <c:lblOffset val="100"/>
        <c:noMultiLvlLbl val="1"/>
      </c:catAx>
      <c:valAx>
        <c:axId val="3869102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716216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5B9BD5"/>
            </a:solidFill>
            <a:ln cmpd="sng">
              <a:solidFill>
                <a:srgbClr val="000000"/>
              </a:solidFill>
            </a:ln>
          </c:spPr>
          <c:invertIfNegative val="1"/>
          <c:cat>
            <c:numRef>
              <c:f>'GRAFICAS ARQUISOFT'!$A$62:$A$69</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ARQUISOFT'!$B$62:$B$69</c:f>
              <c:numCache>
                <c:formatCode>General</c:formatCode>
                <c:ptCount val="8"/>
                <c:pt idx="0">
                  <c:v>0</c:v>
                </c:pt>
                <c:pt idx="1">
                  <c:v>0</c:v>
                </c:pt>
                <c:pt idx="2">
                  <c:v>0</c:v>
                </c:pt>
                <c:pt idx="3">
                  <c:v>0</c:v>
                </c:pt>
                <c:pt idx="4">
                  <c:v>0</c:v>
                </c:pt>
                <c:pt idx="5">
                  <c:v>0</c:v>
                </c:pt>
                <c:pt idx="6">
                  <c:v>0</c:v>
                </c:pt>
                <c:pt idx="7">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34F-43D6-9FD1-8D9921C7B975}"/>
            </c:ext>
          </c:extLst>
        </c:ser>
        <c:dLbls>
          <c:showLegendKey val="0"/>
          <c:showVal val="0"/>
          <c:showCatName val="0"/>
          <c:showSerName val="0"/>
          <c:showPercent val="0"/>
          <c:showBubbleSize val="0"/>
        </c:dLbls>
        <c:gapWidth val="150"/>
        <c:axId val="1710550317"/>
        <c:axId val="1222709643"/>
      </c:barChart>
      <c:catAx>
        <c:axId val="171055031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22709643"/>
        <c:crosses val="autoZero"/>
        <c:auto val="1"/>
        <c:lblAlgn val="ctr"/>
        <c:lblOffset val="100"/>
        <c:noMultiLvlLbl val="1"/>
      </c:catAx>
      <c:valAx>
        <c:axId val="122270964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1055031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a:t>
            </a:r>
          </a:p>
        </c:rich>
      </c:tx>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COMPLEXUD'!$A$8:$A$16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COMPLEXUD'!$B$8:$B$16</c:f>
              <c:numCache>
                <c:formatCode>General</c:formatCode>
                <c:ptCount val="9"/>
                <c:pt idx="0">
                  <c:v>0</c:v>
                </c:pt>
                <c:pt idx="1">
                  <c:v>0</c:v>
                </c:pt>
                <c:pt idx="2">
                  <c:v>1</c:v>
                </c:pt>
                <c:pt idx="3">
                  <c:v>3</c:v>
                </c:pt>
                <c:pt idx="4">
                  <c:v>4</c:v>
                </c:pt>
                <c:pt idx="5">
                  <c:v>0</c:v>
                </c:pt>
                <c:pt idx="6">
                  <c:v>0</c:v>
                </c:pt>
                <c:pt idx="7">
                  <c:v>3</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8AD-4EFA-81B1-8C1890E04C1B}"/>
            </c:ext>
          </c:extLst>
        </c:ser>
        <c:dLbls>
          <c:showLegendKey val="0"/>
          <c:showVal val="0"/>
          <c:showCatName val="0"/>
          <c:showSerName val="0"/>
          <c:showPercent val="0"/>
          <c:showBubbleSize val="0"/>
        </c:dLbls>
        <c:gapWidth val="150"/>
        <c:axId val="274655381"/>
        <c:axId val="1991717005"/>
      </c:barChart>
      <c:catAx>
        <c:axId val="27465538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991717005"/>
        <c:crosses val="autoZero"/>
        <c:auto val="1"/>
        <c:lblAlgn val="ctr"/>
        <c:lblOffset val="100"/>
        <c:noMultiLvlLbl val="1"/>
      </c:catAx>
      <c:valAx>
        <c:axId val="19917170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7465538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5B9BD5"/>
            </a:solidFill>
            <a:ln cmpd="sng">
              <a:solidFill>
                <a:srgbClr val="000000"/>
              </a:solidFill>
            </a:ln>
          </c:spPr>
          <c:invertIfNegative val="1"/>
          <c:cat>
            <c:numRef>
              <c:f>'GRAFICAS COMPLEXUD'!$A$20:$A$28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COMPLEXUD'!$B$20:$B$28</c:f>
              <c:numCache>
                <c:formatCode>General</c:formatCode>
                <c:ptCount val="9"/>
                <c:pt idx="0">
                  <c:v>3</c:v>
                </c:pt>
                <c:pt idx="1">
                  <c:v>12</c:v>
                </c:pt>
                <c:pt idx="2">
                  <c:v>23</c:v>
                </c:pt>
                <c:pt idx="3">
                  <c:v>11</c:v>
                </c:pt>
                <c:pt idx="4">
                  <c:v>22</c:v>
                </c:pt>
                <c:pt idx="5">
                  <c:v>15</c:v>
                </c:pt>
                <c:pt idx="6">
                  <c:v>2</c:v>
                </c:pt>
                <c:pt idx="7">
                  <c:v>0</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FCB-4077-83DE-E81A0124EAA8}"/>
            </c:ext>
          </c:extLst>
        </c:ser>
        <c:dLbls>
          <c:showLegendKey val="0"/>
          <c:showVal val="0"/>
          <c:showCatName val="0"/>
          <c:showSerName val="0"/>
          <c:showPercent val="0"/>
          <c:showBubbleSize val="0"/>
        </c:dLbls>
        <c:gapWidth val="150"/>
        <c:axId val="478721976"/>
        <c:axId val="1323590778"/>
      </c:barChart>
      <c:catAx>
        <c:axId val="47872197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23590778"/>
        <c:crosses val="autoZero"/>
        <c:auto val="1"/>
        <c:lblAlgn val="ctr"/>
        <c:lblOffset val="100"/>
        <c:noMultiLvlLbl val="1"/>
      </c:catAx>
      <c:valAx>
        <c:axId val="13235907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7872197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5B9BD5"/>
            </a:solidFill>
            <a:ln cmpd="sng">
              <a:solidFill>
                <a:srgbClr val="000000"/>
              </a:solidFill>
            </a:ln>
          </c:spPr>
          <c:invertIfNegative val="1"/>
          <c:cat>
            <c:numRef>
              <c:f>'GRAFICAS COMPLEXUD'!$A$31:$A$39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COMPLEXUD'!$B$31:$B$39</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7D6-4DDC-A7F8-642C3D95BD6A}"/>
            </c:ext>
          </c:extLst>
        </c:ser>
        <c:dLbls>
          <c:showLegendKey val="0"/>
          <c:showVal val="0"/>
          <c:showCatName val="0"/>
          <c:showSerName val="0"/>
          <c:showPercent val="0"/>
          <c:showBubbleSize val="0"/>
        </c:dLbls>
        <c:gapWidth val="150"/>
        <c:axId val="1500722343"/>
        <c:axId val="1425724511"/>
      </c:barChart>
      <c:catAx>
        <c:axId val="150072234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25724511"/>
        <c:crosses val="autoZero"/>
        <c:auto val="1"/>
        <c:lblAlgn val="ctr"/>
        <c:lblOffset val="100"/>
        <c:noMultiLvlLbl val="1"/>
      </c:catAx>
      <c:valAx>
        <c:axId val="14257245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0072234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Capítulos de libro </a:t>
            </a:r>
          </a:p>
        </c:rich>
      </c:tx>
      <c:overlay val="0"/>
    </c:title>
    <c:autoTitleDeleted val="0"/>
    <c:plotArea>
      <c:layout/>
      <c:barChart>
        <c:barDir val="col"/>
        <c:grouping val="clustered"/>
        <c:varyColors val="1"/>
        <c:ser>
          <c:idx val="0"/>
          <c:order val="0"/>
          <c:tx>
            <c:v>Capitulos de libro</c:v>
          </c:tx>
          <c:spPr>
            <a:solidFill>
              <a:srgbClr val="5B9BD5"/>
            </a:solidFill>
            <a:ln cmpd="sng">
              <a:solidFill>
                <a:srgbClr val="000000"/>
              </a:solidFill>
            </a:ln>
          </c:spPr>
          <c:invertIfNegative val="1"/>
          <c:cat>
            <c:numRef>
              <c:f>'GRAFICAS COMPLEXUD'!$A$42:$A$50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COMPLEXUD'!$B$42:$B$50</c:f>
              <c:numCache>
                <c:formatCode>General</c:formatCode>
                <c:ptCount val="9"/>
                <c:pt idx="0">
                  <c:v>0</c:v>
                </c:pt>
                <c:pt idx="1">
                  <c:v>0</c:v>
                </c:pt>
                <c:pt idx="2">
                  <c:v>0</c:v>
                </c:pt>
                <c:pt idx="3">
                  <c:v>0</c:v>
                </c:pt>
                <c:pt idx="4">
                  <c:v>1</c:v>
                </c:pt>
                <c:pt idx="5">
                  <c:v>2</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88FF-4146-978B-FAF2B16D8ABA}"/>
            </c:ext>
          </c:extLst>
        </c:ser>
        <c:dLbls>
          <c:showLegendKey val="0"/>
          <c:showVal val="0"/>
          <c:showCatName val="0"/>
          <c:showSerName val="0"/>
          <c:showPercent val="0"/>
          <c:showBubbleSize val="0"/>
        </c:dLbls>
        <c:gapWidth val="150"/>
        <c:axId val="1110438508"/>
        <c:axId val="1672105528"/>
      </c:barChart>
      <c:catAx>
        <c:axId val="111043850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72105528"/>
        <c:crosses val="autoZero"/>
        <c:auto val="1"/>
        <c:lblAlgn val="ctr"/>
        <c:lblOffset val="100"/>
        <c:noMultiLvlLbl val="1"/>
      </c:catAx>
      <c:valAx>
        <c:axId val="16721055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Capitulos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1043850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5B9BD5"/>
            </a:solidFill>
            <a:ln cmpd="sng">
              <a:solidFill>
                <a:srgbClr val="000000"/>
              </a:solidFill>
            </a:ln>
          </c:spPr>
          <c:invertIfNegative val="1"/>
          <c:cat>
            <c:numRef>
              <c:f>'GRAFICAS COMPLEXUD'!$A$53:$A$61</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COMPLEXUD'!$B$53:$B$61</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328-461D-9747-E875C5F0AC9E}"/>
            </c:ext>
          </c:extLst>
        </c:ser>
        <c:dLbls>
          <c:showLegendKey val="0"/>
          <c:showVal val="0"/>
          <c:showCatName val="0"/>
          <c:showSerName val="0"/>
          <c:showPercent val="0"/>
          <c:showBubbleSize val="0"/>
        </c:dLbls>
        <c:gapWidth val="150"/>
        <c:axId val="640845250"/>
        <c:axId val="1259806372"/>
      </c:barChart>
      <c:catAx>
        <c:axId val="64084525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59806372"/>
        <c:crosses val="autoZero"/>
        <c:auto val="1"/>
        <c:lblAlgn val="ctr"/>
        <c:lblOffset val="100"/>
        <c:noMultiLvlLbl val="1"/>
      </c:catAx>
      <c:valAx>
        <c:axId val="12598063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4084525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5B9BD5"/>
            </a:solidFill>
            <a:ln cmpd="sng">
              <a:solidFill>
                <a:srgbClr val="000000"/>
              </a:solidFill>
            </a:ln>
          </c:spPr>
          <c:invertIfNegative val="1"/>
          <c:cat>
            <c:numRef>
              <c:f>'GRAFICAS COMPLEXUD'!$A$64:$A$71</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COMPLEXUD'!$B$64:$B$72</c:f>
              <c:numCache>
                <c:formatCode>General</c:formatCode>
                <c:ptCount val="9"/>
                <c:pt idx="0">
                  <c:v>0</c:v>
                </c:pt>
                <c:pt idx="1">
                  <c:v>0</c:v>
                </c:pt>
                <c:pt idx="2">
                  <c:v>0</c:v>
                </c:pt>
                <c:pt idx="3">
                  <c:v>0</c:v>
                </c:pt>
                <c:pt idx="4">
                  <c:v>0</c:v>
                </c:pt>
                <c:pt idx="5">
                  <c:v>0</c:v>
                </c:pt>
                <c:pt idx="6">
                  <c:v>0</c:v>
                </c:pt>
                <c:pt idx="7">
                  <c:v>0</c:v>
                </c:pt>
                <c:pt idx="8">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8DE-4EDE-89F6-22B981F9F3A9}"/>
            </c:ext>
          </c:extLst>
        </c:ser>
        <c:dLbls>
          <c:showLegendKey val="0"/>
          <c:showVal val="0"/>
          <c:showCatName val="0"/>
          <c:showSerName val="0"/>
          <c:showPercent val="0"/>
          <c:showBubbleSize val="0"/>
        </c:dLbls>
        <c:gapWidth val="150"/>
        <c:axId val="731981076"/>
        <c:axId val="1719065561"/>
      </c:barChart>
      <c:catAx>
        <c:axId val="73198107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19065561"/>
        <c:crosses val="autoZero"/>
        <c:auto val="1"/>
        <c:lblAlgn val="ctr"/>
        <c:lblOffset val="100"/>
        <c:noMultiLvlLbl val="1"/>
      </c:catAx>
      <c:valAx>
        <c:axId val="171906556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73198107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DIMSI'!$A$8:$A$16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DIMSI'!$B$8:$B$16</c:f>
              <c:numCache>
                <c:formatCode>General</c:formatCode>
                <c:ptCount val="9"/>
                <c:pt idx="0">
                  <c:v>2</c:v>
                </c:pt>
                <c:pt idx="1">
                  <c:v>5</c:v>
                </c:pt>
                <c:pt idx="2">
                  <c:v>3</c:v>
                </c:pt>
                <c:pt idx="3">
                  <c:v>0</c:v>
                </c:pt>
                <c:pt idx="4">
                  <c:v>10</c:v>
                </c:pt>
                <c:pt idx="5">
                  <c:v>11</c:v>
                </c:pt>
                <c:pt idx="6">
                  <c:v>2</c:v>
                </c:pt>
                <c:pt idx="7">
                  <c:v>24</c:v>
                </c:pt>
                <c:pt idx="8">
                  <c:v>3</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EC5-4D65-9BC5-9F604DD4ECCB}"/>
            </c:ext>
          </c:extLst>
        </c:ser>
        <c:dLbls>
          <c:showLegendKey val="0"/>
          <c:showVal val="0"/>
          <c:showCatName val="0"/>
          <c:showSerName val="0"/>
          <c:showPercent val="0"/>
          <c:showBubbleSize val="0"/>
        </c:dLbls>
        <c:gapWidth val="150"/>
        <c:axId val="1274729367"/>
        <c:axId val="374423756"/>
      </c:barChart>
      <c:catAx>
        <c:axId val="127472936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374423756"/>
        <c:crosses val="autoZero"/>
        <c:auto val="1"/>
        <c:lblAlgn val="ctr"/>
        <c:lblOffset val="100"/>
        <c:noMultiLvlLbl val="1"/>
      </c:catAx>
      <c:valAx>
        <c:axId val="3744237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472936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5B9BD5"/>
            </a:solidFill>
            <a:ln cmpd="sng">
              <a:solidFill>
                <a:srgbClr val="000000"/>
              </a:solidFill>
            </a:ln>
          </c:spPr>
          <c:invertIfNegative val="1"/>
          <c:cat>
            <c:numRef>
              <c:f>'GRAFICAS DIMSI'!$A$19:$A$26</c:f>
              <c:numCache>
                <c:formatCode>General</c:formatCode>
                <c:ptCount val="8"/>
                <c:pt idx="0">
                  <c:v>2013</c:v>
                </c:pt>
                <c:pt idx="1">
                  <c:v>2014</c:v>
                </c:pt>
                <c:pt idx="2">
                  <c:v>2015</c:v>
                </c:pt>
                <c:pt idx="3">
                  <c:v>2016</c:v>
                </c:pt>
                <c:pt idx="4">
                  <c:v>2017</c:v>
                </c:pt>
                <c:pt idx="5">
                  <c:v>2018</c:v>
                </c:pt>
                <c:pt idx="6">
                  <c:v>2019</c:v>
                </c:pt>
                <c:pt idx="7">
                  <c:v>2020</c:v>
                </c:pt>
              </c:numCache>
            </c:numRef>
          </c:cat>
          <c:val>
            <c:numRef>
              <c:f>'GRAFICAS DIMSI'!$B$19:$B$27</c:f>
              <c:numCache>
                <c:formatCode>General</c:formatCode>
                <c:ptCount val="9"/>
                <c:pt idx="0">
                  <c:v>0</c:v>
                </c:pt>
                <c:pt idx="1">
                  <c:v>2</c:v>
                </c:pt>
                <c:pt idx="2">
                  <c:v>3</c:v>
                </c:pt>
                <c:pt idx="3">
                  <c:v>4</c:v>
                </c:pt>
                <c:pt idx="4">
                  <c:v>0</c:v>
                </c:pt>
                <c:pt idx="5">
                  <c:v>1</c:v>
                </c:pt>
                <c:pt idx="6">
                  <c:v>0</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DB5-4DB7-96FA-3CF47714B55C}"/>
            </c:ext>
          </c:extLst>
        </c:ser>
        <c:dLbls>
          <c:showLegendKey val="0"/>
          <c:showVal val="0"/>
          <c:showCatName val="0"/>
          <c:showSerName val="0"/>
          <c:showPercent val="0"/>
          <c:showBubbleSize val="0"/>
        </c:dLbls>
        <c:gapWidth val="150"/>
        <c:axId val="1578666983"/>
        <c:axId val="1187654868"/>
      </c:barChart>
      <c:catAx>
        <c:axId val="157866698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187654868"/>
        <c:crosses val="autoZero"/>
        <c:auto val="1"/>
        <c:lblAlgn val="ctr"/>
        <c:lblOffset val="100"/>
        <c:noMultiLvlLbl val="1"/>
      </c:catAx>
      <c:valAx>
        <c:axId val="11876548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7866698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5B9BD5"/>
            </a:solidFill>
            <a:ln cmpd="sng">
              <a:solidFill>
                <a:srgbClr val="000000"/>
              </a:solidFill>
            </a:ln>
          </c:spPr>
          <c:invertIfNegative val="1"/>
          <c:cat>
            <c:numRef>
              <c:f>'GRAFICAS DIMSI'!$A$30:$A$38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DIMSI'!$B$30:$B$38</c:f>
              <c:numCache>
                <c:formatCode>General</c:formatCode>
                <c:ptCount val="9"/>
                <c:pt idx="0">
                  <c:v>0</c:v>
                </c:pt>
                <c:pt idx="1">
                  <c:v>0</c:v>
                </c:pt>
                <c:pt idx="2">
                  <c:v>0</c:v>
                </c:pt>
                <c:pt idx="3">
                  <c:v>1</c:v>
                </c:pt>
                <c:pt idx="4">
                  <c:v>1</c:v>
                </c:pt>
                <c:pt idx="5">
                  <c:v>2</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AD3-48F0-91C5-B4B8DB8D56BE}"/>
            </c:ext>
          </c:extLst>
        </c:ser>
        <c:dLbls>
          <c:showLegendKey val="0"/>
          <c:showVal val="0"/>
          <c:showCatName val="0"/>
          <c:showSerName val="0"/>
          <c:showPercent val="0"/>
          <c:showBubbleSize val="0"/>
        </c:dLbls>
        <c:gapWidth val="150"/>
        <c:axId val="1727143313"/>
        <c:axId val="1389035994"/>
      </c:barChart>
      <c:catAx>
        <c:axId val="172714331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89035994"/>
        <c:crosses val="autoZero"/>
        <c:auto val="1"/>
        <c:lblAlgn val="ctr"/>
        <c:lblOffset val="100"/>
        <c:noMultiLvlLbl val="1"/>
      </c:catAx>
      <c:valAx>
        <c:axId val="13890359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2714331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autoTitleDeleted val="0"/>
    <c:plotArea>
      <c:layout/>
      <c:barChart>
        <c:barDir val="col"/>
        <c:grouping val="clustered"/>
        <c:varyColors val="1"/>
        <c:ser>
          <c:idx val="0"/>
          <c:order val="0"/>
          <c:tx>
            <c:v>Capítulo de libro</c:v>
          </c:tx>
          <c:spPr>
            <a:solidFill>
              <a:srgbClr val="5B9BD5"/>
            </a:solidFill>
            <a:ln cmpd="sng">
              <a:solidFill>
                <a:srgbClr val="000000"/>
              </a:solidFill>
            </a:ln>
          </c:spPr>
          <c:invertIfNegative val="1"/>
          <c:cat>
            <c:numRef>
              <c:f>'GRAFICAS DIMSI'!$A$41:$A$49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DIMSI'!$B$41:$B$49</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DD5F-4E1C-BB1E-B79564FA149E}"/>
            </c:ext>
          </c:extLst>
        </c:ser>
        <c:dLbls>
          <c:showLegendKey val="0"/>
          <c:showVal val="0"/>
          <c:showCatName val="0"/>
          <c:showSerName val="0"/>
          <c:showPercent val="0"/>
          <c:showBubbleSize val="0"/>
        </c:dLbls>
        <c:gapWidth val="150"/>
        <c:axId val="1273410080"/>
        <c:axId val="679780839"/>
      </c:barChart>
      <c:catAx>
        <c:axId val="127341008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79780839"/>
        <c:crosses val="autoZero"/>
        <c:auto val="1"/>
        <c:lblAlgn val="ctr"/>
        <c:lblOffset val="100"/>
        <c:noMultiLvlLbl val="1"/>
      </c:catAx>
      <c:valAx>
        <c:axId val="67978083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7341008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5B9BD5"/>
            </a:solidFill>
            <a:ln cmpd="sng">
              <a:solidFill>
                <a:srgbClr val="000000"/>
              </a:solidFill>
            </a:ln>
          </c:spPr>
          <c:invertIfNegative val="1"/>
          <c:cat>
            <c:numRef>
              <c:f>'GRAFICAS DIMSI'!$A$52:$A$60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DIMSI'!$B$52:$B$60</c:f>
              <c:numCache>
                <c:formatCode>General</c:formatCode>
                <c:ptCount val="9"/>
                <c:pt idx="0">
                  <c:v>0</c:v>
                </c:pt>
                <c:pt idx="1">
                  <c:v>1</c:v>
                </c:pt>
                <c:pt idx="2">
                  <c:v>0</c:v>
                </c:pt>
                <c:pt idx="3">
                  <c:v>0</c:v>
                </c:pt>
                <c:pt idx="4">
                  <c:v>0</c:v>
                </c:pt>
                <c:pt idx="5">
                  <c:v>1</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BD96-42DC-909F-C033CDE8E561}"/>
            </c:ext>
          </c:extLst>
        </c:ser>
        <c:dLbls>
          <c:showLegendKey val="0"/>
          <c:showVal val="0"/>
          <c:showCatName val="0"/>
          <c:showSerName val="0"/>
          <c:showPercent val="0"/>
          <c:showBubbleSize val="0"/>
        </c:dLbls>
        <c:gapWidth val="150"/>
        <c:axId val="1490300231"/>
        <c:axId val="1310986604"/>
      </c:barChart>
      <c:catAx>
        <c:axId val="1490300231"/>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10986604"/>
        <c:crosses val="autoZero"/>
        <c:auto val="1"/>
        <c:lblAlgn val="ctr"/>
        <c:lblOffset val="100"/>
        <c:noMultiLvlLbl val="1"/>
      </c:catAx>
      <c:valAx>
        <c:axId val="13109866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90300231"/>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5B9BD5"/>
            </a:solidFill>
            <a:ln cmpd="sng">
              <a:solidFill>
                <a:srgbClr val="000000"/>
              </a:solidFill>
            </a:ln>
          </c:spPr>
          <c:invertIfNegative val="1"/>
          <c:cat>
            <c:numRef>
              <c:f>'GRAFICAS DIMSI'!$A$63:$A$71</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DIMSI'!$B$63:$B$71</c:f>
              <c:numCache>
                <c:formatCode>General</c:formatCode>
                <c:ptCount val="9"/>
                <c:pt idx="0">
                  <c:v>0</c:v>
                </c:pt>
                <c:pt idx="1">
                  <c:v>0</c:v>
                </c:pt>
                <c:pt idx="2">
                  <c:v>1</c:v>
                </c:pt>
                <c:pt idx="3">
                  <c:v>2</c:v>
                </c:pt>
                <c:pt idx="4">
                  <c:v>2</c:v>
                </c:pt>
                <c:pt idx="5">
                  <c:v>5</c:v>
                </c:pt>
                <c:pt idx="6">
                  <c:v>1</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421-41E1-8FE5-C610FB8D96EB}"/>
            </c:ext>
          </c:extLst>
        </c:ser>
        <c:dLbls>
          <c:showLegendKey val="0"/>
          <c:showVal val="0"/>
          <c:showCatName val="0"/>
          <c:showSerName val="0"/>
          <c:showPercent val="0"/>
          <c:showBubbleSize val="0"/>
        </c:dLbls>
        <c:gapWidth val="150"/>
        <c:axId val="1991779239"/>
        <c:axId val="1320628004"/>
      </c:barChart>
      <c:catAx>
        <c:axId val="199177923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20628004"/>
        <c:crosses val="autoZero"/>
        <c:auto val="1"/>
        <c:lblAlgn val="ctr"/>
        <c:lblOffset val="100"/>
        <c:noMultiLvlLbl val="1"/>
      </c:catAx>
      <c:valAx>
        <c:axId val="13206280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9177923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a:t>
            </a:r>
          </a:p>
        </c:rich>
      </c:tx>
      <c:overlay val="0"/>
    </c:title>
    <c:autoTitleDeleted val="0"/>
    <c:plotArea>
      <c:layout/>
      <c:barChart>
        <c:barDir val="col"/>
        <c:grouping val="clustered"/>
        <c:varyColors val="1"/>
        <c:ser>
          <c:idx val="0"/>
          <c:order val="0"/>
          <c:tx>
            <c:v>Artículos</c:v>
          </c:tx>
          <c:spPr>
            <a:solidFill>
              <a:srgbClr val="5B9BD5"/>
            </a:solidFill>
            <a:ln cmpd="sng">
              <a:solidFill>
                <a:srgbClr val="000000"/>
              </a:solidFill>
            </a:ln>
          </c:spPr>
          <c:invertIfNegative val="1"/>
          <c:cat>
            <c:numRef>
              <c:f>'GRAFICAS GCEM'!$A$5:$A$13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GCEM'!$B$5:$B$13</c:f>
              <c:numCache>
                <c:formatCode>General</c:formatCode>
                <c:ptCount val="9"/>
                <c:pt idx="0">
                  <c:v>13</c:v>
                </c:pt>
                <c:pt idx="1">
                  <c:v>20</c:v>
                </c:pt>
                <c:pt idx="2">
                  <c:v>20</c:v>
                </c:pt>
                <c:pt idx="3">
                  <c:v>18</c:v>
                </c:pt>
                <c:pt idx="4">
                  <c:v>30</c:v>
                </c:pt>
                <c:pt idx="5">
                  <c:v>19</c:v>
                </c:pt>
                <c:pt idx="6">
                  <c:v>15</c:v>
                </c:pt>
                <c:pt idx="7">
                  <c:v>58</c:v>
                </c:pt>
                <c:pt idx="8">
                  <c:v>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8C4-4D10-A539-B3B3656C19CA}"/>
            </c:ext>
          </c:extLst>
        </c:ser>
        <c:dLbls>
          <c:showLegendKey val="0"/>
          <c:showVal val="0"/>
          <c:showCatName val="0"/>
          <c:showSerName val="0"/>
          <c:showPercent val="0"/>
          <c:showBubbleSize val="0"/>
        </c:dLbls>
        <c:gapWidth val="150"/>
        <c:axId val="163981577"/>
        <c:axId val="908705011"/>
      </c:barChart>
      <c:catAx>
        <c:axId val="16398157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908705011"/>
        <c:crosses val="autoZero"/>
        <c:auto val="1"/>
        <c:lblAlgn val="ctr"/>
        <c:lblOffset val="100"/>
        <c:noMultiLvlLbl val="1"/>
      </c:catAx>
      <c:valAx>
        <c:axId val="9087050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Artículos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6398157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t>
            </a:r>
          </a:p>
        </c:rich>
      </c:tx>
      <c:overlay val="0"/>
    </c:title>
    <c:autoTitleDeleted val="0"/>
    <c:plotArea>
      <c:layout/>
      <c:barChart>
        <c:barDir val="col"/>
        <c:grouping val="clustered"/>
        <c:varyColors val="1"/>
        <c:ser>
          <c:idx val="0"/>
          <c:order val="0"/>
          <c:tx>
            <c:v>Eventos científicos</c:v>
          </c:tx>
          <c:spPr>
            <a:solidFill>
              <a:srgbClr val="5B9BD5"/>
            </a:solidFill>
            <a:ln cmpd="sng">
              <a:solidFill>
                <a:srgbClr val="000000"/>
              </a:solidFill>
            </a:ln>
          </c:spPr>
          <c:invertIfNegative val="1"/>
          <c:cat>
            <c:numRef>
              <c:f>'GRAFICAS GCEM'!$A$19:$A$27</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GCEM'!$B$19:$B$27</c:f>
              <c:numCache>
                <c:formatCode>General</c:formatCode>
                <c:ptCount val="9"/>
                <c:pt idx="0">
                  <c:v>5</c:v>
                </c:pt>
                <c:pt idx="1">
                  <c:v>7</c:v>
                </c:pt>
                <c:pt idx="2">
                  <c:v>8</c:v>
                </c:pt>
                <c:pt idx="3">
                  <c:v>6</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F95-4535-8049-AEFD81DA27B9}"/>
            </c:ext>
          </c:extLst>
        </c:ser>
        <c:dLbls>
          <c:showLegendKey val="0"/>
          <c:showVal val="0"/>
          <c:showCatName val="0"/>
          <c:showSerName val="0"/>
          <c:showPercent val="0"/>
          <c:showBubbleSize val="0"/>
        </c:dLbls>
        <c:gapWidth val="150"/>
        <c:axId val="875674828"/>
        <c:axId val="1711151475"/>
      </c:barChart>
      <c:catAx>
        <c:axId val="87567482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11151475"/>
        <c:crosses val="autoZero"/>
        <c:auto val="1"/>
        <c:lblAlgn val="ctr"/>
        <c:lblOffset val="100"/>
        <c:noMultiLvlLbl val="1"/>
      </c:catAx>
      <c:valAx>
        <c:axId val="171115147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Eventos científicos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7567482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 </a:t>
            </a:r>
          </a:p>
        </c:rich>
      </c:tx>
      <c:overlay val="0"/>
    </c:title>
    <c:autoTitleDeleted val="0"/>
    <c:plotArea>
      <c:layout/>
      <c:barChart>
        <c:barDir val="col"/>
        <c:grouping val="clustered"/>
        <c:varyColors val="1"/>
        <c:ser>
          <c:idx val="0"/>
          <c:order val="0"/>
          <c:tx>
            <c:v>Libros</c:v>
          </c:tx>
          <c:spPr>
            <a:solidFill>
              <a:srgbClr val="5B9BD5"/>
            </a:solidFill>
            <a:ln cmpd="sng">
              <a:solidFill>
                <a:srgbClr val="000000"/>
              </a:solidFill>
            </a:ln>
          </c:spPr>
          <c:invertIfNegative val="1"/>
          <c:cat>
            <c:numRef>
              <c:f>'GRAFICAS GCEM'!$A$33:$A$41</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GCEM'!$B$33:$B$41</c:f>
              <c:numCache>
                <c:formatCode>General</c:formatCode>
                <c:ptCount val="9"/>
                <c:pt idx="0">
                  <c:v>1</c:v>
                </c:pt>
                <c:pt idx="1">
                  <c:v>0</c:v>
                </c:pt>
                <c:pt idx="2">
                  <c:v>1</c:v>
                </c:pt>
                <c:pt idx="3">
                  <c:v>0</c:v>
                </c:pt>
                <c:pt idx="4">
                  <c:v>0</c:v>
                </c:pt>
                <c:pt idx="5">
                  <c:v>0</c:v>
                </c:pt>
                <c:pt idx="6">
                  <c:v>2</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53-42F6-A540-4EC058E32AA9}"/>
            </c:ext>
          </c:extLst>
        </c:ser>
        <c:dLbls>
          <c:showLegendKey val="0"/>
          <c:showVal val="0"/>
          <c:showCatName val="0"/>
          <c:showSerName val="0"/>
          <c:showPercent val="0"/>
          <c:showBubbleSize val="0"/>
        </c:dLbls>
        <c:gapWidth val="150"/>
        <c:axId val="1478096469"/>
        <c:axId val="1817563119"/>
      </c:barChart>
      <c:catAx>
        <c:axId val="147809646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817563119"/>
        <c:crosses val="autoZero"/>
        <c:auto val="1"/>
        <c:lblAlgn val="ctr"/>
        <c:lblOffset val="100"/>
        <c:noMultiLvlLbl val="1"/>
      </c:catAx>
      <c:valAx>
        <c:axId val="18175631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Libros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47809646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Capítulo de libro </a:t>
            </a:r>
          </a:p>
        </c:rich>
      </c:tx>
      <c:overlay val="0"/>
    </c:title>
    <c:autoTitleDeleted val="0"/>
    <c:plotArea>
      <c:layout/>
      <c:barChart>
        <c:barDir val="col"/>
        <c:grouping val="clustered"/>
        <c:varyColors val="1"/>
        <c:ser>
          <c:idx val="0"/>
          <c:order val="0"/>
          <c:tx>
            <c:v>Capítulo de libro</c:v>
          </c:tx>
          <c:spPr>
            <a:solidFill>
              <a:srgbClr val="5B9BD5"/>
            </a:solidFill>
            <a:ln cmpd="sng">
              <a:solidFill>
                <a:srgbClr val="000000"/>
              </a:solidFill>
            </a:ln>
          </c:spPr>
          <c:invertIfNegative val="1"/>
          <c:cat>
            <c:numRef>
              <c:f>'GRAFICAS GCEM'!$A$47:$A$55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GCEM'!$B$47:$B$55</c:f>
              <c:numCache>
                <c:formatCode>General</c:formatCode>
                <c:ptCount val="9"/>
                <c:pt idx="0">
                  <c:v>0</c:v>
                </c:pt>
                <c:pt idx="1">
                  <c:v>0</c:v>
                </c:pt>
                <c:pt idx="2">
                  <c:v>1</c:v>
                </c:pt>
                <c:pt idx="3">
                  <c:v>1</c:v>
                </c:pt>
                <c:pt idx="4">
                  <c:v>1</c:v>
                </c:pt>
                <c:pt idx="5">
                  <c:v>0</c:v>
                </c:pt>
                <c:pt idx="6">
                  <c:v>1</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C61-4F36-9A2D-E52978C6824E}"/>
            </c:ext>
          </c:extLst>
        </c:ser>
        <c:dLbls>
          <c:showLegendKey val="0"/>
          <c:showVal val="0"/>
          <c:showCatName val="0"/>
          <c:showSerName val="0"/>
          <c:showPercent val="0"/>
          <c:showBubbleSize val="0"/>
        </c:dLbls>
        <c:gapWidth val="150"/>
        <c:axId val="1172905404"/>
        <c:axId val="273681051"/>
      </c:barChart>
      <c:catAx>
        <c:axId val="117290540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273681051"/>
        <c:crosses val="autoZero"/>
        <c:auto val="1"/>
        <c:lblAlgn val="ctr"/>
        <c:lblOffset val="100"/>
        <c:noMultiLvlLbl val="1"/>
      </c:catAx>
      <c:valAx>
        <c:axId val="2736810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Capítulo de libro</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17290540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t>
            </a:r>
          </a:p>
        </c:rich>
      </c:tx>
      <c:overlay val="0"/>
    </c:title>
    <c:autoTitleDeleted val="0"/>
    <c:plotArea>
      <c:layout/>
      <c:barChart>
        <c:barDir val="col"/>
        <c:grouping val="clustered"/>
        <c:varyColors val="1"/>
        <c:ser>
          <c:idx val="0"/>
          <c:order val="0"/>
          <c:tx>
            <c:v>Software</c:v>
          </c:tx>
          <c:spPr>
            <a:solidFill>
              <a:srgbClr val="5B9BD5"/>
            </a:solidFill>
            <a:ln cmpd="sng">
              <a:solidFill>
                <a:srgbClr val="000000"/>
              </a:solidFill>
            </a:ln>
          </c:spPr>
          <c:invertIfNegative val="1"/>
          <c:cat>
            <c:numRef>
              <c:f>'GRAFICAS GCEM'!$A$61:$A$69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GCEM'!$B$61:$B$69</c:f>
              <c:numCache>
                <c:formatCode>General</c:formatCode>
                <c:ptCount val="9"/>
                <c:pt idx="0">
                  <c:v>1</c:v>
                </c:pt>
                <c:pt idx="1">
                  <c:v>1</c:v>
                </c:pt>
                <c:pt idx="2">
                  <c:v>7</c:v>
                </c:pt>
                <c:pt idx="3">
                  <c:v>8</c:v>
                </c:pt>
                <c:pt idx="4">
                  <c:v>7</c:v>
                </c:pt>
                <c:pt idx="5">
                  <c:v>2</c:v>
                </c:pt>
                <c:pt idx="6">
                  <c:v>0</c:v>
                </c:pt>
                <c:pt idx="7">
                  <c:v>5</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26B4-4F81-8F98-F4D29156369B}"/>
            </c:ext>
          </c:extLst>
        </c:ser>
        <c:dLbls>
          <c:showLegendKey val="0"/>
          <c:showVal val="0"/>
          <c:showCatName val="0"/>
          <c:showSerName val="0"/>
          <c:showPercent val="0"/>
          <c:showBubbleSize val="0"/>
        </c:dLbls>
        <c:gapWidth val="150"/>
        <c:axId val="1758761884"/>
        <c:axId val="431103917"/>
      </c:barChart>
      <c:catAx>
        <c:axId val="175876188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31103917"/>
        <c:crosses val="autoZero"/>
        <c:auto val="1"/>
        <c:lblAlgn val="ctr"/>
        <c:lblOffset val="100"/>
        <c:noMultiLvlLbl val="1"/>
      </c:catAx>
      <c:valAx>
        <c:axId val="43110391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Software</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75876188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t>
            </a:r>
          </a:p>
        </c:rich>
      </c:tx>
      <c:overlay val="0"/>
    </c:title>
    <c:autoTitleDeleted val="0"/>
    <c:plotArea>
      <c:layout/>
      <c:barChart>
        <c:barDir val="col"/>
        <c:grouping val="clustered"/>
        <c:varyColors val="1"/>
        <c:ser>
          <c:idx val="0"/>
          <c:order val="0"/>
          <c:tx>
            <c:v>Trabajos dirigidos</c:v>
          </c:tx>
          <c:spPr>
            <a:solidFill>
              <a:srgbClr val="5B9BD5"/>
            </a:solidFill>
            <a:ln cmpd="sng">
              <a:solidFill>
                <a:srgbClr val="000000"/>
              </a:solidFill>
            </a:ln>
          </c:spPr>
          <c:invertIfNegative val="1"/>
          <c:cat>
            <c:numRef>
              <c:f>'GRAFICAS GCEM'!$A$75:$A$83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'GRAFICAS GCEM'!$B$75:$B$83</c:f>
              <c:numCache>
                <c:formatCode>General</c:formatCode>
                <c:ptCount val="9"/>
                <c:pt idx="0">
                  <c:v>5</c:v>
                </c:pt>
                <c:pt idx="1">
                  <c:v>6</c:v>
                </c:pt>
                <c:pt idx="2">
                  <c:v>4</c:v>
                </c:pt>
                <c:pt idx="3">
                  <c:v>11</c:v>
                </c:pt>
                <c:pt idx="4">
                  <c:v>13</c:v>
                </c:pt>
                <c:pt idx="5">
                  <c:v>3</c:v>
                </c:pt>
                <c:pt idx="6">
                  <c:v>4</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0825-4198-8E17-C074F0436533}"/>
            </c:ext>
          </c:extLst>
        </c:ser>
        <c:dLbls>
          <c:showLegendKey val="0"/>
          <c:showVal val="0"/>
          <c:showCatName val="0"/>
          <c:showSerName val="0"/>
          <c:showPercent val="0"/>
          <c:showBubbleSize val="0"/>
        </c:dLbls>
        <c:gapWidth val="150"/>
        <c:axId val="682460185"/>
        <c:axId val="1426091028"/>
      </c:barChart>
      <c:catAx>
        <c:axId val="68246018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426091028"/>
        <c:crosses val="autoZero"/>
        <c:auto val="1"/>
        <c:lblAlgn val="ctr"/>
        <c:lblOffset val="100"/>
        <c:noMultiLvlLbl val="1"/>
      </c:catAx>
      <c:valAx>
        <c:axId val="142609102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Trabajos dirigidos</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8246018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Libros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GESETIC'!$B$31:$B$39</c:f>
              <c:numCache>
                <c:formatCode>General</c:formatCode>
                <c:ptCount val="9"/>
                <c:pt idx="0">
                  <c:v>1</c:v>
                </c:pt>
                <c:pt idx="1">
                  <c:v>0</c:v>
                </c:pt>
                <c:pt idx="2">
                  <c:v>0</c:v>
                </c:pt>
                <c:pt idx="3">
                  <c:v>0</c:v>
                </c:pt>
                <c:pt idx="4">
                  <c:v>0</c:v>
                </c:pt>
                <c:pt idx="5">
                  <c:v>0</c:v>
                </c:pt>
                <c:pt idx="6">
                  <c:v>1</c:v>
                </c:pt>
                <c:pt idx="7">
                  <c:v>1</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9770-46BD-9AFD-E134CC2CF1A1}"/>
            </c:ext>
          </c:extLst>
        </c:ser>
        <c:dLbls>
          <c:showLegendKey val="0"/>
          <c:showVal val="0"/>
          <c:showCatName val="0"/>
          <c:showSerName val="0"/>
          <c:showPercent val="0"/>
          <c:showBubbleSize val="0"/>
        </c:dLbls>
        <c:gapWidth val="150"/>
        <c:axId val="415323816"/>
        <c:axId val="522007742"/>
      </c:barChart>
      <c:catAx>
        <c:axId val="415323816"/>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22007742"/>
        <c:crosses val="autoZero"/>
        <c:auto val="1"/>
        <c:lblAlgn val="ctr"/>
        <c:lblOffset val="100"/>
        <c:noMultiLvlLbl val="1"/>
      </c:catAx>
      <c:valAx>
        <c:axId val="5220077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15323816"/>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GESETIC'!$B$5:$B$13</c:f>
              <c:numCache>
                <c:formatCode>General</c:formatCode>
                <c:ptCount val="9"/>
                <c:pt idx="0">
                  <c:v>0</c:v>
                </c:pt>
                <c:pt idx="1">
                  <c:v>2</c:v>
                </c:pt>
                <c:pt idx="2">
                  <c:v>8</c:v>
                </c:pt>
                <c:pt idx="3">
                  <c:v>1</c:v>
                </c:pt>
                <c:pt idx="4">
                  <c:v>8</c:v>
                </c:pt>
                <c:pt idx="5">
                  <c:v>5</c:v>
                </c:pt>
                <c:pt idx="6">
                  <c:v>4</c:v>
                </c:pt>
                <c:pt idx="7">
                  <c:v>4</c:v>
                </c:pt>
                <c:pt idx="8">
                  <c:v>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EC83-406A-816B-5B88FB25E3C5}"/>
            </c:ext>
          </c:extLst>
        </c:ser>
        <c:dLbls>
          <c:showLegendKey val="0"/>
          <c:showVal val="0"/>
          <c:showCatName val="0"/>
          <c:showSerName val="0"/>
          <c:showPercent val="0"/>
          <c:showBubbleSize val="0"/>
        </c:dLbls>
        <c:gapWidth val="150"/>
        <c:axId val="443412794"/>
        <c:axId val="1321650996"/>
      </c:barChart>
      <c:catAx>
        <c:axId val="44341279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21650996"/>
        <c:crosses val="autoZero"/>
        <c:auto val="1"/>
        <c:lblAlgn val="ctr"/>
        <c:lblOffset val="100"/>
        <c:noMultiLvlLbl val="1"/>
      </c:catAx>
      <c:valAx>
        <c:axId val="13216509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44341279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 científicos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GESETIC'!$B$18:$B$26</c:f>
              <c:numCache>
                <c:formatCode>General</c:formatCode>
                <c:ptCount val="9"/>
                <c:pt idx="0">
                  <c:v>4</c:v>
                </c:pt>
                <c:pt idx="1">
                  <c:v>3</c:v>
                </c:pt>
                <c:pt idx="2">
                  <c:v>4</c:v>
                </c:pt>
                <c:pt idx="3">
                  <c:v>1</c:v>
                </c:pt>
                <c:pt idx="4">
                  <c:v>4</c:v>
                </c:pt>
                <c:pt idx="5">
                  <c:v>4</c:v>
                </c:pt>
                <c:pt idx="6">
                  <c:v>0</c:v>
                </c:pt>
                <c:pt idx="7">
                  <c:v>0</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D5D-4CDF-A964-91243B442BF2}"/>
            </c:ext>
          </c:extLst>
        </c:ser>
        <c:dLbls>
          <c:showLegendKey val="0"/>
          <c:showVal val="0"/>
          <c:showCatName val="0"/>
          <c:showSerName val="0"/>
          <c:showPercent val="0"/>
          <c:showBubbleSize val="0"/>
        </c:dLbls>
        <c:gapWidth val="150"/>
        <c:axId val="6535374"/>
        <c:axId val="1553265542"/>
      </c:barChart>
      <c:catAx>
        <c:axId val="6535374"/>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53265542"/>
        <c:crosses val="autoZero"/>
        <c:auto val="1"/>
        <c:lblAlgn val="ctr"/>
        <c:lblOffset val="100"/>
        <c:noMultiLvlLbl val="1"/>
      </c:catAx>
      <c:valAx>
        <c:axId val="155326554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6535374"/>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1" i="0">
                <a:solidFill>
                  <a:srgbClr val="757575"/>
                </a:solidFill>
                <a:latin typeface="Calibri"/>
              </a:defRPr>
            </a:pPr>
            <a:r>
              <a:rPr b="1" i="0">
                <a:solidFill>
                  <a:srgbClr val="757575"/>
                </a:solidFill>
                <a:latin typeface="Calibri"/>
              </a:rPr>
              <a:t>Capitulo de libro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GESETIC'!$B$44:$B$52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7F34-4C5A-A814-A653787EEC12}"/>
            </c:ext>
          </c:extLst>
        </c:ser>
        <c:dLbls>
          <c:showLegendKey val="0"/>
          <c:showVal val="0"/>
          <c:showCatName val="0"/>
          <c:showSerName val="0"/>
          <c:showPercent val="0"/>
          <c:showBubbleSize val="0"/>
        </c:dLbls>
        <c:gapWidth val="150"/>
        <c:axId val="1914564848"/>
        <c:axId val="423537313"/>
      </c:barChart>
      <c:catAx>
        <c:axId val="1914564848"/>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23537313"/>
        <c:crosses val="autoZero"/>
        <c:auto val="1"/>
        <c:lblAlgn val="ctr"/>
        <c:lblOffset val="100"/>
        <c:noMultiLvlLbl val="1"/>
      </c:catAx>
      <c:valAx>
        <c:axId val="42353731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914564848"/>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GESETIC'!$B$57:$B$65</c:f>
              <c:numCache>
                <c:formatCode>General</c:formatCode>
                <c:ptCount val="9"/>
                <c:pt idx="0">
                  <c:v>0</c:v>
                </c:pt>
                <c:pt idx="1">
                  <c:v>0</c:v>
                </c:pt>
                <c:pt idx="2">
                  <c:v>1</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C958-4475-8C3A-EF44FB0ADCBE}"/>
            </c:ext>
          </c:extLst>
        </c:ser>
        <c:dLbls>
          <c:showLegendKey val="0"/>
          <c:showVal val="0"/>
          <c:showCatName val="0"/>
          <c:showSerName val="0"/>
          <c:showPercent val="0"/>
          <c:showBubbleSize val="0"/>
        </c:dLbls>
        <c:gapWidth val="150"/>
        <c:axId val="2061682333"/>
        <c:axId val="1227036781"/>
      </c:barChart>
      <c:catAx>
        <c:axId val="2061682333"/>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27036781"/>
        <c:crosses val="autoZero"/>
        <c:auto val="1"/>
        <c:lblAlgn val="ctr"/>
        <c:lblOffset val="100"/>
        <c:noMultiLvlLbl val="1"/>
      </c:catAx>
      <c:valAx>
        <c:axId val="12270367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61682333"/>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 Actualizado</a:t>
            </a:r>
          </a:p>
        </c:rich>
      </c:tx>
      <c:overlay val="0"/>
    </c:title>
    <c:autoTitleDeleted val="0"/>
    <c:plotArea>
      <c:layout/>
      <c:barChart>
        <c:barDir val="col"/>
        <c:grouping val="clustered"/>
        <c:varyColors val="1"/>
        <c:ser>
          <c:idx val="0"/>
          <c:order val="0"/>
          <c:tx>
            <c:v>Cantidad</c:v>
          </c:tx>
          <c:spPr>
            <a:solidFill>
              <a:srgbClr val="5B9BD5"/>
            </a:solidFill>
            <a:ln cmpd="sng">
              <a:solidFill>
                <a:srgbClr val="000000"/>
              </a:solidFill>
            </a:ln>
          </c:spPr>
          <c:invertIfNegative val="1"/>
          <c:cat>
            <c:numRef>
              <c:f>'GRÁFICAS GESETIC'!$A$82:$A$90</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GESETIC'!$B$82:$B$90</c:f>
              <c:numCache>
                <c:formatCode>General</c:formatCode>
                <c:ptCount val="9"/>
                <c:pt idx="0">
                  <c:v>10</c:v>
                </c:pt>
                <c:pt idx="1">
                  <c:v>7</c:v>
                </c:pt>
                <c:pt idx="2">
                  <c:v>8</c:v>
                </c:pt>
                <c:pt idx="3">
                  <c:v>8</c:v>
                </c:pt>
                <c:pt idx="4">
                  <c:v>3</c:v>
                </c:pt>
                <c:pt idx="5">
                  <c:v>0</c:v>
                </c:pt>
                <c:pt idx="6">
                  <c:v>0</c:v>
                </c:pt>
                <c:pt idx="7">
                  <c:v>4</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243-48B5-9FAC-9BDB54AF9376}"/>
            </c:ext>
          </c:extLst>
        </c:ser>
        <c:dLbls>
          <c:showLegendKey val="0"/>
          <c:showVal val="0"/>
          <c:showCatName val="0"/>
          <c:showSerName val="0"/>
          <c:showPercent val="0"/>
          <c:showBubbleSize val="0"/>
        </c:dLbls>
        <c:gapWidth val="150"/>
        <c:axId val="2029432655"/>
        <c:axId val="786027468"/>
      </c:barChart>
      <c:catAx>
        <c:axId val="20294326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786027468"/>
        <c:crosses val="autoZero"/>
        <c:auto val="1"/>
        <c:lblAlgn val="ctr"/>
        <c:lblOffset val="100"/>
        <c:noMultiLvlLbl val="1"/>
      </c:catAx>
      <c:valAx>
        <c:axId val="7860274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294326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Artículos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GICOECOL'!$B$5:$B$13</c:f>
              <c:numCache>
                <c:formatCode>General</c:formatCode>
                <c:ptCount val="9"/>
                <c:pt idx="0">
                  <c:v>19</c:v>
                </c:pt>
                <c:pt idx="1">
                  <c:v>21</c:v>
                </c:pt>
                <c:pt idx="2">
                  <c:v>24</c:v>
                </c:pt>
                <c:pt idx="3">
                  <c:v>26</c:v>
                </c:pt>
                <c:pt idx="4">
                  <c:v>32</c:v>
                </c:pt>
                <c:pt idx="5">
                  <c:v>35</c:v>
                </c:pt>
                <c:pt idx="6">
                  <c:v>31</c:v>
                </c:pt>
                <c:pt idx="7">
                  <c:v>20</c:v>
                </c:pt>
                <c:pt idx="8">
                  <c:v>5</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746-4BEE-A56C-74835C17BD80}"/>
            </c:ext>
          </c:extLst>
        </c:ser>
        <c:dLbls>
          <c:showLegendKey val="0"/>
          <c:showVal val="0"/>
          <c:showCatName val="0"/>
          <c:showSerName val="0"/>
          <c:showPercent val="0"/>
          <c:showBubbleSize val="0"/>
        </c:dLbls>
        <c:gapWidth val="150"/>
        <c:axId val="282196937"/>
        <c:axId val="168172395"/>
      </c:barChart>
      <c:catAx>
        <c:axId val="28219693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8172395"/>
        <c:crosses val="autoZero"/>
        <c:auto val="1"/>
        <c:lblAlgn val="ctr"/>
        <c:lblOffset val="100"/>
        <c:noMultiLvlLbl val="1"/>
      </c:catAx>
      <c:valAx>
        <c:axId val="1681723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8219693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Eventos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GICOECOL'!$B$18:$B$26</c:f>
              <c:numCache>
                <c:formatCode>General</c:formatCode>
                <c:ptCount val="9"/>
                <c:pt idx="0">
                  <c:v>6</c:v>
                </c:pt>
                <c:pt idx="1">
                  <c:v>8</c:v>
                </c:pt>
                <c:pt idx="2">
                  <c:v>0</c:v>
                </c:pt>
                <c:pt idx="3">
                  <c:v>0</c:v>
                </c:pt>
                <c:pt idx="4">
                  <c:v>1</c:v>
                </c:pt>
                <c:pt idx="5">
                  <c:v>2</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C7A-4960-986A-BA85B05A22F7}"/>
            </c:ext>
          </c:extLst>
        </c:ser>
        <c:dLbls>
          <c:showLegendKey val="0"/>
          <c:showVal val="0"/>
          <c:showCatName val="0"/>
          <c:showSerName val="0"/>
          <c:showPercent val="0"/>
          <c:showBubbleSize val="0"/>
        </c:dLbls>
        <c:gapWidth val="150"/>
        <c:axId val="813829827"/>
        <c:axId val="1225758847"/>
      </c:barChart>
      <c:catAx>
        <c:axId val="81382982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225758847"/>
        <c:crosses val="autoZero"/>
        <c:auto val="1"/>
        <c:lblAlgn val="ctr"/>
        <c:lblOffset val="100"/>
        <c:noMultiLvlLbl val="1"/>
      </c:catAx>
      <c:valAx>
        <c:axId val="12257588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81382982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Libros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GICOECOL'!$B$31:$B$39</c:f>
              <c:numCache>
                <c:formatCode>General</c:formatCode>
                <c:ptCount val="9"/>
                <c:pt idx="0">
                  <c:v>9</c:v>
                </c:pt>
                <c:pt idx="1">
                  <c:v>8</c:v>
                </c:pt>
                <c:pt idx="2">
                  <c:v>0</c:v>
                </c:pt>
                <c:pt idx="3">
                  <c:v>2</c:v>
                </c:pt>
                <c:pt idx="4">
                  <c:v>0</c:v>
                </c:pt>
                <c:pt idx="5">
                  <c:v>1</c:v>
                </c:pt>
                <c:pt idx="6">
                  <c:v>3</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4571-40FA-AAF9-6FAB0B38E6D2}"/>
            </c:ext>
          </c:extLst>
        </c:ser>
        <c:dLbls>
          <c:showLegendKey val="0"/>
          <c:showVal val="0"/>
          <c:showCatName val="0"/>
          <c:showSerName val="0"/>
          <c:showPercent val="0"/>
          <c:showBubbleSize val="0"/>
        </c:dLbls>
        <c:gapWidth val="150"/>
        <c:axId val="1361732370"/>
        <c:axId val="637234773"/>
      </c:barChart>
      <c:catAx>
        <c:axId val="136173237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37234773"/>
        <c:crosses val="autoZero"/>
        <c:auto val="1"/>
        <c:lblAlgn val="ctr"/>
        <c:lblOffset val="100"/>
        <c:noMultiLvlLbl val="1"/>
      </c:catAx>
      <c:valAx>
        <c:axId val="6372347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36173237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Capitulo de libro</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GICOECOL'!$B$44:$B$52</c:f>
              <c:numCache>
                <c:formatCode>General</c:formatCode>
                <c:ptCount val="9"/>
                <c:pt idx="0">
                  <c:v>4</c:v>
                </c:pt>
                <c:pt idx="1">
                  <c:v>1</c:v>
                </c:pt>
                <c:pt idx="2">
                  <c:v>0</c:v>
                </c:pt>
                <c:pt idx="3">
                  <c:v>2</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6E36-4BA0-886B-65D50CAF9D9E}"/>
            </c:ext>
          </c:extLst>
        </c:ser>
        <c:dLbls>
          <c:showLegendKey val="0"/>
          <c:showVal val="0"/>
          <c:showCatName val="0"/>
          <c:showSerName val="0"/>
          <c:showPercent val="0"/>
          <c:showBubbleSize val="0"/>
        </c:dLbls>
        <c:gapWidth val="150"/>
        <c:axId val="292468655"/>
        <c:axId val="134911058"/>
      </c:barChart>
      <c:catAx>
        <c:axId val="2924686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34911058"/>
        <c:crosses val="autoZero"/>
        <c:auto val="1"/>
        <c:lblAlgn val="ctr"/>
        <c:lblOffset val="100"/>
        <c:noMultiLvlLbl val="1"/>
      </c:catAx>
      <c:valAx>
        <c:axId val="1349110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924686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Software</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GICOECOL'!$B$57:$B$65</c:f>
              <c:numCache>
                <c:formatCode>General</c:formatCode>
                <c:ptCount val="9"/>
                <c:pt idx="0">
                  <c:v>1</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B2A-4A29-B889-1254269643B5}"/>
            </c:ext>
          </c:extLst>
        </c:ser>
        <c:dLbls>
          <c:showLegendKey val="0"/>
          <c:showVal val="0"/>
          <c:showCatName val="0"/>
          <c:showSerName val="0"/>
          <c:showPercent val="0"/>
          <c:showBubbleSize val="0"/>
        </c:dLbls>
        <c:gapWidth val="150"/>
        <c:axId val="52570487"/>
        <c:axId val="150879898"/>
      </c:barChart>
      <c:catAx>
        <c:axId val="52570487"/>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50879898"/>
        <c:crosses val="autoZero"/>
        <c:auto val="1"/>
        <c:lblAlgn val="ctr"/>
        <c:lblOffset val="100"/>
        <c:noMultiLvlLbl val="1"/>
      </c:catAx>
      <c:valAx>
        <c:axId val="1508798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2570487"/>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Trabajos Dirigidos</a:t>
            </a:r>
          </a:p>
        </c:rich>
      </c:tx>
      <c:overlay val="0"/>
    </c:title>
    <c:autoTitleDeleted val="0"/>
    <c:plotArea>
      <c:layout/>
      <c:barChart>
        <c:barDir val="col"/>
        <c:grouping val="clustered"/>
        <c:varyColors val="1"/>
        <c:ser>
          <c:idx val="0"/>
          <c:order val="0"/>
          <c:spPr>
            <a:solidFill>
              <a:srgbClr val="5B9BD5"/>
            </a:solidFill>
            <a:ln cmpd="sng">
              <a:solidFill>
                <a:srgbClr val="000000"/>
              </a:solidFill>
            </a:ln>
          </c:spPr>
          <c:invertIfNegative val="1"/>
          <c:cat>
            <c:numRef>
              <c:f>'GRÁFICAS GICOECOL'!$A$70:$A$78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GICOECOL'!$B$70:$B$78</c:f>
              <c:numCache>
                <c:formatCode>General</c:formatCode>
                <c:ptCount val="9"/>
                <c:pt idx="0">
                  <c:v>5</c:v>
                </c:pt>
                <c:pt idx="1">
                  <c:v>7</c:v>
                </c:pt>
                <c:pt idx="2">
                  <c:v>15</c:v>
                </c:pt>
                <c:pt idx="3">
                  <c:v>19</c:v>
                </c:pt>
                <c:pt idx="4">
                  <c:v>26</c:v>
                </c:pt>
                <c:pt idx="5">
                  <c:v>28</c:v>
                </c:pt>
                <c:pt idx="6">
                  <c:v>2</c:v>
                </c:pt>
                <c:pt idx="7">
                  <c:v>0</c:v>
                </c:pt>
                <c:pt idx="8">
                  <c:v>11</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1A86-44B6-9F9B-83F3A433C9CB}"/>
            </c:ext>
          </c:extLst>
        </c:ser>
        <c:dLbls>
          <c:showLegendKey val="0"/>
          <c:showVal val="0"/>
          <c:showCatName val="0"/>
          <c:showSerName val="0"/>
          <c:showPercent val="0"/>
          <c:showBubbleSize val="0"/>
        </c:dLbls>
        <c:gapWidth val="150"/>
        <c:axId val="584827830"/>
        <c:axId val="421685304"/>
      </c:barChart>
      <c:catAx>
        <c:axId val="5848278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21685304"/>
        <c:crosses val="autoZero"/>
        <c:auto val="1"/>
        <c:lblAlgn val="ctr"/>
        <c:lblOffset val="100"/>
        <c:noMultiLvlLbl val="1"/>
      </c:catAx>
      <c:valAx>
        <c:axId val="4216853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8482783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Articulos Cantidad</c:v>
          </c:tx>
          <c:spPr>
            <a:solidFill>
              <a:srgbClr val="5B9BD5"/>
            </a:solidFill>
            <a:ln cmpd="sng">
              <a:solidFill>
                <a:srgbClr val="000000"/>
              </a:solidFill>
            </a:ln>
          </c:spPr>
          <c:invertIfNegative val="1"/>
          <c:cat>
            <c:numRef>
              <c:f>'GRÁFICAS GISE3'!$A$5:$A$13</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GISE3'!$B$5:$B$13</c:f>
              <c:numCache>
                <c:formatCode>General</c:formatCode>
                <c:ptCount val="9"/>
                <c:pt idx="0">
                  <c:v>0</c:v>
                </c:pt>
                <c:pt idx="1">
                  <c:v>0</c:v>
                </c:pt>
                <c:pt idx="2">
                  <c:v>0</c:v>
                </c:pt>
                <c:pt idx="3">
                  <c:v>0</c:v>
                </c:pt>
                <c:pt idx="4">
                  <c:v>0</c:v>
                </c:pt>
                <c:pt idx="5">
                  <c:v>0</c:v>
                </c:pt>
                <c:pt idx="6">
                  <c:v>1</c:v>
                </c:pt>
                <c:pt idx="7">
                  <c:v>3</c:v>
                </c:pt>
                <c:pt idx="8">
                  <c:v>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711-4CF6-88D3-0013C70E3571}"/>
            </c:ext>
          </c:extLst>
        </c:ser>
        <c:dLbls>
          <c:showLegendKey val="0"/>
          <c:showVal val="0"/>
          <c:showCatName val="0"/>
          <c:showSerName val="0"/>
          <c:showPercent val="0"/>
          <c:showBubbleSize val="0"/>
        </c:dLbls>
        <c:gapWidth val="150"/>
        <c:axId val="2024611090"/>
        <c:axId val="1740561956"/>
      </c:barChart>
      <c:catAx>
        <c:axId val="202461109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740561956"/>
        <c:crosses val="autoZero"/>
        <c:auto val="1"/>
        <c:lblAlgn val="ctr"/>
        <c:lblOffset val="100"/>
        <c:noMultiLvlLbl val="1"/>
      </c:catAx>
      <c:valAx>
        <c:axId val="17405619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2461109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Eventos cientificos Cantidad</c:v>
          </c:tx>
          <c:spPr>
            <a:solidFill>
              <a:srgbClr val="5B9BD5"/>
            </a:solidFill>
            <a:ln cmpd="sng">
              <a:solidFill>
                <a:srgbClr val="000000"/>
              </a:solidFill>
            </a:ln>
          </c:spPr>
          <c:invertIfNegative val="1"/>
          <c:cat>
            <c:numRef>
              <c:f>'GRÁFICAS GISE3'!$A$18:$A$26</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GISE3'!$B$18:$B$26</c:f>
              <c:numCache>
                <c:formatCode>General</c:formatCode>
                <c:ptCount val="9"/>
                <c:pt idx="0">
                  <c:v>0</c:v>
                </c:pt>
                <c:pt idx="1">
                  <c:v>0</c:v>
                </c:pt>
                <c:pt idx="2">
                  <c:v>0</c:v>
                </c:pt>
                <c:pt idx="3">
                  <c:v>0</c:v>
                </c:pt>
                <c:pt idx="4">
                  <c:v>0</c:v>
                </c:pt>
                <c:pt idx="5">
                  <c:v>0</c:v>
                </c:pt>
                <c:pt idx="6">
                  <c:v>5</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F48B-4CA0-8510-16185CDDD05F}"/>
            </c:ext>
          </c:extLst>
        </c:ser>
        <c:dLbls>
          <c:showLegendKey val="0"/>
          <c:showVal val="0"/>
          <c:showCatName val="0"/>
          <c:showSerName val="0"/>
          <c:showPercent val="0"/>
          <c:showBubbleSize val="0"/>
        </c:dLbls>
        <c:gapWidth val="150"/>
        <c:axId val="593281355"/>
        <c:axId val="193255906"/>
      </c:barChart>
      <c:catAx>
        <c:axId val="59328135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93255906"/>
        <c:crosses val="autoZero"/>
        <c:auto val="1"/>
        <c:lblAlgn val="ctr"/>
        <c:lblOffset val="100"/>
        <c:noMultiLvlLbl val="1"/>
      </c:catAx>
      <c:valAx>
        <c:axId val="19325590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59328135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Libros Cantidad</c:v>
          </c:tx>
          <c:spPr>
            <a:solidFill>
              <a:srgbClr val="5B9BD5"/>
            </a:solidFill>
            <a:ln cmpd="sng">
              <a:solidFill>
                <a:srgbClr val="000000"/>
              </a:solidFill>
            </a:ln>
          </c:spPr>
          <c:invertIfNegative val="1"/>
          <c:cat>
            <c:numRef>
              <c:f>'GRÁFICAS GISE3'!$A$31:$A$39</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GISE3'!$B$31:$B$39</c:f>
              <c:numCache>
                <c:formatCode>General</c:formatCode>
                <c:ptCount val="9"/>
                <c:pt idx="0">
                  <c:v>0</c:v>
                </c:pt>
                <c:pt idx="1">
                  <c:v>0</c:v>
                </c:pt>
                <c:pt idx="2">
                  <c:v>0</c:v>
                </c:pt>
                <c:pt idx="3">
                  <c:v>0</c:v>
                </c:pt>
                <c:pt idx="4">
                  <c:v>0</c:v>
                </c:pt>
                <c:pt idx="5">
                  <c:v>0</c:v>
                </c:pt>
                <c:pt idx="6">
                  <c:v>1</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6F0-4DB5-AA67-F7E3BEB691A7}"/>
            </c:ext>
          </c:extLst>
        </c:ser>
        <c:dLbls>
          <c:showLegendKey val="0"/>
          <c:showVal val="0"/>
          <c:showCatName val="0"/>
          <c:showSerName val="0"/>
          <c:showPercent val="0"/>
          <c:showBubbleSize val="0"/>
        </c:dLbls>
        <c:gapWidth val="150"/>
        <c:axId val="966014930"/>
        <c:axId val="499559630"/>
      </c:barChart>
      <c:catAx>
        <c:axId val="966014930"/>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499559630"/>
        <c:crosses val="autoZero"/>
        <c:auto val="1"/>
        <c:lblAlgn val="ctr"/>
        <c:lblOffset val="100"/>
        <c:noMultiLvlLbl val="1"/>
      </c:catAx>
      <c:valAx>
        <c:axId val="4995596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966014930"/>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Capítulo de libro Cantidad</c:v>
          </c:tx>
          <c:spPr>
            <a:solidFill>
              <a:srgbClr val="5B9BD5"/>
            </a:solidFill>
            <a:ln cmpd="sng">
              <a:solidFill>
                <a:srgbClr val="000000"/>
              </a:solidFill>
            </a:ln>
          </c:spPr>
          <c:invertIfNegative val="1"/>
          <c:cat>
            <c:numRef>
              <c:f>'GRÁFICAS GISE3'!$A$44:$A$52</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GISE3'!$B$44:$B$52</c:f>
              <c:numCache>
                <c:formatCode>General</c:formatCode>
                <c:ptCount val="9"/>
                <c:pt idx="0">
                  <c:v>0</c:v>
                </c:pt>
                <c:pt idx="1">
                  <c:v>0</c:v>
                </c:pt>
                <c:pt idx="2">
                  <c:v>0</c:v>
                </c:pt>
                <c:pt idx="3">
                  <c:v>0</c:v>
                </c:pt>
                <c:pt idx="4">
                  <c:v>0</c:v>
                </c:pt>
                <c:pt idx="5">
                  <c:v>0</c:v>
                </c:pt>
                <c:pt idx="6">
                  <c:v>0</c:v>
                </c:pt>
                <c:pt idx="7">
                  <c:v>0</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AED8-427A-951A-983EAC350DEC}"/>
            </c:ext>
          </c:extLst>
        </c:ser>
        <c:dLbls>
          <c:showLegendKey val="0"/>
          <c:showVal val="0"/>
          <c:showCatName val="0"/>
          <c:showSerName val="0"/>
          <c:showPercent val="0"/>
          <c:showBubbleSize val="0"/>
        </c:dLbls>
        <c:gapWidth val="150"/>
        <c:axId val="204560459"/>
        <c:axId val="62138005"/>
      </c:barChart>
      <c:catAx>
        <c:axId val="204560459"/>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62138005"/>
        <c:crosses val="autoZero"/>
        <c:auto val="1"/>
        <c:lblAlgn val="ctr"/>
        <c:lblOffset val="100"/>
        <c:noMultiLvlLbl val="1"/>
      </c:catAx>
      <c:valAx>
        <c:axId val="621380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204560459"/>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Software Cantidad</c:v>
          </c:tx>
          <c:spPr>
            <a:solidFill>
              <a:srgbClr val="5B9BD5"/>
            </a:solidFill>
            <a:ln cmpd="sng">
              <a:solidFill>
                <a:srgbClr val="000000"/>
              </a:solidFill>
            </a:ln>
          </c:spPr>
          <c:invertIfNegative val="1"/>
          <c:cat>
            <c:numRef>
              <c:f>'GRÁFICAS GISE3'!$A$57:$A$65</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GISE3'!$B$57:$B$65</c:f>
              <c:numCache>
                <c:formatCode>General</c:formatCode>
                <c:ptCount val="9"/>
                <c:pt idx="0">
                  <c:v>0</c:v>
                </c:pt>
                <c:pt idx="1">
                  <c:v>0</c:v>
                </c:pt>
                <c:pt idx="2">
                  <c:v>0</c:v>
                </c:pt>
                <c:pt idx="3">
                  <c:v>0</c:v>
                </c:pt>
                <c:pt idx="4">
                  <c:v>0</c:v>
                </c:pt>
                <c:pt idx="5">
                  <c:v>0</c:v>
                </c:pt>
                <c:pt idx="6">
                  <c:v>0</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557D-4FA5-9F99-F4F26F256C42}"/>
            </c:ext>
          </c:extLst>
        </c:ser>
        <c:dLbls>
          <c:showLegendKey val="0"/>
          <c:showVal val="0"/>
          <c:showCatName val="0"/>
          <c:showSerName val="0"/>
          <c:showPercent val="0"/>
          <c:showBubbleSize val="0"/>
        </c:dLbls>
        <c:gapWidth val="150"/>
        <c:axId val="1235034185"/>
        <c:axId val="584533255"/>
      </c:barChart>
      <c:catAx>
        <c:axId val="1235034185"/>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584533255"/>
        <c:crosses val="autoZero"/>
        <c:auto val="1"/>
        <c:lblAlgn val="ctr"/>
        <c:lblOffset val="100"/>
        <c:noMultiLvlLbl val="1"/>
      </c:catAx>
      <c:valAx>
        <c:axId val="5845332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235034185"/>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b="0" i="0">
                <a:solidFill>
                  <a:srgbClr val="757575"/>
                </a:solidFill>
                <a:latin typeface="Calibri"/>
              </a:defRPr>
            </a:pPr>
            <a:r>
              <a:rPr b="0" i="0">
                <a:solidFill>
                  <a:srgbClr val="757575"/>
                </a:solidFill>
                <a:latin typeface="Calibri"/>
              </a:rPr>
              <a:t>Cantidad frente a Año</a:t>
            </a:r>
          </a:p>
        </c:rich>
      </c:tx>
      <c:overlay val="0"/>
    </c:title>
    <c:autoTitleDeleted val="0"/>
    <c:plotArea>
      <c:layout/>
      <c:barChart>
        <c:barDir val="col"/>
        <c:grouping val="clustered"/>
        <c:varyColors val="1"/>
        <c:ser>
          <c:idx val="0"/>
          <c:order val="0"/>
          <c:tx>
            <c:v>Trabajos dirigidos Cantidad</c:v>
          </c:tx>
          <c:spPr>
            <a:solidFill>
              <a:srgbClr val="5B9BD5"/>
            </a:solidFill>
            <a:ln cmpd="sng">
              <a:solidFill>
                <a:srgbClr val="000000"/>
              </a:solidFill>
            </a:ln>
          </c:spPr>
          <c:invertIfNegative val="1"/>
          <c:cat>
            <c:numRef>
              <c:f>'GRÁFICAS GISE3'!$A$70:$A$78</c:f>
              <c:numCache>
                <c:formatCode>General</c:formatCode>
                <c:ptCount val="9"/>
                <c:pt idx="0">
                  <c:v>2013</c:v>
                </c:pt>
                <c:pt idx="1">
                  <c:v>2014</c:v>
                </c:pt>
                <c:pt idx="2">
                  <c:v>2015</c:v>
                </c:pt>
                <c:pt idx="3">
                  <c:v>2016</c:v>
                </c:pt>
                <c:pt idx="4">
                  <c:v>2017</c:v>
                </c:pt>
                <c:pt idx="5">
                  <c:v>2018</c:v>
                </c:pt>
                <c:pt idx="6">
                  <c:v>2019</c:v>
                </c:pt>
                <c:pt idx="7">
                  <c:v>2020</c:v>
                </c:pt>
                <c:pt idx="8">
                  <c:v>2021</c:v>
                </c:pt>
              </c:numCache>
            </c:numRef>
          </c:cat>
          <c:val>
            <c:numRef>
              <c:f>'GRÁFICAS GISE3'!$B$70:$B$78</c:f>
              <c:numCache>
                <c:formatCode>General</c:formatCode>
                <c:ptCount val="9"/>
                <c:pt idx="0">
                  <c:v>0</c:v>
                </c:pt>
                <c:pt idx="1">
                  <c:v>0</c:v>
                </c:pt>
                <c:pt idx="2">
                  <c:v>0</c:v>
                </c:pt>
                <c:pt idx="3">
                  <c:v>0</c:v>
                </c:pt>
                <c:pt idx="4">
                  <c:v>0</c:v>
                </c:pt>
                <c:pt idx="5">
                  <c:v>0</c:v>
                </c:pt>
                <c:pt idx="6">
                  <c:v>1</c:v>
                </c:pt>
                <c:pt idx="7">
                  <c:v>1</c:v>
                </c:pt>
                <c:pt idx="8">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0-3D7E-4824-81F7-D24323AB6ABC}"/>
            </c:ext>
          </c:extLst>
        </c:ser>
        <c:dLbls>
          <c:showLegendKey val="0"/>
          <c:showVal val="0"/>
          <c:showCatName val="0"/>
          <c:showSerName val="0"/>
          <c:showPercent val="0"/>
          <c:showBubbleSize val="0"/>
        </c:dLbls>
        <c:gapWidth val="150"/>
        <c:axId val="1536742822"/>
        <c:axId val="1618865858"/>
      </c:barChart>
      <c:catAx>
        <c:axId val="1536742822"/>
        <c:scaling>
          <c:orientation val="minMax"/>
        </c:scaling>
        <c:delete val="0"/>
        <c:axPos val="b"/>
        <c:title>
          <c:tx>
            <c:rich>
              <a:bodyPr/>
              <a:lstStyle/>
              <a:p>
                <a:pPr lvl="0">
                  <a:defRPr b="0" i="0">
                    <a:solidFill>
                      <a:srgbClr val="000000"/>
                    </a:solidFill>
                    <a:latin typeface="Calibri"/>
                  </a:defRPr>
                </a:pPr>
                <a:r>
                  <a:rPr b="0" i="0">
                    <a:solidFill>
                      <a:srgbClr val="000000"/>
                    </a:solidFill>
                    <a:latin typeface="Calibri"/>
                  </a:rPr>
                  <a:t>Año</a:t>
                </a:r>
              </a:p>
            </c:rich>
          </c:tx>
          <c:overlay val="0"/>
        </c:title>
        <c:numFmt formatCode="General" sourceLinked="1"/>
        <c:majorTickMark val="none"/>
        <c:minorTickMark val="none"/>
        <c:tickLblPos val="nextTo"/>
        <c:txPr>
          <a:bodyPr/>
          <a:lstStyle/>
          <a:p>
            <a:pPr lvl="0">
              <a:defRPr b="0" i="0">
                <a:solidFill>
                  <a:srgbClr val="000000"/>
                </a:solidFill>
                <a:latin typeface="Calibri"/>
              </a:defRPr>
            </a:pPr>
            <a:endParaRPr lang="es-CO"/>
          </a:p>
        </c:txPr>
        <c:crossAx val="1618865858"/>
        <c:crosses val="autoZero"/>
        <c:auto val="1"/>
        <c:lblAlgn val="ctr"/>
        <c:lblOffset val="100"/>
        <c:noMultiLvlLbl val="1"/>
      </c:catAx>
      <c:valAx>
        <c:axId val="16188658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Calibri"/>
                  </a:defRPr>
                </a:pPr>
                <a:r>
                  <a:rPr b="0" i="0">
                    <a:solidFill>
                      <a:srgbClr val="000000"/>
                    </a:solidFill>
                    <a:latin typeface="Calibri"/>
                  </a:rPr>
                  <a:t>Cantidad</a:t>
                </a:r>
              </a:p>
            </c:rich>
          </c:tx>
          <c:overlay val="0"/>
        </c:title>
        <c:numFmt formatCode="General" sourceLinked="1"/>
        <c:majorTickMark val="none"/>
        <c:minorTickMark val="none"/>
        <c:tickLblPos val="nextTo"/>
        <c:spPr>
          <a:ln/>
        </c:spPr>
        <c:txPr>
          <a:bodyPr/>
          <a:lstStyle/>
          <a:p>
            <a:pPr lvl="0">
              <a:defRPr b="0" i="0">
                <a:solidFill>
                  <a:srgbClr val="000000"/>
                </a:solidFill>
                <a:latin typeface="Calibri"/>
              </a:defRPr>
            </a:pPr>
            <a:endParaRPr lang="es-CO"/>
          </a:p>
        </c:txPr>
        <c:crossAx val="1536742822"/>
        <c:crosses val="autoZero"/>
        <c:crossBetween val="between"/>
      </c:valAx>
    </c:plotArea>
    <c:legend>
      <c:legendPos val="r"/>
      <c:overlay val="0"/>
      <c:txPr>
        <a:bodyPr/>
        <a:lstStyle/>
        <a:p>
          <a:pPr lvl="0">
            <a:defRPr b="0" i="0">
              <a:solidFill>
                <a:srgbClr val="1A1A1A"/>
              </a:solidFill>
              <a:latin typeface="Calibri"/>
            </a:defRPr>
          </a:pPr>
          <a:endParaRPr lang="es-CO"/>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6" Type="http://schemas.openxmlformats.org/officeDocument/2006/relationships/chart" Target="../charts/chart29.xml"/><Relationship Id="rId5" Type="http://schemas.openxmlformats.org/officeDocument/2006/relationships/chart" Target="../charts/chart28.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 Id="rId6" Type="http://schemas.openxmlformats.org/officeDocument/2006/relationships/chart" Target="../charts/chart35.xml"/><Relationship Id="rId5" Type="http://schemas.openxmlformats.org/officeDocument/2006/relationships/chart" Target="../charts/chart34.xml"/><Relationship Id="rId4" Type="http://schemas.openxmlformats.org/officeDocument/2006/relationships/chart" Target="../charts/chart3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 Id="rId6" Type="http://schemas.openxmlformats.org/officeDocument/2006/relationships/chart" Target="../charts/chart41.xml"/><Relationship Id="rId5" Type="http://schemas.openxmlformats.org/officeDocument/2006/relationships/chart" Target="../charts/chart40.xml"/><Relationship Id="rId4" Type="http://schemas.openxmlformats.org/officeDocument/2006/relationships/chart" Target="../charts/chart39.xml"/></Relationships>
</file>

<file path=xl/drawings/_rels/drawing5.xml.rels><?xml version="1.0" encoding="UTF-8" standalone="yes"?>
<Relationships xmlns="http://schemas.openxmlformats.org/package/2006/relationships"><Relationship Id="rId3" Type="http://schemas.openxmlformats.org/officeDocument/2006/relationships/chart" Target="../charts/chart44.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50.xml"/><Relationship Id="rId2" Type="http://schemas.openxmlformats.org/officeDocument/2006/relationships/chart" Target="../charts/chart49.xml"/><Relationship Id="rId1" Type="http://schemas.openxmlformats.org/officeDocument/2006/relationships/chart" Target="../charts/chart48.xml"/><Relationship Id="rId6" Type="http://schemas.openxmlformats.org/officeDocument/2006/relationships/chart" Target="../charts/chart53.xml"/><Relationship Id="rId5" Type="http://schemas.openxmlformats.org/officeDocument/2006/relationships/chart" Target="../charts/chart52.xml"/><Relationship Id="rId4" Type="http://schemas.openxmlformats.org/officeDocument/2006/relationships/chart" Target="../charts/chart5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56.xml"/><Relationship Id="rId2" Type="http://schemas.openxmlformats.org/officeDocument/2006/relationships/chart" Target="../charts/chart55.xml"/><Relationship Id="rId1" Type="http://schemas.openxmlformats.org/officeDocument/2006/relationships/chart" Target="../charts/chart54.xml"/><Relationship Id="rId6" Type="http://schemas.openxmlformats.org/officeDocument/2006/relationships/chart" Target="../charts/chart59.xml"/><Relationship Id="rId5" Type="http://schemas.openxmlformats.org/officeDocument/2006/relationships/chart" Target="../charts/chart58.xml"/><Relationship Id="rId4" Type="http://schemas.openxmlformats.org/officeDocument/2006/relationships/chart" Target="../charts/chart5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62.xml"/><Relationship Id="rId2" Type="http://schemas.openxmlformats.org/officeDocument/2006/relationships/chart" Target="../charts/chart61.xml"/><Relationship Id="rId1" Type="http://schemas.openxmlformats.org/officeDocument/2006/relationships/chart" Target="../charts/chart60.xml"/><Relationship Id="rId6" Type="http://schemas.openxmlformats.org/officeDocument/2006/relationships/chart" Target="../charts/chart65.xml"/><Relationship Id="rId5" Type="http://schemas.openxmlformats.org/officeDocument/2006/relationships/chart" Target="../charts/chart64.xml"/><Relationship Id="rId4" Type="http://schemas.openxmlformats.org/officeDocument/2006/relationships/chart" Target="../charts/chart63.xml"/></Relationships>
</file>

<file path=xl/drawings/_rels/drawing9.xml.rels><?xml version="1.0" encoding="UTF-8" standalone="yes"?>
<Relationships xmlns="http://schemas.openxmlformats.org/package/2006/relationships"><Relationship Id="rId3" Type="http://schemas.openxmlformats.org/officeDocument/2006/relationships/chart" Target="../charts/chart68.xml"/><Relationship Id="rId2" Type="http://schemas.openxmlformats.org/officeDocument/2006/relationships/chart" Target="../charts/chart67.xml"/><Relationship Id="rId1" Type="http://schemas.openxmlformats.org/officeDocument/2006/relationships/chart" Target="../charts/chart66.xml"/><Relationship Id="rId6" Type="http://schemas.openxmlformats.org/officeDocument/2006/relationships/chart" Target="../charts/chart71.xml"/><Relationship Id="rId5" Type="http://schemas.openxmlformats.org/officeDocument/2006/relationships/chart" Target="../charts/chart70.xml"/><Relationship Id="rId4" Type="http://schemas.openxmlformats.org/officeDocument/2006/relationships/chart" Target="../charts/chart69.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74.xml"/><Relationship Id="rId2" Type="http://schemas.openxmlformats.org/officeDocument/2006/relationships/chart" Target="../charts/chart73.xml"/><Relationship Id="rId1" Type="http://schemas.openxmlformats.org/officeDocument/2006/relationships/chart" Target="../charts/chart72.xml"/><Relationship Id="rId5" Type="http://schemas.openxmlformats.org/officeDocument/2006/relationships/chart" Target="../charts/chart76.xml"/><Relationship Id="rId4" Type="http://schemas.openxmlformats.org/officeDocument/2006/relationships/chart" Target="../charts/chart75.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79.xml"/><Relationship Id="rId2" Type="http://schemas.openxmlformats.org/officeDocument/2006/relationships/chart" Target="../charts/chart78.xml"/><Relationship Id="rId1" Type="http://schemas.openxmlformats.org/officeDocument/2006/relationships/chart" Target="../charts/chart77.xml"/><Relationship Id="rId6" Type="http://schemas.openxmlformats.org/officeDocument/2006/relationships/chart" Target="../charts/chart82.xml"/><Relationship Id="rId5" Type="http://schemas.openxmlformats.org/officeDocument/2006/relationships/chart" Target="../charts/chart81.xml"/><Relationship Id="rId4" Type="http://schemas.openxmlformats.org/officeDocument/2006/relationships/chart" Target="../charts/chart80.xml"/></Relationships>
</file>

<file path=xl/drawings/_rels/drawing12.xml.rels><?xml version="1.0" encoding="UTF-8" standalone="yes"?>
<Relationships xmlns="http://schemas.openxmlformats.org/package/2006/relationships"><Relationship Id="rId3" Type="http://schemas.openxmlformats.org/officeDocument/2006/relationships/chart" Target="../charts/chart85.xml"/><Relationship Id="rId2" Type="http://schemas.openxmlformats.org/officeDocument/2006/relationships/chart" Target="../charts/chart84.xml"/><Relationship Id="rId1" Type="http://schemas.openxmlformats.org/officeDocument/2006/relationships/chart" Target="../charts/chart83.xml"/><Relationship Id="rId6" Type="http://schemas.openxmlformats.org/officeDocument/2006/relationships/chart" Target="../charts/chart88.xml"/><Relationship Id="rId5" Type="http://schemas.openxmlformats.org/officeDocument/2006/relationships/chart" Target="../charts/chart87.xml"/><Relationship Id="rId4" Type="http://schemas.openxmlformats.org/officeDocument/2006/relationships/chart" Target="../charts/chart86.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91.xml"/><Relationship Id="rId2" Type="http://schemas.openxmlformats.org/officeDocument/2006/relationships/chart" Target="../charts/chart90.xml"/><Relationship Id="rId1" Type="http://schemas.openxmlformats.org/officeDocument/2006/relationships/chart" Target="../charts/chart89.xml"/><Relationship Id="rId6" Type="http://schemas.openxmlformats.org/officeDocument/2006/relationships/chart" Target="../charts/chart94.xml"/><Relationship Id="rId5" Type="http://schemas.openxmlformats.org/officeDocument/2006/relationships/chart" Target="../charts/chart93.xml"/><Relationship Id="rId4" Type="http://schemas.openxmlformats.org/officeDocument/2006/relationships/chart" Target="../charts/chart92.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97.xml"/><Relationship Id="rId2" Type="http://schemas.openxmlformats.org/officeDocument/2006/relationships/chart" Target="../charts/chart96.xml"/><Relationship Id="rId1" Type="http://schemas.openxmlformats.org/officeDocument/2006/relationships/chart" Target="../charts/chart95.xml"/><Relationship Id="rId6" Type="http://schemas.openxmlformats.org/officeDocument/2006/relationships/chart" Target="../charts/chart100.xml"/><Relationship Id="rId5" Type="http://schemas.openxmlformats.org/officeDocument/2006/relationships/chart" Target="../charts/chart99.xml"/><Relationship Id="rId4" Type="http://schemas.openxmlformats.org/officeDocument/2006/relationships/chart" Target="../charts/chart98.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103.xml"/><Relationship Id="rId2" Type="http://schemas.openxmlformats.org/officeDocument/2006/relationships/chart" Target="../charts/chart102.xml"/><Relationship Id="rId1" Type="http://schemas.openxmlformats.org/officeDocument/2006/relationships/chart" Target="../charts/chart101.xml"/><Relationship Id="rId6" Type="http://schemas.openxmlformats.org/officeDocument/2006/relationships/chart" Target="../charts/chart106.xml"/><Relationship Id="rId5" Type="http://schemas.openxmlformats.org/officeDocument/2006/relationships/chart" Target="../charts/chart105.xml"/><Relationship Id="rId4" Type="http://schemas.openxmlformats.org/officeDocument/2006/relationships/chart" Target="../charts/chart104.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109.xml"/><Relationship Id="rId2" Type="http://schemas.openxmlformats.org/officeDocument/2006/relationships/chart" Target="../charts/chart108.xml"/><Relationship Id="rId1" Type="http://schemas.openxmlformats.org/officeDocument/2006/relationships/chart" Target="../charts/chart107.xml"/><Relationship Id="rId6" Type="http://schemas.openxmlformats.org/officeDocument/2006/relationships/chart" Target="../charts/chart112.xml"/><Relationship Id="rId5" Type="http://schemas.openxmlformats.org/officeDocument/2006/relationships/chart" Target="../charts/chart111.xml"/><Relationship Id="rId4" Type="http://schemas.openxmlformats.org/officeDocument/2006/relationships/chart" Target="../charts/chart110.xml"/></Relationships>
</file>

<file path=xl/drawings/_rels/drawing17.xml.rels><?xml version="1.0" encoding="UTF-8" standalone="yes"?>
<Relationships xmlns="http://schemas.openxmlformats.org/package/2006/relationships"><Relationship Id="rId3" Type="http://schemas.openxmlformats.org/officeDocument/2006/relationships/chart" Target="../charts/chart115.xml"/><Relationship Id="rId2" Type="http://schemas.openxmlformats.org/officeDocument/2006/relationships/chart" Target="../charts/chart114.xml"/><Relationship Id="rId1" Type="http://schemas.openxmlformats.org/officeDocument/2006/relationships/chart" Target="../charts/chart113.xml"/><Relationship Id="rId6" Type="http://schemas.openxmlformats.org/officeDocument/2006/relationships/chart" Target="../charts/chart118.xml"/><Relationship Id="rId5" Type="http://schemas.openxmlformats.org/officeDocument/2006/relationships/chart" Target="../charts/chart117.xml"/><Relationship Id="rId4" Type="http://schemas.openxmlformats.org/officeDocument/2006/relationships/chart" Target="../charts/chart116.xml"/></Relationships>
</file>

<file path=xl/drawings/_rels/drawing18.xml.rels><?xml version="1.0" encoding="UTF-8" standalone="yes"?>
<Relationships xmlns="http://schemas.openxmlformats.org/package/2006/relationships"><Relationship Id="rId3" Type="http://schemas.openxmlformats.org/officeDocument/2006/relationships/chart" Target="../charts/chart121.xml"/><Relationship Id="rId2" Type="http://schemas.openxmlformats.org/officeDocument/2006/relationships/chart" Target="../charts/chart120.xml"/><Relationship Id="rId1" Type="http://schemas.openxmlformats.org/officeDocument/2006/relationships/chart" Target="../charts/chart119.xml"/><Relationship Id="rId6" Type="http://schemas.openxmlformats.org/officeDocument/2006/relationships/chart" Target="../charts/chart124.xml"/><Relationship Id="rId5" Type="http://schemas.openxmlformats.org/officeDocument/2006/relationships/chart" Target="../charts/chart123.xml"/><Relationship Id="rId4" Type="http://schemas.openxmlformats.org/officeDocument/2006/relationships/chart" Target="../charts/chart122.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127.xml"/><Relationship Id="rId2" Type="http://schemas.openxmlformats.org/officeDocument/2006/relationships/chart" Target="../charts/chart126.xml"/><Relationship Id="rId1" Type="http://schemas.openxmlformats.org/officeDocument/2006/relationships/chart" Target="../charts/chart125.xml"/><Relationship Id="rId6" Type="http://schemas.openxmlformats.org/officeDocument/2006/relationships/chart" Target="../charts/chart130.xml"/><Relationship Id="rId5" Type="http://schemas.openxmlformats.org/officeDocument/2006/relationships/chart" Target="../charts/chart129.xml"/><Relationship Id="rId4" Type="http://schemas.openxmlformats.org/officeDocument/2006/relationships/chart" Target="../charts/chart128.xml"/></Relationships>
</file>

<file path=xl/drawings/_rels/drawing20.xml.rels><?xml version="1.0" encoding="UTF-8" standalone="yes"?>
<Relationships xmlns="http://schemas.openxmlformats.org/package/2006/relationships"><Relationship Id="rId3" Type="http://schemas.openxmlformats.org/officeDocument/2006/relationships/chart" Target="../charts/chart133.xml"/><Relationship Id="rId2" Type="http://schemas.openxmlformats.org/officeDocument/2006/relationships/chart" Target="../charts/chart132.xml"/><Relationship Id="rId1" Type="http://schemas.openxmlformats.org/officeDocument/2006/relationships/chart" Target="../charts/chart131.xml"/><Relationship Id="rId6" Type="http://schemas.openxmlformats.org/officeDocument/2006/relationships/chart" Target="../charts/chart136.xml"/><Relationship Id="rId5" Type="http://schemas.openxmlformats.org/officeDocument/2006/relationships/chart" Target="../charts/chart135.xml"/><Relationship Id="rId4" Type="http://schemas.openxmlformats.org/officeDocument/2006/relationships/chart" Target="../charts/chart134.xml"/></Relationships>
</file>

<file path=xl/drawings/_rels/drawing21.xml.rels><?xml version="1.0" encoding="UTF-8" standalone="yes"?>
<Relationships xmlns="http://schemas.openxmlformats.org/package/2006/relationships"><Relationship Id="rId3" Type="http://schemas.openxmlformats.org/officeDocument/2006/relationships/chart" Target="../charts/chart139.xml"/><Relationship Id="rId2" Type="http://schemas.openxmlformats.org/officeDocument/2006/relationships/chart" Target="../charts/chart138.xml"/><Relationship Id="rId1" Type="http://schemas.openxmlformats.org/officeDocument/2006/relationships/chart" Target="../charts/chart137.xml"/><Relationship Id="rId6" Type="http://schemas.openxmlformats.org/officeDocument/2006/relationships/chart" Target="../charts/chart142.xml"/><Relationship Id="rId5" Type="http://schemas.openxmlformats.org/officeDocument/2006/relationships/chart" Target="../charts/chart141.xml"/><Relationship Id="rId4" Type="http://schemas.openxmlformats.org/officeDocument/2006/relationships/chart" Target="../charts/chart140.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145.xml"/><Relationship Id="rId2" Type="http://schemas.openxmlformats.org/officeDocument/2006/relationships/chart" Target="../charts/chart144.xml"/><Relationship Id="rId1" Type="http://schemas.openxmlformats.org/officeDocument/2006/relationships/chart" Target="../charts/chart143.xml"/><Relationship Id="rId6" Type="http://schemas.openxmlformats.org/officeDocument/2006/relationships/chart" Target="../charts/chart148.xml"/><Relationship Id="rId5" Type="http://schemas.openxmlformats.org/officeDocument/2006/relationships/chart" Target="../charts/chart147.xml"/><Relationship Id="rId4" Type="http://schemas.openxmlformats.org/officeDocument/2006/relationships/chart" Target="../charts/chart146.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151.xml"/><Relationship Id="rId2" Type="http://schemas.openxmlformats.org/officeDocument/2006/relationships/chart" Target="../charts/chart150.xml"/><Relationship Id="rId1" Type="http://schemas.openxmlformats.org/officeDocument/2006/relationships/chart" Target="../charts/chart149.xml"/><Relationship Id="rId6" Type="http://schemas.openxmlformats.org/officeDocument/2006/relationships/chart" Target="../charts/chart154.xml"/><Relationship Id="rId5" Type="http://schemas.openxmlformats.org/officeDocument/2006/relationships/chart" Target="../charts/chart153.xml"/><Relationship Id="rId4" Type="http://schemas.openxmlformats.org/officeDocument/2006/relationships/chart" Target="../charts/chart152.xml"/></Relationships>
</file>

<file path=xl/drawings/_rels/drawing24.xml.rels><?xml version="1.0" encoding="UTF-8" standalone="yes"?>
<Relationships xmlns="http://schemas.openxmlformats.org/package/2006/relationships"><Relationship Id="rId3" Type="http://schemas.openxmlformats.org/officeDocument/2006/relationships/chart" Target="../charts/chart157.xml"/><Relationship Id="rId2" Type="http://schemas.openxmlformats.org/officeDocument/2006/relationships/chart" Target="../charts/chart156.xml"/><Relationship Id="rId1" Type="http://schemas.openxmlformats.org/officeDocument/2006/relationships/chart" Target="../charts/chart155.xml"/><Relationship Id="rId6" Type="http://schemas.openxmlformats.org/officeDocument/2006/relationships/chart" Target="../charts/chart160.xml"/><Relationship Id="rId5" Type="http://schemas.openxmlformats.org/officeDocument/2006/relationships/chart" Target="../charts/chart159.xml"/><Relationship Id="rId4" Type="http://schemas.openxmlformats.org/officeDocument/2006/relationships/chart" Target="../charts/chart158.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163.xml"/><Relationship Id="rId2" Type="http://schemas.openxmlformats.org/officeDocument/2006/relationships/chart" Target="../charts/chart162.xml"/><Relationship Id="rId1" Type="http://schemas.openxmlformats.org/officeDocument/2006/relationships/chart" Target="../charts/chart161.xml"/><Relationship Id="rId6" Type="http://schemas.openxmlformats.org/officeDocument/2006/relationships/chart" Target="../charts/chart166.xml"/><Relationship Id="rId5" Type="http://schemas.openxmlformats.org/officeDocument/2006/relationships/chart" Target="../charts/chart165.xml"/><Relationship Id="rId4" Type="http://schemas.openxmlformats.org/officeDocument/2006/relationships/chart" Target="../charts/chart164.xml"/></Relationships>
</file>

<file path=xl/drawings/_rels/drawing2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28.xml.rels><?xml version="1.0" encoding="UTF-8" standalone="yes"?>
<Relationships xmlns="http://schemas.openxmlformats.org/package/2006/relationships"><Relationship Id="rId8" Type="http://schemas.openxmlformats.org/officeDocument/2006/relationships/image" Target="../media/image14.png"/><Relationship Id="rId3" Type="http://schemas.openxmlformats.org/officeDocument/2006/relationships/chart" Target="../charts/chart169.xml"/><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chart" Target="../charts/chart168.xml"/><Relationship Id="rId1" Type="http://schemas.openxmlformats.org/officeDocument/2006/relationships/chart" Target="../charts/chart167.xml"/><Relationship Id="rId6" Type="http://schemas.openxmlformats.org/officeDocument/2006/relationships/chart" Target="../charts/chart172.xml"/><Relationship Id="rId11" Type="http://schemas.openxmlformats.org/officeDocument/2006/relationships/image" Target="../media/image17.png"/><Relationship Id="rId5" Type="http://schemas.openxmlformats.org/officeDocument/2006/relationships/chart" Target="../charts/chart171.xml"/><Relationship Id="rId10" Type="http://schemas.openxmlformats.org/officeDocument/2006/relationships/image" Target="../media/image16.png"/><Relationship Id="rId4" Type="http://schemas.openxmlformats.org/officeDocument/2006/relationships/chart" Target="../charts/chart170.xml"/><Relationship Id="rId9" Type="http://schemas.openxmlformats.org/officeDocument/2006/relationships/image" Target="../media/image15.png"/></Relationships>
</file>

<file path=xl/drawings/_rels/drawing29.xml.rels><?xml version="1.0" encoding="UTF-8" standalone="yes"?>
<Relationships xmlns="http://schemas.openxmlformats.org/package/2006/relationships"><Relationship Id="rId3" Type="http://schemas.openxmlformats.org/officeDocument/2006/relationships/chart" Target="../charts/chart175.xml"/><Relationship Id="rId2" Type="http://schemas.openxmlformats.org/officeDocument/2006/relationships/chart" Target="../charts/chart174.xml"/><Relationship Id="rId1" Type="http://schemas.openxmlformats.org/officeDocument/2006/relationships/chart" Target="../charts/chart173.xml"/><Relationship Id="rId6" Type="http://schemas.openxmlformats.org/officeDocument/2006/relationships/chart" Target="../charts/chart178.xml"/><Relationship Id="rId5" Type="http://schemas.openxmlformats.org/officeDocument/2006/relationships/chart" Target="../charts/chart177.xml"/><Relationship Id="rId4" Type="http://schemas.openxmlformats.org/officeDocument/2006/relationships/chart" Target="../charts/chart176.xml"/></Relationships>
</file>

<file path=xl/drawings/_rels/drawing30.xml.rels><?xml version="1.0" encoding="UTF-8" standalone="yes"?>
<Relationships xmlns="http://schemas.openxmlformats.org/package/2006/relationships"><Relationship Id="rId3" Type="http://schemas.openxmlformats.org/officeDocument/2006/relationships/chart" Target="../charts/chart181.xml"/><Relationship Id="rId2" Type="http://schemas.openxmlformats.org/officeDocument/2006/relationships/chart" Target="../charts/chart180.xml"/><Relationship Id="rId1" Type="http://schemas.openxmlformats.org/officeDocument/2006/relationships/chart" Target="../charts/chart179.xml"/><Relationship Id="rId6" Type="http://schemas.openxmlformats.org/officeDocument/2006/relationships/chart" Target="../charts/chart184.xml"/><Relationship Id="rId5" Type="http://schemas.openxmlformats.org/officeDocument/2006/relationships/chart" Target="../charts/chart183.xml"/><Relationship Id="rId4" Type="http://schemas.openxmlformats.org/officeDocument/2006/relationships/chart" Target="../charts/chart182.xml"/></Relationships>
</file>

<file path=xl/drawings/_rels/drawing31.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oneCellAnchor>
    <xdr:from>
      <xdr:col>10</xdr:col>
      <xdr:colOff>76200</xdr:colOff>
      <xdr:row>0</xdr:row>
      <xdr:rowOff>190500</xdr:rowOff>
    </xdr:from>
    <xdr:ext cx="5029200" cy="3114675"/>
    <xdr:graphicFrame macro="">
      <xdr:nvGraphicFramePr>
        <xdr:cNvPr id="9751350" name="Chart 1" title="Gráfico">
          <a:extLst>
            <a:ext uri="{FF2B5EF4-FFF2-40B4-BE49-F238E27FC236}">
              <a16:creationId xmlns:a16="http://schemas.microsoft.com/office/drawing/2014/main" id="{00000000-0008-0000-0700-000036CB94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10</xdr:col>
      <xdr:colOff>85725</xdr:colOff>
      <xdr:row>17</xdr:row>
      <xdr:rowOff>180975</xdr:rowOff>
    </xdr:from>
    <xdr:ext cx="5029200" cy="3114675"/>
    <xdr:graphicFrame macro="">
      <xdr:nvGraphicFramePr>
        <xdr:cNvPr id="1707088065" name="Chart 2" title="Gráfico">
          <a:extLst>
            <a:ext uri="{FF2B5EF4-FFF2-40B4-BE49-F238E27FC236}">
              <a16:creationId xmlns:a16="http://schemas.microsoft.com/office/drawing/2014/main" id="{00000000-0008-0000-0700-0000C118C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15</xdr:col>
      <xdr:colOff>466725</xdr:colOff>
      <xdr:row>0</xdr:row>
      <xdr:rowOff>190500</xdr:rowOff>
    </xdr:from>
    <xdr:ext cx="5029200" cy="3114675"/>
    <xdr:graphicFrame macro="">
      <xdr:nvGraphicFramePr>
        <xdr:cNvPr id="69150846" name="Chart 3" title="Gráfico">
          <a:extLst>
            <a:ext uri="{FF2B5EF4-FFF2-40B4-BE49-F238E27FC236}">
              <a16:creationId xmlns:a16="http://schemas.microsoft.com/office/drawing/2014/main" id="{00000000-0008-0000-0700-00007E281F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15</xdr:col>
      <xdr:colOff>466725</xdr:colOff>
      <xdr:row>17</xdr:row>
      <xdr:rowOff>171450</xdr:rowOff>
    </xdr:from>
    <xdr:ext cx="5029200" cy="3114675"/>
    <xdr:graphicFrame macro="">
      <xdr:nvGraphicFramePr>
        <xdr:cNvPr id="626209108" name="Chart 4" title="Gráfico">
          <a:extLst>
            <a:ext uri="{FF2B5EF4-FFF2-40B4-BE49-F238E27FC236}">
              <a16:creationId xmlns:a16="http://schemas.microsoft.com/office/drawing/2014/main" id="{00000000-0008-0000-0700-0000543153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20</xdr:col>
      <xdr:colOff>857250</xdr:colOff>
      <xdr:row>0</xdr:row>
      <xdr:rowOff>190500</xdr:rowOff>
    </xdr:from>
    <xdr:ext cx="5029200" cy="3114675"/>
    <xdr:graphicFrame macro="">
      <xdr:nvGraphicFramePr>
        <xdr:cNvPr id="2084840452" name="Chart 5" title="Gráfico">
          <a:extLst>
            <a:ext uri="{FF2B5EF4-FFF2-40B4-BE49-F238E27FC236}">
              <a16:creationId xmlns:a16="http://schemas.microsoft.com/office/drawing/2014/main" id="{00000000-0008-0000-0700-0000042444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20</xdr:col>
      <xdr:colOff>847725</xdr:colOff>
      <xdr:row>17</xdr:row>
      <xdr:rowOff>180975</xdr:rowOff>
    </xdr:from>
    <xdr:ext cx="5029200" cy="3114675"/>
    <xdr:graphicFrame macro="">
      <xdr:nvGraphicFramePr>
        <xdr:cNvPr id="2057041519" name="Chart 6" title="Gráfico">
          <a:extLst>
            <a:ext uri="{FF2B5EF4-FFF2-40B4-BE49-F238E27FC236}">
              <a16:creationId xmlns:a16="http://schemas.microsoft.com/office/drawing/2014/main" id="{00000000-0008-0000-0700-00006FF69B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26</xdr:col>
      <xdr:colOff>266700</xdr:colOff>
      <xdr:row>0</xdr:row>
      <xdr:rowOff>190500</xdr:rowOff>
    </xdr:from>
    <xdr:ext cx="5029200" cy="3114675"/>
    <xdr:graphicFrame macro="">
      <xdr:nvGraphicFramePr>
        <xdr:cNvPr id="191921158" name="Chart 7" title="Gráfico">
          <a:extLst>
            <a:ext uri="{FF2B5EF4-FFF2-40B4-BE49-F238E27FC236}">
              <a16:creationId xmlns:a16="http://schemas.microsoft.com/office/drawing/2014/main" id="{00000000-0008-0000-0700-0000067C70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26</xdr:col>
      <xdr:colOff>276225</xdr:colOff>
      <xdr:row>17</xdr:row>
      <xdr:rowOff>180975</xdr:rowOff>
    </xdr:from>
    <xdr:ext cx="5029200" cy="3114675"/>
    <xdr:graphicFrame macro="">
      <xdr:nvGraphicFramePr>
        <xdr:cNvPr id="239888755" name="Chart 8" title="Gráfico">
          <a:extLst>
            <a:ext uri="{FF2B5EF4-FFF2-40B4-BE49-F238E27FC236}">
              <a16:creationId xmlns:a16="http://schemas.microsoft.com/office/drawing/2014/main" id="{00000000-0008-0000-0700-000073694C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10</xdr:col>
      <xdr:colOff>85725</xdr:colOff>
      <xdr:row>51</xdr:row>
      <xdr:rowOff>95250</xdr:rowOff>
    </xdr:from>
    <xdr:ext cx="4914900" cy="3038475"/>
    <xdr:graphicFrame macro="">
      <xdr:nvGraphicFramePr>
        <xdr:cNvPr id="923499117" name="Chart 9" title="Gráfico">
          <a:extLst>
            <a:ext uri="{FF2B5EF4-FFF2-40B4-BE49-F238E27FC236}">
              <a16:creationId xmlns:a16="http://schemas.microsoft.com/office/drawing/2014/main" id="{00000000-0008-0000-0700-00006D7A0B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15</xdr:col>
      <xdr:colOff>390525</xdr:colOff>
      <xdr:row>34</xdr:row>
      <xdr:rowOff>171450</xdr:rowOff>
    </xdr:from>
    <xdr:ext cx="4914900" cy="3038475"/>
    <xdr:graphicFrame macro="">
      <xdr:nvGraphicFramePr>
        <xdr:cNvPr id="828465872" name="Chart 10" title="Gráfico">
          <a:extLst>
            <a:ext uri="{FF2B5EF4-FFF2-40B4-BE49-F238E27FC236}">
              <a16:creationId xmlns:a16="http://schemas.microsoft.com/office/drawing/2014/main" id="{00000000-0008-0000-0700-0000D0626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15</xdr:col>
      <xdr:colOff>390525</xdr:colOff>
      <xdr:row>51</xdr:row>
      <xdr:rowOff>85725</xdr:rowOff>
    </xdr:from>
    <xdr:ext cx="4914900" cy="3038475"/>
    <xdr:graphicFrame macro="">
      <xdr:nvGraphicFramePr>
        <xdr:cNvPr id="713585428" name="Chart 11" title="Gráfico">
          <a:extLst>
            <a:ext uri="{FF2B5EF4-FFF2-40B4-BE49-F238E27FC236}">
              <a16:creationId xmlns:a16="http://schemas.microsoft.com/office/drawing/2014/main" id="{00000000-0008-0000-0700-0000147388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10</xdr:col>
      <xdr:colOff>85725</xdr:colOff>
      <xdr:row>34</xdr:row>
      <xdr:rowOff>171450</xdr:rowOff>
    </xdr:from>
    <xdr:ext cx="4914900" cy="3038475"/>
    <xdr:graphicFrame macro="">
      <xdr:nvGraphicFramePr>
        <xdr:cNvPr id="1660041771" name="Chart 12" title="Gráfico">
          <a:extLst>
            <a:ext uri="{FF2B5EF4-FFF2-40B4-BE49-F238E27FC236}">
              <a16:creationId xmlns:a16="http://schemas.microsoft.com/office/drawing/2014/main" id="{00000000-0008-0000-0700-00002B3AF2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20</xdr:col>
      <xdr:colOff>638175</xdr:colOff>
      <xdr:row>34</xdr:row>
      <xdr:rowOff>171450</xdr:rowOff>
    </xdr:from>
    <xdr:ext cx="4914900" cy="3038475"/>
    <xdr:graphicFrame macro="">
      <xdr:nvGraphicFramePr>
        <xdr:cNvPr id="2027401341" name="Chart 13" title="Gráfico">
          <a:extLst>
            <a:ext uri="{FF2B5EF4-FFF2-40B4-BE49-F238E27FC236}">
              <a16:creationId xmlns:a16="http://schemas.microsoft.com/office/drawing/2014/main" id="{00000000-0008-0000-0700-00007DB0D7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20</xdr:col>
      <xdr:colOff>638175</xdr:colOff>
      <xdr:row>51</xdr:row>
      <xdr:rowOff>85725</xdr:rowOff>
    </xdr:from>
    <xdr:ext cx="4914900" cy="3038475"/>
    <xdr:graphicFrame macro="">
      <xdr:nvGraphicFramePr>
        <xdr:cNvPr id="1904650719" name="Chart 14" title="Gráfico">
          <a:extLst>
            <a:ext uri="{FF2B5EF4-FFF2-40B4-BE49-F238E27FC236}">
              <a16:creationId xmlns:a16="http://schemas.microsoft.com/office/drawing/2014/main" id="{00000000-0008-0000-0700-0000DFA986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25</xdr:col>
      <xdr:colOff>885825</xdr:colOff>
      <xdr:row>34</xdr:row>
      <xdr:rowOff>171450</xdr:rowOff>
    </xdr:from>
    <xdr:ext cx="4914900" cy="3038475"/>
    <xdr:graphicFrame macro="">
      <xdr:nvGraphicFramePr>
        <xdr:cNvPr id="1380561681" name="Chart 15" title="Gráfico">
          <a:extLst>
            <a:ext uri="{FF2B5EF4-FFF2-40B4-BE49-F238E27FC236}">
              <a16:creationId xmlns:a16="http://schemas.microsoft.com/office/drawing/2014/main" id="{00000000-0008-0000-0700-000011B34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25</xdr:col>
      <xdr:colOff>885825</xdr:colOff>
      <xdr:row>51</xdr:row>
      <xdr:rowOff>85725</xdr:rowOff>
    </xdr:from>
    <xdr:ext cx="4914900" cy="3038475"/>
    <xdr:graphicFrame macro="">
      <xdr:nvGraphicFramePr>
        <xdr:cNvPr id="579183038" name="Chart 16" title="Gráfico">
          <a:extLst>
            <a:ext uri="{FF2B5EF4-FFF2-40B4-BE49-F238E27FC236}">
              <a16:creationId xmlns:a16="http://schemas.microsoft.com/office/drawing/2014/main" id="{00000000-0008-0000-0700-0000BEA18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31</xdr:col>
      <xdr:colOff>723900</xdr:colOff>
      <xdr:row>0</xdr:row>
      <xdr:rowOff>190500</xdr:rowOff>
    </xdr:from>
    <xdr:ext cx="5029200" cy="3114675"/>
    <xdr:graphicFrame macro="">
      <xdr:nvGraphicFramePr>
        <xdr:cNvPr id="1610859797" name="Chart 17" title="Gráfico">
          <a:extLst>
            <a:ext uri="{FF2B5EF4-FFF2-40B4-BE49-F238E27FC236}">
              <a16:creationId xmlns:a16="http://schemas.microsoft.com/office/drawing/2014/main" id="{00000000-0008-0000-0700-000015C503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31</xdr:col>
      <xdr:colOff>114300</xdr:colOff>
      <xdr:row>34</xdr:row>
      <xdr:rowOff>171450</xdr:rowOff>
    </xdr:from>
    <xdr:ext cx="4914900" cy="3038475"/>
    <xdr:graphicFrame macro="">
      <xdr:nvGraphicFramePr>
        <xdr:cNvPr id="2072566936" name="Chart 18" title="Gráfico">
          <a:extLst>
            <a:ext uri="{FF2B5EF4-FFF2-40B4-BE49-F238E27FC236}">
              <a16:creationId xmlns:a16="http://schemas.microsoft.com/office/drawing/2014/main" id="{00000000-0008-0000-0700-000098DC88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31</xdr:col>
      <xdr:colOff>19050</xdr:colOff>
      <xdr:row>70</xdr:row>
      <xdr:rowOff>76200</xdr:rowOff>
    </xdr:from>
    <xdr:ext cx="4914900" cy="3390900"/>
    <xdr:graphicFrame macro="">
      <xdr:nvGraphicFramePr>
        <xdr:cNvPr id="1641219037" name="Chart 19" title="Gráfico">
          <a:extLst>
            <a:ext uri="{FF2B5EF4-FFF2-40B4-BE49-F238E27FC236}">
              <a16:creationId xmlns:a16="http://schemas.microsoft.com/office/drawing/2014/main" id="{00000000-0008-0000-0700-0000DD03D3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10</xdr:col>
      <xdr:colOff>133350</xdr:colOff>
      <xdr:row>69</xdr:row>
      <xdr:rowOff>161925</xdr:rowOff>
    </xdr:from>
    <xdr:ext cx="4914900" cy="3390900"/>
    <xdr:graphicFrame macro="">
      <xdr:nvGraphicFramePr>
        <xdr:cNvPr id="1091315336" name="Chart 20" title="Gráfico">
          <a:extLst>
            <a:ext uri="{FF2B5EF4-FFF2-40B4-BE49-F238E27FC236}">
              <a16:creationId xmlns:a16="http://schemas.microsoft.com/office/drawing/2014/main" id="{00000000-0008-0000-0700-000088260C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11</xdr:col>
      <xdr:colOff>19050</xdr:colOff>
      <xdr:row>101</xdr:row>
      <xdr:rowOff>76200</xdr:rowOff>
    </xdr:from>
    <xdr:ext cx="4914900" cy="3390900"/>
    <xdr:graphicFrame macro="">
      <xdr:nvGraphicFramePr>
        <xdr:cNvPr id="1872437683" name="Chart 21" title="Gráfico">
          <a:extLst>
            <a:ext uri="{FF2B5EF4-FFF2-40B4-BE49-F238E27FC236}">
              <a16:creationId xmlns:a16="http://schemas.microsoft.com/office/drawing/2014/main" id="{00000000-0008-0000-0700-0000B3219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11</xdr:col>
      <xdr:colOff>19050</xdr:colOff>
      <xdr:row>133</xdr:row>
      <xdr:rowOff>76200</xdr:rowOff>
    </xdr:from>
    <xdr:ext cx="4914900" cy="3390900"/>
    <xdr:graphicFrame macro="">
      <xdr:nvGraphicFramePr>
        <xdr:cNvPr id="824994308" name="Chart 22" title="Gráfico">
          <a:extLst>
            <a:ext uri="{FF2B5EF4-FFF2-40B4-BE49-F238E27FC236}">
              <a16:creationId xmlns:a16="http://schemas.microsoft.com/office/drawing/2014/main" id="{00000000-0008-0000-0700-0000046A2C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0</xdr:col>
      <xdr:colOff>561975</xdr:colOff>
      <xdr:row>196</xdr:row>
      <xdr:rowOff>9525</xdr:rowOff>
    </xdr:from>
    <xdr:ext cx="4914900" cy="3390900"/>
    <xdr:graphicFrame macro="">
      <xdr:nvGraphicFramePr>
        <xdr:cNvPr id="1727021601" name="Chart 23" title="Gráfico">
          <a:extLst>
            <a:ext uri="{FF2B5EF4-FFF2-40B4-BE49-F238E27FC236}">
              <a16:creationId xmlns:a16="http://schemas.microsoft.com/office/drawing/2014/main" id="{00000000-0008-0000-0700-00002142F0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942975</xdr:colOff>
      <xdr:row>0</xdr:row>
      <xdr:rowOff>161925</xdr:rowOff>
    </xdr:from>
    <xdr:ext cx="5715000" cy="3533775"/>
    <xdr:graphicFrame macro="">
      <xdr:nvGraphicFramePr>
        <xdr:cNvPr id="1461302226" name="Chart 24" title="Gráfico">
          <a:extLst>
            <a:ext uri="{FF2B5EF4-FFF2-40B4-BE49-F238E27FC236}">
              <a16:creationId xmlns:a16="http://schemas.microsoft.com/office/drawing/2014/main" id="{00000000-0008-0000-0800-0000D2B31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219075</xdr:colOff>
      <xdr:row>10</xdr:row>
      <xdr:rowOff>47625</xdr:rowOff>
    </xdr:from>
    <xdr:ext cx="5715000" cy="3533775"/>
    <xdr:graphicFrame macro="">
      <xdr:nvGraphicFramePr>
        <xdr:cNvPr id="599748902" name="Chart 25" title="Gráfico">
          <a:extLst>
            <a:ext uri="{FF2B5EF4-FFF2-40B4-BE49-F238E27FC236}">
              <a16:creationId xmlns:a16="http://schemas.microsoft.com/office/drawing/2014/main" id="{00000000-0008-0000-0800-00002671B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933450</xdr:colOff>
      <xdr:row>22</xdr:row>
      <xdr:rowOff>114300</xdr:rowOff>
    </xdr:from>
    <xdr:ext cx="5715000" cy="3533775"/>
    <xdr:graphicFrame macro="">
      <xdr:nvGraphicFramePr>
        <xdr:cNvPr id="1168146162" name="Chart 26" title="Gráfico">
          <a:extLst>
            <a:ext uri="{FF2B5EF4-FFF2-40B4-BE49-F238E27FC236}">
              <a16:creationId xmlns:a16="http://schemas.microsoft.com/office/drawing/2014/main" id="{00000000-0008-0000-0800-0000F27EA0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9</xdr:col>
      <xdr:colOff>219075</xdr:colOff>
      <xdr:row>30</xdr:row>
      <xdr:rowOff>28575</xdr:rowOff>
    </xdr:from>
    <xdr:ext cx="5715000" cy="3533775"/>
    <xdr:graphicFrame macro="">
      <xdr:nvGraphicFramePr>
        <xdr:cNvPr id="1449089589" name="Chart 27" title="Gráfico">
          <a:extLst>
            <a:ext uri="{FF2B5EF4-FFF2-40B4-BE49-F238E27FC236}">
              <a16:creationId xmlns:a16="http://schemas.microsoft.com/office/drawing/2014/main" id="{00000000-0008-0000-0800-0000355A5F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933450</xdr:colOff>
      <xdr:row>43</xdr:row>
      <xdr:rowOff>28575</xdr:rowOff>
    </xdr:from>
    <xdr:ext cx="5715000" cy="3533775"/>
    <xdr:graphicFrame macro="">
      <xdr:nvGraphicFramePr>
        <xdr:cNvPr id="1071758775" name="Chart 28" title="Gráfico">
          <a:extLst>
            <a:ext uri="{FF2B5EF4-FFF2-40B4-BE49-F238E27FC236}">
              <a16:creationId xmlns:a16="http://schemas.microsoft.com/office/drawing/2014/main" id="{00000000-0008-0000-0800-0000B7BDE1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9</xdr:col>
      <xdr:colOff>219075</xdr:colOff>
      <xdr:row>53</xdr:row>
      <xdr:rowOff>95250</xdr:rowOff>
    </xdr:from>
    <xdr:ext cx="5715000" cy="3533775"/>
    <xdr:graphicFrame macro="">
      <xdr:nvGraphicFramePr>
        <xdr:cNvPr id="169540969" name="Chart 29" title="Gráfico">
          <a:extLst>
            <a:ext uri="{FF2B5EF4-FFF2-40B4-BE49-F238E27FC236}">
              <a16:creationId xmlns:a16="http://schemas.microsoft.com/office/drawing/2014/main" id="{00000000-0008-0000-0800-000069FD1A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476250</xdr:colOff>
      <xdr:row>0</xdr:row>
      <xdr:rowOff>28575</xdr:rowOff>
    </xdr:from>
    <xdr:ext cx="3600450" cy="2286000"/>
    <xdr:graphicFrame macro="">
      <xdr:nvGraphicFramePr>
        <xdr:cNvPr id="336997873" name="Chart 30" title="Gráfico">
          <a:extLst>
            <a:ext uri="{FF2B5EF4-FFF2-40B4-BE49-F238E27FC236}">
              <a16:creationId xmlns:a16="http://schemas.microsoft.com/office/drawing/2014/main" id="{00000000-0008-0000-0900-0000F12D16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476250</xdr:colOff>
      <xdr:row>14</xdr:row>
      <xdr:rowOff>9525</xdr:rowOff>
    </xdr:from>
    <xdr:ext cx="3600450" cy="2219325"/>
    <xdr:graphicFrame macro="">
      <xdr:nvGraphicFramePr>
        <xdr:cNvPr id="258099472" name="Chart 31" title="Gráfico">
          <a:extLst>
            <a:ext uri="{FF2B5EF4-FFF2-40B4-BE49-F238E27FC236}">
              <a16:creationId xmlns:a16="http://schemas.microsoft.com/office/drawing/2014/main" id="{00000000-0008-0000-0900-0000104962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476250</xdr:colOff>
      <xdr:row>27</xdr:row>
      <xdr:rowOff>9525</xdr:rowOff>
    </xdr:from>
    <xdr:ext cx="3600450" cy="2219325"/>
    <xdr:graphicFrame macro="">
      <xdr:nvGraphicFramePr>
        <xdr:cNvPr id="472952242" name="Chart 32" title="Gráfico">
          <a:extLst>
            <a:ext uri="{FF2B5EF4-FFF2-40B4-BE49-F238E27FC236}">
              <a16:creationId xmlns:a16="http://schemas.microsoft.com/office/drawing/2014/main" id="{00000000-0008-0000-0900-0000B2AD30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476250</xdr:colOff>
      <xdr:row>40</xdr:row>
      <xdr:rowOff>9525</xdr:rowOff>
    </xdr:from>
    <xdr:ext cx="3600450" cy="2219325"/>
    <xdr:graphicFrame macro="">
      <xdr:nvGraphicFramePr>
        <xdr:cNvPr id="1349031311" name="Chart 33" title="Gráfico">
          <a:extLst>
            <a:ext uri="{FF2B5EF4-FFF2-40B4-BE49-F238E27FC236}">
              <a16:creationId xmlns:a16="http://schemas.microsoft.com/office/drawing/2014/main" id="{00000000-0008-0000-0900-00008F9568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476250</xdr:colOff>
      <xdr:row>53</xdr:row>
      <xdr:rowOff>19050</xdr:rowOff>
    </xdr:from>
    <xdr:ext cx="3600450" cy="2219325"/>
    <xdr:graphicFrame macro="">
      <xdr:nvGraphicFramePr>
        <xdr:cNvPr id="1014784015" name="Chart 34" title="Gráfico">
          <a:extLst>
            <a:ext uri="{FF2B5EF4-FFF2-40B4-BE49-F238E27FC236}">
              <a16:creationId xmlns:a16="http://schemas.microsoft.com/office/drawing/2014/main" id="{00000000-0008-0000-0900-00000F607C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476250</xdr:colOff>
      <xdr:row>66</xdr:row>
      <xdr:rowOff>28575</xdr:rowOff>
    </xdr:from>
    <xdr:ext cx="3600450" cy="2219325"/>
    <xdr:graphicFrame macro="">
      <xdr:nvGraphicFramePr>
        <xdr:cNvPr id="339159010" name="Chart 35" title="Gráfico">
          <a:extLst>
            <a:ext uri="{FF2B5EF4-FFF2-40B4-BE49-F238E27FC236}">
              <a16:creationId xmlns:a16="http://schemas.microsoft.com/office/drawing/2014/main" id="{00000000-0008-0000-0900-0000E2273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952500</xdr:colOff>
      <xdr:row>0</xdr:row>
      <xdr:rowOff>171450</xdr:rowOff>
    </xdr:from>
    <xdr:ext cx="5172075" cy="3209925"/>
    <xdr:graphicFrame macro="">
      <xdr:nvGraphicFramePr>
        <xdr:cNvPr id="68064854" name="Chart 36" title="Gráfico">
          <a:extLst>
            <a:ext uri="{FF2B5EF4-FFF2-40B4-BE49-F238E27FC236}">
              <a16:creationId xmlns:a16="http://schemas.microsoft.com/office/drawing/2014/main" id="{00000000-0008-0000-0A00-000056960E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9</xdr:col>
      <xdr:colOff>666750</xdr:colOff>
      <xdr:row>0</xdr:row>
      <xdr:rowOff>171450</xdr:rowOff>
    </xdr:from>
    <xdr:ext cx="5172075" cy="3209925"/>
    <xdr:graphicFrame macro="">
      <xdr:nvGraphicFramePr>
        <xdr:cNvPr id="322567419" name="Chart 37" title="Gráfico">
          <a:extLst>
            <a:ext uri="{FF2B5EF4-FFF2-40B4-BE49-F238E27FC236}">
              <a16:creationId xmlns:a16="http://schemas.microsoft.com/office/drawing/2014/main" id="{00000000-0008-0000-0A00-0000FBFC39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952500</xdr:colOff>
      <xdr:row>19</xdr:row>
      <xdr:rowOff>28575</xdr:rowOff>
    </xdr:from>
    <xdr:ext cx="5172075" cy="3209925"/>
    <xdr:graphicFrame macro="">
      <xdr:nvGraphicFramePr>
        <xdr:cNvPr id="187796711" name="Chart 38" title="Gráfico">
          <a:extLst>
            <a:ext uri="{FF2B5EF4-FFF2-40B4-BE49-F238E27FC236}">
              <a16:creationId xmlns:a16="http://schemas.microsoft.com/office/drawing/2014/main" id="{00000000-0008-0000-0A00-0000E78C31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9</xdr:col>
      <xdr:colOff>666750</xdr:colOff>
      <xdr:row>19</xdr:row>
      <xdr:rowOff>28575</xdr:rowOff>
    </xdr:from>
    <xdr:ext cx="5172075" cy="3209925"/>
    <xdr:graphicFrame macro="">
      <xdr:nvGraphicFramePr>
        <xdr:cNvPr id="456080807" name="Chart 39" title="Gráfico">
          <a:extLst>
            <a:ext uri="{FF2B5EF4-FFF2-40B4-BE49-F238E27FC236}">
              <a16:creationId xmlns:a16="http://schemas.microsoft.com/office/drawing/2014/main" id="{00000000-0008-0000-0A00-0000A73D2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952500</xdr:colOff>
      <xdr:row>37</xdr:row>
      <xdr:rowOff>76200</xdr:rowOff>
    </xdr:from>
    <xdr:ext cx="5172075" cy="3209925"/>
    <xdr:graphicFrame macro="">
      <xdr:nvGraphicFramePr>
        <xdr:cNvPr id="1206661218" name="Chart 40" title="Gráfico">
          <a:extLst>
            <a:ext uri="{FF2B5EF4-FFF2-40B4-BE49-F238E27FC236}">
              <a16:creationId xmlns:a16="http://schemas.microsoft.com/office/drawing/2014/main" id="{00000000-0008-0000-0A00-00006230EC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9</xdr:col>
      <xdr:colOff>666750</xdr:colOff>
      <xdr:row>37</xdr:row>
      <xdr:rowOff>76200</xdr:rowOff>
    </xdr:from>
    <xdr:ext cx="5172075" cy="3209925"/>
    <xdr:graphicFrame macro="">
      <xdr:nvGraphicFramePr>
        <xdr:cNvPr id="1933959335" name="Chart 41" title="Gráfico">
          <a:extLst>
            <a:ext uri="{FF2B5EF4-FFF2-40B4-BE49-F238E27FC236}">
              <a16:creationId xmlns:a16="http://schemas.microsoft.com/office/drawing/2014/main" id="{00000000-0008-0000-0A00-0000A7E045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2</xdr:col>
      <xdr:colOff>152400</xdr:colOff>
      <xdr:row>0</xdr:row>
      <xdr:rowOff>180975</xdr:rowOff>
    </xdr:from>
    <xdr:ext cx="3733800" cy="2305050"/>
    <xdr:graphicFrame macro="">
      <xdr:nvGraphicFramePr>
        <xdr:cNvPr id="846362711" name="Chart 42" title="Gráfico">
          <a:extLst>
            <a:ext uri="{FF2B5EF4-FFF2-40B4-BE49-F238E27FC236}">
              <a16:creationId xmlns:a16="http://schemas.microsoft.com/office/drawing/2014/main" id="{00000000-0008-0000-0B00-0000577872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152400</xdr:colOff>
      <xdr:row>13</xdr:row>
      <xdr:rowOff>171450</xdr:rowOff>
    </xdr:from>
    <xdr:ext cx="3733800" cy="2305050"/>
    <xdr:graphicFrame macro="">
      <xdr:nvGraphicFramePr>
        <xdr:cNvPr id="1200677165" name="Chart 43" title="Gráfico">
          <a:extLst>
            <a:ext uri="{FF2B5EF4-FFF2-40B4-BE49-F238E27FC236}">
              <a16:creationId xmlns:a16="http://schemas.microsoft.com/office/drawing/2014/main" id="{00000000-0008-0000-0B00-00002DE19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142875</xdr:colOff>
      <xdr:row>26</xdr:row>
      <xdr:rowOff>161925</xdr:rowOff>
    </xdr:from>
    <xdr:ext cx="3733800" cy="2305050"/>
    <xdr:graphicFrame macro="">
      <xdr:nvGraphicFramePr>
        <xdr:cNvPr id="2011101219" name="Chart 44" title="Gráfico">
          <a:extLst>
            <a:ext uri="{FF2B5EF4-FFF2-40B4-BE49-F238E27FC236}">
              <a16:creationId xmlns:a16="http://schemas.microsoft.com/office/drawing/2014/main" id="{00000000-0008-0000-0B00-000023F8DE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152400</xdr:colOff>
      <xdr:row>39</xdr:row>
      <xdr:rowOff>142875</xdr:rowOff>
    </xdr:from>
    <xdr:ext cx="3733800" cy="2305050"/>
    <xdr:graphicFrame macro="">
      <xdr:nvGraphicFramePr>
        <xdr:cNvPr id="2065996723" name="Chart 45" title="Gráfico">
          <a:extLst>
            <a:ext uri="{FF2B5EF4-FFF2-40B4-BE49-F238E27FC236}">
              <a16:creationId xmlns:a16="http://schemas.microsoft.com/office/drawing/2014/main" id="{00000000-0008-0000-0B00-0000B39B24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142875</xdr:colOff>
      <xdr:row>52</xdr:row>
      <xdr:rowOff>123825</xdr:rowOff>
    </xdr:from>
    <xdr:ext cx="3733800" cy="2305050"/>
    <xdr:graphicFrame macro="">
      <xdr:nvGraphicFramePr>
        <xdr:cNvPr id="102801901" name="Chart 46" title="Gráfico">
          <a:extLst>
            <a:ext uri="{FF2B5EF4-FFF2-40B4-BE49-F238E27FC236}">
              <a16:creationId xmlns:a16="http://schemas.microsoft.com/office/drawing/2014/main" id="{00000000-0008-0000-0B00-0000EDA120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152400</xdr:colOff>
      <xdr:row>65</xdr:row>
      <xdr:rowOff>114300</xdr:rowOff>
    </xdr:from>
    <xdr:ext cx="3733800" cy="2305050"/>
    <xdr:graphicFrame macro="">
      <xdr:nvGraphicFramePr>
        <xdr:cNvPr id="774963864" name="Chart 47" title="Gráfico">
          <a:extLst>
            <a:ext uri="{FF2B5EF4-FFF2-40B4-BE49-F238E27FC236}">
              <a16:creationId xmlns:a16="http://schemas.microsoft.com/office/drawing/2014/main" id="{00000000-0008-0000-0B00-0000980231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76200</xdr:colOff>
      <xdr:row>0</xdr:row>
      <xdr:rowOff>0</xdr:rowOff>
    </xdr:from>
    <xdr:ext cx="5715000" cy="3533775"/>
    <xdr:graphicFrame macro="">
      <xdr:nvGraphicFramePr>
        <xdr:cNvPr id="429669126" name="Chart 48" title="Gráfico">
          <a:extLst>
            <a:ext uri="{FF2B5EF4-FFF2-40B4-BE49-F238E27FC236}">
              <a16:creationId xmlns:a16="http://schemas.microsoft.com/office/drawing/2014/main" id="{00000000-0008-0000-0C00-0000063B9C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152400</xdr:colOff>
      <xdr:row>20</xdr:row>
      <xdr:rowOff>9525</xdr:rowOff>
    </xdr:from>
    <xdr:ext cx="5715000" cy="3533775"/>
    <xdr:graphicFrame macro="">
      <xdr:nvGraphicFramePr>
        <xdr:cNvPr id="2050889992" name="Chart 49" title="Gráfico">
          <a:extLst>
            <a:ext uri="{FF2B5EF4-FFF2-40B4-BE49-F238E27FC236}">
              <a16:creationId xmlns:a16="http://schemas.microsoft.com/office/drawing/2014/main" id="{00000000-0008-0000-0C00-000008193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76200</xdr:colOff>
      <xdr:row>39</xdr:row>
      <xdr:rowOff>142875</xdr:rowOff>
    </xdr:from>
    <xdr:ext cx="5715000" cy="3533775"/>
    <xdr:graphicFrame macro="">
      <xdr:nvGraphicFramePr>
        <xdr:cNvPr id="2103123510" name="Chart 50" title="Gráfico">
          <a:extLst>
            <a:ext uri="{FF2B5EF4-FFF2-40B4-BE49-F238E27FC236}">
              <a16:creationId xmlns:a16="http://schemas.microsoft.com/office/drawing/2014/main" id="{00000000-0008-0000-0C00-0000361E5B7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59</xdr:row>
      <xdr:rowOff>180975</xdr:rowOff>
    </xdr:from>
    <xdr:ext cx="5715000" cy="3533775"/>
    <xdr:graphicFrame macro="">
      <xdr:nvGraphicFramePr>
        <xdr:cNvPr id="396776968" name="Chart 51" title="Gráfico">
          <a:extLst>
            <a:ext uri="{FF2B5EF4-FFF2-40B4-BE49-F238E27FC236}">
              <a16:creationId xmlns:a16="http://schemas.microsoft.com/office/drawing/2014/main" id="{00000000-0008-0000-0C00-00000856A6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76200</xdr:colOff>
      <xdr:row>80</xdr:row>
      <xdr:rowOff>28575</xdr:rowOff>
    </xdr:from>
    <xdr:ext cx="5715000" cy="3533775"/>
    <xdr:graphicFrame macro="">
      <xdr:nvGraphicFramePr>
        <xdr:cNvPr id="45828056" name="Chart 52" title="Gráfico">
          <a:extLst>
            <a:ext uri="{FF2B5EF4-FFF2-40B4-BE49-F238E27FC236}">
              <a16:creationId xmlns:a16="http://schemas.microsoft.com/office/drawing/2014/main" id="{00000000-0008-0000-0C00-0000D847BB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99</xdr:row>
      <xdr:rowOff>171450</xdr:rowOff>
    </xdr:from>
    <xdr:ext cx="5715000" cy="3533775"/>
    <xdr:graphicFrame macro="">
      <xdr:nvGraphicFramePr>
        <xdr:cNvPr id="1895412689" name="Chart 53" title="Gráfico">
          <a:extLst>
            <a:ext uri="{FF2B5EF4-FFF2-40B4-BE49-F238E27FC236}">
              <a16:creationId xmlns:a16="http://schemas.microsoft.com/office/drawing/2014/main" id="{00000000-0008-0000-0C00-0000D1B3F9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2</xdr:col>
      <xdr:colOff>476250</xdr:colOff>
      <xdr:row>0</xdr:row>
      <xdr:rowOff>28575</xdr:rowOff>
    </xdr:from>
    <xdr:ext cx="3600450" cy="2286000"/>
    <xdr:graphicFrame macro="">
      <xdr:nvGraphicFramePr>
        <xdr:cNvPr id="1994117274" name="Chart 54" title="Gráfico">
          <a:extLst>
            <a:ext uri="{FF2B5EF4-FFF2-40B4-BE49-F238E27FC236}">
              <a16:creationId xmlns:a16="http://schemas.microsoft.com/office/drawing/2014/main" id="{00000000-0008-0000-0D00-00009AD0DB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476250</xdr:colOff>
      <xdr:row>14</xdr:row>
      <xdr:rowOff>9525</xdr:rowOff>
    </xdr:from>
    <xdr:ext cx="3600450" cy="2219325"/>
    <xdr:graphicFrame macro="">
      <xdr:nvGraphicFramePr>
        <xdr:cNvPr id="536552844" name="Chart 55" title="Gráfico">
          <a:extLst>
            <a:ext uri="{FF2B5EF4-FFF2-40B4-BE49-F238E27FC236}">
              <a16:creationId xmlns:a16="http://schemas.microsoft.com/office/drawing/2014/main" id="{00000000-0008-0000-0D00-00008C25FB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476250</xdr:colOff>
      <xdr:row>28</xdr:row>
      <xdr:rowOff>9525</xdr:rowOff>
    </xdr:from>
    <xdr:ext cx="3600450" cy="2219325"/>
    <xdr:graphicFrame macro="">
      <xdr:nvGraphicFramePr>
        <xdr:cNvPr id="181101822" name="Chart 56" title="Gráfico">
          <a:extLst>
            <a:ext uri="{FF2B5EF4-FFF2-40B4-BE49-F238E27FC236}">
              <a16:creationId xmlns:a16="http://schemas.microsoft.com/office/drawing/2014/main" id="{00000000-0008-0000-0D00-0000FE64C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476250</xdr:colOff>
      <xdr:row>41</xdr:row>
      <xdr:rowOff>9525</xdr:rowOff>
    </xdr:from>
    <xdr:ext cx="3600450" cy="2219325"/>
    <xdr:graphicFrame macro="">
      <xdr:nvGraphicFramePr>
        <xdr:cNvPr id="661540363" name="Chart 57" title="Gráfico">
          <a:extLst>
            <a:ext uri="{FF2B5EF4-FFF2-40B4-BE49-F238E27FC236}">
              <a16:creationId xmlns:a16="http://schemas.microsoft.com/office/drawing/2014/main" id="{00000000-0008-0000-0D00-00000B4E6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476250</xdr:colOff>
      <xdr:row>54</xdr:row>
      <xdr:rowOff>19050</xdr:rowOff>
    </xdr:from>
    <xdr:ext cx="3600450" cy="2219325"/>
    <xdr:graphicFrame macro="">
      <xdr:nvGraphicFramePr>
        <xdr:cNvPr id="1546138904" name="Chart 58" title="Gráfico">
          <a:extLst>
            <a:ext uri="{FF2B5EF4-FFF2-40B4-BE49-F238E27FC236}">
              <a16:creationId xmlns:a16="http://schemas.microsoft.com/office/drawing/2014/main" id="{00000000-0008-0000-0D00-0000183528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476250</xdr:colOff>
      <xdr:row>67</xdr:row>
      <xdr:rowOff>28575</xdr:rowOff>
    </xdr:from>
    <xdr:ext cx="3600450" cy="2219325"/>
    <xdr:graphicFrame macro="">
      <xdr:nvGraphicFramePr>
        <xdr:cNvPr id="547137471" name="Chart 59" title="Gráfico">
          <a:extLst>
            <a:ext uri="{FF2B5EF4-FFF2-40B4-BE49-F238E27FC236}">
              <a16:creationId xmlns:a16="http://schemas.microsoft.com/office/drawing/2014/main" id="{00000000-0008-0000-0D00-0000BFA79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2</xdr:col>
      <xdr:colOff>476250</xdr:colOff>
      <xdr:row>0</xdr:row>
      <xdr:rowOff>28575</xdr:rowOff>
    </xdr:from>
    <xdr:ext cx="3600450" cy="2286000"/>
    <xdr:graphicFrame macro="">
      <xdr:nvGraphicFramePr>
        <xdr:cNvPr id="1136612808" name="Chart 60" title="Gráfico">
          <a:extLst>
            <a:ext uri="{FF2B5EF4-FFF2-40B4-BE49-F238E27FC236}">
              <a16:creationId xmlns:a16="http://schemas.microsoft.com/office/drawing/2014/main" id="{00000000-0008-0000-0E00-0000C855B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476250</xdr:colOff>
      <xdr:row>14</xdr:row>
      <xdr:rowOff>9525</xdr:rowOff>
    </xdr:from>
    <xdr:ext cx="3600450" cy="2219325"/>
    <xdr:graphicFrame macro="">
      <xdr:nvGraphicFramePr>
        <xdr:cNvPr id="612829294" name="Chart 61" title="Gráfico">
          <a:extLst>
            <a:ext uri="{FF2B5EF4-FFF2-40B4-BE49-F238E27FC236}">
              <a16:creationId xmlns:a16="http://schemas.microsoft.com/office/drawing/2014/main" id="{00000000-0008-0000-0E00-00006E0887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476250</xdr:colOff>
      <xdr:row>27</xdr:row>
      <xdr:rowOff>9525</xdr:rowOff>
    </xdr:from>
    <xdr:ext cx="3600450" cy="2219325"/>
    <xdr:graphicFrame macro="">
      <xdr:nvGraphicFramePr>
        <xdr:cNvPr id="141939200" name="Chart 62" title="Gráfico">
          <a:extLst>
            <a:ext uri="{FF2B5EF4-FFF2-40B4-BE49-F238E27FC236}">
              <a16:creationId xmlns:a16="http://schemas.microsoft.com/office/drawing/2014/main" id="{00000000-0008-0000-0E00-000000D27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476250</xdr:colOff>
      <xdr:row>40</xdr:row>
      <xdr:rowOff>9525</xdr:rowOff>
    </xdr:from>
    <xdr:ext cx="3600450" cy="2219325"/>
    <xdr:graphicFrame macro="">
      <xdr:nvGraphicFramePr>
        <xdr:cNvPr id="2047458125" name="Chart 63" title="Gráfico">
          <a:extLst>
            <a:ext uri="{FF2B5EF4-FFF2-40B4-BE49-F238E27FC236}">
              <a16:creationId xmlns:a16="http://schemas.microsoft.com/office/drawing/2014/main" id="{00000000-0008-0000-0E00-00004DBB0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476250</xdr:colOff>
      <xdr:row>53</xdr:row>
      <xdr:rowOff>19050</xdr:rowOff>
    </xdr:from>
    <xdr:ext cx="3600450" cy="2219325"/>
    <xdr:graphicFrame macro="">
      <xdr:nvGraphicFramePr>
        <xdr:cNvPr id="1024426174" name="Chart 64" title="Gráfico">
          <a:extLst>
            <a:ext uri="{FF2B5EF4-FFF2-40B4-BE49-F238E27FC236}">
              <a16:creationId xmlns:a16="http://schemas.microsoft.com/office/drawing/2014/main" id="{00000000-0008-0000-0E00-0000BE800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476250</xdr:colOff>
      <xdr:row>66</xdr:row>
      <xdr:rowOff>28575</xdr:rowOff>
    </xdr:from>
    <xdr:ext cx="3600450" cy="2219325"/>
    <xdr:graphicFrame macro="">
      <xdr:nvGraphicFramePr>
        <xdr:cNvPr id="1267224122" name="Chart 65" title="Gráfico">
          <a:extLst>
            <a:ext uri="{FF2B5EF4-FFF2-40B4-BE49-F238E27FC236}">
              <a16:creationId xmlns:a16="http://schemas.microsoft.com/office/drawing/2014/main" id="{00000000-0008-0000-0E00-00003A4E88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2</xdr:col>
      <xdr:colOff>476250</xdr:colOff>
      <xdr:row>0</xdr:row>
      <xdr:rowOff>28575</xdr:rowOff>
    </xdr:from>
    <xdr:ext cx="3600450" cy="2286000"/>
    <xdr:graphicFrame macro="">
      <xdr:nvGraphicFramePr>
        <xdr:cNvPr id="1383582743" name="Chart 66" title="Gráfico">
          <a:extLst>
            <a:ext uri="{FF2B5EF4-FFF2-40B4-BE49-F238E27FC236}">
              <a16:creationId xmlns:a16="http://schemas.microsoft.com/office/drawing/2014/main" id="{00000000-0008-0000-0F00-000017CC77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476250</xdr:colOff>
      <xdr:row>14</xdr:row>
      <xdr:rowOff>9525</xdr:rowOff>
    </xdr:from>
    <xdr:ext cx="3600450" cy="2219325"/>
    <xdr:graphicFrame macro="">
      <xdr:nvGraphicFramePr>
        <xdr:cNvPr id="1699776367" name="Chart 67" title="Gráfico">
          <a:extLst>
            <a:ext uri="{FF2B5EF4-FFF2-40B4-BE49-F238E27FC236}">
              <a16:creationId xmlns:a16="http://schemas.microsoft.com/office/drawing/2014/main" id="{00000000-0008-0000-0F00-00006F875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476250</xdr:colOff>
      <xdr:row>27</xdr:row>
      <xdr:rowOff>9525</xdr:rowOff>
    </xdr:from>
    <xdr:ext cx="3600450" cy="2219325"/>
    <xdr:graphicFrame macro="">
      <xdr:nvGraphicFramePr>
        <xdr:cNvPr id="816209070" name="Chart 68" title="Gráfico">
          <a:extLst>
            <a:ext uri="{FF2B5EF4-FFF2-40B4-BE49-F238E27FC236}">
              <a16:creationId xmlns:a16="http://schemas.microsoft.com/office/drawing/2014/main" id="{00000000-0008-0000-0F00-0000AE5CA6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476250</xdr:colOff>
      <xdr:row>40</xdr:row>
      <xdr:rowOff>9525</xdr:rowOff>
    </xdr:from>
    <xdr:ext cx="3600450" cy="2219325"/>
    <xdr:graphicFrame macro="">
      <xdr:nvGraphicFramePr>
        <xdr:cNvPr id="1825358258" name="Chart 69" title="Gráfico">
          <a:extLst>
            <a:ext uri="{FF2B5EF4-FFF2-40B4-BE49-F238E27FC236}">
              <a16:creationId xmlns:a16="http://schemas.microsoft.com/office/drawing/2014/main" id="{00000000-0008-0000-0F00-0000B2C1C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476250</xdr:colOff>
      <xdr:row>53</xdr:row>
      <xdr:rowOff>19050</xdr:rowOff>
    </xdr:from>
    <xdr:ext cx="3600450" cy="2219325"/>
    <xdr:graphicFrame macro="">
      <xdr:nvGraphicFramePr>
        <xdr:cNvPr id="44480631" name="Chart 70" title="Gráfico">
          <a:extLst>
            <a:ext uri="{FF2B5EF4-FFF2-40B4-BE49-F238E27FC236}">
              <a16:creationId xmlns:a16="http://schemas.microsoft.com/office/drawing/2014/main" id="{00000000-0008-0000-0F00-000077B8A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476250</xdr:colOff>
      <xdr:row>66</xdr:row>
      <xdr:rowOff>28575</xdr:rowOff>
    </xdr:from>
    <xdr:ext cx="3600450" cy="2219325"/>
    <xdr:graphicFrame macro="">
      <xdr:nvGraphicFramePr>
        <xdr:cNvPr id="1520440108" name="Chart 71" title="Gráfico">
          <a:extLst>
            <a:ext uri="{FF2B5EF4-FFF2-40B4-BE49-F238E27FC236}">
              <a16:creationId xmlns:a16="http://schemas.microsoft.com/office/drawing/2014/main" id="{00000000-0008-0000-0F00-00002C13A0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xdr:col>
      <xdr:colOff>609600</xdr:colOff>
      <xdr:row>0</xdr:row>
      <xdr:rowOff>114300</xdr:rowOff>
    </xdr:from>
    <xdr:ext cx="5715000" cy="3533775"/>
    <xdr:graphicFrame macro="">
      <xdr:nvGraphicFramePr>
        <xdr:cNvPr id="1651050785" name="Chart 72" title="Gráfico">
          <a:extLst>
            <a:ext uri="{FF2B5EF4-FFF2-40B4-BE49-F238E27FC236}">
              <a16:creationId xmlns:a16="http://schemas.microsoft.com/office/drawing/2014/main" id="{00000000-0008-0000-1000-0000210969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609600</xdr:colOff>
      <xdr:row>21</xdr:row>
      <xdr:rowOff>114300</xdr:rowOff>
    </xdr:from>
    <xdr:ext cx="5715000" cy="3533775"/>
    <xdr:graphicFrame macro="">
      <xdr:nvGraphicFramePr>
        <xdr:cNvPr id="1170915543" name="Chart 73" title="Gráfico">
          <a:extLst>
            <a:ext uri="{FF2B5EF4-FFF2-40B4-BE49-F238E27FC236}">
              <a16:creationId xmlns:a16="http://schemas.microsoft.com/office/drawing/2014/main" id="{00000000-0008-0000-1000-0000D7C0C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609600</xdr:colOff>
      <xdr:row>43</xdr:row>
      <xdr:rowOff>9525</xdr:rowOff>
    </xdr:from>
    <xdr:ext cx="5715000" cy="3533775"/>
    <xdr:graphicFrame macro="">
      <xdr:nvGraphicFramePr>
        <xdr:cNvPr id="536042753" name="Chart 74" title="Gráfico">
          <a:extLst>
            <a:ext uri="{FF2B5EF4-FFF2-40B4-BE49-F238E27FC236}">
              <a16:creationId xmlns:a16="http://schemas.microsoft.com/office/drawing/2014/main" id="{00000000-0008-0000-1000-0000015DF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619125</xdr:colOff>
      <xdr:row>63</xdr:row>
      <xdr:rowOff>38100</xdr:rowOff>
    </xdr:from>
    <xdr:ext cx="5715000" cy="3533775"/>
    <xdr:graphicFrame macro="">
      <xdr:nvGraphicFramePr>
        <xdr:cNvPr id="438017910" name="Chart 75" title="Gráfico">
          <a:extLst>
            <a:ext uri="{FF2B5EF4-FFF2-40B4-BE49-F238E27FC236}">
              <a16:creationId xmlns:a16="http://schemas.microsoft.com/office/drawing/2014/main" id="{00000000-0008-0000-1000-0000769F1B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609600</xdr:colOff>
      <xdr:row>82</xdr:row>
      <xdr:rowOff>104775</xdr:rowOff>
    </xdr:from>
    <xdr:ext cx="5715000" cy="3533775"/>
    <xdr:graphicFrame macro="">
      <xdr:nvGraphicFramePr>
        <xdr:cNvPr id="1483591919" name="Chart 76" title="Gráfico">
          <a:extLst>
            <a:ext uri="{FF2B5EF4-FFF2-40B4-BE49-F238E27FC236}">
              <a16:creationId xmlns:a16="http://schemas.microsoft.com/office/drawing/2014/main" id="{00000000-0008-0000-1000-0000EFD06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619125</xdr:colOff>
      <xdr:row>0</xdr:row>
      <xdr:rowOff>104775</xdr:rowOff>
    </xdr:from>
    <xdr:ext cx="5715000" cy="3533775"/>
    <xdr:graphicFrame macro="">
      <xdr:nvGraphicFramePr>
        <xdr:cNvPr id="1218126940" name="Chart 77" title="Gráfico">
          <a:extLst>
            <a:ext uri="{FF2B5EF4-FFF2-40B4-BE49-F238E27FC236}">
              <a16:creationId xmlns:a16="http://schemas.microsoft.com/office/drawing/2014/main" id="{00000000-0008-0000-1100-00005C249B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685800</xdr:colOff>
      <xdr:row>21</xdr:row>
      <xdr:rowOff>161925</xdr:rowOff>
    </xdr:from>
    <xdr:ext cx="5715000" cy="3533775"/>
    <xdr:graphicFrame macro="">
      <xdr:nvGraphicFramePr>
        <xdr:cNvPr id="1635334398" name="Chart 78" title="Gráfico">
          <a:extLst>
            <a:ext uri="{FF2B5EF4-FFF2-40B4-BE49-F238E27FC236}">
              <a16:creationId xmlns:a16="http://schemas.microsoft.com/office/drawing/2014/main" id="{00000000-0008-0000-1100-0000FE3879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685800</xdr:colOff>
      <xdr:row>43</xdr:row>
      <xdr:rowOff>28575</xdr:rowOff>
    </xdr:from>
    <xdr:ext cx="5715000" cy="3533775"/>
    <xdr:graphicFrame macro="">
      <xdr:nvGraphicFramePr>
        <xdr:cNvPr id="1600588206" name="Chart 79" title="Gráfico">
          <a:extLst>
            <a:ext uri="{FF2B5EF4-FFF2-40B4-BE49-F238E27FC236}">
              <a16:creationId xmlns:a16="http://schemas.microsoft.com/office/drawing/2014/main" id="{00000000-0008-0000-1100-0000AE0967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695325</xdr:colOff>
      <xdr:row>63</xdr:row>
      <xdr:rowOff>38100</xdr:rowOff>
    </xdr:from>
    <xdr:ext cx="5715000" cy="3533775"/>
    <xdr:graphicFrame macro="">
      <xdr:nvGraphicFramePr>
        <xdr:cNvPr id="1399256896" name="Chart 80" title="Gráfico">
          <a:extLst>
            <a:ext uri="{FF2B5EF4-FFF2-40B4-BE49-F238E27FC236}">
              <a16:creationId xmlns:a16="http://schemas.microsoft.com/office/drawing/2014/main" id="{00000000-0008-0000-1100-000040F766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685800</xdr:colOff>
      <xdr:row>82</xdr:row>
      <xdr:rowOff>142875</xdr:rowOff>
    </xdr:from>
    <xdr:ext cx="5715000" cy="3533775"/>
    <xdr:graphicFrame macro="">
      <xdr:nvGraphicFramePr>
        <xdr:cNvPr id="1136756022" name="Chart 81" title="Gráfico">
          <a:extLst>
            <a:ext uri="{FF2B5EF4-FFF2-40B4-BE49-F238E27FC236}">
              <a16:creationId xmlns:a16="http://schemas.microsoft.com/office/drawing/2014/main" id="{00000000-0008-0000-1100-00003685C1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619125</xdr:colOff>
      <xdr:row>102</xdr:row>
      <xdr:rowOff>57150</xdr:rowOff>
    </xdr:from>
    <xdr:ext cx="5715000" cy="3533775"/>
    <xdr:graphicFrame macro="">
      <xdr:nvGraphicFramePr>
        <xdr:cNvPr id="711054496" name="Chart 82" title="Gráfico">
          <a:extLst>
            <a:ext uri="{FF2B5EF4-FFF2-40B4-BE49-F238E27FC236}">
              <a16:creationId xmlns:a16="http://schemas.microsoft.com/office/drawing/2014/main" id="{00000000-0008-0000-1100-0000A0D461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3</xdr:col>
      <xdr:colOff>66675</xdr:colOff>
      <xdr:row>0</xdr:row>
      <xdr:rowOff>133350</xdr:rowOff>
    </xdr:from>
    <xdr:ext cx="5715000" cy="3533775"/>
    <xdr:graphicFrame macro="">
      <xdr:nvGraphicFramePr>
        <xdr:cNvPr id="721761806" name="Chart 83" title="Gráfico">
          <a:extLst>
            <a:ext uri="{FF2B5EF4-FFF2-40B4-BE49-F238E27FC236}">
              <a16:creationId xmlns:a16="http://schemas.microsoft.com/office/drawing/2014/main" id="{00000000-0008-0000-1200-00000E3605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76200</xdr:colOff>
      <xdr:row>22</xdr:row>
      <xdr:rowOff>9525</xdr:rowOff>
    </xdr:from>
    <xdr:ext cx="5715000" cy="3533775"/>
    <xdr:graphicFrame macro="">
      <xdr:nvGraphicFramePr>
        <xdr:cNvPr id="1854065613" name="Chart 84" title="Gráfico">
          <a:extLst>
            <a:ext uri="{FF2B5EF4-FFF2-40B4-BE49-F238E27FC236}">
              <a16:creationId xmlns:a16="http://schemas.microsoft.com/office/drawing/2014/main" id="{00000000-0008-0000-1200-0000CDCB82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76200</xdr:colOff>
      <xdr:row>43</xdr:row>
      <xdr:rowOff>76200</xdr:rowOff>
    </xdr:from>
    <xdr:ext cx="5715000" cy="3533775"/>
    <xdr:graphicFrame macro="">
      <xdr:nvGraphicFramePr>
        <xdr:cNvPr id="1306462971" name="Chart 85" title="Gráfico">
          <a:extLst>
            <a:ext uri="{FF2B5EF4-FFF2-40B4-BE49-F238E27FC236}">
              <a16:creationId xmlns:a16="http://schemas.microsoft.com/office/drawing/2014/main" id="{00000000-0008-0000-1200-0000FB0AD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85725</xdr:colOff>
      <xdr:row>63</xdr:row>
      <xdr:rowOff>66675</xdr:rowOff>
    </xdr:from>
    <xdr:ext cx="5715000" cy="3533775"/>
    <xdr:graphicFrame macro="">
      <xdr:nvGraphicFramePr>
        <xdr:cNvPr id="172612110" name="Chart 86" title="Gráfico">
          <a:extLst>
            <a:ext uri="{FF2B5EF4-FFF2-40B4-BE49-F238E27FC236}">
              <a16:creationId xmlns:a16="http://schemas.microsoft.com/office/drawing/2014/main" id="{00000000-0008-0000-1200-00000EDA49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66675</xdr:colOff>
      <xdr:row>82</xdr:row>
      <xdr:rowOff>57150</xdr:rowOff>
    </xdr:from>
    <xdr:ext cx="5715000" cy="3533775"/>
    <xdr:graphicFrame macro="">
      <xdr:nvGraphicFramePr>
        <xdr:cNvPr id="1992393076" name="Chart 87" title="Gráfico">
          <a:extLst>
            <a:ext uri="{FF2B5EF4-FFF2-40B4-BE49-F238E27FC236}">
              <a16:creationId xmlns:a16="http://schemas.microsoft.com/office/drawing/2014/main" id="{00000000-0008-0000-1200-00007481C1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76200</xdr:colOff>
      <xdr:row>101</xdr:row>
      <xdr:rowOff>123825</xdr:rowOff>
    </xdr:from>
    <xdr:ext cx="5715000" cy="3533775"/>
    <xdr:graphicFrame macro="">
      <xdr:nvGraphicFramePr>
        <xdr:cNvPr id="354551529" name="Chart 88" title="Gráfico">
          <a:extLst>
            <a:ext uri="{FF2B5EF4-FFF2-40B4-BE49-F238E27FC236}">
              <a16:creationId xmlns:a16="http://schemas.microsoft.com/office/drawing/2014/main" id="{00000000-0008-0000-1200-0000E9062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3.xml><?xml version="1.0" encoding="utf-8"?>
<xdr:wsDr xmlns:xdr="http://schemas.openxmlformats.org/drawingml/2006/spreadsheetDrawing" xmlns:a="http://schemas.openxmlformats.org/drawingml/2006/main">
  <xdr:oneCellAnchor>
    <xdr:from>
      <xdr:col>2</xdr:col>
      <xdr:colOff>666750</xdr:colOff>
      <xdr:row>0</xdr:row>
      <xdr:rowOff>190500</xdr:rowOff>
    </xdr:from>
    <xdr:ext cx="5715000" cy="3533775"/>
    <xdr:graphicFrame macro="">
      <xdr:nvGraphicFramePr>
        <xdr:cNvPr id="1159250553" name="Chart 89" title="Gráfico">
          <a:extLst>
            <a:ext uri="{FF2B5EF4-FFF2-40B4-BE49-F238E27FC236}">
              <a16:creationId xmlns:a16="http://schemas.microsoft.com/office/drawing/2014/main" id="{00000000-0008-0000-1300-000079C21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714375</xdr:colOff>
      <xdr:row>22</xdr:row>
      <xdr:rowOff>76200</xdr:rowOff>
    </xdr:from>
    <xdr:ext cx="5715000" cy="3533775"/>
    <xdr:graphicFrame macro="">
      <xdr:nvGraphicFramePr>
        <xdr:cNvPr id="1436087535" name="Chart 90" title="Gráfico">
          <a:extLst>
            <a:ext uri="{FF2B5EF4-FFF2-40B4-BE49-F238E27FC236}">
              <a16:creationId xmlns:a16="http://schemas.microsoft.com/office/drawing/2014/main" id="{00000000-0008-0000-1300-0000EFF498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714375</xdr:colOff>
      <xdr:row>43</xdr:row>
      <xdr:rowOff>152400</xdr:rowOff>
    </xdr:from>
    <xdr:ext cx="5715000" cy="3533775"/>
    <xdr:graphicFrame macro="">
      <xdr:nvGraphicFramePr>
        <xdr:cNvPr id="947731471" name="Chart 91" title="Gráfico">
          <a:extLst>
            <a:ext uri="{FF2B5EF4-FFF2-40B4-BE49-F238E27FC236}">
              <a16:creationId xmlns:a16="http://schemas.microsoft.com/office/drawing/2014/main" id="{00000000-0008-0000-1300-00000F3C7D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723900</xdr:colOff>
      <xdr:row>65</xdr:row>
      <xdr:rowOff>38100</xdr:rowOff>
    </xdr:from>
    <xdr:ext cx="5715000" cy="3533775"/>
    <xdr:graphicFrame macro="">
      <xdr:nvGraphicFramePr>
        <xdr:cNvPr id="132476360" name="Chart 92" title="Gráfico">
          <a:extLst>
            <a:ext uri="{FF2B5EF4-FFF2-40B4-BE49-F238E27FC236}">
              <a16:creationId xmlns:a16="http://schemas.microsoft.com/office/drawing/2014/main" id="{00000000-0008-0000-1300-0000C86DE5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723900</xdr:colOff>
      <xdr:row>84</xdr:row>
      <xdr:rowOff>19050</xdr:rowOff>
    </xdr:from>
    <xdr:ext cx="5715000" cy="3533775"/>
    <xdr:graphicFrame macro="">
      <xdr:nvGraphicFramePr>
        <xdr:cNvPr id="35290043" name="Chart 93" title="Gráfico">
          <a:extLst>
            <a:ext uri="{FF2B5EF4-FFF2-40B4-BE49-F238E27FC236}">
              <a16:creationId xmlns:a16="http://schemas.microsoft.com/office/drawing/2014/main" id="{00000000-0008-0000-1300-0000BB7B1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723900</xdr:colOff>
      <xdr:row>103</xdr:row>
      <xdr:rowOff>57150</xdr:rowOff>
    </xdr:from>
    <xdr:ext cx="5715000" cy="3533775"/>
    <xdr:graphicFrame macro="">
      <xdr:nvGraphicFramePr>
        <xdr:cNvPr id="106789686" name="Chart 94" title="Gráfico">
          <a:extLst>
            <a:ext uri="{FF2B5EF4-FFF2-40B4-BE49-F238E27FC236}">
              <a16:creationId xmlns:a16="http://schemas.microsoft.com/office/drawing/2014/main" id="{00000000-0008-0000-1300-0000367B5D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dr:oneCellAnchor>
    <xdr:from>
      <xdr:col>2</xdr:col>
      <xdr:colOff>571500</xdr:colOff>
      <xdr:row>0</xdr:row>
      <xdr:rowOff>171450</xdr:rowOff>
    </xdr:from>
    <xdr:ext cx="5715000" cy="3533775"/>
    <xdr:graphicFrame macro="">
      <xdr:nvGraphicFramePr>
        <xdr:cNvPr id="1222257461" name="Chart 95" title="Gráfico">
          <a:extLst>
            <a:ext uri="{FF2B5EF4-FFF2-40B4-BE49-F238E27FC236}">
              <a16:creationId xmlns:a16="http://schemas.microsoft.com/office/drawing/2014/main" id="{00000000-0008-0000-1400-0000352BD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571500</xdr:colOff>
      <xdr:row>21</xdr:row>
      <xdr:rowOff>171450</xdr:rowOff>
    </xdr:from>
    <xdr:ext cx="5715000" cy="3533775"/>
    <xdr:graphicFrame macro="">
      <xdr:nvGraphicFramePr>
        <xdr:cNvPr id="2041822986" name="Chart 96" title="Gráfico">
          <a:extLst>
            <a:ext uri="{FF2B5EF4-FFF2-40B4-BE49-F238E27FC236}">
              <a16:creationId xmlns:a16="http://schemas.microsoft.com/office/drawing/2014/main" id="{00000000-0008-0000-1400-00000ABFB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571500</xdr:colOff>
      <xdr:row>42</xdr:row>
      <xdr:rowOff>171450</xdr:rowOff>
    </xdr:from>
    <xdr:ext cx="5715000" cy="3533775"/>
    <xdr:graphicFrame macro="">
      <xdr:nvGraphicFramePr>
        <xdr:cNvPr id="314519627" name="Chart 97" title="Gráfico">
          <a:extLst>
            <a:ext uri="{FF2B5EF4-FFF2-40B4-BE49-F238E27FC236}">
              <a16:creationId xmlns:a16="http://schemas.microsoft.com/office/drawing/2014/main" id="{00000000-0008-0000-1400-00004B30BF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571500</xdr:colOff>
      <xdr:row>63</xdr:row>
      <xdr:rowOff>28575</xdr:rowOff>
    </xdr:from>
    <xdr:ext cx="5715000" cy="3533775"/>
    <xdr:graphicFrame macro="">
      <xdr:nvGraphicFramePr>
        <xdr:cNvPr id="928832744" name="Chart 98" title="Gráfico">
          <a:extLst>
            <a:ext uri="{FF2B5EF4-FFF2-40B4-BE49-F238E27FC236}">
              <a16:creationId xmlns:a16="http://schemas.microsoft.com/office/drawing/2014/main" id="{00000000-0008-0000-1400-0000E8DC5C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571500</xdr:colOff>
      <xdr:row>82</xdr:row>
      <xdr:rowOff>76200</xdr:rowOff>
    </xdr:from>
    <xdr:ext cx="5715000" cy="3533775"/>
    <xdr:graphicFrame macro="">
      <xdr:nvGraphicFramePr>
        <xdr:cNvPr id="425399319" name="Chart 99" title="Gráfico">
          <a:extLst>
            <a:ext uri="{FF2B5EF4-FFF2-40B4-BE49-F238E27FC236}">
              <a16:creationId xmlns:a16="http://schemas.microsoft.com/office/drawing/2014/main" id="{00000000-0008-0000-1400-000017145B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571500</xdr:colOff>
      <xdr:row>101</xdr:row>
      <xdr:rowOff>123825</xdr:rowOff>
    </xdr:from>
    <xdr:ext cx="5715000" cy="3533775"/>
    <xdr:graphicFrame macro="">
      <xdr:nvGraphicFramePr>
        <xdr:cNvPr id="1618536076" name="Chart 100" title="Gráfico">
          <a:extLst>
            <a:ext uri="{FF2B5EF4-FFF2-40B4-BE49-F238E27FC236}">
              <a16:creationId xmlns:a16="http://schemas.microsoft.com/office/drawing/2014/main" id="{00000000-0008-0000-1400-00008CE678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dr:oneCellAnchor>
    <xdr:from>
      <xdr:col>0</xdr:col>
      <xdr:colOff>76200</xdr:colOff>
      <xdr:row>0</xdr:row>
      <xdr:rowOff>0</xdr:rowOff>
    </xdr:from>
    <xdr:ext cx="5715000" cy="3533775"/>
    <xdr:graphicFrame macro="">
      <xdr:nvGraphicFramePr>
        <xdr:cNvPr id="1753739591" name="Chart 101" title="Gráfico">
          <a:extLst>
            <a:ext uri="{FF2B5EF4-FFF2-40B4-BE49-F238E27FC236}">
              <a16:creationId xmlns:a16="http://schemas.microsoft.com/office/drawing/2014/main" id="{00000000-0008-0000-1500-000047F187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20</xdr:row>
      <xdr:rowOff>161925</xdr:rowOff>
    </xdr:from>
    <xdr:ext cx="5715000" cy="3533775"/>
    <xdr:graphicFrame macro="">
      <xdr:nvGraphicFramePr>
        <xdr:cNvPr id="808049949" name="Chart 102" title="Gráfico">
          <a:extLst>
            <a:ext uri="{FF2B5EF4-FFF2-40B4-BE49-F238E27FC236}">
              <a16:creationId xmlns:a16="http://schemas.microsoft.com/office/drawing/2014/main" id="{00000000-0008-0000-1500-00001DDD29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40</xdr:row>
      <xdr:rowOff>142875</xdr:rowOff>
    </xdr:from>
    <xdr:ext cx="5715000" cy="3533775"/>
    <xdr:graphicFrame macro="">
      <xdr:nvGraphicFramePr>
        <xdr:cNvPr id="531844539" name="Chart 103" title="Gráfico">
          <a:extLst>
            <a:ext uri="{FF2B5EF4-FFF2-40B4-BE49-F238E27FC236}">
              <a16:creationId xmlns:a16="http://schemas.microsoft.com/office/drawing/2014/main" id="{00000000-0008-0000-1500-0000BB4DB3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61</xdr:row>
      <xdr:rowOff>9525</xdr:rowOff>
    </xdr:from>
    <xdr:ext cx="5715000" cy="3533775"/>
    <xdr:graphicFrame macro="">
      <xdr:nvGraphicFramePr>
        <xdr:cNvPr id="1820293621" name="Chart 104" title="Gráfico">
          <a:extLst>
            <a:ext uri="{FF2B5EF4-FFF2-40B4-BE49-F238E27FC236}">
              <a16:creationId xmlns:a16="http://schemas.microsoft.com/office/drawing/2014/main" id="{00000000-0008-0000-1500-0000F5797F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81</xdr:row>
      <xdr:rowOff>0</xdr:rowOff>
    </xdr:from>
    <xdr:ext cx="5715000" cy="3533775"/>
    <xdr:graphicFrame macro="">
      <xdr:nvGraphicFramePr>
        <xdr:cNvPr id="1663720995" name="Chart 105" title="Gráfico">
          <a:extLst>
            <a:ext uri="{FF2B5EF4-FFF2-40B4-BE49-F238E27FC236}">
              <a16:creationId xmlns:a16="http://schemas.microsoft.com/office/drawing/2014/main" id="{00000000-0008-0000-1500-0000235E2A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100</xdr:row>
      <xdr:rowOff>180975</xdr:rowOff>
    </xdr:from>
    <xdr:ext cx="5715000" cy="3533775"/>
    <xdr:graphicFrame macro="">
      <xdr:nvGraphicFramePr>
        <xdr:cNvPr id="573673719" name="Chart 106" title="Gráfico">
          <a:extLst>
            <a:ext uri="{FF2B5EF4-FFF2-40B4-BE49-F238E27FC236}">
              <a16:creationId xmlns:a16="http://schemas.microsoft.com/office/drawing/2014/main" id="{00000000-0008-0000-1500-0000F79031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dr:oneCellAnchor>
    <xdr:from>
      <xdr:col>0</xdr:col>
      <xdr:colOff>76200</xdr:colOff>
      <xdr:row>0</xdr:row>
      <xdr:rowOff>0</xdr:rowOff>
    </xdr:from>
    <xdr:ext cx="5715000" cy="3533775"/>
    <xdr:graphicFrame macro="">
      <xdr:nvGraphicFramePr>
        <xdr:cNvPr id="2048809756" name="Chart 107" title="Gráfico">
          <a:extLst>
            <a:ext uri="{FF2B5EF4-FFF2-40B4-BE49-F238E27FC236}">
              <a16:creationId xmlns:a16="http://schemas.microsoft.com/office/drawing/2014/main" id="{00000000-0008-0000-1600-00001C5B1E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76200</xdr:colOff>
      <xdr:row>20</xdr:row>
      <xdr:rowOff>0</xdr:rowOff>
    </xdr:from>
    <xdr:ext cx="5715000" cy="3533775"/>
    <xdr:graphicFrame macro="">
      <xdr:nvGraphicFramePr>
        <xdr:cNvPr id="879066300" name="Chart 108" title="Gráfico">
          <a:extLst>
            <a:ext uri="{FF2B5EF4-FFF2-40B4-BE49-F238E27FC236}">
              <a16:creationId xmlns:a16="http://schemas.microsoft.com/office/drawing/2014/main" id="{00000000-0008-0000-1600-0000BC7C65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76200</xdr:colOff>
      <xdr:row>40</xdr:row>
      <xdr:rowOff>171450</xdr:rowOff>
    </xdr:from>
    <xdr:ext cx="5715000" cy="3533775"/>
    <xdr:graphicFrame macro="">
      <xdr:nvGraphicFramePr>
        <xdr:cNvPr id="2141168249" name="Chart 109" title="Gráfico">
          <a:extLst>
            <a:ext uri="{FF2B5EF4-FFF2-40B4-BE49-F238E27FC236}">
              <a16:creationId xmlns:a16="http://schemas.microsoft.com/office/drawing/2014/main" id="{00000000-0008-0000-1600-000079A29F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61</xdr:row>
      <xdr:rowOff>152400</xdr:rowOff>
    </xdr:from>
    <xdr:ext cx="5715000" cy="3533775"/>
    <xdr:graphicFrame macro="">
      <xdr:nvGraphicFramePr>
        <xdr:cNvPr id="1674586430" name="Chart 110" title="Gráfico">
          <a:extLst>
            <a:ext uri="{FF2B5EF4-FFF2-40B4-BE49-F238E27FC236}">
              <a16:creationId xmlns:a16="http://schemas.microsoft.com/office/drawing/2014/main" id="{00000000-0008-0000-1600-00003E29D0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82</xdr:row>
      <xdr:rowOff>142875</xdr:rowOff>
    </xdr:from>
    <xdr:ext cx="5715000" cy="3533775"/>
    <xdr:graphicFrame macro="">
      <xdr:nvGraphicFramePr>
        <xdr:cNvPr id="314084855" name="Chart 111" title="Gráfico">
          <a:extLst>
            <a:ext uri="{FF2B5EF4-FFF2-40B4-BE49-F238E27FC236}">
              <a16:creationId xmlns:a16="http://schemas.microsoft.com/office/drawing/2014/main" id="{00000000-0008-0000-1600-0000F78DB8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103</xdr:row>
      <xdr:rowOff>85725</xdr:rowOff>
    </xdr:from>
    <xdr:ext cx="5715000" cy="3533775"/>
    <xdr:graphicFrame macro="">
      <xdr:nvGraphicFramePr>
        <xdr:cNvPr id="47017124" name="Chart 112" title="Gráfico">
          <a:extLst>
            <a:ext uri="{FF2B5EF4-FFF2-40B4-BE49-F238E27FC236}">
              <a16:creationId xmlns:a16="http://schemas.microsoft.com/office/drawing/2014/main" id="{00000000-0008-0000-1600-0000A46CCD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7.xml><?xml version="1.0" encoding="utf-8"?>
<xdr:wsDr xmlns:xdr="http://schemas.openxmlformats.org/drawingml/2006/spreadsheetDrawing" xmlns:a="http://schemas.openxmlformats.org/drawingml/2006/main">
  <xdr:oneCellAnchor>
    <xdr:from>
      <xdr:col>0</xdr:col>
      <xdr:colOff>0</xdr:colOff>
      <xdr:row>0</xdr:row>
      <xdr:rowOff>0</xdr:rowOff>
    </xdr:from>
    <xdr:ext cx="5715000" cy="3533775"/>
    <xdr:graphicFrame macro="">
      <xdr:nvGraphicFramePr>
        <xdr:cNvPr id="943520768" name="Chart 113" title="Gráfico">
          <a:extLst>
            <a:ext uri="{FF2B5EF4-FFF2-40B4-BE49-F238E27FC236}">
              <a16:creationId xmlns:a16="http://schemas.microsoft.com/office/drawing/2014/main" id="{00000000-0008-0000-1700-000000FC3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18</xdr:row>
      <xdr:rowOff>171450</xdr:rowOff>
    </xdr:from>
    <xdr:ext cx="5715000" cy="3533775"/>
    <xdr:graphicFrame macro="">
      <xdr:nvGraphicFramePr>
        <xdr:cNvPr id="664699413" name="Chart 114" title="Gráfico">
          <a:extLst>
            <a:ext uri="{FF2B5EF4-FFF2-40B4-BE49-F238E27FC236}">
              <a16:creationId xmlns:a16="http://schemas.microsoft.com/office/drawing/2014/main" id="{00000000-0008-0000-1700-000015829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37</xdr:row>
      <xdr:rowOff>152400</xdr:rowOff>
    </xdr:from>
    <xdr:ext cx="5715000" cy="3533775"/>
    <xdr:graphicFrame macro="">
      <xdr:nvGraphicFramePr>
        <xdr:cNvPr id="1844555838" name="Chart 115" title="Gráfico">
          <a:extLst>
            <a:ext uri="{FF2B5EF4-FFF2-40B4-BE49-F238E27FC236}">
              <a16:creationId xmlns:a16="http://schemas.microsoft.com/office/drawing/2014/main" id="{00000000-0008-0000-1700-00003EB0F1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56</xdr:row>
      <xdr:rowOff>133350</xdr:rowOff>
    </xdr:from>
    <xdr:ext cx="5715000" cy="3533775"/>
    <xdr:graphicFrame macro="">
      <xdr:nvGraphicFramePr>
        <xdr:cNvPr id="1443665443" name="Chart 116" title="Gráfico">
          <a:extLst>
            <a:ext uri="{FF2B5EF4-FFF2-40B4-BE49-F238E27FC236}">
              <a16:creationId xmlns:a16="http://schemas.microsoft.com/office/drawing/2014/main" id="{00000000-0008-0000-1700-000023960C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75</xdr:row>
      <xdr:rowOff>114300</xdr:rowOff>
    </xdr:from>
    <xdr:ext cx="5715000" cy="3533775"/>
    <xdr:graphicFrame macro="">
      <xdr:nvGraphicFramePr>
        <xdr:cNvPr id="1249823192" name="Chart 117" title="Gráfico">
          <a:extLst>
            <a:ext uri="{FF2B5EF4-FFF2-40B4-BE49-F238E27FC236}">
              <a16:creationId xmlns:a16="http://schemas.microsoft.com/office/drawing/2014/main" id="{00000000-0008-0000-1700-0000D8C97E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94</xdr:row>
      <xdr:rowOff>95250</xdr:rowOff>
    </xdr:from>
    <xdr:ext cx="5715000" cy="3533775"/>
    <xdr:graphicFrame macro="">
      <xdr:nvGraphicFramePr>
        <xdr:cNvPr id="1665759954" name="Chart 118" title="Gráfico">
          <a:extLst>
            <a:ext uri="{FF2B5EF4-FFF2-40B4-BE49-F238E27FC236}">
              <a16:creationId xmlns:a16="http://schemas.microsoft.com/office/drawing/2014/main" id="{00000000-0008-0000-1700-0000D27A49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8.xml><?xml version="1.0" encoding="utf-8"?>
<xdr:wsDr xmlns:xdr="http://schemas.openxmlformats.org/drawingml/2006/spreadsheetDrawing" xmlns:a="http://schemas.openxmlformats.org/drawingml/2006/main">
  <xdr:oneCellAnchor>
    <xdr:from>
      <xdr:col>0</xdr:col>
      <xdr:colOff>0</xdr:colOff>
      <xdr:row>0</xdr:row>
      <xdr:rowOff>0</xdr:rowOff>
    </xdr:from>
    <xdr:ext cx="5715000" cy="3533775"/>
    <xdr:graphicFrame macro="">
      <xdr:nvGraphicFramePr>
        <xdr:cNvPr id="1515370226" name="Chart 119" title="Gráfico">
          <a:extLst>
            <a:ext uri="{FF2B5EF4-FFF2-40B4-BE49-F238E27FC236}">
              <a16:creationId xmlns:a16="http://schemas.microsoft.com/office/drawing/2014/main" id="{00000000-0008-0000-1800-0000F2B652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18</xdr:row>
      <xdr:rowOff>171450</xdr:rowOff>
    </xdr:from>
    <xdr:ext cx="5715000" cy="3533775"/>
    <xdr:graphicFrame macro="">
      <xdr:nvGraphicFramePr>
        <xdr:cNvPr id="154644449" name="Chart 120" title="Gráfico">
          <a:extLst>
            <a:ext uri="{FF2B5EF4-FFF2-40B4-BE49-F238E27FC236}">
              <a16:creationId xmlns:a16="http://schemas.microsoft.com/office/drawing/2014/main" id="{00000000-0008-0000-1800-0000E1AF3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56</xdr:row>
      <xdr:rowOff>133350</xdr:rowOff>
    </xdr:from>
    <xdr:ext cx="5715000" cy="3533775"/>
    <xdr:graphicFrame macro="">
      <xdr:nvGraphicFramePr>
        <xdr:cNvPr id="592388497" name="Chart 121" title="Gráfico">
          <a:extLst>
            <a:ext uri="{FF2B5EF4-FFF2-40B4-BE49-F238E27FC236}">
              <a16:creationId xmlns:a16="http://schemas.microsoft.com/office/drawing/2014/main" id="{00000000-0008-0000-1800-000091214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75</xdr:row>
      <xdr:rowOff>114300</xdr:rowOff>
    </xdr:from>
    <xdr:ext cx="5715000" cy="3533775"/>
    <xdr:graphicFrame macro="">
      <xdr:nvGraphicFramePr>
        <xdr:cNvPr id="1382291166" name="Chart 122" title="Gráfico">
          <a:extLst>
            <a:ext uri="{FF2B5EF4-FFF2-40B4-BE49-F238E27FC236}">
              <a16:creationId xmlns:a16="http://schemas.microsoft.com/office/drawing/2014/main" id="{00000000-0008-0000-1800-0000DE1664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94</xdr:row>
      <xdr:rowOff>95250</xdr:rowOff>
    </xdr:from>
    <xdr:ext cx="5715000" cy="3533775"/>
    <xdr:graphicFrame macro="">
      <xdr:nvGraphicFramePr>
        <xdr:cNvPr id="1710193752" name="Chart 123" title="Gráfico">
          <a:extLst>
            <a:ext uri="{FF2B5EF4-FFF2-40B4-BE49-F238E27FC236}">
              <a16:creationId xmlns:a16="http://schemas.microsoft.com/office/drawing/2014/main" id="{00000000-0008-0000-1800-0000587CE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37</xdr:row>
      <xdr:rowOff>152400</xdr:rowOff>
    </xdr:from>
    <xdr:ext cx="5715000" cy="3533775"/>
    <xdr:graphicFrame macro="">
      <xdr:nvGraphicFramePr>
        <xdr:cNvPr id="1225703379" name="Chart 124" title="Gráfico">
          <a:extLst>
            <a:ext uri="{FF2B5EF4-FFF2-40B4-BE49-F238E27FC236}">
              <a16:creationId xmlns:a16="http://schemas.microsoft.com/office/drawing/2014/main" id="{00000000-0008-0000-1800-0000D3BF0E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19.xml><?xml version="1.0" encoding="utf-8"?>
<xdr:wsDr xmlns:xdr="http://schemas.openxmlformats.org/drawingml/2006/spreadsheetDrawing" xmlns:a="http://schemas.openxmlformats.org/drawingml/2006/main">
  <xdr:oneCellAnchor>
    <xdr:from>
      <xdr:col>0</xdr:col>
      <xdr:colOff>0</xdr:colOff>
      <xdr:row>0</xdr:row>
      <xdr:rowOff>0</xdr:rowOff>
    </xdr:from>
    <xdr:ext cx="5715000" cy="3533775"/>
    <xdr:graphicFrame macro="">
      <xdr:nvGraphicFramePr>
        <xdr:cNvPr id="582020705" name="Chart 125" title="Gráfico">
          <a:extLst>
            <a:ext uri="{FF2B5EF4-FFF2-40B4-BE49-F238E27FC236}">
              <a16:creationId xmlns:a16="http://schemas.microsoft.com/office/drawing/2014/main" id="{00000000-0008-0000-1900-000061EEB0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18</xdr:row>
      <xdr:rowOff>180975</xdr:rowOff>
    </xdr:from>
    <xdr:ext cx="5715000" cy="3533775"/>
    <xdr:graphicFrame macro="">
      <xdr:nvGraphicFramePr>
        <xdr:cNvPr id="1053123992" name="Chart 126" title="Gráfico">
          <a:extLst>
            <a:ext uri="{FF2B5EF4-FFF2-40B4-BE49-F238E27FC236}">
              <a16:creationId xmlns:a16="http://schemas.microsoft.com/office/drawing/2014/main" id="{00000000-0008-0000-1900-00009865C53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37</xdr:row>
      <xdr:rowOff>171450</xdr:rowOff>
    </xdr:from>
    <xdr:ext cx="5715000" cy="3533775"/>
    <xdr:graphicFrame macro="">
      <xdr:nvGraphicFramePr>
        <xdr:cNvPr id="1342013936" name="Chart 127" title="Gráfico">
          <a:extLst>
            <a:ext uri="{FF2B5EF4-FFF2-40B4-BE49-F238E27FC236}">
              <a16:creationId xmlns:a16="http://schemas.microsoft.com/office/drawing/2014/main" id="{00000000-0008-0000-1900-0000F081FD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56</xdr:row>
      <xdr:rowOff>161925</xdr:rowOff>
    </xdr:from>
    <xdr:ext cx="5715000" cy="3533775"/>
    <xdr:graphicFrame macro="">
      <xdr:nvGraphicFramePr>
        <xdr:cNvPr id="1718175500" name="Chart 128" title="Gráfico">
          <a:extLst>
            <a:ext uri="{FF2B5EF4-FFF2-40B4-BE49-F238E27FC236}">
              <a16:creationId xmlns:a16="http://schemas.microsoft.com/office/drawing/2014/main" id="{00000000-0008-0000-1900-00000C4769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75</xdr:row>
      <xdr:rowOff>152400</xdr:rowOff>
    </xdr:from>
    <xdr:ext cx="5715000" cy="3533775"/>
    <xdr:graphicFrame macro="">
      <xdr:nvGraphicFramePr>
        <xdr:cNvPr id="1004050128" name="Chart 129" title="Gráfico">
          <a:extLst>
            <a:ext uri="{FF2B5EF4-FFF2-40B4-BE49-F238E27FC236}">
              <a16:creationId xmlns:a16="http://schemas.microsoft.com/office/drawing/2014/main" id="{00000000-0008-0000-1900-0000D096D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94</xdr:row>
      <xdr:rowOff>142875</xdr:rowOff>
    </xdr:from>
    <xdr:ext cx="5715000" cy="3533775"/>
    <xdr:graphicFrame macro="">
      <xdr:nvGraphicFramePr>
        <xdr:cNvPr id="2032349908" name="Chart 130" title="Gráfico">
          <a:extLst>
            <a:ext uri="{FF2B5EF4-FFF2-40B4-BE49-F238E27FC236}">
              <a16:creationId xmlns:a16="http://schemas.microsoft.com/office/drawing/2014/main" id="{00000000-0008-0000-1900-0000D43223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0.xml><?xml version="1.0" encoding="utf-8"?>
<xdr:wsDr xmlns:xdr="http://schemas.openxmlformats.org/drawingml/2006/spreadsheetDrawing" xmlns:a="http://schemas.openxmlformats.org/drawingml/2006/main">
  <xdr:oneCellAnchor>
    <xdr:from>
      <xdr:col>0</xdr:col>
      <xdr:colOff>0</xdr:colOff>
      <xdr:row>0</xdr:row>
      <xdr:rowOff>0</xdr:rowOff>
    </xdr:from>
    <xdr:ext cx="5715000" cy="3533775"/>
    <xdr:graphicFrame macro="">
      <xdr:nvGraphicFramePr>
        <xdr:cNvPr id="589871853" name="Chart 131" title="Gráfico">
          <a:extLst>
            <a:ext uri="{FF2B5EF4-FFF2-40B4-BE49-F238E27FC236}">
              <a16:creationId xmlns:a16="http://schemas.microsoft.com/office/drawing/2014/main" id="{00000000-0008-0000-1A00-0000EDBA28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0</xdr:colOff>
      <xdr:row>18</xdr:row>
      <xdr:rowOff>180975</xdr:rowOff>
    </xdr:from>
    <xdr:ext cx="5715000" cy="3533775"/>
    <xdr:graphicFrame macro="">
      <xdr:nvGraphicFramePr>
        <xdr:cNvPr id="1256437219" name="Chart 132" title="Gráfico">
          <a:extLst>
            <a:ext uri="{FF2B5EF4-FFF2-40B4-BE49-F238E27FC236}">
              <a16:creationId xmlns:a16="http://schemas.microsoft.com/office/drawing/2014/main" id="{00000000-0008-0000-1A00-0000E3B5E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0</xdr:colOff>
      <xdr:row>37</xdr:row>
      <xdr:rowOff>171450</xdr:rowOff>
    </xdr:from>
    <xdr:ext cx="5715000" cy="3533775"/>
    <xdr:graphicFrame macro="">
      <xdr:nvGraphicFramePr>
        <xdr:cNvPr id="786115384" name="Chart 133" title="Gráfico">
          <a:extLst>
            <a:ext uri="{FF2B5EF4-FFF2-40B4-BE49-F238E27FC236}">
              <a16:creationId xmlns:a16="http://schemas.microsoft.com/office/drawing/2014/main" id="{00000000-0008-0000-1A00-0000382BDB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0</xdr:colOff>
      <xdr:row>56</xdr:row>
      <xdr:rowOff>161925</xdr:rowOff>
    </xdr:from>
    <xdr:ext cx="5715000" cy="3533775"/>
    <xdr:graphicFrame macro="">
      <xdr:nvGraphicFramePr>
        <xdr:cNvPr id="834305746" name="Chart 134" title="Gráfico">
          <a:extLst>
            <a:ext uri="{FF2B5EF4-FFF2-40B4-BE49-F238E27FC236}">
              <a16:creationId xmlns:a16="http://schemas.microsoft.com/office/drawing/2014/main" id="{00000000-0008-0000-1A00-0000D27EBA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0</xdr:colOff>
      <xdr:row>75</xdr:row>
      <xdr:rowOff>152400</xdr:rowOff>
    </xdr:from>
    <xdr:ext cx="5715000" cy="3533775"/>
    <xdr:graphicFrame macro="">
      <xdr:nvGraphicFramePr>
        <xdr:cNvPr id="1063214681" name="Chart 135" title="Gráfico">
          <a:extLst>
            <a:ext uri="{FF2B5EF4-FFF2-40B4-BE49-F238E27FC236}">
              <a16:creationId xmlns:a16="http://schemas.microsoft.com/office/drawing/2014/main" id="{00000000-0008-0000-1A00-0000595E5F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0</xdr:colOff>
      <xdr:row>94</xdr:row>
      <xdr:rowOff>142875</xdr:rowOff>
    </xdr:from>
    <xdr:ext cx="5715000" cy="3533775"/>
    <xdr:graphicFrame macro="">
      <xdr:nvGraphicFramePr>
        <xdr:cNvPr id="1269770416" name="Chart 136" title="Gráfico">
          <a:extLst>
            <a:ext uri="{FF2B5EF4-FFF2-40B4-BE49-F238E27FC236}">
              <a16:creationId xmlns:a16="http://schemas.microsoft.com/office/drawing/2014/main" id="{00000000-0008-0000-1A00-0000B028AF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1.xml><?xml version="1.0" encoding="utf-8"?>
<xdr:wsDr xmlns:xdr="http://schemas.openxmlformats.org/drawingml/2006/spreadsheetDrawing" xmlns:a="http://schemas.openxmlformats.org/drawingml/2006/main">
  <xdr:oneCellAnchor>
    <xdr:from>
      <xdr:col>0</xdr:col>
      <xdr:colOff>152400</xdr:colOff>
      <xdr:row>0</xdr:row>
      <xdr:rowOff>85725</xdr:rowOff>
    </xdr:from>
    <xdr:ext cx="5715000" cy="3533775"/>
    <xdr:graphicFrame macro="">
      <xdr:nvGraphicFramePr>
        <xdr:cNvPr id="893197300" name="Chart 137" title="Gráfico">
          <a:extLst>
            <a:ext uri="{FF2B5EF4-FFF2-40B4-BE49-F238E27FC236}">
              <a16:creationId xmlns:a16="http://schemas.microsoft.com/office/drawing/2014/main" id="{00000000-0008-0000-1B00-0000F41B3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0</xdr:col>
      <xdr:colOff>152400</xdr:colOff>
      <xdr:row>20</xdr:row>
      <xdr:rowOff>76200</xdr:rowOff>
    </xdr:from>
    <xdr:ext cx="5715000" cy="3533775"/>
    <xdr:graphicFrame macro="">
      <xdr:nvGraphicFramePr>
        <xdr:cNvPr id="704036552" name="Chart 138" title="Gráfico">
          <a:extLst>
            <a:ext uri="{FF2B5EF4-FFF2-40B4-BE49-F238E27FC236}">
              <a16:creationId xmlns:a16="http://schemas.microsoft.com/office/drawing/2014/main" id="{00000000-0008-0000-1B00-0000C8BEF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0</xdr:col>
      <xdr:colOff>152400</xdr:colOff>
      <xdr:row>39</xdr:row>
      <xdr:rowOff>161925</xdr:rowOff>
    </xdr:from>
    <xdr:ext cx="5715000" cy="3533775"/>
    <xdr:graphicFrame macro="">
      <xdr:nvGraphicFramePr>
        <xdr:cNvPr id="1475199320" name="Chart 139" title="Gráfico">
          <a:extLst>
            <a:ext uri="{FF2B5EF4-FFF2-40B4-BE49-F238E27FC236}">
              <a16:creationId xmlns:a16="http://schemas.microsoft.com/office/drawing/2014/main" id="{00000000-0008-0000-1B00-000058C1ED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152400</xdr:colOff>
      <xdr:row>59</xdr:row>
      <xdr:rowOff>57150</xdr:rowOff>
    </xdr:from>
    <xdr:ext cx="5715000" cy="3533775"/>
    <xdr:graphicFrame macro="">
      <xdr:nvGraphicFramePr>
        <xdr:cNvPr id="1367632796" name="Chart 140" title="Gráfico">
          <a:extLst>
            <a:ext uri="{FF2B5EF4-FFF2-40B4-BE49-F238E27FC236}">
              <a16:creationId xmlns:a16="http://schemas.microsoft.com/office/drawing/2014/main" id="{00000000-0008-0000-1B00-00009C6B84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0</xdr:col>
      <xdr:colOff>200025</xdr:colOff>
      <xdr:row>78</xdr:row>
      <xdr:rowOff>161925</xdr:rowOff>
    </xdr:from>
    <xdr:ext cx="5715000" cy="3533775"/>
    <xdr:graphicFrame macro="">
      <xdr:nvGraphicFramePr>
        <xdr:cNvPr id="2060023660" name="Chart 141" title="Gráfico">
          <a:extLst>
            <a:ext uri="{FF2B5EF4-FFF2-40B4-BE49-F238E27FC236}">
              <a16:creationId xmlns:a16="http://schemas.microsoft.com/office/drawing/2014/main" id="{00000000-0008-0000-1B00-00006C77C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247650</xdr:colOff>
      <xdr:row>98</xdr:row>
      <xdr:rowOff>171450</xdr:rowOff>
    </xdr:from>
    <xdr:ext cx="5715000" cy="3533775"/>
    <xdr:graphicFrame macro="">
      <xdr:nvGraphicFramePr>
        <xdr:cNvPr id="86566080" name="Chart 142" title="Gráfico">
          <a:extLst>
            <a:ext uri="{FF2B5EF4-FFF2-40B4-BE49-F238E27FC236}">
              <a16:creationId xmlns:a16="http://schemas.microsoft.com/office/drawing/2014/main" id="{00000000-0008-0000-1B00-0000C0E428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2.xml><?xml version="1.0" encoding="utf-8"?>
<xdr:wsDr xmlns:xdr="http://schemas.openxmlformats.org/drawingml/2006/spreadsheetDrawing" xmlns:a="http://schemas.openxmlformats.org/drawingml/2006/main">
  <xdr:oneCellAnchor>
    <xdr:from>
      <xdr:col>2</xdr:col>
      <xdr:colOff>952500</xdr:colOff>
      <xdr:row>1</xdr:row>
      <xdr:rowOff>161925</xdr:rowOff>
    </xdr:from>
    <xdr:ext cx="5715000" cy="3533775"/>
    <xdr:graphicFrame macro="">
      <xdr:nvGraphicFramePr>
        <xdr:cNvPr id="1289959822" name="Chart 143" title="Gráfico">
          <a:extLst>
            <a:ext uri="{FF2B5EF4-FFF2-40B4-BE49-F238E27FC236}">
              <a16:creationId xmlns:a16="http://schemas.microsoft.com/office/drawing/2014/main" id="{00000000-0008-0000-1C00-00008E39E3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952500</xdr:colOff>
      <xdr:row>21</xdr:row>
      <xdr:rowOff>0</xdr:rowOff>
    </xdr:from>
    <xdr:ext cx="5715000" cy="3533775"/>
    <xdr:graphicFrame macro="">
      <xdr:nvGraphicFramePr>
        <xdr:cNvPr id="1272661669" name="Chart 144" title="Gráfico">
          <a:extLst>
            <a:ext uri="{FF2B5EF4-FFF2-40B4-BE49-F238E27FC236}">
              <a16:creationId xmlns:a16="http://schemas.microsoft.com/office/drawing/2014/main" id="{00000000-0008-0000-1C00-0000A546DB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952500</xdr:colOff>
      <xdr:row>40</xdr:row>
      <xdr:rowOff>28575</xdr:rowOff>
    </xdr:from>
    <xdr:ext cx="5715000" cy="3533775"/>
    <xdr:graphicFrame macro="">
      <xdr:nvGraphicFramePr>
        <xdr:cNvPr id="540717340" name="Chart 145" title="Gráfico">
          <a:extLst>
            <a:ext uri="{FF2B5EF4-FFF2-40B4-BE49-F238E27FC236}">
              <a16:creationId xmlns:a16="http://schemas.microsoft.com/office/drawing/2014/main" id="{00000000-0008-0000-1C00-00001CB13A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952500</xdr:colOff>
      <xdr:row>59</xdr:row>
      <xdr:rowOff>9525</xdr:rowOff>
    </xdr:from>
    <xdr:ext cx="5715000" cy="3533775"/>
    <xdr:graphicFrame macro="">
      <xdr:nvGraphicFramePr>
        <xdr:cNvPr id="1333735544" name="Chart 146" title="Gráfico">
          <a:extLst>
            <a:ext uri="{FF2B5EF4-FFF2-40B4-BE49-F238E27FC236}">
              <a16:creationId xmlns:a16="http://schemas.microsoft.com/office/drawing/2014/main" id="{00000000-0008-0000-1C00-000078307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952500</xdr:colOff>
      <xdr:row>77</xdr:row>
      <xdr:rowOff>180975</xdr:rowOff>
    </xdr:from>
    <xdr:ext cx="5715000" cy="3533775"/>
    <xdr:graphicFrame macro="">
      <xdr:nvGraphicFramePr>
        <xdr:cNvPr id="1289291532" name="Chart 147" title="Gráfico">
          <a:extLst>
            <a:ext uri="{FF2B5EF4-FFF2-40B4-BE49-F238E27FC236}">
              <a16:creationId xmlns:a16="http://schemas.microsoft.com/office/drawing/2014/main" id="{00000000-0008-0000-1C00-00000C07D9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952500</xdr:colOff>
      <xdr:row>96</xdr:row>
      <xdr:rowOff>161925</xdr:rowOff>
    </xdr:from>
    <xdr:ext cx="5715000" cy="3533775"/>
    <xdr:graphicFrame macro="">
      <xdr:nvGraphicFramePr>
        <xdr:cNvPr id="682038018" name="Chart 148" title="Gráfico">
          <a:extLst>
            <a:ext uri="{FF2B5EF4-FFF2-40B4-BE49-F238E27FC236}">
              <a16:creationId xmlns:a16="http://schemas.microsoft.com/office/drawing/2014/main" id="{00000000-0008-0000-1C00-00000213A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3.xml><?xml version="1.0" encoding="utf-8"?>
<xdr:wsDr xmlns:xdr="http://schemas.openxmlformats.org/drawingml/2006/spreadsheetDrawing" xmlns:a="http://schemas.openxmlformats.org/drawingml/2006/main">
  <xdr:oneCellAnchor>
    <xdr:from>
      <xdr:col>3</xdr:col>
      <xdr:colOff>0</xdr:colOff>
      <xdr:row>0</xdr:row>
      <xdr:rowOff>180975</xdr:rowOff>
    </xdr:from>
    <xdr:ext cx="5715000" cy="3533775"/>
    <xdr:graphicFrame macro="">
      <xdr:nvGraphicFramePr>
        <xdr:cNvPr id="1298001522" name="Chart 149" title="Gráfico">
          <a:extLst>
            <a:ext uri="{FF2B5EF4-FFF2-40B4-BE49-F238E27FC236}">
              <a16:creationId xmlns:a16="http://schemas.microsoft.com/office/drawing/2014/main" id="{00000000-0008-0000-1D00-000072EE5D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0</xdr:colOff>
      <xdr:row>21</xdr:row>
      <xdr:rowOff>9525</xdr:rowOff>
    </xdr:from>
    <xdr:ext cx="5715000" cy="3533775"/>
    <xdr:graphicFrame macro="">
      <xdr:nvGraphicFramePr>
        <xdr:cNvPr id="663668435" name="Chart 150" title="Gráfico">
          <a:extLst>
            <a:ext uri="{FF2B5EF4-FFF2-40B4-BE49-F238E27FC236}">
              <a16:creationId xmlns:a16="http://schemas.microsoft.com/office/drawing/2014/main" id="{00000000-0008-0000-1D00-0000D3C68E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3</xdr:col>
      <xdr:colOff>0</xdr:colOff>
      <xdr:row>39</xdr:row>
      <xdr:rowOff>171450</xdr:rowOff>
    </xdr:from>
    <xdr:ext cx="5715000" cy="3533775"/>
    <xdr:graphicFrame macro="">
      <xdr:nvGraphicFramePr>
        <xdr:cNvPr id="1448363780" name="Chart 151" title="Gráfico">
          <a:extLst>
            <a:ext uri="{FF2B5EF4-FFF2-40B4-BE49-F238E27FC236}">
              <a16:creationId xmlns:a16="http://schemas.microsoft.com/office/drawing/2014/main" id="{00000000-0008-0000-1D00-0000044754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3</xdr:col>
      <xdr:colOff>0</xdr:colOff>
      <xdr:row>59</xdr:row>
      <xdr:rowOff>0</xdr:rowOff>
    </xdr:from>
    <xdr:ext cx="5715000" cy="3533775"/>
    <xdr:graphicFrame macro="">
      <xdr:nvGraphicFramePr>
        <xdr:cNvPr id="284792334" name="Chart 152" title="Gráfico">
          <a:extLst>
            <a:ext uri="{FF2B5EF4-FFF2-40B4-BE49-F238E27FC236}">
              <a16:creationId xmlns:a16="http://schemas.microsoft.com/office/drawing/2014/main" id="{00000000-0008-0000-1D00-00000E96F9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3</xdr:col>
      <xdr:colOff>0</xdr:colOff>
      <xdr:row>78</xdr:row>
      <xdr:rowOff>19050</xdr:rowOff>
    </xdr:from>
    <xdr:ext cx="5715000" cy="3533775"/>
    <xdr:graphicFrame macro="">
      <xdr:nvGraphicFramePr>
        <xdr:cNvPr id="75095696" name="Chart 153" title="Gráfico">
          <a:extLst>
            <a:ext uri="{FF2B5EF4-FFF2-40B4-BE49-F238E27FC236}">
              <a16:creationId xmlns:a16="http://schemas.microsoft.com/office/drawing/2014/main" id="{00000000-0008-0000-1D00-000090DE79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3</xdr:col>
      <xdr:colOff>0</xdr:colOff>
      <xdr:row>96</xdr:row>
      <xdr:rowOff>180975</xdr:rowOff>
    </xdr:from>
    <xdr:ext cx="5715000" cy="3533775"/>
    <xdr:graphicFrame macro="">
      <xdr:nvGraphicFramePr>
        <xdr:cNvPr id="1340084904" name="Chart 154" title="Gráfico">
          <a:extLst>
            <a:ext uri="{FF2B5EF4-FFF2-40B4-BE49-F238E27FC236}">
              <a16:creationId xmlns:a16="http://schemas.microsoft.com/office/drawing/2014/main" id="{00000000-0008-0000-1D00-0000A812E0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4.xml><?xml version="1.0" encoding="utf-8"?>
<xdr:wsDr xmlns:xdr="http://schemas.openxmlformats.org/drawingml/2006/spreadsheetDrawing" xmlns:a="http://schemas.openxmlformats.org/drawingml/2006/main">
  <xdr:oneCellAnchor>
    <xdr:from>
      <xdr:col>2</xdr:col>
      <xdr:colOff>952500</xdr:colOff>
      <xdr:row>0</xdr:row>
      <xdr:rowOff>171450</xdr:rowOff>
    </xdr:from>
    <xdr:ext cx="5715000" cy="3533775"/>
    <xdr:graphicFrame macro="">
      <xdr:nvGraphicFramePr>
        <xdr:cNvPr id="2115759555" name="Chart 155" title="Gráfico">
          <a:extLst>
            <a:ext uri="{FF2B5EF4-FFF2-40B4-BE49-F238E27FC236}">
              <a16:creationId xmlns:a16="http://schemas.microsoft.com/office/drawing/2014/main" id="{00000000-0008-0000-1E00-0000C3ED1B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952500</xdr:colOff>
      <xdr:row>20</xdr:row>
      <xdr:rowOff>0</xdr:rowOff>
    </xdr:from>
    <xdr:ext cx="5715000" cy="3533775"/>
    <xdr:graphicFrame macro="">
      <xdr:nvGraphicFramePr>
        <xdr:cNvPr id="1980573197" name="Chart 156" title="Gráfico">
          <a:extLst>
            <a:ext uri="{FF2B5EF4-FFF2-40B4-BE49-F238E27FC236}">
              <a16:creationId xmlns:a16="http://schemas.microsoft.com/office/drawing/2014/main" id="{00000000-0008-0000-1E00-00000D260D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952500</xdr:colOff>
      <xdr:row>39</xdr:row>
      <xdr:rowOff>19050</xdr:rowOff>
    </xdr:from>
    <xdr:ext cx="5715000" cy="3533775"/>
    <xdr:graphicFrame macro="">
      <xdr:nvGraphicFramePr>
        <xdr:cNvPr id="2028083084" name="Chart 157" title="Gráfico">
          <a:extLst>
            <a:ext uri="{FF2B5EF4-FFF2-40B4-BE49-F238E27FC236}">
              <a16:creationId xmlns:a16="http://schemas.microsoft.com/office/drawing/2014/main" id="{00000000-0008-0000-1E00-00008C17E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952500</xdr:colOff>
      <xdr:row>58</xdr:row>
      <xdr:rowOff>38100</xdr:rowOff>
    </xdr:from>
    <xdr:ext cx="5715000" cy="3533775"/>
    <xdr:graphicFrame macro="">
      <xdr:nvGraphicFramePr>
        <xdr:cNvPr id="1259269444" name="Chart 158" title="Gráfico">
          <a:extLst>
            <a:ext uri="{FF2B5EF4-FFF2-40B4-BE49-F238E27FC236}">
              <a16:creationId xmlns:a16="http://schemas.microsoft.com/office/drawing/2014/main" id="{00000000-0008-0000-1E00-000044ED0E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952500</xdr:colOff>
      <xdr:row>77</xdr:row>
      <xdr:rowOff>57150</xdr:rowOff>
    </xdr:from>
    <xdr:ext cx="5715000" cy="3533775"/>
    <xdr:graphicFrame macro="">
      <xdr:nvGraphicFramePr>
        <xdr:cNvPr id="1375455404" name="Chart 159" title="Gráfico">
          <a:extLst>
            <a:ext uri="{FF2B5EF4-FFF2-40B4-BE49-F238E27FC236}">
              <a16:creationId xmlns:a16="http://schemas.microsoft.com/office/drawing/2014/main" id="{00000000-0008-0000-1E00-0000ACC8FB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952500</xdr:colOff>
      <xdr:row>96</xdr:row>
      <xdr:rowOff>76200</xdr:rowOff>
    </xdr:from>
    <xdr:ext cx="5715000" cy="3533775"/>
    <xdr:graphicFrame macro="">
      <xdr:nvGraphicFramePr>
        <xdr:cNvPr id="156702382" name="Chart 160" title="Gráfico">
          <a:extLst>
            <a:ext uri="{FF2B5EF4-FFF2-40B4-BE49-F238E27FC236}">
              <a16:creationId xmlns:a16="http://schemas.microsoft.com/office/drawing/2014/main" id="{00000000-0008-0000-1E00-0000AE165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5.xml><?xml version="1.0" encoding="utf-8"?>
<xdr:wsDr xmlns:xdr="http://schemas.openxmlformats.org/drawingml/2006/spreadsheetDrawing" xmlns:a="http://schemas.openxmlformats.org/drawingml/2006/main">
  <xdr:oneCellAnchor>
    <xdr:from>
      <xdr:col>2</xdr:col>
      <xdr:colOff>190500</xdr:colOff>
      <xdr:row>1</xdr:row>
      <xdr:rowOff>47625</xdr:rowOff>
    </xdr:from>
    <xdr:ext cx="4705350" cy="2238375"/>
    <xdr:graphicFrame macro="">
      <xdr:nvGraphicFramePr>
        <xdr:cNvPr id="515898620" name="Chart 161" title="Gráfico">
          <a:extLst>
            <a:ext uri="{FF2B5EF4-FFF2-40B4-BE49-F238E27FC236}">
              <a16:creationId xmlns:a16="http://schemas.microsoft.com/office/drawing/2014/main" id="{00000000-0008-0000-1F00-0000FCFCB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190500</xdr:colOff>
      <xdr:row>15</xdr:row>
      <xdr:rowOff>28575</xdr:rowOff>
    </xdr:from>
    <xdr:ext cx="4705350" cy="2238375"/>
    <xdr:graphicFrame macro="">
      <xdr:nvGraphicFramePr>
        <xdr:cNvPr id="103779797" name="Chart 162" title="Gráfico">
          <a:extLst>
            <a:ext uri="{FF2B5EF4-FFF2-40B4-BE49-F238E27FC236}">
              <a16:creationId xmlns:a16="http://schemas.microsoft.com/office/drawing/2014/main" id="{00000000-0008-0000-1F00-0000D58D2F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190500</xdr:colOff>
      <xdr:row>29</xdr:row>
      <xdr:rowOff>0</xdr:rowOff>
    </xdr:from>
    <xdr:ext cx="4705350" cy="2266950"/>
    <xdr:graphicFrame macro="">
      <xdr:nvGraphicFramePr>
        <xdr:cNvPr id="1166903590" name="Chart 163" title="Gráfico">
          <a:extLst>
            <a:ext uri="{FF2B5EF4-FFF2-40B4-BE49-F238E27FC236}">
              <a16:creationId xmlns:a16="http://schemas.microsoft.com/office/drawing/2014/main" id="{00000000-0008-0000-1F00-000026898D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190500</xdr:colOff>
      <xdr:row>42</xdr:row>
      <xdr:rowOff>180975</xdr:rowOff>
    </xdr:from>
    <xdr:ext cx="4705350" cy="2266950"/>
    <xdr:graphicFrame macro="">
      <xdr:nvGraphicFramePr>
        <xdr:cNvPr id="224619746" name="Chart 164" title="Gráfico">
          <a:extLst>
            <a:ext uri="{FF2B5EF4-FFF2-40B4-BE49-F238E27FC236}">
              <a16:creationId xmlns:a16="http://schemas.microsoft.com/office/drawing/2014/main" id="{00000000-0008-0000-1F00-0000E26C63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190500</xdr:colOff>
      <xdr:row>56</xdr:row>
      <xdr:rowOff>171450</xdr:rowOff>
    </xdr:from>
    <xdr:ext cx="4705350" cy="2266950"/>
    <xdr:graphicFrame macro="">
      <xdr:nvGraphicFramePr>
        <xdr:cNvPr id="37367379" name="Chart 165" title="Gráfico">
          <a:extLst>
            <a:ext uri="{FF2B5EF4-FFF2-40B4-BE49-F238E27FC236}">
              <a16:creationId xmlns:a16="http://schemas.microsoft.com/office/drawing/2014/main" id="{00000000-0008-0000-1F00-0000532E3A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190500</xdr:colOff>
      <xdr:row>70</xdr:row>
      <xdr:rowOff>190500</xdr:rowOff>
    </xdr:from>
    <xdr:ext cx="4705350" cy="2238375"/>
    <xdr:graphicFrame macro="">
      <xdr:nvGraphicFramePr>
        <xdr:cNvPr id="2051621378" name="Chart 166" title="Gráfico">
          <a:extLst>
            <a:ext uri="{FF2B5EF4-FFF2-40B4-BE49-F238E27FC236}">
              <a16:creationId xmlns:a16="http://schemas.microsoft.com/office/drawing/2014/main" id="{00000000-0008-0000-1F00-0000024249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26.xml><?xml version="1.0" encoding="utf-8"?>
<xdr:wsDr xmlns:xdr="http://schemas.openxmlformats.org/drawingml/2006/spreadsheetDrawing" xmlns:a="http://schemas.openxmlformats.org/drawingml/2006/main">
  <xdr:oneCellAnchor>
    <xdr:from>
      <xdr:col>3</xdr:col>
      <xdr:colOff>0</xdr:colOff>
      <xdr:row>2</xdr:row>
      <xdr:rowOff>0</xdr:rowOff>
    </xdr:from>
    <xdr:ext cx="3352800" cy="1895475"/>
    <xdr:pic>
      <xdr:nvPicPr>
        <xdr:cNvPr id="2" name="image12.png" title="Imagen">
          <a:extLst>
            <a:ext uri="{FF2B5EF4-FFF2-40B4-BE49-F238E27FC236}">
              <a16:creationId xmlns:a16="http://schemas.microsoft.com/office/drawing/2014/main" id="{00000000-0008-0000-2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933450</xdr:colOff>
      <xdr:row>13</xdr:row>
      <xdr:rowOff>133350</xdr:rowOff>
    </xdr:from>
    <xdr:ext cx="3381375" cy="1952625"/>
    <xdr:pic>
      <xdr:nvPicPr>
        <xdr:cNvPr id="3" name="image2.png" title="Imagen">
          <a:extLst>
            <a:ext uri="{FF2B5EF4-FFF2-40B4-BE49-F238E27FC236}">
              <a16:creationId xmlns:a16="http://schemas.microsoft.com/office/drawing/2014/main" id="{00000000-0008-0000-2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942975</xdr:colOff>
      <xdr:row>26</xdr:row>
      <xdr:rowOff>161925</xdr:rowOff>
    </xdr:from>
    <xdr:ext cx="3371850" cy="1924050"/>
    <xdr:pic>
      <xdr:nvPicPr>
        <xdr:cNvPr id="4" name="image9.png" title="Imagen">
          <a:extLst>
            <a:ext uri="{FF2B5EF4-FFF2-40B4-BE49-F238E27FC236}">
              <a16:creationId xmlns:a16="http://schemas.microsoft.com/office/drawing/2014/main" id="{00000000-0008-0000-20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942975</xdr:colOff>
      <xdr:row>39</xdr:row>
      <xdr:rowOff>161925</xdr:rowOff>
    </xdr:from>
    <xdr:ext cx="3390900" cy="1962150"/>
    <xdr:pic>
      <xdr:nvPicPr>
        <xdr:cNvPr id="5" name="image14.png" title="Imagen">
          <a:extLst>
            <a:ext uri="{FF2B5EF4-FFF2-40B4-BE49-F238E27FC236}">
              <a16:creationId xmlns:a16="http://schemas.microsoft.com/office/drawing/2014/main" id="{00000000-0008-0000-2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923925</xdr:colOff>
      <xdr:row>53</xdr:row>
      <xdr:rowOff>9525</xdr:rowOff>
    </xdr:from>
    <xdr:ext cx="3409950" cy="1895475"/>
    <xdr:pic>
      <xdr:nvPicPr>
        <xdr:cNvPr id="6" name="image3.png" title="Imagen">
          <a:extLst>
            <a:ext uri="{FF2B5EF4-FFF2-40B4-BE49-F238E27FC236}">
              <a16:creationId xmlns:a16="http://schemas.microsoft.com/office/drawing/2014/main" id="{00000000-0008-0000-2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790575</xdr:colOff>
      <xdr:row>65</xdr:row>
      <xdr:rowOff>114300</xdr:rowOff>
    </xdr:from>
    <xdr:ext cx="3400425" cy="1924050"/>
    <xdr:pic>
      <xdr:nvPicPr>
        <xdr:cNvPr id="7" name="image1.png" title="Imagen">
          <a:extLst>
            <a:ext uri="{FF2B5EF4-FFF2-40B4-BE49-F238E27FC236}">
              <a16:creationId xmlns:a16="http://schemas.microsoft.com/office/drawing/2014/main" id="{00000000-0008-0000-2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7.xml><?xml version="1.0" encoding="utf-8"?>
<xdr:wsDr xmlns:xdr="http://schemas.openxmlformats.org/drawingml/2006/spreadsheetDrawing" xmlns:a="http://schemas.openxmlformats.org/drawingml/2006/main">
  <xdr:oneCellAnchor>
    <xdr:from>
      <xdr:col>2</xdr:col>
      <xdr:colOff>781050</xdr:colOff>
      <xdr:row>1</xdr:row>
      <xdr:rowOff>85725</xdr:rowOff>
    </xdr:from>
    <xdr:ext cx="3352800" cy="2162175"/>
    <xdr:pic>
      <xdr:nvPicPr>
        <xdr:cNvPr id="2" name="image24.png" title="Imagen">
          <a:extLst>
            <a:ext uri="{FF2B5EF4-FFF2-40B4-BE49-F238E27FC236}">
              <a16:creationId xmlns:a16="http://schemas.microsoft.com/office/drawing/2014/main" id="{00000000-0008-0000-2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2</xdr:col>
      <xdr:colOff>923925</xdr:colOff>
      <xdr:row>13</xdr:row>
      <xdr:rowOff>190500</xdr:rowOff>
    </xdr:from>
    <xdr:ext cx="3305175" cy="2143125"/>
    <xdr:pic>
      <xdr:nvPicPr>
        <xdr:cNvPr id="3" name="image16.png" title="Imagen">
          <a:extLst>
            <a:ext uri="{FF2B5EF4-FFF2-40B4-BE49-F238E27FC236}">
              <a16:creationId xmlns:a16="http://schemas.microsoft.com/office/drawing/2014/main" id="{00000000-0008-0000-2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0</xdr:colOff>
      <xdr:row>27</xdr:row>
      <xdr:rowOff>0</xdr:rowOff>
    </xdr:from>
    <xdr:ext cx="3324225" cy="2171700"/>
    <xdr:pic>
      <xdr:nvPicPr>
        <xdr:cNvPr id="4" name="image4.png" title="Imagen">
          <a:extLst>
            <a:ext uri="{FF2B5EF4-FFF2-40B4-BE49-F238E27FC236}">
              <a16:creationId xmlns:a16="http://schemas.microsoft.com/office/drawing/2014/main" id="{00000000-0008-0000-2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3</xdr:col>
      <xdr:colOff>0</xdr:colOff>
      <xdr:row>40</xdr:row>
      <xdr:rowOff>0</xdr:rowOff>
    </xdr:from>
    <xdr:ext cx="3314700" cy="2143125"/>
    <xdr:pic>
      <xdr:nvPicPr>
        <xdr:cNvPr id="5" name="image5.png" title="Imagen">
          <a:extLst>
            <a:ext uri="{FF2B5EF4-FFF2-40B4-BE49-F238E27FC236}">
              <a16:creationId xmlns:a16="http://schemas.microsoft.com/office/drawing/2014/main" id="{00000000-0008-0000-2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781050</xdr:colOff>
      <xdr:row>53</xdr:row>
      <xdr:rowOff>28575</xdr:rowOff>
    </xdr:from>
    <xdr:ext cx="3352800" cy="2124075"/>
    <xdr:pic>
      <xdr:nvPicPr>
        <xdr:cNvPr id="6" name="image8.png" title="Imagen">
          <a:extLst>
            <a:ext uri="{FF2B5EF4-FFF2-40B4-BE49-F238E27FC236}">
              <a16:creationId xmlns:a16="http://schemas.microsoft.com/office/drawing/2014/main" id="{00000000-0008-0000-2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904875</xdr:colOff>
      <xdr:row>66</xdr:row>
      <xdr:rowOff>38100</xdr:rowOff>
    </xdr:from>
    <xdr:ext cx="3352800" cy="2162175"/>
    <xdr:pic>
      <xdr:nvPicPr>
        <xdr:cNvPr id="7" name="image15.png" title="Imagen">
          <a:extLst>
            <a:ext uri="{FF2B5EF4-FFF2-40B4-BE49-F238E27FC236}">
              <a16:creationId xmlns:a16="http://schemas.microsoft.com/office/drawing/2014/main" id="{00000000-0008-0000-2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dr:oneCellAnchor>
    <xdr:from>
      <xdr:col>6</xdr:col>
      <xdr:colOff>895350</xdr:colOff>
      <xdr:row>27</xdr:row>
      <xdr:rowOff>47625</xdr:rowOff>
    </xdr:from>
    <xdr:ext cx="3352800" cy="2066925"/>
    <xdr:graphicFrame macro="">
      <xdr:nvGraphicFramePr>
        <xdr:cNvPr id="1815893985" name="Chart 167" title="Gráfico">
          <a:extLst>
            <a:ext uri="{FF2B5EF4-FFF2-40B4-BE49-F238E27FC236}">
              <a16:creationId xmlns:a16="http://schemas.microsoft.com/office/drawing/2014/main" id="{00000000-0008-0000-2200-0000E1573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6</xdr:col>
      <xdr:colOff>666750</xdr:colOff>
      <xdr:row>2</xdr:row>
      <xdr:rowOff>19050</xdr:rowOff>
    </xdr:from>
    <xdr:ext cx="3076575" cy="1895475"/>
    <xdr:graphicFrame macro="">
      <xdr:nvGraphicFramePr>
        <xdr:cNvPr id="1449817283" name="Chart 168" title="Gráfico">
          <a:extLst>
            <a:ext uri="{FF2B5EF4-FFF2-40B4-BE49-F238E27FC236}">
              <a16:creationId xmlns:a16="http://schemas.microsoft.com/office/drawing/2014/main" id="{00000000-0008-0000-2200-0000C3746A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6</xdr:col>
      <xdr:colOff>695325</xdr:colOff>
      <xdr:row>15</xdr:row>
      <xdr:rowOff>47625</xdr:rowOff>
    </xdr:from>
    <xdr:ext cx="3028950" cy="1895475"/>
    <xdr:graphicFrame macro="">
      <xdr:nvGraphicFramePr>
        <xdr:cNvPr id="241059778" name="Chart 169" title="Gráfico">
          <a:extLst>
            <a:ext uri="{FF2B5EF4-FFF2-40B4-BE49-F238E27FC236}">
              <a16:creationId xmlns:a16="http://schemas.microsoft.com/office/drawing/2014/main" id="{00000000-0008-0000-2200-0000C2475E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895350</xdr:colOff>
      <xdr:row>40</xdr:row>
      <xdr:rowOff>28575</xdr:rowOff>
    </xdr:from>
    <xdr:ext cx="3352800" cy="2095500"/>
    <xdr:graphicFrame macro="">
      <xdr:nvGraphicFramePr>
        <xdr:cNvPr id="1087304247" name="Chart 170" title="Gráfico">
          <a:extLst>
            <a:ext uri="{FF2B5EF4-FFF2-40B4-BE49-F238E27FC236}">
              <a16:creationId xmlns:a16="http://schemas.microsoft.com/office/drawing/2014/main" id="{00000000-0008-0000-2200-000037F2CE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6</xdr:col>
      <xdr:colOff>895350</xdr:colOff>
      <xdr:row>53</xdr:row>
      <xdr:rowOff>171450</xdr:rowOff>
    </xdr:from>
    <xdr:ext cx="3352800" cy="2076450"/>
    <xdr:graphicFrame macro="">
      <xdr:nvGraphicFramePr>
        <xdr:cNvPr id="1713492752" name="Chart 171" title="Gráfico">
          <a:extLst>
            <a:ext uri="{FF2B5EF4-FFF2-40B4-BE49-F238E27FC236}">
              <a16:creationId xmlns:a16="http://schemas.microsoft.com/office/drawing/2014/main" id="{00000000-0008-0000-2200-000010D32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762000</xdr:colOff>
      <xdr:row>79</xdr:row>
      <xdr:rowOff>9525</xdr:rowOff>
    </xdr:from>
    <xdr:ext cx="3028950" cy="1895475"/>
    <xdr:graphicFrame macro="">
      <xdr:nvGraphicFramePr>
        <xdr:cNvPr id="1162350434" name="Chart 172" title="Gráfico">
          <a:extLst>
            <a:ext uri="{FF2B5EF4-FFF2-40B4-BE49-F238E27FC236}">
              <a16:creationId xmlns:a16="http://schemas.microsoft.com/office/drawing/2014/main" id="{00000000-0008-0000-2200-0000620F48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3</xdr:col>
      <xdr:colOff>0</xdr:colOff>
      <xdr:row>1</xdr:row>
      <xdr:rowOff>0</xdr:rowOff>
    </xdr:from>
    <xdr:ext cx="3219450" cy="2105025"/>
    <xdr:pic>
      <xdr:nvPicPr>
        <xdr:cNvPr id="2" name="image19.png" title="Imagen">
          <a:extLst>
            <a:ext uri="{FF2B5EF4-FFF2-40B4-BE49-F238E27FC236}">
              <a16:creationId xmlns:a16="http://schemas.microsoft.com/office/drawing/2014/main" id="{00000000-0008-0000-2200-000002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3</xdr:col>
      <xdr:colOff>152400</xdr:colOff>
      <xdr:row>53</xdr:row>
      <xdr:rowOff>47625</xdr:rowOff>
    </xdr:from>
    <xdr:ext cx="3200400" cy="2095500"/>
    <xdr:pic>
      <xdr:nvPicPr>
        <xdr:cNvPr id="3" name="image6.png" title="Imagen">
          <a:extLst>
            <a:ext uri="{FF2B5EF4-FFF2-40B4-BE49-F238E27FC236}">
              <a16:creationId xmlns:a16="http://schemas.microsoft.com/office/drawing/2014/main" id="{00000000-0008-0000-2200-000003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3</xdr:col>
      <xdr:colOff>0</xdr:colOff>
      <xdr:row>67</xdr:row>
      <xdr:rowOff>0</xdr:rowOff>
    </xdr:from>
    <xdr:ext cx="3181350" cy="2114550"/>
    <xdr:pic>
      <xdr:nvPicPr>
        <xdr:cNvPr id="4" name="image7.png" title="Imagen">
          <a:extLst>
            <a:ext uri="{FF2B5EF4-FFF2-40B4-BE49-F238E27FC236}">
              <a16:creationId xmlns:a16="http://schemas.microsoft.com/office/drawing/2014/main" id="{00000000-0008-0000-2200-000004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2</xdr:col>
      <xdr:colOff>942975</xdr:colOff>
      <xdr:row>14</xdr:row>
      <xdr:rowOff>133350</xdr:rowOff>
    </xdr:from>
    <xdr:ext cx="3200400" cy="2095500"/>
    <xdr:pic>
      <xdr:nvPicPr>
        <xdr:cNvPr id="5" name="image10.png" title="Imagen">
          <a:extLst>
            <a:ext uri="{FF2B5EF4-FFF2-40B4-BE49-F238E27FC236}">
              <a16:creationId xmlns:a16="http://schemas.microsoft.com/office/drawing/2014/main" id="{00000000-0008-0000-2200-000005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2</xdr:col>
      <xdr:colOff>933450</xdr:colOff>
      <xdr:row>0</xdr:row>
      <xdr:rowOff>5124450</xdr:rowOff>
    </xdr:from>
    <xdr:ext cx="3228975" cy="2076450"/>
    <xdr:pic>
      <xdr:nvPicPr>
        <xdr:cNvPr id="6" name="image18.png" title="Imagen">
          <a:extLst>
            <a:ext uri="{FF2B5EF4-FFF2-40B4-BE49-F238E27FC236}">
              <a16:creationId xmlns:a16="http://schemas.microsoft.com/office/drawing/2014/main" id="{00000000-0008-0000-2200-000006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2</xdr:col>
      <xdr:colOff>952500</xdr:colOff>
      <xdr:row>40</xdr:row>
      <xdr:rowOff>19050</xdr:rowOff>
    </xdr:from>
    <xdr:ext cx="3181350" cy="2066925"/>
    <xdr:pic>
      <xdr:nvPicPr>
        <xdr:cNvPr id="7" name="image20.png" title="Imagen">
          <a:extLst>
            <a:ext uri="{FF2B5EF4-FFF2-40B4-BE49-F238E27FC236}">
              <a16:creationId xmlns:a16="http://schemas.microsoft.com/office/drawing/2014/main" id="{00000000-0008-0000-2200-000007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wsDr>
</file>

<file path=xl/drawings/drawing29.xml><?xml version="1.0" encoding="utf-8"?>
<xdr:wsDr xmlns:xdr="http://schemas.openxmlformats.org/drawingml/2006/spreadsheetDrawing" xmlns:a="http://schemas.openxmlformats.org/drawingml/2006/main">
  <xdr:oneCellAnchor>
    <xdr:from>
      <xdr:col>2</xdr:col>
      <xdr:colOff>542925</xdr:colOff>
      <xdr:row>1</xdr:row>
      <xdr:rowOff>161925</xdr:rowOff>
    </xdr:from>
    <xdr:ext cx="3476625" cy="2028825"/>
    <xdr:graphicFrame macro="">
      <xdr:nvGraphicFramePr>
        <xdr:cNvPr id="1524312220" name="Chart 173" title="Gráfico">
          <a:extLst>
            <a:ext uri="{FF2B5EF4-FFF2-40B4-BE49-F238E27FC236}">
              <a16:creationId xmlns:a16="http://schemas.microsoft.com/office/drawing/2014/main" id="{00000000-0008-0000-2300-00009C28DB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542925</xdr:colOff>
      <xdr:row>15</xdr:row>
      <xdr:rowOff>19050</xdr:rowOff>
    </xdr:from>
    <xdr:ext cx="3476625" cy="1914525"/>
    <xdr:graphicFrame macro="">
      <xdr:nvGraphicFramePr>
        <xdr:cNvPr id="2057260044" name="Chart 174" title="Gráfico">
          <a:extLst>
            <a:ext uri="{FF2B5EF4-FFF2-40B4-BE49-F238E27FC236}">
              <a16:creationId xmlns:a16="http://schemas.microsoft.com/office/drawing/2014/main" id="{00000000-0008-0000-2300-00000C4C9F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495300</xdr:colOff>
      <xdr:row>27</xdr:row>
      <xdr:rowOff>142875</xdr:rowOff>
    </xdr:from>
    <xdr:ext cx="3400425" cy="2105025"/>
    <xdr:graphicFrame macro="">
      <xdr:nvGraphicFramePr>
        <xdr:cNvPr id="1117846988" name="Chart 175" title="Gráfico">
          <a:extLst>
            <a:ext uri="{FF2B5EF4-FFF2-40B4-BE49-F238E27FC236}">
              <a16:creationId xmlns:a16="http://schemas.microsoft.com/office/drawing/2014/main" id="{00000000-0008-0000-2300-0000CCFDA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419100</xdr:colOff>
      <xdr:row>40</xdr:row>
      <xdr:rowOff>152400</xdr:rowOff>
    </xdr:from>
    <xdr:ext cx="3476625" cy="2105025"/>
    <xdr:graphicFrame macro="">
      <xdr:nvGraphicFramePr>
        <xdr:cNvPr id="796118546" name="Chart 176" title="Gráfico">
          <a:extLst>
            <a:ext uri="{FF2B5EF4-FFF2-40B4-BE49-F238E27FC236}">
              <a16:creationId xmlns:a16="http://schemas.microsoft.com/office/drawing/2014/main" id="{00000000-0008-0000-2300-000012CE7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457200</xdr:colOff>
      <xdr:row>53</xdr:row>
      <xdr:rowOff>161925</xdr:rowOff>
    </xdr:from>
    <xdr:ext cx="3400425" cy="2105025"/>
    <xdr:graphicFrame macro="">
      <xdr:nvGraphicFramePr>
        <xdr:cNvPr id="847227894" name="Chart 177" title="Gráfico">
          <a:extLst>
            <a:ext uri="{FF2B5EF4-FFF2-40B4-BE49-F238E27FC236}">
              <a16:creationId xmlns:a16="http://schemas.microsoft.com/office/drawing/2014/main" id="{00000000-0008-0000-2300-0000F6AB7F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457200</xdr:colOff>
      <xdr:row>66</xdr:row>
      <xdr:rowOff>171450</xdr:rowOff>
    </xdr:from>
    <xdr:ext cx="3400425" cy="2105025"/>
    <xdr:graphicFrame macro="">
      <xdr:nvGraphicFramePr>
        <xdr:cNvPr id="800312788" name="Chart 178" title="Gráfico">
          <a:extLst>
            <a:ext uri="{FF2B5EF4-FFF2-40B4-BE49-F238E27FC236}">
              <a16:creationId xmlns:a16="http://schemas.microsoft.com/office/drawing/2014/main" id="{00000000-0008-0000-2300-0000D4CDB3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30.xml><?xml version="1.0" encoding="utf-8"?>
<xdr:wsDr xmlns:xdr="http://schemas.openxmlformats.org/drawingml/2006/spreadsheetDrawing" xmlns:a="http://schemas.openxmlformats.org/drawingml/2006/main">
  <xdr:oneCellAnchor>
    <xdr:from>
      <xdr:col>2</xdr:col>
      <xdr:colOff>704850</xdr:colOff>
      <xdr:row>0</xdr:row>
      <xdr:rowOff>142875</xdr:rowOff>
    </xdr:from>
    <xdr:ext cx="3914775" cy="2419350"/>
    <xdr:graphicFrame macro="">
      <xdr:nvGraphicFramePr>
        <xdr:cNvPr id="809294289" name="Chart 179" title="Gráfico">
          <a:extLst>
            <a:ext uri="{FF2B5EF4-FFF2-40B4-BE49-F238E27FC236}">
              <a16:creationId xmlns:a16="http://schemas.microsoft.com/office/drawing/2014/main" id="{00000000-0008-0000-2400-0000D1D93C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704850</xdr:colOff>
      <xdr:row>14</xdr:row>
      <xdr:rowOff>47625</xdr:rowOff>
    </xdr:from>
    <xdr:ext cx="3914775" cy="2419350"/>
    <xdr:graphicFrame macro="">
      <xdr:nvGraphicFramePr>
        <xdr:cNvPr id="2010639053" name="Chart 180" title="Gráfico">
          <a:extLst>
            <a:ext uri="{FF2B5EF4-FFF2-40B4-BE49-F238E27FC236}">
              <a16:creationId xmlns:a16="http://schemas.microsoft.com/office/drawing/2014/main" id="{00000000-0008-0000-2400-0000CDEAD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2</xdr:col>
      <xdr:colOff>714375</xdr:colOff>
      <xdr:row>28</xdr:row>
      <xdr:rowOff>9525</xdr:rowOff>
    </xdr:from>
    <xdr:ext cx="3781425" cy="2343150"/>
    <xdr:graphicFrame macro="">
      <xdr:nvGraphicFramePr>
        <xdr:cNvPr id="272262794" name="Chart 181" title="Gráfico">
          <a:extLst>
            <a:ext uri="{FF2B5EF4-FFF2-40B4-BE49-F238E27FC236}">
              <a16:creationId xmlns:a16="http://schemas.microsoft.com/office/drawing/2014/main" id="{00000000-0008-0000-2400-00008A663A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2</xdr:col>
      <xdr:colOff>800100</xdr:colOff>
      <xdr:row>41</xdr:row>
      <xdr:rowOff>95250</xdr:rowOff>
    </xdr:from>
    <xdr:ext cx="3867150" cy="2343150"/>
    <xdr:graphicFrame macro="">
      <xdr:nvGraphicFramePr>
        <xdr:cNvPr id="568883470" name="Chart 182" title="Gráfico">
          <a:extLst>
            <a:ext uri="{FF2B5EF4-FFF2-40B4-BE49-F238E27FC236}">
              <a16:creationId xmlns:a16="http://schemas.microsoft.com/office/drawing/2014/main" id="{00000000-0008-0000-2400-00000E79E8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876300</xdr:colOff>
      <xdr:row>54</xdr:row>
      <xdr:rowOff>180975</xdr:rowOff>
    </xdr:from>
    <xdr:ext cx="3867150" cy="2419350"/>
    <xdr:graphicFrame macro="">
      <xdr:nvGraphicFramePr>
        <xdr:cNvPr id="1208362110" name="Chart 183" title="Gráfico">
          <a:extLst>
            <a:ext uri="{FF2B5EF4-FFF2-40B4-BE49-F238E27FC236}">
              <a16:creationId xmlns:a16="http://schemas.microsoft.com/office/drawing/2014/main" id="{00000000-0008-0000-2400-00007E2406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876300</xdr:colOff>
      <xdr:row>68</xdr:row>
      <xdr:rowOff>152400</xdr:rowOff>
    </xdr:from>
    <xdr:ext cx="3990975" cy="2476500"/>
    <xdr:graphicFrame macro="">
      <xdr:nvGraphicFramePr>
        <xdr:cNvPr id="1753172254" name="Chart 184" title="Gráfico">
          <a:extLst>
            <a:ext uri="{FF2B5EF4-FFF2-40B4-BE49-F238E27FC236}">
              <a16:creationId xmlns:a16="http://schemas.microsoft.com/office/drawing/2014/main" id="{00000000-0008-0000-2400-00001E497F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wsDr>
</file>

<file path=xl/drawings/drawing31.xml><?xml version="1.0" encoding="utf-8"?>
<xdr:wsDr xmlns:xdr="http://schemas.openxmlformats.org/drawingml/2006/spreadsheetDrawing" xmlns:a="http://schemas.openxmlformats.org/drawingml/2006/main">
  <xdr:oneCellAnchor>
    <xdr:from>
      <xdr:col>4</xdr:col>
      <xdr:colOff>962025</xdr:colOff>
      <xdr:row>0</xdr:row>
      <xdr:rowOff>114300</xdr:rowOff>
    </xdr:from>
    <xdr:ext cx="4733925" cy="2838450"/>
    <xdr:pic>
      <xdr:nvPicPr>
        <xdr:cNvPr id="2" name="image11.png" title="Imagen">
          <a:extLst>
            <a:ext uri="{FF2B5EF4-FFF2-40B4-BE49-F238E27FC236}">
              <a16:creationId xmlns:a16="http://schemas.microsoft.com/office/drawing/2014/main" id="{00000000-0008-0000-2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962025</xdr:colOff>
      <xdr:row>14</xdr:row>
      <xdr:rowOff>190500</xdr:rowOff>
    </xdr:from>
    <xdr:ext cx="4733925" cy="2838450"/>
    <xdr:pic>
      <xdr:nvPicPr>
        <xdr:cNvPr id="3" name="image17.png" title="Imagen">
          <a:extLst>
            <a:ext uri="{FF2B5EF4-FFF2-40B4-BE49-F238E27FC236}">
              <a16:creationId xmlns:a16="http://schemas.microsoft.com/office/drawing/2014/main" id="{00000000-0008-0000-25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2</xdr:col>
      <xdr:colOff>962025</xdr:colOff>
      <xdr:row>34</xdr:row>
      <xdr:rowOff>-190500</xdr:rowOff>
    </xdr:from>
    <xdr:ext cx="4733925" cy="2838450"/>
    <xdr:pic>
      <xdr:nvPicPr>
        <xdr:cNvPr id="4" name="image22.png" title="Imagen">
          <a:extLst>
            <a:ext uri="{FF2B5EF4-FFF2-40B4-BE49-F238E27FC236}">
              <a16:creationId xmlns:a16="http://schemas.microsoft.com/office/drawing/2014/main" id="{00000000-0008-0000-25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962025</xdr:colOff>
      <xdr:row>51</xdr:row>
      <xdr:rowOff>-190500</xdr:rowOff>
    </xdr:from>
    <xdr:ext cx="4695825" cy="2838450"/>
    <xdr:pic>
      <xdr:nvPicPr>
        <xdr:cNvPr id="5" name="image21.png" title="Imagen">
          <a:extLst>
            <a:ext uri="{FF2B5EF4-FFF2-40B4-BE49-F238E27FC236}">
              <a16:creationId xmlns:a16="http://schemas.microsoft.com/office/drawing/2014/main" id="{00000000-0008-0000-25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2</xdr:col>
      <xdr:colOff>962025</xdr:colOff>
      <xdr:row>68</xdr:row>
      <xdr:rowOff>0</xdr:rowOff>
    </xdr:from>
    <xdr:ext cx="4638675" cy="2790825"/>
    <xdr:pic>
      <xdr:nvPicPr>
        <xdr:cNvPr id="6" name="image13.png" title="Imagen">
          <a:extLst>
            <a:ext uri="{FF2B5EF4-FFF2-40B4-BE49-F238E27FC236}">
              <a16:creationId xmlns:a16="http://schemas.microsoft.com/office/drawing/2014/main" id="{00000000-0008-0000-25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9525</xdr:colOff>
      <xdr:row>83</xdr:row>
      <xdr:rowOff>171450</xdr:rowOff>
    </xdr:from>
    <xdr:ext cx="5095875" cy="3048000"/>
    <xdr:pic>
      <xdr:nvPicPr>
        <xdr:cNvPr id="7" name="image23.png" title="Imagen">
          <a:extLst>
            <a:ext uri="{FF2B5EF4-FFF2-40B4-BE49-F238E27FC236}">
              <a16:creationId xmlns:a16="http://schemas.microsoft.com/office/drawing/2014/main" id="{00000000-0008-0000-25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doi.org/10.1007/978-3-030-10463-4_4" TargetMode="External"/><Relationship Id="rId299" Type="http://schemas.openxmlformats.org/officeDocument/2006/relationships/hyperlink" Target="https://doi.org/10.22490/25394088.1432" TargetMode="External"/><Relationship Id="rId21" Type="http://schemas.openxmlformats.org/officeDocument/2006/relationships/hyperlink" Target="http://dx.doi.org/10.14483/udistrital.jour.tecnura.2014.DSE1.a14" TargetMode="External"/><Relationship Id="rId63" Type="http://schemas.openxmlformats.org/officeDocument/2006/relationships/hyperlink" Target="http://dx.doi.org/10.1155/2013/158969" TargetMode="External"/><Relationship Id="rId159" Type="http://schemas.openxmlformats.org/officeDocument/2006/relationships/hyperlink" Target="https://doi.org/10.14483/2322939X.15089" TargetMode="External"/><Relationship Id="rId170" Type="http://schemas.openxmlformats.org/officeDocument/2006/relationships/hyperlink" Target="https://doi.org/10.14483/2248762X.12474" TargetMode="External"/><Relationship Id="rId226" Type="http://schemas.openxmlformats.org/officeDocument/2006/relationships/hyperlink" Target="https://www.mdpi.com/1996-1073/13/1/273" TargetMode="External"/><Relationship Id="rId268" Type="http://schemas.openxmlformats.org/officeDocument/2006/relationships/hyperlink" Target="https://doi.org/10.1016/j.ijmedinf.2020.104104" TargetMode="External"/><Relationship Id="rId32" Type="http://schemas.openxmlformats.org/officeDocument/2006/relationships/hyperlink" Target="https://doi.org/10.1016/j.fss.2018.07.001" TargetMode="External"/><Relationship Id="rId74" Type="http://schemas.openxmlformats.org/officeDocument/2006/relationships/hyperlink" Target="http://dx.doi.org/10.18180/tecciencia.issn.2422-3670" TargetMode="External"/><Relationship Id="rId128" Type="http://schemas.openxmlformats.org/officeDocument/2006/relationships/hyperlink" Target="https://doi.org/10.12988/ces.2017.711174" TargetMode="External"/><Relationship Id="rId5" Type="http://schemas.openxmlformats.org/officeDocument/2006/relationships/hyperlink" Target="https://doi.org/10.1007/s13369-021-05964-2" TargetMode="External"/><Relationship Id="rId181" Type="http://schemas.openxmlformats.org/officeDocument/2006/relationships/hyperlink" Target="http://doi.org/10.1007/978-3-030-21451-7" TargetMode="External"/><Relationship Id="rId237" Type="http://schemas.openxmlformats.org/officeDocument/2006/relationships/hyperlink" Target="https://ieeexplore.ieee.org/document/7915727" TargetMode="External"/><Relationship Id="rId279" Type="http://schemas.openxmlformats.org/officeDocument/2006/relationships/hyperlink" Target="https://doi.org/10.16925/in.v13i21.1723%0a" TargetMode="External"/><Relationship Id="rId43" Type="http://schemas.openxmlformats.org/officeDocument/2006/relationships/hyperlink" Target="http://dx.doi.org/10.14483/udistrital.jour.reving.2016.3.a01" TargetMode="External"/><Relationship Id="rId139" Type="http://schemas.openxmlformats.org/officeDocument/2006/relationships/hyperlink" Target="https://doi.org/10.1016/j.ceramint.2020.11.089" TargetMode="External"/><Relationship Id="rId290" Type="http://schemas.openxmlformats.org/officeDocument/2006/relationships/hyperlink" Target="http://dx.doi.org/10.22335/rlct.v8i1.344" TargetMode="External"/><Relationship Id="rId304" Type="http://schemas.openxmlformats.org/officeDocument/2006/relationships/hyperlink" Target="https://doi.org/10.14483/2322939X.6520" TargetMode="External"/><Relationship Id="rId85" Type="http://schemas.openxmlformats.org/officeDocument/2006/relationships/hyperlink" Target="https://doi.org/10.14483/udistrital.jour.reving.2016.3.a05" TargetMode="External"/><Relationship Id="rId150" Type="http://schemas.openxmlformats.org/officeDocument/2006/relationships/hyperlink" Target="https://doi.org/10.14483/23448350.15241" TargetMode="External"/><Relationship Id="rId192" Type="http://schemas.openxmlformats.org/officeDocument/2006/relationships/hyperlink" Target="http://hdl.handle.net/10823/6270" TargetMode="External"/><Relationship Id="rId206" Type="http://schemas.openxmlformats.org/officeDocument/2006/relationships/hyperlink" Target="https://doi.org/10.3390/app11136066" TargetMode="External"/><Relationship Id="rId248" Type="http://schemas.openxmlformats.org/officeDocument/2006/relationships/hyperlink" Target="https://revistas.uis.edu.co/index.php/revistauisingenierias/article/view/85-92" TargetMode="External"/><Relationship Id="rId12" Type="http://schemas.openxmlformats.org/officeDocument/2006/relationships/hyperlink" Target="https://doi.org/10.1016/j.cam.2018.06.042" TargetMode="External"/><Relationship Id="rId108" Type="http://schemas.openxmlformats.org/officeDocument/2006/relationships/hyperlink" Target="https://doi.org/10.14483/issn.2248-762X" TargetMode="External"/><Relationship Id="rId315" Type="http://schemas.openxmlformats.org/officeDocument/2006/relationships/hyperlink" Target="https://doi.org/10.22519/2145888X.1545" TargetMode="External"/><Relationship Id="rId54" Type="http://schemas.openxmlformats.org/officeDocument/2006/relationships/hyperlink" Target="https://doi.org/10.1109/TLA.2015.7273760" TargetMode="External"/><Relationship Id="rId96" Type="http://schemas.openxmlformats.org/officeDocument/2006/relationships/hyperlink" Target="https://doi.org/10.14483/issn.1657-9089" TargetMode="External"/><Relationship Id="rId161" Type="http://schemas.openxmlformats.org/officeDocument/2006/relationships/hyperlink" Target="https://doi.org/10.1097/ADT.0000000000000151" TargetMode="External"/><Relationship Id="rId217" Type="http://schemas.openxmlformats.org/officeDocument/2006/relationships/hyperlink" Target="https://doi.org/10.1007/978-3-319-70004-5_23" TargetMode="External"/><Relationship Id="rId259" Type="http://schemas.openxmlformats.org/officeDocument/2006/relationships/hyperlink" Target="https://doi.org/10.22490/25394088.4507" TargetMode="External"/><Relationship Id="rId23" Type="http://schemas.openxmlformats.org/officeDocument/2006/relationships/hyperlink" Target="https://doi.org/10.14483/issn.2248-4728" TargetMode="External"/><Relationship Id="rId119" Type="http://schemas.openxmlformats.org/officeDocument/2006/relationships/hyperlink" Target="https://doi.org/10.14483/udistrital.jour.reving.2017.2.ne02" TargetMode="External"/><Relationship Id="rId270" Type="http://schemas.openxmlformats.org/officeDocument/2006/relationships/hyperlink" Target="https://doi.org/10.1166/asl.2019.13176" TargetMode="External"/><Relationship Id="rId65" Type="http://schemas.openxmlformats.org/officeDocument/2006/relationships/hyperlink" Target="http://dx.doi.org/10.15446/dyna" TargetMode="External"/><Relationship Id="rId130" Type="http://schemas.openxmlformats.org/officeDocument/2006/relationships/hyperlink" Target="https://doi.org/10.12988/ces.2017.711186" TargetMode="External"/><Relationship Id="rId172" Type="http://schemas.openxmlformats.org/officeDocument/2006/relationships/hyperlink" Target="https://doi.org/10.14483/22484728.12920" TargetMode="External"/><Relationship Id="rId228" Type="http://schemas.openxmlformats.org/officeDocument/2006/relationships/hyperlink" Target="http://revistas.sena.edu.co/index.php/inf_tec/article/view/2387" TargetMode="External"/><Relationship Id="rId13" Type="http://schemas.openxmlformats.org/officeDocument/2006/relationships/hyperlink" Target="https://doi.org/10.1016/j.future.2018.01.011" TargetMode="External"/><Relationship Id="rId109" Type="http://schemas.openxmlformats.org/officeDocument/2006/relationships/hyperlink" Target="https://doi.org/10.1155/2021/6616654" TargetMode="External"/><Relationship Id="rId260" Type="http://schemas.openxmlformats.org/officeDocument/2006/relationships/hyperlink" Target="https://search.proquest.com/openview/a0552ad2d484ad43d95097df06f44f76/1?pq-origsite=gscholar&amp;cbl=1006393" TargetMode="External"/><Relationship Id="rId281" Type="http://schemas.openxmlformats.org/officeDocument/2006/relationships/hyperlink" Target="https://doi.org/10.14483/23448350.11089" TargetMode="External"/><Relationship Id="rId316" Type="http://schemas.openxmlformats.org/officeDocument/2006/relationships/hyperlink" Target="http://dx.doi.org/10.21556/edutec.2017.59" TargetMode="External"/><Relationship Id="rId34" Type="http://schemas.openxmlformats.org/officeDocument/2006/relationships/hyperlink" Target="https://doi.org/10.14483/23448393.12445" TargetMode="External"/><Relationship Id="rId55" Type="http://schemas.openxmlformats.org/officeDocument/2006/relationships/hyperlink" Target="https://doi.org/10.1016/j.dam.2014.11.016" TargetMode="External"/><Relationship Id="rId76" Type="http://schemas.openxmlformats.org/officeDocument/2006/relationships/hyperlink" Target="http://dx.doi.org/10.14482/inde.34.1.7951" TargetMode="External"/><Relationship Id="rId97" Type="http://schemas.openxmlformats.org/officeDocument/2006/relationships/hyperlink" Target="https://doi.org/10.14483/issn.2248-7638" TargetMode="External"/><Relationship Id="rId120" Type="http://schemas.openxmlformats.org/officeDocument/2006/relationships/hyperlink" Target="https://doi.org/10.14483/udistrital.jour.redes.2016.1.a07" TargetMode="External"/><Relationship Id="rId141" Type="http://schemas.openxmlformats.org/officeDocument/2006/relationships/hyperlink" Target="https://doi.org/10.15446/innovar.v27n64.62373" TargetMode="External"/><Relationship Id="rId7" Type="http://schemas.openxmlformats.org/officeDocument/2006/relationships/hyperlink" Target="http://dx.doi.org/10.4067/S0718-07642020000200031" TargetMode="External"/><Relationship Id="rId162" Type="http://schemas.openxmlformats.org/officeDocument/2006/relationships/hyperlink" Target="https://doi.org/10.1002/int.22161" TargetMode="External"/><Relationship Id="rId183" Type="http://schemas.openxmlformats.org/officeDocument/2006/relationships/hyperlink" Target="https://doi.org/10.1007/S11071-021-07053-3" TargetMode="External"/><Relationship Id="rId218" Type="http://schemas.openxmlformats.org/officeDocument/2006/relationships/hyperlink" Target="https://doi.org/10.1007/s10462-017-9600-4" TargetMode="External"/><Relationship Id="rId239" Type="http://schemas.openxmlformats.org/officeDocument/2006/relationships/hyperlink" Target="https://www.springerprofessional.de/en/design-and-implementation-of-a-prototype-of-an-automatic-weather/15047664" TargetMode="External"/><Relationship Id="rId250" Type="http://schemas.openxmlformats.org/officeDocument/2006/relationships/hyperlink" Target="https://doi.org/10.1080/09064710.2021.1890200" TargetMode="External"/><Relationship Id="rId271" Type="http://schemas.openxmlformats.org/officeDocument/2006/relationships/hyperlink" Target="https://doi.org/10.14483/22484728.14397" TargetMode="External"/><Relationship Id="rId292" Type="http://schemas.openxmlformats.org/officeDocument/2006/relationships/hyperlink" Target="http://doi.org/10.22335/rlct.v7i2.258" TargetMode="External"/><Relationship Id="rId306" Type="http://schemas.openxmlformats.org/officeDocument/2006/relationships/hyperlink" Target="https://doi.org/10.14483/issn.2344-8407" TargetMode="External"/><Relationship Id="rId24" Type="http://schemas.openxmlformats.org/officeDocument/2006/relationships/hyperlink" Target="http://dx.doi.org/10.21500/01247492.2592" TargetMode="External"/><Relationship Id="rId45" Type="http://schemas.openxmlformats.org/officeDocument/2006/relationships/hyperlink" Target="http://dx.doi.org/10.14483/udistrital.jour.reving.2015.1.a05" TargetMode="External"/><Relationship Id="rId66" Type="http://schemas.openxmlformats.org/officeDocument/2006/relationships/hyperlink" Target="https://doi.org/10.1109/FUZZ-IEEE.2013.6622506" TargetMode="External"/><Relationship Id="rId87" Type="http://schemas.openxmlformats.org/officeDocument/2006/relationships/hyperlink" Target="https://doi.org/10.14483/issn.2248-4728" TargetMode="External"/><Relationship Id="rId110" Type="http://schemas.openxmlformats.org/officeDocument/2006/relationships/hyperlink" Target="https://doi.org/10.1155/2021/6616654" TargetMode="External"/><Relationship Id="rId131" Type="http://schemas.openxmlformats.org/officeDocument/2006/relationships/hyperlink" Target="http://revistavirtual.ucn.edu.co/index.php/RevistaUCN/issue/view/44" TargetMode="External"/><Relationship Id="rId152" Type="http://schemas.openxmlformats.org/officeDocument/2006/relationships/hyperlink" Target="https://doi.org/10.16925/2357-6014.2020.01.01" TargetMode="External"/><Relationship Id="rId173" Type="http://schemas.openxmlformats.org/officeDocument/2006/relationships/hyperlink" Target="http://dx.doi.org/10.16925/isnn.1900-3102" TargetMode="External"/><Relationship Id="rId194" Type="http://schemas.openxmlformats.org/officeDocument/2006/relationships/hyperlink" Target="https://doi.org/10.22430/22565337.1491" TargetMode="External"/><Relationship Id="rId208" Type="http://schemas.openxmlformats.org/officeDocument/2006/relationships/hyperlink" Target="http://doi.org/10.1007/978-3-030-03101-5_20" TargetMode="External"/><Relationship Id="rId229" Type="http://schemas.openxmlformats.org/officeDocument/2006/relationships/hyperlink" Target="https://www.sciencedirect.com/science/article/abs/pii/S0306261919310487" TargetMode="External"/><Relationship Id="rId240" Type="http://schemas.openxmlformats.org/officeDocument/2006/relationships/hyperlink" Target="https://link.springer.com/chapter/10.1007/978-3-319-66963-2_42" TargetMode="External"/><Relationship Id="rId261" Type="http://schemas.openxmlformats.org/officeDocument/2006/relationships/hyperlink" Target="https://search.proquest.com/openview/a0552ad2d484ad43d95097df06f44f76/1?pq-origsite=gscholar&amp;cbl=1006393" TargetMode="External"/><Relationship Id="rId14" Type="http://schemas.openxmlformats.org/officeDocument/2006/relationships/hyperlink" Target="https://doi.org/10.1007/s12652-019-01229-x" TargetMode="External"/><Relationship Id="rId35" Type="http://schemas.openxmlformats.org/officeDocument/2006/relationships/hyperlink" Target="https://doi.org/10.14483/udistrital.jour.reving.2017.2.ne01" TargetMode="External"/><Relationship Id="rId56" Type="http://schemas.openxmlformats.org/officeDocument/2006/relationships/hyperlink" Target="http://dx.doi.org/10.1590/S0101-74382014005000002" TargetMode="External"/><Relationship Id="rId77" Type="http://schemas.openxmlformats.org/officeDocument/2006/relationships/hyperlink" Target="https://doi.org/10.18359/issn.0124-8170" TargetMode="External"/><Relationship Id="rId100" Type="http://schemas.openxmlformats.org/officeDocument/2006/relationships/hyperlink" Target="https://doi.org/10.14483/issn.2322-939X" TargetMode="External"/><Relationship Id="rId282" Type="http://schemas.openxmlformats.org/officeDocument/2006/relationships/hyperlink" Target="https://doi.org/10.14483/23448350.11096%0a" TargetMode="External"/><Relationship Id="rId317" Type="http://schemas.openxmlformats.org/officeDocument/2006/relationships/hyperlink" Target="http://dx.doi.org/10.14483/udistrital.jour.redes.2015.1.a01" TargetMode="External"/><Relationship Id="rId8" Type="http://schemas.openxmlformats.org/officeDocument/2006/relationships/hyperlink" Target="https://doi.org/10.1007/s12652-020-01887-2" TargetMode="External"/><Relationship Id="rId98" Type="http://schemas.openxmlformats.org/officeDocument/2006/relationships/hyperlink" Target="https://doi.org/10.14483/issn.2248-4728" TargetMode="External"/><Relationship Id="rId121" Type="http://schemas.openxmlformats.org/officeDocument/2006/relationships/hyperlink" Target="http://dx.doi.org/10.14483/udistrital.jour.reving.2015.1.a07" TargetMode="External"/><Relationship Id="rId142" Type="http://schemas.openxmlformats.org/officeDocument/2006/relationships/hyperlink" Target="http://dx.doi.org/10.1016/j.cya.2015.08.009" TargetMode="External"/><Relationship Id="rId163" Type="http://schemas.openxmlformats.org/officeDocument/2006/relationships/hyperlink" Target="https://doi.org/10.1007/s12652-018-0969-y" TargetMode="External"/><Relationship Id="rId184" Type="http://schemas.openxmlformats.org/officeDocument/2006/relationships/hyperlink" Target="http://dx.doi.org/10.18180/tecciencia.19.6" TargetMode="External"/><Relationship Id="rId219" Type="http://schemas.openxmlformats.org/officeDocument/2006/relationships/hyperlink" Target="https://doi.org/10.19053/1900771X.v19.n2.2019.13082" TargetMode="External"/><Relationship Id="rId230" Type="http://schemas.openxmlformats.org/officeDocument/2006/relationships/hyperlink" Target="https://scielo.conicyt.cl/scielo.php?script=sci_abstract&amp;pid=S0718-07642019000400135&amp;lng=en&amp;nrm=iso&amp;tlng=es" TargetMode="External"/><Relationship Id="rId251" Type="http://schemas.openxmlformats.org/officeDocument/2006/relationships/hyperlink" Target="https://doi.org/10.1007/s11600-022-00808-5" TargetMode="External"/><Relationship Id="rId25" Type="http://schemas.openxmlformats.org/officeDocument/2006/relationships/hyperlink" Target="https://doi.org/10.14483/2248762X.6421" TargetMode="External"/><Relationship Id="rId46" Type="http://schemas.openxmlformats.org/officeDocument/2006/relationships/hyperlink" Target="http://dx.doi.org/10.11144/Javeriana.iyu20-2.wffd" TargetMode="External"/><Relationship Id="rId67" Type="http://schemas.openxmlformats.org/officeDocument/2006/relationships/hyperlink" Target="https://doi.org/10.14483/issn.2248-7638" TargetMode="External"/><Relationship Id="rId272" Type="http://schemas.openxmlformats.org/officeDocument/2006/relationships/hyperlink" Target="https://doi.org/10.14483/udistrital.jour.reving.2017.1.a07" TargetMode="External"/><Relationship Id="rId293" Type="http://schemas.openxmlformats.org/officeDocument/2006/relationships/hyperlink" Target="http://doi.org/10.22335/rlct.v7i2.264" TargetMode="External"/><Relationship Id="rId307" Type="http://schemas.openxmlformats.org/officeDocument/2006/relationships/hyperlink" Target="http://dx.doi.org/10.14483/udistrital.jour.redes.2016.2.a03" TargetMode="External"/><Relationship Id="rId88" Type="http://schemas.openxmlformats.org/officeDocument/2006/relationships/hyperlink" Target="https://doi.org/10.14483/issn.2248-4728" TargetMode="External"/><Relationship Id="rId111" Type="http://schemas.openxmlformats.org/officeDocument/2006/relationships/hyperlink" Target="https://doi.org/10.14483/23448393.15582" TargetMode="External"/><Relationship Id="rId132" Type="http://schemas.openxmlformats.org/officeDocument/2006/relationships/hyperlink" Target="http://revistaq.upb.edu.co/" TargetMode="External"/><Relationship Id="rId153" Type="http://schemas.openxmlformats.org/officeDocument/2006/relationships/hyperlink" Target="https://www.researchgate.net/deref/https%3A%2F%2Flink.springer.com%2Farticle%2F10.1007%2Fs10586-020-03128-9" TargetMode="External"/><Relationship Id="rId174" Type="http://schemas.openxmlformats.org/officeDocument/2006/relationships/hyperlink" Target="https://doi.org/10.12988/ces.2017.711186" TargetMode="External"/><Relationship Id="rId195" Type="http://schemas.openxmlformats.org/officeDocument/2006/relationships/hyperlink" Target="https://doi.org/10.14483/issn.2248-4728" TargetMode="External"/><Relationship Id="rId209" Type="http://schemas.openxmlformats.org/officeDocument/2006/relationships/hyperlink" Target="https://dx.doi.org/10.1007/978-3-030-03101-5_4" TargetMode="External"/><Relationship Id="rId220" Type="http://schemas.openxmlformats.org/officeDocument/2006/relationships/hyperlink" Target="https://doi.org/10.14483/25905791.18148" TargetMode="External"/><Relationship Id="rId241" Type="http://schemas.openxmlformats.org/officeDocument/2006/relationships/hyperlink" Target="https://ieeexplore.ieee.org/document/7994781" TargetMode="External"/><Relationship Id="rId15" Type="http://schemas.openxmlformats.org/officeDocument/2006/relationships/hyperlink" Target="https://doi.org/10.1007/s12652-019-01229-x" TargetMode="External"/><Relationship Id="rId36" Type="http://schemas.openxmlformats.org/officeDocument/2006/relationships/hyperlink" Target="http://dx.doi.org/10.14483/udistrital.jour.reving.2017.1.ne01" TargetMode="External"/><Relationship Id="rId57" Type="http://schemas.openxmlformats.org/officeDocument/2006/relationships/hyperlink" Target="https://doi.org/10.1016/j.artmed.2013.11.008" TargetMode="External"/><Relationship Id="rId262" Type="http://schemas.openxmlformats.org/officeDocument/2006/relationships/hyperlink" Target="http://dx.doi.org/10.4067/S0718-07642020000200031" TargetMode="External"/><Relationship Id="rId283" Type="http://schemas.openxmlformats.org/officeDocument/2006/relationships/hyperlink" Target="https://doi.org/10.1007/978-3-319-50880-1_4" TargetMode="External"/><Relationship Id="rId318" Type="http://schemas.openxmlformats.org/officeDocument/2006/relationships/vmlDrawing" Target="../drawings/vmlDrawing1.vml"/><Relationship Id="rId78" Type="http://schemas.openxmlformats.org/officeDocument/2006/relationships/hyperlink" Target="https://doi.org/10.14483/issn.2248-762X" TargetMode="External"/><Relationship Id="rId99" Type="http://schemas.openxmlformats.org/officeDocument/2006/relationships/hyperlink" Target="https://doi.org/10.14483/issn.2248-4728" TargetMode="External"/><Relationship Id="rId101" Type="http://schemas.openxmlformats.org/officeDocument/2006/relationships/hyperlink" Target="https://doi.org/10.14483/issn.2322-939X" TargetMode="External"/><Relationship Id="rId122" Type="http://schemas.openxmlformats.org/officeDocument/2006/relationships/hyperlink" Target="https://doi.org/10.14483/2248762X.8520" TargetMode="External"/><Relationship Id="rId143" Type="http://schemas.openxmlformats.org/officeDocument/2006/relationships/hyperlink" Target="https://doi.org/10.1007/978-3-319-21009-4_24" TargetMode="External"/><Relationship Id="rId164" Type="http://schemas.openxmlformats.org/officeDocument/2006/relationships/hyperlink" Target="https://doi.org/10.1155/2019/7896462" TargetMode="External"/><Relationship Id="rId185" Type="http://schemas.openxmlformats.org/officeDocument/2006/relationships/hyperlink" Target="http://dx.doi.org/10.21500/01247492.2988" TargetMode="External"/><Relationship Id="rId9" Type="http://schemas.openxmlformats.org/officeDocument/2006/relationships/hyperlink" Target="https://doi.org/10.1016/j.ijmedinf.2020.104104" TargetMode="External"/><Relationship Id="rId210" Type="http://schemas.openxmlformats.org/officeDocument/2006/relationships/hyperlink" Target="https://dx.doi.org/10.1007/978-3-030-03101-5_9" TargetMode="External"/><Relationship Id="rId26" Type="http://schemas.openxmlformats.org/officeDocument/2006/relationships/hyperlink" Target="https://doi.org/10.14483/issn.2248-762X" TargetMode="External"/><Relationship Id="rId231" Type="http://schemas.openxmlformats.org/officeDocument/2006/relationships/hyperlink" Target="https://revistas.unimilitar.edu.co/index.php/rcin/article/view/3625" TargetMode="External"/><Relationship Id="rId252" Type="http://schemas.openxmlformats.org/officeDocument/2006/relationships/hyperlink" Target="https://search.proquest.com/openview/23b0179ef3a9875fac89bac9e9192bde/1?pq-origsite=gscholar&amp;cbl=1006393" TargetMode="External"/><Relationship Id="rId273" Type="http://schemas.openxmlformats.org/officeDocument/2006/relationships/hyperlink" Target="https://doi.org/10.1108/OIR-04-2016-0114" TargetMode="External"/><Relationship Id="rId294" Type="http://schemas.openxmlformats.org/officeDocument/2006/relationships/hyperlink" Target="https://doi.org/10.16925/in.v19i20.1417" TargetMode="External"/><Relationship Id="rId308" Type="http://schemas.openxmlformats.org/officeDocument/2006/relationships/hyperlink" Target="https://doi.org/10.14483/issn.2248-762X" TargetMode="External"/><Relationship Id="rId47" Type="http://schemas.openxmlformats.org/officeDocument/2006/relationships/hyperlink" Target="https://doi.org/10.1007/978-3-319-22053-6_21" TargetMode="External"/><Relationship Id="rId68" Type="http://schemas.openxmlformats.org/officeDocument/2006/relationships/hyperlink" Target="https://doi.org/10.19053/01211129.v30.n58" TargetMode="External"/><Relationship Id="rId89" Type="http://schemas.openxmlformats.org/officeDocument/2006/relationships/hyperlink" Target="https://doi.org/10.14483/issn.1657-9089" TargetMode="External"/><Relationship Id="rId112" Type="http://schemas.openxmlformats.org/officeDocument/2006/relationships/hyperlink" Target="https://doi.org/10.1016/j.jairtraman.2020.101946" TargetMode="External"/><Relationship Id="rId133" Type="http://schemas.openxmlformats.org/officeDocument/2006/relationships/hyperlink" Target="http://revistavirtual.ucn.edu.co/index.php/RevistaUCN/issue/view/44/showToc" TargetMode="External"/><Relationship Id="rId154" Type="http://schemas.openxmlformats.org/officeDocument/2006/relationships/hyperlink" Target="https://doi.org/10.14483/23448350.15241" TargetMode="External"/><Relationship Id="rId175" Type="http://schemas.openxmlformats.org/officeDocument/2006/relationships/hyperlink" Target="http://dx.doi.org/10.1007/s00500-016-2437-y" TargetMode="External"/><Relationship Id="rId196" Type="http://schemas.openxmlformats.org/officeDocument/2006/relationships/hyperlink" Target="https://doi.org/10.1016/j.renene.2016.07.011" TargetMode="External"/><Relationship Id="rId200" Type="http://schemas.openxmlformats.org/officeDocument/2006/relationships/hyperlink" Target="https://doi.org/10.36260/rbr.v10i12.1576" TargetMode="External"/><Relationship Id="rId16" Type="http://schemas.openxmlformats.org/officeDocument/2006/relationships/hyperlink" Target="http://dx.doi.org/10.22517/23447214.16791" TargetMode="External"/><Relationship Id="rId221" Type="http://schemas.openxmlformats.org/officeDocument/2006/relationships/hyperlink" Target="https://doi.org/10.1016/j.apenergy.2021.117770" TargetMode="External"/><Relationship Id="rId242" Type="http://schemas.openxmlformats.org/officeDocument/2006/relationships/hyperlink" Target="https://ieeexplore.ieee.org/document/7564412" TargetMode="External"/><Relationship Id="rId263" Type="http://schemas.openxmlformats.org/officeDocument/2006/relationships/hyperlink" Target="https://doi.org/10.1007/s12652-020-01887-2" TargetMode="External"/><Relationship Id="rId284" Type="http://schemas.openxmlformats.org/officeDocument/2006/relationships/hyperlink" Target="http://doi.org/10.1109/RITA.2016.2554058" TargetMode="External"/><Relationship Id="rId319" Type="http://schemas.openxmlformats.org/officeDocument/2006/relationships/comments" Target="../comments1.xml"/><Relationship Id="rId37" Type="http://schemas.openxmlformats.org/officeDocument/2006/relationships/hyperlink" Target="https://doi.org/10.1007/978-3-319-63309-1_70" TargetMode="External"/><Relationship Id="rId58" Type="http://schemas.openxmlformats.org/officeDocument/2006/relationships/hyperlink" Target="https://doi.org/10.15446/recolma.v48n1.45193" TargetMode="External"/><Relationship Id="rId79" Type="http://schemas.openxmlformats.org/officeDocument/2006/relationships/hyperlink" Target="https://doi.org/10.14483/issn.2248-762X" TargetMode="External"/><Relationship Id="rId102" Type="http://schemas.openxmlformats.org/officeDocument/2006/relationships/hyperlink" Target="https://doi.org/10.14483/issn.2248-7638" TargetMode="External"/><Relationship Id="rId123" Type="http://schemas.openxmlformats.org/officeDocument/2006/relationships/hyperlink" Target="http://dx.doi.org/10.14483/udistrital.jour.reving.2014.2.a06" TargetMode="External"/><Relationship Id="rId144" Type="http://schemas.openxmlformats.org/officeDocument/2006/relationships/hyperlink" Target="http://revistas.udistrital.edu.co/ojs/index.php/Tecnura" TargetMode="External"/><Relationship Id="rId90" Type="http://schemas.openxmlformats.org/officeDocument/2006/relationships/hyperlink" Target="https://doi.org/10.14483/issn.2248-4728" TargetMode="External"/><Relationship Id="rId165" Type="http://schemas.openxmlformats.org/officeDocument/2006/relationships/hyperlink" Target="https://doi.org/10.16925/in.v14i24.2162" TargetMode="External"/><Relationship Id="rId186" Type="http://schemas.openxmlformats.org/officeDocument/2006/relationships/hyperlink" Target="https://doi.org/10.14483/2248762X.11986" TargetMode="External"/><Relationship Id="rId211" Type="http://schemas.openxmlformats.org/officeDocument/2006/relationships/hyperlink" Target="https://dx.doi.org/10.1007/978-3-030-03101-5_22" TargetMode="External"/><Relationship Id="rId232" Type="http://schemas.openxmlformats.org/officeDocument/2006/relationships/hyperlink" Target="https://revistas.ucc.edu.co/index.php/in/article/view/2756" TargetMode="External"/><Relationship Id="rId253" Type="http://schemas.openxmlformats.org/officeDocument/2006/relationships/hyperlink" Target="https://search.proquest.com/docview/2462684900?pq-origsite=gscholar&amp;fromopenview=true" TargetMode="External"/><Relationship Id="rId274" Type="http://schemas.openxmlformats.org/officeDocument/2006/relationships/hyperlink" Target="https://doi.org/10.16925/in.v13i22.1751" TargetMode="External"/><Relationship Id="rId295" Type="http://schemas.openxmlformats.org/officeDocument/2006/relationships/hyperlink" Target="https://doi.org/10.11144/Javeriana.iyu19-2.mloe" TargetMode="External"/><Relationship Id="rId309" Type="http://schemas.openxmlformats.org/officeDocument/2006/relationships/hyperlink" Target="https://doi.org/10.14483/issn.2248-762X" TargetMode="External"/><Relationship Id="rId27" Type="http://schemas.openxmlformats.org/officeDocument/2006/relationships/hyperlink" Target="http://dx.doi.org/10.31908/19098367.2217" TargetMode="External"/><Relationship Id="rId48" Type="http://schemas.openxmlformats.org/officeDocument/2006/relationships/hyperlink" Target="https://www.sciencedirect.com/science/journal/09252312" TargetMode="External"/><Relationship Id="rId69" Type="http://schemas.openxmlformats.org/officeDocument/2006/relationships/hyperlink" Target="https://doi.org/10.1016/j.asoc.2018.03.002" TargetMode="External"/><Relationship Id="rId113" Type="http://schemas.openxmlformats.org/officeDocument/2006/relationships/hyperlink" Target="https://doi.org/10.1016/j.heliyon.2021.e08097" TargetMode="External"/><Relationship Id="rId134" Type="http://schemas.openxmlformats.org/officeDocument/2006/relationships/hyperlink" Target="https://doi.org/10.14483/2248762X.8045" TargetMode="External"/><Relationship Id="rId80" Type="http://schemas.openxmlformats.org/officeDocument/2006/relationships/hyperlink" Target="https://doi.org/10.14483/issn.2248-762X" TargetMode="External"/><Relationship Id="rId155" Type="http://schemas.openxmlformats.org/officeDocument/2006/relationships/hyperlink" Target="https://doi.org/10.16925/in.v19i20.1416" TargetMode="External"/><Relationship Id="rId176" Type="http://schemas.openxmlformats.org/officeDocument/2006/relationships/hyperlink" Target="http://dx.doi.org/10.14483/udistrital.jour.redes.2016.1.a01" TargetMode="External"/><Relationship Id="rId197" Type="http://schemas.openxmlformats.org/officeDocument/2006/relationships/hyperlink" Target="http://dx.doi.org/10.25100/iyc.v17i2.2190.g2791" TargetMode="External"/><Relationship Id="rId201" Type="http://schemas.openxmlformats.org/officeDocument/2006/relationships/hyperlink" Target="https://doi.org/10.36260/rbr.v10i12.1577" TargetMode="External"/><Relationship Id="rId222" Type="http://schemas.openxmlformats.org/officeDocument/2006/relationships/hyperlink" Target="https://doi.org/10.14483/23448393.18802" TargetMode="External"/><Relationship Id="rId243" Type="http://schemas.openxmlformats.org/officeDocument/2006/relationships/hyperlink" Target="https://ieeexplore.ieee.org/document/7478113" TargetMode="External"/><Relationship Id="rId264" Type="http://schemas.openxmlformats.org/officeDocument/2006/relationships/hyperlink" Target="https://doi.org/10.1016/j.ijmedinf.2020.104104" TargetMode="External"/><Relationship Id="rId285" Type="http://schemas.openxmlformats.org/officeDocument/2006/relationships/hyperlink" Target="http://dx.doi.org/10.16925/in.v19i20.1417" TargetMode="External"/><Relationship Id="rId17" Type="http://schemas.openxmlformats.org/officeDocument/2006/relationships/hyperlink" Target="https://doi.org/10.22490/25394088.1431." TargetMode="External"/><Relationship Id="rId38" Type="http://schemas.openxmlformats.org/officeDocument/2006/relationships/hyperlink" Target="http://dx.doi.org/10.18180/tecciencia.2017.23.5" TargetMode="External"/><Relationship Id="rId59" Type="http://schemas.openxmlformats.org/officeDocument/2006/relationships/hyperlink" Target="http://dx.doi.org/10.16924%2Friua.v0i40.473" TargetMode="External"/><Relationship Id="rId103" Type="http://schemas.openxmlformats.org/officeDocument/2006/relationships/hyperlink" Target="http://dx.doi.org/10.18180/tecciencia.issn.2422-3670" TargetMode="External"/><Relationship Id="rId124" Type="http://schemas.openxmlformats.org/officeDocument/2006/relationships/hyperlink" Target="https://doi.org/10.14483/udistrital.jour.tecnura.2014.2.a07" TargetMode="External"/><Relationship Id="rId310" Type="http://schemas.openxmlformats.org/officeDocument/2006/relationships/hyperlink" Target="https://doi.org/10.14483/issn.2248-762X" TargetMode="External"/><Relationship Id="rId70" Type="http://schemas.openxmlformats.org/officeDocument/2006/relationships/hyperlink" Target="https://doi.org/10.18359/rcin.3103" TargetMode="External"/><Relationship Id="rId91" Type="http://schemas.openxmlformats.org/officeDocument/2006/relationships/hyperlink" Target="https://doi.org/10.14483/issn.2248-4728" TargetMode="External"/><Relationship Id="rId145" Type="http://schemas.openxmlformats.org/officeDocument/2006/relationships/hyperlink" Target="http://dx.doi.org/10.11144/Javeriana.iyu20-2.ehem" TargetMode="External"/><Relationship Id="rId166" Type="http://schemas.openxmlformats.org/officeDocument/2006/relationships/hyperlink" Target="https://doi.org/10.1007/s00500-017-2530-x" TargetMode="External"/><Relationship Id="rId187" Type="http://schemas.openxmlformats.org/officeDocument/2006/relationships/hyperlink" Target="https://doi.org/10.14483/issn.2248-762X" TargetMode="External"/><Relationship Id="rId1" Type="http://schemas.openxmlformats.org/officeDocument/2006/relationships/hyperlink" Target="https://doi.org/10.1007/s11600-022-00808-5" TargetMode="External"/><Relationship Id="rId212" Type="http://schemas.openxmlformats.org/officeDocument/2006/relationships/hyperlink" Target="https://doi.org/10.1007/978-3-319-73830-7_17" TargetMode="External"/><Relationship Id="rId233" Type="http://schemas.openxmlformats.org/officeDocument/2006/relationships/hyperlink" Target="https://ieeexplore.ieee.org/document/8314093" TargetMode="External"/><Relationship Id="rId254" Type="http://schemas.openxmlformats.org/officeDocument/2006/relationships/hyperlink" Target="https://search.proquest.com/docview/2462684965?pq-origsite=gscholar&amp;fromopenview=true" TargetMode="External"/><Relationship Id="rId28" Type="http://schemas.openxmlformats.org/officeDocument/2006/relationships/hyperlink" Target="https://doi.org/10.14483/issn.2248-762X" TargetMode="External"/><Relationship Id="rId49" Type="http://schemas.openxmlformats.org/officeDocument/2006/relationships/hyperlink" Target="https://doi.org/10.1016/j.neucom.2014.09.079" TargetMode="External"/><Relationship Id="rId114" Type="http://schemas.openxmlformats.org/officeDocument/2006/relationships/hyperlink" Target="https://doi.org/10.16925/2357-6014.2020.02.01" TargetMode="External"/><Relationship Id="rId275" Type="http://schemas.openxmlformats.org/officeDocument/2006/relationships/hyperlink" Target="https://doi.org/10.1007/s12652-017-0469-5" TargetMode="External"/><Relationship Id="rId296" Type="http://schemas.openxmlformats.org/officeDocument/2006/relationships/hyperlink" Target="https://doi.org/10.14483/2248762X.8505" TargetMode="External"/><Relationship Id="rId300" Type="http://schemas.openxmlformats.org/officeDocument/2006/relationships/hyperlink" Target="https://doi.org/10.15446/dyna.v81n185.37054" TargetMode="External"/><Relationship Id="rId60" Type="http://schemas.openxmlformats.org/officeDocument/2006/relationships/hyperlink" Target="https://doi.org/10.25100/iyc.v15i1.2616" TargetMode="External"/><Relationship Id="rId81" Type="http://schemas.openxmlformats.org/officeDocument/2006/relationships/hyperlink" Target="https://doi.org/10.14483/issn.2248-762X" TargetMode="External"/><Relationship Id="rId135" Type="http://schemas.openxmlformats.org/officeDocument/2006/relationships/hyperlink" Target="http://tecnura.udistrital.edu.co/ojs/index.php/revista/issue/view/49" TargetMode="External"/><Relationship Id="rId156" Type="http://schemas.openxmlformats.org/officeDocument/2006/relationships/hyperlink" Target="https://doi.org/10.1155/2019/7896462" TargetMode="External"/><Relationship Id="rId177" Type="http://schemas.openxmlformats.org/officeDocument/2006/relationships/hyperlink" Target="http://sylwan.ibles.org/scope" TargetMode="External"/><Relationship Id="rId198" Type="http://schemas.openxmlformats.org/officeDocument/2006/relationships/hyperlink" Target="https://doi.org/10.18359/rcin.391" TargetMode="External"/><Relationship Id="rId202" Type="http://schemas.openxmlformats.org/officeDocument/2006/relationships/hyperlink" Target="https://doi.org/10.36260/rbr.v10i10.1506" TargetMode="External"/><Relationship Id="rId223" Type="http://schemas.openxmlformats.org/officeDocument/2006/relationships/hyperlink" Target="https://revistas.unal.edu.co/index.php/ingeinv/article/view/82665/76605" TargetMode="External"/><Relationship Id="rId244" Type="http://schemas.openxmlformats.org/officeDocument/2006/relationships/hyperlink" Target="https://ieeexplore.ieee.org/document/7492611" TargetMode="External"/><Relationship Id="rId18" Type="http://schemas.openxmlformats.org/officeDocument/2006/relationships/hyperlink" Target="https://doi.org/10.5771/0943-7444-2016-4-217" TargetMode="External"/><Relationship Id="rId39" Type="http://schemas.openxmlformats.org/officeDocument/2006/relationships/hyperlink" Target="https://doi.org/10.1145/3032963" TargetMode="External"/><Relationship Id="rId265" Type="http://schemas.openxmlformats.org/officeDocument/2006/relationships/hyperlink" Target="https://doi.org/10.1080/09064710.2020.1840618" TargetMode="External"/><Relationship Id="rId286" Type="http://schemas.openxmlformats.org/officeDocument/2006/relationships/hyperlink" Target="http://doi.org/10.1109/TLA.2016.7555275" TargetMode="External"/><Relationship Id="rId50" Type="http://schemas.openxmlformats.org/officeDocument/2006/relationships/hyperlink" Target="https://doi.org/10.1016/j.dam.2014.11.016" TargetMode="External"/><Relationship Id="rId104" Type="http://schemas.openxmlformats.org/officeDocument/2006/relationships/hyperlink" Target="https://doi.org/10.14483/issn.2248-7638" TargetMode="External"/><Relationship Id="rId125" Type="http://schemas.openxmlformats.org/officeDocument/2006/relationships/hyperlink" Target="https://doi.org/10.15446/dyna.v81n186.45219" TargetMode="External"/><Relationship Id="rId146" Type="http://schemas.openxmlformats.org/officeDocument/2006/relationships/hyperlink" Target="https://www.mdpi.com/1996-1073/13/14/3605" TargetMode="External"/><Relationship Id="rId167" Type="http://schemas.openxmlformats.org/officeDocument/2006/relationships/hyperlink" Target="https://doi.org/10.12988/ijma.2017.710138" TargetMode="External"/><Relationship Id="rId188" Type="http://schemas.openxmlformats.org/officeDocument/2006/relationships/hyperlink" Target="http://dx.doi.org/10.4067/S0718-07642018000300145" TargetMode="External"/><Relationship Id="rId311" Type="http://schemas.openxmlformats.org/officeDocument/2006/relationships/hyperlink" Target="https://doi.org/10.19053/01211129" TargetMode="External"/><Relationship Id="rId71" Type="http://schemas.openxmlformats.org/officeDocument/2006/relationships/hyperlink" Target="https://doi.org/10.1007/978-3-030-00350-0_8" TargetMode="External"/><Relationship Id="rId92" Type="http://schemas.openxmlformats.org/officeDocument/2006/relationships/hyperlink" Target="https://doi.org/10.22463/issn.0122-820X" TargetMode="External"/><Relationship Id="rId213" Type="http://schemas.openxmlformats.org/officeDocument/2006/relationships/hyperlink" Target="https://doi.org/10.1007/978-3-319-73830-7_16" TargetMode="External"/><Relationship Id="rId234" Type="http://schemas.openxmlformats.org/officeDocument/2006/relationships/hyperlink" Target="https://www.semanticscholar.org/paper/Design%2C-Modelling-and-Implementation-of-a-Push-Pull-Aldana-Beltr%C3%A1n/1b75373d8d9949a0351e35fa4547a4324429356b" TargetMode="External"/><Relationship Id="rId2" Type="http://schemas.openxmlformats.org/officeDocument/2006/relationships/hyperlink" Target="https://search.proquest.com/openview/23b0179ef3a9875fac89bac9e9192bde/1?pq-origsite=gscholar&amp;cbl=1006393" TargetMode="External"/><Relationship Id="rId29" Type="http://schemas.openxmlformats.org/officeDocument/2006/relationships/hyperlink" Target="https://doi.org/10.14483/issn.2248-762X" TargetMode="External"/><Relationship Id="rId255" Type="http://schemas.openxmlformats.org/officeDocument/2006/relationships/hyperlink" Target="https://link.springer.com/article/10.1007/s10479-021-04311-w" TargetMode="External"/><Relationship Id="rId276" Type="http://schemas.openxmlformats.org/officeDocument/2006/relationships/hyperlink" Target="https://doi.org/10.1007/s12652-016-0443-7" TargetMode="External"/><Relationship Id="rId297" Type="http://schemas.openxmlformats.org/officeDocument/2006/relationships/hyperlink" Target="http://dx.doi.org/10.14483/udistrital.jour.infimg.2014.2.a16" TargetMode="External"/><Relationship Id="rId40" Type="http://schemas.openxmlformats.org/officeDocument/2006/relationships/hyperlink" Target="https://doi.org/10.1186/s13040-017-0131-y" TargetMode="External"/><Relationship Id="rId115" Type="http://schemas.openxmlformats.org/officeDocument/2006/relationships/hyperlink" Target="https://doi.org/10.16925/2357-6014.2020.01.10" TargetMode="External"/><Relationship Id="rId136" Type="http://schemas.openxmlformats.org/officeDocument/2006/relationships/hyperlink" Target="https://doi.org/10.1007/s13753-017-0135-8" TargetMode="External"/><Relationship Id="rId157" Type="http://schemas.openxmlformats.org/officeDocument/2006/relationships/hyperlink" Target="https://doi.org/10.1016/j.compeleceng.2019.04.015" TargetMode="External"/><Relationship Id="rId178" Type="http://schemas.openxmlformats.org/officeDocument/2006/relationships/hyperlink" Target="http://www.aisti.eu/" TargetMode="External"/><Relationship Id="rId301" Type="http://schemas.openxmlformats.org/officeDocument/2006/relationships/hyperlink" Target="https://doi.org/10.15446/ing.investig.v34n1.39449" TargetMode="External"/><Relationship Id="rId61" Type="http://schemas.openxmlformats.org/officeDocument/2006/relationships/hyperlink" Target="http://dx.doi.org/10.12988/ams.2013.36317" TargetMode="External"/><Relationship Id="rId82" Type="http://schemas.openxmlformats.org/officeDocument/2006/relationships/hyperlink" Target="https://doi.org/10.21500/issn.0124-7492" TargetMode="External"/><Relationship Id="rId199" Type="http://schemas.openxmlformats.org/officeDocument/2006/relationships/hyperlink" Target="https://doi.org/10.3390/molecules27072124" TargetMode="External"/><Relationship Id="rId203" Type="http://schemas.openxmlformats.org/officeDocument/2006/relationships/hyperlink" Target="https://doi.org/10.36260/rbr.v10i11.1564" TargetMode="External"/><Relationship Id="rId19" Type="http://schemas.openxmlformats.org/officeDocument/2006/relationships/hyperlink" Target="http://dx.doi.org/10.22335/rlct.v8i1.306" TargetMode="External"/><Relationship Id="rId224" Type="http://schemas.openxmlformats.org/officeDocument/2006/relationships/hyperlink" Target="https://scielo.conicyt.cl/scielo.php?pid=S0718-07642020000300013&amp;script=sci_abstract&amp;tlng=en" TargetMode="External"/><Relationship Id="rId245" Type="http://schemas.openxmlformats.org/officeDocument/2006/relationships/hyperlink" Target="https://revistas.udistrital.edu.co/index.php/reving/article/view/10160" TargetMode="External"/><Relationship Id="rId266" Type="http://schemas.openxmlformats.org/officeDocument/2006/relationships/hyperlink" Target="https://doi.org/10.1007/s12652-020-02391-3" TargetMode="External"/><Relationship Id="rId287" Type="http://schemas.openxmlformats.org/officeDocument/2006/relationships/hyperlink" Target="http://doi.org/10.1109/TLA.2016.7555258" TargetMode="External"/><Relationship Id="rId30" Type="http://schemas.openxmlformats.org/officeDocument/2006/relationships/hyperlink" Target="https://doi.org/10.1007/978-3-030-00350-0_17" TargetMode="External"/><Relationship Id="rId105" Type="http://schemas.openxmlformats.org/officeDocument/2006/relationships/hyperlink" Target="http://dx.doi.org/10.18180/tecciencia.issn.2422-3670" TargetMode="External"/><Relationship Id="rId126" Type="http://schemas.openxmlformats.org/officeDocument/2006/relationships/hyperlink" Target="https://doi.org/10.14483/udistrital.jour.reving.2013.2.a06+" TargetMode="External"/><Relationship Id="rId147" Type="http://schemas.openxmlformats.org/officeDocument/2006/relationships/hyperlink" Target="https://doi.org/10.36260/rbr.v9i7.1021" TargetMode="External"/><Relationship Id="rId168" Type="http://schemas.openxmlformats.org/officeDocument/2006/relationships/hyperlink" Target="https://doi.org/10.12988/ijma.2017.710137" TargetMode="External"/><Relationship Id="rId312" Type="http://schemas.openxmlformats.org/officeDocument/2006/relationships/hyperlink" Target="https://doi.org/10.19053/01211129" TargetMode="External"/><Relationship Id="rId51" Type="http://schemas.openxmlformats.org/officeDocument/2006/relationships/hyperlink" Target="https://doi.org/10.1016/j.neucom.2014.09.079" TargetMode="External"/><Relationship Id="rId72" Type="http://schemas.openxmlformats.org/officeDocument/2006/relationships/hyperlink" Target="https://doi.org/10.14483/issn.2322-939X" TargetMode="External"/><Relationship Id="rId93" Type="http://schemas.openxmlformats.org/officeDocument/2006/relationships/hyperlink" Target="https://doi.org/10.14483/issn.2322-939X" TargetMode="External"/><Relationship Id="rId189" Type="http://schemas.openxmlformats.org/officeDocument/2006/relationships/hyperlink" Target="http://dx.doi.org/10.17654/EC018030407" TargetMode="External"/><Relationship Id="rId3" Type="http://schemas.openxmlformats.org/officeDocument/2006/relationships/hyperlink" Target="https://search.proquest.com/docview/2462684900?pq-origsite=gscholar&amp;fromopenview=true" TargetMode="External"/><Relationship Id="rId214" Type="http://schemas.openxmlformats.org/officeDocument/2006/relationships/hyperlink" Target="https://doi.org/10.1007/s11277-017-4873-0" TargetMode="External"/><Relationship Id="rId235" Type="http://schemas.openxmlformats.org/officeDocument/2006/relationships/hyperlink" Target="https://revistas.utp.edu.co/index.php/revistaciencia/article/view/18081" TargetMode="External"/><Relationship Id="rId256" Type="http://schemas.openxmlformats.org/officeDocument/2006/relationships/hyperlink" Target="https://doi.org/10.4114/intartif.vol24iss67pp121-128" TargetMode="External"/><Relationship Id="rId277" Type="http://schemas.openxmlformats.org/officeDocument/2006/relationships/hyperlink" Target="https://doi.org/10.1108/EL-03-2015-0046" TargetMode="External"/><Relationship Id="rId298" Type="http://schemas.openxmlformats.org/officeDocument/2006/relationships/hyperlink" Target="https://doi.org/10.1108/OIR-02-2015-0052" TargetMode="External"/><Relationship Id="rId116" Type="http://schemas.openxmlformats.org/officeDocument/2006/relationships/hyperlink" Target="https://doi.org/10.1007/978-3-030-10463-4_18" TargetMode="External"/><Relationship Id="rId137" Type="http://schemas.openxmlformats.org/officeDocument/2006/relationships/hyperlink" Target="https://doi.org/10.3390/electronics11060961" TargetMode="External"/><Relationship Id="rId158" Type="http://schemas.openxmlformats.org/officeDocument/2006/relationships/hyperlink" Target="https://doi.org/10.1007/s10209-019-00681-y" TargetMode="External"/><Relationship Id="rId302" Type="http://schemas.openxmlformats.org/officeDocument/2006/relationships/hyperlink" Target="https://doi.org/10.14483/2248762X.5929" TargetMode="External"/><Relationship Id="rId20" Type="http://schemas.openxmlformats.org/officeDocument/2006/relationships/hyperlink" Target="http://dx.doi.org/10.3217/jucs-021-01-0134" TargetMode="External"/><Relationship Id="rId41" Type="http://schemas.openxmlformats.org/officeDocument/2006/relationships/hyperlink" Target="http://dx.doi.org/%2010.17081/eduhum.19.33.2647" TargetMode="External"/><Relationship Id="rId62" Type="http://schemas.openxmlformats.org/officeDocument/2006/relationships/hyperlink" Target="https://doi.org/10.14483/udistrital.jour.reving.2013.2.a01" TargetMode="External"/><Relationship Id="rId83" Type="http://schemas.openxmlformats.org/officeDocument/2006/relationships/hyperlink" Target="https://doi.org/10.14483/issn.2322-939X" TargetMode="External"/><Relationship Id="rId179" Type="http://schemas.openxmlformats.org/officeDocument/2006/relationships/hyperlink" Target="http://www.aisti.eu/" TargetMode="External"/><Relationship Id="rId190" Type="http://schemas.openxmlformats.org/officeDocument/2006/relationships/hyperlink" Target="https://doi.org/10.1108/ITSE-12-2017-0069" TargetMode="External"/><Relationship Id="rId204" Type="http://schemas.openxmlformats.org/officeDocument/2006/relationships/hyperlink" Target="https://doi.org/10.36260/rbr.v10i10.1504" TargetMode="External"/><Relationship Id="rId225" Type="http://schemas.openxmlformats.org/officeDocument/2006/relationships/hyperlink" Target="https://revistas.udistrital.edu.co/index.php/reving/article/view/15668" TargetMode="External"/><Relationship Id="rId246" Type="http://schemas.openxmlformats.org/officeDocument/2006/relationships/hyperlink" Target="https://doi.org/10.1016/j.renene.2016.07.011" TargetMode="External"/><Relationship Id="rId267" Type="http://schemas.openxmlformats.org/officeDocument/2006/relationships/hyperlink" Target="https://doi.org/10.3390/app10217617" TargetMode="External"/><Relationship Id="rId288" Type="http://schemas.openxmlformats.org/officeDocument/2006/relationships/hyperlink" Target="http://doi.org/10.5771/0943-7444-2016-4-217" TargetMode="External"/><Relationship Id="rId106" Type="http://schemas.openxmlformats.org/officeDocument/2006/relationships/hyperlink" Target="https://doi.org/10.14483/issn.2322-939X" TargetMode="External"/><Relationship Id="rId127" Type="http://schemas.openxmlformats.org/officeDocument/2006/relationships/hyperlink" Target="https://doi.org/10.1007/978-3-319-61845-6_29" TargetMode="External"/><Relationship Id="rId313" Type="http://schemas.openxmlformats.org/officeDocument/2006/relationships/hyperlink" Target="https://doi.org/10.1007/978-3-030-03192-3_6" TargetMode="External"/><Relationship Id="rId10" Type="http://schemas.openxmlformats.org/officeDocument/2006/relationships/hyperlink" Target="https://doi.org/10.1155/2019/9313571" TargetMode="External"/><Relationship Id="rId31" Type="http://schemas.openxmlformats.org/officeDocument/2006/relationships/hyperlink" Target="https://doi.org/10.1007/s11590-018-1290-6" TargetMode="External"/><Relationship Id="rId52" Type="http://schemas.openxmlformats.org/officeDocument/2006/relationships/hyperlink" Target="https://doi.org/10.1007/978-3-319-17906-3_24" TargetMode="External"/><Relationship Id="rId73" Type="http://schemas.openxmlformats.org/officeDocument/2006/relationships/hyperlink" Target="https://doi.org/10.1016/j.asoc.2016.09.026" TargetMode="External"/><Relationship Id="rId94" Type="http://schemas.openxmlformats.org/officeDocument/2006/relationships/hyperlink" Target="http://dx.doi.org/10.18180/tecciencia.issn.2422-3670" TargetMode="External"/><Relationship Id="rId148" Type="http://schemas.openxmlformats.org/officeDocument/2006/relationships/hyperlink" Target="https://doi.org/10.36260/rbr.v9i8.1052" TargetMode="External"/><Relationship Id="rId169" Type="http://schemas.openxmlformats.org/officeDocument/2006/relationships/hyperlink" Target="https://doi.org/10.12988/ams.2017.710306" TargetMode="External"/><Relationship Id="rId4" Type="http://schemas.openxmlformats.org/officeDocument/2006/relationships/hyperlink" Target="https://search.proquest.com/docview/2462684965?pq-origsite=gscholar&amp;fromopenview=true" TargetMode="External"/><Relationship Id="rId180" Type="http://schemas.openxmlformats.org/officeDocument/2006/relationships/hyperlink" Target="https://doi.org/10.16925/2357-6014.2019.01.08" TargetMode="External"/><Relationship Id="rId215" Type="http://schemas.openxmlformats.org/officeDocument/2006/relationships/hyperlink" Target="https://doi.org/10.1177/1550147718811828" TargetMode="External"/><Relationship Id="rId236" Type="http://schemas.openxmlformats.org/officeDocument/2006/relationships/hyperlink" Target="https://ieeexplore.ieee.org/document/7911341" TargetMode="External"/><Relationship Id="rId257" Type="http://schemas.openxmlformats.org/officeDocument/2006/relationships/hyperlink" Target="https://doi.org/10.1080/09064710.2020.1840618" TargetMode="External"/><Relationship Id="rId278" Type="http://schemas.openxmlformats.org/officeDocument/2006/relationships/hyperlink" Target="http://dx.doi.org/10.15332/iteckne.v14i1.1629" TargetMode="External"/><Relationship Id="rId303" Type="http://schemas.openxmlformats.org/officeDocument/2006/relationships/hyperlink" Target="http://dx.doi.org/10.18180/tecciencia.2013.15.10" TargetMode="External"/><Relationship Id="rId42" Type="http://schemas.openxmlformats.org/officeDocument/2006/relationships/hyperlink" Target="https://doi.org/10.1142/S0218348X17500438" TargetMode="External"/><Relationship Id="rId84" Type="http://schemas.openxmlformats.org/officeDocument/2006/relationships/hyperlink" Target="https://doi.org/10.14483/issn.2322-939X" TargetMode="External"/><Relationship Id="rId138" Type="http://schemas.openxmlformats.org/officeDocument/2006/relationships/hyperlink" Target="https://doi.org/10.1016/j.ijepes.2020.106299" TargetMode="External"/><Relationship Id="rId191" Type="http://schemas.openxmlformats.org/officeDocument/2006/relationships/hyperlink" Target="https://doi.org/10.14483/23448393.18861" TargetMode="External"/><Relationship Id="rId205" Type="http://schemas.openxmlformats.org/officeDocument/2006/relationships/hyperlink" Target="https://doi.org/10.15649/2346030X.905" TargetMode="External"/><Relationship Id="rId247" Type="http://schemas.openxmlformats.org/officeDocument/2006/relationships/hyperlink" Target="https://www.researchgate.net/publication/326548643_Comparison_of_effects_produced_by_real_and_ideal_sags_on_an_induction_motor_Comparacion_de_los_efectos_producidos_por_los_huecos_de_tension_reales_e_ideales_en_un_motor_de_induccion" TargetMode="External"/><Relationship Id="rId107" Type="http://schemas.openxmlformats.org/officeDocument/2006/relationships/hyperlink" Target="https://doi.org/10.14483/issn.2322-939X" TargetMode="External"/><Relationship Id="rId289" Type="http://schemas.openxmlformats.org/officeDocument/2006/relationships/hyperlink" Target="http://doi.org/10.1109/TLA.2016.7555256" TargetMode="External"/><Relationship Id="rId11" Type="http://schemas.openxmlformats.org/officeDocument/2006/relationships/hyperlink" Target="https://doi.org/10.1016/j.eswa.2019.03.023" TargetMode="External"/><Relationship Id="rId53" Type="http://schemas.openxmlformats.org/officeDocument/2006/relationships/hyperlink" Target="http://dx.doi.org/10.12988/ams.2015.411982" TargetMode="External"/><Relationship Id="rId149" Type="http://schemas.openxmlformats.org/officeDocument/2006/relationships/hyperlink" Target="https://doi.org/10.1109/ACCESS.2020.3012503" TargetMode="External"/><Relationship Id="rId314" Type="http://schemas.openxmlformats.org/officeDocument/2006/relationships/hyperlink" Target="https://doi.org/10.1007/978-3-030-00350-0_34" TargetMode="External"/><Relationship Id="rId95" Type="http://schemas.openxmlformats.org/officeDocument/2006/relationships/hyperlink" Target="https://doi.org/10.14483/issn.2248-4728" TargetMode="External"/><Relationship Id="rId160" Type="http://schemas.openxmlformats.org/officeDocument/2006/relationships/hyperlink" Target="https://doi.org/10.1016/j.future.2018.11.017" TargetMode="External"/><Relationship Id="rId216" Type="http://schemas.openxmlformats.org/officeDocument/2006/relationships/hyperlink" Target="https://doi.org/10.1007/978-3-030-03192-3_29" TargetMode="External"/><Relationship Id="rId258" Type="http://schemas.openxmlformats.org/officeDocument/2006/relationships/hyperlink" Target="https://doi.org/10.1080/09064710.2020.1840618" TargetMode="External"/><Relationship Id="rId22" Type="http://schemas.openxmlformats.org/officeDocument/2006/relationships/hyperlink" Target="https://doi.org/10.14483/issn.2248-7638" TargetMode="External"/><Relationship Id="rId64" Type="http://schemas.openxmlformats.org/officeDocument/2006/relationships/hyperlink" Target="http://dx.doi.org/10.3233/IFS-120700" TargetMode="External"/><Relationship Id="rId118" Type="http://schemas.openxmlformats.org/officeDocument/2006/relationships/hyperlink" Target="https://doi.org/10.1007/978-3-030-10463-4_4" TargetMode="External"/><Relationship Id="rId171" Type="http://schemas.openxmlformats.org/officeDocument/2006/relationships/hyperlink" Target="https://doi.org/10.14483/22484728.12920" TargetMode="External"/><Relationship Id="rId227" Type="http://schemas.openxmlformats.org/officeDocument/2006/relationships/hyperlink" Target="https://revistas.uis.edu.co/index.php/revistauisingenierias/article/view/10049" TargetMode="External"/><Relationship Id="rId269" Type="http://schemas.openxmlformats.org/officeDocument/2006/relationships/hyperlink" Target="https://doi.org/10.1155/2019/9313571" TargetMode="External"/><Relationship Id="rId33" Type="http://schemas.openxmlformats.org/officeDocument/2006/relationships/hyperlink" Target="https://doi.org/10.14483/23448393.11138" TargetMode="External"/><Relationship Id="rId129" Type="http://schemas.openxmlformats.org/officeDocument/2006/relationships/hyperlink" Target="https://doi.org/10.12988/ces.2017.711176" TargetMode="External"/><Relationship Id="rId280" Type="http://schemas.openxmlformats.org/officeDocument/2006/relationships/hyperlink" Target="http://dx.doi.org/10.22335/rlct.v8i1.326" TargetMode="External"/><Relationship Id="rId75" Type="http://schemas.openxmlformats.org/officeDocument/2006/relationships/hyperlink" Target="https://doi.org/10.1007/978-3-319-73830-7_17" TargetMode="External"/><Relationship Id="rId140" Type="http://schemas.openxmlformats.org/officeDocument/2006/relationships/hyperlink" Target="https://doi.org/10.1016/j.ceramint.2020.11.089" TargetMode="External"/><Relationship Id="rId182" Type="http://schemas.openxmlformats.org/officeDocument/2006/relationships/hyperlink" Target="http://doi.org/10.1007/978-3-030-21451-7" TargetMode="External"/><Relationship Id="rId6" Type="http://schemas.openxmlformats.org/officeDocument/2006/relationships/hyperlink" Target="https://link.springer.com/article/10.1007/s12652-020-02391-3" TargetMode="External"/><Relationship Id="rId238" Type="http://schemas.openxmlformats.org/officeDocument/2006/relationships/hyperlink" Target="https://ieeexplore.ieee.org/document/8276465" TargetMode="External"/><Relationship Id="rId291" Type="http://schemas.openxmlformats.org/officeDocument/2006/relationships/hyperlink" Target="https://doi.org/10.1016/j.asoc.2016.09.026" TargetMode="External"/><Relationship Id="rId305" Type="http://schemas.openxmlformats.org/officeDocument/2006/relationships/hyperlink" Target="https://doi.org/10.14483/22487638.7238" TargetMode="External"/><Relationship Id="rId44" Type="http://schemas.openxmlformats.org/officeDocument/2006/relationships/hyperlink" Target="https://doi.org/10.14483/udistrital.jour.reving.2016.2.a02" TargetMode="External"/><Relationship Id="rId86" Type="http://schemas.openxmlformats.org/officeDocument/2006/relationships/hyperlink" Target="http://dx.doi.org/10.18180/tecciencia.issn.2422-3670" TargetMode="External"/><Relationship Id="rId151" Type="http://schemas.openxmlformats.org/officeDocument/2006/relationships/hyperlink" Target="https://doi.org/10.1038/s41598-020-67640-z" TargetMode="External"/><Relationship Id="rId193" Type="http://schemas.openxmlformats.org/officeDocument/2006/relationships/hyperlink" Target="https://doi.org/10.1145/3505228" TargetMode="External"/><Relationship Id="rId207" Type="http://schemas.openxmlformats.org/officeDocument/2006/relationships/hyperlink" Target="https://doi.org/10.1016/j.comcom.2020.02.039" TargetMode="External"/><Relationship Id="rId249" Type="http://schemas.openxmlformats.org/officeDocument/2006/relationships/hyperlink" Target="http://dx.doi.org/10.1016/j.riai.2016.05.005"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earch.proquest.com/openview/a0552ad2d484ad43d95097df06f44f76/1?pq-origsite=gscholar&amp;cbl=1006393" TargetMode="External"/><Relationship Id="rId2" Type="http://schemas.openxmlformats.org/officeDocument/2006/relationships/hyperlink" Target="https://doi.org/10.1080/09064710.2020.1840618" TargetMode="External"/><Relationship Id="rId1" Type="http://schemas.openxmlformats.org/officeDocument/2006/relationships/hyperlink" Target="https://www.sciencedirect.com/science/journal/09252312"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link.springer.com/chapter/10.1007/978-981-19-1040-1_25" TargetMode="External"/><Relationship Id="rId1" Type="http://schemas.openxmlformats.org/officeDocument/2006/relationships/hyperlink" Target="https://link.springer.com/chapter/10.1007/978-981-19-1040-1_25"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github.com/BioinfUD/FUSATIMA" TargetMode="External"/><Relationship Id="rId13" Type="http://schemas.openxmlformats.org/officeDocument/2006/relationships/hyperlink" Target="http://arquisoft.udistrital.edu.co/" TargetMode="External"/><Relationship Id="rId3" Type="http://schemas.openxmlformats.org/officeDocument/2006/relationships/hyperlink" Target="https://github.com/ElvisGaona/AES-STEGANO" TargetMode="External"/><Relationship Id="rId7" Type="http://schemas.openxmlformats.org/officeDocument/2006/relationships/hyperlink" Target="https://plugins.qgis.org/plugins/QuickSTEP/" TargetMode="External"/><Relationship Id="rId12" Type="http://schemas.openxmlformats.org/officeDocument/2006/relationships/hyperlink" Target="http://arquisoft.udistrital.edu.co/" TargetMode="External"/><Relationship Id="rId2" Type="http://schemas.openxmlformats.org/officeDocument/2006/relationships/hyperlink" Target="http://200.25.13.150/" TargetMode="External"/><Relationship Id="rId1" Type="http://schemas.openxmlformats.org/officeDocument/2006/relationships/hyperlink" Target="http://www.tdx.cbuc.es/TESIS_UPC/AVAILABLE/TDX-0628105-100401/" TargetMode="External"/><Relationship Id="rId6" Type="http://schemas.openxmlformats.org/officeDocument/2006/relationships/hyperlink" Target="http://www.conciviles.com/" TargetMode="External"/><Relationship Id="rId11" Type="http://schemas.openxmlformats.org/officeDocument/2006/relationships/hyperlink" Target="http://arquisoft.udistrital.edu.co/" TargetMode="External"/><Relationship Id="rId5" Type="http://schemas.openxmlformats.org/officeDocument/2006/relationships/hyperlink" Target="http://190.146.115.149:9091/dcicmv/" TargetMode="External"/><Relationship Id="rId10" Type="http://schemas.openxmlformats.org/officeDocument/2006/relationships/hyperlink" Target="http://arquisoft.udistrital.edu.co/" TargetMode="External"/><Relationship Id="rId4" Type="http://schemas.openxmlformats.org/officeDocument/2006/relationships/hyperlink" Target="http://190.146.115.149:9091/dcicmv/" TargetMode="External"/><Relationship Id="rId9" Type="http://schemas.openxmlformats.org/officeDocument/2006/relationships/hyperlink" Target="https://cran.r-project.org/web/packages/STMedianPolish/index.html" TargetMode="External"/><Relationship Id="rId14" Type="http://schemas.openxmlformats.org/officeDocument/2006/relationships/hyperlink" Target="http://arquisoft.udistrital.edu.co/"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2097"/>
  <sheetViews>
    <sheetView workbookViewId="0">
      <pane ySplit="5" topLeftCell="A6" activePane="bottomLeft" state="frozen"/>
      <selection pane="bottomLeft" activeCell="B7" sqref="B7"/>
    </sheetView>
  </sheetViews>
  <sheetFormatPr baseColWidth="10" defaultColWidth="14.42578125" defaultRowHeight="15" customHeight="1"/>
  <cols>
    <col min="1" max="2" width="11.42578125" hidden="1" customWidth="1"/>
    <col min="3" max="3" width="30.85546875" customWidth="1"/>
    <col min="4" max="4" width="7.140625" customWidth="1"/>
    <col min="5" max="5" width="70" customWidth="1"/>
    <col min="6" max="7" width="24.5703125" hidden="1" customWidth="1"/>
    <col min="8" max="8" width="16.7109375" hidden="1" customWidth="1"/>
    <col min="9" max="9" width="23.28515625" hidden="1" customWidth="1"/>
    <col min="10" max="10" width="24.140625" hidden="1" customWidth="1"/>
    <col min="11" max="11" width="22.85546875" hidden="1" customWidth="1"/>
    <col min="12" max="12" width="17.7109375" customWidth="1"/>
    <col min="13" max="20" width="5.7109375" customWidth="1"/>
    <col min="21" max="24" width="13.28515625" customWidth="1"/>
    <col min="25" max="25" width="65.5703125" customWidth="1"/>
    <col min="26" max="26" width="34.28515625" customWidth="1"/>
  </cols>
  <sheetData>
    <row r="1" spans="1:26">
      <c r="A1" s="1"/>
      <c r="B1" s="1"/>
      <c r="C1" s="2"/>
      <c r="D1" s="790" t="s">
        <v>0</v>
      </c>
      <c r="E1" s="791"/>
      <c r="F1" s="791"/>
      <c r="G1" s="791"/>
      <c r="H1" s="791"/>
      <c r="I1" s="791"/>
      <c r="J1" s="791"/>
      <c r="K1" s="791"/>
      <c r="L1" s="791"/>
      <c r="M1" s="791"/>
      <c r="N1" s="791"/>
      <c r="O1" s="791"/>
      <c r="P1" s="791"/>
      <c r="Q1" s="791"/>
      <c r="R1" s="791"/>
      <c r="S1" s="791"/>
      <c r="T1" s="791"/>
      <c r="U1" s="791"/>
      <c r="V1" s="791"/>
      <c r="W1" s="791"/>
      <c r="X1" s="791"/>
      <c r="Y1" s="791"/>
      <c r="Z1" s="792"/>
    </row>
    <row r="2" spans="1:26">
      <c r="A2" s="1"/>
      <c r="B2" s="1"/>
      <c r="C2" s="1"/>
      <c r="D2" s="790" t="s">
        <v>1</v>
      </c>
      <c r="E2" s="791"/>
      <c r="F2" s="791"/>
      <c r="G2" s="791"/>
      <c r="H2" s="791"/>
      <c r="I2" s="791"/>
      <c r="J2" s="791"/>
      <c r="K2" s="791"/>
      <c r="L2" s="791"/>
      <c r="M2" s="791"/>
      <c r="N2" s="791"/>
      <c r="O2" s="791"/>
      <c r="P2" s="791"/>
      <c r="Q2" s="791"/>
      <c r="R2" s="791"/>
      <c r="S2" s="791"/>
      <c r="T2" s="791"/>
      <c r="U2" s="791"/>
      <c r="V2" s="791"/>
      <c r="W2" s="791"/>
      <c r="X2" s="791"/>
      <c r="Y2" s="791"/>
      <c r="Z2" s="792"/>
    </row>
    <row r="3" spans="1:26">
      <c r="A3" s="1"/>
      <c r="B3" s="1"/>
      <c r="C3" s="3"/>
      <c r="D3" s="787" t="s">
        <v>2</v>
      </c>
      <c r="E3" s="787" t="s">
        <v>3</v>
      </c>
      <c r="F3" s="787" t="s">
        <v>4</v>
      </c>
      <c r="G3" s="787" t="s">
        <v>5</v>
      </c>
      <c r="H3" s="787" t="s">
        <v>6</v>
      </c>
      <c r="I3" s="787" t="s">
        <v>7</v>
      </c>
      <c r="J3" s="787" t="s">
        <v>8</v>
      </c>
      <c r="K3" s="787" t="s">
        <v>9</v>
      </c>
      <c r="L3" s="787" t="s">
        <v>10</v>
      </c>
      <c r="M3" s="793" t="s">
        <v>11</v>
      </c>
      <c r="N3" s="791"/>
      <c r="O3" s="791"/>
      <c r="P3" s="791"/>
      <c r="Q3" s="791"/>
      <c r="R3" s="791"/>
      <c r="S3" s="791"/>
      <c r="T3" s="791"/>
      <c r="U3" s="792"/>
      <c r="V3" s="787" t="s">
        <v>12</v>
      </c>
      <c r="W3" s="787" t="s">
        <v>13</v>
      </c>
      <c r="X3" s="787" t="s">
        <v>14</v>
      </c>
      <c r="Y3" s="787" t="s">
        <v>15</v>
      </c>
      <c r="Z3" s="787" t="s">
        <v>16</v>
      </c>
    </row>
    <row r="4" spans="1:26" ht="30">
      <c r="A4" s="785" t="s">
        <v>17</v>
      </c>
      <c r="B4" s="786"/>
      <c r="C4" s="6" t="s">
        <v>18</v>
      </c>
      <c r="D4" s="788"/>
      <c r="E4" s="788"/>
      <c r="F4" s="788"/>
      <c r="G4" s="788"/>
      <c r="H4" s="788"/>
      <c r="I4" s="788"/>
      <c r="J4" s="788"/>
      <c r="K4" s="788"/>
      <c r="L4" s="788"/>
      <c r="M4" s="793" t="s">
        <v>19</v>
      </c>
      <c r="N4" s="791"/>
      <c r="O4" s="791"/>
      <c r="P4" s="792"/>
      <c r="Q4" s="793" t="s">
        <v>20</v>
      </c>
      <c r="R4" s="791"/>
      <c r="S4" s="791"/>
      <c r="T4" s="792"/>
      <c r="U4" s="7" t="s">
        <v>21</v>
      </c>
      <c r="V4" s="788"/>
      <c r="W4" s="788"/>
      <c r="X4" s="788"/>
      <c r="Y4" s="788"/>
      <c r="Z4" s="788"/>
    </row>
    <row r="5" spans="1:26">
      <c r="A5" s="1" t="s">
        <v>22</v>
      </c>
      <c r="B5" s="1" t="s">
        <v>23</v>
      </c>
      <c r="C5" s="1"/>
      <c r="D5" s="789"/>
      <c r="E5" s="789"/>
      <c r="F5" s="789"/>
      <c r="G5" s="789"/>
      <c r="H5" s="789"/>
      <c r="I5" s="789"/>
      <c r="J5" s="789"/>
      <c r="K5" s="789"/>
      <c r="L5" s="789"/>
      <c r="M5" s="7" t="s">
        <v>24</v>
      </c>
      <c r="N5" s="7" t="s">
        <v>25</v>
      </c>
      <c r="O5" s="7" t="s">
        <v>26</v>
      </c>
      <c r="P5" s="7" t="s">
        <v>27</v>
      </c>
      <c r="Q5" s="7" t="s">
        <v>28</v>
      </c>
      <c r="R5" s="7" t="s">
        <v>29</v>
      </c>
      <c r="S5" s="7" t="s">
        <v>30</v>
      </c>
      <c r="T5" s="7" t="s">
        <v>31</v>
      </c>
      <c r="U5" s="7" t="s">
        <v>32</v>
      </c>
      <c r="V5" s="789"/>
      <c r="W5" s="789"/>
      <c r="X5" s="789"/>
      <c r="Y5" s="789"/>
      <c r="Z5" s="789"/>
    </row>
    <row r="6" spans="1:26" ht="90">
      <c r="A6" s="8"/>
      <c r="B6" s="8"/>
      <c r="C6" s="8" t="s">
        <v>33</v>
      </c>
      <c r="D6" s="9">
        <v>1</v>
      </c>
      <c r="E6" s="10" t="s">
        <v>34</v>
      </c>
      <c r="F6" s="11" t="s">
        <v>35</v>
      </c>
      <c r="G6" s="11"/>
      <c r="H6" s="12" t="s">
        <v>36</v>
      </c>
      <c r="I6" s="13" t="s">
        <v>37</v>
      </c>
      <c r="J6" s="14" t="s">
        <v>38</v>
      </c>
      <c r="K6" s="13" t="s">
        <v>39</v>
      </c>
      <c r="L6" s="14">
        <v>2021</v>
      </c>
      <c r="M6" s="13"/>
      <c r="N6" s="13" t="s">
        <v>40</v>
      </c>
      <c r="O6" s="13"/>
      <c r="P6" s="13"/>
      <c r="Q6" s="13"/>
      <c r="R6" s="13" t="s">
        <v>40</v>
      </c>
      <c r="S6" s="13"/>
      <c r="T6" s="13"/>
      <c r="U6" s="15"/>
      <c r="V6" s="16" t="str">
        <f t="shared" ref="V6:V1772" si="0">IF(U6="X","NI",IF(M6="X","A1",IF(N6="X","A2",IF(O6="X","B",IF(P6="X","C",IF(U6="X","NI",IF(Q6="X","A1",IF(R6="X","A2",IF(S6="X","B",IF(T6="X","C","NA"))))))))))</f>
        <v>A2</v>
      </c>
      <c r="W6" s="13" t="str">
        <f t="shared" ref="W6:W1772" si="1">IF(U6="X","NI",IF(Q6="X","Q1",IF(R6="X","Q2",IF(S6="X","Q3",IF(T6="X","Q4",IF(U6="X","NI",IF(M6="X","Q1",IF(N6="X","Q2",IF(O6="X","Q3",IF(P6="X","Q4","NA"))))))))))</f>
        <v>Q2</v>
      </c>
      <c r="X6" s="14" t="s">
        <v>41</v>
      </c>
      <c r="Y6" s="12" t="s">
        <v>42</v>
      </c>
      <c r="Z6" s="14" t="s">
        <v>43</v>
      </c>
    </row>
    <row r="7" spans="1:26" ht="15" customHeight="1">
      <c r="A7" s="17"/>
      <c r="B7" s="17"/>
      <c r="C7" s="18"/>
      <c r="D7" s="19"/>
      <c r="E7" s="20" t="s">
        <v>44</v>
      </c>
      <c r="F7" s="21" t="s">
        <v>35</v>
      </c>
      <c r="G7" s="22"/>
      <c r="H7" s="23"/>
      <c r="I7" s="24" t="s">
        <v>45</v>
      </c>
      <c r="J7" s="24" t="s">
        <v>46</v>
      </c>
      <c r="K7" s="24" t="s">
        <v>47</v>
      </c>
      <c r="L7" s="25">
        <v>2022</v>
      </c>
      <c r="M7" s="26"/>
      <c r="N7" s="26"/>
      <c r="O7" s="24" t="s">
        <v>40</v>
      </c>
      <c r="P7" s="26"/>
      <c r="Q7" s="26"/>
      <c r="R7" s="26"/>
      <c r="S7" s="24" t="s">
        <v>40</v>
      </c>
      <c r="T7" s="26"/>
      <c r="U7" s="26"/>
      <c r="V7" s="16" t="str">
        <f t="shared" si="0"/>
        <v>B</v>
      </c>
      <c r="W7" s="13" t="str">
        <f t="shared" si="1"/>
        <v>Q3</v>
      </c>
      <c r="X7" s="25" t="s">
        <v>48</v>
      </c>
      <c r="Y7" s="25" t="s">
        <v>49</v>
      </c>
      <c r="Z7" s="25" t="s">
        <v>43</v>
      </c>
    </row>
    <row r="8" spans="1:26" ht="15" customHeight="1">
      <c r="A8" s="27"/>
      <c r="B8" s="27"/>
      <c r="C8" s="28"/>
      <c r="D8" s="29"/>
      <c r="E8" s="30" t="s">
        <v>50</v>
      </c>
      <c r="F8" s="31" t="s">
        <v>51</v>
      </c>
      <c r="G8" s="32"/>
      <c r="H8" s="33"/>
      <c r="I8" s="34" t="s">
        <v>52</v>
      </c>
      <c r="J8" s="34" t="s">
        <v>53</v>
      </c>
      <c r="K8" s="34" t="s">
        <v>54</v>
      </c>
      <c r="L8" s="35">
        <v>2022</v>
      </c>
      <c r="M8" s="36"/>
      <c r="N8" s="34" t="s">
        <v>40</v>
      </c>
      <c r="O8" s="34"/>
      <c r="P8" s="36"/>
      <c r="Q8" s="36"/>
      <c r="R8" s="34" t="s">
        <v>40</v>
      </c>
      <c r="S8" s="34"/>
      <c r="T8" s="36"/>
      <c r="U8" s="36"/>
      <c r="V8" s="16" t="str">
        <f t="shared" si="0"/>
        <v>A2</v>
      </c>
      <c r="W8" s="13" t="str">
        <f t="shared" si="1"/>
        <v>Q2</v>
      </c>
      <c r="X8" s="37" t="s">
        <v>55</v>
      </c>
      <c r="Y8" s="35" t="s">
        <v>56</v>
      </c>
      <c r="Z8" s="35" t="s">
        <v>43</v>
      </c>
    </row>
    <row r="9" spans="1:26" ht="30" customHeight="1">
      <c r="A9" s="38"/>
      <c r="B9" s="38"/>
      <c r="C9" s="39" t="s">
        <v>33</v>
      </c>
      <c r="D9" s="40">
        <v>2</v>
      </c>
      <c r="E9" s="41" t="s">
        <v>57</v>
      </c>
      <c r="F9" s="42" t="s">
        <v>58</v>
      </c>
      <c r="G9" s="43"/>
      <c r="H9" s="44"/>
      <c r="I9" s="45" t="s">
        <v>59</v>
      </c>
      <c r="J9" s="45" t="s">
        <v>60</v>
      </c>
      <c r="K9" s="46" t="s">
        <v>61</v>
      </c>
      <c r="L9" s="47">
        <v>2020</v>
      </c>
      <c r="M9" s="46"/>
      <c r="N9" s="46"/>
      <c r="O9" s="46"/>
      <c r="P9" s="45" t="s">
        <v>40</v>
      </c>
      <c r="Q9" s="46"/>
      <c r="R9" s="46"/>
      <c r="S9" s="46"/>
      <c r="T9" s="45" t="s">
        <v>40</v>
      </c>
      <c r="U9" s="46"/>
      <c r="V9" s="16" t="str">
        <f t="shared" si="0"/>
        <v>C</v>
      </c>
      <c r="W9" s="13" t="str">
        <f t="shared" si="1"/>
        <v>Q4</v>
      </c>
      <c r="X9" s="44" t="s">
        <v>62</v>
      </c>
      <c r="Y9" s="44" t="s">
        <v>63</v>
      </c>
      <c r="Z9" s="47" t="s">
        <v>43</v>
      </c>
    </row>
    <row r="10" spans="1:26" ht="15" customHeight="1">
      <c r="A10" s="38"/>
      <c r="B10" s="48"/>
      <c r="C10" s="39" t="s">
        <v>33</v>
      </c>
      <c r="D10" s="40">
        <v>3</v>
      </c>
      <c r="E10" s="43" t="s">
        <v>64</v>
      </c>
      <c r="F10" s="42" t="s">
        <v>58</v>
      </c>
      <c r="G10" s="42" t="s">
        <v>51</v>
      </c>
      <c r="H10" s="44"/>
      <c r="I10" s="46" t="s">
        <v>65</v>
      </c>
      <c r="J10" s="49" t="s">
        <v>66</v>
      </c>
      <c r="K10" s="46" t="s">
        <v>67</v>
      </c>
      <c r="L10" s="47">
        <v>2020</v>
      </c>
      <c r="M10" s="46"/>
      <c r="N10" s="46"/>
      <c r="O10" s="46"/>
      <c r="P10" s="46"/>
      <c r="Q10" s="46"/>
      <c r="R10" s="46"/>
      <c r="S10" s="46"/>
      <c r="T10" s="45" t="s">
        <v>40</v>
      </c>
      <c r="U10" s="46"/>
      <c r="V10" s="16" t="str">
        <f t="shared" si="0"/>
        <v>C</v>
      </c>
      <c r="W10" s="13" t="str">
        <f t="shared" si="1"/>
        <v>Q4</v>
      </c>
      <c r="X10" s="50" t="s">
        <v>68</v>
      </c>
      <c r="Y10" s="44" t="s">
        <v>63</v>
      </c>
      <c r="Z10" s="47" t="s">
        <v>43</v>
      </c>
    </row>
    <row r="11" spans="1:26" ht="15" customHeight="1">
      <c r="A11" s="38"/>
      <c r="B11" s="48"/>
      <c r="C11" s="39" t="s">
        <v>33</v>
      </c>
      <c r="D11" s="40">
        <v>4</v>
      </c>
      <c r="E11" s="43" t="s">
        <v>69</v>
      </c>
      <c r="F11" s="42" t="s">
        <v>58</v>
      </c>
      <c r="G11" s="43"/>
      <c r="H11" s="44"/>
      <c r="I11" s="46" t="s">
        <v>65</v>
      </c>
      <c r="J11" s="49" t="s">
        <v>66</v>
      </c>
      <c r="K11" s="46" t="s">
        <v>67</v>
      </c>
      <c r="L11" s="47">
        <v>2020</v>
      </c>
      <c r="M11" s="46"/>
      <c r="N11" s="46"/>
      <c r="O11" s="46"/>
      <c r="P11" s="46"/>
      <c r="Q11" s="46"/>
      <c r="R11" s="46"/>
      <c r="S11" s="46"/>
      <c r="T11" s="45" t="s">
        <v>40</v>
      </c>
      <c r="U11" s="46"/>
      <c r="V11" s="16" t="str">
        <f t="shared" si="0"/>
        <v>C</v>
      </c>
      <c r="W11" s="13" t="str">
        <f t="shared" si="1"/>
        <v>Q4</v>
      </c>
      <c r="X11" s="50" t="s">
        <v>70</v>
      </c>
      <c r="Y11" s="44" t="s">
        <v>63</v>
      </c>
      <c r="Z11" s="47" t="s">
        <v>43</v>
      </c>
    </row>
    <row r="12" spans="1:26" ht="15" customHeight="1">
      <c r="A12" s="38"/>
      <c r="B12" s="48"/>
      <c r="C12" s="39" t="s">
        <v>33</v>
      </c>
      <c r="D12" s="40">
        <v>5</v>
      </c>
      <c r="E12" s="43" t="s">
        <v>71</v>
      </c>
      <c r="F12" s="42" t="s">
        <v>72</v>
      </c>
      <c r="G12" s="43"/>
      <c r="H12" s="44"/>
      <c r="I12" s="46" t="s">
        <v>65</v>
      </c>
      <c r="J12" s="49" t="s">
        <v>66</v>
      </c>
      <c r="K12" s="46" t="s">
        <v>67</v>
      </c>
      <c r="L12" s="47">
        <v>2020</v>
      </c>
      <c r="M12" s="46"/>
      <c r="N12" s="46"/>
      <c r="O12" s="46"/>
      <c r="P12" s="46"/>
      <c r="Q12" s="46"/>
      <c r="R12" s="46"/>
      <c r="S12" s="46"/>
      <c r="T12" s="45" t="s">
        <v>40</v>
      </c>
      <c r="U12" s="46"/>
      <c r="V12" s="16" t="str">
        <f t="shared" si="0"/>
        <v>C</v>
      </c>
      <c r="W12" s="13" t="str">
        <f t="shared" si="1"/>
        <v>Q4</v>
      </c>
      <c r="X12" s="50" t="s">
        <v>73</v>
      </c>
      <c r="Y12" s="44" t="s">
        <v>63</v>
      </c>
      <c r="Z12" s="47" t="s">
        <v>43</v>
      </c>
    </row>
    <row r="13" spans="1:26" ht="15" customHeight="1">
      <c r="A13" s="51"/>
      <c r="B13" s="1"/>
      <c r="C13" s="39" t="s">
        <v>33</v>
      </c>
      <c r="D13" s="40">
        <v>6</v>
      </c>
      <c r="E13" s="52" t="s">
        <v>74</v>
      </c>
      <c r="F13" s="53" t="s">
        <v>58</v>
      </c>
      <c r="G13" s="53"/>
      <c r="H13" s="45"/>
      <c r="I13" s="54" t="s">
        <v>75</v>
      </c>
      <c r="J13" s="16" t="s">
        <v>76</v>
      </c>
      <c r="K13" s="16" t="s">
        <v>77</v>
      </c>
      <c r="L13" s="46">
        <v>2022</v>
      </c>
      <c r="M13" s="16"/>
      <c r="N13" s="16"/>
      <c r="O13" s="16"/>
      <c r="P13" s="16"/>
      <c r="Q13" s="54" t="s">
        <v>40</v>
      </c>
      <c r="R13" s="16"/>
      <c r="S13" s="16"/>
      <c r="T13" s="16"/>
      <c r="U13" s="7"/>
      <c r="V13" s="16" t="str">
        <f t="shared" si="0"/>
        <v>A1</v>
      </c>
      <c r="W13" s="13" t="str">
        <f t="shared" si="1"/>
        <v>Q1</v>
      </c>
      <c r="X13" s="46" t="s">
        <v>78</v>
      </c>
      <c r="Y13" s="46" t="s">
        <v>79</v>
      </c>
      <c r="Z13" s="54" t="s">
        <v>43</v>
      </c>
    </row>
    <row r="14" spans="1:26" ht="30" customHeight="1">
      <c r="A14" s="51"/>
      <c r="B14" s="51"/>
      <c r="C14" s="39" t="s">
        <v>33</v>
      </c>
      <c r="D14" s="40">
        <v>7</v>
      </c>
      <c r="E14" s="52" t="s">
        <v>80</v>
      </c>
      <c r="F14" s="53" t="s">
        <v>35</v>
      </c>
      <c r="G14" s="53"/>
      <c r="H14" s="45"/>
      <c r="I14" s="54" t="s">
        <v>52</v>
      </c>
      <c r="J14" s="16" t="s">
        <v>81</v>
      </c>
      <c r="K14" s="16" t="s">
        <v>82</v>
      </c>
      <c r="L14" s="46">
        <v>2022</v>
      </c>
      <c r="M14" s="16"/>
      <c r="N14" s="16"/>
      <c r="O14" s="16"/>
      <c r="P14" s="16"/>
      <c r="Q14" s="16"/>
      <c r="R14" s="54"/>
      <c r="S14" s="54" t="s">
        <v>40</v>
      </c>
      <c r="T14" s="16"/>
      <c r="U14" s="7"/>
      <c r="V14" s="16" t="str">
        <f t="shared" si="0"/>
        <v>B</v>
      </c>
      <c r="W14" s="13" t="str">
        <f t="shared" si="1"/>
        <v>Q3</v>
      </c>
      <c r="X14" s="46" t="s">
        <v>83</v>
      </c>
      <c r="Y14" s="46" t="s">
        <v>84</v>
      </c>
      <c r="Z14" s="54" t="s">
        <v>43</v>
      </c>
    </row>
    <row r="15" spans="1:26" ht="30" customHeight="1">
      <c r="A15" s="51"/>
      <c r="B15" s="51"/>
      <c r="C15" s="39" t="s">
        <v>33</v>
      </c>
      <c r="D15" s="40">
        <v>8</v>
      </c>
      <c r="E15" s="52" t="s">
        <v>85</v>
      </c>
      <c r="F15" s="53" t="s">
        <v>35</v>
      </c>
      <c r="G15" s="53"/>
      <c r="H15" s="45"/>
      <c r="I15" s="54" t="s">
        <v>52</v>
      </c>
      <c r="J15" s="16" t="s">
        <v>86</v>
      </c>
      <c r="K15" s="16" t="s">
        <v>87</v>
      </c>
      <c r="L15" s="46">
        <v>2022</v>
      </c>
      <c r="M15" s="16"/>
      <c r="N15" s="16"/>
      <c r="O15" s="16"/>
      <c r="P15" s="16"/>
      <c r="Q15" s="16"/>
      <c r="R15" s="54" t="s">
        <v>40</v>
      </c>
      <c r="S15" s="16"/>
      <c r="T15" s="16"/>
      <c r="U15" s="7"/>
      <c r="V15" s="16" t="str">
        <f t="shared" si="0"/>
        <v>A2</v>
      </c>
      <c r="W15" s="13" t="str">
        <f t="shared" si="1"/>
        <v>Q2</v>
      </c>
      <c r="X15" s="46" t="s">
        <v>88</v>
      </c>
      <c r="Y15" s="46" t="s">
        <v>89</v>
      </c>
      <c r="Z15" s="54" t="s">
        <v>43</v>
      </c>
    </row>
    <row r="16" spans="1:26" ht="30" customHeight="1">
      <c r="A16" s="51"/>
      <c r="B16" s="51"/>
      <c r="C16" s="39" t="s">
        <v>33</v>
      </c>
      <c r="D16" s="40">
        <v>9</v>
      </c>
      <c r="E16" s="52" t="s">
        <v>90</v>
      </c>
      <c r="F16" s="53" t="s">
        <v>35</v>
      </c>
      <c r="G16" s="53" t="s">
        <v>51</v>
      </c>
      <c r="H16" s="45"/>
      <c r="I16" s="54" t="s">
        <v>91</v>
      </c>
      <c r="J16" s="16" t="s">
        <v>92</v>
      </c>
      <c r="K16" s="54" t="s">
        <v>93</v>
      </c>
      <c r="L16" s="46">
        <v>2022</v>
      </c>
      <c r="M16" s="16"/>
      <c r="N16" s="16"/>
      <c r="O16" s="16"/>
      <c r="P16" s="16"/>
      <c r="Q16" s="54" t="s">
        <v>40</v>
      </c>
      <c r="R16" s="16"/>
      <c r="S16" s="16"/>
      <c r="T16" s="16"/>
      <c r="U16" s="7"/>
      <c r="V16" s="16" t="str">
        <f t="shared" si="0"/>
        <v>A1</v>
      </c>
      <c r="W16" s="13" t="str">
        <f t="shared" si="1"/>
        <v>Q1</v>
      </c>
      <c r="X16" s="55" t="s">
        <v>94</v>
      </c>
      <c r="Y16" s="45" t="s">
        <v>95</v>
      </c>
      <c r="Z16" s="54" t="s">
        <v>43</v>
      </c>
    </row>
    <row r="17" spans="1:26" ht="30" customHeight="1">
      <c r="A17" s="51"/>
      <c r="B17" s="51"/>
      <c r="C17" s="39" t="s">
        <v>33</v>
      </c>
      <c r="D17" s="40">
        <v>10</v>
      </c>
      <c r="E17" s="52" t="s">
        <v>96</v>
      </c>
      <c r="F17" s="53" t="s">
        <v>35</v>
      </c>
      <c r="G17" s="53"/>
      <c r="H17" s="45"/>
      <c r="I17" s="54" t="s">
        <v>97</v>
      </c>
      <c r="J17" s="16" t="s">
        <v>98</v>
      </c>
      <c r="K17" s="46" t="s">
        <v>99</v>
      </c>
      <c r="L17" s="46">
        <v>2022</v>
      </c>
      <c r="M17" s="16"/>
      <c r="N17" s="16"/>
      <c r="O17" s="16"/>
      <c r="P17" s="16"/>
      <c r="Q17" s="16"/>
      <c r="R17" s="16"/>
      <c r="S17" s="54" t="s">
        <v>40</v>
      </c>
      <c r="T17" s="16"/>
      <c r="U17" s="7"/>
      <c r="V17" s="16" t="str">
        <f t="shared" si="0"/>
        <v>B</v>
      </c>
      <c r="W17" s="13" t="str">
        <f t="shared" si="1"/>
        <v>Q3</v>
      </c>
      <c r="X17" s="56"/>
      <c r="Y17" s="46" t="s">
        <v>100</v>
      </c>
      <c r="Z17" s="54" t="s">
        <v>43</v>
      </c>
    </row>
    <row r="18" spans="1:26" ht="30" customHeight="1">
      <c r="A18" s="51"/>
      <c r="B18" s="51"/>
      <c r="C18" s="39" t="s">
        <v>33</v>
      </c>
      <c r="D18" s="40">
        <v>11</v>
      </c>
      <c r="E18" s="52" t="s">
        <v>101</v>
      </c>
      <c r="F18" s="53" t="s">
        <v>51</v>
      </c>
      <c r="G18" s="53" t="s">
        <v>72</v>
      </c>
      <c r="H18" s="45"/>
      <c r="I18" s="54" t="s">
        <v>102</v>
      </c>
      <c r="J18" s="16" t="s">
        <v>103</v>
      </c>
      <c r="K18" s="16" t="s">
        <v>104</v>
      </c>
      <c r="L18" s="46">
        <v>2021</v>
      </c>
      <c r="M18" s="16"/>
      <c r="N18" s="16"/>
      <c r="O18" s="16"/>
      <c r="P18" s="16"/>
      <c r="Q18" s="54" t="s">
        <v>40</v>
      </c>
      <c r="R18" s="16"/>
      <c r="S18" s="16"/>
      <c r="T18" s="16"/>
      <c r="U18" s="7"/>
      <c r="V18" s="16" t="str">
        <f t="shared" si="0"/>
        <v>A1</v>
      </c>
      <c r="W18" s="13" t="str">
        <f t="shared" si="1"/>
        <v>Q1</v>
      </c>
      <c r="X18" s="46"/>
      <c r="Y18" s="46" t="s">
        <v>105</v>
      </c>
      <c r="Z18" s="54" t="s">
        <v>43</v>
      </c>
    </row>
    <row r="19" spans="1:26" ht="30" customHeight="1">
      <c r="A19" s="51"/>
      <c r="B19" s="51"/>
      <c r="C19" s="39" t="s">
        <v>33</v>
      </c>
      <c r="D19" s="40">
        <v>12</v>
      </c>
      <c r="E19" s="52" t="s">
        <v>106</v>
      </c>
      <c r="F19" s="53" t="s">
        <v>35</v>
      </c>
      <c r="G19" s="53"/>
      <c r="H19" s="45"/>
      <c r="I19" s="54" t="s">
        <v>52</v>
      </c>
      <c r="J19" s="16" t="s">
        <v>107</v>
      </c>
      <c r="K19" s="16" t="s">
        <v>108</v>
      </c>
      <c r="L19" s="46">
        <v>2021</v>
      </c>
      <c r="M19" s="16"/>
      <c r="N19" s="16"/>
      <c r="O19" s="16"/>
      <c r="P19" s="16"/>
      <c r="Q19" s="16"/>
      <c r="R19" s="54" t="s">
        <v>40</v>
      </c>
      <c r="S19" s="16"/>
      <c r="T19" s="16"/>
      <c r="U19" s="7"/>
      <c r="V19" s="16" t="str">
        <f t="shared" si="0"/>
        <v>A2</v>
      </c>
      <c r="W19" s="13" t="str">
        <f t="shared" si="1"/>
        <v>Q2</v>
      </c>
      <c r="X19" s="46"/>
      <c r="Y19" s="46" t="s">
        <v>105</v>
      </c>
      <c r="Z19" s="54" t="s">
        <v>43</v>
      </c>
    </row>
    <row r="20" spans="1:26" ht="30" customHeight="1">
      <c r="A20" s="51"/>
      <c r="B20" s="51"/>
      <c r="C20" s="39" t="s">
        <v>33</v>
      </c>
      <c r="D20" s="40">
        <v>13</v>
      </c>
      <c r="E20" s="52" t="s">
        <v>109</v>
      </c>
      <c r="F20" s="53" t="s">
        <v>58</v>
      </c>
      <c r="G20" s="53"/>
      <c r="H20" s="45"/>
      <c r="I20" s="54" t="s">
        <v>110</v>
      </c>
      <c r="J20" s="16" t="s">
        <v>111</v>
      </c>
      <c r="K20" s="16" t="s">
        <v>112</v>
      </c>
      <c r="L20" s="46">
        <v>2021</v>
      </c>
      <c r="M20" s="16"/>
      <c r="N20" s="16"/>
      <c r="O20" s="16"/>
      <c r="P20" s="16"/>
      <c r="Q20" s="54" t="s">
        <v>40</v>
      </c>
      <c r="R20" s="16"/>
      <c r="S20" s="16"/>
      <c r="T20" s="16"/>
      <c r="U20" s="7"/>
      <c r="V20" s="16" t="str">
        <f t="shared" si="0"/>
        <v>A1</v>
      </c>
      <c r="W20" s="13" t="str">
        <f t="shared" si="1"/>
        <v>Q1</v>
      </c>
      <c r="X20" s="46"/>
      <c r="Y20" s="46" t="s">
        <v>105</v>
      </c>
      <c r="Z20" s="54" t="s">
        <v>43</v>
      </c>
    </row>
    <row r="21" spans="1:26" ht="30" customHeight="1">
      <c r="A21" s="1"/>
      <c r="B21" s="1"/>
      <c r="C21" s="39" t="s">
        <v>33</v>
      </c>
      <c r="D21" s="40">
        <v>14</v>
      </c>
      <c r="E21" s="52" t="s">
        <v>113</v>
      </c>
      <c r="F21" s="53" t="s">
        <v>35</v>
      </c>
      <c r="G21" s="53"/>
      <c r="H21" s="45"/>
      <c r="I21" s="54" t="s">
        <v>102</v>
      </c>
      <c r="J21" s="16" t="s">
        <v>114</v>
      </c>
      <c r="K21" s="16" t="s">
        <v>115</v>
      </c>
      <c r="L21" s="46">
        <v>2021</v>
      </c>
      <c r="M21" s="16"/>
      <c r="N21" s="16"/>
      <c r="O21" s="16"/>
      <c r="P21" s="16"/>
      <c r="Q21" s="54" t="s">
        <v>40</v>
      </c>
      <c r="R21" s="16"/>
      <c r="S21" s="16"/>
      <c r="T21" s="16"/>
      <c r="U21" s="7"/>
      <c r="V21" s="16" t="str">
        <f t="shared" si="0"/>
        <v>A1</v>
      </c>
      <c r="W21" s="13" t="str">
        <f t="shared" si="1"/>
        <v>Q1</v>
      </c>
      <c r="X21" s="46"/>
      <c r="Y21" s="46" t="s">
        <v>105</v>
      </c>
      <c r="Z21" s="54" t="s">
        <v>43</v>
      </c>
    </row>
    <row r="22" spans="1:26" ht="30" customHeight="1">
      <c r="A22" s="51"/>
      <c r="B22" s="51"/>
      <c r="C22" s="39" t="s">
        <v>33</v>
      </c>
      <c r="D22" s="40">
        <v>15</v>
      </c>
      <c r="E22" s="52" t="s">
        <v>116</v>
      </c>
      <c r="F22" s="53" t="s">
        <v>35</v>
      </c>
      <c r="G22" s="53"/>
      <c r="H22" s="45"/>
      <c r="I22" s="54" t="s">
        <v>102</v>
      </c>
      <c r="J22" s="16" t="s">
        <v>103</v>
      </c>
      <c r="K22" s="16" t="s">
        <v>104</v>
      </c>
      <c r="L22" s="46">
        <v>2021</v>
      </c>
      <c r="M22" s="16"/>
      <c r="N22" s="16"/>
      <c r="O22" s="16"/>
      <c r="P22" s="16"/>
      <c r="Q22" s="54" t="s">
        <v>40</v>
      </c>
      <c r="R22" s="16"/>
      <c r="S22" s="16"/>
      <c r="T22" s="16"/>
      <c r="U22" s="7"/>
      <c r="V22" s="16" t="str">
        <f t="shared" si="0"/>
        <v>A1</v>
      </c>
      <c r="W22" s="13" t="str">
        <f t="shared" si="1"/>
        <v>Q1</v>
      </c>
      <c r="X22" s="46"/>
      <c r="Y22" s="46" t="s">
        <v>105</v>
      </c>
      <c r="Z22" s="54" t="s">
        <v>43</v>
      </c>
    </row>
    <row r="23" spans="1:26" ht="30" customHeight="1">
      <c r="A23" s="51"/>
      <c r="B23" s="51"/>
      <c r="C23" s="39" t="s">
        <v>33</v>
      </c>
      <c r="D23" s="40">
        <v>16</v>
      </c>
      <c r="E23" s="52" t="s">
        <v>117</v>
      </c>
      <c r="F23" s="53" t="s">
        <v>72</v>
      </c>
      <c r="G23" s="53" t="s">
        <v>51</v>
      </c>
      <c r="H23" s="45"/>
      <c r="I23" s="54" t="s">
        <v>102</v>
      </c>
      <c r="J23" s="16" t="s">
        <v>114</v>
      </c>
      <c r="K23" s="16" t="s">
        <v>115</v>
      </c>
      <c r="L23" s="46">
        <v>2021</v>
      </c>
      <c r="M23" s="16"/>
      <c r="N23" s="16"/>
      <c r="O23" s="16"/>
      <c r="P23" s="16"/>
      <c r="Q23" s="54" t="s">
        <v>40</v>
      </c>
      <c r="R23" s="16"/>
      <c r="S23" s="16"/>
      <c r="T23" s="16"/>
      <c r="U23" s="7"/>
      <c r="V23" s="16" t="str">
        <f t="shared" si="0"/>
        <v>A1</v>
      </c>
      <c r="W23" s="13" t="str">
        <f t="shared" si="1"/>
        <v>Q1</v>
      </c>
      <c r="X23" s="46"/>
      <c r="Y23" s="46" t="s">
        <v>105</v>
      </c>
      <c r="Z23" s="54" t="s">
        <v>43</v>
      </c>
    </row>
    <row r="24" spans="1:26" ht="30" customHeight="1">
      <c r="A24" s="51"/>
      <c r="B24" s="51"/>
      <c r="C24" s="39" t="s">
        <v>33</v>
      </c>
      <c r="D24" s="40">
        <v>17</v>
      </c>
      <c r="E24" s="52" t="s">
        <v>118</v>
      </c>
      <c r="F24" s="53" t="s">
        <v>35</v>
      </c>
      <c r="G24" s="53"/>
      <c r="H24" s="45"/>
      <c r="I24" s="54" t="s">
        <v>75</v>
      </c>
      <c r="J24" s="16" t="s">
        <v>119</v>
      </c>
      <c r="K24" s="16" t="s">
        <v>120</v>
      </c>
      <c r="L24" s="46">
        <v>2021</v>
      </c>
      <c r="M24" s="16"/>
      <c r="N24" s="16"/>
      <c r="O24" s="16"/>
      <c r="P24" s="16"/>
      <c r="Q24" s="54" t="s">
        <v>40</v>
      </c>
      <c r="R24" s="16"/>
      <c r="S24" s="16"/>
      <c r="T24" s="16"/>
      <c r="U24" s="7"/>
      <c r="V24" s="16" t="str">
        <f t="shared" si="0"/>
        <v>A1</v>
      </c>
      <c r="W24" s="13" t="str">
        <f t="shared" si="1"/>
        <v>Q1</v>
      </c>
      <c r="X24" s="46" t="s">
        <v>121</v>
      </c>
      <c r="Y24" s="46" t="s">
        <v>122</v>
      </c>
      <c r="Z24" s="54" t="s">
        <v>43</v>
      </c>
    </row>
    <row r="25" spans="1:26" ht="30" customHeight="1">
      <c r="A25" s="57"/>
      <c r="B25" s="57"/>
      <c r="C25" s="58"/>
      <c r="D25" s="19">
        <v>18</v>
      </c>
      <c r="E25" s="59" t="s">
        <v>123</v>
      </c>
      <c r="F25" s="60" t="s">
        <v>58</v>
      </c>
      <c r="G25" s="60" t="s">
        <v>35</v>
      </c>
      <c r="H25" s="24"/>
      <c r="I25" s="61" t="s">
        <v>124</v>
      </c>
      <c r="J25" s="62" t="s">
        <v>125</v>
      </c>
      <c r="K25" s="62" t="s">
        <v>126</v>
      </c>
      <c r="L25" s="26">
        <v>2021</v>
      </c>
      <c r="M25" s="62"/>
      <c r="N25" s="62"/>
      <c r="O25" s="62"/>
      <c r="P25" s="62"/>
      <c r="Q25" s="62"/>
      <c r="R25" s="62"/>
      <c r="S25" s="62"/>
      <c r="T25" s="62"/>
      <c r="U25" s="63" t="s">
        <v>40</v>
      </c>
      <c r="V25" s="16" t="str">
        <f t="shared" si="0"/>
        <v>NI</v>
      </c>
      <c r="W25" s="13" t="str">
        <f t="shared" si="1"/>
        <v>NI</v>
      </c>
      <c r="X25" s="26" t="s">
        <v>127</v>
      </c>
      <c r="Y25" s="26" t="s">
        <v>128</v>
      </c>
      <c r="Z25" s="61" t="s">
        <v>43</v>
      </c>
    </row>
    <row r="26" spans="1:26" ht="30" customHeight="1">
      <c r="A26" s="51"/>
      <c r="B26" s="51"/>
      <c r="C26" s="39" t="s">
        <v>33</v>
      </c>
      <c r="D26" s="40">
        <v>19</v>
      </c>
      <c r="E26" s="52" t="s">
        <v>129</v>
      </c>
      <c r="F26" s="53" t="s">
        <v>35</v>
      </c>
      <c r="G26" s="53"/>
      <c r="H26" s="45"/>
      <c r="I26" s="16"/>
      <c r="J26" s="16" t="s">
        <v>130</v>
      </c>
      <c r="K26" s="16" t="s">
        <v>131</v>
      </c>
      <c r="L26" s="46">
        <v>2021</v>
      </c>
      <c r="M26" s="16"/>
      <c r="N26" s="16"/>
      <c r="O26" s="16"/>
      <c r="P26" s="16"/>
      <c r="Q26" s="16"/>
      <c r="R26" s="54" t="s">
        <v>40</v>
      </c>
      <c r="S26" s="16"/>
      <c r="T26" s="16"/>
      <c r="U26" s="7"/>
      <c r="V26" s="16" t="str">
        <f t="shared" si="0"/>
        <v>A2</v>
      </c>
      <c r="W26" s="13" t="str">
        <f t="shared" si="1"/>
        <v>Q2</v>
      </c>
      <c r="X26" s="46" t="s">
        <v>132</v>
      </c>
      <c r="Y26" s="46" t="s">
        <v>79</v>
      </c>
      <c r="Z26" s="54" t="s">
        <v>43</v>
      </c>
    </row>
    <row r="27" spans="1:26" ht="30" customHeight="1">
      <c r="A27" s="51"/>
      <c r="B27" s="51"/>
      <c r="C27" s="39" t="s">
        <v>33</v>
      </c>
      <c r="D27" s="40">
        <v>20</v>
      </c>
      <c r="E27" s="52" t="s">
        <v>133</v>
      </c>
      <c r="F27" s="53" t="s">
        <v>58</v>
      </c>
      <c r="G27" s="53"/>
      <c r="H27" s="45"/>
      <c r="I27" s="16"/>
      <c r="J27" s="16" t="s">
        <v>134</v>
      </c>
      <c r="K27" s="16" t="s">
        <v>135</v>
      </c>
      <c r="L27" s="46">
        <v>2021</v>
      </c>
      <c r="M27" s="16"/>
      <c r="N27" s="16"/>
      <c r="O27" s="16"/>
      <c r="P27" s="16"/>
      <c r="Q27" s="16"/>
      <c r="R27" s="16"/>
      <c r="S27" s="54" t="s">
        <v>40</v>
      </c>
      <c r="T27" s="16"/>
      <c r="U27" s="7"/>
      <c r="V27" s="16" t="str">
        <f t="shared" si="0"/>
        <v>B</v>
      </c>
      <c r="W27" s="13" t="str">
        <f t="shared" si="1"/>
        <v>Q3</v>
      </c>
      <c r="X27" s="46"/>
      <c r="Y27" s="46" t="s">
        <v>79</v>
      </c>
      <c r="Z27" s="54" t="s">
        <v>43</v>
      </c>
    </row>
    <row r="28" spans="1:26" ht="30" customHeight="1">
      <c r="A28" s="51"/>
      <c r="B28" s="51"/>
      <c r="C28" s="39" t="s">
        <v>33</v>
      </c>
      <c r="D28" s="40">
        <v>21</v>
      </c>
      <c r="E28" s="52" t="s">
        <v>136</v>
      </c>
      <c r="F28" s="53" t="s">
        <v>51</v>
      </c>
      <c r="G28" s="53" t="s">
        <v>137</v>
      </c>
      <c r="H28" s="45"/>
      <c r="I28" s="16"/>
      <c r="J28" s="16" t="s">
        <v>138</v>
      </c>
      <c r="K28" s="16" t="s">
        <v>139</v>
      </c>
      <c r="L28" s="46">
        <v>2021</v>
      </c>
      <c r="M28" s="16"/>
      <c r="N28" s="16"/>
      <c r="O28" s="16"/>
      <c r="P28" s="16"/>
      <c r="Q28" s="54" t="s">
        <v>40</v>
      </c>
      <c r="R28" s="16"/>
      <c r="S28" s="16"/>
      <c r="T28" s="16"/>
      <c r="U28" s="7"/>
      <c r="V28" s="16" t="str">
        <f t="shared" si="0"/>
        <v>A1</v>
      </c>
      <c r="W28" s="13" t="str">
        <f t="shared" si="1"/>
        <v>Q1</v>
      </c>
      <c r="X28" s="46" t="s">
        <v>140</v>
      </c>
      <c r="Y28" s="46" t="s">
        <v>141</v>
      </c>
      <c r="Z28" s="54" t="s">
        <v>43</v>
      </c>
    </row>
    <row r="29" spans="1:26" ht="30" customHeight="1">
      <c r="A29" s="57"/>
      <c r="B29" s="57"/>
      <c r="C29" s="58"/>
      <c r="D29" s="19">
        <v>22</v>
      </c>
      <c r="E29" s="59" t="s">
        <v>142</v>
      </c>
      <c r="F29" s="60" t="s">
        <v>58</v>
      </c>
      <c r="G29" s="60"/>
      <c r="H29" s="24"/>
      <c r="I29" s="62"/>
      <c r="J29" s="62" t="s">
        <v>143</v>
      </c>
      <c r="K29" s="24" t="s">
        <v>144</v>
      </c>
      <c r="L29" s="25">
        <v>2022</v>
      </c>
      <c r="M29" s="62"/>
      <c r="N29" s="62"/>
      <c r="O29" s="62"/>
      <c r="P29" s="62"/>
      <c r="Q29" s="61" t="s">
        <v>40</v>
      </c>
      <c r="R29" s="62"/>
      <c r="S29" s="62"/>
      <c r="T29" s="62"/>
      <c r="U29" s="64"/>
      <c r="V29" s="16" t="str">
        <f t="shared" si="0"/>
        <v>A1</v>
      </c>
      <c r="W29" s="13" t="str">
        <f t="shared" si="1"/>
        <v>Q1</v>
      </c>
      <c r="X29" s="26" t="s">
        <v>145</v>
      </c>
      <c r="Y29" s="26" t="s">
        <v>146</v>
      </c>
      <c r="Z29" s="61" t="s">
        <v>43</v>
      </c>
    </row>
    <row r="30" spans="1:26" ht="30" customHeight="1">
      <c r="A30" s="51"/>
      <c r="B30" s="51"/>
      <c r="C30" s="39" t="s">
        <v>33</v>
      </c>
      <c r="D30" s="40">
        <v>23</v>
      </c>
      <c r="E30" s="52" t="s">
        <v>147</v>
      </c>
      <c r="F30" s="53" t="s">
        <v>58</v>
      </c>
      <c r="G30" s="53"/>
      <c r="H30" s="45"/>
      <c r="I30" s="16"/>
      <c r="J30" s="16" t="s">
        <v>148</v>
      </c>
      <c r="K30" s="16" t="s">
        <v>149</v>
      </c>
      <c r="L30" s="46">
        <v>2021</v>
      </c>
      <c r="M30" s="16"/>
      <c r="N30" s="16"/>
      <c r="O30" s="16"/>
      <c r="P30" s="16"/>
      <c r="Q30" s="16"/>
      <c r="R30" s="54" t="s">
        <v>40</v>
      </c>
      <c r="S30" s="16"/>
      <c r="T30" s="16"/>
      <c r="U30" s="7"/>
      <c r="V30" s="16" t="str">
        <f t="shared" si="0"/>
        <v>A2</v>
      </c>
      <c r="W30" s="13" t="str">
        <f t="shared" si="1"/>
        <v>Q2</v>
      </c>
      <c r="X30" s="46" t="s">
        <v>150</v>
      </c>
      <c r="Y30" s="46" t="s">
        <v>151</v>
      </c>
      <c r="Z30" s="54" t="s">
        <v>43</v>
      </c>
    </row>
    <row r="31" spans="1:26" ht="30" customHeight="1">
      <c r="A31" s="51"/>
      <c r="B31" s="51"/>
      <c r="C31" s="39" t="s">
        <v>33</v>
      </c>
      <c r="D31" s="40">
        <v>24</v>
      </c>
      <c r="E31" s="52" t="s">
        <v>152</v>
      </c>
      <c r="F31" s="53" t="s">
        <v>35</v>
      </c>
      <c r="G31" s="53" t="s">
        <v>58</v>
      </c>
      <c r="H31" s="45"/>
      <c r="I31" s="16"/>
      <c r="J31" s="16" t="s">
        <v>153</v>
      </c>
      <c r="K31" s="16" t="s">
        <v>154</v>
      </c>
      <c r="L31" s="46">
        <v>2021</v>
      </c>
      <c r="M31" s="16"/>
      <c r="N31" s="16"/>
      <c r="O31" s="16"/>
      <c r="P31" s="16"/>
      <c r="Q31" s="54" t="s">
        <v>40</v>
      </c>
      <c r="R31" s="16"/>
      <c r="S31" s="16"/>
      <c r="T31" s="16"/>
      <c r="U31" s="7"/>
      <c r="V31" s="16" t="str">
        <f t="shared" si="0"/>
        <v>A1</v>
      </c>
      <c r="W31" s="13" t="str">
        <f t="shared" si="1"/>
        <v>Q1</v>
      </c>
      <c r="X31" s="46" t="s">
        <v>155</v>
      </c>
      <c r="Y31" s="46" t="s">
        <v>105</v>
      </c>
      <c r="Z31" s="54" t="s">
        <v>43</v>
      </c>
    </row>
    <row r="32" spans="1:26" ht="30" customHeight="1">
      <c r="A32" s="51"/>
      <c r="B32" s="51"/>
      <c r="C32" s="39" t="s">
        <v>33</v>
      </c>
      <c r="D32" s="40">
        <v>25</v>
      </c>
      <c r="E32" s="52" t="s">
        <v>156</v>
      </c>
      <c r="F32" s="53" t="s">
        <v>58</v>
      </c>
      <c r="G32" s="41"/>
      <c r="H32" s="46"/>
      <c r="I32" s="16"/>
      <c r="J32" s="16" t="s">
        <v>157</v>
      </c>
      <c r="K32" s="16" t="s">
        <v>158</v>
      </c>
      <c r="L32" s="46">
        <v>2021</v>
      </c>
      <c r="M32" s="16"/>
      <c r="N32" s="16"/>
      <c r="O32" s="16"/>
      <c r="P32" s="16"/>
      <c r="Q32" s="16"/>
      <c r="R32" s="54" t="s">
        <v>40</v>
      </c>
      <c r="S32" s="16"/>
      <c r="T32" s="16"/>
      <c r="U32" s="7"/>
      <c r="V32" s="16" t="str">
        <f t="shared" si="0"/>
        <v>A2</v>
      </c>
      <c r="W32" s="13" t="str">
        <f t="shared" si="1"/>
        <v>Q2</v>
      </c>
      <c r="X32" s="46" t="s">
        <v>159</v>
      </c>
      <c r="Y32" s="46" t="s">
        <v>105</v>
      </c>
      <c r="Z32" s="45" t="s">
        <v>43</v>
      </c>
    </row>
    <row r="33" spans="1:26" ht="30" customHeight="1">
      <c r="A33" s="51"/>
      <c r="B33" s="51"/>
      <c r="C33" s="39" t="s">
        <v>33</v>
      </c>
      <c r="D33" s="40">
        <v>26</v>
      </c>
      <c r="E33" s="52" t="s">
        <v>160</v>
      </c>
      <c r="F33" s="53" t="s">
        <v>58</v>
      </c>
      <c r="G33" s="41"/>
      <c r="H33" s="46"/>
      <c r="I33" s="54" t="s">
        <v>91</v>
      </c>
      <c r="J33" s="16" t="s">
        <v>161</v>
      </c>
      <c r="K33" s="65" t="s">
        <v>162</v>
      </c>
      <c r="L33" s="46">
        <v>2021</v>
      </c>
      <c r="M33" s="16"/>
      <c r="N33" s="16"/>
      <c r="O33" s="16"/>
      <c r="P33" s="16"/>
      <c r="Q33" s="16"/>
      <c r="R33" s="54" t="s">
        <v>40</v>
      </c>
      <c r="S33" s="16"/>
      <c r="T33" s="16"/>
      <c r="U33" s="7"/>
      <c r="V33" s="16" t="str">
        <f t="shared" si="0"/>
        <v>A2</v>
      </c>
      <c r="W33" s="13" t="str">
        <f t="shared" si="1"/>
        <v>Q2</v>
      </c>
      <c r="X33" s="46" t="s">
        <v>163</v>
      </c>
      <c r="Y33" s="46" t="s">
        <v>105</v>
      </c>
      <c r="Z33" s="45" t="s">
        <v>43</v>
      </c>
    </row>
    <row r="34" spans="1:26" ht="30" customHeight="1">
      <c r="A34" s="51"/>
      <c r="B34" s="51"/>
      <c r="C34" s="39" t="s">
        <v>33</v>
      </c>
      <c r="D34" s="40">
        <v>27</v>
      </c>
      <c r="E34" s="52" t="s">
        <v>164</v>
      </c>
      <c r="F34" s="53" t="s">
        <v>35</v>
      </c>
      <c r="G34" s="41"/>
      <c r="H34" s="46"/>
      <c r="I34" s="54" t="s">
        <v>124</v>
      </c>
      <c r="J34" s="16" t="s">
        <v>165</v>
      </c>
      <c r="K34" s="16" t="s">
        <v>166</v>
      </c>
      <c r="L34" s="46">
        <v>2021</v>
      </c>
      <c r="M34" s="16"/>
      <c r="N34" s="16"/>
      <c r="O34" s="16"/>
      <c r="P34" s="16"/>
      <c r="Q34" s="16"/>
      <c r="R34" s="16"/>
      <c r="S34" s="16"/>
      <c r="T34" s="16"/>
      <c r="U34" s="66" t="s">
        <v>40</v>
      </c>
      <c r="V34" s="16" t="str">
        <f t="shared" si="0"/>
        <v>NI</v>
      </c>
      <c r="W34" s="13" t="str">
        <f t="shared" si="1"/>
        <v>NI</v>
      </c>
      <c r="X34" s="46"/>
      <c r="Y34" s="45" t="s">
        <v>63</v>
      </c>
      <c r="Z34" s="45" t="s">
        <v>43</v>
      </c>
    </row>
    <row r="35" spans="1:26" ht="30" customHeight="1">
      <c r="A35" s="51"/>
      <c r="B35" s="51"/>
      <c r="C35" s="39" t="s">
        <v>33</v>
      </c>
      <c r="D35" s="40">
        <v>28</v>
      </c>
      <c r="E35" s="52" t="s">
        <v>167</v>
      </c>
      <c r="F35" s="53" t="s">
        <v>58</v>
      </c>
      <c r="G35" s="53" t="s">
        <v>168</v>
      </c>
      <c r="H35" s="46"/>
      <c r="I35" s="16"/>
      <c r="J35" s="16" t="s">
        <v>148</v>
      </c>
      <c r="K35" s="16" t="s">
        <v>169</v>
      </c>
      <c r="L35" s="46">
        <v>2021</v>
      </c>
      <c r="M35" s="16"/>
      <c r="N35" s="16"/>
      <c r="O35" s="16"/>
      <c r="P35" s="16"/>
      <c r="Q35" s="16"/>
      <c r="R35" s="54" t="s">
        <v>40</v>
      </c>
      <c r="S35" s="16"/>
      <c r="T35" s="16"/>
      <c r="U35" s="7"/>
      <c r="V35" s="16" t="str">
        <f t="shared" si="0"/>
        <v>A2</v>
      </c>
      <c r="W35" s="13" t="str">
        <f t="shared" si="1"/>
        <v>Q2</v>
      </c>
      <c r="X35" s="46" t="s">
        <v>170</v>
      </c>
      <c r="Y35" s="46" t="s">
        <v>105</v>
      </c>
      <c r="Z35" s="45" t="s">
        <v>43</v>
      </c>
    </row>
    <row r="36" spans="1:26" ht="30" customHeight="1">
      <c r="A36" s="51"/>
      <c r="B36" s="51"/>
      <c r="C36" s="39" t="s">
        <v>33</v>
      </c>
      <c r="D36" s="40">
        <v>29</v>
      </c>
      <c r="E36" s="52" t="s">
        <v>171</v>
      </c>
      <c r="F36" s="53" t="s">
        <v>35</v>
      </c>
      <c r="G36" s="41"/>
      <c r="H36" s="46"/>
      <c r="I36" s="16"/>
      <c r="J36" s="16" t="s">
        <v>103</v>
      </c>
      <c r="K36" s="16" t="s">
        <v>104</v>
      </c>
      <c r="L36" s="46">
        <v>2021</v>
      </c>
      <c r="M36" s="16"/>
      <c r="N36" s="16"/>
      <c r="O36" s="16"/>
      <c r="P36" s="16"/>
      <c r="Q36" s="54" t="s">
        <v>172</v>
      </c>
      <c r="R36" s="16"/>
      <c r="S36" s="16"/>
      <c r="T36" s="16"/>
      <c r="U36" s="7"/>
      <c r="V36" s="16" t="str">
        <f t="shared" si="0"/>
        <v>A1</v>
      </c>
      <c r="W36" s="13" t="str">
        <f t="shared" si="1"/>
        <v>Q1</v>
      </c>
      <c r="X36" s="46" t="s">
        <v>173</v>
      </c>
      <c r="Y36" s="46" t="s">
        <v>105</v>
      </c>
      <c r="Z36" s="45" t="s">
        <v>43</v>
      </c>
    </row>
    <row r="37" spans="1:26" ht="30" customHeight="1">
      <c r="A37" s="51"/>
      <c r="B37" s="51"/>
      <c r="C37" s="39" t="s">
        <v>33</v>
      </c>
      <c r="D37" s="40">
        <v>30</v>
      </c>
      <c r="E37" s="67" t="s">
        <v>174</v>
      </c>
      <c r="F37" s="53" t="s">
        <v>35</v>
      </c>
      <c r="G37" s="41" t="s">
        <v>51</v>
      </c>
      <c r="H37" s="46"/>
      <c r="I37" s="16"/>
      <c r="J37" s="16" t="s">
        <v>175</v>
      </c>
      <c r="K37" s="54" t="s">
        <v>154</v>
      </c>
      <c r="L37" s="45">
        <v>2021</v>
      </c>
      <c r="M37" s="16"/>
      <c r="N37" s="16"/>
      <c r="O37" s="16"/>
      <c r="P37" s="16"/>
      <c r="Q37" s="54" t="s">
        <v>40</v>
      </c>
      <c r="R37" s="16"/>
      <c r="S37" s="16"/>
      <c r="T37" s="16"/>
      <c r="U37" s="7"/>
      <c r="V37" s="16" t="str">
        <f t="shared" si="0"/>
        <v>A1</v>
      </c>
      <c r="W37" s="13" t="str">
        <f t="shared" si="1"/>
        <v>Q1</v>
      </c>
      <c r="X37" s="68" t="s">
        <v>176</v>
      </c>
      <c r="Y37" s="45" t="s">
        <v>177</v>
      </c>
      <c r="Z37" s="45" t="s">
        <v>43</v>
      </c>
    </row>
    <row r="38" spans="1:26" ht="30" customHeight="1">
      <c r="A38" s="51"/>
      <c r="B38" s="51"/>
      <c r="C38" s="39" t="s">
        <v>33</v>
      </c>
      <c r="D38" s="40">
        <v>31</v>
      </c>
      <c r="E38" s="52" t="s">
        <v>178</v>
      </c>
      <c r="F38" s="41" t="s">
        <v>58</v>
      </c>
      <c r="G38" s="53" t="s">
        <v>72</v>
      </c>
      <c r="H38" s="46" t="s">
        <v>179</v>
      </c>
      <c r="I38" s="16" t="s">
        <v>37</v>
      </c>
      <c r="J38" s="46" t="s">
        <v>38</v>
      </c>
      <c r="K38" s="16" t="s">
        <v>39</v>
      </c>
      <c r="L38" s="46">
        <v>2021</v>
      </c>
      <c r="M38" s="16"/>
      <c r="N38" s="16" t="s">
        <v>40</v>
      </c>
      <c r="O38" s="16"/>
      <c r="P38" s="16"/>
      <c r="Q38" s="16"/>
      <c r="R38" s="16" t="s">
        <v>40</v>
      </c>
      <c r="S38" s="16"/>
      <c r="T38" s="16"/>
      <c r="U38" s="7"/>
      <c r="V38" s="16" t="str">
        <f t="shared" si="0"/>
        <v>A2</v>
      </c>
      <c r="W38" s="13" t="str">
        <f t="shared" si="1"/>
        <v>Q2</v>
      </c>
      <c r="X38" s="46" t="s">
        <v>180</v>
      </c>
      <c r="Y38" s="46" t="s">
        <v>181</v>
      </c>
      <c r="Z38" s="46" t="s">
        <v>43</v>
      </c>
    </row>
    <row r="39" spans="1:26" ht="30" customHeight="1">
      <c r="A39" s="51"/>
      <c r="B39" s="51"/>
      <c r="C39" s="39" t="s">
        <v>33</v>
      </c>
      <c r="D39" s="40">
        <v>32</v>
      </c>
      <c r="E39" s="52" t="s">
        <v>182</v>
      </c>
      <c r="F39" s="53" t="s">
        <v>51</v>
      </c>
      <c r="G39" s="41"/>
      <c r="H39" s="46" t="s">
        <v>179</v>
      </c>
      <c r="I39" s="16" t="s">
        <v>65</v>
      </c>
      <c r="J39" s="16" t="s">
        <v>66</v>
      </c>
      <c r="K39" s="16" t="s">
        <v>67</v>
      </c>
      <c r="L39" s="46">
        <v>2021</v>
      </c>
      <c r="M39" s="16"/>
      <c r="N39" s="16"/>
      <c r="O39" s="16" t="s">
        <v>40</v>
      </c>
      <c r="P39" s="16"/>
      <c r="Q39" s="16"/>
      <c r="R39" s="16"/>
      <c r="S39" s="16" t="s">
        <v>40</v>
      </c>
      <c r="T39" s="16"/>
      <c r="U39" s="7"/>
      <c r="V39" s="16" t="str">
        <f t="shared" si="0"/>
        <v>B</v>
      </c>
      <c r="W39" s="13" t="str">
        <f t="shared" si="1"/>
        <v>Q3</v>
      </c>
      <c r="X39" s="46" t="s">
        <v>183</v>
      </c>
      <c r="Y39" s="46" t="s">
        <v>184</v>
      </c>
      <c r="Z39" s="46" t="s">
        <v>43</v>
      </c>
    </row>
    <row r="40" spans="1:26" ht="30" customHeight="1">
      <c r="A40" s="51"/>
      <c r="B40" s="51"/>
      <c r="C40" s="39" t="s">
        <v>33</v>
      </c>
      <c r="D40" s="40">
        <v>33</v>
      </c>
      <c r="E40" s="69" t="s">
        <v>185</v>
      </c>
      <c r="F40" s="53" t="s">
        <v>51</v>
      </c>
      <c r="G40" s="53" t="s">
        <v>58</v>
      </c>
      <c r="H40" s="46" t="s">
        <v>186</v>
      </c>
      <c r="I40" s="46" t="s">
        <v>65</v>
      </c>
      <c r="J40" s="46" t="s">
        <v>66</v>
      </c>
      <c r="K40" s="70" t="s">
        <v>67</v>
      </c>
      <c r="L40" s="46">
        <v>2020</v>
      </c>
      <c r="M40" s="46"/>
      <c r="N40" s="46"/>
      <c r="O40" s="46"/>
      <c r="P40" s="46"/>
      <c r="Q40" s="46"/>
      <c r="R40" s="46"/>
      <c r="S40" s="46"/>
      <c r="T40" s="45" t="s">
        <v>40</v>
      </c>
      <c r="U40" s="7"/>
      <c r="V40" s="16" t="str">
        <f t="shared" si="0"/>
        <v>C</v>
      </c>
      <c r="W40" s="13" t="str">
        <f t="shared" si="1"/>
        <v>Q4</v>
      </c>
      <c r="X40" s="46"/>
      <c r="Y40" s="46" t="s">
        <v>187</v>
      </c>
      <c r="Z40" s="46" t="s">
        <v>43</v>
      </c>
    </row>
    <row r="41" spans="1:26" ht="30" customHeight="1">
      <c r="A41" s="51"/>
      <c r="B41" s="51"/>
      <c r="C41" s="39" t="s">
        <v>33</v>
      </c>
      <c r="D41" s="40">
        <v>34</v>
      </c>
      <c r="E41" s="69" t="s">
        <v>188</v>
      </c>
      <c r="F41" s="53" t="s">
        <v>51</v>
      </c>
      <c r="G41" s="53" t="s">
        <v>58</v>
      </c>
      <c r="H41" s="46" t="s">
        <v>189</v>
      </c>
      <c r="I41" s="46" t="s">
        <v>190</v>
      </c>
      <c r="J41" s="46" t="s">
        <v>191</v>
      </c>
      <c r="K41" s="46" t="s">
        <v>192</v>
      </c>
      <c r="L41" s="46">
        <v>2020</v>
      </c>
      <c r="M41" s="46"/>
      <c r="N41" s="46"/>
      <c r="O41" s="46"/>
      <c r="P41" s="46"/>
      <c r="Q41" s="46"/>
      <c r="R41" s="46"/>
      <c r="S41" s="45" t="s">
        <v>40</v>
      </c>
      <c r="T41" s="46"/>
      <c r="U41" s="7"/>
      <c r="V41" s="16" t="str">
        <f t="shared" si="0"/>
        <v>B</v>
      </c>
      <c r="W41" s="13" t="str">
        <f t="shared" si="1"/>
        <v>Q3</v>
      </c>
      <c r="X41" s="71" t="s">
        <v>193</v>
      </c>
      <c r="Y41" s="46" t="s">
        <v>194</v>
      </c>
      <c r="Z41" s="46" t="s">
        <v>43</v>
      </c>
    </row>
    <row r="42" spans="1:26" ht="30" customHeight="1">
      <c r="A42" s="51"/>
      <c r="B42" s="51"/>
      <c r="C42" s="39" t="s">
        <v>33</v>
      </c>
      <c r="D42" s="40">
        <v>35</v>
      </c>
      <c r="E42" s="69" t="s">
        <v>195</v>
      </c>
      <c r="F42" s="53" t="s">
        <v>35</v>
      </c>
      <c r="G42" s="53" t="s">
        <v>51</v>
      </c>
      <c r="H42" s="46" t="s">
        <v>196</v>
      </c>
      <c r="I42" s="46" t="s">
        <v>52</v>
      </c>
      <c r="J42" s="46" t="s">
        <v>197</v>
      </c>
      <c r="K42" s="70" t="s">
        <v>198</v>
      </c>
      <c r="L42" s="46">
        <v>2020</v>
      </c>
      <c r="M42" s="46"/>
      <c r="N42" s="46"/>
      <c r="O42" s="46"/>
      <c r="P42" s="16" t="s">
        <v>40</v>
      </c>
      <c r="Q42" s="46"/>
      <c r="R42" s="46"/>
      <c r="S42" s="46"/>
      <c r="T42" s="46"/>
      <c r="U42" s="7"/>
      <c r="V42" s="16" t="str">
        <f t="shared" si="0"/>
        <v>C</v>
      </c>
      <c r="W42" s="13" t="str">
        <f t="shared" si="1"/>
        <v>Q4</v>
      </c>
      <c r="X42" s="71" t="s">
        <v>199</v>
      </c>
      <c r="Y42" s="46" t="s">
        <v>200</v>
      </c>
      <c r="Z42" s="46" t="s">
        <v>43</v>
      </c>
    </row>
    <row r="43" spans="1:26" ht="30" customHeight="1">
      <c r="A43" s="51"/>
      <c r="B43" s="51"/>
      <c r="C43" s="39" t="s">
        <v>33</v>
      </c>
      <c r="D43" s="40">
        <v>36</v>
      </c>
      <c r="E43" s="69" t="s">
        <v>201</v>
      </c>
      <c r="F43" s="53" t="s">
        <v>58</v>
      </c>
      <c r="G43" s="53" t="s">
        <v>35</v>
      </c>
      <c r="H43" s="46" t="s">
        <v>202</v>
      </c>
      <c r="I43" s="46" t="s">
        <v>65</v>
      </c>
      <c r="J43" s="46" t="s">
        <v>66</v>
      </c>
      <c r="K43" s="46" t="s">
        <v>67</v>
      </c>
      <c r="L43" s="46">
        <v>2020</v>
      </c>
      <c r="M43" s="46"/>
      <c r="N43" s="46"/>
      <c r="O43" s="46"/>
      <c r="P43" s="16"/>
      <c r="Q43" s="46"/>
      <c r="R43" s="46"/>
      <c r="S43" s="46"/>
      <c r="T43" s="45" t="s">
        <v>40</v>
      </c>
      <c r="U43" s="7"/>
      <c r="V43" s="16" t="str">
        <f t="shared" si="0"/>
        <v>C</v>
      </c>
      <c r="W43" s="13" t="str">
        <f t="shared" si="1"/>
        <v>Q4</v>
      </c>
      <c r="X43" s="46"/>
      <c r="Y43" s="46" t="s">
        <v>203</v>
      </c>
      <c r="Z43" s="46" t="s">
        <v>43</v>
      </c>
    </row>
    <row r="44" spans="1:26" ht="30" customHeight="1">
      <c r="A44" s="51"/>
      <c r="B44" s="51"/>
      <c r="C44" s="39" t="s">
        <v>33</v>
      </c>
      <c r="D44" s="40">
        <v>37</v>
      </c>
      <c r="E44" s="69" t="s">
        <v>204</v>
      </c>
      <c r="F44" s="53" t="s">
        <v>58</v>
      </c>
      <c r="G44" s="53" t="s">
        <v>51</v>
      </c>
      <c r="H44" s="46" t="s">
        <v>205</v>
      </c>
      <c r="I44" s="46" t="s">
        <v>65</v>
      </c>
      <c r="J44" s="46" t="s">
        <v>66</v>
      </c>
      <c r="K44" s="46" t="s">
        <v>67</v>
      </c>
      <c r="L44" s="46">
        <v>2020</v>
      </c>
      <c r="M44" s="46"/>
      <c r="N44" s="46"/>
      <c r="O44" s="46"/>
      <c r="P44" s="16"/>
      <c r="Q44" s="46"/>
      <c r="R44" s="46"/>
      <c r="S44" s="46"/>
      <c r="T44" s="45" t="s">
        <v>40</v>
      </c>
      <c r="U44" s="7"/>
      <c r="V44" s="16" t="str">
        <f t="shared" si="0"/>
        <v>C</v>
      </c>
      <c r="W44" s="13" t="str">
        <f t="shared" si="1"/>
        <v>Q4</v>
      </c>
      <c r="X44" s="46"/>
      <c r="Y44" s="46" t="s">
        <v>206</v>
      </c>
      <c r="Z44" s="46" t="s">
        <v>43</v>
      </c>
    </row>
    <row r="45" spans="1:26" ht="33.75" customHeight="1">
      <c r="A45" s="1"/>
      <c r="B45" s="1"/>
      <c r="C45" s="39" t="s">
        <v>33</v>
      </c>
      <c r="D45" s="40">
        <v>38</v>
      </c>
      <c r="E45" s="69" t="s">
        <v>207</v>
      </c>
      <c r="F45" s="53" t="s">
        <v>58</v>
      </c>
      <c r="G45" s="53" t="s">
        <v>35</v>
      </c>
      <c r="H45" s="46" t="s">
        <v>208</v>
      </c>
      <c r="I45" s="45" t="s">
        <v>110</v>
      </c>
      <c r="J45" s="46" t="s">
        <v>209</v>
      </c>
      <c r="K45" s="45" t="s">
        <v>210</v>
      </c>
      <c r="L45" s="46">
        <v>2020</v>
      </c>
      <c r="M45" s="46"/>
      <c r="N45" s="46"/>
      <c r="O45" s="46"/>
      <c r="P45" s="16" t="s">
        <v>40</v>
      </c>
      <c r="Q45" s="46"/>
      <c r="R45" s="46"/>
      <c r="S45" s="46"/>
      <c r="T45" s="46"/>
      <c r="U45" s="7"/>
      <c r="V45" s="16" t="str">
        <f t="shared" si="0"/>
        <v>C</v>
      </c>
      <c r="W45" s="13" t="str">
        <f t="shared" si="1"/>
        <v>Q4</v>
      </c>
      <c r="X45" s="71" t="s">
        <v>211</v>
      </c>
      <c r="Y45" s="46" t="s">
        <v>212</v>
      </c>
      <c r="Z45" s="46" t="s">
        <v>43</v>
      </c>
    </row>
    <row r="46" spans="1:26" ht="34.5" customHeight="1">
      <c r="A46" s="1"/>
      <c r="B46" s="1"/>
      <c r="C46" s="39" t="s">
        <v>33</v>
      </c>
      <c r="D46" s="40">
        <v>39</v>
      </c>
      <c r="E46" s="72" t="s">
        <v>213</v>
      </c>
      <c r="F46" s="53" t="s">
        <v>35</v>
      </c>
      <c r="G46" s="41"/>
      <c r="H46" s="46" t="s">
        <v>214</v>
      </c>
      <c r="I46" s="16" t="s">
        <v>52</v>
      </c>
      <c r="J46" s="16" t="s">
        <v>215</v>
      </c>
      <c r="K46" s="16" t="s">
        <v>216</v>
      </c>
      <c r="L46" s="46">
        <v>2019</v>
      </c>
      <c r="M46" s="16"/>
      <c r="N46" s="16" t="s">
        <v>40</v>
      </c>
      <c r="O46" s="16"/>
      <c r="P46" s="16"/>
      <c r="Q46" s="16"/>
      <c r="R46" s="16" t="s">
        <v>40</v>
      </c>
      <c r="S46" s="16"/>
      <c r="T46" s="16"/>
      <c r="U46" s="7"/>
      <c r="V46" s="16" t="str">
        <f t="shared" si="0"/>
        <v>A2</v>
      </c>
      <c r="W46" s="13" t="str">
        <f t="shared" si="1"/>
        <v>Q2</v>
      </c>
      <c r="X46" s="46" t="s">
        <v>217</v>
      </c>
      <c r="Y46" s="46" t="s">
        <v>218</v>
      </c>
      <c r="Z46" s="46" t="s">
        <v>43</v>
      </c>
    </row>
    <row r="47" spans="1:26" ht="40.5" customHeight="1">
      <c r="A47" s="1"/>
      <c r="B47" s="1"/>
      <c r="C47" s="39" t="s">
        <v>33</v>
      </c>
      <c r="D47" s="40">
        <v>40</v>
      </c>
      <c r="E47" s="52" t="s">
        <v>219</v>
      </c>
      <c r="F47" s="53" t="s">
        <v>35</v>
      </c>
      <c r="G47" s="41"/>
      <c r="H47" s="46" t="s">
        <v>220</v>
      </c>
      <c r="I47" s="16" t="s">
        <v>52</v>
      </c>
      <c r="J47" s="16" t="s">
        <v>221</v>
      </c>
      <c r="K47" s="16" t="s">
        <v>222</v>
      </c>
      <c r="L47" s="46">
        <v>2019</v>
      </c>
      <c r="M47" s="16"/>
      <c r="N47" s="16"/>
      <c r="O47" s="16" t="s">
        <v>40</v>
      </c>
      <c r="P47" s="16"/>
      <c r="Q47" s="16"/>
      <c r="R47" s="16"/>
      <c r="S47" s="16" t="s">
        <v>40</v>
      </c>
      <c r="T47" s="16"/>
      <c r="U47" s="7"/>
      <c r="V47" s="16" t="str">
        <f t="shared" si="0"/>
        <v>B</v>
      </c>
      <c r="W47" s="13" t="str">
        <f t="shared" si="1"/>
        <v>Q3</v>
      </c>
      <c r="X47" s="46" t="s">
        <v>223</v>
      </c>
      <c r="Y47" s="46" t="s">
        <v>224</v>
      </c>
      <c r="Z47" s="46" t="s">
        <v>43</v>
      </c>
    </row>
    <row r="48" spans="1:26" ht="33.75" customHeight="1">
      <c r="A48" s="1"/>
      <c r="B48" s="1"/>
      <c r="C48" s="39" t="s">
        <v>33</v>
      </c>
      <c r="D48" s="40">
        <v>41</v>
      </c>
      <c r="E48" s="52" t="s">
        <v>225</v>
      </c>
      <c r="F48" s="53" t="s">
        <v>35</v>
      </c>
      <c r="G48" s="41"/>
      <c r="H48" s="46" t="s">
        <v>226</v>
      </c>
      <c r="I48" s="16" t="s">
        <v>91</v>
      </c>
      <c r="J48" s="16" t="s">
        <v>148</v>
      </c>
      <c r="K48" s="16" t="s">
        <v>149</v>
      </c>
      <c r="L48" s="46">
        <v>2019</v>
      </c>
      <c r="M48" s="16"/>
      <c r="N48" s="16" t="s">
        <v>40</v>
      </c>
      <c r="O48" s="16"/>
      <c r="P48" s="16"/>
      <c r="Q48" s="16"/>
      <c r="R48" s="16" t="s">
        <v>40</v>
      </c>
      <c r="S48" s="16"/>
      <c r="T48" s="16"/>
      <c r="U48" s="7"/>
      <c r="V48" s="16" t="str">
        <f t="shared" si="0"/>
        <v>A2</v>
      </c>
      <c r="W48" s="13" t="str">
        <f t="shared" si="1"/>
        <v>Q2</v>
      </c>
      <c r="X48" s="46" t="s">
        <v>227</v>
      </c>
      <c r="Y48" s="46" t="s">
        <v>228</v>
      </c>
      <c r="Z48" s="46" t="s">
        <v>43</v>
      </c>
    </row>
    <row r="49" spans="1:26" ht="24" customHeight="1">
      <c r="A49" s="1"/>
      <c r="B49" s="1"/>
      <c r="C49" s="39" t="s">
        <v>33</v>
      </c>
      <c r="D49" s="40">
        <v>42</v>
      </c>
      <c r="E49" s="52" t="s">
        <v>229</v>
      </c>
      <c r="F49" s="53" t="s">
        <v>51</v>
      </c>
      <c r="G49" s="53" t="s">
        <v>35</v>
      </c>
      <c r="H49" s="46" t="s">
        <v>230</v>
      </c>
      <c r="I49" s="16" t="s">
        <v>102</v>
      </c>
      <c r="J49" s="16" t="s">
        <v>231</v>
      </c>
      <c r="K49" s="16" t="s">
        <v>232</v>
      </c>
      <c r="L49" s="46">
        <v>2019</v>
      </c>
      <c r="M49" s="16"/>
      <c r="N49" s="16"/>
      <c r="O49" s="16"/>
      <c r="P49" s="16" t="s">
        <v>40</v>
      </c>
      <c r="Q49" s="16"/>
      <c r="R49" s="16"/>
      <c r="S49" s="16"/>
      <c r="T49" s="16" t="s">
        <v>40</v>
      </c>
      <c r="U49" s="7"/>
      <c r="V49" s="16" t="str">
        <f t="shared" si="0"/>
        <v>C</v>
      </c>
      <c r="W49" s="13" t="str">
        <f t="shared" si="1"/>
        <v>Q4</v>
      </c>
      <c r="X49" s="46" t="s">
        <v>233</v>
      </c>
      <c r="Y49" s="46" t="s">
        <v>234</v>
      </c>
      <c r="Z49" s="46" t="s">
        <v>43</v>
      </c>
    </row>
    <row r="50" spans="1:26" ht="28.5" customHeight="1">
      <c r="A50" s="1"/>
      <c r="B50" s="1"/>
      <c r="C50" s="39" t="s">
        <v>33</v>
      </c>
      <c r="D50" s="40">
        <v>43</v>
      </c>
      <c r="E50" s="52" t="s">
        <v>235</v>
      </c>
      <c r="F50" s="53" t="s">
        <v>51</v>
      </c>
      <c r="G50" s="53" t="s">
        <v>58</v>
      </c>
      <c r="H50" s="46" t="s">
        <v>236</v>
      </c>
      <c r="I50" s="16" t="s">
        <v>237</v>
      </c>
      <c r="J50" s="16" t="s">
        <v>238</v>
      </c>
      <c r="K50" s="16" t="s">
        <v>239</v>
      </c>
      <c r="L50" s="46">
        <v>2019</v>
      </c>
      <c r="M50" s="16"/>
      <c r="N50" s="16"/>
      <c r="O50" s="16" t="s">
        <v>40</v>
      </c>
      <c r="P50" s="16"/>
      <c r="Q50" s="16"/>
      <c r="R50" s="16"/>
      <c r="S50" s="16" t="s">
        <v>40</v>
      </c>
      <c r="T50" s="16"/>
      <c r="U50" s="7"/>
      <c r="V50" s="16" t="str">
        <f t="shared" si="0"/>
        <v>B</v>
      </c>
      <c r="W50" s="13" t="str">
        <f t="shared" si="1"/>
        <v>Q3</v>
      </c>
      <c r="X50" s="73" t="s">
        <v>240</v>
      </c>
      <c r="Y50" s="46" t="s">
        <v>241</v>
      </c>
      <c r="Z50" s="46" t="s">
        <v>43</v>
      </c>
    </row>
    <row r="51" spans="1:26" ht="27.75" customHeight="1">
      <c r="A51" s="1"/>
      <c r="B51" s="1"/>
      <c r="C51" s="39" t="s">
        <v>33</v>
      </c>
      <c r="D51" s="40">
        <v>44</v>
      </c>
      <c r="E51" s="52" t="s">
        <v>242</v>
      </c>
      <c r="F51" s="53" t="s">
        <v>35</v>
      </c>
      <c r="G51" s="41"/>
      <c r="H51" s="46" t="s">
        <v>243</v>
      </c>
      <c r="I51" s="16" t="s">
        <v>75</v>
      </c>
      <c r="J51" s="16" t="s">
        <v>244</v>
      </c>
      <c r="K51" s="16" t="s">
        <v>245</v>
      </c>
      <c r="L51" s="46">
        <v>2019</v>
      </c>
      <c r="M51" s="16" t="s">
        <v>40</v>
      </c>
      <c r="N51" s="16"/>
      <c r="O51" s="16"/>
      <c r="P51" s="16"/>
      <c r="Q51" s="16" t="s">
        <v>40</v>
      </c>
      <c r="R51" s="16"/>
      <c r="S51" s="16"/>
      <c r="T51" s="16"/>
      <c r="U51" s="7"/>
      <c r="V51" s="16" t="str">
        <f t="shared" si="0"/>
        <v>A1</v>
      </c>
      <c r="W51" s="13" t="str">
        <f t="shared" si="1"/>
        <v>Q1</v>
      </c>
      <c r="X51" s="71" t="s">
        <v>246</v>
      </c>
      <c r="Y51" s="46" t="s">
        <v>247</v>
      </c>
      <c r="Z51" s="46" t="s">
        <v>43</v>
      </c>
    </row>
    <row r="52" spans="1:26" ht="50.25" customHeight="1">
      <c r="A52" s="1"/>
      <c r="B52" s="1"/>
      <c r="C52" s="39" t="s">
        <v>33</v>
      </c>
      <c r="D52" s="40">
        <v>45</v>
      </c>
      <c r="E52" s="52" t="s">
        <v>248</v>
      </c>
      <c r="F52" s="53" t="s">
        <v>35</v>
      </c>
      <c r="G52" s="41"/>
      <c r="H52" s="46" t="s">
        <v>249</v>
      </c>
      <c r="I52" s="16" t="s">
        <v>110</v>
      </c>
      <c r="J52" s="16" t="s">
        <v>250</v>
      </c>
      <c r="K52" s="16" t="s">
        <v>251</v>
      </c>
      <c r="L52" s="46">
        <v>2019</v>
      </c>
      <c r="M52" s="16"/>
      <c r="N52" s="16" t="s">
        <v>40</v>
      </c>
      <c r="O52" s="16"/>
      <c r="P52" s="16"/>
      <c r="Q52" s="16"/>
      <c r="R52" s="16" t="s">
        <v>40</v>
      </c>
      <c r="S52" s="16"/>
      <c r="T52" s="16"/>
      <c r="U52" s="7"/>
      <c r="V52" s="16" t="str">
        <f t="shared" si="0"/>
        <v>A2</v>
      </c>
      <c r="W52" s="13" t="str">
        <f t="shared" si="1"/>
        <v>Q2</v>
      </c>
      <c r="X52" s="71" t="s">
        <v>252</v>
      </c>
      <c r="Y52" s="46" t="s">
        <v>253</v>
      </c>
      <c r="Z52" s="46" t="s">
        <v>43</v>
      </c>
    </row>
    <row r="53" spans="1:26" ht="36.75" customHeight="1">
      <c r="A53" s="1"/>
      <c r="B53" s="1"/>
      <c r="C53" s="39" t="s">
        <v>33</v>
      </c>
      <c r="D53" s="40">
        <v>46</v>
      </c>
      <c r="E53" s="52" t="s">
        <v>254</v>
      </c>
      <c r="F53" s="53" t="s">
        <v>58</v>
      </c>
      <c r="G53" s="41"/>
      <c r="H53" s="46" t="s">
        <v>255</v>
      </c>
      <c r="I53" s="16" t="s">
        <v>110</v>
      </c>
      <c r="J53" s="16" t="s">
        <v>111</v>
      </c>
      <c r="K53" s="16" t="s">
        <v>112</v>
      </c>
      <c r="L53" s="46">
        <v>2019</v>
      </c>
      <c r="M53" s="16" t="s">
        <v>40</v>
      </c>
      <c r="N53" s="16"/>
      <c r="O53" s="16"/>
      <c r="P53" s="16"/>
      <c r="Q53" s="16" t="s">
        <v>40</v>
      </c>
      <c r="R53" s="16"/>
      <c r="S53" s="16"/>
      <c r="T53" s="16"/>
      <c r="U53" s="7"/>
      <c r="V53" s="16" t="str">
        <f t="shared" si="0"/>
        <v>A1</v>
      </c>
      <c r="W53" s="13" t="str">
        <f t="shared" si="1"/>
        <v>Q1</v>
      </c>
      <c r="X53" s="71" t="s">
        <v>256</v>
      </c>
      <c r="Y53" s="46" t="s">
        <v>257</v>
      </c>
      <c r="Z53" s="46" t="s">
        <v>43</v>
      </c>
    </row>
    <row r="54" spans="1:26" ht="15.75" customHeight="1">
      <c r="A54" s="1"/>
      <c r="B54" s="1"/>
      <c r="C54" s="39" t="s">
        <v>33</v>
      </c>
      <c r="D54" s="40">
        <v>47</v>
      </c>
      <c r="E54" s="52" t="s">
        <v>258</v>
      </c>
      <c r="F54" s="53" t="s">
        <v>51</v>
      </c>
      <c r="G54" s="41"/>
      <c r="H54" s="46" t="s">
        <v>259</v>
      </c>
      <c r="I54" s="16" t="s">
        <v>110</v>
      </c>
      <c r="J54" s="16" t="s">
        <v>260</v>
      </c>
      <c r="K54" s="16" t="s">
        <v>261</v>
      </c>
      <c r="L54" s="46">
        <v>2019</v>
      </c>
      <c r="M54" s="16" t="s">
        <v>40</v>
      </c>
      <c r="N54" s="16"/>
      <c r="O54" s="16"/>
      <c r="P54" s="16"/>
      <c r="Q54" s="16" t="s">
        <v>40</v>
      </c>
      <c r="R54" s="16"/>
      <c r="S54" s="16"/>
      <c r="T54" s="16"/>
      <c r="U54" s="7"/>
      <c r="V54" s="16" t="str">
        <f t="shared" si="0"/>
        <v>A1</v>
      </c>
      <c r="W54" s="13" t="str">
        <f t="shared" si="1"/>
        <v>Q1</v>
      </c>
      <c r="X54" s="71" t="s">
        <v>262</v>
      </c>
      <c r="Y54" s="46" t="s">
        <v>263</v>
      </c>
      <c r="Z54" s="46" t="s">
        <v>43</v>
      </c>
    </row>
    <row r="55" spans="1:26" ht="15.75" customHeight="1">
      <c r="A55" s="1"/>
      <c r="B55" s="1"/>
      <c r="C55" s="39" t="s">
        <v>33</v>
      </c>
      <c r="D55" s="40">
        <v>48</v>
      </c>
      <c r="E55" s="69" t="s">
        <v>264</v>
      </c>
      <c r="F55" s="53" t="s">
        <v>51</v>
      </c>
      <c r="G55" s="41"/>
      <c r="H55" s="46" t="s">
        <v>265</v>
      </c>
      <c r="I55" s="16" t="s">
        <v>91</v>
      </c>
      <c r="J55" s="16" t="s">
        <v>266</v>
      </c>
      <c r="K55" s="16" t="s">
        <v>267</v>
      </c>
      <c r="L55" s="46">
        <v>2019</v>
      </c>
      <c r="M55" s="16"/>
      <c r="N55" s="16" t="s">
        <v>40</v>
      </c>
      <c r="O55" s="16"/>
      <c r="P55" s="16"/>
      <c r="Q55" s="16"/>
      <c r="R55" s="16" t="s">
        <v>40</v>
      </c>
      <c r="S55" s="16"/>
      <c r="T55" s="16"/>
      <c r="U55" s="7"/>
      <c r="V55" s="16" t="str">
        <f t="shared" si="0"/>
        <v>A2</v>
      </c>
      <c r="W55" s="13" t="str">
        <f t="shared" si="1"/>
        <v>Q2</v>
      </c>
      <c r="X55" s="71" t="s">
        <v>268</v>
      </c>
      <c r="Y55" s="46" t="s">
        <v>269</v>
      </c>
      <c r="Z55" s="46" t="s">
        <v>43</v>
      </c>
    </row>
    <row r="56" spans="1:26" ht="15.75" customHeight="1">
      <c r="A56" s="1"/>
      <c r="B56" s="1"/>
      <c r="C56" s="39" t="s">
        <v>33</v>
      </c>
      <c r="D56" s="40">
        <v>49</v>
      </c>
      <c r="E56" s="52" t="s">
        <v>270</v>
      </c>
      <c r="F56" s="53" t="s">
        <v>58</v>
      </c>
      <c r="G56" s="53" t="s">
        <v>35</v>
      </c>
      <c r="H56" s="46" t="s">
        <v>271</v>
      </c>
      <c r="I56" s="16" t="s">
        <v>91</v>
      </c>
      <c r="J56" s="16" t="s">
        <v>175</v>
      </c>
      <c r="K56" s="16" t="s">
        <v>272</v>
      </c>
      <c r="L56" s="46">
        <v>2019</v>
      </c>
      <c r="M56" s="16"/>
      <c r="N56" s="16" t="s">
        <v>40</v>
      </c>
      <c r="O56" s="16"/>
      <c r="P56" s="16"/>
      <c r="Q56" s="16"/>
      <c r="R56" s="16" t="s">
        <v>40</v>
      </c>
      <c r="S56" s="16"/>
      <c r="T56" s="16"/>
      <c r="U56" s="7"/>
      <c r="V56" s="16" t="str">
        <f t="shared" si="0"/>
        <v>A2</v>
      </c>
      <c r="W56" s="13" t="str">
        <f t="shared" si="1"/>
        <v>Q2</v>
      </c>
      <c r="X56" s="71" t="s">
        <v>273</v>
      </c>
      <c r="Y56" s="46" t="s">
        <v>274</v>
      </c>
      <c r="Z56" s="46" t="s">
        <v>43</v>
      </c>
    </row>
    <row r="57" spans="1:26" ht="48" customHeight="1">
      <c r="A57" s="1"/>
      <c r="B57" s="1"/>
      <c r="C57" s="39" t="s">
        <v>33</v>
      </c>
      <c r="D57" s="40">
        <v>50</v>
      </c>
      <c r="E57" s="52" t="s">
        <v>275</v>
      </c>
      <c r="F57" s="53" t="s">
        <v>51</v>
      </c>
      <c r="G57" s="41"/>
      <c r="H57" s="46" t="s">
        <v>276</v>
      </c>
      <c r="I57" s="16" t="s">
        <v>52</v>
      </c>
      <c r="J57" s="16" t="s">
        <v>277</v>
      </c>
      <c r="K57" s="16" t="s">
        <v>278</v>
      </c>
      <c r="L57" s="46">
        <v>2019</v>
      </c>
      <c r="M57" s="16" t="s">
        <v>40</v>
      </c>
      <c r="N57" s="16"/>
      <c r="O57" s="16"/>
      <c r="P57" s="16"/>
      <c r="Q57" s="16" t="s">
        <v>40</v>
      </c>
      <c r="R57" s="16"/>
      <c r="S57" s="16"/>
      <c r="T57" s="16"/>
      <c r="U57" s="7"/>
      <c r="V57" s="16" t="str">
        <f t="shared" si="0"/>
        <v>A1</v>
      </c>
      <c r="W57" s="13" t="str">
        <f t="shared" si="1"/>
        <v>Q1</v>
      </c>
      <c r="X57" s="71" t="s">
        <v>273</v>
      </c>
      <c r="Y57" s="46" t="s">
        <v>279</v>
      </c>
      <c r="Z57" s="46" t="s">
        <v>43</v>
      </c>
    </row>
    <row r="58" spans="1:26" ht="57" customHeight="1">
      <c r="A58" s="1"/>
      <c r="B58" s="1"/>
      <c r="C58" s="39" t="s">
        <v>33</v>
      </c>
      <c r="D58" s="40">
        <v>51</v>
      </c>
      <c r="E58" s="69" t="s">
        <v>280</v>
      </c>
      <c r="F58" s="72" t="s">
        <v>58</v>
      </c>
      <c r="G58" s="72" t="s">
        <v>35</v>
      </c>
      <c r="H58" s="46" t="s">
        <v>281</v>
      </c>
      <c r="I58" s="16" t="s">
        <v>102</v>
      </c>
      <c r="J58" s="46" t="s">
        <v>282</v>
      </c>
      <c r="K58" s="46" t="s">
        <v>232</v>
      </c>
      <c r="L58" s="46">
        <v>2019</v>
      </c>
      <c r="M58" s="46"/>
      <c r="N58" s="46"/>
      <c r="O58" s="46"/>
      <c r="P58" s="46" t="s">
        <v>40</v>
      </c>
      <c r="Q58" s="46"/>
      <c r="R58" s="46"/>
      <c r="S58" s="46"/>
      <c r="T58" s="46" t="s">
        <v>40</v>
      </c>
      <c r="U58" s="46"/>
      <c r="V58" s="16" t="str">
        <f t="shared" si="0"/>
        <v>C</v>
      </c>
      <c r="W58" s="13" t="str">
        <f t="shared" si="1"/>
        <v>Q4</v>
      </c>
      <c r="X58" s="46" t="s">
        <v>283</v>
      </c>
      <c r="Y58" s="45" t="s">
        <v>284</v>
      </c>
      <c r="Z58" s="46" t="s">
        <v>43</v>
      </c>
    </row>
    <row r="59" spans="1:26" ht="66" customHeight="1">
      <c r="A59" s="1"/>
      <c r="B59" s="1"/>
      <c r="C59" s="39" t="s">
        <v>33</v>
      </c>
      <c r="D59" s="40">
        <v>52</v>
      </c>
      <c r="E59" s="69" t="s">
        <v>285</v>
      </c>
      <c r="F59" s="67" t="s">
        <v>58</v>
      </c>
      <c r="G59" s="67" t="s">
        <v>35</v>
      </c>
      <c r="H59" s="16" t="s">
        <v>286</v>
      </c>
      <c r="I59" s="16" t="s">
        <v>102</v>
      </c>
      <c r="J59" s="46" t="s">
        <v>282</v>
      </c>
      <c r="K59" s="46" t="s">
        <v>232</v>
      </c>
      <c r="L59" s="46">
        <v>2019</v>
      </c>
      <c r="M59" s="46"/>
      <c r="N59" s="46"/>
      <c r="O59" s="46"/>
      <c r="P59" s="46" t="s">
        <v>40</v>
      </c>
      <c r="Q59" s="46"/>
      <c r="R59" s="46"/>
      <c r="S59" s="46"/>
      <c r="T59" s="46" t="s">
        <v>40</v>
      </c>
      <c r="U59" s="46"/>
      <c r="V59" s="16" t="str">
        <f t="shared" si="0"/>
        <v>C</v>
      </c>
      <c r="W59" s="13" t="str">
        <f t="shared" si="1"/>
        <v>Q4</v>
      </c>
      <c r="X59" s="46" t="s">
        <v>287</v>
      </c>
      <c r="Y59" s="46" t="s">
        <v>288</v>
      </c>
      <c r="Z59" s="46" t="s">
        <v>43</v>
      </c>
    </row>
    <row r="60" spans="1:26" ht="48" customHeight="1">
      <c r="A60" s="1" t="s">
        <v>289</v>
      </c>
      <c r="B60" s="1" t="s">
        <v>289</v>
      </c>
      <c r="C60" s="39" t="s">
        <v>33</v>
      </c>
      <c r="D60" s="40">
        <v>53</v>
      </c>
      <c r="E60" s="69" t="s">
        <v>290</v>
      </c>
      <c r="F60" s="67" t="s">
        <v>35</v>
      </c>
      <c r="G60" s="53" t="s">
        <v>58</v>
      </c>
      <c r="H60" s="16" t="s">
        <v>291</v>
      </c>
      <c r="I60" s="16" t="s">
        <v>91</v>
      </c>
      <c r="J60" s="46" t="s">
        <v>292</v>
      </c>
      <c r="K60" s="46" t="s">
        <v>293</v>
      </c>
      <c r="L60" s="46">
        <v>2018</v>
      </c>
      <c r="M60" s="46"/>
      <c r="N60" s="46" t="s">
        <v>40</v>
      </c>
      <c r="O60" s="46"/>
      <c r="P60" s="46"/>
      <c r="Q60" s="46"/>
      <c r="R60" s="46" t="s">
        <v>40</v>
      </c>
      <c r="S60" s="46"/>
      <c r="T60" s="46"/>
      <c r="U60" s="46"/>
      <c r="V60" s="16" t="str">
        <f t="shared" si="0"/>
        <v>A2</v>
      </c>
      <c r="W60" s="13" t="str">
        <f t="shared" si="1"/>
        <v>Q2</v>
      </c>
      <c r="X60" s="46" t="s">
        <v>294</v>
      </c>
      <c r="Y60" s="46" t="s">
        <v>295</v>
      </c>
      <c r="Z60" s="46" t="s">
        <v>43</v>
      </c>
    </row>
    <row r="61" spans="1:26" ht="15.75" customHeight="1">
      <c r="A61" s="1" t="s">
        <v>40</v>
      </c>
      <c r="B61" s="1" t="s">
        <v>233</v>
      </c>
      <c r="C61" s="39" t="s">
        <v>33</v>
      </c>
      <c r="D61" s="40">
        <v>54</v>
      </c>
      <c r="E61" s="69" t="s">
        <v>296</v>
      </c>
      <c r="F61" s="67" t="s">
        <v>168</v>
      </c>
      <c r="G61" s="67" t="s">
        <v>51</v>
      </c>
      <c r="H61" s="16" t="s">
        <v>297</v>
      </c>
      <c r="I61" s="16" t="s">
        <v>298</v>
      </c>
      <c r="J61" s="46" t="s">
        <v>299</v>
      </c>
      <c r="K61" s="46" t="s">
        <v>300</v>
      </c>
      <c r="L61" s="46">
        <v>2018</v>
      </c>
      <c r="M61" s="46"/>
      <c r="N61" s="46" t="s">
        <v>40</v>
      </c>
      <c r="O61" s="46"/>
      <c r="P61" s="46"/>
      <c r="Q61" s="46"/>
      <c r="R61" s="46"/>
      <c r="S61" s="46"/>
      <c r="T61" s="46" t="s">
        <v>40</v>
      </c>
      <c r="U61" s="46"/>
      <c r="V61" s="16" t="str">
        <f t="shared" si="0"/>
        <v>A2</v>
      </c>
      <c r="W61" s="13" t="str">
        <f t="shared" si="1"/>
        <v>Q4</v>
      </c>
      <c r="X61" s="46" t="s">
        <v>301</v>
      </c>
      <c r="Y61" s="46" t="s">
        <v>302</v>
      </c>
      <c r="Z61" s="46" t="s">
        <v>43</v>
      </c>
    </row>
    <row r="62" spans="1:26" ht="54" customHeight="1">
      <c r="A62" s="1" t="s">
        <v>233</v>
      </c>
      <c r="B62" s="1" t="s">
        <v>289</v>
      </c>
      <c r="C62" s="39" t="s">
        <v>33</v>
      </c>
      <c r="D62" s="40">
        <v>55</v>
      </c>
      <c r="E62" s="69" t="s">
        <v>303</v>
      </c>
      <c r="F62" s="67" t="s">
        <v>58</v>
      </c>
      <c r="G62" s="52"/>
      <c r="H62" s="16" t="s">
        <v>304</v>
      </c>
      <c r="I62" s="16" t="s">
        <v>91</v>
      </c>
      <c r="J62" s="46" t="s">
        <v>305</v>
      </c>
      <c r="K62" s="46" t="s">
        <v>306</v>
      </c>
      <c r="L62" s="46">
        <v>2018</v>
      </c>
      <c r="M62" s="46"/>
      <c r="N62" s="46"/>
      <c r="O62" s="46"/>
      <c r="P62" s="46" t="s">
        <v>40</v>
      </c>
      <c r="Q62" s="46"/>
      <c r="R62" s="46"/>
      <c r="S62" s="46" t="s">
        <v>40</v>
      </c>
      <c r="T62" s="46"/>
      <c r="U62" s="46"/>
      <c r="V62" s="16" t="str">
        <f t="shared" si="0"/>
        <v>C</v>
      </c>
      <c r="W62" s="13" t="str">
        <f t="shared" si="1"/>
        <v>Q3</v>
      </c>
      <c r="X62" s="46" t="s">
        <v>307</v>
      </c>
      <c r="Y62" s="46" t="s">
        <v>308</v>
      </c>
      <c r="Z62" s="46" t="s">
        <v>43</v>
      </c>
    </row>
    <row r="63" spans="1:26" ht="39" customHeight="1">
      <c r="A63" s="1" t="s">
        <v>289</v>
      </c>
      <c r="B63" s="1" t="s">
        <v>289</v>
      </c>
      <c r="C63" s="39" t="s">
        <v>33</v>
      </c>
      <c r="D63" s="40">
        <v>56</v>
      </c>
      <c r="E63" s="69" t="s">
        <v>309</v>
      </c>
      <c r="F63" s="67" t="s">
        <v>51</v>
      </c>
      <c r="G63" s="52"/>
      <c r="H63" s="16" t="s">
        <v>310</v>
      </c>
      <c r="I63" s="16" t="s">
        <v>91</v>
      </c>
      <c r="J63" s="46" t="s">
        <v>305</v>
      </c>
      <c r="K63" s="46" t="s">
        <v>306</v>
      </c>
      <c r="L63" s="46">
        <v>2018</v>
      </c>
      <c r="M63" s="46"/>
      <c r="N63" s="46"/>
      <c r="O63" s="46"/>
      <c r="P63" s="46" t="s">
        <v>40</v>
      </c>
      <c r="Q63" s="46"/>
      <c r="R63" s="46"/>
      <c r="S63" s="46" t="s">
        <v>40</v>
      </c>
      <c r="T63" s="46"/>
      <c r="U63" s="46"/>
      <c r="V63" s="16" t="str">
        <f t="shared" si="0"/>
        <v>C</v>
      </c>
      <c r="W63" s="13" t="str">
        <f t="shared" si="1"/>
        <v>Q3</v>
      </c>
      <c r="X63" s="46" t="s">
        <v>311</v>
      </c>
      <c r="Y63" s="46" t="s">
        <v>312</v>
      </c>
      <c r="Z63" s="46" t="s">
        <v>43</v>
      </c>
    </row>
    <row r="64" spans="1:26" ht="15.75" customHeight="1">
      <c r="A64" s="1"/>
      <c r="B64" s="1"/>
      <c r="C64" s="39" t="s">
        <v>33</v>
      </c>
      <c r="D64" s="40">
        <v>57</v>
      </c>
      <c r="E64" s="69" t="s">
        <v>313</v>
      </c>
      <c r="F64" s="67" t="s">
        <v>51</v>
      </c>
      <c r="G64" s="67" t="s">
        <v>35</v>
      </c>
      <c r="H64" s="16" t="s">
        <v>314</v>
      </c>
      <c r="I64" s="16" t="s">
        <v>59</v>
      </c>
      <c r="J64" s="46" t="s">
        <v>315</v>
      </c>
      <c r="K64" s="46" t="s">
        <v>316</v>
      </c>
      <c r="L64" s="46">
        <v>2018</v>
      </c>
      <c r="M64" s="46"/>
      <c r="N64" s="46"/>
      <c r="O64" s="46"/>
      <c r="P64" s="46" t="s">
        <v>40</v>
      </c>
      <c r="Q64" s="46"/>
      <c r="R64" s="46"/>
      <c r="S64" s="46"/>
      <c r="T64" s="46"/>
      <c r="U64" s="45"/>
      <c r="V64" s="16" t="str">
        <f t="shared" si="0"/>
        <v>C</v>
      </c>
      <c r="W64" s="13" t="str">
        <f t="shared" si="1"/>
        <v>Q4</v>
      </c>
      <c r="X64" s="46" t="s">
        <v>317</v>
      </c>
      <c r="Y64" s="46" t="s">
        <v>318</v>
      </c>
      <c r="Z64" s="46" t="s">
        <v>43</v>
      </c>
    </row>
    <row r="65" spans="1:26" ht="42" customHeight="1">
      <c r="A65" s="1"/>
      <c r="B65" s="1"/>
      <c r="C65" s="39" t="s">
        <v>33</v>
      </c>
      <c r="D65" s="40">
        <v>58</v>
      </c>
      <c r="E65" s="69" t="s">
        <v>319</v>
      </c>
      <c r="F65" s="67" t="s">
        <v>58</v>
      </c>
      <c r="G65" s="67" t="s">
        <v>51</v>
      </c>
      <c r="H65" s="16" t="s">
        <v>320</v>
      </c>
      <c r="I65" s="16" t="s">
        <v>124</v>
      </c>
      <c r="J65" s="46" t="s">
        <v>321</v>
      </c>
      <c r="K65" s="46" t="s">
        <v>126</v>
      </c>
      <c r="L65" s="46">
        <v>2018</v>
      </c>
      <c r="M65" s="46"/>
      <c r="N65" s="46"/>
      <c r="O65" s="46"/>
      <c r="P65" s="46"/>
      <c r="Q65" s="46"/>
      <c r="R65" s="46"/>
      <c r="S65" s="46"/>
      <c r="T65" s="46"/>
      <c r="U65" s="46" t="s">
        <v>40</v>
      </c>
      <c r="V65" s="16" t="str">
        <f t="shared" si="0"/>
        <v>NI</v>
      </c>
      <c r="W65" s="13" t="str">
        <f t="shared" si="1"/>
        <v>NI</v>
      </c>
      <c r="X65" s="46" t="s">
        <v>322</v>
      </c>
      <c r="Y65" s="46" t="s">
        <v>323</v>
      </c>
      <c r="Z65" s="46" t="s">
        <v>43</v>
      </c>
    </row>
    <row r="66" spans="1:26" ht="15.75" customHeight="1">
      <c r="A66" s="1"/>
      <c r="B66" s="1"/>
      <c r="C66" s="39" t="s">
        <v>33</v>
      </c>
      <c r="D66" s="40">
        <v>59</v>
      </c>
      <c r="E66" s="69" t="s">
        <v>324</v>
      </c>
      <c r="F66" s="67" t="s">
        <v>35</v>
      </c>
      <c r="G66" s="67" t="s">
        <v>51</v>
      </c>
      <c r="H66" s="16" t="s">
        <v>325</v>
      </c>
      <c r="I66" s="16" t="s">
        <v>52</v>
      </c>
      <c r="J66" s="46" t="s">
        <v>326</v>
      </c>
      <c r="K66" s="46" t="s">
        <v>327</v>
      </c>
      <c r="L66" s="46">
        <v>2018</v>
      </c>
      <c r="M66" s="46"/>
      <c r="N66" s="46" t="s">
        <v>40</v>
      </c>
      <c r="O66" s="46"/>
      <c r="P66" s="46"/>
      <c r="Q66" s="46"/>
      <c r="R66" s="46" t="s">
        <v>40</v>
      </c>
      <c r="S66" s="46"/>
      <c r="T66" s="46"/>
      <c r="U66" s="46"/>
      <c r="V66" s="16" t="str">
        <f t="shared" si="0"/>
        <v>A2</v>
      </c>
      <c r="W66" s="13" t="str">
        <f t="shared" si="1"/>
        <v>Q2</v>
      </c>
      <c r="X66" s="46" t="s">
        <v>328</v>
      </c>
      <c r="Y66" s="46" t="s">
        <v>329</v>
      </c>
      <c r="Z66" s="46" t="s">
        <v>43</v>
      </c>
    </row>
    <row r="67" spans="1:26" ht="42.75" customHeight="1">
      <c r="A67" s="1" t="s">
        <v>289</v>
      </c>
      <c r="B67" s="1" t="s">
        <v>289</v>
      </c>
      <c r="C67" s="39" t="s">
        <v>33</v>
      </c>
      <c r="D67" s="40">
        <v>60</v>
      </c>
      <c r="E67" s="69" t="s">
        <v>330</v>
      </c>
      <c r="F67" s="67" t="s">
        <v>58</v>
      </c>
      <c r="G67" s="67" t="s">
        <v>35</v>
      </c>
      <c r="H67" s="16" t="s">
        <v>331</v>
      </c>
      <c r="I67" s="16" t="s">
        <v>91</v>
      </c>
      <c r="J67" s="46" t="s">
        <v>305</v>
      </c>
      <c r="K67" s="46" t="s">
        <v>306</v>
      </c>
      <c r="L67" s="46">
        <v>2018</v>
      </c>
      <c r="M67" s="46"/>
      <c r="N67" s="46"/>
      <c r="O67" s="46"/>
      <c r="P67" s="46" t="s">
        <v>40</v>
      </c>
      <c r="Q67" s="46"/>
      <c r="R67" s="46"/>
      <c r="S67" s="46" t="s">
        <v>40</v>
      </c>
      <c r="T67" s="46"/>
      <c r="U67" s="46"/>
      <c r="V67" s="16" t="str">
        <f t="shared" si="0"/>
        <v>C</v>
      </c>
      <c r="W67" s="13" t="str">
        <f t="shared" si="1"/>
        <v>Q3</v>
      </c>
      <c r="X67" s="46" t="s">
        <v>332</v>
      </c>
      <c r="Y67" s="46" t="s">
        <v>333</v>
      </c>
      <c r="Z67" s="46" t="s">
        <v>43</v>
      </c>
    </row>
    <row r="68" spans="1:26" ht="43.5" customHeight="1">
      <c r="A68" s="1" t="s">
        <v>233</v>
      </c>
      <c r="B68" s="1" t="s">
        <v>289</v>
      </c>
      <c r="C68" s="39" t="s">
        <v>33</v>
      </c>
      <c r="D68" s="40">
        <v>61</v>
      </c>
      <c r="E68" s="69" t="s">
        <v>334</v>
      </c>
      <c r="F68" s="67" t="s">
        <v>58</v>
      </c>
      <c r="G68" s="52"/>
      <c r="H68" s="16" t="s">
        <v>335</v>
      </c>
      <c r="I68" s="16" t="s">
        <v>91</v>
      </c>
      <c r="J68" s="46" t="s">
        <v>336</v>
      </c>
      <c r="K68" s="46" t="s">
        <v>337</v>
      </c>
      <c r="L68" s="46">
        <v>2018</v>
      </c>
      <c r="M68" s="46"/>
      <c r="N68" s="46"/>
      <c r="O68" s="46" t="s">
        <v>40</v>
      </c>
      <c r="P68" s="46"/>
      <c r="Q68" s="46"/>
      <c r="R68" s="46"/>
      <c r="S68" s="46" t="s">
        <v>40</v>
      </c>
      <c r="T68" s="46"/>
      <c r="U68" s="46"/>
      <c r="V68" s="16" t="str">
        <f t="shared" si="0"/>
        <v>B</v>
      </c>
      <c r="W68" s="13" t="str">
        <f t="shared" si="1"/>
        <v>Q3</v>
      </c>
      <c r="X68" s="46" t="s">
        <v>338</v>
      </c>
      <c r="Y68" s="46" t="s">
        <v>339</v>
      </c>
      <c r="Z68" s="46" t="s">
        <v>43</v>
      </c>
    </row>
    <row r="69" spans="1:26" ht="15.75" customHeight="1">
      <c r="A69" s="1" t="s">
        <v>233</v>
      </c>
      <c r="B69" s="1" t="s">
        <v>289</v>
      </c>
      <c r="C69" s="39" t="s">
        <v>33</v>
      </c>
      <c r="D69" s="40">
        <v>62</v>
      </c>
      <c r="E69" s="69" t="s">
        <v>340</v>
      </c>
      <c r="F69" s="67" t="s">
        <v>51</v>
      </c>
      <c r="G69" s="52"/>
      <c r="H69" s="16" t="s">
        <v>341</v>
      </c>
      <c r="I69" s="16" t="s">
        <v>59</v>
      </c>
      <c r="J69" s="46" t="s">
        <v>342</v>
      </c>
      <c r="K69" s="46" t="s">
        <v>343</v>
      </c>
      <c r="L69" s="46">
        <v>2018</v>
      </c>
      <c r="M69" s="46"/>
      <c r="N69" s="46"/>
      <c r="O69" s="46"/>
      <c r="P69" s="46"/>
      <c r="Q69" s="46"/>
      <c r="R69" s="46"/>
      <c r="S69" s="46"/>
      <c r="T69" s="46"/>
      <c r="U69" s="46" t="s">
        <v>40</v>
      </c>
      <c r="V69" s="16" t="str">
        <f t="shared" si="0"/>
        <v>NI</v>
      </c>
      <c r="W69" s="13" t="str">
        <f t="shared" si="1"/>
        <v>NI</v>
      </c>
      <c r="X69" s="71" t="s">
        <v>344</v>
      </c>
      <c r="Y69" s="46" t="s">
        <v>345</v>
      </c>
      <c r="Z69" s="46" t="s">
        <v>43</v>
      </c>
    </row>
    <row r="70" spans="1:26" ht="15.75" customHeight="1">
      <c r="A70" s="1" t="s">
        <v>40</v>
      </c>
      <c r="B70" s="1" t="s">
        <v>40</v>
      </c>
      <c r="C70" s="39" t="s">
        <v>33</v>
      </c>
      <c r="D70" s="40">
        <v>63</v>
      </c>
      <c r="E70" s="69" t="s">
        <v>346</v>
      </c>
      <c r="F70" s="67" t="s">
        <v>51</v>
      </c>
      <c r="G70" s="67" t="s">
        <v>35</v>
      </c>
      <c r="H70" s="16" t="s">
        <v>347</v>
      </c>
      <c r="I70" s="16" t="s">
        <v>102</v>
      </c>
      <c r="J70" s="46" t="s">
        <v>348</v>
      </c>
      <c r="K70" s="46" t="s">
        <v>349</v>
      </c>
      <c r="L70" s="46">
        <v>2018</v>
      </c>
      <c r="M70" s="46"/>
      <c r="N70" s="46"/>
      <c r="O70" s="46"/>
      <c r="P70" s="46"/>
      <c r="Q70" s="46"/>
      <c r="R70" s="46"/>
      <c r="S70" s="46"/>
      <c r="T70" s="46"/>
      <c r="U70" s="46" t="s">
        <v>40</v>
      </c>
      <c r="V70" s="16" t="str">
        <f t="shared" si="0"/>
        <v>NI</v>
      </c>
      <c r="W70" s="13" t="str">
        <f t="shared" si="1"/>
        <v>NI</v>
      </c>
      <c r="X70" s="46" t="s">
        <v>350</v>
      </c>
      <c r="Y70" s="46" t="s">
        <v>351</v>
      </c>
      <c r="Z70" s="46" t="s">
        <v>43</v>
      </c>
    </row>
    <row r="71" spans="1:26" ht="57" customHeight="1">
      <c r="A71" s="1" t="s">
        <v>289</v>
      </c>
      <c r="B71" s="1" t="s">
        <v>289</v>
      </c>
      <c r="C71" s="39" t="s">
        <v>33</v>
      </c>
      <c r="D71" s="40">
        <v>64</v>
      </c>
      <c r="E71" s="69" t="s">
        <v>352</v>
      </c>
      <c r="F71" s="67" t="s">
        <v>35</v>
      </c>
      <c r="G71" s="52"/>
      <c r="H71" s="16" t="s">
        <v>353</v>
      </c>
      <c r="I71" s="16" t="s">
        <v>354</v>
      </c>
      <c r="J71" s="46" t="s">
        <v>355</v>
      </c>
      <c r="K71" s="46" t="s">
        <v>356</v>
      </c>
      <c r="L71" s="46">
        <v>2018</v>
      </c>
      <c r="M71" s="46"/>
      <c r="N71" s="46" t="s">
        <v>40</v>
      </c>
      <c r="O71" s="46"/>
      <c r="P71" s="46"/>
      <c r="Q71" s="46"/>
      <c r="R71" s="46" t="s">
        <v>40</v>
      </c>
      <c r="S71" s="46"/>
      <c r="T71" s="46"/>
      <c r="U71" s="46"/>
      <c r="V71" s="16" t="str">
        <f t="shared" si="0"/>
        <v>A2</v>
      </c>
      <c r="W71" s="13" t="str">
        <f t="shared" si="1"/>
        <v>Q2</v>
      </c>
      <c r="X71" s="46" t="s">
        <v>233</v>
      </c>
      <c r="Y71" s="46" t="s">
        <v>357</v>
      </c>
      <c r="Z71" s="46" t="s">
        <v>43</v>
      </c>
    </row>
    <row r="72" spans="1:26" ht="54.75" customHeight="1">
      <c r="A72" s="1" t="s">
        <v>40</v>
      </c>
      <c r="B72" s="1" t="s">
        <v>40</v>
      </c>
      <c r="C72" s="39" t="s">
        <v>33</v>
      </c>
      <c r="D72" s="40">
        <v>65</v>
      </c>
      <c r="E72" s="69" t="s">
        <v>358</v>
      </c>
      <c r="F72" s="67" t="s">
        <v>51</v>
      </c>
      <c r="G72" s="52"/>
      <c r="H72" s="16" t="s">
        <v>359</v>
      </c>
      <c r="I72" s="16" t="s">
        <v>91</v>
      </c>
      <c r="J72" s="46" t="s">
        <v>360</v>
      </c>
      <c r="K72" s="46" t="s">
        <v>361</v>
      </c>
      <c r="L72" s="46">
        <v>2018</v>
      </c>
      <c r="M72" s="46"/>
      <c r="N72" s="46"/>
      <c r="O72" s="46" t="s">
        <v>40</v>
      </c>
      <c r="P72" s="46"/>
      <c r="Q72" s="46"/>
      <c r="R72" s="46"/>
      <c r="S72" s="46" t="s">
        <v>40</v>
      </c>
      <c r="T72" s="46"/>
      <c r="U72" s="46"/>
      <c r="V72" s="16" t="str">
        <f t="shared" si="0"/>
        <v>B</v>
      </c>
      <c r="W72" s="13" t="str">
        <f t="shared" si="1"/>
        <v>Q3</v>
      </c>
      <c r="X72" s="46" t="s">
        <v>362</v>
      </c>
      <c r="Y72" s="46" t="s">
        <v>363</v>
      </c>
      <c r="Z72" s="46" t="s">
        <v>43</v>
      </c>
    </row>
    <row r="73" spans="1:26" ht="15.75" customHeight="1">
      <c r="A73" s="1" t="s">
        <v>289</v>
      </c>
      <c r="B73" s="1" t="s">
        <v>233</v>
      </c>
      <c r="C73" s="39" t="s">
        <v>33</v>
      </c>
      <c r="D73" s="40">
        <v>66</v>
      </c>
      <c r="E73" s="69" t="s">
        <v>364</v>
      </c>
      <c r="F73" s="67" t="s">
        <v>58</v>
      </c>
      <c r="G73" s="52"/>
      <c r="H73" s="16" t="s">
        <v>365</v>
      </c>
      <c r="I73" s="16" t="s">
        <v>65</v>
      </c>
      <c r="J73" s="46" t="s">
        <v>366</v>
      </c>
      <c r="K73" s="46" t="s">
        <v>67</v>
      </c>
      <c r="L73" s="46">
        <v>2018</v>
      </c>
      <c r="M73" s="46"/>
      <c r="N73" s="46"/>
      <c r="O73" s="46" t="s">
        <v>40</v>
      </c>
      <c r="P73" s="46"/>
      <c r="Q73" s="46"/>
      <c r="R73" s="46"/>
      <c r="S73" s="46" t="s">
        <v>40</v>
      </c>
      <c r="T73" s="46"/>
      <c r="U73" s="46"/>
      <c r="V73" s="16" t="str">
        <f t="shared" si="0"/>
        <v>B</v>
      </c>
      <c r="W73" s="13" t="str">
        <f t="shared" si="1"/>
        <v>Q3</v>
      </c>
      <c r="X73" s="46" t="s">
        <v>233</v>
      </c>
      <c r="Y73" s="46" t="s">
        <v>367</v>
      </c>
      <c r="Z73" s="46" t="s">
        <v>43</v>
      </c>
    </row>
    <row r="74" spans="1:26" ht="43.5" customHeight="1">
      <c r="A74" s="1" t="s">
        <v>289</v>
      </c>
      <c r="B74" s="1" t="s">
        <v>233</v>
      </c>
      <c r="C74" s="39" t="s">
        <v>33</v>
      </c>
      <c r="D74" s="40">
        <v>67</v>
      </c>
      <c r="E74" s="69" t="s">
        <v>368</v>
      </c>
      <c r="F74" s="67" t="s">
        <v>58</v>
      </c>
      <c r="G74" s="52"/>
      <c r="H74" s="16" t="s">
        <v>369</v>
      </c>
      <c r="I74" s="16" t="s">
        <v>65</v>
      </c>
      <c r="J74" s="46" t="s">
        <v>366</v>
      </c>
      <c r="K74" s="46" t="s">
        <v>67</v>
      </c>
      <c r="L74" s="46">
        <v>2018</v>
      </c>
      <c r="M74" s="46"/>
      <c r="N74" s="46"/>
      <c r="O74" s="46" t="s">
        <v>40</v>
      </c>
      <c r="P74" s="46"/>
      <c r="Q74" s="46"/>
      <c r="R74" s="46"/>
      <c r="S74" s="46" t="s">
        <v>40</v>
      </c>
      <c r="T74" s="46"/>
      <c r="U74" s="46"/>
      <c r="V74" s="16" t="str">
        <f t="shared" si="0"/>
        <v>B</v>
      </c>
      <c r="W74" s="13" t="str">
        <f t="shared" si="1"/>
        <v>Q3</v>
      </c>
      <c r="X74" s="46" t="s">
        <v>233</v>
      </c>
      <c r="Y74" s="46" t="s">
        <v>370</v>
      </c>
      <c r="Z74" s="46" t="s">
        <v>43</v>
      </c>
    </row>
    <row r="75" spans="1:26" ht="27" customHeight="1">
      <c r="A75" s="1" t="s">
        <v>233</v>
      </c>
      <c r="B75" s="1" t="s">
        <v>40</v>
      </c>
      <c r="C75" s="39" t="s">
        <v>33</v>
      </c>
      <c r="D75" s="40">
        <v>68</v>
      </c>
      <c r="E75" s="69" t="s">
        <v>371</v>
      </c>
      <c r="F75" s="67" t="s">
        <v>51</v>
      </c>
      <c r="G75" s="52"/>
      <c r="H75" s="16" t="s">
        <v>372</v>
      </c>
      <c r="I75" s="16" t="s">
        <v>59</v>
      </c>
      <c r="J75" s="46" t="s">
        <v>373</v>
      </c>
      <c r="K75" s="46" t="s">
        <v>374</v>
      </c>
      <c r="L75" s="46">
        <v>2018</v>
      </c>
      <c r="M75" s="46"/>
      <c r="N75" s="46"/>
      <c r="O75" s="46" t="s">
        <v>40</v>
      </c>
      <c r="P75" s="46"/>
      <c r="Q75" s="46"/>
      <c r="R75" s="46"/>
      <c r="S75" s="46" t="s">
        <v>40</v>
      </c>
      <c r="T75" s="46"/>
      <c r="U75" s="46"/>
      <c r="V75" s="16" t="str">
        <f t="shared" si="0"/>
        <v>B</v>
      </c>
      <c r="W75" s="13" t="str">
        <f t="shared" si="1"/>
        <v>Q3</v>
      </c>
      <c r="X75" s="46" t="s">
        <v>375</v>
      </c>
      <c r="Y75" s="46" t="s">
        <v>376</v>
      </c>
      <c r="Z75" s="46" t="s">
        <v>43</v>
      </c>
    </row>
    <row r="76" spans="1:26" ht="28.5" customHeight="1">
      <c r="A76" s="1" t="s">
        <v>233</v>
      </c>
      <c r="B76" s="1" t="s">
        <v>40</v>
      </c>
      <c r="C76" s="39" t="s">
        <v>33</v>
      </c>
      <c r="D76" s="40">
        <v>69</v>
      </c>
      <c r="E76" s="69" t="s">
        <v>377</v>
      </c>
      <c r="F76" s="67" t="s">
        <v>35</v>
      </c>
      <c r="G76" s="52"/>
      <c r="H76" s="16" t="s">
        <v>378</v>
      </c>
      <c r="I76" s="16" t="s">
        <v>59</v>
      </c>
      <c r="J76" s="46" t="s">
        <v>379</v>
      </c>
      <c r="K76" s="46" t="s">
        <v>380</v>
      </c>
      <c r="L76" s="46">
        <v>2018</v>
      </c>
      <c r="M76" s="46"/>
      <c r="N76" s="46"/>
      <c r="O76" s="46" t="s">
        <v>40</v>
      </c>
      <c r="P76" s="46"/>
      <c r="Q76" s="46"/>
      <c r="R76" s="46"/>
      <c r="S76" s="46"/>
      <c r="T76" s="46"/>
      <c r="U76" s="46"/>
      <c r="V76" s="16" t="str">
        <f t="shared" si="0"/>
        <v>B</v>
      </c>
      <c r="W76" s="13" t="str">
        <f t="shared" si="1"/>
        <v>Q3</v>
      </c>
      <c r="X76" s="46" t="s">
        <v>381</v>
      </c>
      <c r="Y76" s="46" t="s">
        <v>382</v>
      </c>
      <c r="Z76" s="46" t="s">
        <v>43</v>
      </c>
    </row>
    <row r="77" spans="1:26" ht="28.5" customHeight="1">
      <c r="A77" s="1" t="s">
        <v>289</v>
      </c>
      <c r="B77" s="1" t="s">
        <v>40</v>
      </c>
      <c r="C77" s="39" t="s">
        <v>33</v>
      </c>
      <c r="D77" s="40">
        <v>70</v>
      </c>
      <c r="E77" s="69" t="s">
        <v>383</v>
      </c>
      <c r="F77" s="67" t="s">
        <v>58</v>
      </c>
      <c r="G77" s="52"/>
      <c r="H77" s="16" t="s">
        <v>384</v>
      </c>
      <c r="I77" s="54" t="s">
        <v>385</v>
      </c>
      <c r="J77" s="46" t="s">
        <v>386</v>
      </c>
      <c r="K77" s="46" t="s">
        <v>387</v>
      </c>
      <c r="L77" s="46">
        <v>2018</v>
      </c>
      <c r="M77" s="46"/>
      <c r="N77" s="46" t="s">
        <v>40</v>
      </c>
      <c r="O77" s="46"/>
      <c r="P77" s="46"/>
      <c r="Q77" s="46"/>
      <c r="R77" s="46"/>
      <c r="S77" s="46" t="s">
        <v>40</v>
      </c>
      <c r="T77" s="46"/>
      <c r="U77" s="46"/>
      <c r="V77" s="16" t="str">
        <f t="shared" si="0"/>
        <v>A2</v>
      </c>
      <c r="W77" s="13" t="str">
        <f t="shared" si="1"/>
        <v>Q3</v>
      </c>
      <c r="X77" s="46" t="s">
        <v>233</v>
      </c>
      <c r="Y77" s="46" t="s">
        <v>388</v>
      </c>
      <c r="Z77" s="46" t="s">
        <v>43</v>
      </c>
    </row>
    <row r="78" spans="1:26" ht="41.25" customHeight="1">
      <c r="A78" s="1" t="s">
        <v>289</v>
      </c>
      <c r="B78" s="1" t="s">
        <v>40</v>
      </c>
      <c r="C78" s="39" t="s">
        <v>33</v>
      </c>
      <c r="D78" s="40">
        <v>71</v>
      </c>
      <c r="E78" s="69" t="s">
        <v>389</v>
      </c>
      <c r="F78" s="67" t="s">
        <v>58</v>
      </c>
      <c r="G78" s="67" t="s">
        <v>51</v>
      </c>
      <c r="H78" s="16" t="s">
        <v>390</v>
      </c>
      <c r="I78" s="54" t="s">
        <v>385</v>
      </c>
      <c r="J78" s="46" t="s">
        <v>386</v>
      </c>
      <c r="K78" s="46" t="s">
        <v>387</v>
      </c>
      <c r="L78" s="46">
        <v>2018</v>
      </c>
      <c r="M78" s="46"/>
      <c r="N78" s="46" t="s">
        <v>40</v>
      </c>
      <c r="O78" s="46"/>
      <c r="P78" s="46"/>
      <c r="Q78" s="46"/>
      <c r="R78" s="46"/>
      <c r="S78" s="46" t="s">
        <v>40</v>
      </c>
      <c r="T78" s="46"/>
      <c r="U78" s="46"/>
      <c r="V78" s="16" t="str">
        <f t="shared" si="0"/>
        <v>A2</v>
      </c>
      <c r="W78" s="13" t="str">
        <f t="shared" si="1"/>
        <v>Q3</v>
      </c>
      <c r="X78" s="46" t="s">
        <v>233</v>
      </c>
      <c r="Y78" s="46" t="s">
        <v>391</v>
      </c>
      <c r="Z78" s="46" t="s">
        <v>43</v>
      </c>
    </row>
    <row r="79" spans="1:26" ht="30.75" customHeight="1">
      <c r="A79" s="1" t="s">
        <v>40</v>
      </c>
      <c r="B79" s="1" t="s">
        <v>233</v>
      </c>
      <c r="C79" s="39" t="s">
        <v>33</v>
      </c>
      <c r="D79" s="40">
        <v>72</v>
      </c>
      <c r="E79" s="69" t="s">
        <v>392</v>
      </c>
      <c r="F79" s="67" t="s">
        <v>35</v>
      </c>
      <c r="G79" s="52"/>
      <c r="H79" s="16" t="s">
        <v>393</v>
      </c>
      <c r="I79" s="16" t="s">
        <v>91</v>
      </c>
      <c r="J79" s="46" t="s">
        <v>394</v>
      </c>
      <c r="K79" s="46" t="s">
        <v>149</v>
      </c>
      <c r="L79" s="46">
        <v>2018</v>
      </c>
      <c r="M79" s="46" t="s">
        <v>40</v>
      </c>
      <c r="N79" s="46"/>
      <c r="O79" s="46"/>
      <c r="P79" s="46"/>
      <c r="Q79" s="46"/>
      <c r="R79" s="46" t="s">
        <v>40</v>
      </c>
      <c r="S79" s="46"/>
      <c r="T79" s="46"/>
      <c r="U79" s="46"/>
      <c r="V79" s="16" t="str">
        <f t="shared" si="0"/>
        <v>A1</v>
      </c>
      <c r="W79" s="13" t="str">
        <f t="shared" si="1"/>
        <v>Q2</v>
      </c>
      <c r="X79" s="46" t="s">
        <v>395</v>
      </c>
      <c r="Y79" s="46" t="s">
        <v>396</v>
      </c>
      <c r="Z79" s="46" t="s">
        <v>43</v>
      </c>
    </row>
    <row r="80" spans="1:26" ht="28.5" customHeight="1">
      <c r="A80" s="1" t="s">
        <v>40</v>
      </c>
      <c r="B80" s="1" t="s">
        <v>233</v>
      </c>
      <c r="C80" s="39" t="s">
        <v>33</v>
      </c>
      <c r="D80" s="40">
        <v>73</v>
      </c>
      <c r="E80" s="69" t="s">
        <v>397</v>
      </c>
      <c r="F80" s="67" t="s">
        <v>58</v>
      </c>
      <c r="G80" s="67" t="s">
        <v>35</v>
      </c>
      <c r="H80" s="16" t="s">
        <v>398</v>
      </c>
      <c r="I80" s="46" t="s">
        <v>91</v>
      </c>
      <c r="J80" s="46" t="s">
        <v>399</v>
      </c>
      <c r="K80" s="46" t="s">
        <v>272</v>
      </c>
      <c r="L80" s="46">
        <v>2018</v>
      </c>
      <c r="M80" s="46" t="s">
        <v>40</v>
      </c>
      <c r="N80" s="46"/>
      <c r="O80" s="46"/>
      <c r="P80" s="46"/>
      <c r="Q80" s="46"/>
      <c r="R80" s="46" t="s">
        <v>40</v>
      </c>
      <c r="S80" s="46"/>
      <c r="T80" s="46"/>
      <c r="U80" s="46"/>
      <c r="V80" s="16" t="str">
        <f t="shared" si="0"/>
        <v>A1</v>
      </c>
      <c r="W80" s="13" t="str">
        <f t="shared" si="1"/>
        <v>Q2</v>
      </c>
      <c r="X80" s="46" t="s">
        <v>400</v>
      </c>
      <c r="Y80" s="46" t="s">
        <v>401</v>
      </c>
      <c r="Z80" s="46" t="s">
        <v>43</v>
      </c>
    </row>
    <row r="81" spans="1:26" ht="15.75" customHeight="1">
      <c r="A81" s="1" t="s">
        <v>289</v>
      </c>
      <c r="B81" s="1" t="s">
        <v>233</v>
      </c>
      <c r="C81" s="39" t="s">
        <v>33</v>
      </c>
      <c r="D81" s="40">
        <v>74</v>
      </c>
      <c r="E81" s="69" t="s">
        <v>402</v>
      </c>
      <c r="F81" s="67" t="s">
        <v>51</v>
      </c>
      <c r="G81" s="52"/>
      <c r="H81" s="16" t="s">
        <v>403</v>
      </c>
      <c r="I81" s="16" t="s">
        <v>65</v>
      </c>
      <c r="J81" s="46" t="s">
        <v>404</v>
      </c>
      <c r="K81" s="46" t="s">
        <v>67</v>
      </c>
      <c r="L81" s="46">
        <v>2018</v>
      </c>
      <c r="M81" s="46"/>
      <c r="N81" s="46"/>
      <c r="O81" s="46" t="s">
        <v>40</v>
      </c>
      <c r="P81" s="46"/>
      <c r="Q81" s="46"/>
      <c r="R81" s="46"/>
      <c r="S81" s="46" t="s">
        <v>40</v>
      </c>
      <c r="T81" s="46"/>
      <c r="U81" s="46"/>
      <c r="V81" s="16" t="str">
        <f t="shared" si="0"/>
        <v>B</v>
      </c>
      <c r="W81" s="13" t="str">
        <f t="shared" si="1"/>
        <v>Q3</v>
      </c>
      <c r="X81" s="46" t="s">
        <v>233</v>
      </c>
      <c r="Y81" s="46" t="s">
        <v>405</v>
      </c>
      <c r="Z81" s="46" t="s">
        <v>43</v>
      </c>
    </row>
    <row r="82" spans="1:26" ht="15.75" customHeight="1">
      <c r="A82" s="1" t="s">
        <v>40</v>
      </c>
      <c r="B82" s="1" t="s">
        <v>40</v>
      </c>
      <c r="C82" s="39" t="s">
        <v>33</v>
      </c>
      <c r="D82" s="40">
        <v>75</v>
      </c>
      <c r="E82" s="69" t="s">
        <v>406</v>
      </c>
      <c r="F82" s="67" t="s">
        <v>58</v>
      </c>
      <c r="G82" s="52"/>
      <c r="H82" s="16" t="s">
        <v>407</v>
      </c>
      <c r="I82" s="16" t="s">
        <v>124</v>
      </c>
      <c r="J82" s="46" t="s">
        <v>408</v>
      </c>
      <c r="K82" s="46" t="s">
        <v>126</v>
      </c>
      <c r="L82" s="46">
        <v>2017</v>
      </c>
      <c r="M82" s="46"/>
      <c r="N82" s="46"/>
      <c r="O82" s="46"/>
      <c r="P82" s="46"/>
      <c r="Q82" s="46"/>
      <c r="R82" s="46"/>
      <c r="S82" s="46"/>
      <c r="T82" s="46"/>
      <c r="U82" s="46" t="s">
        <v>40</v>
      </c>
      <c r="V82" s="16" t="str">
        <f t="shared" si="0"/>
        <v>NI</v>
      </c>
      <c r="W82" s="13" t="str">
        <f t="shared" si="1"/>
        <v>NI</v>
      </c>
      <c r="X82" s="46" t="s">
        <v>409</v>
      </c>
      <c r="Y82" s="46" t="s">
        <v>410</v>
      </c>
      <c r="Z82" s="46" t="s">
        <v>43</v>
      </c>
    </row>
    <row r="83" spans="1:26" ht="15.75" customHeight="1">
      <c r="A83" s="1" t="s">
        <v>40</v>
      </c>
      <c r="B83" s="1" t="s">
        <v>233</v>
      </c>
      <c r="C83" s="39" t="s">
        <v>33</v>
      </c>
      <c r="D83" s="40">
        <v>76</v>
      </c>
      <c r="E83" s="69" t="s">
        <v>411</v>
      </c>
      <c r="F83" s="67" t="s">
        <v>35</v>
      </c>
      <c r="G83" s="52"/>
      <c r="H83" s="16" t="s">
        <v>412</v>
      </c>
      <c r="I83" s="16" t="s">
        <v>59</v>
      </c>
      <c r="J83" s="46" t="s">
        <v>413</v>
      </c>
      <c r="K83" s="46" t="s">
        <v>414</v>
      </c>
      <c r="L83" s="46">
        <v>2017</v>
      </c>
      <c r="M83" s="46"/>
      <c r="N83" s="46"/>
      <c r="O83" s="46"/>
      <c r="P83" s="46" t="s">
        <v>40</v>
      </c>
      <c r="Q83" s="46"/>
      <c r="R83" s="46"/>
      <c r="S83" s="46"/>
      <c r="T83" s="45" t="s">
        <v>40</v>
      </c>
      <c r="U83" s="46"/>
      <c r="V83" s="16" t="str">
        <f t="shared" si="0"/>
        <v>C</v>
      </c>
      <c r="W83" s="13" t="str">
        <f t="shared" si="1"/>
        <v>Q4</v>
      </c>
      <c r="X83" s="46" t="s">
        <v>415</v>
      </c>
      <c r="Y83" s="46" t="s">
        <v>416</v>
      </c>
      <c r="Z83" s="46" t="s">
        <v>43</v>
      </c>
    </row>
    <row r="84" spans="1:26" ht="15.75" customHeight="1">
      <c r="A84" s="1" t="s">
        <v>40</v>
      </c>
      <c r="B84" s="1" t="s">
        <v>40</v>
      </c>
      <c r="C84" s="39" t="s">
        <v>33</v>
      </c>
      <c r="D84" s="40">
        <v>77</v>
      </c>
      <c r="E84" s="69" t="s">
        <v>417</v>
      </c>
      <c r="F84" s="67" t="s">
        <v>58</v>
      </c>
      <c r="G84" s="52"/>
      <c r="H84" s="16" t="s">
        <v>418</v>
      </c>
      <c r="I84" s="16" t="s">
        <v>59</v>
      </c>
      <c r="J84" s="46" t="s">
        <v>413</v>
      </c>
      <c r="K84" s="46" t="s">
        <v>414</v>
      </c>
      <c r="L84" s="46">
        <v>2017</v>
      </c>
      <c r="M84" s="46"/>
      <c r="N84" s="46"/>
      <c r="O84" s="46"/>
      <c r="P84" s="46" t="s">
        <v>40</v>
      </c>
      <c r="Q84" s="46"/>
      <c r="R84" s="46"/>
      <c r="S84" s="46"/>
      <c r="T84" s="46"/>
      <c r="U84" s="46"/>
      <c r="V84" s="16" t="str">
        <f t="shared" si="0"/>
        <v>C</v>
      </c>
      <c r="W84" s="13" t="str">
        <f t="shared" si="1"/>
        <v>Q4</v>
      </c>
      <c r="X84" s="46" t="s">
        <v>419</v>
      </c>
      <c r="Y84" s="46" t="s">
        <v>420</v>
      </c>
      <c r="Z84" s="46" t="s">
        <v>43</v>
      </c>
    </row>
    <row r="85" spans="1:26" ht="15.75" customHeight="1">
      <c r="A85" s="1" t="s">
        <v>233</v>
      </c>
      <c r="B85" s="1" t="s">
        <v>233</v>
      </c>
      <c r="C85" s="39" t="s">
        <v>33</v>
      </c>
      <c r="D85" s="40">
        <v>78</v>
      </c>
      <c r="E85" s="69" t="s">
        <v>421</v>
      </c>
      <c r="F85" s="67" t="s">
        <v>58</v>
      </c>
      <c r="G85" s="52"/>
      <c r="H85" s="16" t="s">
        <v>422</v>
      </c>
      <c r="I85" s="16" t="s">
        <v>59</v>
      </c>
      <c r="J85" s="46" t="s">
        <v>423</v>
      </c>
      <c r="K85" s="46" t="s">
        <v>424</v>
      </c>
      <c r="L85" s="46">
        <v>2017</v>
      </c>
      <c r="M85" s="46"/>
      <c r="N85" s="46"/>
      <c r="O85" s="46" t="s">
        <v>40</v>
      </c>
      <c r="P85" s="46"/>
      <c r="Q85" s="46"/>
      <c r="R85" s="46"/>
      <c r="S85" s="46"/>
      <c r="T85" s="46"/>
      <c r="U85" s="46"/>
      <c r="V85" s="16" t="str">
        <f t="shared" si="0"/>
        <v>B</v>
      </c>
      <c r="W85" s="13" t="str">
        <f t="shared" si="1"/>
        <v>Q3</v>
      </c>
      <c r="X85" s="46" t="s">
        <v>425</v>
      </c>
      <c r="Y85" s="46" t="s">
        <v>426</v>
      </c>
      <c r="Z85" s="46" t="s">
        <v>43</v>
      </c>
    </row>
    <row r="86" spans="1:26" ht="15.75" customHeight="1">
      <c r="A86" s="1" t="s">
        <v>289</v>
      </c>
      <c r="B86" s="1" t="s">
        <v>40</v>
      </c>
      <c r="C86" s="39" t="s">
        <v>33</v>
      </c>
      <c r="D86" s="40">
        <v>79</v>
      </c>
      <c r="E86" s="69" t="s">
        <v>427</v>
      </c>
      <c r="F86" s="67" t="s">
        <v>51</v>
      </c>
      <c r="G86" s="52"/>
      <c r="H86" s="16" t="s">
        <v>428</v>
      </c>
      <c r="I86" s="16" t="s">
        <v>59</v>
      </c>
      <c r="J86" s="46" t="s">
        <v>429</v>
      </c>
      <c r="K86" s="46" t="s">
        <v>430</v>
      </c>
      <c r="L86" s="46">
        <v>2017</v>
      </c>
      <c r="M86" s="46"/>
      <c r="N86" s="46"/>
      <c r="O86" s="46" t="s">
        <v>40</v>
      </c>
      <c r="P86" s="46"/>
      <c r="Q86" s="46"/>
      <c r="R86" s="46"/>
      <c r="S86" s="46"/>
      <c r="T86" s="46"/>
      <c r="U86" s="46"/>
      <c r="V86" s="16" t="str">
        <f t="shared" si="0"/>
        <v>B</v>
      </c>
      <c r="W86" s="13" t="str">
        <f t="shared" si="1"/>
        <v>Q3</v>
      </c>
      <c r="X86" s="46" t="s">
        <v>431</v>
      </c>
      <c r="Y86" s="46" t="s">
        <v>432</v>
      </c>
      <c r="Z86" s="46" t="s">
        <v>43</v>
      </c>
    </row>
    <row r="87" spans="1:26" ht="15.75" customHeight="1">
      <c r="A87" s="1" t="s">
        <v>40</v>
      </c>
      <c r="B87" s="1" t="s">
        <v>233</v>
      </c>
      <c r="C87" s="39" t="s">
        <v>33</v>
      </c>
      <c r="D87" s="40">
        <v>80</v>
      </c>
      <c r="E87" s="69" t="s">
        <v>433</v>
      </c>
      <c r="F87" s="67" t="s">
        <v>51</v>
      </c>
      <c r="G87" s="67" t="s">
        <v>58</v>
      </c>
      <c r="H87" s="16" t="s">
        <v>434</v>
      </c>
      <c r="I87" s="16" t="s">
        <v>110</v>
      </c>
      <c r="J87" s="46" t="s">
        <v>435</v>
      </c>
      <c r="K87" s="46" t="s">
        <v>436</v>
      </c>
      <c r="L87" s="46">
        <v>2017</v>
      </c>
      <c r="M87" s="46" t="s">
        <v>40</v>
      </c>
      <c r="N87" s="46"/>
      <c r="O87" s="46"/>
      <c r="P87" s="46"/>
      <c r="Q87" s="46" t="s">
        <v>40</v>
      </c>
      <c r="R87" s="46"/>
      <c r="S87" s="46"/>
      <c r="T87" s="46"/>
      <c r="U87" s="46"/>
      <c r="V87" s="16" t="str">
        <f t="shared" si="0"/>
        <v>A1</v>
      </c>
      <c r="W87" s="13" t="str">
        <f t="shared" si="1"/>
        <v>Q1</v>
      </c>
      <c r="X87" s="46" t="s">
        <v>437</v>
      </c>
      <c r="Y87" s="46" t="s">
        <v>438</v>
      </c>
      <c r="Z87" s="46" t="s">
        <v>43</v>
      </c>
    </row>
    <row r="88" spans="1:26" ht="27" customHeight="1">
      <c r="A88" s="1" t="s">
        <v>233</v>
      </c>
      <c r="B88" s="1" t="s">
        <v>233</v>
      </c>
      <c r="C88" s="39" t="s">
        <v>33</v>
      </c>
      <c r="D88" s="40">
        <v>81</v>
      </c>
      <c r="E88" s="69" t="s">
        <v>439</v>
      </c>
      <c r="F88" s="67" t="s">
        <v>35</v>
      </c>
      <c r="G88" s="52"/>
      <c r="H88" s="16" t="s">
        <v>440</v>
      </c>
      <c r="I88" s="16" t="s">
        <v>91</v>
      </c>
      <c r="J88" s="46" t="s">
        <v>394</v>
      </c>
      <c r="K88" s="46" t="s">
        <v>149</v>
      </c>
      <c r="L88" s="46">
        <v>2017</v>
      </c>
      <c r="M88" s="46" t="s">
        <v>40</v>
      </c>
      <c r="N88" s="46"/>
      <c r="O88" s="46"/>
      <c r="P88" s="46"/>
      <c r="Q88" s="46"/>
      <c r="R88" s="46" t="s">
        <v>40</v>
      </c>
      <c r="S88" s="46"/>
      <c r="T88" s="46"/>
      <c r="U88" s="46"/>
      <c r="V88" s="16" t="str">
        <f t="shared" si="0"/>
        <v>A1</v>
      </c>
      <c r="W88" s="13" t="str">
        <f t="shared" si="1"/>
        <v>Q2</v>
      </c>
      <c r="X88" s="46" t="s">
        <v>441</v>
      </c>
      <c r="Y88" s="46" t="s">
        <v>442</v>
      </c>
      <c r="Z88" s="46" t="s">
        <v>43</v>
      </c>
    </row>
    <row r="89" spans="1:26" ht="15.75" customHeight="1">
      <c r="A89" s="1" t="s">
        <v>233</v>
      </c>
      <c r="B89" s="1" t="s">
        <v>233</v>
      </c>
      <c r="C89" s="39" t="s">
        <v>33</v>
      </c>
      <c r="D89" s="40">
        <v>82</v>
      </c>
      <c r="E89" s="69" t="s">
        <v>443</v>
      </c>
      <c r="F89" s="67" t="s">
        <v>444</v>
      </c>
      <c r="G89" s="52"/>
      <c r="H89" s="16" t="s">
        <v>445</v>
      </c>
      <c r="I89" s="16" t="s">
        <v>59</v>
      </c>
      <c r="J89" s="46" t="s">
        <v>446</v>
      </c>
      <c r="K89" s="46" t="s">
        <v>447</v>
      </c>
      <c r="L89" s="46">
        <v>2017</v>
      </c>
      <c r="M89" s="46"/>
      <c r="N89" s="46"/>
      <c r="O89" s="46"/>
      <c r="P89" s="46" t="s">
        <v>40</v>
      </c>
      <c r="Q89" s="46"/>
      <c r="R89" s="46"/>
      <c r="S89" s="46"/>
      <c r="T89" s="46"/>
      <c r="U89" s="46"/>
      <c r="V89" s="16" t="str">
        <f t="shared" si="0"/>
        <v>C</v>
      </c>
      <c r="W89" s="13" t="str">
        <f t="shared" si="1"/>
        <v>Q4</v>
      </c>
      <c r="X89" s="46" t="s">
        <v>448</v>
      </c>
      <c r="Y89" s="46" t="s">
        <v>449</v>
      </c>
      <c r="Z89" s="46" t="s">
        <v>43</v>
      </c>
    </row>
    <row r="90" spans="1:26" ht="33.75" customHeight="1">
      <c r="A90" s="1" t="s">
        <v>40</v>
      </c>
      <c r="B90" s="1" t="s">
        <v>40</v>
      </c>
      <c r="C90" s="39" t="s">
        <v>33</v>
      </c>
      <c r="D90" s="40">
        <v>83</v>
      </c>
      <c r="E90" s="69" t="s">
        <v>450</v>
      </c>
      <c r="F90" s="67" t="s">
        <v>51</v>
      </c>
      <c r="G90" s="52"/>
      <c r="H90" s="16" t="s">
        <v>451</v>
      </c>
      <c r="I90" s="16" t="s">
        <v>91</v>
      </c>
      <c r="J90" s="46" t="s">
        <v>452</v>
      </c>
      <c r="K90" s="46" t="s">
        <v>337</v>
      </c>
      <c r="L90" s="46">
        <v>2017</v>
      </c>
      <c r="M90" s="46"/>
      <c r="N90" s="46"/>
      <c r="O90" s="46" t="s">
        <v>40</v>
      </c>
      <c r="P90" s="46"/>
      <c r="Q90" s="46"/>
      <c r="R90" s="46"/>
      <c r="S90" s="46" t="s">
        <v>40</v>
      </c>
      <c r="T90" s="46"/>
      <c r="U90" s="46"/>
      <c r="V90" s="16" t="str">
        <f t="shared" si="0"/>
        <v>B</v>
      </c>
      <c r="W90" s="13" t="str">
        <f t="shared" si="1"/>
        <v>Q3</v>
      </c>
      <c r="X90" s="46" t="s">
        <v>453</v>
      </c>
      <c r="Y90" s="46" t="s">
        <v>454</v>
      </c>
      <c r="Z90" s="46" t="s">
        <v>43</v>
      </c>
    </row>
    <row r="91" spans="1:26" ht="15.75" customHeight="1">
      <c r="A91" s="1" t="s">
        <v>233</v>
      </c>
      <c r="B91" s="1" t="s">
        <v>40</v>
      </c>
      <c r="C91" s="39" t="s">
        <v>33</v>
      </c>
      <c r="D91" s="40">
        <v>84</v>
      </c>
      <c r="E91" s="69" t="s">
        <v>455</v>
      </c>
      <c r="F91" s="67" t="s">
        <v>51</v>
      </c>
      <c r="G91" s="67" t="s">
        <v>58</v>
      </c>
      <c r="H91" s="16" t="s">
        <v>456</v>
      </c>
      <c r="I91" s="16" t="s">
        <v>75</v>
      </c>
      <c r="J91" s="46" t="s">
        <v>457</v>
      </c>
      <c r="K91" s="46" t="s">
        <v>458</v>
      </c>
      <c r="L91" s="46">
        <v>2017</v>
      </c>
      <c r="M91" s="46" t="s">
        <v>40</v>
      </c>
      <c r="N91" s="46"/>
      <c r="O91" s="46"/>
      <c r="P91" s="46"/>
      <c r="Q91" s="46" t="s">
        <v>40</v>
      </c>
      <c r="R91" s="46"/>
      <c r="S91" s="46"/>
      <c r="T91" s="46"/>
      <c r="U91" s="46"/>
      <c r="V91" s="16" t="str">
        <f t="shared" si="0"/>
        <v>A1</v>
      </c>
      <c r="W91" s="13" t="str">
        <f t="shared" si="1"/>
        <v>Q1</v>
      </c>
      <c r="X91" s="46" t="s">
        <v>459</v>
      </c>
      <c r="Y91" s="46" t="s">
        <v>460</v>
      </c>
      <c r="Z91" s="46" t="s">
        <v>43</v>
      </c>
    </row>
    <row r="92" spans="1:26" ht="15.75" customHeight="1">
      <c r="A92" s="1" t="s">
        <v>40</v>
      </c>
      <c r="B92" s="1" t="s">
        <v>289</v>
      </c>
      <c r="C92" s="39" t="s">
        <v>33</v>
      </c>
      <c r="D92" s="40">
        <v>85</v>
      </c>
      <c r="E92" s="69" t="s">
        <v>461</v>
      </c>
      <c r="F92" s="67" t="s">
        <v>35</v>
      </c>
      <c r="G92" s="52"/>
      <c r="H92" s="16" t="s">
        <v>462</v>
      </c>
      <c r="I92" s="16" t="s">
        <v>75</v>
      </c>
      <c r="J92" s="46" t="s">
        <v>463</v>
      </c>
      <c r="K92" s="46" t="s">
        <v>464</v>
      </c>
      <c r="L92" s="46">
        <v>2017</v>
      </c>
      <c r="M92" s="46"/>
      <c r="N92" s="46"/>
      <c r="O92" s="46"/>
      <c r="P92" s="46" t="s">
        <v>40</v>
      </c>
      <c r="Q92" s="46"/>
      <c r="R92" s="46"/>
      <c r="S92" s="46"/>
      <c r="T92" s="46" t="s">
        <v>40</v>
      </c>
      <c r="U92" s="46"/>
      <c r="V92" s="16" t="str">
        <f t="shared" si="0"/>
        <v>C</v>
      </c>
      <c r="W92" s="13" t="str">
        <f t="shared" si="1"/>
        <v>Q4</v>
      </c>
      <c r="X92" s="46" t="s">
        <v>233</v>
      </c>
      <c r="Y92" s="74" t="s">
        <v>465</v>
      </c>
      <c r="Z92" s="46" t="s">
        <v>43</v>
      </c>
    </row>
    <row r="93" spans="1:26" ht="15.75" customHeight="1">
      <c r="A93" s="1" t="s">
        <v>40</v>
      </c>
      <c r="B93" s="1" t="s">
        <v>40</v>
      </c>
      <c r="C93" s="39" t="s">
        <v>33</v>
      </c>
      <c r="D93" s="40">
        <v>86</v>
      </c>
      <c r="E93" s="69" t="s">
        <v>466</v>
      </c>
      <c r="F93" s="67" t="s">
        <v>35</v>
      </c>
      <c r="G93" s="52"/>
      <c r="H93" s="16" t="s">
        <v>467</v>
      </c>
      <c r="I93" s="16" t="s">
        <v>59</v>
      </c>
      <c r="J93" s="46" t="s">
        <v>468</v>
      </c>
      <c r="K93" s="46" t="s">
        <v>469</v>
      </c>
      <c r="L93" s="46">
        <v>2017</v>
      </c>
      <c r="M93" s="46"/>
      <c r="N93" s="46"/>
      <c r="O93" s="46" t="s">
        <v>40</v>
      </c>
      <c r="P93" s="46"/>
      <c r="Q93" s="46"/>
      <c r="R93" s="46"/>
      <c r="S93" s="46"/>
      <c r="T93" s="46"/>
      <c r="U93" s="46"/>
      <c r="V93" s="16" t="str">
        <f t="shared" si="0"/>
        <v>B</v>
      </c>
      <c r="W93" s="13" t="str">
        <f t="shared" si="1"/>
        <v>Q3</v>
      </c>
      <c r="X93" s="46" t="s">
        <v>233</v>
      </c>
      <c r="Y93" s="46" t="s">
        <v>470</v>
      </c>
      <c r="Z93" s="46" t="s">
        <v>43</v>
      </c>
    </row>
    <row r="94" spans="1:26" ht="15.75" customHeight="1">
      <c r="A94" s="1" t="s">
        <v>233</v>
      </c>
      <c r="B94" s="1" t="s">
        <v>40</v>
      </c>
      <c r="C94" s="39" t="s">
        <v>33</v>
      </c>
      <c r="D94" s="40">
        <v>87</v>
      </c>
      <c r="E94" s="69" t="s">
        <v>471</v>
      </c>
      <c r="F94" s="67" t="s">
        <v>58</v>
      </c>
      <c r="G94" s="52"/>
      <c r="H94" s="16" t="s">
        <v>472</v>
      </c>
      <c r="I94" s="16" t="s">
        <v>59</v>
      </c>
      <c r="J94" s="46" t="s">
        <v>473</v>
      </c>
      <c r="K94" s="46" t="s">
        <v>474</v>
      </c>
      <c r="L94" s="46">
        <v>2017</v>
      </c>
      <c r="M94" s="46"/>
      <c r="N94" s="46" t="s">
        <v>40</v>
      </c>
      <c r="O94" s="46"/>
      <c r="P94" s="46"/>
      <c r="Q94" s="46"/>
      <c r="R94" s="46"/>
      <c r="S94" s="46"/>
      <c r="T94" s="46"/>
      <c r="U94" s="46"/>
      <c r="V94" s="16" t="str">
        <f t="shared" si="0"/>
        <v>A2</v>
      </c>
      <c r="W94" s="13" t="str">
        <f t="shared" si="1"/>
        <v>Q2</v>
      </c>
      <c r="X94" s="46" t="s">
        <v>475</v>
      </c>
      <c r="Y94" s="46" t="s">
        <v>476</v>
      </c>
      <c r="Z94" s="46" t="s">
        <v>43</v>
      </c>
    </row>
    <row r="95" spans="1:26" ht="15.75" customHeight="1">
      <c r="A95" s="1" t="s">
        <v>40</v>
      </c>
      <c r="B95" s="1" t="s">
        <v>40</v>
      </c>
      <c r="C95" s="39" t="s">
        <v>33</v>
      </c>
      <c r="D95" s="40">
        <v>88</v>
      </c>
      <c r="E95" s="69" t="s">
        <v>477</v>
      </c>
      <c r="F95" s="67" t="s">
        <v>58</v>
      </c>
      <c r="G95" s="52"/>
      <c r="H95" s="16" t="s">
        <v>478</v>
      </c>
      <c r="I95" s="16" t="s">
        <v>75</v>
      </c>
      <c r="J95" s="46" t="s">
        <v>479</v>
      </c>
      <c r="K95" s="46" t="s">
        <v>480</v>
      </c>
      <c r="L95" s="46">
        <v>2017</v>
      </c>
      <c r="M95" s="46" t="s">
        <v>40</v>
      </c>
      <c r="N95" s="46"/>
      <c r="O95" s="46"/>
      <c r="P95" s="46"/>
      <c r="Q95" s="46"/>
      <c r="R95" s="46" t="s">
        <v>40</v>
      </c>
      <c r="S95" s="46"/>
      <c r="T95" s="46"/>
      <c r="U95" s="46"/>
      <c r="V95" s="16" t="str">
        <f t="shared" si="0"/>
        <v>A1</v>
      </c>
      <c r="W95" s="13" t="str">
        <f t="shared" si="1"/>
        <v>Q2</v>
      </c>
      <c r="X95" s="46" t="s">
        <v>481</v>
      </c>
      <c r="Y95" s="46" t="s">
        <v>482</v>
      </c>
      <c r="Z95" s="46" t="s">
        <v>43</v>
      </c>
    </row>
    <row r="96" spans="1:26" ht="15.75" customHeight="1">
      <c r="A96" s="1" t="s">
        <v>40</v>
      </c>
      <c r="B96" s="1" t="s">
        <v>40</v>
      </c>
      <c r="C96" s="39" t="s">
        <v>33</v>
      </c>
      <c r="D96" s="40">
        <v>89</v>
      </c>
      <c r="E96" s="69" t="s">
        <v>483</v>
      </c>
      <c r="F96" s="67" t="s">
        <v>51</v>
      </c>
      <c r="G96" s="67" t="s">
        <v>58</v>
      </c>
      <c r="H96" s="16" t="s">
        <v>484</v>
      </c>
      <c r="I96" s="16" t="s">
        <v>59</v>
      </c>
      <c r="J96" s="46" t="s">
        <v>485</v>
      </c>
      <c r="K96" s="46" t="s">
        <v>486</v>
      </c>
      <c r="L96" s="46">
        <v>2017</v>
      </c>
      <c r="M96" s="46"/>
      <c r="N96" s="46"/>
      <c r="O96" s="46"/>
      <c r="P96" s="46" t="s">
        <v>40</v>
      </c>
      <c r="Q96" s="46"/>
      <c r="R96" s="46"/>
      <c r="S96" s="46"/>
      <c r="T96" s="46"/>
      <c r="U96" s="46"/>
      <c r="V96" s="16" t="str">
        <f t="shared" si="0"/>
        <v>C</v>
      </c>
      <c r="W96" s="13" t="str">
        <f t="shared" si="1"/>
        <v>Q4</v>
      </c>
      <c r="X96" s="46" t="s">
        <v>487</v>
      </c>
      <c r="Y96" s="46" t="s">
        <v>488</v>
      </c>
      <c r="Z96" s="46" t="s">
        <v>43</v>
      </c>
    </row>
    <row r="97" spans="1:26" ht="15.75" customHeight="1">
      <c r="A97" s="1" t="s">
        <v>40</v>
      </c>
      <c r="B97" s="1" t="s">
        <v>40</v>
      </c>
      <c r="C97" s="39" t="s">
        <v>33</v>
      </c>
      <c r="D97" s="40">
        <v>90</v>
      </c>
      <c r="E97" s="69" t="s">
        <v>489</v>
      </c>
      <c r="F97" s="67" t="s">
        <v>51</v>
      </c>
      <c r="G97" s="52"/>
      <c r="H97" s="16" t="s">
        <v>490</v>
      </c>
      <c r="I97" s="16" t="s">
        <v>124</v>
      </c>
      <c r="J97" s="46" t="s">
        <v>321</v>
      </c>
      <c r="K97" s="46" t="s">
        <v>126</v>
      </c>
      <c r="L97" s="46">
        <v>2017</v>
      </c>
      <c r="M97" s="46"/>
      <c r="N97" s="46"/>
      <c r="O97" s="46"/>
      <c r="P97" s="46"/>
      <c r="Q97" s="46"/>
      <c r="R97" s="46"/>
      <c r="S97" s="46"/>
      <c r="T97" s="46"/>
      <c r="U97" s="46" t="s">
        <v>40</v>
      </c>
      <c r="V97" s="16" t="str">
        <f t="shared" si="0"/>
        <v>NI</v>
      </c>
      <c r="W97" s="13" t="str">
        <f t="shared" si="1"/>
        <v>NI</v>
      </c>
      <c r="X97" s="46" t="s">
        <v>491</v>
      </c>
      <c r="Y97" s="46" t="s">
        <v>492</v>
      </c>
      <c r="Z97" s="46" t="s">
        <v>43</v>
      </c>
    </row>
    <row r="98" spans="1:26" ht="15.75" customHeight="1">
      <c r="A98" s="1" t="s">
        <v>40</v>
      </c>
      <c r="B98" s="1" t="s">
        <v>233</v>
      </c>
      <c r="C98" s="39" t="s">
        <v>33</v>
      </c>
      <c r="D98" s="40">
        <v>91</v>
      </c>
      <c r="E98" s="69" t="s">
        <v>493</v>
      </c>
      <c r="F98" s="67" t="s">
        <v>51</v>
      </c>
      <c r="G98" s="52"/>
      <c r="H98" s="16" t="s">
        <v>494</v>
      </c>
      <c r="I98" s="16" t="s">
        <v>91</v>
      </c>
      <c r="J98" s="46" t="s">
        <v>495</v>
      </c>
      <c r="K98" s="46" t="s">
        <v>272</v>
      </c>
      <c r="L98" s="46">
        <v>2017</v>
      </c>
      <c r="M98" s="46" t="s">
        <v>40</v>
      </c>
      <c r="N98" s="46"/>
      <c r="O98" s="46"/>
      <c r="P98" s="46"/>
      <c r="Q98" s="46"/>
      <c r="R98" s="46" t="s">
        <v>40</v>
      </c>
      <c r="S98" s="46"/>
      <c r="T98" s="46"/>
      <c r="U98" s="46"/>
      <c r="V98" s="16" t="str">
        <f t="shared" si="0"/>
        <v>A1</v>
      </c>
      <c r="W98" s="13" t="str">
        <f t="shared" si="1"/>
        <v>Q2</v>
      </c>
      <c r="X98" s="46" t="s">
        <v>496</v>
      </c>
      <c r="Y98" s="46" t="s">
        <v>497</v>
      </c>
      <c r="Z98" s="46" t="s">
        <v>43</v>
      </c>
    </row>
    <row r="99" spans="1:26" ht="15.75" customHeight="1">
      <c r="A99" s="1" t="s">
        <v>233</v>
      </c>
      <c r="B99" s="1" t="s">
        <v>233</v>
      </c>
      <c r="C99" s="39" t="s">
        <v>33</v>
      </c>
      <c r="D99" s="40">
        <v>92</v>
      </c>
      <c r="E99" s="69" t="s">
        <v>498</v>
      </c>
      <c r="F99" s="67" t="s">
        <v>58</v>
      </c>
      <c r="G99" s="52"/>
      <c r="H99" s="16" t="s">
        <v>499</v>
      </c>
      <c r="I99" s="16" t="s">
        <v>59</v>
      </c>
      <c r="J99" s="46" t="s">
        <v>500</v>
      </c>
      <c r="K99" s="46" t="s">
        <v>501</v>
      </c>
      <c r="L99" s="46">
        <v>2017</v>
      </c>
      <c r="M99" s="46"/>
      <c r="N99" s="46"/>
      <c r="O99" s="46"/>
      <c r="P99" s="46" t="s">
        <v>40</v>
      </c>
      <c r="Q99" s="46"/>
      <c r="R99" s="46"/>
      <c r="S99" s="46"/>
      <c r="T99" s="46"/>
      <c r="U99" s="46"/>
      <c r="V99" s="16" t="str">
        <f t="shared" si="0"/>
        <v>C</v>
      </c>
      <c r="W99" s="13" t="str">
        <f t="shared" si="1"/>
        <v>Q4</v>
      </c>
      <c r="X99" s="46" t="s">
        <v>502</v>
      </c>
      <c r="Y99" s="46" t="s">
        <v>503</v>
      </c>
      <c r="Z99" s="46" t="s">
        <v>43</v>
      </c>
    </row>
    <row r="100" spans="1:26" ht="15.75" customHeight="1">
      <c r="A100" s="1" t="s">
        <v>233</v>
      </c>
      <c r="B100" s="1" t="s">
        <v>233</v>
      </c>
      <c r="C100" s="39" t="s">
        <v>33</v>
      </c>
      <c r="D100" s="40">
        <v>93</v>
      </c>
      <c r="E100" s="69" t="s">
        <v>504</v>
      </c>
      <c r="F100" s="67" t="s">
        <v>58</v>
      </c>
      <c r="G100" s="52"/>
      <c r="H100" s="16" t="s">
        <v>505</v>
      </c>
      <c r="I100" s="54" t="s">
        <v>506</v>
      </c>
      <c r="J100" s="46" t="s">
        <v>507</v>
      </c>
      <c r="K100" s="46" t="s">
        <v>508</v>
      </c>
      <c r="L100" s="46">
        <v>2017</v>
      </c>
      <c r="M100" s="46"/>
      <c r="N100" s="46"/>
      <c r="O100" s="46" t="s">
        <v>40</v>
      </c>
      <c r="P100" s="46"/>
      <c r="Q100" s="46"/>
      <c r="R100" s="46"/>
      <c r="S100" s="46" t="s">
        <v>40</v>
      </c>
      <c r="T100" s="46"/>
      <c r="U100" s="46"/>
      <c r="V100" s="16" t="str">
        <f t="shared" si="0"/>
        <v>B</v>
      </c>
      <c r="W100" s="13" t="str">
        <f t="shared" si="1"/>
        <v>Q3</v>
      </c>
      <c r="X100" s="46" t="s">
        <v>509</v>
      </c>
      <c r="Y100" s="46" t="s">
        <v>510</v>
      </c>
      <c r="Z100" s="46" t="s">
        <v>43</v>
      </c>
    </row>
    <row r="101" spans="1:26" ht="15.75" customHeight="1">
      <c r="A101" s="1" t="s">
        <v>233</v>
      </c>
      <c r="B101" s="1" t="s">
        <v>233</v>
      </c>
      <c r="C101" s="39" t="s">
        <v>33</v>
      </c>
      <c r="D101" s="40">
        <v>94</v>
      </c>
      <c r="E101" s="69" t="s">
        <v>511</v>
      </c>
      <c r="F101" s="67" t="s">
        <v>58</v>
      </c>
      <c r="G101" s="52"/>
      <c r="H101" s="16" t="s">
        <v>512</v>
      </c>
      <c r="I101" s="16" t="s">
        <v>513</v>
      </c>
      <c r="J101" s="46" t="s">
        <v>514</v>
      </c>
      <c r="K101" s="46" t="s">
        <v>515</v>
      </c>
      <c r="L101" s="46">
        <v>2017</v>
      </c>
      <c r="M101" s="46"/>
      <c r="N101" s="46"/>
      <c r="O101" s="46" t="s">
        <v>40</v>
      </c>
      <c r="P101" s="46"/>
      <c r="Q101" s="46"/>
      <c r="R101" s="46"/>
      <c r="S101" s="46" t="s">
        <v>40</v>
      </c>
      <c r="T101" s="46"/>
      <c r="U101" s="46"/>
      <c r="V101" s="16" t="str">
        <f t="shared" si="0"/>
        <v>B</v>
      </c>
      <c r="W101" s="13" t="str">
        <f t="shared" si="1"/>
        <v>Q3</v>
      </c>
      <c r="X101" s="46" t="s">
        <v>233</v>
      </c>
      <c r="Y101" s="46" t="s">
        <v>516</v>
      </c>
      <c r="Z101" s="46" t="s">
        <v>43</v>
      </c>
    </row>
    <row r="102" spans="1:26" ht="15.75" customHeight="1">
      <c r="A102" s="1" t="s">
        <v>233</v>
      </c>
      <c r="B102" s="1" t="s">
        <v>233</v>
      </c>
      <c r="C102" s="39" t="s">
        <v>33</v>
      </c>
      <c r="D102" s="40">
        <v>95</v>
      </c>
      <c r="E102" s="69" t="s">
        <v>517</v>
      </c>
      <c r="F102" s="67" t="s">
        <v>168</v>
      </c>
      <c r="G102" s="52"/>
      <c r="H102" s="16" t="s">
        <v>518</v>
      </c>
      <c r="I102" s="16" t="s">
        <v>513</v>
      </c>
      <c r="J102" s="46" t="s">
        <v>519</v>
      </c>
      <c r="K102" s="46" t="s">
        <v>515</v>
      </c>
      <c r="L102" s="46">
        <v>2017</v>
      </c>
      <c r="M102" s="46"/>
      <c r="N102" s="46"/>
      <c r="O102" s="46" t="s">
        <v>40</v>
      </c>
      <c r="P102" s="46"/>
      <c r="Q102" s="46"/>
      <c r="R102" s="46"/>
      <c r="S102" s="46" t="s">
        <v>40</v>
      </c>
      <c r="T102" s="46"/>
      <c r="U102" s="46"/>
      <c r="V102" s="16" t="str">
        <f t="shared" si="0"/>
        <v>B</v>
      </c>
      <c r="W102" s="13" t="str">
        <f t="shared" si="1"/>
        <v>Q3</v>
      </c>
      <c r="X102" s="46" t="s">
        <v>233</v>
      </c>
      <c r="Y102" s="46" t="s">
        <v>520</v>
      </c>
      <c r="Z102" s="46" t="s">
        <v>43</v>
      </c>
    </row>
    <row r="103" spans="1:26" ht="15.75" customHeight="1">
      <c r="A103" s="1" t="s">
        <v>233</v>
      </c>
      <c r="B103" s="1" t="s">
        <v>233</v>
      </c>
      <c r="C103" s="39" t="s">
        <v>33</v>
      </c>
      <c r="D103" s="40">
        <v>96</v>
      </c>
      <c r="E103" s="69" t="s">
        <v>521</v>
      </c>
      <c r="F103" s="67" t="s">
        <v>168</v>
      </c>
      <c r="G103" s="52"/>
      <c r="H103" s="16" t="s">
        <v>522</v>
      </c>
      <c r="I103" s="16" t="s">
        <v>59</v>
      </c>
      <c r="J103" s="46" t="s">
        <v>523</v>
      </c>
      <c r="K103" s="46" t="s">
        <v>447</v>
      </c>
      <c r="L103" s="46">
        <v>2017</v>
      </c>
      <c r="M103" s="46"/>
      <c r="N103" s="46"/>
      <c r="O103" s="46"/>
      <c r="P103" s="46" t="s">
        <v>40</v>
      </c>
      <c r="Q103" s="46"/>
      <c r="R103" s="46"/>
      <c r="S103" s="46"/>
      <c r="T103" s="46"/>
      <c r="U103" s="46"/>
      <c r="V103" s="16" t="str">
        <f t="shared" si="0"/>
        <v>C</v>
      </c>
      <c r="W103" s="13" t="str">
        <f t="shared" si="1"/>
        <v>Q4</v>
      </c>
      <c r="X103" s="46" t="s">
        <v>524</v>
      </c>
      <c r="Y103" s="46" t="s">
        <v>525</v>
      </c>
      <c r="Z103" s="46" t="s">
        <v>43</v>
      </c>
    </row>
    <row r="104" spans="1:26" ht="15.75" customHeight="1">
      <c r="A104" s="1" t="s">
        <v>233</v>
      </c>
      <c r="B104" s="1" t="s">
        <v>233</v>
      </c>
      <c r="C104" s="39" t="s">
        <v>33</v>
      </c>
      <c r="D104" s="40">
        <v>97</v>
      </c>
      <c r="E104" s="69" t="s">
        <v>526</v>
      </c>
      <c r="F104" s="67" t="s">
        <v>58</v>
      </c>
      <c r="G104" s="67" t="s">
        <v>168</v>
      </c>
      <c r="H104" s="16" t="s">
        <v>527</v>
      </c>
      <c r="I104" s="54" t="s">
        <v>506</v>
      </c>
      <c r="J104" s="46" t="s">
        <v>528</v>
      </c>
      <c r="K104" s="46" t="s">
        <v>529</v>
      </c>
      <c r="L104" s="46">
        <v>2017</v>
      </c>
      <c r="M104" s="46"/>
      <c r="N104" s="46"/>
      <c r="O104" s="46" t="s">
        <v>40</v>
      </c>
      <c r="P104" s="46"/>
      <c r="Q104" s="46"/>
      <c r="R104" s="46"/>
      <c r="S104" s="46"/>
      <c r="T104" s="46" t="s">
        <v>40</v>
      </c>
      <c r="U104" s="46"/>
      <c r="V104" s="16" t="str">
        <f t="shared" si="0"/>
        <v>B</v>
      </c>
      <c r="W104" s="13" t="str">
        <f t="shared" si="1"/>
        <v>Q4</v>
      </c>
      <c r="X104" s="46" t="s">
        <v>530</v>
      </c>
      <c r="Y104" s="46" t="s">
        <v>531</v>
      </c>
      <c r="Z104" s="46" t="s">
        <v>43</v>
      </c>
    </row>
    <row r="105" spans="1:26" ht="15.75" customHeight="1">
      <c r="A105" s="1" t="s">
        <v>233</v>
      </c>
      <c r="B105" s="1" t="s">
        <v>233</v>
      </c>
      <c r="C105" s="39" t="s">
        <v>33</v>
      </c>
      <c r="D105" s="40">
        <v>98</v>
      </c>
      <c r="E105" s="69" t="s">
        <v>532</v>
      </c>
      <c r="F105" s="67" t="s">
        <v>51</v>
      </c>
      <c r="G105" s="67" t="s">
        <v>168</v>
      </c>
      <c r="H105" s="16" t="s">
        <v>533</v>
      </c>
      <c r="I105" s="16" t="s">
        <v>75</v>
      </c>
      <c r="J105" s="46" t="s">
        <v>534</v>
      </c>
      <c r="K105" s="46" t="s">
        <v>535</v>
      </c>
      <c r="L105" s="46">
        <v>2017</v>
      </c>
      <c r="M105" s="46" t="s">
        <v>40</v>
      </c>
      <c r="N105" s="46"/>
      <c r="O105" s="46"/>
      <c r="P105" s="46"/>
      <c r="Q105" s="46" t="s">
        <v>40</v>
      </c>
      <c r="R105" s="46"/>
      <c r="S105" s="46"/>
      <c r="T105" s="46"/>
      <c r="U105" s="46"/>
      <c r="V105" s="16" t="str">
        <f t="shared" si="0"/>
        <v>A1</v>
      </c>
      <c r="W105" s="13" t="str">
        <f t="shared" si="1"/>
        <v>Q1</v>
      </c>
      <c r="X105" s="46" t="s">
        <v>536</v>
      </c>
      <c r="Y105" s="46" t="s">
        <v>537</v>
      </c>
      <c r="Z105" s="46" t="s">
        <v>43</v>
      </c>
    </row>
    <row r="106" spans="1:26" ht="15.75" customHeight="1">
      <c r="A106" s="1" t="s">
        <v>233</v>
      </c>
      <c r="B106" s="1" t="s">
        <v>233</v>
      </c>
      <c r="C106" s="39" t="s">
        <v>33</v>
      </c>
      <c r="D106" s="40">
        <v>99</v>
      </c>
      <c r="E106" s="69" t="s">
        <v>538</v>
      </c>
      <c r="F106" s="67" t="s">
        <v>35</v>
      </c>
      <c r="G106" s="67" t="s">
        <v>168</v>
      </c>
      <c r="H106" s="16" t="s">
        <v>539</v>
      </c>
      <c r="I106" s="54" t="s">
        <v>506</v>
      </c>
      <c r="J106" s="46" t="s">
        <v>540</v>
      </c>
      <c r="K106" s="46" t="s">
        <v>508</v>
      </c>
      <c r="L106" s="46">
        <v>2017</v>
      </c>
      <c r="M106" s="46"/>
      <c r="N106" s="46"/>
      <c r="O106" s="46" t="s">
        <v>40</v>
      </c>
      <c r="P106" s="46"/>
      <c r="Q106" s="46"/>
      <c r="R106" s="46"/>
      <c r="S106" s="46" t="s">
        <v>40</v>
      </c>
      <c r="T106" s="46"/>
      <c r="U106" s="46"/>
      <c r="V106" s="16" t="str">
        <f t="shared" si="0"/>
        <v>B</v>
      </c>
      <c r="W106" s="13" t="str">
        <f t="shared" si="1"/>
        <v>Q3</v>
      </c>
      <c r="X106" s="46" t="s">
        <v>541</v>
      </c>
      <c r="Y106" s="46" t="s">
        <v>542</v>
      </c>
      <c r="Z106" s="46" t="s">
        <v>43</v>
      </c>
    </row>
    <row r="107" spans="1:26" ht="15.75" customHeight="1">
      <c r="A107" s="1" t="s">
        <v>233</v>
      </c>
      <c r="B107" s="1" t="s">
        <v>233</v>
      </c>
      <c r="C107" s="39" t="s">
        <v>33</v>
      </c>
      <c r="D107" s="40">
        <v>100</v>
      </c>
      <c r="E107" s="69" t="s">
        <v>543</v>
      </c>
      <c r="F107" s="67" t="s">
        <v>58</v>
      </c>
      <c r="G107" s="52"/>
      <c r="H107" s="16" t="s">
        <v>544</v>
      </c>
      <c r="I107" s="54" t="s">
        <v>506</v>
      </c>
      <c r="J107" s="46" t="s">
        <v>545</v>
      </c>
      <c r="K107" s="46" t="s">
        <v>508</v>
      </c>
      <c r="L107" s="46">
        <v>2017</v>
      </c>
      <c r="M107" s="46"/>
      <c r="N107" s="46"/>
      <c r="O107" s="46" t="s">
        <v>40</v>
      </c>
      <c r="P107" s="46"/>
      <c r="Q107" s="46"/>
      <c r="R107" s="46"/>
      <c r="S107" s="46" t="s">
        <v>40</v>
      </c>
      <c r="T107" s="46"/>
      <c r="U107" s="46"/>
      <c r="V107" s="16" t="str">
        <f t="shared" si="0"/>
        <v>B</v>
      </c>
      <c r="W107" s="13" t="str">
        <f t="shared" si="1"/>
        <v>Q3</v>
      </c>
      <c r="X107" s="46" t="s">
        <v>546</v>
      </c>
      <c r="Y107" s="46" t="s">
        <v>547</v>
      </c>
      <c r="Z107" s="46" t="s">
        <v>43</v>
      </c>
    </row>
    <row r="108" spans="1:26" ht="15.75" customHeight="1">
      <c r="A108" s="1" t="s">
        <v>233</v>
      </c>
      <c r="B108" s="1" t="s">
        <v>233</v>
      </c>
      <c r="C108" s="39" t="s">
        <v>33</v>
      </c>
      <c r="D108" s="40">
        <v>101</v>
      </c>
      <c r="E108" s="69" t="s">
        <v>548</v>
      </c>
      <c r="F108" s="67" t="s">
        <v>58</v>
      </c>
      <c r="G108" s="52"/>
      <c r="H108" s="16" t="s">
        <v>549</v>
      </c>
      <c r="I108" s="54" t="s">
        <v>110</v>
      </c>
      <c r="J108" s="46" t="s">
        <v>550</v>
      </c>
      <c r="K108" s="46" t="s">
        <v>551</v>
      </c>
      <c r="L108" s="46">
        <v>2017</v>
      </c>
      <c r="M108" s="46" t="s">
        <v>40</v>
      </c>
      <c r="N108" s="46"/>
      <c r="O108" s="46"/>
      <c r="P108" s="46"/>
      <c r="Q108" s="46" t="s">
        <v>40</v>
      </c>
      <c r="R108" s="46"/>
      <c r="S108" s="46"/>
      <c r="T108" s="46"/>
      <c r="U108" s="46"/>
      <c r="V108" s="16" t="str">
        <f t="shared" si="0"/>
        <v>A1</v>
      </c>
      <c r="W108" s="13" t="str">
        <f t="shared" si="1"/>
        <v>Q1</v>
      </c>
      <c r="X108" s="46" t="s">
        <v>552</v>
      </c>
      <c r="Y108" s="46" t="s">
        <v>553</v>
      </c>
      <c r="Z108" s="46" t="s">
        <v>43</v>
      </c>
    </row>
    <row r="109" spans="1:26" ht="15.75" customHeight="1">
      <c r="A109" s="1" t="s">
        <v>233</v>
      </c>
      <c r="B109" s="1" t="s">
        <v>233</v>
      </c>
      <c r="C109" s="39" t="s">
        <v>33</v>
      </c>
      <c r="D109" s="40">
        <v>102</v>
      </c>
      <c r="E109" s="69" t="s">
        <v>554</v>
      </c>
      <c r="F109" s="67" t="s">
        <v>58</v>
      </c>
      <c r="G109" s="52"/>
      <c r="H109" s="16" t="s">
        <v>555</v>
      </c>
      <c r="I109" s="16" t="s">
        <v>124</v>
      </c>
      <c r="J109" s="46" t="s">
        <v>321</v>
      </c>
      <c r="K109" s="46" t="s">
        <v>126</v>
      </c>
      <c r="L109" s="46">
        <v>2017</v>
      </c>
      <c r="M109" s="46"/>
      <c r="N109" s="46"/>
      <c r="O109" s="46"/>
      <c r="P109" s="46"/>
      <c r="Q109" s="46"/>
      <c r="R109" s="46"/>
      <c r="S109" s="46"/>
      <c r="T109" s="46"/>
      <c r="U109" s="46" t="s">
        <v>40</v>
      </c>
      <c r="V109" s="16" t="str">
        <f t="shared" si="0"/>
        <v>NI</v>
      </c>
      <c r="W109" s="13" t="str">
        <f t="shared" si="1"/>
        <v>NI</v>
      </c>
      <c r="X109" s="46" t="s">
        <v>556</v>
      </c>
      <c r="Y109" s="46" t="s">
        <v>557</v>
      </c>
      <c r="Z109" s="46" t="s">
        <v>43</v>
      </c>
    </row>
    <row r="110" spans="1:26" ht="15.75" customHeight="1">
      <c r="A110" s="1" t="s">
        <v>40</v>
      </c>
      <c r="B110" s="1" t="s">
        <v>40</v>
      </c>
      <c r="C110" s="39" t="s">
        <v>33</v>
      </c>
      <c r="D110" s="40">
        <v>103</v>
      </c>
      <c r="E110" s="69" t="s">
        <v>558</v>
      </c>
      <c r="F110" s="67" t="s">
        <v>58</v>
      </c>
      <c r="G110" s="52"/>
      <c r="H110" s="16" t="s">
        <v>559</v>
      </c>
      <c r="I110" s="16" t="s">
        <v>560</v>
      </c>
      <c r="J110" s="46" t="s">
        <v>561</v>
      </c>
      <c r="K110" s="46" t="s">
        <v>562</v>
      </c>
      <c r="L110" s="46">
        <v>2016</v>
      </c>
      <c r="M110" s="46"/>
      <c r="N110" s="46"/>
      <c r="O110" s="46"/>
      <c r="P110" s="46" t="s">
        <v>40</v>
      </c>
      <c r="Q110" s="46"/>
      <c r="R110" s="46"/>
      <c r="S110" s="46"/>
      <c r="T110" s="46"/>
      <c r="U110" s="46"/>
      <c r="V110" s="16" t="str">
        <f t="shared" si="0"/>
        <v>C</v>
      </c>
      <c r="W110" s="13" t="str">
        <f t="shared" si="1"/>
        <v>Q4</v>
      </c>
      <c r="X110" s="46" t="s">
        <v>233</v>
      </c>
      <c r="Y110" s="46" t="s">
        <v>563</v>
      </c>
      <c r="Z110" s="46" t="s">
        <v>43</v>
      </c>
    </row>
    <row r="111" spans="1:26" ht="15.75" customHeight="1">
      <c r="A111" s="1"/>
      <c r="B111" s="1"/>
      <c r="C111" s="39" t="s">
        <v>33</v>
      </c>
      <c r="D111" s="40">
        <v>104</v>
      </c>
      <c r="E111" s="69" t="s">
        <v>564</v>
      </c>
      <c r="F111" s="67" t="s">
        <v>51</v>
      </c>
      <c r="G111" s="52"/>
      <c r="H111" s="16" t="s">
        <v>565</v>
      </c>
      <c r="I111" s="16" t="s">
        <v>566</v>
      </c>
      <c r="J111" s="46" t="s">
        <v>567</v>
      </c>
      <c r="K111" s="46" t="s">
        <v>568</v>
      </c>
      <c r="L111" s="46">
        <v>2016</v>
      </c>
      <c r="M111" s="46"/>
      <c r="N111" s="46"/>
      <c r="O111" s="46"/>
      <c r="P111" s="46" t="s">
        <v>40</v>
      </c>
      <c r="Q111" s="46"/>
      <c r="R111" s="46"/>
      <c r="S111" s="46"/>
      <c r="T111" s="45" t="s">
        <v>40</v>
      </c>
      <c r="U111" s="46"/>
      <c r="V111" s="16" t="str">
        <f t="shared" si="0"/>
        <v>C</v>
      </c>
      <c r="W111" s="13" t="str">
        <f t="shared" si="1"/>
        <v>Q4</v>
      </c>
      <c r="X111" s="46" t="s">
        <v>233</v>
      </c>
      <c r="Y111" s="46" t="s">
        <v>569</v>
      </c>
      <c r="Z111" s="46" t="s">
        <v>43</v>
      </c>
    </row>
    <row r="112" spans="1:26" ht="15.75" customHeight="1">
      <c r="A112" s="1"/>
      <c r="B112" s="1"/>
      <c r="C112" s="39" t="s">
        <v>33</v>
      </c>
      <c r="D112" s="40">
        <v>105</v>
      </c>
      <c r="E112" s="69" t="s">
        <v>570</v>
      </c>
      <c r="F112" s="67" t="s">
        <v>51</v>
      </c>
      <c r="G112" s="52"/>
      <c r="H112" s="16" t="s">
        <v>571</v>
      </c>
      <c r="I112" s="16" t="s">
        <v>102</v>
      </c>
      <c r="J112" s="46" t="s">
        <v>572</v>
      </c>
      <c r="K112" s="46" t="s">
        <v>573</v>
      </c>
      <c r="L112" s="46">
        <v>2016</v>
      </c>
      <c r="M112" s="46"/>
      <c r="N112" s="46"/>
      <c r="O112" s="46" t="s">
        <v>40</v>
      </c>
      <c r="P112" s="46"/>
      <c r="Q112" s="46"/>
      <c r="R112" s="46"/>
      <c r="S112" s="45" t="s">
        <v>40</v>
      </c>
      <c r="T112" s="46"/>
      <c r="U112" s="46"/>
      <c r="V112" s="16" t="str">
        <f t="shared" si="0"/>
        <v>B</v>
      </c>
      <c r="W112" s="13" t="str">
        <f t="shared" si="1"/>
        <v>Q3</v>
      </c>
      <c r="X112" s="46" t="s">
        <v>574</v>
      </c>
      <c r="Y112" s="46" t="s">
        <v>575</v>
      </c>
      <c r="Z112" s="46" t="s">
        <v>43</v>
      </c>
    </row>
    <row r="113" spans="1:26" ht="15.75" customHeight="1">
      <c r="A113" s="1"/>
      <c r="B113" s="1"/>
      <c r="C113" s="39" t="s">
        <v>33</v>
      </c>
      <c r="D113" s="40">
        <v>106</v>
      </c>
      <c r="E113" s="69" t="s">
        <v>576</v>
      </c>
      <c r="F113" s="67" t="s">
        <v>58</v>
      </c>
      <c r="G113" s="52"/>
      <c r="H113" s="16" t="s">
        <v>577</v>
      </c>
      <c r="I113" s="16" t="s">
        <v>59</v>
      </c>
      <c r="J113" s="46" t="s">
        <v>578</v>
      </c>
      <c r="K113" s="46" t="s">
        <v>579</v>
      </c>
      <c r="L113" s="46">
        <v>2016</v>
      </c>
      <c r="M113" s="46"/>
      <c r="N113" s="46"/>
      <c r="O113" s="46" t="s">
        <v>40</v>
      </c>
      <c r="P113" s="46"/>
      <c r="Q113" s="46"/>
      <c r="R113" s="46"/>
      <c r="S113" s="46"/>
      <c r="T113" s="46"/>
      <c r="U113" s="46"/>
      <c r="V113" s="16" t="str">
        <f t="shared" si="0"/>
        <v>B</v>
      </c>
      <c r="W113" s="13" t="str">
        <f t="shared" si="1"/>
        <v>Q3</v>
      </c>
      <c r="X113" s="46" t="s">
        <v>580</v>
      </c>
      <c r="Y113" s="46" t="s">
        <v>581</v>
      </c>
      <c r="Z113" s="46" t="s">
        <v>43</v>
      </c>
    </row>
    <row r="114" spans="1:26" ht="15.75" customHeight="1">
      <c r="A114" s="1"/>
      <c r="B114" s="1"/>
      <c r="C114" s="39" t="s">
        <v>33</v>
      </c>
      <c r="D114" s="40">
        <v>107</v>
      </c>
      <c r="E114" s="69" t="s">
        <v>582</v>
      </c>
      <c r="F114" s="67" t="s">
        <v>35</v>
      </c>
      <c r="G114" s="52"/>
      <c r="H114" s="16" t="s">
        <v>583</v>
      </c>
      <c r="I114" s="16" t="s">
        <v>59</v>
      </c>
      <c r="J114" s="46" t="s">
        <v>578</v>
      </c>
      <c r="K114" s="46" t="s">
        <v>579</v>
      </c>
      <c r="L114" s="46">
        <v>2016</v>
      </c>
      <c r="M114" s="46"/>
      <c r="N114" s="46"/>
      <c r="O114" s="46" t="s">
        <v>40</v>
      </c>
      <c r="P114" s="46"/>
      <c r="Q114" s="46"/>
      <c r="R114" s="46"/>
      <c r="S114" s="46"/>
      <c r="T114" s="46"/>
      <c r="U114" s="46"/>
      <c r="V114" s="16" t="str">
        <f t="shared" si="0"/>
        <v>B</v>
      </c>
      <c r="W114" s="13" t="str">
        <f t="shared" si="1"/>
        <v>Q3</v>
      </c>
      <c r="X114" s="46" t="s">
        <v>584</v>
      </c>
      <c r="Y114" s="46" t="s">
        <v>585</v>
      </c>
      <c r="Z114" s="46" t="s">
        <v>43</v>
      </c>
    </row>
    <row r="115" spans="1:26" ht="15.75" customHeight="1">
      <c r="A115" s="1"/>
      <c r="B115" s="1"/>
      <c r="C115" s="39" t="s">
        <v>33</v>
      </c>
      <c r="D115" s="40">
        <v>108</v>
      </c>
      <c r="E115" s="69" t="s">
        <v>586</v>
      </c>
      <c r="F115" s="67" t="s">
        <v>51</v>
      </c>
      <c r="G115" s="52"/>
      <c r="H115" s="16" t="s">
        <v>587</v>
      </c>
      <c r="I115" s="16" t="s">
        <v>91</v>
      </c>
      <c r="J115" s="46" t="s">
        <v>588</v>
      </c>
      <c r="K115" s="46" t="s">
        <v>337</v>
      </c>
      <c r="L115" s="46">
        <v>2016</v>
      </c>
      <c r="M115" s="46"/>
      <c r="N115" s="46"/>
      <c r="O115" s="46" t="s">
        <v>40</v>
      </c>
      <c r="P115" s="46"/>
      <c r="Q115" s="46"/>
      <c r="R115" s="46"/>
      <c r="S115" s="46" t="s">
        <v>40</v>
      </c>
      <c r="T115" s="46"/>
      <c r="U115" s="46"/>
      <c r="V115" s="16" t="str">
        <f t="shared" si="0"/>
        <v>B</v>
      </c>
      <c r="W115" s="13" t="str">
        <f t="shared" si="1"/>
        <v>Q3</v>
      </c>
      <c r="X115" s="46" t="s">
        <v>589</v>
      </c>
      <c r="Y115" s="46" t="s">
        <v>590</v>
      </c>
      <c r="Z115" s="46" t="s">
        <v>43</v>
      </c>
    </row>
    <row r="116" spans="1:26" ht="15.75" customHeight="1">
      <c r="A116" s="1"/>
      <c r="B116" s="1"/>
      <c r="C116" s="39" t="s">
        <v>33</v>
      </c>
      <c r="D116" s="40">
        <v>109</v>
      </c>
      <c r="E116" s="69" t="s">
        <v>591</v>
      </c>
      <c r="F116" s="67" t="s">
        <v>51</v>
      </c>
      <c r="G116" s="52"/>
      <c r="H116" s="16" t="s">
        <v>592</v>
      </c>
      <c r="I116" s="16" t="s">
        <v>593</v>
      </c>
      <c r="J116" s="46" t="s">
        <v>594</v>
      </c>
      <c r="K116" s="46" t="s">
        <v>595</v>
      </c>
      <c r="L116" s="46">
        <v>2016</v>
      </c>
      <c r="M116" s="46"/>
      <c r="N116" s="46"/>
      <c r="O116" s="46"/>
      <c r="P116" s="46" t="s">
        <v>40</v>
      </c>
      <c r="Q116" s="46"/>
      <c r="R116" s="46"/>
      <c r="S116" s="46"/>
      <c r="T116" s="46" t="s">
        <v>40</v>
      </c>
      <c r="U116" s="46"/>
      <c r="V116" s="16" t="str">
        <f t="shared" si="0"/>
        <v>C</v>
      </c>
      <c r="W116" s="13" t="str">
        <f t="shared" si="1"/>
        <v>Q4</v>
      </c>
      <c r="X116" s="46" t="s">
        <v>233</v>
      </c>
      <c r="Y116" s="46" t="s">
        <v>596</v>
      </c>
      <c r="Z116" s="46" t="s">
        <v>43</v>
      </c>
    </row>
    <row r="117" spans="1:26" ht="15.75" customHeight="1">
      <c r="A117" s="1"/>
      <c r="B117" s="1"/>
      <c r="C117" s="39" t="s">
        <v>33</v>
      </c>
      <c r="D117" s="40">
        <v>110</v>
      </c>
      <c r="E117" s="69" t="s">
        <v>597</v>
      </c>
      <c r="F117" s="67" t="s">
        <v>51</v>
      </c>
      <c r="G117" s="67" t="s">
        <v>58</v>
      </c>
      <c r="H117" s="16" t="s">
        <v>598</v>
      </c>
      <c r="I117" s="16" t="s">
        <v>59</v>
      </c>
      <c r="J117" s="46" t="s">
        <v>599</v>
      </c>
      <c r="K117" s="46" t="s">
        <v>579</v>
      </c>
      <c r="L117" s="46">
        <v>2016</v>
      </c>
      <c r="M117" s="46"/>
      <c r="N117" s="46"/>
      <c r="O117" s="46" t="s">
        <v>40</v>
      </c>
      <c r="P117" s="46"/>
      <c r="Q117" s="46"/>
      <c r="R117" s="46"/>
      <c r="S117" s="46"/>
      <c r="T117" s="46"/>
      <c r="U117" s="46"/>
      <c r="V117" s="16" t="str">
        <f t="shared" si="0"/>
        <v>B</v>
      </c>
      <c r="W117" s="13" t="str">
        <f t="shared" si="1"/>
        <v>Q3</v>
      </c>
      <c r="X117" s="46" t="s">
        <v>600</v>
      </c>
      <c r="Y117" s="46" t="s">
        <v>601</v>
      </c>
      <c r="Z117" s="46" t="s">
        <v>43</v>
      </c>
    </row>
    <row r="118" spans="1:26" ht="15.75" customHeight="1">
      <c r="A118" s="1"/>
      <c r="B118" s="1"/>
      <c r="C118" s="39" t="s">
        <v>33</v>
      </c>
      <c r="D118" s="40">
        <v>111</v>
      </c>
      <c r="E118" s="69" t="s">
        <v>602</v>
      </c>
      <c r="F118" s="67" t="s">
        <v>51</v>
      </c>
      <c r="G118" s="67"/>
      <c r="H118" s="16" t="s">
        <v>603</v>
      </c>
      <c r="I118" s="16" t="s">
        <v>59</v>
      </c>
      <c r="J118" s="46" t="s">
        <v>599</v>
      </c>
      <c r="K118" s="46" t="s">
        <v>579</v>
      </c>
      <c r="L118" s="46">
        <v>2016</v>
      </c>
      <c r="M118" s="46"/>
      <c r="N118" s="46"/>
      <c r="O118" s="46" t="s">
        <v>40</v>
      </c>
      <c r="P118" s="46"/>
      <c r="Q118" s="46"/>
      <c r="R118" s="46"/>
      <c r="S118" s="46"/>
      <c r="T118" s="46"/>
      <c r="U118" s="46"/>
      <c r="V118" s="16" t="str">
        <f t="shared" si="0"/>
        <v>B</v>
      </c>
      <c r="W118" s="13" t="str">
        <f t="shared" si="1"/>
        <v>Q3</v>
      </c>
      <c r="X118" s="46" t="s">
        <v>604</v>
      </c>
      <c r="Y118" s="46" t="s">
        <v>605</v>
      </c>
      <c r="Z118" s="46" t="s">
        <v>43</v>
      </c>
    </row>
    <row r="119" spans="1:26" ht="15.75" customHeight="1">
      <c r="A119" s="1"/>
      <c r="B119" s="1"/>
      <c r="C119" s="39" t="s">
        <v>33</v>
      </c>
      <c r="D119" s="40">
        <v>112</v>
      </c>
      <c r="E119" s="69" t="s">
        <v>606</v>
      </c>
      <c r="F119" s="67" t="s">
        <v>51</v>
      </c>
      <c r="G119" s="52"/>
      <c r="H119" s="16" t="s">
        <v>607</v>
      </c>
      <c r="I119" s="16" t="s">
        <v>608</v>
      </c>
      <c r="J119" s="46" t="s">
        <v>609</v>
      </c>
      <c r="K119" s="46" t="s">
        <v>610</v>
      </c>
      <c r="L119" s="46">
        <v>2016</v>
      </c>
      <c r="M119" s="46"/>
      <c r="N119" s="46"/>
      <c r="O119" s="46"/>
      <c r="P119" s="46"/>
      <c r="Q119" s="46"/>
      <c r="R119" s="46"/>
      <c r="S119" s="46"/>
      <c r="T119" s="46"/>
      <c r="U119" s="46" t="s">
        <v>40</v>
      </c>
      <c r="V119" s="16" t="str">
        <f t="shared" si="0"/>
        <v>NI</v>
      </c>
      <c r="W119" s="13" t="str">
        <f t="shared" si="1"/>
        <v>NI</v>
      </c>
      <c r="X119" s="46" t="s">
        <v>611</v>
      </c>
      <c r="Y119" s="46" t="s">
        <v>612</v>
      </c>
      <c r="Z119" s="46" t="s">
        <v>43</v>
      </c>
    </row>
    <row r="120" spans="1:26" ht="15.75" customHeight="1">
      <c r="A120" s="1"/>
      <c r="B120" s="1"/>
      <c r="C120" s="39" t="s">
        <v>33</v>
      </c>
      <c r="D120" s="40">
        <v>113</v>
      </c>
      <c r="E120" s="69" t="s">
        <v>613</v>
      </c>
      <c r="F120" s="67" t="s">
        <v>51</v>
      </c>
      <c r="G120" s="52"/>
      <c r="H120" s="16" t="s">
        <v>614</v>
      </c>
      <c r="I120" s="16" t="s">
        <v>59</v>
      </c>
      <c r="J120" s="46" t="s">
        <v>615</v>
      </c>
      <c r="K120" s="46" t="s">
        <v>414</v>
      </c>
      <c r="L120" s="46">
        <v>2016</v>
      </c>
      <c r="M120" s="46"/>
      <c r="N120" s="46"/>
      <c r="O120" s="46"/>
      <c r="P120" s="46" t="s">
        <v>40</v>
      </c>
      <c r="Q120" s="46"/>
      <c r="R120" s="46"/>
      <c r="S120" s="46"/>
      <c r="T120" s="46"/>
      <c r="U120" s="46"/>
      <c r="V120" s="16" t="str">
        <f t="shared" si="0"/>
        <v>C</v>
      </c>
      <c r="W120" s="13" t="str">
        <f t="shared" si="1"/>
        <v>Q4</v>
      </c>
      <c r="X120" s="46" t="s">
        <v>616</v>
      </c>
      <c r="Y120" s="46" t="s">
        <v>617</v>
      </c>
      <c r="Z120" s="46" t="s">
        <v>43</v>
      </c>
    </row>
    <row r="121" spans="1:26" ht="15.75" customHeight="1">
      <c r="A121" s="1"/>
      <c r="B121" s="1"/>
      <c r="C121" s="39" t="s">
        <v>33</v>
      </c>
      <c r="D121" s="40">
        <v>114</v>
      </c>
      <c r="E121" s="69" t="s">
        <v>618</v>
      </c>
      <c r="F121" s="67" t="s">
        <v>35</v>
      </c>
      <c r="G121" s="52"/>
      <c r="H121" s="16" t="s">
        <v>619</v>
      </c>
      <c r="I121" s="16" t="s">
        <v>59</v>
      </c>
      <c r="J121" s="46" t="s">
        <v>620</v>
      </c>
      <c r="K121" s="46" t="s">
        <v>621</v>
      </c>
      <c r="L121" s="46">
        <v>2016</v>
      </c>
      <c r="M121" s="46"/>
      <c r="N121" s="46"/>
      <c r="O121" s="46" t="s">
        <v>40</v>
      </c>
      <c r="P121" s="46"/>
      <c r="Q121" s="46"/>
      <c r="R121" s="46"/>
      <c r="S121" s="46"/>
      <c r="T121" s="46"/>
      <c r="U121" s="46"/>
      <c r="V121" s="16" t="str">
        <f t="shared" si="0"/>
        <v>B</v>
      </c>
      <c r="W121" s="13" t="str">
        <f t="shared" si="1"/>
        <v>Q3</v>
      </c>
      <c r="X121" s="46" t="s">
        <v>622</v>
      </c>
      <c r="Y121" s="46" t="s">
        <v>623</v>
      </c>
      <c r="Z121" s="46" t="s">
        <v>43</v>
      </c>
    </row>
    <row r="122" spans="1:26" ht="15.75" customHeight="1">
      <c r="A122" s="1"/>
      <c r="B122" s="1"/>
      <c r="C122" s="39" t="s">
        <v>33</v>
      </c>
      <c r="D122" s="40">
        <v>115</v>
      </c>
      <c r="E122" s="69" t="s">
        <v>624</v>
      </c>
      <c r="F122" s="67" t="s">
        <v>35</v>
      </c>
      <c r="G122" s="52"/>
      <c r="H122" s="16" t="s">
        <v>625</v>
      </c>
      <c r="I122" s="16" t="s">
        <v>59</v>
      </c>
      <c r="J122" s="46" t="s">
        <v>626</v>
      </c>
      <c r="K122" s="46" t="s">
        <v>621</v>
      </c>
      <c r="L122" s="46">
        <v>2016</v>
      </c>
      <c r="M122" s="46"/>
      <c r="N122" s="46"/>
      <c r="O122" s="46" t="s">
        <v>40</v>
      </c>
      <c r="P122" s="46"/>
      <c r="Q122" s="46"/>
      <c r="R122" s="46"/>
      <c r="S122" s="46"/>
      <c r="T122" s="46"/>
      <c r="U122" s="46"/>
      <c r="V122" s="16" t="str">
        <f t="shared" si="0"/>
        <v>B</v>
      </c>
      <c r="W122" s="13" t="str">
        <f t="shared" si="1"/>
        <v>Q3</v>
      </c>
      <c r="X122" s="46" t="s">
        <v>627</v>
      </c>
      <c r="Y122" s="46" t="s">
        <v>628</v>
      </c>
      <c r="Z122" s="46" t="s">
        <v>43</v>
      </c>
    </row>
    <row r="123" spans="1:26" ht="15.75" customHeight="1">
      <c r="A123" s="1"/>
      <c r="B123" s="1"/>
      <c r="C123" s="39" t="s">
        <v>33</v>
      </c>
      <c r="D123" s="40">
        <v>116</v>
      </c>
      <c r="E123" s="69" t="s">
        <v>629</v>
      </c>
      <c r="F123" s="67" t="s">
        <v>51</v>
      </c>
      <c r="G123" s="52"/>
      <c r="H123" s="16" t="s">
        <v>630</v>
      </c>
      <c r="I123" s="16" t="s">
        <v>102</v>
      </c>
      <c r="J123" s="46" t="s">
        <v>572</v>
      </c>
      <c r="K123" s="46" t="s">
        <v>573</v>
      </c>
      <c r="L123" s="46">
        <v>2016</v>
      </c>
      <c r="M123" s="46"/>
      <c r="N123" s="46" t="s">
        <v>40</v>
      </c>
      <c r="O123" s="46"/>
      <c r="P123" s="46"/>
      <c r="Q123" s="45"/>
      <c r="R123" s="45" t="s">
        <v>40</v>
      </c>
      <c r="S123" s="46"/>
      <c r="T123" s="46"/>
      <c r="U123" s="46"/>
      <c r="V123" s="16" t="str">
        <f t="shared" si="0"/>
        <v>A2</v>
      </c>
      <c r="W123" s="13" t="str">
        <f t="shared" si="1"/>
        <v>Q2</v>
      </c>
      <c r="X123" s="46" t="s">
        <v>631</v>
      </c>
      <c r="Y123" s="46" t="s">
        <v>632</v>
      </c>
      <c r="Z123" s="46" t="s">
        <v>43</v>
      </c>
    </row>
    <row r="124" spans="1:26" ht="15.75" customHeight="1">
      <c r="A124" s="1"/>
      <c r="B124" s="1"/>
      <c r="C124" s="39" t="s">
        <v>33</v>
      </c>
      <c r="D124" s="40">
        <v>117</v>
      </c>
      <c r="E124" s="69" t="s">
        <v>633</v>
      </c>
      <c r="F124" s="67" t="s">
        <v>58</v>
      </c>
      <c r="G124" s="52"/>
      <c r="H124" s="16" t="s">
        <v>634</v>
      </c>
      <c r="I124" s="16" t="s">
        <v>59</v>
      </c>
      <c r="J124" s="46" t="s">
        <v>635</v>
      </c>
      <c r="K124" s="46" t="s">
        <v>447</v>
      </c>
      <c r="L124" s="46">
        <v>2016</v>
      </c>
      <c r="M124" s="46"/>
      <c r="N124" s="46"/>
      <c r="O124" s="46"/>
      <c r="P124" s="46" t="s">
        <v>40</v>
      </c>
      <c r="Q124" s="46"/>
      <c r="R124" s="46"/>
      <c r="S124" s="46"/>
      <c r="T124" s="46"/>
      <c r="U124" s="46"/>
      <c r="V124" s="16" t="str">
        <f t="shared" si="0"/>
        <v>C</v>
      </c>
      <c r="W124" s="13" t="str">
        <f t="shared" si="1"/>
        <v>Q4</v>
      </c>
      <c r="X124" s="46" t="s">
        <v>636</v>
      </c>
      <c r="Y124" s="46" t="s">
        <v>637</v>
      </c>
      <c r="Z124" s="46" t="s">
        <v>43</v>
      </c>
    </row>
    <row r="125" spans="1:26" ht="15.75" customHeight="1">
      <c r="A125" s="1"/>
      <c r="B125" s="1"/>
      <c r="C125" s="39" t="s">
        <v>33</v>
      </c>
      <c r="D125" s="40">
        <v>118</v>
      </c>
      <c r="E125" s="69" t="s">
        <v>638</v>
      </c>
      <c r="F125" s="67" t="s">
        <v>51</v>
      </c>
      <c r="G125" s="67" t="s">
        <v>58</v>
      </c>
      <c r="H125" s="16" t="s">
        <v>639</v>
      </c>
      <c r="I125" s="16" t="s">
        <v>59</v>
      </c>
      <c r="J125" s="46" t="s">
        <v>640</v>
      </c>
      <c r="K125" s="46" t="s">
        <v>641</v>
      </c>
      <c r="L125" s="46">
        <v>2016</v>
      </c>
      <c r="M125" s="46"/>
      <c r="N125" s="46"/>
      <c r="O125" s="46"/>
      <c r="P125" s="46" t="s">
        <v>40</v>
      </c>
      <c r="Q125" s="46"/>
      <c r="R125" s="46"/>
      <c r="S125" s="46"/>
      <c r="T125" s="46"/>
      <c r="U125" s="46"/>
      <c r="V125" s="16" t="str">
        <f t="shared" si="0"/>
        <v>C</v>
      </c>
      <c r="W125" s="13" t="str">
        <f t="shared" si="1"/>
        <v>Q4</v>
      </c>
      <c r="X125" s="71" t="s">
        <v>642</v>
      </c>
      <c r="Y125" s="46" t="s">
        <v>643</v>
      </c>
      <c r="Z125" s="46" t="s">
        <v>43</v>
      </c>
    </row>
    <row r="126" spans="1:26" ht="15.75" customHeight="1">
      <c r="A126" s="1"/>
      <c r="B126" s="1"/>
      <c r="C126" s="39" t="s">
        <v>33</v>
      </c>
      <c r="D126" s="40">
        <v>119</v>
      </c>
      <c r="E126" s="69" t="s">
        <v>644</v>
      </c>
      <c r="F126" s="67" t="s">
        <v>51</v>
      </c>
      <c r="G126" s="52"/>
      <c r="H126" s="16" t="s">
        <v>645</v>
      </c>
      <c r="I126" s="16" t="s">
        <v>91</v>
      </c>
      <c r="J126" s="46" t="s">
        <v>646</v>
      </c>
      <c r="K126" s="46" t="s">
        <v>647</v>
      </c>
      <c r="L126" s="46">
        <v>2016</v>
      </c>
      <c r="M126" s="46"/>
      <c r="N126" s="46" t="s">
        <v>40</v>
      </c>
      <c r="O126" s="46"/>
      <c r="P126" s="46"/>
      <c r="Q126" s="46"/>
      <c r="R126" s="46" t="s">
        <v>40</v>
      </c>
      <c r="S126" s="46"/>
      <c r="T126" s="46"/>
      <c r="U126" s="46"/>
      <c r="V126" s="16" t="str">
        <f t="shared" si="0"/>
        <v>A2</v>
      </c>
      <c r="W126" s="13" t="str">
        <f t="shared" si="1"/>
        <v>Q2</v>
      </c>
      <c r="X126" s="71" t="s">
        <v>648</v>
      </c>
      <c r="Y126" s="46" t="s">
        <v>649</v>
      </c>
      <c r="Z126" s="46" t="s">
        <v>43</v>
      </c>
    </row>
    <row r="127" spans="1:26" ht="15.75" customHeight="1">
      <c r="A127" s="1"/>
      <c r="B127" s="1"/>
      <c r="C127" s="39" t="s">
        <v>33</v>
      </c>
      <c r="D127" s="40">
        <v>120</v>
      </c>
      <c r="E127" s="69" t="s">
        <v>650</v>
      </c>
      <c r="F127" s="67" t="s">
        <v>51</v>
      </c>
      <c r="G127" s="52"/>
      <c r="H127" s="16" t="s">
        <v>651</v>
      </c>
      <c r="I127" s="54" t="s">
        <v>110</v>
      </c>
      <c r="J127" s="46" t="s">
        <v>652</v>
      </c>
      <c r="K127" s="46" t="s">
        <v>261</v>
      </c>
      <c r="L127" s="46">
        <v>2016</v>
      </c>
      <c r="M127" s="46" t="s">
        <v>40</v>
      </c>
      <c r="N127" s="46"/>
      <c r="O127" s="46"/>
      <c r="P127" s="46"/>
      <c r="Q127" s="46"/>
      <c r="R127" s="46" t="s">
        <v>40</v>
      </c>
      <c r="S127" s="46"/>
      <c r="T127" s="46"/>
      <c r="U127" s="46"/>
      <c r="V127" s="16" t="str">
        <f t="shared" si="0"/>
        <v>A1</v>
      </c>
      <c r="W127" s="13" t="str">
        <f t="shared" si="1"/>
        <v>Q2</v>
      </c>
      <c r="X127" s="46" t="s">
        <v>653</v>
      </c>
      <c r="Y127" s="46" t="s">
        <v>654</v>
      </c>
      <c r="Z127" s="46" t="s">
        <v>43</v>
      </c>
    </row>
    <row r="128" spans="1:26" ht="15.75" customHeight="1">
      <c r="A128" s="1"/>
      <c r="B128" s="1"/>
      <c r="C128" s="39" t="s">
        <v>33</v>
      </c>
      <c r="D128" s="40">
        <v>121</v>
      </c>
      <c r="E128" s="69" t="s">
        <v>655</v>
      </c>
      <c r="F128" s="67" t="s">
        <v>58</v>
      </c>
      <c r="G128" s="52"/>
      <c r="H128" s="16" t="s">
        <v>656</v>
      </c>
      <c r="I128" s="16" t="s">
        <v>59</v>
      </c>
      <c r="J128" s="46" t="s">
        <v>657</v>
      </c>
      <c r="K128" s="46" t="s">
        <v>658</v>
      </c>
      <c r="L128" s="46">
        <v>2016</v>
      </c>
      <c r="M128" s="46"/>
      <c r="N128" s="46"/>
      <c r="O128" s="46" t="s">
        <v>40</v>
      </c>
      <c r="P128" s="46"/>
      <c r="Q128" s="46"/>
      <c r="R128" s="46"/>
      <c r="S128" s="46"/>
      <c r="T128" s="46"/>
      <c r="U128" s="46"/>
      <c r="V128" s="16" t="str">
        <f t="shared" si="0"/>
        <v>B</v>
      </c>
      <c r="W128" s="13" t="str">
        <f t="shared" si="1"/>
        <v>Q3</v>
      </c>
      <c r="X128" s="46" t="s">
        <v>659</v>
      </c>
      <c r="Y128" s="46" t="s">
        <v>660</v>
      </c>
      <c r="Z128" s="46" t="s">
        <v>43</v>
      </c>
    </row>
    <row r="129" spans="1:26" ht="15.75" customHeight="1">
      <c r="A129" s="1"/>
      <c r="B129" s="1"/>
      <c r="C129" s="39" t="s">
        <v>33</v>
      </c>
      <c r="D129" s="40">
        <v>122</v>
      </c>
      <c r="E129" s="69" t="s">
        <v>661</v>
      </c>
      <c r="F129" s="67" t="s">
        <v>58</v>
      </c>
      <c r="G129" s="52"/>
      <c r="H129" s="16" t="s">
        <v>662</v>
      </c>
      <c r="I129" s="16" t="s">
        <v>59</v>
      </c>
      <c r="J129" s="46" t="s">
        <v>657</v>
      </c>
      <c r="K129" s="46" t="s">
        <v>658</v>
      </c>
      <c r="L129" s="46">
        <v>2016</v>
      </c>
      <c r="M129" s="46"/>
      <c r="N129" s="46"/>
      <c r="O129" s="46" t="s">
        <v>40</v>
      </c>
      <c r="P129" s="46"/>
      <c r="Q129" s="46"/>
      <c r="R129" s="46"/>
      <c r="S129" s="46"/>
      <c r="T129" s="46"/>
      <c r="U129" s="46"/>
      <c r="V129" s="16" t="str">
        <f t="shared" si="0"/>
        <v>B</v>
      </c>
      <c r="W129" s="13" t="str">
        <f t="shared" si="1"/>
        <v>Q3</v>
      </c>
      <c r="X129" s="46" t="s">
        <v>663</v>
      </c>
      <c r="Y129" s="46" t="s">
        <v>664</v>
      </c>
      <c r="Z129" s="46" t="s">
        <v>43</v>
      </c>
    </row>
    <row r="130" spans="1:26" ht="15.75" customHeight="1">
      <c r="A130" s="1"/>
      <c r="B130" s="1"/>
      <c r="C130" s="39" t="s">
        <v>33</v>
      </c>
      <c r="D130" s="40">
        <v>123</v>
      </c>
      <c r="E130" s="69" t="s">
        <v>665</v>
      </c>
      <c r="F130" s="67" t="s">
        <v>58</v>
      </c>
      <c r="G130" s="67" t="s">
        <v>35</v>
      </c>
      <c r="H130" s="16" t="s">
        <v>666</v>
      </c>
      <c r="I130" s="16" t="s">
        <v>91</v>
      </c>
      <c r="J130" s="46" t="s">
        <v>667</v>
      </c>
      <c r="K130" s="46" t="s">
        <v>149</v>
      </c>
      <c r="L130" s="46">
        <v>2016</v>
      </c>
      <c r="M130" s="46"/>
      <c r="N130" s="46" t="s">
        <v>40</v>
      </c>
      <c r="O130" s="46"/>
      <c r="P130" s="46"/>
      <c r="Q130" s="46"/>
      <c r="R130" s="45" t="s">
        <v>40</v>
      </c>
      <c r="S130" s="46"/>
      <c r="T130" s="46"/>
      <c r="U130" s="46"/>
      <c r="V130" s="16" t="str">
        <f t="shared" si="0"/>
        <v>A2</v>
      </c>
      <c r="W130" s="13" t="str">
        <f t="shared" si="1"/>
        <v>Q2</v>
      </c>
      <c r="X130" s="46" t="s">
        <v>668</v>
      </c>
      <c r="Y130" s="46" t="s">
        <v>669</v>
      </c>
      <c r="Z130" s="46" t="s">
        <v>43</v>
      </c>
    </row>
    <row r="131" spans="1:26" ht="15.75" customHeight="1">
      <c r="A131" s="1"/>
      <c r="B131" s="1"/>
      <c r="C131" s="39" t="s">
        <v>33</v>
      </c>
      <c r="D131" s="40">
        <v>124</v>
      </c>
      <c r="E131" s="69" t="s">
        <v>670</v>
      </c>
      <c r="F131" s="67" t="s">
        <v>35</v>
      </c>
      <c r="G131" s="52"/>
      <c r="H131" s="16" t="s">
        <v>671</v>
      </c>
      <c r="I131" s="54" t="s">
        <v>110</v>
      </c>
      <c r="J131" s="46" t="s">
        <v>435</v>
      </c>
      <c r="K131" s="46" t="s">
        <v>436</v>
      </c>
      <c r="L131" s="46">
        <v>2016</v>
      </c>
      <c r="M131" s="46" t="s">
        <v>40</v>
      </c>
      <c r="N131" s="46"/>
      <c r="O131" s="46"/>
      <c r="P131" s="46"/>
      <c r="Q131" s="46" t="s">
        <v>40</v>
      </c>
      <c r="R131" s="46"/>
      <c r="S131" s="46"/>
      <c r="T131" s="46"/>
      <c r="U131" s="46"/>
      <c r="V131" s="16" t="str">
        <f t="shared" si="0"/>
        <v>A1</v>
      </c>
      <c r="W131" s="13" t="str">
        <f t="shared" si="1"/>
        <v>Q1</v>
      </c>
      <c r="X131" s="46" t="s">
        <v>233</v>
      </c>
      <c r="Y131" s="46" t="s">
        <v>672</v>
      </c>
      <c r="Z131" s="46" t="s">
        <v>43</v>
      </c>
    </row>
    <row r="132" spans="1:26" ht="15.75" customHeight="1">
      <c r="A132" s="1"/>
      <c r="B132" s="1"/>
      <c r="C132" s="39" t="s">
        <v>33</v>
      </c>
      <c r="D132" s="40">
        <v>125</v>
      </c>
      <c r="E132" s="69" t="s">
        <v>673</v>
      </c>
      <c r="F132" s="67" t="s">
        <v>35</v>
      </c>
      <c r="G132" s="67" t="s">
        <v>58</v>
      </c>
      <c r="H132" s="16" t="s">
        <v>674</v>
      </c>
      <c r="I132" s="16" t="s">
        <v>91</v>
      </c>
      <c r="J132" s="46" t="s">
        <v>394</v>
      </c>
      <c r="K132" s="46" t="s">
        <v>149</v>
      </c>
      <c r="L132" s="46">
        <v>2016</v>
      </c>
      <c r="M132" s="46"/>
      <c r="N132" s="46" t="s">
        <v>40</v>
      </c>
      <c r="O132" s="46"/>
      <c r="P132" s="46"/>
      <c r="Q132" s="46" t="s">
        <v>40</v>
      </c>
      <c r="R132" s="46"/>
      <c r="S132" s="46"/>
      <c r="T132" s="46"/>
      <c r="U132" s="46"/>
      <c r="V132" s="16" t="str">
        <f t="shared" si="0"/>
        <v>A2</v>
      </c>
      <c r="W132" s="13" t="str">
        <f t="shared" si="1"/>
        <v>Q1</v>
      </c>
      <c r="X132" s="46" t="s">
        <v>675</v>
      </c>
      <c r="Y132" s="46" t="s">
        <v>676</v>
      </c>
      <c r="Z132" s="46" t="s">
        <v>43</v>
      </c>
    </row>
    <row r="133" spans="1:26" ht="15.75" customHeight="1">
      <c r="A133" s="1"/>
      <c r="B133" s="1"/>
      <c r="C133" s="39" t="s">
        <v>33</v>
      </c>
      <c r="D133" s="40">
        <v>126</v>
      </c>
      <c r="E133" s="69" t="s">
        <v>677</v>
      </c>
      <c r="F133" s="67" t="s">
        <v>51</v>
      </c>
      <c r="G133" s="52"/>
      <c r="H133" s="16" t="s">
        <v>678</v>
      </c>
      <c r="I133" s="16" t="s">
        <v>91</v>
      </c>
      <c r="J133" s="46" t="s">
        <v>394</v>
      </c>
      <c r="K133" s="46" t="s">
        <v>149</v>
      </c>
      <c r="L133" s="46">
        <v>2016</v>
      </c>
      <c r="M133" s="46"/>
      <c r="N133" s="46" t="s">
        <v>40</v>
      </c>
      <c r="O133" s="46"/>
      <c r="P133" s="46"/>
      <c r="Q133" s="46" t="s">
        <v>40</v>
      </c>
      <c r="R133" s="46"/>
      <c r="S133" s="46"/>
      <c r="T133" s="46"/>
      <c r="U133" s="46"/>
      <c r="V133" s="16" t="str">
        <f t="shared" si="0"/>
        <v>A2</v>
      </c>
      <c r="W133" s="13" t="str">
        <f t="shared" si="1"/>
        <v>Q1</v>
      </c>
      <c r="X133" s="46" t="s">
        <v>679</v>
      </c>
      <c r="Y133" s="46" t="s">
        <v>680</v>
      </c>
      <c r="Z133" s="46" t="s">
        <v>43</v>
      </c>
    </row>
    <row r="134" spans="1:26" ht="15.75" customHeight="1">
      <c r="A134" s="1"/>
      <c r="B134" s="1"/>
      <c r="C134" s="39" t="s">
        <v>33</v>
      </c>
      <c r="D134" s="40">
        <v>127</v>
      </c>
      <c r="E134" s="69" t="s">
        <v>681</v>
      </c>
      <c r="F134" s="67" t="s">
        <v>51</v>
      </c>
      <c r="G134" s="52"/>
      <c r="H134" s="16" t="s">
        <v>682</v>
      </c>
      <c r="I134" s="16" t="s">
        <v>91</v>
      </c>
      <c r="J134" s="46" t="s">
        <v>399</v>
      </c>
      <c r="K134" s="46" t="s">
        <v>272</v>
      </c>
      <c r="L134" s="46">
        <v>2016</v>
      </c>
      <c r="M134" s="46"/>
      <c r="N134" s="46" t="s">
        <v>40</v>
      </c>
      <c r="O134" s="46"/>
      <c r="P134" s="46"/>
      <c r="Q134" s="46"/>
      <c r="R134" s="46" t="s">
        <v>40</v>
      </c>
      <c r="S134" s="46"/>
      <c r="T134" s="46"/>
      <c r="U134" s="46"/>
      <c r="V134" s="16" t="str">
        <f t="shared" si="0"/>
        <v>A2</v>
      </c>
      <c r="W134" s="13" t="str">
        <f t="shared" si="1"/>
        <v>Q2</v>
      </c>
      <c r="X134" s="46" t="s">
        <v>683</v>
      </c>
      <c r="Y134" s="46" t="s">
        <v>684</v>
      </c>
      <c r="Z134" s="46" t="s">
        <v>43</v>
      </c>
    </row>
    <row r="135" spans="1:26" ht="15.75" customHeight="1">
      <c r="A135" s="1"/>
      <c r="B135" s="1"/>
      <c r="C135" s="39" t="s">
        <v>33</v>
      </c>
      <c r="D135" s="40">
        <v>128</v>
      </c>
      <c r="E135" s="69" t="s">
        <v>685</v>
      </c>
      <c r="F135" s="67" t="s">
        <v>51</v>
      </c>
      <c r="G135" s="52"/>
      <c r="H135" s="16" t="s">
        <v>686</v>
      </c>
      <c r="I135" s="16" t="s">
        <v>687</v>
      </c>
      <c r="J135" s="46" t="s">
        <v>688</v>
      </c>
      <c r="K135" s="46" t="s">
        <v>689</v>
      </c>
      <c r="L135" s="46">
        <v>2016</v>
      </c>
      <c r="M135" s="46"/>
      <c r="N135" s="46"/>
      <c r="O135" s="46" t="s">
        <v>40</v>
      </c>
      <c r="P135" s="46"/>
      <c r="Q135" s="46"/>
      <c r="R135" s="46"/>
      <c r="S135" s="46" t="s">
        <v>40</v>
      </c>
      <c r="T135" s="46"/>
      <c r="U135" s="46"/>
      <c r="V135" s="16" t="str">
        <f t="shared" si="0"/>
        <v>B</v>
      </c>
      <c r="W135" s="13" t="str">
        <f t="shared" si="1"/>
        <v>Q3</v>
      </c>
      <c r="X135" s="46" t="s">
        <v>233</v>
      </c>
      <c r="Y135" s="46" t="s">
        <v>690</v>
      </c>
      <c r="Z135" s="46" t="s">
        <v>43</v>
      </c>
    </row>
    <row r="136" spans="1:26" ht="15.75" customHeight="1">
      <c r="A136" s="1"/>
      <c r="B136" s="1"/>
      <c r="C136" s="39" t="s">
        <v>33</v>
      </c>
      <c r="D136" s="40">
        <v>129</v>
      </c>
      <c r="E136" s="69" t="s">
        <v>691</v>
      </c>
      <c r="F136" s="67" t="s">
        <v>58</v>
      </c>
      <c r="G136" s="52"/>
      <c r="H136" s="16" t="s">
        <v>692</v>
      </c>
      <c r="I136" s="16" t="s">
        <v>91</v>
      </c>
      <c r="J136" s="46" t="s">
        <v>693</v>
      </c>
      <c r="K136" s="46" t="s">
        <v>293</v>
      </c>
      <c r="L136" s="46">
        <v>2016</v>
      </c>
      <c r="M136" s="46"/>
      <c r="N136" s="46"/>
      <c r="O136" s="46" t="s">
        <v>40</v>
      </c>
      <c r="P136" s="46"/>
      <c r="Q136" s="46"/>
      <c r="R136" s="46" t="s">
        <v>40</v>
      </c>
      <c r="S136" s="46"/>
      <c r="T136" s="46"/>
      <c r="U136" s="46"/>
      <c r="V136" s="16" t="str">
        <f t="shared" si="0"/>
        <v>B</v>
      </c>
      <c r="W136" s="13" t="str">
        <f t="shared" si="1"/>
        <v>Q2</v>
      </c>
      <c r="X136" s="46" t="s">
        <v>694</v>
      </c>
      <c r="Y136" s="46" t="s">
        <v>695</v>
      </c>
      <c r="Z136" s="46" t="s">
        <v>43</v>
      </c>
    </row>
    <row r="137" spans="1:26" ht="15.75" customHeight="1">
      <c r="A137" s="1"/>
      <c r="B137" s="1"/>
      <c r="C137" s="39" t="s">
        <v>33</v>
      </c>
      <c r="D137" s="40">
        <v>130</v>
      </c>
      <c r="E137" s="69" t="s">
        <v>696</v>
      </c>
      <c r="F137" s="67" t="s">
        <v>35</v>
      </c>
      <c r="G137" s="67" t="s">
        <v>58</v>
      </c>
      <c r="H137" s="16" t="s">
        <v>697</v>
      </c>
      <c r="I137" s="54" t="s">
        <v>110</v>
      </c>
      <c r="J137" s="46" t="s">
        <v>550</v>
      </c>
      <c r="K137" s="46" t="s">
        <v>551</v>
      </c>
      <c r="L137" s="46">
        <v>2016</v>
      </c>
      <c r="M137" s="46" t="s">
        <v>40</v>
      </c>
      <c r="N137" s="46"/>
      <c r="O137" s="46"/>
      <c r="P137" s="46"/>
      <c r="Q137" s="46" t="s">
        <v>40</v>
      </c>
      <c r="R137" s="46"/>
      <c r="S137" s="46"/>
      <c r="T137" s="46"/>
      <c r="U137" s="46"/>
      <c r="V137" s="16" t="str">
        <f t="shared" si="0"/>
        <v>A1</v>
      </c>
      <c r="W137" s="13" t="str">
        <f t="shared" si="1"/>
        <v>Q1</v>
      </c>
      <c r="X137" s="46" t="s">
        <v>698</v>
      </c>
      <c r="Y137" s="46" t="s">
        <v>699</v>
      </c>
      <c r="Z137" s="46" t="s">
        <v>43</v>
      </c>
    </row>
    <row r="138" spans="1:26" ht="15.75" customHeight="1">
      <c r="A138" s="1"/>
      <c r="B138" s="1"/>
      <c r="C138" s="39" t="s">
        <v>33</v>
      </c>
      <c r="D138" s="40">
        <v>131</v>
      </c>
      <c r="E138" s="69" t="s">
        <v>700</v>
      </c>
      <c r="F138" s="67" t="s">
        <v>51</v>
      </c>
      <c r="G138" s="52"/>
      <c r="H138" s="16" t="s">
        <v>701</v>
      </c>
      <c r="I138" s="16" t="s">
        <v>593</v>
      </c>
      <c r="J138" s="46" t="s">
        <v>567</v>
      </c>
      <c r="K138" s="46" t="s">
        <v>702</v>
      </c>
      <c r="L138" s="46">
        <v>2016</v>
      </c>
      <c r="M138" s="46"/>
      <c r="N138" s="46"/>
      <c r="O138" s="46"/>
      <c r="P138" s="46" t="s">
        <v>40</v>
      </c>
      <c r="Q138" s="46"/>
      <c r="R138" s="46"/>
      <c r="S138" s="46"/>
      <c r="T138" s="46" t="s">
        <v>40</v>
      </c>
      <c r="U138" s="46"/>
      <c r="V138" s="16" t="str">
        <f t="shared" si="0"/>
        <v>C</v>
      </c>
      <c r="W138" s="13" t="str">
        <f t="shared" si="1"/>
        <v>Q4</v>
      </c>
      <c r="X138" s="46" t="s">
        <v>233</v>
      </c>
      <c r="Y138" s="46" t="s">
        <v>703</v>
      </c>
      <c r="Z138" s="46" t="s">
        <v>43</v>
      </c>
    </row>
    <row r="139" spans="1:26" ht="15.75" customHeight="1">
      <c r="A139" s="1"/>
      <c r="B139" s="1"/>
      <c r="C139" s="39" t="s">
        <v>33</v>
      </c>
      <c r="D139" s="40">
        <v>132</v>
      </c>
      <c r="E139" s="69" t="s">
        <v>704</v>
      </c>
      <c r="F139" s="67" t="s">
        <v>58</v>
      </c>
      <c r="G139" s="52"/>
      <c r="H139" s="16" t="s">
        <v>705</v>
      </c>
      <c r="I139" s="16" t="s">
        <v>91</v>
      </c>
      <c r="J139" s="46" t="s">
        <v>452</v>
      </c>
      <c r="K139" s="46" t="s">
        <v>337</v>
      </c>
      <c r="L139" s="46">
        <v>2016</v>
      </c>
      <c r="M139" s="46"/>
      <c r="N139" s="46"/>
      <c r="O139" s="46"/>
      <c r="P139" s="46" t="s">
        <v>40</v>
      </c>
      <c r="Q139" s="46"/>
      <c r="R139" s="46"/>
      <c r="S139" s="46" t="s">
        <v>40</v>
      </c>
      <c r="T139" s="46"/>
      <c r="U139" s="46"/>
      <c r="V139" s="16" t="str">
        <f t="shared" si="0"/>
        <v>C</v>
      </c>
      <c r="W139" s="13" t="str">
        <f t="shared" si="1"/>
        <v>Q3</v>
      </c>
      <c r="X139" s="46" t="s">
        <v>706</v>
      </c>
      <c r="Y139" s="46" t="s">
        <v>707</v>
      </c>
      <c r="Z139" s="46" t="s">
        <v>43</v>
      </c>
    </row>
    <row r="140" spans="1:26" ht="15.75" customHeight="1">
      <c r="A140" s="1"/>
      <c r="B140" s="1"/>
      <c r="C140" s="39" t="s">
        <v>33</v>
      </c>
      <c r="D140" s="40">
        <v>133</v>
      </c>
      <c r="E140" s="69" t="s">
        <v>708</v>
      </c>
      <c r="F140" s="67" t="s">
        <v>51</v>
      </c>
      <c r="G140" s="52"/>
      <c r="H140" s="16" t="s">
        <v>709</v>
      </c>
      <c r="I140" s="16" t="s">
        <v>91</v>
      </c>
      <c r="J140" s="46" t="s">
        <v>452</v>
      </c>
      <c r="K140" s="46" t="s">
        <v>337</v>
      </c>
      <c r="L140" s="46">
        <v>2016</v>
      </c>
      <c r="M140" s="46"/>
      <c r="N140" s="46"/>
      <c r="O140" s="46"/>
      <c r="P140" s="46" t="s">
        <v>40</v>
      </c>
      <c r="Q140" s="46"/>
      <c r="R140" s="46"/>
      <c r="S140" s="46" t="s">
        <v>40</v>
      </c>
      <c r="T140" s="46"/>
      <c r="U140" s="46"/>
      <c r="V140" s="16" t="str">
        <f t="shared" si="0"/>
        <v>C</v>
      </c>
      <c r="W140" s="13" t="str">
        <f t="shared" si="1"/>
        <v>Q3</v>
      </c>
      <c r="X140" s="46" t="s">
        <v>706</v>
      </c>
      <c r="Y140" s="46" t="s">
        <v>710</v>
      </c>
      <c r="Z140" s="46" t="s">
        <v>43</v>
      </c>
    </row>
    <row r="141" spans="1:26" ht="15.75" customHeight="1">
      <c r="A141" s="1"/>
      <c r="B141" s="1"/>
      <c r="C141" s="39" t="s">
        <v>33</v>
      </c>
      <c r="D141" s="40">
        <v>134</v>
      </c>
      <c r="E141" s="69" t="s">
        <v>711</v>
      </c>
      <c r="F141" s="67" t="s">
        <v>58</v>
      </c>
      <c r="G141" s="52"/>
      <c r="H141" s="16" t="s">
        <v>712</v>
      </c>
      <c r="I141" s="16" t="s">
        <v>59</v>
      </c>
      <c r="J141" s="46" t="s">
        <v>713</v>
      </c>
      <c r="K141" s="46" t="s">
        <v>714</v>
      </c>
      <c r="L141" s="46">
        <v>2016</v>
      </c>
      <c r="M141" s="46"/>
      <c r="N141" s="46"/>
      <c r="O141" s="46"/>
      <c r="P141" s="46" t="s">
        <v>40</v>
      </c>
      <c r="Q141" s="46"/>
      <c r="R141" s="46"/>
      <c r="S141" s="46"/>
      <c r="T141" s="46"/>
      <c r="U141" s="46"/>
      <c r="V141" s="16" t="str">
        <f t="shared" si="0"/>
        <v>C</v>
      </c>
      <c r="W141" s="13" t="str">
        <f t="shared" si="1"/>
        <v>Q4</v>
      </c>
      <c r="X141" s="46" t="s">
        <v>715</v>
      </c>
      <c r="Y141" s="46" t="s">
        <v>716</v>
      </c>
      <c r="Z141" s="46" t="s">
        <v>43</v>
      </c>
    </row>
    <row r="142" spans="1:26" ht="15.75" customHeight="1">
      <c r="A142" s="1"/>
      <c r="B142" s="1"/>
      <c r="C142" s="39" t="s">
        <v>33</v>
      </c>
      <c r="D142" s="40">
        <v>135</v>
      </c>
      <c r="E142" s="69" t="s">
        <v>717</v>
      </c>
      <c r="F142" s="67" t="s">
        <v>444</v>
      </c>
      <c r="G142" s="67" t="s">
        <v>718</v>
      </c>
      <c r="H142" s="16" t="s">
        <v>719</v>
      </c>
      <c r="I142" s="16" t="s">
        <v>75</v>
      </c>
      <c r="J142" s="46" t="s">
        <v>720</v>
      </c>
      <c r="K142" s="46" t="s">
        <v>721</v>
      </c>
      <c r="L142" s="46">
        <v>2016</v>
      </c>
      <c r="M142" s="46" t="s">
        <v>40</v>
      </c>
      <c r="N142" s="46"/>
      <c r="O142" s="46"/>
      <c r="P142" s="46"/>
      <c r="Q142" s="46" t="s">
        <v>40</v>
      </c>
      <c r="R142" s="46"/>
      <c r="S142" s="46"/>
      <c r="T142" s="46"/>
      <c r="U142" s="46"/>
      <c r="V142" s="16" t="str">
        <f t="shared" si="0"/>
        <v>A1</v>
      </c>
      <c r="W142" s="13" t="str">
        <f t="shared" si="1"/>
        <v>Q1</v>
      </c>
      <c r="X142" s="46" t="s">
        <v>722</v>
      </c>
      <c r="Y142" s="46" t="s">
        <v>723</v>
      </c>
      <c r="Z142" s="46" t="s">
        <v>43</v>
      </c>
    </row>
    <row r="143" spans="1:26" ht="15.75" customHeight="1">
      <c r="A143" s="1"/>
      <c r="B143" s="1"/>
      <c r="C143" s="39" t="s">
        <v>33</v>
      </c>
      <c r="D143" s="40">
        <v>136</v>
      </c>
      <c r="E143" s="69" t="s">
        <v>724</v>
      </c>
      <c r="F143" s="67" t="s">
        <v>168</v>
      </c>
      <c r="G143" s="52"/>
      <c r="H143" s="16" t="s">
        <v>725</v>
      </c>
      <c r="I143" s="16" t="s">
        <v>59</v>
      </c>
      <c r="J143" s="46" t="s">
        <v>446</v>
      </c>
      <c r="K143" s="46" t="s">
        <v>447</v>
      </c>
      <c r="L143" s="46">
        <v>2016</v>
      </c>
      <c r="M143" s="46"/>
      <c r="N143" s="46"/>
      <c r="O143" s="46"/>
      <c r="P143" s="46" t="s">
        <v>40</v>
      </c>
      <c r="Q143" s="46"/>
      <c r="R143" s="46"/>
      <c r="S143" s="46"/>
      <c r="T143" s="46"/>
      <c r="U143" s="46"/>
      <c r="V143" s="16" t="str">
        <f t="shared" si="0"/>
        <v>C</v>
      </c>
      <c r="W143" s="13" t="str">
        <f t="shared" si="1"/>
        <v>Q4</v>
      </c>
      <c r="X143" s="46" t="s">
        <v>726</v>
      </c>
      <c r="Y143" s="46" t="s">
        <v>727</v>
      </c>
      <c r="Z143" s="46" t="s">
        <v>43</v>
      </c>
    </row>
    <row r="144" spans="1:26" ht="15.75" customHeight="1">
      <c r="A144" s="1"/>
      <c r="B144" s="1"/>
      <c r="C144" s="39" t="s">
        <v>33</v>
      </c>
      <c r="D144" s="40">
        <v>137</v>
      </c>
      <c r="E144" s="69" t="s">
        <v>728</v>
      </c>
      <c r="F144" s="67" t="s">
        <v>51</v>
      </c>
      <c r="G144" s="52"/>
      <c r="H144" s="16" t="s">
        <v>729</v>
      </c>
      <c r="I144" s="16" t="s">
        <v>91</v>
      </c>
      <c r="J144" s="46" t="s">
        <v>452</v>
      </c>
      <c r="K144" s="46" t="s">
        <v>337</v>
      </c>
      <c r="L144" s="46">
        <v>2016</v>
      </c>
      <c r="M144" s="46"/>
      <c r="N144" s="46"/>
      <c r="O144" s="46"/>
      <c r="P144" s="46" t="s">
        <v>40</v>
      </c>
      <c r="Q144" s="46"/>
      <c r="R144" s="46"/>
      <c r="S144" s="46" t="s">
        <v>40</v>
      </c>
      <c r="T144" s="46"/>
      <c r="U144" s="46"/>
      <c r="V144" s="16" t="str">
        <f t="shared" si="0"/>
        <v>C</v>
      </c>
      <c r="W144" s="13" t="str">
        <f t="shared" si="1"/>
        <v>Q3</v>
      </c>
      <c r="X144" s="46" t="s">
        <v>706</v>
      </c>
      <c r="Y144" s="46" t="s">
        <v>730</v>
      </c>
      <c r="Z144" s="46" t="s">
        <v>43</v>
      </c>
    </row>
    <row r="145" spans="1:26" ht="15.75" customHeight="1">
      <c r="A145" s="1"/>
      <c r="B145" s="1"/>
      <c r="C145" s="39" t="s">
        <v>33</v>
      </c>
      <c r="D145" s="40">
        <v>138</v>
      </c>
      <c r="E145" s="69" t="s">
        <v>731</v>
      </c>
      <c r="F145" s="67" t="s">
        <v>51</v>
      </c>
      <c r="G145" s="52"/>
      <c r="H145" s="16" t="s">
        <v>732</v>
      </c>
      <c r="I145" s="16" t="s">
        <v>102</v>
      </c>
      <c r="J145" s="46" t="s">
        <v>572</v>
      </c>
      <c r="K145" s="46" t="s">
        <v>573</v>
      </c>
      <c r="L145" s="46">
        <v>2016</v>
      </c>
      <c r="M145" s="46"/>
      <c r="N145" s="46" t="s">
        <v>40</v>
      </c>
      <c r="O145" s="46"/>
      <c r="P145" s="46"/>
      <c r="Q145" s="46"/>
      <c r="R145" s="46" t="s">
        <v>40</v>
      </c>
      <c r="S145" s="46"/>
      <c r="T145" s="46"/>
      <c r="U145" s="46"/>
      <c r="V145" s="16" t="str">
        <f t="shared" si="0"/>
        <v>A2</v>
      </c>
      <c r="W145" s="13" t="str">
        <f t="shared" si="1"/>
        <v>Q2</v>
      </c>
      <c r="X145" s="46" t="s">
        <v>733</v>
      </c>
      <c r="Y145" s="46" t="s">
        <v>734</v>
      </c>
      <c r="Z145" s="46" t="s">
        <v>43</v>
      </c>
    </row>
    <row r="146" spans="1:26" ht="15.75" customHeight="1">
      <c r="A146" s="1"/>
      <c r="B146" s="1"/>
      <c r="C146" s="39" t="s">
        <v>33</v>
      </c>
      <c r="D146" s="40">
        <v>139</v>
      </c>
      <c r="E146" s="69" t="s">
        <v>735</v>
      </c>
      <c r="F146" s="67" t="s">
        <v>51</v>
      </c>
      <c r="G146" s="52"/>
      <c r="H146" s="16" t="s">
        <v>736</v>
      </c>
      <c r="I146" s="16" t="s">
        <v>593</v>
      </c>
      <c r="J146" s="46" t="s">
        <v>737</v>
      </c>
      <c r="K146" s="46" t="s">
        <v>738</v>
      </c>
      <c r="L146" s="46">
        <v>2016</v>
      </c>
      <c r="M146" s="46"/>
      <c r="N146" s="46"/>
      <c r="O146" s="46"/>
      <c r="P146" s="46" t="s">
        <v>40</v>
      </c>
      <c r="Q146" s="46"/>
      <c r="R146" s="46"/>
      <c r="S146" s="46"/>
      <c r="T146" s="46" t="s">
        <v>40</v>
      </c>
      <c r="U146" s="46"/>
      <c r="V146" s="16" t="str">
        <f t="shared" si="0"/>
        <v>C</v>
      </c>
      <c r="W146" s="13" t="str">
        <f t="shared" si="1"/>
        <v>Q4</v>
      </c>
      <c r="X146" s="46" t="s">
        <v>233</v>
      </c>
      <c r="Y146" s="46" t="s">
        <v>739</v>
      </c>
      <c r="Z146" s="46" t="s">
        <v>43</v>
      </c>
    </row>
    <row r="147" spans="1:26" ht="15.75" customHeight="1">
      <c r="A147" s="1"/>
      <c r="B147" s="1"/>
      <c r="C147" s="39" t="s">
        <v>33</v>
      </c>
      <c r="D147" s="40">
        <v>140</v>
      </c>
      <c r="E147" s="69" t="s">
        <v>740</v>
      </c>
      <c r="F147" s="67" t="s">
        <v>51</v>
      </c>
      <c r="G147" s="67" t="s">
        <v>58</v>
      </c>
      <c r="H147" s="16" t="s">
        <v>741</v>
      </c>
      <c r="I147" s="16" t="s">
        <v>102</v>
      </c>
      <c r="J147" s="46" t="s">
        <v>742</v>
      </c>
      <c r="K147" s="46" t="s">
        <v>743</v>
      </c>
      <c r="L147" s="46">
        <v>2016</v>
      </c>
      <c r="M147" s="46"/>
      <c r="N147" s="46" t="s">
        <v>40</v>
      </c>
      <c r="O147" s="46"/>
      <c r="P147" s="46"/>
      <c r="Q147" s="46"/>
      <c r="R147" s="46"/>
      <c r="S147" s="46" t="s">
        <v>40</v>
      </c>
      <c r="T147" s="46"/>
      <c r="U147" s="46"/>
      <c r="V147" s="16" t="str">
        <f t="shared" si="0"/>
        <v>A2</v>
      </c>
      <c r="W147" s="13" t="str">
        <f t="shared" si="1"/>
        <v>Q3</v>
      </c>
      <c r="X147" s="46" t="s">
        <v>744</v>
      </c>
      <c r="Y147" s="46" t="s">
        <v>745</v>
      </c>
      <c r="Z147" s="46" t="s">
        <v>43</v>
      </c>
    </row>
    <row r="148" spans="1:26" ht="15.75" customHeight="1">
      <c r="A148" s="1"/>
      <c r="B148" s="1"/>
      <c r="C148" s="39" t="s">
        <v>33</v>
      </c>
      <c r="D148" s="40">
        <v>141</v>
      </c>
      <c r="E148" s="69" t="s">
        <v>746</v>
      </c>
      <c r="F148" s="67" t="s">
        <v>51</v>
      </c>
      <c r="G148" s="52"/>
      <c r="H148" s="16" t="s">
        <v>747</v>
      </c>
      <c r="I148" s="54" t="s">
        <v>506</v>
      </c>
      <c r="J148" s="46" t="s">
        <v>748</v>
      </c>
      <c r="K148" s="46" t="s">
        <v>529</v>
      </c>
      <c r="L148" s="46">
        <v>2016</v>
      </c>
      <c r="M148" s="46"/>
      <c r="N148" s="46"/>
      <c r="O148" s="46" t="s">
        <v>40</v>
      </c>
      <c r="P148" s="46"/>
      <c r="Q148" s="46"/>
      <c r="R148" s="46"/>
      <c r="S148" s="46" t="s">
        <v>40</v>
      </c>
      <c r="T148" s="46"/>
      <c r="U148" s="46"/>
      <c r="V148" s="16" t="str">
        <f t="shared" si="0"/>
        <v>B</v>
      </c>
      <c r="W148" s="13" t="str">
        <f t="shared" si="1"/>
        <v>Q3</v>
      </c>
      <c r="X148" s="46" t="s">
        <v>749</v>
      </c>
      <c r="Y148" s="46" t="s">
        <v>750</v>
      </c>
      <c r="Z148" s="46" t="s">
        <v>43</v>
      </c>
    </row>
    <row r="149" spans="1:26" ht="15.75" customHeight="1">
      <c r="A149" s="1"/>
      <c r="B149" s="1"/>
      <c r="C149" s="39" t="s">
        <v>33</v>
      </c>
      <c r="D149" s="40">
        <v>142</v>
      </c>
      <c r="E149" s="69" t="s">
        <v>751</v>
      </c>
      <c r="F149" s="67" t="s">
        <v>35</v>
      </c>
      <c r="G149" s="52"/>
      <c r="H149" s="16" t="s">
        <v>752</v>
      </c>
      <c r="I149" s="16" t="s">
        <v>753</v>
      </c>
      <c r="J149" s="46" t="s">
        <v>754</v>
      </c>
      <c r="K149" s="46" t="s">
        <v>755</v>
      </c>
      <c r="L149" s="46">
        <v>2016</v>
      </c>
      <c r="M149" s="46"/>
      <c r="N149" s="46"/>
      <c r="O149" s="46"/>
      <c r="P149" s="46" t="s">
        <v>40</v>
      </c>
      <c r="Q149" s="46"/>
      <c r="R149" s="46"/>
      <c r="S149" s="46"/>
      <c r="T149" s="46" t="s">
        <v>40</v>
      </c>
      <c r="U149" s="46"/>
      <c r="V149" s="16" t="str">
        <f t="shared" si="0"/>
        <v>C</v>
      </c>
      <c r="W149" s="13" t="str">
        <f t="shared" si="1"/>
        <v>Q4</v>
      </c>
      <c r="X149" s="46" t="s">
        <v>233</v>
      </c>
      <c r="Y149" s="46" t="s">
        <v>756</v>
      </c>
      <c r="Z149" s="46" t="s">
        <v>43</v>
      </c>
    </row>
    <row r="150" spans="1:26" ht="15.75" customHeight="1">
      <c r="A150" s="1"/>
      <c r="B150" s="1"/>
      <c r="C150" s="39" t="s">
        <v>33</v>
      </c>
      <c r="D150" s="40">
        <v>143</v>
      </c>
      <c r="E150" s="69" t="s">
        <v>757</v>
      </c>
      <c r="F150" s="67" t="s">
        <v>168</v>
      </c>
      <c r="G150" s="52"/>
      <c r="H150" s="16" t="s">
        <v>758</v>
      </c>
      <c r="I150" s="16" t="s">
        <v>753</v>
      </c>
      <c r="J150" s="46" t="s">
        <v>754</v>
      </c>
      <c r="K150" s="46" t="s">
        <v>755</v>
      </c>
      <c r="L150" s="46">
        <v>2016</v>
      </c>
      <c r="M150" s="46"/>
      <c r="N150" s="46"/>
      <c r="O150" s="46"/>
      <c r="P150" s="46" t="s">
        <v>40</v>
      </c>
      <c r="Q150" s="46"/>
      <c r="R150" s="46"/>
      <c r="S150" s="46"/>
      <c r="T150" s="46" t="s">
        <v>40</v>
      </c>
      <c r="U150" s="46"/>
      <c r="V150" s="16" t="str">
        <f t="shared" si="0"/>
        <v>C</v>
      </c>
      <c r="W150" s="13" t="str">
        <f t="shared" si="1"/>
        <v>Q4</v>
      </c>
      <c r="X150" s="71" t="s">
        <v>759</v>
      </c>
      <c r="Y150" s="46" t="s">
        <v>760</v>
      </c>
      <c r="Z150" s="46" t="s">
        <v>43</v>
      </c>
    </row>
    <row r="151" spans="1:26" ht="15.75" customHeight="1">
      <c r="A151" s="1"/>
      <c r="B151" s="1"/>
      <c r="C151" s="39" t="s">
        <v>33</v>
      </c>
      <c r="D151" s="40">
        <v>144</v>
      </c>
      <c r="E151" s="69" t="s">
        <v>761</v>
      </c>
      <c r="F151" s="67" t="s">
        <v>168</v>
      </c>
      <c r="G151" s="52"/>
      <c r="H151" s="16" t="s">
        <v>762</v>
      </c>
      <c r="I151" s="16" t="s">
        <v>59</v>
      </c>
      <c r="J151" s="46" t="s">
        <v>599</v>
      </c>
      <c r="K151" s="46" t="s">
        <v>579</v>
      </c>
      <c r="L151" s="46">
        <v>2016</v>
      </c>
      <c r="M151" s="46"/>
      <c r="N151" s="46"/>
      <c r="O151" s="46" t="s">
        <v>40</v>
      </c>
      <c r="P151" s="46"/>
      <c r="Q151" s="46"/>
      <c r="R151" s="46"/>
      <c r="S151" s="46"/>
      <c r="T151" s="46"/>
      <c r="U151" s="46"/>
      <c r="V151" s="16" t="str">
        <f t="shared" si="0"/>
        <v>B</v>
      </c>
      <c r="W151" s="13" t="str">
        <f t="shared" si="1"/>
        <v>Q3</v>
      </c>
      <c r="X151" s="46" t="s">
        <v>763</v>
      </c>
      <c r="Y151" s="46" t="s">
        <v>764</v>
      </c>
      <c r="Z151" s="46" t="s">
        <v>43</v>
      </c>
    </row>
    <row r="152" spans="1:26" ht="15.75" customHeight="1">
      <c r="A152" s="1"/>
      <c r="B152" s="1"/>
      <c r="C152" s="39" t="s">
        <v>33</v>
      </c>
      <c r="D152" s="40">
        <v>145</v>
      </c>
      <c r="E152" s="69" t="s">
        <v>765</v>
      </c>
      <c r="F152" s="67" t="s">
        <v>444</v>
      </c>
      <c r="G152" s="52"/>
      <c r="H152" s="16" t="s">
        <v>766</v>
      </c>
      <c r="I152" s="16" t="s">
        <v>767</v>
      </c>
      <c r="J152" s="46" t="s">
        <v>768</v>
      </c>
      <c r="K152" s="46" t="s">
        <v>769</v>
      </c>
      <c r="L152" s="46">
        <v>2016</v>
      </c>
      <c r="M152" s="46"/>
      <c r="N152" s="46" t="s">
        <v>40</v>
      </c>
      <c r="O152" s="46"/>
      <c r="P152" s="46"/>
      <c r="Q152" s="46"/>
      <c r="R152" s="46"/>
      <c r="S152" s="46" t="s">
        <v>40</v>
      </c>
      <c r="T152" s="46"/>
      <c r="U152" s="46"/>
      <c r="V152" s="16" t="str">
        <f t="shared" si="0"/>
        <v>A2</v>
      </c>
      <c r="W152" s="13" t="str">
        <f t="shared" si="1"/>
        <v>Q3</v>
      </c>
      <c r="X152" s="46" t="s">
        <v>233</v>
      </c>
      <c r="Y152" s="46" t="s">
        <v>770</v>
      </c>
      <c r="Z152" s="46" t="s">
        <v>43</v>
      </c>
    </row>
    <row r="153" spans="1:26" ht="15.75" customHeight="1">
      <c r="A153" s="1"/>
      <c r="B153" s="1"/>
      <c r="C153" s="39" t="s">
        <v>33</v>
      </c>
      <c r="D153" s="40">
        <v>146</v>
      </c>
      <c r="E153" s="69" t="s">
        <v>771</v>
      </c>
      <c r="F153" s="67" t="s">
        <v>51</v>
      </c>
      <c r="G153" s="52"/>
      <c r="H153" s="16" t="s">
        <v>772</v>
      </c>
      <c r="I153" s="16" t="s">
        <v>75</v>
      </c>
      <c r="J153" s="46" t="s">
        <v>534</v>
      </c>
      <c r="K153" s="46" t="s">
        <v>773</v>
      </c>
      <c r="L153" s="46">
        <v>2016</v>
      </c>
      <c r="M153" s="46" t="s">
        <v>40</v>
      </c>
      <c r="N153" s="46"/>
      <c r="O153" s="46"/>
      <c r="P153" s="46"/>
      <c r="Q153" s="46" t="s">
        <v>40</v>
      </c>
      <c r="R153" s="46"/>
      <c r="S153" s="46"/>
      <c r="T153" s="46"/>
      <c r="U153" s="46"/>
      <c r="V153" s="16" t="str">
        <f t="shared" si="0"/>
        <v>A1</v>
      </c>
      <c r="W153" s="13" t="str">
        <f t="shared" si="1"/>
        <v>Q1</v>
      </c>
      <c r="X153" s="46" t="s">
        <v>774</v>
      </c>
      <c r="Y153" s="46" t="s">
        <v>775</v>
      </c>
      <c r="Z153" s="46" t="s">
        <v>43</v>
      </c>
    </row>
    <row r="154" spans="1:26" ht="15.75" customHeight="1">
      <c r="A154" s="1"/>
      <c r="B154" s="1"/>
      <c r="C154" s="39" t="s">
        <v>33</v>
      </c>
      <c r="D154" s="40">
        <v>147</v>
      </c>
      <c r="E154" s="69" t="s">
        <v>776</v>
      </c>
      <c r="F154" s="67" t="s">
        <v>51</v>
      </c>
      <c r="G154" s="52"/>
      <c r="H154" s="16" t="s">
        <v>777</v>
      </c>
      <c r="I154" s="16" t="s">
        <v>59</v>
      </c>
      <c r="J154" s="46" t="s">
        <v>778</v>
      </c>
      <c r="K154" s="46" t="s">
        <v>779</v>
      </c>
      <c r="L154" s="46">
        <v>2016</v>
      </c>
      <c r="M154" s="46"/>
      <c r="N154" s="46"/>
      <c r="O154" s="46" t="s">
        <v>40</v>
      </c>
      <c r="P154" s="46"/>
      <c r="Q154" s="46"/>
      <c r="R154" s="46"/>
      <c r="S154" s="46"/>
      <c r="T154" s="46"/>
      <c r="U154" s="46"/>
      <c r="V154" s="16" t="str">
        <f t="shared" si="0"/>
        <v>B</v>
      </c>
      <c r="W154" s="13" t="str">
        <f t="shared" si="1"/>
        <v>Q3</v>
      </c>
      <c r="X154" s="46" t="s">
        <v>233</v>
      </c>
      <c r="Y154" s="46" t="s">
        <v>780</v>
      </c>
      <c r="Z154" s="46" t="s">
        <v>43</v>
      </c>
    </row>
    <row r="155" spans="1:26" ht="15.75" customHeight="1">
      <c r="A155" s="1"/>
      <c r="B155" s="1"/>
      <c r="C155" s="39" t="s">
        <v>33</v>
      </c>
      <c r="D155" s="40">
        <v>148</v>
      </c>
      <c r="E155" s="69" t="s">
        <v>781</v>
      </c>
      <c r="F155" s="67" t="s">
        <v>782</v>
      </c>
      <c r="G155" s="52"/>
      <c r="H155" s="16" t="s">
        <v>783</v>
      </c>
      <c r="I155" s="16" t="s">
        <v>59</v>
      </c>
      <c r="J155" s="46" t="s">
        <v>60</v>
      </c>
      <c r="K155" s="46" t="s">
        <v>61</v>
      </c>
      <c r="L155" s="46">
        <v>2016</v>
      </c>
      <c r="M155" s="46"/>
      <c r="N155" s="46"/>
      <c r="O155" s="46" t="s">
        <v>40</v>
      </c>
      <c r="P155" s="46"/>
      <c r="Q155" s="46"/>
      <c r="R155" s="46"/>
      <c r="S155" s="46"/>
      <c r="T155" s="46"/>
      <c r="U155" s="46"/>
      <c r="V155" s="16" t="str">
        <f t="shared" si="0"/>
        <v>B</v>
      </c>
      <c r="W155" s="13" t="str">
        <f t="shared" si="1"/>
        <v>Q3</v>
      </c>
      <c r="X155" s="46" t="s">
        <v>784</v>
      </c>
      <c r="Y155" s="46" t="s">
        <v>785</v>
      </c>
      <c r="Z155" s="46" t="s">
        <v>43</v>
      </c>
    </row>
    <row r="156" spans="1:26" ht="15.75" customHeight="1">
      <c r="A156" s="1"/>
      <c r="B156" s="1"/>
      <c r="C156" s="39" t="s">
        <v>33</v>
      </c>
      <c r="D156" s="40">
        <v>149</v>
      </c>
      <c r="E156" s="69" t="s">
        <v>786</v>
      </c>
      <c r="F156" s="67" t="s">
        <v>51</v>
      </c>
      <c r="G156" s="52"/>
      <c r="H156" s="16" t="s">
        <v>787</v>
      </c>
      <c r="I156" s="16" t="s">
        <v>59</v>
      </c>
      <c r="J156" s="46" t="s">
        <v>788</v>
      </c>
      <c r="K156" s="46" t="s">
        <v>414</v>
      </c>
      <c r="L156" s="46">
        <v>2016</v>
      </c>
      <c r="M156" s="46"/>
      <c r="N156" s="46"/>
      <c r="O156" s="46"/>
      <c r="P156" s="46" t="s">
        <v>40</v>
      </c>
      <c r="Q156" s="46"/>
      <c r="R156" s="46"/>
      <c r="S156" s="46"/>
      <c r="T156" s="46"/>
      <c r="U156" s="46"/>
      <c r="V156" s="16" t="str">
        <f t="shared" si="0"/>
        <v>C</v>
      </c>
      <c r="W156" s="13" t="str">
        <f t="shared" si="1"/>
        <v>Q4</v>
      </c>
      <c r="X156" s="46" t="s">
        <v>789</v>
      </c>
      <c r="Y156" s="46" t="s">
        <v>790</v>
      </c>
      <c r="Z156" s="46" t="s">
        <v>43</v>
      </c>
    </row>
    <row r="157" spans="1:26" ht="15.75" customHeight="1">
      <c r="A157" s="1"/>
      <c r="B157" s="1"/>
      <c r="C157" s="39" t="s">
        <v>33</v>
      </c>
      <c r="D157" s="40">
        <v>150</v>
      </c>
      <c r="E157" s="69" t="s">
        <v>791</v>
      </c>
      <c r="F157" s="67" t="s">
        <v>168</v>
      </c>
      <c r="G157" s="52"/>
      <c r="H157" s="16" t="s">
        <v>792</v>
      </c>
      <c r="I157" s="16" t="s">
        <v>59</v>
      </c>
      <c r="J157" s="46" t="s">
        <v>793</v>
      </c>
      <c r="K157" s="46" t="s">
        <v>794</v>
      </c>
      <c r="L157" s="46">
        <v>2016</v>
      </c>
      <c r="M157" s="46"/>
      <c r="N157" s="46"/>
      <c r="O157" s="46"/>
      <c r="P157" s="46"/>
      <c r="Q157" s="46"/>
      <c r="R157" s="46"/>
      <c r="S157" s="46"/>
      <c r="T157" s="46"/>
      <c r="U157" s="45" t="s">
        <v>40</v>
      </c>
      <c r="V157" s="16" t="str">
        <f t="shared" si="0"/>
        <v>NI</v>
      </c>
      <c r="W157" s="13" t="str">
        <f t="shared" si="1"/>
        <v>NI</v>
      </c>
      <c r="X157" s="46" t="s">
        <v>795</v>
      </c>
      <c r="Y157" s="46" t="s">
        <v>796</v>
      </c>
      <c r="Z157" s="46" t="s">
        <v>43</v>
      </c>
    </row>
    <row r="158" spans="1:26" ht="15.75" customHeight="1">
      <c r="A158" s="1"/>
      <c r="B158" s="1"/>
      <c r="C158" s="39" t="s">
        <v>33</v>
      </c>
      <c r="D158" s="40">
        <v>151</v>
      </c>
      <c r="E158" s="69" t="s">
        <v>797</v>
      </c>
      <c r="F158" s="67" t="s">
        <v>58</v>
      </c>
      <c r="G158" s="52"/>
      <c r="H158" s="16" t="s">
        <v>798</v>
      </c>
      <c r="I158" s="16" t="s">
        <v>753</v>
      </c>
      <c r="J158" s="46" t="s">
        <v>799</v>
      </c>
      <c r="K158" s="46" t="s">
        <v>800</v>
      </c>
      <c r="L158" s="46">
        <v>2015</v>
      </c>
      <c r="M158" s="46"/>
      <c r="N158" s="46" t="s">
        <v>40</v>
      </c>
      <c r="O158" s="46"/>
      <c r="P158" s="46"/>
      <c r="Q158" s="46"/>
      <c r="R158" s="46"/>
      <c r="S158" s="46" t="s">
        <v>40</v>
      </c>
      <c r="T158" s="46"/>
      <c r="U158" s="46"/>
      <c r="V158" s="16" t="str">
        <f t="shared" si="0"/>
        <v>A2</v>
      </c>
      <c r="W158" s="13" t="str">
        <f t="shared" si="1"/>
        <v>Q3</v>
      </c>
      <c r="X158" s="46" t="s">
        <v>233</v>
      </c>
      <c r="Y158" s="46" t="s">
        <v>801</v>
      </c>
      <c r="Z158" s="46" t="s">
        <v>43</v>
      </c>
    </row>
    <row r="159" spans="1:26" ht="15.75" customHeight="1">
      <c r="A159" s="1"/>
      <c r="B159" s="1"/>
      <c r="C159" s="39" t="s">
        <v>33</v>
      </c>
      <c r="D159" s="40">
        <v>152</v>
      </c>
      <c r="E159" s="69" t="s">
        <v>802</v>
      </c>
      <c r="F159" s="67" t="s">
        <v>444</v>
      </c>
      <c r="G159" s="67" t="s">
        <v>35</v>
      </c>
      <c r="H159" s="16" t="s">
        <v>803</v>
      </c>
      <c r="I159" s="16" t="s">
        <v>59</v>
      </c>
      <c r="J159" s="46" t="s">
        <v>804</v>
      </c>
      <c r="K159" s="46" t="s">
        <v>805</v>
      </c>
      <c r="L159" s="46">
        <v>2015</v>
      </c>
      <c r="M159" s="46"/>
      <c r="N159" s="46" t="s">
        <v>40</v>
      </c>
      <c r="O159" s="46"/>
      <c r="P159" s="46"/>
      <c r="Q159" s="46"/>
      <c r="R159" s="46"/>
      <c r="S159" s="46"/>
      <c r="T159" s="46"/>
      <c r="U159" s="46"/>
      <c r="V159" s="16" t="str">
        <f t="shared" si="0"/>
        <v>A2</v>
      </c>
      <c r="W159" s="13" t="str">
        <f t="shared" si="1"/>
        <v>Q2</v>
      </c>
      <c r="X159" s="46" t="s">
        <v>806</v>
      </c>
      <c r="Y159" s="46" t="s">
        <v>807</v>
      </c>
      <c r="Z159" s="46" t="s">
        <v>43</v>
      </c>
    </row>
    <row r="160" spans="1:26" ht="15.75" customHeight="1">
      <c r="A160" s="1"/>
      <c r="B160" s="1"/>
      <c r="C160" s="39" t="s">
        <v>33</v>
      </c>
      <c r="D160" s="40">
        <v>153</v>
      </c>
      <c r="E160" s="69" t="s">
        <v>808</v>
      </c>
      <c r="F160" s="67" t="s">
        <v>58</v>
      </c>
      <c r="G160" s="67" t="s">
        <v>35</v>
      </c>
      <c r="H160" s="16" t="s">
        <v>809</v>
      </c>
      <c r="I160" s="54" t="s">
        <v>110</v>
      </c>
      <c r="J160" s="46" t="s">
        <v>435</v>
      </c>
      <c r="K160" s="46" t="s">
        <v>436</v>
      </c>
      <c r="L160" s="46">
        <v>2015</v>
      </c>
      <c r="M160" s="46" t="s">
        <v>40</v>
      </c>
      <c r="N160" s="46"/>
      <c r="O160" s="46"/>
      <c r="P160" s="46"/>
      <c r="Q160" s="46" t="s">
        <v>40</v>
      </c>
      <c r="R160" s="46"/>
      <c r="S160" s="46"/>
      <c r="T160" s="46"/>
      <c r="U160" s="46"/>
      <c r="V160" s="16" t="str">
        <f t="shared" si="0"/>
        <v>A1</v>
      </c>
      <c r="W160" s="13" t="str">
        <f t="shared" si="1"/>
        <v>Q1</v>
      </c>
      <c r="X160" s="46" t="s">
        <v>810</v>
      </c>
      <c r="Y160" s="46" t="s">
        <v>811</v>
      </c>
      <c r="Z160" s="46" t="s">
        <v>43</v>
      </c>
    </row>
    <row r="161" spans="1:26" ht="15.75" customHeight="1">
      <c r="A161" s="1"/>
      <c r="B161" s="1"/>
      <c r="C161" s="39" t="s">
        <v>33</v>
      </c>
      <c r="D161" s="40">
        <v>154</v>
      </c>
      <c r="E161" s="69" t="s">
        <v>812</v>
      </c>
      <c r="F161" s="67" t="s">
        <v>51</v>
      </c>
      <c r="G161" s="52"/>
      <c r="H161" s="16" t="s">
        <v>813</v>
      </c>
      <c r="I161" s="16" t="s">
        <v>102</v>
      </c>
      <c r="J161" s="46" t="s">
        <v>572</v>
      </c>
      <c r="K161" s="46" t="s">
        <v>573</v>
      </c>
      <c r="L161" s="46">
        <v>2015</v>
      </c>
      <c r="M161" s="46"/>
      <c r="N161" s="46" t="s">
        <v>40</v>
      </c>
      <c r="O161" s="46"/>
      <c r="P161" s="46"/>
      <c r="Q161" s="46"/>
      <c r="R161" s="46"/>
      <c r="S161" s="46" t="s">
        <v>40</v>
      </c>
      <c r="T161" s="46"/>
      <c r="U161" s="46"/>
      <c r="V161" s="16" t="str">
        <f t="shared" si="0"/>
        <v>A2</v>
      </c>
      <c r="W161" s="13" t="str">
        <f t="shared" si="1"/>
        <v>Q3</v>
      </c>
      <c r="X161" s="46" t="s">
        <v>814</v>
      </c>
      <c r="Y161" s="46" t="s">
        <v>815</v>
      </c>
      <c r="Z161" s="46" t="s">
        <v>43</v>
      </c>
    </row>
    <row r="162" spans="1:26" ht="15.75" customHeight="1">
      <c r="A162" s="1"/>
      <c r="B162" s="1"/>
      <c r="C162" s="39" t="s">
        <v>33</v>
      </c>
      <c r="D162" s="40">
        <v>155</v>
      </c>
      <c r="E162" s="69" t="s">
        <v>816</v>
      </c>
      <c r="F162" s="67" t="s">
        <v>58</v>
      </c>
      <c r="G162" s="52"/>
      <c r="H162" s="16" t="s">
        <v>817</v>
      </c>
      <c r="I162" s="54" t="s">
        <v>506</v>
      </c>
      <c r="J162" s="46" t="s">
        <v>818</v>
      </c>
      <c r="K162" s="45" t="s">
        <v>819</v>
      </c>
      <c r="L162" s="46">
        <v>2015</v>
      </c>
      <c r="M162" s="46"/>
      <c r="N162" s="46" t="s">
        <v>40</v>
      </c>
      <c r="O162" s="46"/>
      <c r="P162" s="46"/>
      <c r="Q162" s="46"/>
      <c r="R162" s="46"/>
      <c r="S162" s="46"/>
      <c r="T162" s="46" t="s">
        <v>40</v>
      </c>
      <c r="U162" s="46"/>
      <c r="V162" s="16" t="str">
        <f t="shared" si="0"/>
        <v>A2</v>
      </c>
      <c r="W162" s="13" t="str">
        <f t="shared" si="1"/>
        <v>Q4</v>
      </c>
      <c r="X162" s="46" t="s">
        <v>233</v>
      </c>
      <c r="Y162" s="46" t="s">
        <v>820</v>
      </c>
      <c r="Z162" s="46" t="s">
        <v>43</v>
      </c>
    </row>
    <row r="163" spans="1:26" ht="15.75" customHeight="1">
      <c r="A163" s="1"/>
      <c r="B163" s="1"/>
      <c r="C163" s="39" t="s">
        <v>33</v>
      </c>
      <c r="D163" s="40">
        <v>156</v>
      </c>
      <c r="E163" s="69" t="s">
        <v>821</v>
      </c>
      <c r="F163" s="67" t="s">
        <v>58</v>
      </c>
      <c r="G163" s="52"/>
      <c r="H163" s="16" t="s">
        <v>822</v>
      </c>
      <c r="I163" s="54" t="s">
        <v>506</v>
      </c>
      <c r="J163" s="46" t="s">
        <v>818</v>
      </c>
      <c r="K163" s="45" t="s">
        <v>819</v>
      </c>
      <c r="L163" s="46">
        <v>2015</v>
      </c>
      <c r="M163" s="46"/>
      <c r="N163" s="46" t="s">
        <v>40</v>
      </c>
      <c r="O163" s="46"/>
      <c r="P163" s="46"/>
      <c r="Q163" s="46"/>
      <c r="R163" s="46"/>
      <c r="S163" s="46"/>
      <c r="T163" s="46" t="s">
        <v>40</v>
      </c>
      <c r="U163" s="46"/>
      <c r="V163" s="16" t="str">
        <f t="shared" si="0"/>
        <v>A2</v>
      </c>
      <c r="W163" s="13" t="str">
        <f t="shared" si="1"/>
        <v>Q4</v>
      </c>
      <c r="X163" s="46" t="s">
        <v>233</v>
      </c>
      <c r="Y163" s="46" t="s">
        <v>823</v>
      </c>
      <c r="Z163" s="46" t="s">
        <v>43</v>
      </c>
    </row>
    <row r="164" spans="1:26" ht="15.75" customHeight="1">
      <c r="A164" s="1"/>
      <c r="B164" s="1"/>
      <c r="C164" s="39" t="s">
        <v>33</v>
      </c>
      <c r="D164" s="40">
        <v>157</v>
      </c>
      <c r="E164" s="69" t="s">
        <v>824</v>
      </c>
      <c r="F164" s="67" t="s">
        <v>58</v>
      </c>
      <c r="G164" s="67" t="s">
        <v>35</v>
      </c>
      <c r="H164" s="16" t="s">
        <v>825</v>
      </c>
      <c r="I164" s="16" t="s">
        <v>190</v>
      </c>
      <c r="J164" s="46" t="s">
        <v>826</v>
      </c>
      <c r="K164" s="46" t="s">
        <v>827</v>
      </c>
      <c r="L164" s="46">
        <v>2015</v>
      </c>
      <c r="M164" s="46" t="s">
        <v>40</v>
      </c>
      <c r="N164" s="46"/>
      <c r="O164" s="46"/>
      <c r="P164" s="46"/>
      <c r="Q164" s="46"/>
      <c r="R164" s="46" t="s">
        <v>40</v>
      </c>
      <c r="S164" s="46"/>
      <c r="T164" s="46"/>
      <c r="U164" s="46"/>
      <c r="V164" s="16" t="str">
        <f t="shared" si="0"/>
        <v>A1</v>
      </c>
      <c r="W164" s="13" t="str">
        <f t="shared" si="1"/>
        <v>Q2</v>
      </c>
      <c r="X164" s="46" t="s">
        <v>828</v>
      </c>
      <c r="Y164" s="46" t="s">
        <v>829</v>
      </c>
      <c r="Z164" s="46" t="s">
        <v>43</v>
      </c>
    </row>
    <row r="165" spans="1:26" ht="15.75" customHeight="1">
      <c r="A165" s="1"/>
      <c r="B165" s="1"/>
      <c r="C165" s="39" t="s">
        <v>33</v>
      </c>
      <c r="D165" s="40">
        <v>158</v>
      </c>
      <c r="E165" s="69" t="s">
        <v>830</v>
      </c>
      <c r="F165" s="67" t="s">
        <v>58</v>
      </c>
      <c r="G165" s="52"/>
      <c r="H165" s="16" t="s">
        <v>831</v>
      </c>
      <c r="I165" s="16" t="s">
        <v>753</v>
      </c>
      <c r="J165" s="46" t="s">
        <v>832</v>
      </c>
      <c r="K165" s="46" t="s">
        <v>833</v>
      </c>
      <c r="L165" s="46">
        <v>2015</v>
      </c>
      <c r="M165" s="46"/>
      <c r="N165" s="46"/>
      <c r="O165" s="46" t="s">
        <v>40</v>
      </c>
      <c r="P165" s="46"/>
      <c r="Q165" s="46"/>
      <c r="R165" s="46"/>
      <c r="S165" s="46"/>
      <c r="T165" s="46"/>
      <c r="U165" s="46"/>
      <c r="V165" s="16" t="str">
        <f t="shared" si="0"/>
        <v>B</v>
      </c>
      <c r="W165" s="13" t="str">
        <f t="shared" si="1"/>
        <v>Q3</v>
      </c>
      <c r="X165" s="46" t="s">
        <v>233</v>
      </c>
      <c r="Y165" s="46" t="s">
        <v>823</v>
      </c>
      <c r="Z165" s="46" t="s">
        <v>43</v>
      </c>
    </row>
    <row r="166" spans="1:26" ht="15.75" customHeight="1">
      <c r="A166" s="1"/>
      <c r="B166" s="1"/>
      <c r="C166" s="39" t="s">
        <v>33</v>
      </c>
      <c r="D166" s="40">
        <v>159</v>
      </c>
      <c r="E166" s="69" t="s">
        <v>834</v>
      </c>
      <c r="F166" s="67" t="s">
        <v>58</v>
      </c>
      <c r="G166" s="52"/>
      <c r="H166" s="16" t="s">
        <v>835</v>
      </c>
      <c r="I166" s="16" t="s">
        <v>59</v>
      </c>
      <c r="J166" s="46" t="s">
        <v>836</v>
      </c>
      <c r="K166" s="46" t="s">
        <v>837</v>
      </c>
      <c r="L166" s="46">
        <v>2015</v>
      </c>
      <c r="M166" s="46"/>
      <c r="N166" s="46"/>
      <c r="O166" s="46"/>
      <c r="P166" s="46" t="s">
        <v>40</v>
      </c>
      <c r="Q166" s="46"/>
      <c r="R166" s="46"/>
      <c r="S166" s="46"/>
      <c r="T166" s="46"/>
      <c r="U166" s="46"/>
      <c r="V166" s="16" t="str">
        <f t="shared" si="0"/>
        <v>C</v>
      </c>
      <c r="W166" s="13" t="str">
        <f t="shared" si="1"/>
        <v>Q4</v>
      </c>
      <c r="X166" s="46" t="s">
        <v>838</v>
      </c>
      <c r="Y166" s="46" t="s">
        <v>839</v>
      </c>
      <c r="Z166" s="46" t="s">
        <v>43</v>
      </c>
    </row>
    <row r="167" spans="1:26" ht="15.75" customHeight="1">
      <c r="A167" s="1"/>
      <c r="B167" s="1"/>
      <c r="C167" s="39" t="s">
        <v>33</v>
      </c>
      <c r="D167" s="40">
        <v>160</v>
      </c>
      <c r="E167" s="69" t="s">
        <v>840</v>
      </c>
      <c r="F167" s="67" t="s">
        <v>58</v>
      </c>
      <c r="G167" s="52"/>
      <c r="H167" s="16" t="s">
        <v>841</v>
      </c>
      <c r="I167" s="16" t="s">
        <v>593</v>
      </c>
      <c r="J167" s="46" t="s">
        <v>842</v>
      </c>
      <c r="K167" s="46" t="s">
        <v>843</v>
      </c>
      <c r="L167" s="46">
        <v>2015</v>
      </c>
      <c r="M167" s="46"/>
      <c r="N167" s="46" t="s">
        <v>40</v>
      </c>
      <c r="O167" s="46"/>
      <c r="P167" s="46"/>
      <c r="Q167" s="46"/>
      <c r="R167" s="46"/>
      <c r="S167" s="46"/>
      <c r="T167" s="46" t="s">
        <v>40</v>
      </c>
      <c r="U167" s="46"/>
      <c r="V167" s="16" t="str">
        <f t="shared" si="0"/>
        <v>A2</v>
      </c>
      <c r="W167" s="13" t="str">
        <f t="shared" si="1"/>
        <v>Q4</v>
      </c>
      <c r="X167" s="46" t="s">
        <v>844</v>
      </c>
      <c r="Y167" s="46" t="s">
        <v>845</v>
      </c>
      <c r="Z167" s="46" t="s">
        <v>43</v>
      </c>
    </row>
    <row r="168" spans="1:26" ht="15.75" customHeight="1">
      <c r="A168" s="1"/>
      <c r="B168" s="1"/>
      <c r="C168" s="39" t="s">
        <v>33</v>
      </c>
      <c r="D168" s="40">
        <v>161</v>
      </c>
      <c r="E168" s="69" t="s">
        <v>846</v>
      </c>
      <c r="F168" s="67" t="s">
        <v>51</v>
      </c>
      <c r="G168" s="52"/>
      <c r="H168" s="16" t="s">
        <v>847</v>
      </c>
      <c r="I168" s="16" t="s">
        <v>593</v>
      </c>
      <c r="J168" s="46" t="s">
        <v>848</v>
      </c>
      <c r="K168" s="46" t="s">
        <v>849</v>
      </c>
      <c r="L168" s="46">
        <v>2015</v>
      </c>
      <c r="M168" s="46"/>
      <c r="N168" s="46" t="s">
        <v>40</v>
      </c>
      <c r="O168" s="46"/>
      <c r="P168" s="46"/>
      <c r="Q168" s="46"/>
      <c r="R168" s="46"/>
      <c r="S168" s="46"/>
      <c r="T168" s="46" t="s">
        <v>40</v>
      </c>
      <c r="U168" s="46"/>
      <c r="V168" s="16" t="str">
        <f t="shared" si="0"/>
        <v>A2</v>
      </c>
      <c r="W168" s="13" t="str">
        <f t="shared" si="1"/>
        <v>Q4</v>
      </c>
      <c r="X168" s="46" t="s">
        <v>233</v>
      </c>
      <c r="Y168" s="46" t="s">
        <v>850</v>
      </c>
      <c r="Z168" s="46" t="s">
        <v>43</v>
      </c>
    </row>
    <row r="169" spans="1:26" ht="15.75" customHeight="1">
      <c r="A169" s="1"/>
      <c r="B169" s="1"/>
      <c r="C169" s="39" t="s">
        <v>33</v>
      </c>
      <c r="D169" s="40">
        <v>162</v>
      </c>
      <c r="E169" s="69" t="s">
        <v>851</v>
      </c>
      <c r="F169" s="67" t="s">
        <v>58</v>
      </c>
      <c r="G169" s="52"/>
      <c r="H169" s="16" t="s">
        <v>852</v>
      </c>
      <c r="I169" s="16" t="s">
        <v>59</v>
      </c>
      <c r="J169" s="46" t="s">
        <v>804</v>
      </c>
      <c r="K169" s="46" t="s">
        <v>805</v>
      </c>
      <c r="L169" s="46">
        <v>2015</v>
      </c>
      <c r="M169" s="46"/>
      <c r="N169" s="46" t="s">
        <v>40</v>
      </c>
      <c r="O169" s="46"/>
      <c r="P169" s="46"/>
      <c r="Q169" s="46"/>
      <c r="R169" s="46"/>
      <c r="S169" s="46"/>
      <c r="T169" s="46"/>
      <c r="U169" s="46"/>
      <c r="V169" s="16" t="str">
        <f t="shared" si="0"/>
        <v>A2</v>
      </c>
      <c r="W169" s="13" t="str">
        <f t="shared" si="1"/>
        <v>Q2</v>
      </c>
      <c r="X169" s="46" t="s">
        <v>853</v>
      </c>
      <c r="Y169" s="46" t="s">
        <v>854</v>
      </c>
      <c r="Z169" s="46" t="s">
        <v>43</v>
      </c>
    </row>
    <row r="170" spans="1:26" ht="15.75" customHeight="1">
      <c r="A170" s="1"/>
      <c r="B170" s="1"/>
      <c r="C170" s="39" t="s">
        <v>33</v>
      </c>
      <c r="D170" s="40">
        <v>163</v>
      </c>
      <c r="E170" s="69" t="s">
        <v>855</v>
      </c>
      <c r="F170" s="67" t="s">
        <v>51</v>
      </c>
      <c r="G170" s="52"/>
      <c r="H170" s="16" t="s">
        <v>856</v>
      </c>
      <c r="I170" s="16" t="s">
        <v>59</v>
      </c>
      <c r="J170" s="46" t="s">
        <v>857</v>
      </c>
      <c r="K170" s="46" t="s">
        <v>858</v>
      </c>
      <c r="L170" s="46">
        <v>2015</v>
      </c>
      <c r="M170" s="46"/>
      <c r="N170" s="46" t="s">
        <v>40</v>
      </c>
      <c r="O170" s="46"/>
      <c r="P170" s="46"/>
      <c r="Q170" s="46"/>
      <c r="R170" s="46"/>
      <c r="S170" s="46"/>
      <c r="T170" s="46"/>
      <c r="U170" s="46"/>
      <c r="V170" s="16" t="str">
        <f t="shared" si="0"/>
        <v>A2</v>
      </c>
      <c r="W170" s="13" t="str">
        <f t="shared" si="1"/>
        <v>Q2</v>
      </c>
      <c r="X170" s="46" t="s">
        <v>859</v>
      </c>
      <c r="Y170" s="46" t="s">
        <v>845</v>
      </c>
      <c r="Z170" s="46" t="s">
        <v>43</v>
      </c>
    </row>
    <row r="171" spans="1:26" ht="15.75" customHeight="1">
      <c r="A171" s="1"/>
      <c r="B171" s="1"/>
      <c r="C171" s="39" t="s">
        <v>33</v>
      </c>
      <c r="D171" s="40">
        <v>164</v>
      </c>
      <c r="E171" s="69" t="s">
        <v>860</v>
      </c>
      <c r="F171" s="67" t="s">
        <v>51</v>
      </c>
      <c r="G171" s="52"/>
      <c r="H171" s="16" t="s">
        <v>861</v>
      </c>
      <c r="I171" s="16" t="s">
        <v>862</v>
      </c>
      <c r="J171" s="46" t="s">
        <v>863</v>
      </c>
      <c r="K171" s="46" t="s">
        <v>864</v>
      </c>
      <c r="L171" s="46">
        <v>2015</v>
      </c>
      <c r="M171" s="46"/>
      <c r="N171" s="46" t="s">
        <v>40</v>
      </c>
      <c r="O171" s="46"/>
      <c r="P171" s="46"/>
      <c r="Q171" s="46"/>
      <c r="R171" s="46" t="s">
        <v>40</v>
      </c>
      <c r="S171" s="46"/>
      <c r="T171" s="46"/>
      <c r="U171" s="46"/>
      <c r="V171" s="16" t="str">
        <f t="shared" si="0"/>
        <v>A2</v>
      </c>
      <c r="W171" s="13" t="str">
        <f t="shared" si="1"/>
        <v>Q2</v>
      </c>
      <c r="X171" s="71" t="s">
        <v>865</v>
      </c>
      <c r="Y171" s="46" t="s">
        <v>866</v>
      </c>
      <c r="Z171" s="46" t="s">
        <v>43</v>
      </c>
    </row>
    <row r="172" spans="1:26" ht="15.75" customHeight="1">
      <c r="A172" s="1"/>
      <c r="B172" s="1"/>
      <c r="C172" s="39" t="s">
        <v>33</v>
      </c>
      <c r="D172" s="40">
        <v>165</v>
      </c>
      <c r="E172" s="69" t="s">
        <v>867</v>
      </c>
      <c r="F172" s="67" t="s">
        <v>58</v>
      </c>
      <c r="G172" s="52"/>
      <c r="H172" s="16" t="s">
        <v>868</v>
      </c>
      <c r="I172" s="16" t="s">
        <v>102</v>
      </c>
      <c r="J172" s="46" t="s">
        <v>572</v>
      </c>
      <c r="K172" s="46" t="s">
        <v>573</v>
      </c>
      <c r="L172" s="46">
        <v>2015</v>
      </c>
      <c r="M172" s="46"/>
      <c r="N172" s="46" t="s">
        <v>40</v>
      </c>
      <c r="O172" s="46"/>
      <c r="P172" s="46"/>
      <c r="Q172" s="46"/>
      <c r="R172" s="46"/>
      <c r="S172" s="46" t="s">
        <v>40</v>
      </c>
      <c r="T172" s="46"/>
      <c r="U172" s="46"/>
      <c r="V172" s="16" t="str">
        <f t="shared" si="0"/>
        <v>A2</v>
      </c>
      <c r="W172" s="13" t="str">
        <f t="shared" si="1"/>
        <v>Q3</v>
      </c>
      <c r="X172" s="46" t="s">
        <v>869</v>
      </c>
      <c r="Y172" s="46" t="s">
        <v>870</v>
      </c>
      <c r="Z172" s="46" t="s">
        <v>43</v>
      </c>
    </row>
    <row r="173" spans="1:26" ht="15.75" customHeight="1">
      <c r="A173" s="1"/>
      <c r="B173" s="1"/>
      <c r="C173" s="39" t="s">
        <v>33</v>
      </c>
      <c r="D173" s="40">
        <v>166</v>
      </c>
      <c r="E173" s="69" t="s">
        <v>871</v>
      </c>
      <c r="F173" s="67" t="s">
        <v>58</v>
      </c>
      <c r="G173" s="52"/>
      <c r="H173" s="16" t="s">
        <v>872</v>
      </c>
      <c r="I173" s="16" t="s">
        <v>753</v>
      </c>
      <c r="J173" s="46" t="s">
        <v>873</v>
      </c>
      <c r="K173" s="46" t="s">
        <v>874</v>
      </c>
      <c r="L173" s="46">
        <v>2015</v>
      </c>
      <c r="M173" s="46"/>
      <c r="N173" s="46" t="s">
        <v>40</v>
      </c>
      <c r="O173" s="46"/>
      <c r="P173" s="46"/>
      <c r="Q173" s="46"/>
      <c r="R173" s="46"/>
      <c r="S173" s="46"/>
      <c r="T173" s="46" t="s">
        <v>40</v>
      </c>
      <c r="U173" s="46"/>
      <c r="V173" s="16" t="str">
        <f t="shared" si="0"/>
        <v>A2</v>
      </c>
      <c r="W173" s="13" t="str">
        <f t="shared" si="1"/>
        <v>Q4</v>
      </c>
      <c r="X173" s="46" t="s">
        <v>233</v>
      </c>
      <c r="Y173" s="46" t="s">
        <v>875</v>
      </c>
      <c r="Z173" s="46" t="s">
        <v>43</v>
      </c>
    </row>
    <row r="174" spans="1:26" ht="15.75" customHeight="1">
      <c r="A174" s="1"/>
      <c r="B174" s="1"/>
      <c r="C174" s="39" t="s">
        <v>33</v>
      </c>
      <c r="D174" s="40">
        <v>167</v>
      </c>
      <c r="E174" s="69" t="s">
        <v>876</v>
      </c>
      <c r="F174" s="67" t="s">
        <v>58</v>
      </c>
      <c r="G174" s="52"/>
      <c r="H174" s="16" t="s">
        <v>877</v>
      </c>
      <c r="I174" s="16" t="s">
        <v>102</v>
      </c>
      <c r="J174" s="46" t="s">
        <v>572</v>
      </c>
      <c r="K174" s="46" t="s">
        <v>573</v>
      </c>
      <c r="L174" s="46">
        <v>2015</v>
      </c>
      <c r="M174" s="46"/>
      <c r="N174" s="46" t="s">
        <v>40</v>
      </c>
      <c r="O174" s="46"/>
      <c r="P174" s="46"/>
      <c r="Q174" s="46"/>
      <c r="R174" s="46"/>
      <c r="S174" s="46" t="s">
        <v>40</v>
      </c>
      <c r="T174" s="46"/>
      <c r="U174" s="46"/>
      <c r="V174" s="16" t="str">
        <f t="shared" si="0"/>
        <v>A2</v>
      </c>
      <c r="W174" s="13" t="str">
        <f t="shared" si="1"/>
        <v>Q3</v>
      </c>
      <c r="X174" s="46" t="s">
        <v>878</v>
      </c>
      <c r="Y174" s="46" t="s">
        <v>879</v>
      </c>
      <c r="Z174" s="46" t="s">
        <v>43</v>
      </c>
    </row>
    <row r="175" spans="1:26" ht="15.75" customHeight="1">
      <c r="A175" s="1"/>
      <c r="B175" s="1"/>
      <c r="C175" s="39" t="s">
        <v>33</v>
      </c>
      <c r="D175" s="40">
        <v>168</v>
      </c>
      <c r="E175" s="69" t="s">
        <v>880</v>
      </c>
      <c r="F175" s="67" t="s">
        <v>51</v>
      </c>
      <c r="G175" s="52"/>
      <c r="H175" s="16" t="s">
        <v>881</v>
      </c>
      <c r="I175" s="16" t="s">
        <v>753</v>
      </c>
      <c r="J175" s="46" t="s">
        <v>873</v>
      </c>
      <c r="K175" s="46" t="s">
        <v>874</v>
      </c>
      <c r="L175" s="46">
        <v>2015</v>
      </c>
      <c r="M175" s="46"/>
      <c r="N175" s="46" t="s">
        <v>40</v>
      </c>
      <c r="O175" s="46"/>
      <c r="P175" s="46"/>
      <c r="Q175" s="46"/>
      <c r="R175" s="46"/>
      <c r="S175" s="46"/>
      <c r="T175" s="46" t="s">
        <v>40</v>
      </c>
      <c r="U175" s="46"/>
      <c r="V175" s="16" t="str">
        <f t="shared" si="0"/>
        <v>A2</v>
      </c>
      <c r="W175" s="13" t="str">
        <f t="shared" si="1"/>
        <v>Q4</v>
      </c>
      <c r="X175" s="46" t="s">
        <v>233</v>
      </c>
      <c r="Y175" s="46" t="s">
        <v>882</v>
      </c>
      <c r="Z175" s="46" t="s">
        <v>43</v>
      </c>
    </row>
    <row r="176" spans="1:26" ht="15.75" customHeight="1">
      <c r="A176" s="1"/>
      <c r="B176" s="1"/>
      <c r="C176" s="39" t="s">
        <v>33</v>
      </c>
      <c r="D176" s="40">
        <v>169</v>
      </c>
      <c r="E176" s="69" t="s">
        <v>883</v>
      </c>
      <c r="F176" s="67" t="s">
        <v>168</v>
      </c>
      <c r="G176" s="52"/>
      <c r="H176" s="16" t="s">
        <v>884</v>
      </c>
      <c r="I176" s="16" t="s">
        <v>59</v>
      </c>
      <c r="J176" s="46" t="s">
        <v>885</v>
      </c>
      <c r="K176" s="46" t="s">
        <v>886</v>
      </c>
      <c r="L176" s="46">
        <v>2015</v>
      </c>
      <c r="M176" s="46"/>
      <c r="N176" s="46"/>
      <c r="O176" s="46"/>
      <c r="P176" s="46"/>
      <c r="Q176" s="46"/>
      <c r="R176" s="46"/>
      <c r="S176" s="46"/>
      <c r="T176" s="46"/>
      <c r="U176" s="46" t="s">
        <v>40</v>
      </c>
      <c r="V176" s="16" t="str">
        <f t="shared" si="0"/>
        <v>NI</v>
      </c>
      <c r="W176" s="13" t="str">
        <f t="shared" si="1"/>
        <v>NI</v>
      </c>
      <c r="X176" s="46" t="s">
        <v>233</v>
      </c>
      <c r="Y176" s="46" t="s">
        <v>887</v>
      </c>
      <c r="Z176" s="46" t="s">
        <v>43</v>
      </c>
    </row>
    <row r="177" spans="1:26" ht="15.75" customHeight="1">
      <c r="A177" s="1"/>
      <c r="B177" s="1"/>
      <c r="C177" s="39" t="s">
        <v>33</v>
      </c>
      <c r="D177" s="40">
        <v>170</v>
      </c>
      <c r="E177" s="69" t="s">
        <v>888</v>
      </c>
      <c r="F177" s="67" t="s">
        <v>58</v>
      </c>
      <c r="G177" s="52"/>
      <c r="H177" s="16" t="s">
        <v>889</v>
      </c>
      <c r="I177" s="16" t="s">
        <v>190</v>
      </c>
      <c r="J177" s="46" t="s">
        <v>826</v>
      </c>
      <c r="K177" s="46" t="s">
        <v>827</v>
      </c>
      <c r="L177" s="46">
        <v>2015</v>
      </c>
      <c r="M177" s="46" t="s">
        <v>40</v>
      </c>
      <c r="N177" s="46"/>
      <c r="O177" s="46"/>
      <c r="P177" s="46"/>
      <c r="Q177" s="46"/>
      <c r="R177" s="46" t="s">
        <v>40</v>
      </c>
      <c r="S177" s="46"/>
      <c r="T177" s="46"/>
      <c r="U177" s="46"/>
      <c r="V177" s="16" t="str">
        <f t="shared" si="0"/>
        <v>A1</v>
      </c>
      <c r="W177" s="13" t="str">
        <f t="shared" si="1"/>
        <v>Q2</v>
      </c>
      <c r="X177" s="46" t="s">
        <v>890</v>
      </c>
      <c r="Y177" s="46" t="s">
        <v>891</v>
      </c>
      <c r="Z177" s="46" t="s">
        <v>43</v>
      </c>
    </row>
    <row r="178" spans="1:26" ht="15.75" customHeight="1">
      <c r="A178" s="1"/>
      <c r="B178" s="1"/>
      <c r="C178" s="39" t="s">
        <v>33</v>
      </c>
      <c r="D178" s="40">
        <v>171</v>
      </c>
      <c r="E178" s="69" t="s">
        <v>892</v>
      </c>
      <c r="F178" s="67" t="s">
        <v>58</v>
      </c>
      <c r="G178" s="52"/>
      <c r="H178" s="16" t="s">
        <v>893</v>
      </c>
      <c r="I178" s="16" t="s">
        <v>59</v>
      </c>
      <c r="J178" s="46" t="s">
        <v>804</v>
      </c>
      <c r="K178" s="46" t="s">
        <v>805</v>
      </c>
      <c r="L178" s="46">
        <v>2015</v>
      </c>
      <c r="M178" s="46"/>
      <c r="N178" s="46" t="s">
        <v>40</v>
      </c>
      <c r="O178" s="46"/>
      <c r="P178" s="46"/>
      <c r="Q178" s="46"/>
      <c r="R178" s="46"/>
      <c r="S178" s="46"/>
      <c r="T178" s="46"/>
      <c r="U178" s="46"/>
      <c r="V178" s="16" t="str">
        <f t="shared" si="0"/>
        <v>A2</v>
      </c>
      <c r="W178" s="13" t="str">
        <f t="shared" si="1"/>
        <v>Q2</v>
      </c>
      <c r="X178" s="46" t="s">
        <v>894</v>
      </c>
      <c r="Y178" s="46" t="s">
        <v>895</v>
      </c>
      <c r="Z178" s="46" t="s">
        <v>43</v>
      </c>
    </row>
    <row r="179" spans="1:26" ht="15.75" customHeight="1">
      <c r="A179" s="1"/>
      <c r="B179" s="1"/>
      <c r="C179" s="39" t="s">
        <v>33</v>
      </c>
      <c r="D179" s="40">
        <v>172</v>
      </c>
      <c r="E179" s="69" t="s">
        <v>896</v>
      </c>
      <c r="F179" s="67" t="s">
        <v>35</v>
      </c>
      <c r="G179" s="52"/>
      <c r="H179" s="16" t="s">
        <v>897</v>
      </c>
      <c r="I179" s="54" t="s">
        <v>110</v>
      </c>
      <c r="J179" s="46" t="s">
        <v>898</v>
      </c>
      <c r="K179" s="46" t="s">
        <v>899</v>
      </c>
      <c r="L179" s="46">
        <v>2015</v>
      </c>
      <c r="M179" s="46" t="s">
        <v>40</v>
      </c>
      <c r="N179" s="46"/>
      <c r="O179" s="46"/>
      <c r="P179" s="46"/>
      <c r="Q179" s="46" t="s">
        <v>40</v>
      </c>
      <c r="R179" s="46"/>
      <c r="S179" s="46"/>
      <c r="T179" s="46"/>
      <c r="U179" s="46"/>
      <c r="V179" s="16" t="str">
        <f t="shared" si="0"/>
        <v>A1</v>
      </c>
      <c r="W179" s="13" t="str">
        <f t="shared" si="1"/>
        <v>Q1</v>
      </c>
      <c r="X179" s="46" t="s">
        <v>900</v>
      </c>
      <c r="Y179" s="46" t="s">
        <v>901</v>
      </c>
      <c r="Z179" s="46" t="s">
        <v>43</v>
      </c>
    </row>
    <row r="180" spans="1:26" ht="15.75" customHeight="1">
      <c r="A180" s="1"/>
      <c r="B180" s="1"/>
      <c r="C180" s="39" t="s">
        <v>33</v>
      </c>
      <c r="D180" s="40">
        <v>173</v>
      </c>
      <c r="E180" s="69" t="s">
        <v>902</v>
      </c>
      <c r="F180" s="67" t="s">
        <v>58</v>
      </c>
      <c r="G180" s="52"/>
      <c r="H180" s="16" t="s">
        <v>903</v>
      </c>
      <c r="I180" s="54" t="s">
        <v>110</v>
      </c>
      <c r="J180" s="46" t="s">
        <v>904</v>
      </c>
      <c r="K180" s="46" t="s">
        <v>905</v>
      </c>
      <c r="L180" s="46">
        <v>2015</v>
      </c>
      <c r="M180" s="46" t="s">
        <v>40</v>
      </c>
      <c r="N180" s="46"/>
      <c r="O180" s="46"/>
      <c r="P180" s="46"/>
      <c r="Q180" s="46" t="s">
        <v>40</v>
      </c>
      <c r="R180" s="46"/>
      <c r="S180" s="46"/>
      <c r="T180" s="46"/>
      <c r="U180" s="46"/>
      <c r="V180" s="16" t="str">
        <f t="shared" si="0"/>
        <v>A1</v>
      </c>
      <c r="W180" s="13" t="str">
        <f t="shared" si="1"/>
        <v>Q1</v>
      </c>
      <c r="X180" s="46" t="s">
        <v>906</v>
      </c>
      <c r="Y180" s="46" t="s">
        <v>907</v>
      </c>
      <c r="Z180" s="46" t="s">
        <v>43</v>
      </c>
    </row>
    <row r="181" spans="1:26" ht="15.75" customHeight="1">
      <c r="A181" s="1"/>
      <c r="B181" s="1"/>
      <c r="C181" s="39" t="s">
        <v>33</v>
      </c>
      <c r="D181" s="40">
        <v>174</v>
      </c>
      <c r="E181" s="69" t="s">
        <v>908</v>
      </c>
      <c r="F181" s="67" t="s">
        <v>51</v>
      </c>
      <c r="G181" s="52"/>
      <c r="H181" s="16" t="s">
        <v>909</v>
      </c>
      <c r="I181" s="54" t="s">
        <v>110</v>
      </c>
      <c r="J181" s="46" t="s">
        <v>652</v>
      </c>
      <c r="K181" s="46" t="s">
        <v>261</v>
      </c>
      <c r="L181" s="46">
        <v>2015</v>
      </c>
      <c r="M181" s="46" t="s">
        <v>40</v>
      </c>
      <c r="N181" s="46"/>
      <c r="O181" s="46"/>
      <c r="P181" s="46"/>
      <c r="Q181" s="46" t="s">
        <v>40</v>
      </c>
      <c r="R181" s="46"/>
      <c r="S181" s="46"/>
      <c r="T181" s="46"/>
      <c r="U181" s="46"/>
      <c r="V181" s="16" t="str">
        <f t="shared" si="0"/>
        <v>A1</v>
      </c>
      <c r="W181" s="13" t="str">
        <f t="shared" si="1"/>
        <v>Q1</v>
      </c>
      <c r="X181" s="46" t="s">
        <v>910</v>
      </c>
      <c r="Y181" s="46" t="s">
        <v>911</v>
      </c>
      <c r="Z181" s="46" t="s">
        <v>43</v>
      </c>
    </row>
    <row r="182" spans="1:26" ht="15.75" customHeight="1">
      <c r="A182" s="1"/>
      <c r="B182" s="1"/>
      <c r="C182" s="39" t="s">
        <v>33</v>
      </c>
      <c r="D182" s="40">
        <v>175</v>
      </c>
      <c r="E182" s="69" t="s">
        <v>912</v>
      </c>
      <c r="F182" s="67" t="s">
        <v>51</v>
      </c>
      <c r="G182" s="52"/>
      <c r="H182" s="16" t="s">
        <v>913</v>
      </c>
      <c r="I182" s="16" t="s">
        <v>59</v>
      </c>
      <c r="J182" s="46" t="s">
        <v>914</v>
      </c>
      <c r="K182" s="46" t="s">
        <v>915</v>
      </c>
      <c r="L182" s="46">
        <v>2015</v>
      </c>
      <c r="M182" s="46"/>
      <c r="N182" s="46"/>
      <c r="O182" s="46"/>
      <c r="P182" s="46" t="s">
        <v>40</v>
      </c>
      <c r="Q182" s="46"/>
      <c r="R182" s="46"/>
      <c r="S182" s="46"/>
      <c r="T182" s="46"/>
      <c r="U182" s="46"/>
      <c r="V182" s="16" t="str">
        <f t="shared" si="0"/>
        <v>C</v>
      </c>
      <c r="W182" s="13" t="str">
        <f t="shared" si="1"/>
        <v>Q4</v>
      </c>
      <c r="X182" s="46" t="s">
        <v>916</v>
      </c>
      <c r="Y182" s="46" t="s">
        <v>917</v>
      </c>
      <c r="Z182" s="46" t="s">
        <v>43</v>
      </c>
    </row>
    <row r="183" spans="1:26" ht="15.75" customHeight="1">
      <c r="A183" s="1"/>
      <c r="B183" s="1"/>
      <c r="C183" s="39" t="s">
        <v>33</v>
      </c>
      <c r="D183" s="40">
        <v>176</v>
      </c>
      <c r="E183" s="69" t="s">
        <v>918</v>
      </c>
      <c r="F183" s="67" t="s">
        <v>35</v>
      </c>
      <c r="G183" s="52"/>
      <c r="H183" s="16" t="s">
        <v>919</v>
      </c>
      <c r="I183" s="16" t="s">
        <v>102</v>
      </c>
      <c r="J183" s="46" t="s">
        <v>920</v>
      </c>
      <c r="K183" s="46" t="s">
        <v>921</v>
      </c>
      <c r="L183" s="46">
        <v>2015</v>
      </c>
      <c r="M183" s="46"/>
      <c r="N183" s="46" t="s">
        <v>40</v>
      </c>
      <c r="O183" s="46"/>
      <c r="P183" s="46"/>
      <c r="Q183" s="46"/>
      <c r="R183" s="46" t="s">
        <v>40</v>
      </c>
      <c r="S183" s="46"/>
      <c r="T183" s="46"/>
      <c r="U183" s="46"/>
      <c r="V183" s="16" t="str">
        <f t="shared" si="0"/>
        <v>A2</v>
      </c>
      <c r="W183" s="13" t="str">
        <f t="shared" si="1"/>
        <v>Q2</v>
      </c>
      <c r="X183" s="46" t="s">
        <v>922</v>
      </c>
      <c r="Y183" s="46" t="s">
        <v>923</v>
      </c>
      <c r="Z183" s="46" t="s">
        <v>43</v>
      </c>
    </row>
    <row r="184" spans="1:26" ht="15.75" customHeight="1">
      <c r="A184" s="1"/>
      <c r="B184" s="1"/>
      <c r="C184" s="39" t="s">
        <v>33</v>
      </c>
      <c r="D184" s="40">
        <v>177</v>
      </c>
      <c r="E184" s="69" t="s">
        <v>924</v>
      </c>
      <c r="F184" s="67" t="s">
        <v>51</v>
      </c>
      <c r="G184" s="52"/>
      <c r="H184" s="16" t="s">
        <v>925</v>
      </c>
      <c r="I184" s="16" t="s">
        <v>102</v>
      </c>
      <c r="J184" s="46" t="s">
        <v>926</v>
      </c>
      <c r="K184" s="46" t="s">
        <v>927</v>
      </c>
      <c r="L184" s="46">
        <v>2015</v>
      </c>
      <c r="M184" s="46" t="s">
        <v>40</v>
      </c>
      <c r="N184" s="46"/>
      <c r="O184" s="46"/>
      <c r="P184" s="46"/>
      <c r="Q184" s="46"/>
      <c r="R184" s="46" t="s">
        <v>40</v>
      </c>
      <c r="S184" s="46"/>
      <c r="T184" s="46"/>
      <c r="U184" s="46"/>
      <c r="V184" s="16" t="str">
        <f t="shared" si="0"/>
        <v>A1</v>
      </c>
      <c r="W184" s="13" t="str">
        <f t="shared" si="1"/>
        <v>Q2</v>
      </c>
      <c r="X184" s="46" t="s">
        <v>928</v>
      </c>
      <c r="Y184" s="46" t="s">
        <v>929</v>
      </c>
      <c r="Z184" s="46" t="s">
        <v>43</v>
      </c>
    </row>
    <row r="185" spans="1:26" ht="15.75" customHeight="1">
      <c r="A185" s="1"/>
      <c r="B185" s="1"/>
      <c r="C185" s="39" t="s">
        <v>33</v>
      </c>
      <c r="D185" s="40">
        <v>178</v>
      </c>
      <c r="E185" s="69" t="s">
        <v>930</v>
      </c>
      <c r="F185" s="67" t="s">
        <v>51</v>
      </c>
      <c r="G185" s="52"/>
      <c r="H185" s="16" t="s">
        <v>931</v>
      </c>
      <c r="I185" s="16" t="s">
        <v>932</v>
      </c>
      <c r="J185" s="46" t="s">
        <v>933</v>
      </c>
      <c r="K185" s="46" t="s">
        <v>934</v>
      </c>
      <c r="L185" s="46">
        <v>2015</v>
      </c>
      <c r="M185" s="46"/>
      <c r="N185" s="46" t="s">
        <v>40</v>
      </c>
      <c r="O185" s="46"/>
      <c r="P185" s="46"/>
      <c r="Q185" s="46" t="s">
        <v>40</v>
      </c>
      <c r="R185" s="46"/>
      <c r="S185" s="46"/>
      <c r="T185" s="46"/>
      <c r="U185" s="46"/>
      <c r="V185" s="16" t="str">
        <f t="shared" si="0"/>
        <v>A2</v>
      </c>
      <c r="W185" s="13" t="str">
        <f t="shared" si="1"/>
        <v>Q1</v>
      </c>
      <c r="X185" s="46" t="s">
        <v>233</v>
      </c>
      <c r="Y185" s="46" t="s">
        <v>935</v>
      </c>
      <c r="Z185" s="46" t="s">
        <v>43</v>
      </c>
    </row>
    <row r="186" spans="1:26" ht="15.75" customHeight="1">
      <c r="A186" s="1"/>
      <c r="B186" s="1"/>
      <c r="C186" s="39" t="s">
        <v>33</v>
      </c>
      <c r="D186" s="40">
        <v>179</v>
      </c>
      <c r="E186" s="69" t="s">
        <v>936</v>
      </c>
      <c r="F186" s="67" t="s">
        <v>35</v>
      </c>
      <c r="G186" s="52"/>
      <c r="H186" s="16" t="s">
        <v>937</v>
      </c>
      <c r="I186" s="16" t="s">
        <v>593</v>
      </c>
      <c r="J186" s="46" t="s">
        <v>938</v>
      </c>
      <c r="K186" s="46" t="s">
        <v>939</v>
      </c>
      <c r="L186" s="46">
        <v>2015</v>
      </c>
      <c r="M186" s="46"/>
      <c r="N186" s="46" t="s">
        <v>40</v>
      </c>
      <c r="O186" s="46"/>
      <c r="P186" s="46"/>
      <c r="Q186" s="46"/>
      <c r="R186" s="46"/>
      <c r="S186" s="46"/>
      <c r="T186" s="46" t="s">
        <v>40</v>
      </c>
      <c r="U186" s="46"/>
      <c r="V186" s="16" t="str">
        <f t="shared" si="0"/>
        <v>A2</v>
      </c>
      <c r="W186" s="13" t="str">
        <f t="shared" si="1"/>
        <v>Q4</v>
      </c>
      <c r="X186" s="46" t="s">
        <v>233</v>
      </c>
      <c r="Y186" s="46" t="s">
        <v>940</v>
      </c>
      <c r="Z186" s="46" t="s">
        <v>43</v>
      </c>
    </row>
    <row r="187" spans="1:26" ht="15.75" customHeight="1">
      <c r="A187" s="1"/>
      <c r="B187" s="1"/>
      <c r="C187" s="39" t="s">
        <v>33</v>
      </c>
      <c r="D187" s="40">
        <v>180</v>
      </c>
      <c r="E187" s="69" t="s">
        <v>941</v>
      </c>
      <c r="F187" s="67" t="s">
        <v>51</v>
      </c>
      <c r="G187" s="52"/>
      <c r="H187" s="16" t="s">
        <v>942</v>
      </c>
      <c r="I187" s="16" t="s">
        <v>91</v>
      </c>
      <c r="J187" s="46" t="s">
        <v>646</v>
      </c>
      <c r="K187" s="46" t="s">
        <v>647</v>
      </c>
      <c r="L187" s="46">
        <v>2015</v>
      </c>
      <c r="M187" s="46"/>
      <c r="N187" s="46" t="s">
        <v>40</v>
      </c>
      <c r="O187" s="46"/>
      <c r="P187" s="46"/>
      <c r="Q187" s="46"/>
      <c r="R187" s="46" t="s">
        <v>40</v>
      </c>
      <c r="S187" s="46"/>
      <c r="T187" s="46"/>
      <c r="U187" s="46"/>
      <c r="V187" s="16" t="str">
        <f t="shared" si="0"/>
        <v>A2</v>
      </c>
      <c r="W187" s="13" t="str">
        <f t="shared" si="1"/>
        <v>Q2</v>
      </c>
      <c r="X187" s="46" t="s">
        <v>943</v>
      </c>
      <c r="Y187" s="46" t="s">
        <v>944</v>
      </c>
      <c r="Z187" s="46" t="s">
        <v>43</v>
      </c>
    </row>
    <row r="188" spans="1:26" ht="15.75" customHeight="1">
      <c r="A188" s="1"/>
      <c r="B188" s="1"/>
      <c r="C188" s="39" t="s">
        <v>33</v>
      </c>
      <c r="D188" s="40">
        <v>181</v>
      </c>
      <c r="E188" s="69" t="s">
        <v>945</v>
      </c>
      <c r="F188" s="67" t="s">
        <v>51</v>
      </c>
      <c r="G188" s="52"/>
      <c r="H188" s="16" t="s">
        <v>946</v>
      </c>
      <c r="I188" s="16" t="s">
        <v>947</v>
      </c>
      <c r="J188" s="46" t="s">
        <v>948</v>
      </c>
      <c r="K188" s="46" t="s">
        <v>949</v>
      </c>
      <c r="L188" s="46">
        <v>2015</v>
      </c>
      <c r="M188" s="46"/>
      <c r="N188" s="46" t="s">
        <v>40</v>
      </c>
      <c r="O188" s="46"/>
      <c r="P188" s="46"/>
      <c r="Q188" s="46"/>
      <c r="R188" s="46" t="s">
        <v>40</v>
      </c>
      <c r="S188" s="46"/>
      <c r="T188" s="46"/>
      <c r="U188" s="46"/>
      <c r="V188" s="16" t="str">
        <f t="shared" si="0"/>
        <v>A2</v>
      </c>
      <c r="W188" s="13" t="str">
        <f t="shared" si="1"/>
        <v>Q2</v>
      </c>
      <c r="X188" s="46" t="s">
        <v>950</v>
      </c>
      <c r="Y188" s="46" t="s">
        <v>951</v>
      </c>
      <c r="Z188" s="46" t="s">
        <v>43</v>
      </c>
    </row>
    <row r="189" spans="1:26" ht="15.75" customHeight="1">
      <c r="A189" s="1"/>
      <c r="B189" s="1"/>
      <c r="C189" s="39" t="s">
        <v>33</v>
      </c>
      <c r="D189" s="40">
        <v>182</v>
      </c>
      <c r="E189" s="69" t="s">
        <v>952</v>
      </c>
      <c r="F189" s="67" t="s">
        <v>35</v>
      </c>
      <c r="G189" s="52"/>
      <c r="H189" s="16" t="s">
        <v>953</v>
      </c>
      <c r="I189" s="16" t="s">
        <v>75</v>
      </c>
      <c r="J189" s="46" t="s">
        <v>954</v>
      </c>
      <c r="K189" s="46" t="s">
        <v>955</v>
      </c>
      <c r="L189" s="46">
        <v>2015</v>
      </c>
      <c r="M189" s="46"/>
      <c r="N189" s="46"/>
      <c r="O189" s="46"/>
      <c r="P189" s="46"/>
      <c r="Q189" s="46"/>
      <c r="R189" s="46" t="s">
        <v>40</v>
      </c>
      <c r="S189" s="46"/>
      <c r="T189" s="46"/>
      <c r="U189" s="46"/>
      <c r="V189" s="16" t="str">
        <f t="shared" si="0"/>
        <v>A2</v>
      </c>
      <c r="W189" s="13" t="str">
        <f t="shared" si="1"/>
        <v>Q2</v>
      </c>
      <c r="X189" s="46" t="s">
        <v>956</v>
      </c>
      <c r="Y189" s="46" t="s">
        <v>957</v>
      </c>
      <c r="Z189" s="46" t="s">
        <v>43</v>
      </c>
    </row>
    <row r="190" spans="1:26" ht="15.75" customHeight="1">
      <c r="A190" s="1"/>
      <c r="B190" s="1"/>
      <c r="C190" s="39" t="s">
        <v>33</v>
      </c>
      <c r="D190" s="40">
        <v>183</v>
      </c>
      <c r="E190" s="69" t="s">
        <v>958</v>
      </c>
      <c r="F190" s="67" t="s">
        <v>51</v>
      </c>
      <c r="G190" s="52"/>
      <c r="H190" s="16" t="s">
        <v>959</v>
      </c>
      <c r="I190" s="16" t="s">
        <v>124</v>
      </c>
      <c r="J190" s="46" t="s">
        <v>321</v>
      </c>
      <c r="K190" s="46" t="s">
        <v>126</v>
      </c>
      <c r="L190" s="46">
        <v>2015</v>
      </c>
      <c r="M190" s="46"/>
      <c r="N190" s="46"/>
      <c r="O190" s="46"/>
      <c r="P190" s="46" t="s">
        <v>40</v>
      </c>
      <c r="Q190" s="46"/>
      <c r="R190" s="46"/>
      <c r="S190" s="46"/>
      <c r="T190" s="46"/>
      <c r="U190" s="46"/>
      <c r="V190" s="16" t="str">
        <f t="shared" si="0"/>
        <v>C</v>
      </c>
      <c r="W190" s="13" t="str">
        <f t="shared" si="1"/>
        <v>Q4</v>
      </c>
      <c r="X190" s="46" t="s">
        <v>960</v>
      </c>
      <c r="Y190" s="46" t="s">
        <v>961</v>
      </c>
      <c r="Z190" s="46" t="s">
        <v>43</v>
      </c>
    </row>
    <row r="191" spans="1:26" ht="15.75" customHeight="1">
      <c r="A191" s="1"/>
      <c r="B191" s="1"/>
      <c r="C191" s="39" t="s">
        <v>33</v>
      </c>
      <c r="D191" s="40">
        <v>184</v>
      </c>
      <c r="E191" s="69" t="s">
        <v>962</v>
      </c>
      <c r="F191" s="67" t="s">
        <v>58</v>
      </c>
      <c r="G191" s="52"/>
      <c r="H191" s="16" t="s">
        <v>963</v>
      </c>
      <c r="I191" s="54" t="s">
        <v>110</v>
      </c>
      <c r="J191" s="46" t="s">
        <v>964</v>
      </c>
      <c r="K191" s="46" t="s">
        <v>965</v>
      </c>
      <c r="L191" s="46">
        <v>2015</v>
      </c>
      <c r="M191" s="46"/>
      <c r="N191" s="46" t="s">
        <v>40</v>
      </c>
      <c r="O191" s="46"/>
      <c r="P191" s="46"/>
      <c r="Q191" s="46"/>
      <c r="R191" s="46" t="s">
        <v>40</v>
      </c>
      <c r="S191" s="46"/>
      <c r="T191" s="46"/>
      <c r="U191" s="46"/>
      <c r="V191" s="16" t="str">
        <f t="shared" si="0"/>
        <v>A2</v>
      </c>
      <c r="W191" s="13" t="str">
        <f t="shared" si="1"/>
        <v>Q2</v>
      </c>
      <c r="X191" s="46" t="s">
        <v>966</v>
      </c>
      <c r="Y191" s="46" t="s">
        <v>967</v>
      </c>
      <c r="Z191" s="46" t="s">
        <v>43</v>
      </c>
    </row>
    <row r="192" spans="1:26" ht="15.75" customHeight="1">
      <c r="A192" s="1"/>
      <c r="B192" s="1"/>
      <c r="C192" s="39" t="s">
        <v>33</v>
      </c>
      <c r="D192" s="40">
        <v>185</v>
      </c>
      <c r="E192" s="69" t="s">
        <v>968</v>
      </c>
      <c r="F192" s="67" t="s">
        <v>58</v>
      </c>
      <c r="G192" s="52"/>
      <c r="H192" s="16" t="s">
        <v>969</v>
      </c>
      <c r="I192" s="16" t="s">
        <v>102</v>
      </c>
      <c r="J192" s="46" t="s">
        <v>970</v>
      </c>
      <c r="K192" s="46" t="s">
        <v>971</v>
      </c>
      <c r="L192" s="46">
        <v>2015</v>
      </c>
      <c r="M192" s="46" t="s">
        <v>40</v>
      </c>
      <c r="N192" s="46"/>
      <c r="O192" s="46"/>
      <c r="P192" s="46"/>
      <c r="Q192" s="46" t="s">
        <v>40</v>
      </c>
      <c r="R192" s="46"/>
      <c r="S192" s="46"/>
      <c r="T192" s="46"/>
      <c r="U192" s="46"/>
      <c r="V192" s="16" t="str">
        <f t="shared" si="0"/>
        <v>A1</v>
      </c>
      <c r="W192" s="13" t="str">
        <f t="shared" si="1"/>
        <v>Q1</v>
      </c>
      <c r="X192" s="46" t="s">
        <v>233</v>
      </c>
      <c r="Y192" s="46" t="s">
        <v>972</v>
      </c>
      <c r="Z192" s="46" t="s">
        <v>43</v>
      </c>
    </row>
    <row r="193" spans="1:26" ht="15.75" customHeight="1">
      <c r="A193" s="1"/>
      <c r="B193" s="1"/>
      <c r="C193" s="39" t="s">
        <v>33</v>
      </c>
      <c r="D193" s="40">
        <v>186</v>
      </c>
      <c r="E193" s="69" t="s">
        <v>973</v>
      </c>
      <c r="F193" s="67" t="s">
        <v>51</v>
      </c>
      <c r="G193" s="52"/>
      <c r="H193" s="16" t="s">
        <v>974</v>
      </c>
      <c r="I193" s="16" t="s">
        <v>75</v>
      </c>
      <c r="J193" s="46" t="s">
        <v>457</v>
      </c>
      <c r="K193" s="46" t="s">
        <v>458</v>
      </c>
      <c r="L193" s="46">
        <v>2015</v>
      </c>
      <c r="M193" s="46"/>
      <c r="N193" s="46" t="s">
        <v>40</v>
      </c>
      <c r="O193" s="46"/>
      <c r="P193" s="46"/>
      <c r="Q193" s="46"/>
      <c r="R193" s="46" t="s">
        <v>40</v>
      </c>
      <c r="S193" s="46"/>
      <c r="T193" s="46"/>
      <c r="U193" s="46"/>
      <c r="V193" s="16" t="str">
        <f t="shared" si="0"/>
        <v>A2</v>
      </c>
      <c r="W193" s="13" t="str">
        <f t="shared" si="1"/>
        <v>Q2</v>
      </c>
      <c r="X193" s="46" t="s">
        <v>975</v>
      </c>
      <c r="Y193" s="46" t="s">
        <v>976</v>
      </c>
      <c r="Z193" s="46" t="s">
        <v>43</v>
      </c>
    </row>
    <row r="194" spans="1:26" ht="15.75" customHeight="1">
      <c r="A194" s="1"/>
      <c r="B194" s="1"/>
      <c r="C194" s="39" t="s">
        <v>33</v>
      </c>
      <c r="D194" s="40">
        <v>187</v>
      </c>
      <c r="E194" s="69" t="s">
        <v>977</v>
      </c>
      <c r="F194" s="67" t="s">
        <v>58</v>
      </c>
      <c r="G194" s="52"/>
      <c r="H194" s="16" t="s">
        <v>978</v>
      </c>
      <c r="I194" s="16" t="s">
        <v>979</v>
      </c>
      <c r="J194" s="46" t="s">
        <v>980</v>
      </c>
      <c r="K194" s="46" t="s">
        <v>981</v>
      </c>
      <c r="L194" s="46">
        <v>2015</v>
      </c>
      <c r="M194" s="46"/>
      <c r="N194" s="46" t="s">
        <v>40</v>
      </c>
      <c r="O194" s="46"/>
      <c r="P194" s="46"/>
      <c r="Q194" s="46"/>
      <c r="R194" s="46"/>
      <c r="S194" s="46"/>
      <c r="T194" s="46" t="s">
        <v>40</v>
      </c>
      <c r="U194" s="46"/>
      <c r="V194" s="16" t="str">
        <f t="shared" si="0"/>
        <v>A2</v>
      </c>
      <c r="W194" s="13" t="str">
        <f t="shared" si="1"/>
        <v>Q4</v>
      </c>
      <c r="X194" s="46" t="s">
        <v>233</v>
      </c>
      <c r="Y194" s="46" t="s">
        <v>982</v>
      </c>
      <c r="Z194" s="46" t="s">
        <v>43</v>
      </c>
    </row>
    <row r="195" spans="1:26" ht="15.75" customHeight="1">
      <c r="A195" s="1"/>
      <c r="B195" s="1"/>
      <c r="C195" s="39" t="s">
        <v>33</v>
      </c>
      <c r="D195" s="40">
        <v>188</v>
      </c>
      <c r="E195" s="69" t="s">
        <v>983</v>
      </c>
      <c r="F195" s="67" t="s">
        <v>51</v>
      </c>
      <c r="G195" s="52"/>
      <c r="H195" s="16" t="s">
        <v>984</v>
      </c>
      <c r="I195" s="16" t="s">
        <v>59</v>
      </c>
      <c r="J195" s="46" t="s">
        <v>914</v>
      </c>
      <c r="K195" s="46" t="s">
        <v>915</v>
      </c>
      <c r="L195" s="46">
        <v>2015</v>
      </c>
      <c r="M195" s="46"/>
      <c r="N195" s="46"/>
      <c r="O195" s="46"/>
      <c r="P195" s="46" t="s">
        <v>40</v>
      </c>
      <c r="Q195" s="46"/>
      <c r="R195" s="46"/>
      <c r="S195" s="46"/>
      <c r="T195" s="46"/>
      <c r="U195" s="46"/>
      <c r="V195" s="16" t="str">
        <f t="shared" si="0"/>
        <v>C</v>
      </c>
      <c r="W195" s="13" t="str">
        <f t="shared" si="1"/>
        <v>Q4</v>
      </c>
      <c r="X195" s="46" t="s">
        <v>233</v>
      </c>
      <c r="Y195" s="46" t="s">
        <v>985</v>
      </c>
      <c r="Z195" s="46" t="s">
        <v>43</v>
      </c>
    </row>
    <row r="196" spans="1:26" ht="15.75" customHeight="1">
      <c r="A196" s="1"/>
      <c r="B196" s="1"/>
      <c r="C196" s="39" t="s">
        <v>33</v>
      </c>
      <c r="D196" s="40">
        <v>189</v>
      </c>
      <c r="E196" s="69" t="s">
        <v>986</v>
      </c>
      <c r="F196" s="67" t="s">
        <v>35</v>
      </c>
      <c r="G196" s="52"/>
      <c r="H196" s="16" t="s">
        <v>987</v>
      </c>
      <c r="I196" s="16" t="s">
        <v>59</v>
      </c>
      <c r="J196" s="46" t="s">
        <v>640</v>
      </c>
      <c r="K196" s="46" t="s">
        <v>641</v>
      </c>
      <c r="L196" s="46">
        <v>2015</v>
      </c>
      <c r="M196" s="46"/>
      <c r="N196" s="46"/>
      <c r="O196" s="46"/>
      <c r="P196" s="46" t="s">
        <v>40</v>
      </c>
      <c r="Q196" s="46"/>
      <c r="R196" s="46"/>
      <c r="S196" s="46"/>
      <c r="T196" s="46"/>
      <c r="U196" s="46"/>
      <c r="V196" s="16" t="str">
        <f t="shared" si="0"/>
        <v>C</v>
      </c>
      <c r="W196" s="13" t="str">
        <f t="shared" si="1"/>
        <v>Q4</v>
      </c>
      <c r="X196" s="46" t="s">
        <v>988</v>
      </c>
      <c r="Y196" s="46" t="s">
        <v>989</v>
      </c>
      <c r="Z196" s="46" t="s">
        <v>43</v>
      </c>
    </row>
    <row r="197" spans="1:26" ht="15.75" customHeight="1">
      <c r="A197" s="1"/>
      <c r="B197" s="1"/>
      <c r="C197" s="39" t="s">
        <v>33</v>
      </c>
      <c r="D197" s="40">
        <v>190</v>
      </c>
      <c r="E197" s="69" t="s">
        <v>990</v>
      </c>
      <c r="F197" s="67" t="s">
        <v>58</v>
      </c>
      <c r="G197" s="52"/>
      <c r="H197" s="16" t="s">
        <v>991</v>
      </c>
      <c r="I197" s="16" t="s">
        <v>979</v>
      </c>
      <c r="J197" s="46" t="s">
        <v>992</v>
      </c>
      <c r="K197" s="46" t="s">
        <v>993</v>
      </c>
      <c r="L197" s="46">
        <v>2015</v>
      </c>
      <c r="M197" s="46"/>
      <c r="N197" s="46" t="s">
        <v>40</v>
      </c>
      <c r="O197" s="46"/>
      <c r="P197" s="46"/>
      <c r="Q197" s="46"/>
      <c r="R197" s="46"/>
      <c r="S197" s="46"/>
      <c r="T197" s="46" t="s">
        <v>40</v>
      </c>
      <c r="U197" s="46"/>
      <c r="V197" s="16" t="str">
        <f t="shared" si="0"/>
        <v>A2</v>
      </c>
      <c r="W197" s="13" t="str">
        <f t="shared" si="1"/>
        <v>Q4</v>
      </c>
      <c r="X197" s="46" t="s">
        <v>233</v>
      </c>
      <c r="Y197" s="46" t="s">
        <v>994</v>
      </c>
      <c r="Z197" s="46" t="s">
        <v>43</v>
      </c>
    </row>
    <row r="198" spans="1:26" ht="15.75" customHeight="1">
      <c r="A198" s="1"/>
      <c r="B198" s="1"/>
      <c r="C198" s="39" t="s">
        <v>33</v>
      </c>
      <c r="D198" s="40">
        <v>191</v>
      </c>
      <c r="E198" s="69" t="s">
        <v>995</v>
      </c>
      <c r="F198" s="67" t="s">
        <v>58</v>
      </c>
      <c r="G198" s="52"/>
      <c r="H198" s="16" t="s">
        <v>996</v>
      </c>
      <c r="I198" s="16" t="s">
        <v>979</v>
      </c>
      <c r="J198" s="46" t="s">
        <v>980</v>
      </c>
      <c r="K198" s="46" t="s">
        <v>981</v>
      </c>
      <c r="L198" s="46">
        <v>2015</v>
      </c>
      <c r="M198" s="46"/>
      <c r="N198" s="46" t="s">
        <v>40</v>
      </c>
      <c r="O198" s="46"/>
      <c r="P198" s="46"/>
      <c r="Q198" s="46"/>
      <c r="R198" s="46"/>
      <c r="S198" s="46"/>
      <c r="T198" s="46" t="s">
        <v>40</v>
      </c>
      <c r="U198" s="46"/>
      <c r="V198" s="16" t="str">
        <f t="shared" si="0"/>
        <v>A2</v>
      </c>
      <c r="W198" s="13" t="str">
        <f t="shared" si="1"/>
        <v>Q4</v>
      </c>
      <c r="X198" s="46" t="s">
        <v>233</v>
      </c>
      <c r="Y198" s="46" t="s">
        <v>997</v>
      </c>
      <c r="Z198" s="46" t="s">
        <v>43</v>
      </c>
    </row>
    <row r="199" spans="1:26" ht="15.75" customHeight="1">
      <c r="A199" s="1"/>
      <c r="B199" s="1"/>
      <c r="C199" s="39" t="s">
        <v>33</v>
      </c>
      <c r="D199" s="40">
        <v>192</v>
      </c>
      <c r="E199" s="69" t="s">
        <v>998</v>
      </c>
      <c r="F199" s="67" t="s">
        <v>58</v>
      </c>
      <c r="G199" s="52"/>
      <c r="H199" s="16" t="s">
        <v>999</v>
      </c>
      <c r="I199" s="16" t="s">
        <v>753</v>
      </c>
      <c r="J199" s="46" t="s">
        <v>873</v>
      </c>
      <c r="K199" s="46" t="s">
        <v>874</v>
      </c>
      <c r="L199" s="46">
        <v>2015</v>
      </c>
      <c r="M199" s="46"/>
      <c r="N199" s="46" t="s">
        <v>40</v>
      </c>
      <c r="O199" s="46"/>
      <c r="P199" s="46"/>
      <c r="Q199" s="46"/>
      <c r="R199" s="46"/>
      <c r="S199" s="46"/>
      <c r="T199" s="46" t="s">
        <v>40</v>
      </c>
      <c r="U199" s="46"/>
      <c r="V199" s="16" t="str">
        <f t="shared" si="0"/>
        <v>A2</v>
      </c>
      <c r="W199" s="13" t="str">
        <f t="shared" si="1"/>
        <v>Q4</v>
      </c>
      <c r="X199" s="46" t="s">
        <v>233</v>
      </c>
      <c r="Y199" s="46" t="s">
        <v>1000</v>
      </c>
      <c r="Z199" s="46" t="s">
        <v>43</v>
      </c>
    </row>
    <row r="200" spans="1:26" ht="15.75" customHeight="1">
      <c r="A200" s="1"/>
      <c r="B200" s="1"/>
      <c r="C200" s="39" t="s">
        <v>33</v>
      </c>
      <c r="D200" s="40">
        <v>193</v>
      </c>
      <c r="E200" s="69" t="s">
        <v>1001</v>
      </c>
      <c r="F200" s="67" t="s">
        <v>51</v>
      </c>
      <c r="G200" s="52"/>
      <c r="H200" s="16" t="s">
        <v>913</v>
      </c>
      <c r="I200" s="16" t="s">
        <v>59</v>
      </c>
      <c r="J200" s="46" t="s">
        <v>1002</v>
      </c>
      <c r="K200" s="46" t="s">
        <v>915</v>
      </c>
      <c r="L200" s="46">
        <v>2015</v>
      </c>
      <c r="M200" s="46"/>
      <c r="N200" s="46"/>
      <c r="O200" s="46"/>
      <c r="P200" s="46" t="s">
        <v>40</v>
      </c>
      <c r="Q200" s="46"/>
      <c r="R200" s="46"/>
      <c r="S200" s="46"/>
      <c r="T200" s="46"/>
      <c r="U200" s="46"/>
      <c r="V200" s="16" t="str">
        <f t="shared" si="0"/>
        <v>C</v>
      </c>
      <c r="W200" s="13" t="str">
        <f t="shared" si="1"/>
        <v>Q4</v>
      </c>
      <c r="X200" s="46" t="s">
        <v>233</v>
      </c>
      <c r="Y200" s="46" t="s">
        <v>917</v>
      </c>
      <c r="Z200" s="46" t="s">
        <v>43</v>
      </c>
    </row>
    <row r="201" spans="1:26" ht="15.75" customHeight="1">
      <c r="A201" s="1"/>
      <c r="B201" s="1"/>
      <c r="C201" s="39" t="s">
        <v>33</v>
      </c>
      <c r="D201" s="40">
        <v>194</v>
      </c>
      <c r="E201" s="69" t="s">
        <v>1003</v>
      </c>
      <c r="F201" s="67" t="s">
        <v>58</v>
      </c>
      <c r="G201" s="52"/>
      <c r="H201" s="16" t="s">
        <v>1004</v>
      </c>
      <c r="I201" s="16" t="s">
        <v>59</v>
      </c>
      <c r="J201" s="46" t="s">
        <v>446</v>
      </c>
      <c r="K201" s="46" t="s">
        <v>447</v>
      </c>
      <c r="L201" s="46">
        <v>2015</v>
      </c>
      <c r="M201" s="46"/>
      <c r="N201" s="46"/>
      <c r="O201" s="46"/>
      <c r="P201" s="46" t="s">
        <v>40</v>
      </c>
      <c r="Q201" s="46"/>
      <c r="R201" s="46"/>
      <c r="S201" s="46"/>
      <c r="T201" s="46"/>
      <c r="U201" s="46"/>
      <c r="V201" s="16" t="str">
        <f t="shared" si="0"/>
        <v>C</v>
      </c>
      <c r="W201" s="13" t="str">
        <f t="shared" si="1"/>
        <v>Q4</v>
      </c>
      <c r="X201" s="46" t="s">
        <v>1005</v>
      </c>
      <c r="Y201" s="46" t="s">
        <v>637</v>
      </c>
      <c r="Z201" s="46" t="s">
        <v>43</v>
      </c>
    </row>
    <row r="202" spans="1:26" ht="15.75" customHeight="1">
      <c r="A202" s="1"/>
      <c r="B202" s="1"/>
      <c r="C202" s="39" t="s">
        <v>33</v>
      </c>
      <c r="D202" s="40">
        <v>195</v>
      </c>
      <c r="E202" s="69" t="s">
        <v>1006</v>
      </c>
      <c r="F202" s="67" t="s">
        <v>51</v>
      </c>
      <c r="G202" s="52"/>
      <c r="H202" s="16" t="s">
        <v>1004</v>
      </c>
      <c r="I202" s="16" t="s">
        <v>124</v>
      </c>
      <c r="J202" s="46" t="s">
        <v>321</v>
      </c>
      <c r="K202" s="46" t="s">
        <v>126</v>
      </c>
      <c r="L202" s="46">
        <v>2015</v>
      </c>
      <c r="M202" s="46"/>
      <c r="N202" s="46"/>
      <c r="O202" s="46"/>
      <c r="P202" s="46" t="s">
        <v>40</v>
      </c>
      <c r="Q202" s="46"/>
      <c r="R202" s="46"/>
      <c r="S202" s="46"/>
      <c r="T202" s="46"/>
      <c r="U202" s="46"/>
      <c r="V202" s="16" t="str">
        <f t="shared" si="0"/>
        <v>C</v>
      </c>
      <c r="W202" s="13" t="str">
        <f t="shared" si="1"/>
        <v>Q4</v>
      </c>
      <c r="X202" s="46" t="s">
        <v>1007</v>
      </c>
      <c r="Y202" s="46" t="s">
        <v>637</v>
      </c>
      <c r="Z202" s="46" t="s">
        <v>43</v>
      </c>
    </row>
    <row r="203" spans="1:26" ht="15.75" customHeight="1">
      <c r="A203" s="1"/>
      <c r="B203" s="1"/>
      <c r="C203" s="39" t="s">
        <v>33</v>
      </c>
      <c r="D203" s="40">
        <v>196</v>
      </c>
      <c r="E203" s="69" t="s">
        <v>1008</v>
      </c>
      <c r="F203" s="67" t="s">
        <v>58</v>
      </c>
      <c r="G203" s="52"/>
      <c r="H203" s="16" t="s">
        <v>1009</v>
      </c>
      <c r="I203" s="16" t="s">
        <v>59</v>
      </c>
      <c r="J203" s="46" t="s">
        <v>446</v>
      </c>
      <c r="K203" s="46" t="s">
        <v>447</v>
      </c>
      <c r="L203" s="46">
        <v>2015</v>
      </c>
      <c r="M203" s="46"/>
      <c r="N203" s="46"/>
      <c r="O203" s="46"/>
      <c r="P203" s="46" t="s">
        <v>40</v>
      </c>
      <c r="Q203" s="46"/>
      <c r="R203" s="46"/>
      <c r="S203" s="46"/>
      <c r="T203" s="46"/>
      <c r="U203" s="46"/>
      <c r="V203" s="16" t="str">
        <f t="shared" si="0"/>
        <v>C</v>
      </c>
      <c r="W203" s="13" t="str">
        <f t="shared" si="1"/>
        <v>Q4</v>
      </c>
      <c r="X203" s="46" t="s">
        <v>1010</v>
      </c>
      <c r="Y203" s="46" t="s">
        <v>1011</v>
      </c>
      <c r="Z203" s="46" t="s">
        <v>43</v>
      </c>
    </row>
    <row r="204" spans="1:26" ht="15.75" customHeight="1">
      <c r="A204" s="1"/>
      <c r="B204" s="1"/>
      <c r="C204" s="39" t="s">
        <v>33</v>
      </c>
      <c r="D204" s="40">
        <v>197</v>
      </c>
      <c r="E204" s="69" t="s">
        <v>1012</v>
      </c>
      <c r="F204" s="67" t="s">
        <v>58</v>
      </c>
      <c r="G204" s="52"/>
      <c r="H204" s="16" t="s">
        <v>1013</v>
      </c>
      <c r="I204" s="16" t="s">
        <v>753</v>
      </c>
      <c r="J204" s="46" t="s">
        <v>873</v>
      </c>
      <c r="K204" s="46" t="s">
        <v>874</v>
      </c>
      <c r="L204" s="46">
        <v>2015</v>
      </c>
      <c r="M204" s="46"/>
      <c r="N204" s="46" t="s">
        <v>40</v>
      </c>
      <c r="O204" s="46"/>
      <c r="P204" s="46"/>
      <c r="Q204" s="46"/>
      <c r="R204" s="46"/>
      <c r="S204" s="46"/>
      <c r="T204" s="46" t="s">
        <v>40</v>
      </c>
      <c r="U204" s="46"/>
      <c r="V204" s="16" t="str">
        <f t="shared" si="0"/>
        <v>A2</v>
      </c>
      <c r="W204" s="13" t="str">
        <f t="shared" si="1"/>
        <v>Q4</v>
      </c>
      <c r="X204" s="46" t="s">
        <v>233</v>
      </c>
      <c r="Y204" s="46" t="s">
        <v>1014</v>
      </c>
      <c r="Z204" s="46" t="s">
        <v>43</v>
      </c>
    </row>
    <row r="205" spans="1:26" ht="15.75" customHeight="1">
      <c r="A205" s="1"/>
      <c r="B205" s="1"/>
      <c r="C205" s="39" t="s">
        <v>33</v>
      </c>
      <c r="D205" s="40">
        <v>198</v>
      </c>
      <c r="E205" s="69" t="s">
        <v>1015</v>
      </c>
      <c r="F205" s="67" t="s">
        <v>58</v>
      </c>
      <c r="G205" s="52"/>
      <c r="H205" s="16" t="s">
        <v>1016</v>
      </c>
      <c r="I205" s="16" t="s">
        <v>1017</v>
      </c>
      <c r="J205" s="46" t="s">
        <v>1018</v>
      </c>
      <c r="K205" s="46" t="s">
        <v>939</v>
      </c>
      <c r="L205" s="46">
        <v>2015</v>
      </c>
      <c r="M205" s="46"/>
      <c r="N205" s="46" t="s">
        <v>40</v>
      </c>
      <c r="O205" s="46"/>
      <c r="P205" s="46"/>
      <c r="Q205" s="46"/>
      <c r="R205" s="46"/>
      <c r="S205" s="46"/>
      <c r="T205" s="46" t="s">
        <v>40</v>
      </c>
      <c r="U205" s="46"/>
      <c r="V205" s="16" t="str">
        <f t="shared" si="0"/>
        <v>A2</v>
      </c>
      <c r="W205" s="13" t="str">
        <f t="shared" si="1"/>
        <v>Q4</v>
      </c>
      <c r="X205" s="46" t="s">
        <v>233</v>
      </c>
      <c r="Y205" s="46" t="s">
        <v>1019</v>
      </c>
      <c r="Z205" s="46" t="s">
        <v>43</v>
      </c>
    </row>
    <row r="206" spans="1:26" ht="15.75" customHeight="1">
      <c r="A206" s="1"/>
      <c r="B206" s="1"/>
      <c r="C206" s="39" t="s">
        <v>33</v>
      </c>
      <c r="D206" s="40">
        <v>199</v>
      </c>
      <c r="E206" s="69" t="s">
        <v>1020</v>
      </c>
      <c r="F206" s="67" t="s">
        <v>58</v>
      </c>
      <c r="G206" s="52"/>
      <c r="H206" s="16" t="s">
        <v>1021</v>
      </c>
      <c r="I206" s="16" t="s">
        <v>979</v>
      </c>
      <c r="J206" s="46" t="s">
        <v>980</v>
      </c>
      <c r="K206" s="46" t="s">
        <v>981</v>
      </c>
      <c r="L206" s="46">
        <v>2015</v>
      </c>
      <c r="M206" s="46"/>
      <c r="N206" s="46" t="s">
        <v>40</v>
      </c>
      <c r="O206" s="46"/>
      <c r="P206" s="46"/>
      <c r="Q206" s="46"/>
      <c r="R206" s="46"/>
      <c r="S206" s="46"/>
      <c r="T206" s="46" t="s">
        <v>40</v>
      </c>
      <c r="U206" s="46"/>
      <c r="V206" s="16" t="str">
        <f t="shared" si="0"/>
        <v>A2</v>
      </c>
      <c r="W206" s="13" t="str">
        <f t="shared" si="1"/>
        <v>Q4</v>
      </c>
      <c r="X206" s="46" t="s">
        <v>233</v>
      </c>
      <c r="Y206" s="46" t="s">
        <v>823</v>
      </c>
      <c r="Z206" s="46" t="s">
        <v>43</v>
      </c>
    </row>
    <row r="207" spans="1:26" ht="15.75" customHeight="1">
      <c r="A207" s="1"/>
      <c r="B207" s="1"/>
      <c r="C207" s="39" t="s">
        <v>33</v>
      </c>
      <c r="D207" s="40">
        <v>200</v>
      </c>
      <c r="E207" s="69" t="s">
        <v>1022</v>
      </c>
      <c r="F207" s="67" t="s">
        <v>58</v>
      </c>
      <c r="G207" s="52"/>
      <c r="H207" s="16" t="s">
        <v>1023</v>
      </c>
      <c r="I207" s="16" t="s">
        <v>59</v>
      </c>
      <c r="J207" s="46" t="s">
        <v>1024</v>
      </c>
      <c r="K207" s="46" t="s">
        <v>1025</v>
      </c>
      <c r="L207" s="46">
        <v>2014</v>
      </c>
      <c r="M207" s="46"/>
      <c r="N207" s="46"/>
      <c r="O207" s="46"/>
      <c r="P207" s="46" t="s">
        <v>40</v>
      </c>
      <c r="Q207" s="46"/>
      <c r="R207" s="46"/>
      <c r="S207" s="46"/>
      <c r="T207" s="46"/>
      <c r="U207" s="46"/>
      <c r="V207" s="16" t="str">
        <f t="shared" si="0"/>
        <v>C</v>
      </c>
      <c r="W207" s="13" t="str">
        <f t="shared" si="1"/>
        <v>Q4</v>
      </c>
      <c r="X207" s="46" t="s">
        <v>233</v>
      </c>
      <c r="Y207" s="46" t="s">
        <v>1026</v>
      </c>
      <c r="Z207" s="46" t="s">
        <v>43</v>
      </c>
    </row>
    <row r="208" spans="1:26" ht="15.75" customHeight="1">
      <c r="A208" s="1"/>
      <c r="B208" s="1"/>
      <c r="C208" s="39" t="s">
        <v>33</v>
      </c>
      <c r="D208" s="40">
        <v>201</v>
      </c>
      <c r="E208" s="69" t="s">
        <v>1027</v>
      </c>
      <c r="F208" s="67" t="s">
        <v>51</v>
      </c>
      <c r="G208" s="52"/>
      <c r="H208" s="16" t="s">
        <v>1028</v>
      </c>
      <c r="I208" s="16" t="s">
        <v>753</v>
      </c>
      <c r="J208" s="46" t="s">
        <v>1029</v>
      </c>
      <c r="K208" s="46" t="s">
        <v>1030</v>
      </c>
      <c r="L208" s="46">
        <v>2014</v>
      </c>
      <c r="M208" s="46"/>
      <c r="N208" s="46"/>
      <c r="O208" s="46"/>
      <c r="P208" s="46" t="s">
        <v>40</v>
      </c>
      <c r="Q208" s="46"/>
      <c r="R208" s="46"/>
      <c r="S208" s="46"/>
      <c r="T208" s="46"/>
      <c r="U208" s="46"/>
      <c r="V208" s="16" t="str">
        <f t="shared" si="0"/>
        <v>C</v>
      </c>
      <c r="W208" s="13" t="str">
        <f t="shared" si="1"/>
        <v>Q4</v>
      </c>
      <c r="X208" s="46" t="s">
        <v>233</v>
      </c>
      <c r="Y208" s="46" t="s">
        <v>1031</v>
      </c>
      <c r="Z208" s="46" t="s">
        <v>43</v>
      </c>
    </row>
    <row r="209" spans="1:26" ht="15.75" customHeight="1">
      <c r="A209" s="1"/>
      <c r="B209" s="1"/>
      <c r="C209" s="39" t="s">
        <v>33</v>
      </c>
      <c r="D209" s="40">
        <v>202</v>
      </c>
      <c r="E209" s="69" t="s">
        <v>1032</v>
      </c>
      <c r="F209" s="67" t="s">
        <v>51</v>
      </c>
      <c r="G209" s="52"/>
      <c r="H209" s="16" t="s">
        <v>1033</v>
      </c>
      <c r="I209" s="16" t="s">
        <v>59</v>
      </c>
      <c r="J209" s="46" t="s">
        <v>1034</v>
      </c>
      <c r="K209" s="46" t="s">
        <v>1035</v>
      </c>
      <c r="L209" s="46">
        <v>2014</v>
      </c>
      <c r="M209" s="46"/>
      <c r="N209" s="46"/>
      <c r="O209" s="46"/>
      <c r="P209" s="46" t="s">
        <v>40</v>
      </c>
      <c r="Q209" s="46"/>
      <c r="R209" s="46"/>
      <c r="S209" s="46"/>
      <c r="T209" s="46"/>
      <c r="U209" s="46"/>
      <c r="V209" s="16" t="str">
        <f t="shared" si="0"/>
        <v>C</v>
      </c>
      <c r="W209" s="13" t="str">
        <f t="shared" si="1"/>
        <v>Q4</v>
      </c>
      <c r="X209" s="46" t="s">
        <v>233</v>
      </c>
      <c r="Y209" s="46" t="s">
        <v>1036</v>
      </c>
      <c r="Z209" s="46" t="s">
        <v>43</v>
      </c>
    </row>
    <row r="210" spans="1:26" ht="15.75" customHeight="1">
      <c r="A210" s="1"/>
      <c r="B210" s="1"/>
      <c r="C210" s="39" t="s">
        <v>33</v>
      </c>
      <c r="D210" s="40">
        <v>203</v>
      </c>
      <c r="E210" s="69" t="s">
        <v>1037</v>
      </c>
      <c r="F210" s="67" t="s">
        <v>51</v>
      </c>
      <c r="G210" s="52"/>
      <c r="H210" s="16" t="s">
        <v>1038</v>
      </c>
      <c r="I210" s="16" t="s">
        <v>59</v>
      </c>
      <c r="J210" s="46" t="s">
        <v>804</v>
      </c>
      <c r="K210" s="46" t="s">
        <v>805</v>
      </c>
      <c r="L210" s="46">
        <v>2014</v>
      </c>
      <c r="M210" s="46"/>
      <c r="N210" s="46" t="s">
        <v>40</v>
      </c>
      <c r="O210" s="46"/>
      <c r="P210" s="46"/>
      <c r="Q210" s="46"/>
      <c r="R210" s="46"/>
      <c r="S210" s="46"/>
      <c r="T210" s="46"/>
      <c r="U210" s="46"/>
      <c r="V210" s="16" t="str">
        <f t="shared" si="0"/>
        <v>A2</v>
      </c>
      <c r="W210" s="13" t="str">
        <f t="shared" si="1"/>
        <v>Q2</v>
      </c>
      <c r="X210" s="46" t="s">
        <v>233</v>
      </c>
      <c r="Y210" s="46" t="s">
        <v>1039</v>
      </c>
      <c r="Z210" s="46" t="s">
        <v>43</v>
      </c>
    </row>
    <row r="211" spans="1:26" ht="15.75" customHeight="1">
      <c r="A211" s="1"/>
      <c r="B211" s="1"/>
      <c r="C211" s="39" t="s">
        <v>33</v>
      </c>
      <c r="D211" s="40">
        <v>204</v>
      </c>
      <c r="E211" s="69" t="s">
        <v>1040</v>
      </c>
      <c r="F211" s="67" t="s">
        <v>58</v>
      </c>
      <c r="G211" s="52"/>
      <c r="H211" s="16" t="s">
        <v>1041</v>
      </c>
      <c r="I211" s="16" t="s">
        <v>59</v>
      </c>
      <c r="J211" s="46" t="s">
        <v>60</v>
      </c>
      <c r="K211" s="46" t="s">
        <v>61</v>
      </c>
      <c r="L211" s="46">
        <v>2014</v>
      </c>
      <c r="M211" s="46"/>
      <c r="N211" s="46"/>
      <c r="O211" s="46" t="s">
        <v>40</v>
      </c>
      <c r="P211" s="46"/>
      <c r="Q211" s="46"/>
      <c r="R211" s="46"/>
      <c r="S211" s="46"/>
      <c r="T211" s="46"/>
      <c r="U211" s="46"/>
      <c r="V211" s="16" t="str">
        <f t="shared" si="0"/>
        <v>B</v>
      </c>
      <c r="W211" s="13" t="str">
        <f t="shared" si="1"/>
        <v>Q3</v>
      </c>
      <c r="X211" s="46" t="s">
        <v>1042</v>
      </c>
      <c r="Y211" s="46" t="s">
        <v>1043</v>
      </c>
      <c r="Z211" s="46" t="s">
        <v>43</v>
      </c>
    </row>
    <row r="212" spans="1:26" ht="15.75" customHeight="1">
      <c r="A212" s="1"/>
      <c r="B212" s="1"/>
      <c r="C212" s="39" t="s">
        <v>33</v>
      </c>
      <c r="D212" s="40">
        <v>205</v>
      </c>
      <c r="E212" s="69" t="s">
        <v>1044</v>
      </c>
      <c r="F212" s="67" t="s">
        <v>35</v>
      </c>
      <c r="G212" s="52"/>
      <c r="H212" s="16" t="s">
        <v>1045</v>
      </c>
      <c r="I212" s="16" t="s">
        <v>59</v>
      </c>
      <c r="J212" s="46" t="s">
        <v>1046</v>
      </c>
      <c r="K212" s="46" t="s">
        <v>1035</v>
      </c>
      <c r="L212" s="46">
        <v>2014</v>
      </c>
      <c r="M212" s="46"/>
      <c r="N212" s="46"/>
      <c r="O212" s="46"/>
      <c r="P212" s="46" t="s">
        <v>40</v>
      </c>
      <c r="Q212" s="46"/>
      <c r="R212" s="46"/>
      <c r="S212" s="46"/>
      <c r="T212" s="46"/>
      <c r="U212" s="46"/>
      <c r="V212" s="16" t="str">
        <f t="shared" si="0"/>
        <v>C</v>
      </c>
      <c r="W212" s="13" t="str">
        <f t="shared" si="1"/>
        <v>Q4</v>
      </c>
      <c r="X212" s="46" t="s">
        <v>233</v>
      </c>
      <c r="Y212" s="46" t="s">
        <v>1047</v>
      </c>
      <c r="Z212" s="46" t="s">
        <v>43</v>
      </c>
    </row>
    <row r="213" spans="1:26" ht="15.75" customHeight="1">
      <c r="A213" s="1"/>
      <c r="B213" s="1"/>
      <c r="C213" s="39" t="s">
        <v>33</v>
      </c>
      <c r="D213" s="40">
        <v>206</v>
      </c>
      <c r="E213" s="69" t="s">
        <v>1048</v>
      </c>
      <c r="F213" s="67" t="s">
        <v>58</v>
      </c>
      <c r="G213" s="52"/>
      <c r="H213" s="16" t="s">
        <v>1049</v>
      </c>
      <c r="I213" s="16" t="s">
        <v>59</v>
      </c>
      <c r="J213" s="46" t="s">
        <v>1024</v>
      </c>
      <c r="K213" s="46" t="s">
        <v>1025</v>
      </c>
      <c r="L213" s="46">
        <v>2014</v>
      </c>
      <c r="M213" s="46"/>
      <c r="N213" s="46"/>
      <c r="O213" s="46"/>
      <c r="P213" s="46" t="s">
        <v>40</v>
      </c>
      <c r="Q213" s="46"/>
      <c r="R213" s="46"/>
      <c r="S213" s="46"/>
      <c r="T213" s="46"/>
      <c r="U213" s="46"/>
      <c r="V213" s="16" t="str">
        <f t="shared" si="0"/>
        <v>C</v>
      </c>
      <c r="W213" s="13" t="str">
        <f t="shared" si="1"/>
        <v>Q4</v>
      </c>
      <c r="X213" s="46" t="s">
        <v>233</v>
      </c>
      <c r="Y213" s="46" t="s">
        <v>1050</v>
      </c>
      <c r="Z213" s="46" t="s">
        <v>43</v>
      </c>
    </row>
    <row r="214" spans="1:26" ht="15.75" customHeight="1">
      <c r="A214" s="1"/>
      <c r="B214" s="1"/>
      <c r="C214" s="39" t="s">
        <v>33</v>
      </c>
      <c r="D214" s="40">
        <v>207</v>
      </c>
      <c r="E214" s="69" t="s">
        <v>1051</v>
      </c>
      <c r="F214" s="67" t="s">
        <v>58</v>
      </c>
      <c r="G214" s="67" t="s">
        <v>51</v>
      </c>
      <c r="H214" s="16" t="s">
        <v>1052</v>
      </c>
      <c r="I214" s="16" t="s">
        <v>59</v>
      </c>
      <c r="J214" s="46" t="s">
        <v>804</v>
      </c>
      <c r="K214" s="46" t="s">
        <v>805</v>
      </c>
      <c r="L214" s="46">
        <v>2014</v>
      </c>
      <c r="M214" s="46"/>
      <c r="N214" s="46" t="s">
        <v>40</v>
      </c>
      <c r="O214" s="46"/>
      <c r="P214" s="46"/>
      <c r="Q214" s="46"/>
      <c r="R214" s="46"/>
      <c r="S214" s="46"/>
      <c r="T214" s="46"/>
      <c r="U214" s="46"/>
      <c r="V214" s="16" t="str">
        <f t="shared" si="0"/>
        <v>A2</v>
      </c>
      <c r="W214" s="13" t="str">
        <f t="shared" si="1"/>
        <v>Q2</v>
      </c>
      <c r="X214" s="71" t="s">
        <v>1053</v>
      </c>
      <c r="Y214" s="46" t="s">
        <v>1054</v>
      </c>
      <c r="Z214" s="46" t="s">
        <v>43</v>
      </c>
    </row>
    <row r="215" spans="1:26" ht="15.75" customHeight="1">
      <c r="A215" s="1"/>
      <c r="B215" s="1"/>
      <c r="C215" s="39" t="s">
        <v>33</v>
      </c>
      <c r="D215" s="40">
        <v>208</v>
      </c>
      <c r="E215" s="69" t="s">
        <v>1055</v>
      </c>
      <c r="F215" s="67" t="s">
        <v>168</v>
      </c>
      <c r="G215" s="52"/>
      <c r="H215" s="16" t="s">
        <v>1056</v>
      </c>
      <c r="I215" s="16" t="s">
        <v>1017</v>
      </c>
      <c r="J215" s="46" t="s">
        <v>1057</v>
      </c>
      <c r="K215" s="46" t="s">
        <v>595</v>
      </c>
      <c r="L215" s="46">
        <v>2014</v>
      </c>
      <c r="M215" s="46"/>
      <c r="N215" s="46" t="s">
        <v>40</v>
      </c>
      <c r="O215" s="46"/>
      <c r="P215" s="46"/>
      <c r="Q215" s="46"/>
      <c r="R215" s="46"/>
      <c r="S215" s="46"/>
      <c r="T215" s="46" t="s">
        <v>40</v>
      </c>
      <c r="U215" s="46"/>
      <c r="V215" s="16" t="str">
        <f t="shared" si="0"/>
        <v>A2</v>
      </c>
      <c r="W215" s="13" t="str">
        <f t="shared" si="1"/>
        <v>Q4</v>
      </c>
      <c r="X215" s="46" t="s">
        <v>233</v>
      </c>
      <c r="Y215" s="46" t="s">
        <v>1058</v>
      </c>
      <c r="Z215" s="46" t="s">
        <v>43</v>
      </c>
    </row>
    <row r="216" spans="1:26" ht="15.75" customHeight="1">
      <c r="A216" s="1"/>
      <c r="B216" s="1"/>
      <c r="C216" s="39" t="s">
        <v>33</v>
      </c>
      <c r="D216" s="40">
        <v>209</v>
      </c>
      <c r="E216" s="69" t="s">
        <v>1059</v>
      </c>
      <c r="F216" s="67" t="s">
        <v>58</v>
      </c>
      <c r="G216" s="52"/>
      <c r="H216" s="16" t="s">
        <v>1060</v>
      </c>
      <c r="I216" s="16" t="s">
        <v>1061</v>
      </c>
      <c r="J216" s="46" t="s">
        <v>1062</v>
      </c>
      <c r="K216" s="46" t="s">
        <v>1063</v>
      </c>
      <c r="L216" s="46">
        <v>2014</v>
      </c>
      <c r="M216" s="46" t="s">
        <v>40</v>
      </c>
      <c r="N216" s="46"/>
      <c r="O216" s="46"/>
      <c r="P216" s="46"/>
      <c r="Q216" s="46"/>
      <c r="R216" s="46"/>
      <c r="S216" s="46"/>
      <c r="T216" s="46"/>
      <c r="U216" s="46"/>
      <c r="V216" s="16" t="str">
        <f t="shared" si="0"/>
        <v>A1</v>
      </c>
      <c r="W216" s="13" t="str">
        <f t="shared" si="1"/>
        <v>Q1</v>
      </c>
      <c r="X216" s="46" t="s">
        <v>1064</v>
      </c>
      <c r="Y216" s="46" t="s">
        <v>1065</v>
      </c>
      <c r="Z216" s="46" t="s">
        <v>43</v>
      </c>
    </row>
    <row r="217" spans="1:26" ht="15.75" customHeight="1">
      <c r="A217" s="1"/>
      <c r="B217" s="1"/>
      <c r="C217" s="39" t="s">
        <v>33</v>
      </c>
      <c r="D217" s="40">
        <v>210</v>
      </c>
      <c r="E217" s="69" t="s">
        <v>1066</v>
      </c>
      <c r="F217" s="67" t="s">
        <v>58</v>
      </c>
      <c r="G217" s="52"/>
      <c r="H217" s="16" t="s">
        <v>1067</v>
      </c>
      <c r="I217" s="16" t="s">
        <v>59</v>
      </c>
      <c r="J217" s="46" t="s">
        <v>1068</v>
      </c>
      <c r="K217" s="46" t="s">
        <v>1069</v>
      </c>
      <c r="L217" s="46">
        <v>2014</v>
      </c>
      <c r="M217" s="46" t="s">
        <v>40</v>
      </c>
      <c r="N217" s="46"/>
      <c r="O217" s="46"/>
      <c r="P217" s="46"/>
      <c r="Q217" s="46"/>
      <c r="R217" s="46"/>
      <c r="S217" s="46" t="s">
        <v>40</v>
      </c>
      <c r="T217" s="46"/>
      <c r="U217" s="46"/>
      <c r="V217" s="16" t="str">
        <f t="shared" si="0"/>
        <v>A1</v>
      </c>
      <c r="W217" s="13" t="str">
        <f t="shared" si="1"/>
        <v>Q3</v>
      </c>
      <c r="X217" s="46" t="s">
        <v>1070</v>
      </c>
      <c r="Y217" s="46" t="s">
        <v>1071</v>
      </c>
      <c r="Z217" s="46" t="s">
        <v>43</v>
      </c>
    </row>
    <row r="218" spans="1:26" ht="15.75" customHeight="1">
      <c r="A218" s="1"/>
      <c r="B218" s="1"/>
      <c r="C218" s="39" t="s">
        <v>33</v>
      </c>
      <c r="D218" s="40">
        <v>211</v>
      </c>
      <c r="E218" s="69" t="s">
        <v>1072</v>
      </c>
      <c r="F218" s="67" t="s">
        <v>168</v>
      </c>
      <c r="G218" s="52"/>
      <c r="H218" s="16" t="s">
        <v>1073</v>
      </c>
      <c r="I218" s="16" t="s">
        <v>102</v>
      </c>
      <c r="J218" s="46" t="s">
        <v>1074</v>
      </c>
      <c r="K218" s="46" t="s">
        <v>1075</v>
      </c>
      <c r="L218" s="46">
        <v>2014</v>
      </c>
      <c r="M218" s="46" t="s">
        <v>40</v>
      </c>
      <c r="N218" s="46"/>
      <c r="O218" s="46"/>
      <c r="P218" s="46"/>
      <c r="Q218" s="46" t="s">
        <v>40</v>
      </c>
      <c r="R218" s="46"/>
      <c r="S218" s="46"/>
      <c r="T218" s="46"/>
      <c r="U218" s="46"/>
      <c r="V218" s="16" t="str">
        <f t="shared" si="0"/>
        <v>A1</v>
      </c>
      <c r="W218" s="13" t="str">
        <f t="shared" si="1"/>
        <v>Q1</v>
      </c>
      <c r="X218" s="46" t="s">
        <v>1076</v>
      </c>
      <c r="Y218" s="46" t="s">
        <v>1077</v>
      </c>
      <c r="Z218" s="46" t="s">
        <v>43</v>
      </c>
    </row>
    <row r="219" spans="1:26" ht="15.75" customHeight="1">
      <c r="A219" s="1"/>
      <c r="B219" s="1"/>
      <c r="C219" s="39" t="s">
        <v>33</v>
      </c>
      <c r="D219" s="40">
        <v>212</v>
      </c>
      <c r="E219" s="69" t="s">
        <v>1078</v>
      </c>
      <c r="F219" s="67" t="s">
        <v>51</v>
      </c>
      <c r="G219" s="67" t="s">
        <v>58</v>
      </c>
      <c r="H219" s="16" t="s">
        <v>1079</v>
      </c>
      <c r="I219" s="16" t="s">
        <v>59</v>
      </c>
      <c r="J219" s="46" t="s">
        <v>804</v>
      </c>
      <c r="K219" s="46" t="s">
        <v>805</v>
      </c>
      <c r="L219" s="46">
        <v>2014</v>
      </c>
      <c r="M219" s="46"/>
      <c r="N219" s="46" t="s">
        <v>40</v>
      </c>
      <c r="O219" s="46"/>
      <c r="P219" s="46"/>
      <c r="Q219" s="46"/>
      <c r="R219" s="46"/>
      <c r="S219" s="46"/>
      <c r="T219" s="46"/>
      <c r="U219" s="46"/>
      <c r="V219" s="16" t="str">
        <f t="shared" si="0"/>
        <v>A2</v>
      </c>
      <c r="W219" s="13" t="str">
        <f t="shared" si="1"/>
        <v>Q2</v>
      </c>
      <c r="X219" s="46" t="s">
        <v>1080</v>
      </c>
      <c r="Y219" s="46" t="s">
        <v>1081</v>
      </c>
      <c r="Z219" s="46" t="s">
        <v>43</v>
      </c>
    </row>
    <row r="220" spans="1:26" ht="15.75" customHeight="1">
      <c r="A220" s="1"/>
      <c r="B220" s="1"/>
      <c r="C220" s="39" t="s">
        <v>33</v>
      </c>
      <c r="D220" s="40">
        <v>213</v>
      </c>
      <c r="E220" s="69" t="s">
        <v>1082</v>
      </c>
      <c r="F220" s="67" t="s">
        <v>168</v>
      </c>
      <c r="G220" s="52"/>
      <c r="H220" s="16" t="s">
        <v>1083</v>
      </c>
      <c r="I220" s="16" t="s">
        <v>102</v>
      </c>
      <c r="J220" s="46" t="s">
        <v>1084</v>
      </c>
      <c r="K220" s="46" t="s">
        <v>1085</v>
      </c>
      <c r="L220" s="46">
        <v>2014</v>
      </c>
      <c r="M220" s="46" t="s">
        <v>40</v>
      </c>
      <c r="N220" s="46"/>
      <c r="O220" s="46"/>
      <c r="P220" s="46"/>
      <c r="Q220" s="46" t="s">
        <v>40</v>
      </c>
      <c r="R220" s="46"/>
      <c r="S220" s="46"/>
      <c r="T220" s="46"/>
      <c r="U220" s="46"/>
      <c r="V220" s="16" t="str">
        <f t="shared" si="0"/>
        <v>A1</v>
      </c>
      <c r="W220" s="13" t="str">
        <f t="shared" si="1"/>
        <v>Q1</v>
      </c>
      <c r="X220" s="46" t="s">
        <v>233</v>
      </c>
      <c r="Y220" s="46" t="s">
        <v>1086</v>
      </c>
      <c r="Z220" s="46" t="s">
        <v>43</v>
      </c>
    </row>
    <row r="221" spans="1:26" ht="15.75" customHeight="1">
      <c r="A221" s="1"/>
      <c r="B221" s="1"/>
      <c r="C221" s="39" t="s">
        <v>33</v>
      </c>
      <c r="D221" s="40">
        <v>214</v>
      </c>
      <c r="E221" s="69" t="s">
        <v>1087</v>
      </c>
      <c r="F221" s="67" t="s">
        <v>58</v>
      </c>
      <c r="G221" s="52"/>
      <c r="H221" s="16" t="s">
        <v>1088</v>
      </c>
      <c r="I221" s="16" t="s">
        <v>59</v>
      </c>
      <c r="J221" s="46" t="s">
        <v>1089</v>
      </c>
      <c r="K221" s="46" t="s">
        <v>1090</v>
      </c>
      <c r="L221" s="46">
        <v>2014</v>
      </c>
      <c r="M221" s="46"/>
      <c r="N221" s="46"/>
      <c r="O221" s="46" t="s">
        <v>40</v>
      </c>
      <c r="P221" s="46"/>
      <c r="Q221" s="46"/>
      <c r="R221" s="46"/>
      <c r="S221" s="46"/>
      <c r="T221" s="46"/>
      <c r="U221" s="46"/>
      <c r="V221" s="16" t="str">
        <f t="shared" si="0"/>
        <v>B</v>
      </c>
      <c r="W221" s="13" t="str">
        <f t="shared" si="1"/>
        <v>Q3</v>
      </c>
      <c r="X221" s="46" t="s">
        <v>1091</v>
      </c>
      <c r="Y221" s="46" t="s">
        <v>1092</v>
      </c>
      <c r="Z221" s="46" t="s">
        <v>43</v>
      </c>
    </row>
    <row r="222" spans="1:26" ht="15.75" customHeight="1">
      <c r="A222" s="1"/>
      <c r="B222" s="1"/>
      <c r="C222" s="39" t="s">
        <v>33</v>
      </c>
      <c r="D222" s="40">
        <v>215</v>
      </c>
      <c r="E222" s="69" t="s">
        <v>1093</v>
      </c>
      <c r="F222" s="67" t="s">
        <v>58</v>
      </c>
      <c r="G222" s="52"/>
      <c r="H222" s="16" t="s">
        <v>1094</v>
      </c>
      <c r="I222" s="16" t="s">
        <v>59</v>
      </c>
      <c r="J222" s="46" t="s">
        <v>446</v>
      </c>
      <c r="K222" s="46" t="s">
        <v>447</v>
      </c>
      <c r="L222" s="46">
        <v>2014</v>
      </c>
      <c r="M222" s="46"/>
      <c r="N222" s="46"/>
      <c r="O222" s="46"/>
      <c r="P222" s="46" t="s">
        <v>40</v>
      </c>
      <c r="Q222" s="46"/>
      <c r="R222" s="46"/>
      <c r="S222" s="46"/>
      <c r="T222" s="46"/>
      <c r="U222" s="46"/>
      <c r="V222" s="16" t="str">
        <f t="shared" si="0"/>
        <v>C</v>
      </c>
      <c r="W222" s="13" t="str">
        <f t="shared" si="1"/>
        <v>Q4</v>
      </c>
      <c r="X222" s="46" t="s">
        <v>1095</v>
      </c>
      <c r="Y222" s="46" t="s">
        <v>1096</v>
      </c>
      <c r="Z222" s="46" t="s">
        <v>43</v>
      </c>
    </row>
    <row r="223" spans="1:26" ht="15.75" customHeight="1">
      <c r="A223" s="1"/>
      <c r="B223" s="1"/>
      <c r="C223" s="39" t="s">
        <v>33</v>
      </c>
      <c r="D223" s="40">
        <v>216</v>
      </c>
      <c r="E223" s="69" t="s">
        <v>1097</v>
      </c>
      <c r="F223" s="67" t="s">
        <v>51</v>
      </c>
      <c r="G223" s="67" t="s">
        <v>58</v>
      </c>
      <c r="H223" s="16" t="s">
        <v>1098</v>
      </c>
      <c r="I223" s="16" t="s">
        <v>75</v>
      </c>
      <c r="J223" s="46" t="s">
        <v>457</v>
      </c>
      <c r="K223" s="46" t="s">
        <v>458</v>
      </c>
      <c r="L223" s="46">
        <v>2014</v>
      </c>
      <c r="M223" s="46"/>
      <c r="N223" s="46" t="s">
        <v>40</v>
      </c>
      <c r="O223" s="46"/>
      <c r="P223" s="46"/>
      <c r="Q223" s="46"/>
      <c r="R223" s="46" t="s">
        <v>40</v>
      </c>
      <c r="S223" s="46"/>
      <c r="T223" s="46"/>
      <c r="U223" s="46"/>
      <c r="V223" s="16" t="str">
        <f t="shared" si="0"/>
        <v>A2</v>
      </c>
      <c r="W223" s="13" t="str">
        <f t="shared" si="1"/>
        <v>Q2</v>
      </c>
      <c r="X223" s="46" t="s">
        <v>1099</v>
      </c>
      <c r="Y223" s="46" t="s">
        <v>1100</v>
      </c>
      <c r="Z223" s="46" t="s">
        <v>43</v>
      </c>
    </row>
    <row r="224" spans="1:26" ht="15.75" customHeight="1">
      <c r="A224" s="1"/>
      <c r="B224" s="1"/>
      <c r="C224" s="39" t="s">
        <v>33</v>
      </c>
      <c r="D224" s="40">
        <v>217</v>
      </c>
      <c r="E224" s="69" t="s">
        <v>1101</v>
      </c>
      <c r="F224" s="67" t="s">
        <v>168</v>
      </c>
      <c r="G224" s="52"/>
      <c r="H224" s="16" t="s">
        <v>1102</v>
      </c>
      <c r="I224" s="16" t="s">
        <v>59</v>
      </c>
      <c r="J224" s="46" t="s">
        <v>60</v>
      </c>
      <c r="K224" s="46" t="s">
        <v>61</v>
      </c>
      <c r="L224" s="46">
        <v>2014</v>
      </c>
      <c r="M224" s="46"/>
      <c r="N224" s="46"/>
      <c r="O224" s="46" t="s">
        <v>40</v>
      </c>
      <c r="P224" s="46"/>
      <c r="Q224" s="46"/>
      <c r="R224" s="46"/>
      <c r="S224" s="46"/>
      <c r="T224" s="46"/>
      <c r="U224" s="46"/>
      <c r="V224" s="16" t="str">
        <f t="shared" si="0"/>
        <v>B</v>
      </c>
      <c r="W224" s="13" t="str">
        <f t="shared" si="1"/>
        <v>Q3</v>
      </c>
      <c r="X224" s="46" t="s">
        <v>1103</v>
      </c>
      <c r="Y224" s="46" t="s">
        <v>1104</v>
      </c>
      <c r="Z224" s="46" t="s">
        <v>43</v>
      </c>
    </row>
    <row r="225" spans="1:26" ht="15.75" customHeight="1">
      <c r="A225" s="1"/>
      <c r="B225" s="1"/>
      <c r="C225" s="39" t="s">
        <v>33</v>
      </c>
      <c r="D225" s="40">
        <v>218</v>
      </c>
      <c r="E225" s="69" t="s">
        <v>1105</v>
      </c>
      <c r="F225" s="67" t="s">
        <v>58</v>
      </c>
      <c r="G225" s="52"/>
      <c r="H225" s="16" t="s">
        <v>1106</v>
      </c>
      <c r="I225" s="16" t="s">
        <v>124</v>
      </c>
      <c r="J225" s="46" t="s">
        <v>1107</v>
      </c>
      <c r="K225" s="46" t="s">
        <v>126</v>
      </c>
      <c r="L225" s="46">
        <v>2014</v>
      </c>
      <c r="M225" s="46"/>
      <c r="N225" s="46"/>
      <c r="O225" s="46"/>
      <c r="P225" s="46" t="s">
        <v>40</v>
      </c>
      <c r="Q225" s="46"/>
      <c r="R225" s="46"/>
      <c r="S225" s="46"/>
      <c r="T225" s="46"/>
      <c r="U225" s="46"/>
      <c r="V225" s="16" t="str">
        <f t="shared" si="0"/>
        <v>C</v>
      </c>
      <c r="W225" s="13" t="str">
        <f t="shared" si="1"/>
        <v>Q4</v>
      </c>
      <c r="X225" s="46" t="s">
        <v>1108</v>
      </c>
      <c r="Y225" s="46" t="s">
        <v>1109</v>
      </c>
      <c r="Z225" s="46" t="s">
        <v>43</v>
      </c>
    </row>
    <row r="226" spans="1:26" ht="15.75" customHeight="1">
      <c r="A226" s="1"/>
      <c r="B226" s="1"/>
      <c r="C226" s="39" t="s">
        <v>33</v>
      </c>
      <c r="D226" s="40">
        <v>219</v>
      </c>
      <c r="E226" s="69" t="s">
        <v>1110</v>
      </c>
      <c r="F226" s="67" t="s">
        <v>58</v>
      </c>
      <c r="G226" s="52"/>
      <c r="H226" s="16" t="s">
        <v>1111</v>
      </c>
      <c r="I226" s="16" t="s">
        <v>59</v>
      </c>
      <c r="J226" s="46" t="s">
        <v>804</v>
      </c>
      <c r="K226" s="46" t="s">
        <v>805</v>
      </c>
      <c r="L226" s="46">
        <v>2014</v>
      </c>
      <c r="M226" s="46"/>
      <c r="N226" s="46" t="s">
        <v>40</v>
      </c>
      <c r="O226" s="46"/>
      <c r="P226" s="46"/>
      <c r="Q226" s="46"/>
      <c r="R226" s="46"/>
      <c r="S226" s="46"/>
      <c r="T226" s="46"/>
      <c r="U226" s="46"/>
      <c r="V226" s="16" t="str">
        <f t="shared" si="0"/>
        <v>A2</v>
      </c>
      <c r="W226" s="13" t="str">
        <f t="shared" si="1"/>
        <v>Q2</v>
      </c>
      <c r="X226" s="46" t="s">
        <v>1112</v>
      </c>
      <c r="Y226" s="46" t="s">
        <v>1113</v>
      </c>
      <c r="Z226" s="46" t="s">
        <v>43</v>
      </c>
    </row>
    <row r="227" spans="1:26" ht="15.75" customHeight="1">
      <c r="A227" s="1"/>
      <c r="B227" s="1"/>
      <c r="C227" s="39" t="s">
        <v>33</v>
      </c>
      <c r="D227" s="40">
        <v>220</v>
      </c>
      <c r="E227" s="69" t="s">
        <v>1114</v>
      </c>
      <c r="F227" s="67" t="s">
        <v>51</v>
      </c>
      <c r="G227" s="52"/>
      <c r="H227" s="16" t="s">
        <v>1115</v>
      </c>
      <c r="I227" s="16" t="s">
        <v>59</v>
      </c>
      <c r="J227" s="46" t="s">
        <v>804</v>
      </c>
      <c r="K227" s="46" t="s">
        <v>805</v>
      </c>
      <c r="L227" s="46">
        <v>2013</v>
      </c>
      <c r="M227" s="46"/>
      <c r="N227" s="46" t="s">
        <v>40</v>
      </c>
      <c r="O227" s="46"/>
      <c r="P227" s="46"/>
      <c r="Q227" s="46"/>
      <c r="R227" s="46"/>
      <c r="S227" s="46"/>
      <c r="T227" s="46"/>
      <c r="U227" s="46"/>
      <c r="V227" s="16" t="str">
        <f t="shared" si="0"/>
        <v>A2</v>
      </c>
      <c r="W227" s="13" t="str">
        <f t="shared" si="1"/>
        <v>Q2</v>
      </c>
      <c r="X227" s="71" t="s">
        <v>1116</v>
      </c>
      <c r="Y227" s="46" t="s">
        <v>1117</v>
      </c>
      <c r="Z227" s="46" t="s">
        <v>43</v>
      </c>
    </row>
    <row r="228" spans="1:26" ht="15.75" customHeight="1">
      <c r="A228" s="1"/>
      <c r="B228" s="1"/>
      <c r="C228" s="39" t="s">
        <v>33</v>
      </c>
      <c r="D228" s="40">
        <v>221</v>
      </c>
      <c r="E228" s="69" t="s">
        <v>1118</v>
      </c>
      <c r="F228" s="67" t="s">
        <v>58</v>
      </c>
      <c r="G228" s="52"/>
      <c r="H228" s="16" t="s">
        <v>1119</v>
      </c>
      <c r="I228" s="16" t="s">
        <v>59</v>
      </c>
      <c r="J228" s="46" t="s">
        <v>446</v>
      </c>
      <c r="K228" s="46" t="s">
        <v>447</v>
      </c>
      <c r="L228" s="46">
        <v>2013</v>
      </c>
      <c r="M228" s="46"/>
      <c r="N228" s="46"/>
      <c r="O228" s="46"/>
      <c r="P228" s="46" t="s">
        <v>40</v>
      </c>
      <c r="Q228" s="46"/>
      <c r="R228" s="46"/>
      <c r="S228" s="46"/>
      <c r="T228" s="46"/>
      <c r="U228" s="46"/>
      <c r="V228" s="16" t="str">
        <f t="shared" si="0"/>
        <v>C</v>
      </c>
      <c r="W228" s="13" t="str">
        <f t="shared" si="1"/>
        <v>Q4</v>
      </c>
      <c r="X228" s="46" t="s">
        <v>1120</v>
      </c>
      <c r="Y228" s="46" t="s">
        <v>1121</v>
      </c>
      <c r="Z228" s="46" t="s">
        <v>43</v>
      </c>
    </row>
    <row r="229" spans="1:26" ht="15.75" customHeight="1">
      <c r="A229" s="1"/>
      <c r="B229" s="1"/>
      <c r="C229" s="39" t="s">
        <v>33</v>
      </c>
      <c r="D229" s="40">
        <v>222</v>
      </c>
      <c r="E229" s="69" t="s">
        <v>1122</v>
      </c>
      <c r="F229" s="67" t="s">
        <v>58</v>
      </c>
      <c r="G229" s="52"/>
      <c r="H229" s="16" t="s">
        <v>1123</v>
      </c>
      <c r="I229" s="16" t="s">
        <v>59</v>
      </c>
      <c r="J229" s="46" t="s">
        <v>1034</v>
      </c>
      <c r="K229" s="46" t="s">
        <v>1035</v>
      </c>
      <c r="L229" s="46">
        <v>2013</v>
      </c>
      <c r="M229" s="46"/>
      <c r="N229" s="46"/>
      <c r="O229" s="46"/>
      <c r="P229" s="46" t="s">
        <v>40</v>
      </c>
      <c r="Q229" s="46"/>
      <c r="R229" s="46"/>
      <c r="S229" s="46"/>
      <c r="T229" s="46"/>
      <c r="U229" s="46"/>
      <c r="V229" s="16" t="str">
        <f t="shared" si="0"/>
        <v>C</v>
      </c>
      <c r="W229" s="13" t="str">
        <f t="shared" si="1"/>
        <v>Q4</v>
      </c>
      <c r="X229" s="71" t="s">
        <v>1124</v>
      </c>
      <c r="Y229" s="46" t="s">
        <v>1125</v>
      </c>
      <c r="Z229" s="46" t="s">
        <v>43</v>
      </c>
    </row>
    <row r="230" spans="1:26" ht="15.75" customHeight="1">
      <c r="A230" s="1"/>
      <c r="B230" s="1"/>
      <c r="C230" s="39" t="s">
        <v>33</v>
      </c>
      <c r="D230" s="40">
        <v>223</v>
      </c>
      <c r="E230" s="69" t="s">
        <v>1126</v>
      </c>
      <c r="F230" s="67" t="s">
        <v>58</v>
      </c>
      <c r="G230" s="52"/>
      <c r="H230" s="16" t="s">
        <v>1127</v>
      </c>
      <c r="I230" s="16" t="s">
        <v>59</v>
      </c>
      <c r="J230" s="46" t="s">
        <v>1128</v>
      </c>
      <c r="K230" s="46" t="s">
        <v>1129</v>
      </c>
      <c r="L230" s="46">
        <v>2013</v>
      </c>
      <c r="M230" s="46"/>
      <c r="N230" s="46"/>
      <c r="O230" s="46"/>
      <c r="P230" s="46" t="s">
        <v>40</v>
      </c>
      <c r="Q230" s="46"/>
      <c r="R230" s="46"/>
      <c r="S230" s="46"/>
      <c r="T230" s="46"/>
      <c r="U230" s="46"/>
      <c r="V230" s="16" t="str">
        <f t="shared" si="0"/>
        <v>C</v>
      </c>
      <c r="W230" s="13" t="str">
        <f t="shared" si="1"/>
        <v>Q4</v>
      </c>
      <c r="X230" s="71" t="s">
        <v>1130</v>
      </c>
      <c r="Y230" s="46" t="s">
        <v>1131</v>
      </c>
      <c r="Z230" s="46" t="s">
        <v>43</v>
      </c>
    </row>
    <row r="231" spans="1:26" ht="15.75" customHeight="1">
      <c r="A231" s="1"/>
      <c r="B231" s="1"/>
      <c r="C231" s="39" t="s">
        <v>33</v>
      </c>
      <c r="D231" s="40">
        <v>224</v>
      </c>
      <c r="E231" s="69" t="s">
        <v>1132</v>
      </c>
      <c r="F231" s="67" t="s">
        <v>58</v>
      </c>
      <c r="G231" s="52"/>
      <c r="H231" s="16" t="s">
        <v>1133</v>
      </c>
      <c r="I231" s="16" t="s">
        <v>59</v>
      </c>
      <c r="J231" s="46" t="s">
        <v>523</v>
      </c>
      <c r="K231" s="46" t="s">
        <v>447</v>
      </c>
      <c r="L231" s="46">
        <v>2013</v>
      </c>
      <c r="M231" s="46"/>
      <c r="N231" s="46"/>
      <c r="O231" s="46"/>
      <c r="P231" s="46" t="s">
        <v>40</v>
      </c>
      <c r="Q231" s="46"/>
      <c r="R231" s="46"/>
      <c r="S231" s="46"/>
      <c r="T231" s="46"/>
      <c r="U231" s="46"/>
      <c r="V231" s="16" t="str">
        <f t="shared" si="0"/>
        <v>C</v>
      </c>
      <c r="W231" s="13" t="str">
        <f t="shared" si="1"/>
        <v>Q4</v>
      </c>
      <c r="X231" s="71" t="s">
        <v>1134</v>
      </c>
      <c r="Y231" s="46" t="s">
        <v>1135</v>
      </c>
      <c r="Z231" s="46" t="s">
        <v>43</v>
      </c>
    </row>
    <row r="232" spans="1:26" ht="15.75" customHeight="1">
      <c r="A232" s="1"/>
      <c r="B232" s="1"/>
      <c r="C232" s="39" t="s">
        <v>33</v>
      </c>
      <c r="D232" s="40">
        <v>225</v>
      </c>
      <c r="E232" s="69" t="s">
        <v>1136</v>
      </c>
      <c r="F232" s="67" t="s">
        <v>58</v>
      </c>
      <c r="G232" s="52"/>
      <c r="H232" s="16" t="s">
        <v>1137</v>
      </c>
      <c r="I232" s="16" t="s">
        <v>59</v>
      </c>
      <c r="J232" s="46" t="s">
        <v>523</v>
      </c>
      <c r="K232" s="46" t="s">
        <v>447</v>
      </c>
      <c r="L232" s="46">
        <v>2013</v>
      </c>
      <c r="M232" s="46"/>
      <c r="N232" s="46"/>
      <c r="O232" s="46"/>
      <c r="P232" s="46" t="s">
        <v>40</v>
      </c>
      <c r="Q232" s="46"/>
      <c r="R232" s="46"/>
      <c r="S232" s="46"/>
      <c r="T232" s="46"/>
      <c r="U232" s="46"/>
      <c r="V232" s="16" t="str">
        <f t="shared" si="0"/>
        <v>C</v>
      </c>
      <c r="W232" s="13" t="str">
        <f t="shared" si="1"/>
        <v>Q4</v>
      </c>
      <c r="X232" s="46" t="s">
        <v>1138</v>
      </c>
      <c r="Y232" s="46" t="s">
        <v>1139</v>
      </c>
      <c r="Z232" s="46" t="s">
        <v>43</v>
      </c>
    </row>
    <row r="233" spans="1:26" ht="15.75" customHeight="1">
      <c r="A233" s="1"/>
      <c r="B233" s="1"/>
      <c r="C233" s="39" t="s">
        <v>33</v>
      </c>
      <c r="D233" s="40">
        <v>226</v>
      </c>
      <c r="E233" s="69" t="s">
        <v>1140</v>
      </c>
      <c r="F233" s="67" t="s">
        <v>58</v>
      </c>
      <c r="G233" s="52"/>
      <c r="H233" s="16" t="s">
        <v>1141</v>
      </c>
      <c r="I233" s="16" t="s">
        <v>59</v>
      </c>
      <c r="J233" s="46" t="s">
        <v>523</v>
      </c>
      <c r="K233" s="46" t="s">
        <v>447</v>
      </c>
      <c r="L233" s="46">
        <v>2013</v>
      </c>
      <c r="M233" s="46"/>
      <c r="N233" s="46"/>
      <c r="O233" s="46"/>
      <c r="P233" s="46" t="s">
        <v>40</v>
      </c>
      <c r="Q233" s="46"/>
      <c r="R233" s="46"/>
      <c r="S233" s="46"/>
      <c r="T233" s="46"/>
      <c r="U233" s="46"/>
      <c r="V233" s="16" t="str">
        <f t="shared" si="0"/>
        <v>C</v>
      </c>
      <c r="W233" s="13" t="str">
        <f t="shared" si="1"/>
        <v>Q4</v>
      </c>
      <c r="X233" s="71" t="s">
        <v>1142</v>
      </c>
      <c r="Y233" s="46" t="s">
        <v>1143</v>
      </c>
      <c r="Z233" s="46" t="s">
        <v>43</v>
      </c>
    </row>
    <row r="234" spans="1:26" ht="15.75" customHeight="1">
      <c r="A234" s="1"/>
      <c r="B234" s="1"/>
      <c r="C234" s="39" t="s">
        <v>33</v>
      </c>
      <c r="D234" s="40">
        <v>227</v>
      </c>
      <c r="E234" s="69" t="s">
        <v>1144</v>
      </c>
      <c r="F234" s="67" t="s">
        <v>58</v>
      </c>
      <c r="G234" s="52"/>
      <c r="H234" s="16" t="s">
        <v>1145</v>
      </c>
      <c r="I234" s="16" t="s">
        <v>124</v>
      </c>
      <c r="J234" s="46" t="s">
        <v>1146</v>
      </c>
      <c r="K234" s="46" t="s">
        <v>126</v>
      </c>
      <c r="L234" s="46">
        <v>2013</v>
      </c>
      <c r="M234" s="46"/>
      <c r="N234" s="46"/>
      <c r="O234" s="46"/>
      <c r="P234" s="46" t="s">
        <v>40</v>
      </c>
      <c r="Q234" s="46"/>
      <c r="R234" s="46"/>
      <c r="S234" s="46"/>
      <c r="T234" s="46"/>
      <c r="U234" s="46"/>
      <c r="V234" s="16" t="str">
        <f t="shared" si="0"/>
        <v>C</v>
      </c>
      <c r="W234" s="13" t="str">
        <f t="shared" si="1"/>
        <v>Q4</v>
      </c>
      <c r="X234" s="46" t="s">
        <v>1147</v>
      </c>
      <c r="Y234" s="46" t="s">
        <v>1148</v>
      </c>
      <c r="Z234" s="46" t="s">
        <v>43</v>
      </c>
    </row>
    <row r="235" spans="1:26" ht="15.75" customHeight="1">
      <c r="A235" s="1"/>
      <c r="B235" s="1"/>
      <c r="C235" s="39" t="s">
        <v>33</v>
      </c>
      <c r="D235" s="40">
        <v>228</v>
      </c>
      <c r="E235" s="69" t="s">
        <v>1149</v>
      </c>
      <c r="F235" s="67" t="s">
        <v>58</v>
      </c>
      <c r="G235" s="52"/>
      <c r="H235" s="16" t="s">
        <v>1150</v>
      </c>
      <c r="I235" s="16" t="s">
        <v>59</v>
      </c>
      <c r="J235" s="46" t="s">
        <v>523</v>
      </c>
      <c r="K235" s="46" t="s">
        <v>447</v>
      </c>
      <c r="L235" s="46">
        <v>2013</v>
      </c>
      <c r="M235" s="46"/>
      <c r="N235" s="46"/>
      <c r="O235" s="46"/>
      <c r="P235" s="46" t="s">
        <v>40</v>
      </c>
      <c r="Q235" s="46"/>
      <c r="R235" s="46"/>
      <c r="S235" s="46"/>
      <c r="T235" s="46"/>
      <c r="U235" s="46"/>
      <c r="V235" s="16" t="str">
        <f t="shared" si="0"/>
        <v>C</v>
      </c>
      <c r="W235" s="13" t="str">
        <f t="shared" si="1"/>
        <v>Q4</v>
      </c>
      <c r="X235" s="46" t="s">
        <v>1151</v>
      </c>
      <c r="Y235" s="46" t="s">
        <v>1152</v>
      </c>
      <c r="Z235" s="46" t="s">
        <v>43</v>
      </c>
    </row>
    <row r="236" spans="1:26" ht="15.75" customHeight="1">
      <c r="A236" s="1"/>
      <c r="B236" s="1"/>
      <c r="C236" s="39" t="s">
        <v>33</v>
      </c>
      <c r="D236" s="40">
        <v>229</v>
      </c>
      <c r="E236" s="69" t="s">
        <v>1153</v>
      </c>
      <c r="F236" s="67" t="s">
        <v>168</v>
      </c>
      <c r="G236" s="52"/>
      <c r="H236" s="16" t="s">
        <v>1154</v>
      </c>
      <c r="I236" s="16" t="s">
        <v>59</v>
      </c>
      <c r="J236" s="46" t="s">
        <v>60</v>
      </c>
      <c r="K236" s="46" t="s">
        <v>61</v>
      </c>
      <c r="L236" s="46">
        <v>2013</v>
      </c>
      <c r="M236" s="46"/>
      <c r="N236" s="46"/>
      <c r="O236" s="46" t="s">
        <v>40</v>
      </c>
      <c r="P236" s="46"/>
      <c r="Q236" s="46"/>
      <c r="R236" s="46"/>
      <c r="S236" s="46"/>
      <c r="T236" s="46"/>
      <c r="U236" s="46"/>
      <c r="V236" s="16" t="str">
        <f t="shared" si="0"/>
        <v>B</v>
      </c>
      <c r="W236" s="13" t="str">
        <f t="shared" si="1"/>
        <v>Q3</v>
      </c>
      <c r="X236" s="46" t="s">
        <v>1155</v>
      </c>
      <c r="Y236" s="46" t="s">
        <v>1156</v>
      </c>
      <c r="Z236" s="46" t="s">
        <v>43</v>
      </c>
    </row>
    <row r="237" spans="1:26" ht="15.75" customHeight="1">
      <c r="A237" s="1"/>
      <c r="B237" s="1"/>
      <c r="C237" s="39" t="s">
        <v>33</v>
      </c>
      <c r="D237" s="40">
        <v>230</v>
      </c>
      <c r="E237" s="69" t="s">
        <v>1157</v>
      </c>
      <c r="F237" s="67" t="s">
        <v>51</v>
      </c>
      <c r="G237" s="52"/>
      <c r="H237" s="16" t="s">
        <v>1158</v>
      </c>
      <c r="I237" s="16" t="s">
        <v>59</v>
      </c>
      <c r="J237" s="46" t="s">
        <v>1159</v>
      </c>
      <c r="K237" s="46" t="s">
        <v>1160</v>
      </c>
      <c r="L237" s="46">
        <v>2013</v>
      </c>
      <c r="M237" s="46"/>
      <c r="N237" s="46"/>
      <c r="O237" s="46" t="s">
        <v>40</v>
      </c>
      <c r="P237" s="46"/>
      <c r="Q237" s="46"/>
      <c r="R237" s="46"/>
      <c r="S237" s="46"/>
      <c r="T237" s="46"/>
      <c r="U237" s="46"/>
      <c r="V237" s="16" t="str">
        <f t="shared" si="0"/>
        <v>B</v>
      </c>
      <c r="W237" s="13" t="str">
        <f t="shared" si="1"/>
        <v>Q3</v>
      </c>
      <c r="X237" s="71" t="s">
        <v>1161</v>
      </c>
      <c r="Y237" s="46" t="s">
        <v>1162</v>
      </c>
      <c r="Z237" s="46" t="s">
        <v>43</v>
      </c>
    </row>
    <row r="238" spans="1:26" ht="15.75" customHeight="1">
      <c r="A238" s="1"/>
      <c r="B238" s="1"/>
      <c r="C238" s="39" t="s">
        <v>33</v>
      </c>
      <c r="D238" s="40">
        <v>231</v>
      </c>
      <c r="E238" s="69" t="s">
        <v>1163</v>
      </c>
      <c r="F238" s="67" t="s">
        <v>58</v>
      </c>
      <c r="G238" s="52"/>
      <c r="H238" s="16" t="s">
        <v>1164</v>
      </c>
      <c r="I238" s="16" t="s">
        <v>59</v>
      </c>
      <c r="J238" s="46" t="s">
        <v>446</v>
      </c>
      <c r="K238" s="46" t="s">
        <v>447</v>
      </c>
      <c r="L238" s="46">
        <v>2013</v>
      </c>
      <c r="M238" s="46"/>
      <c r="N238" s="46"/>
      <c r="O238" s="46"/>
      <c r="P238" s="46" t="s">
        <v>40</v>
      </c>
      <c r="Q238" s="46"/>
      <c r="R238" s="46"/>
      <c r="S238" s="46"/>
      <c r="T238" s="46"/>
      <c r="U238" s="46"/>
      <c r="V238" s="16" t="str">
        <f t="shared" si="0"/>
        <v>C</v>
      </c>
      <c r="W238" s="13" t="str">
        <f t="shared" si="1"/>
        <v>Q4</v>
      </c>
      <c r="X238" s="71" t="s">
        <v>1142</v>
      </c>
      <c r="Y238" s="46" t="s">
        <v>1165</v>
      </c>
      <c r="Z238" s="46" t="s">
        <v>43</v>
      </c>
    </row>
    <row r="239" spans="1:26" ht="15.75" customHeight="1">
      <c r="A239" s="1"/>
      <c r="B239" s="1"/>
      <c r="C239" s="39" t="s">
        <v>33</v>
      </c>
      <c r="D239" s="40">
        <v>232</v>
      </c>
      <c r="E239" s="69" t="s">
        <v>1166</v>
      </c>
      <c r="F239" s="67" t="s">
        <v>58</v>
      </c>
      <c r="G239" s="52"/>
      <c r="H239" s="16" t="s">
        <v>1167</v>
      </c>
      <c r="I239" s="16" t="s">
        <v>59</v>
      </c>
      <c r="J239" s="46" t="s">
        <v>1168</v>
      </c>
      <c r="K239" s="46" t="s">
        <v>61</v>
      </c>
      <c r="L239" s="46">
        <v>2013</v>
      </c>
      <c r="M239" s="46"/>
      <c r="N239" s="46"/>
      <c r="O239" s="46" t="s">
        <v>40</v>
      </c>
      <c r="P239" s="46"/>
      <c r="Q239" s="46"/>
      <c r="R239" s="46"/>
      <c r="S239" s="46"/>
      <c r="T239" s="46"/>
      <c r="U239" s="46"/>
      <c r="V239" s="16" t="str">
        <f t="shared" si="0"/>
        <v>B</v>
      </c>
      <c r="W239" s="13" t="str">
        <f t="shared" si="1"/>
        <v>Q3</v>
      </c>
      <c r="X239" s="46" t="s">
        <v>1169</v>
      </c>
      <c r="Y239" s="46" t="s">
        <v>1170</v>
      </c>
      <c r="Z239" s="46" t="s">
        <v>43</v>
      </c>
    </row>
    <row r="240" spans="1:26" ht="15.75" customHeight="1">
      <c r="A240" s="1"/>
      <c r="B240" s="1"/>
      <c r="C240" s="39" t="s">
        <v>33</v>
      </c>
      <c r="D240" s="40">
        <v>233</v>
      </c>
      <c r="E240" s="69" t="s">
        <v>1171</v>
      </c>
      <c r="F240" s="67" t="s">
        <v>51</v>
      </c>
      <c r="G240" s="52"/>
      <c r="H240" s="16" t="s">
        <v>1172</v>
      </c>
      <c r="I240" s="16" t="s">
        <v>59</v>
      </c>
      <c r="J240" s="46" t="s">
        <v>446</v>
      </c>
      <c r="K240" s="46" t="s">
        <v>447</v>
      </c>
      <c r="L240" s="46">
        <v>2013</v>
      </c>
      <c r="M240" s="46"/>
      <c r="N240" s="46"/>
      <c r="O240" s="46"/>
      <c r="P240" s="46" t="s">
        <v>40</v>
      </c>
      <c r="Q240" s="46"/>
      <c r="R240" s="46"/>
      <c r="S240" s="46"/>
      <c r="T240" s="46"/>
      <c r="U240" s="46"/>
      <c r="V240" s="16" t="str">
        <f t="shared" si="0"/>
        <v>C</v>
      </c>
      <c r="W240" s="13" t="str">
        <f t="shared" si="1"/>
        <v>Q4</v>
      </c>
      <c r="X240" s="46" t="s">
        <v>1173</v>
      </c>
      <c r="Y240" s="46" t="s">
        <v>1174</v>
      </c>
      <c r="Z240" s="46" t="s">
        <v>43</v>
      </c>
    </row>
    <row r="241" spans="1:26" ht="15.75" customHeight="1">
      <c r="A241" s="1"/>
      <c r="B241" s="1"/>
      <c r="C241" s="39" t="s">
        <v>33</v>
      </c>
      <c r="D241" s="40">
        <v>234</v>
      </c>
      <c r="E241" s="69" t="s">
        <v>1175</v>
      </c>
      <c r="F241" s="67" t="s">
        <v>58</v>
      </c>
      <c r="G241" s="52"/>
      <c r="H241" s="16" t="s">
        <v>1176</v>
      </c>
      <c r="I241" s="16" t="s">
        <v>124</v>
      </c>
      <c r="J241" s="46" t="s">
        <v>1107</v>
      </c>
      <c r="K241" s="46" t="s">
        <v>126</v>
      </c>
      <c r="L241" s="46">
        <v>2013</v>
      </c>
      <c r="M241" s="46"/>
      <c r="N241" s="46"/>
      <c r="O241" s="46"/>
      <c r="P241" s="46" t="s">
        <v>40</v>
      </c>
      <c r="Q241" s="46"/>
      <c r="R241" s="46"/>
      <c r="S241" s="46"/>
      <c r="T241" s="46"/>
      <c r="U241" s="46"/>
      <c r="V241" s="16" t="str">
        <f t="shared" si="0"/>
        <v>C</v>
      </c>
      <c r="W241" s="13" t="str">
        <f t="shared" si="1"/>
        <v>Q4</v>
      </c>
      <c r="X241" s="46" t="s">
        <v>1177</v>
      </c>
      <c r="Y241" s="46" t="s">
        <v>1178</v>
      </c>
      <c r="Z241" s="46" t="s">
        <v>43</v>
      </c>
    </row>
    <row r="242" spans="1:26" ht="15.75" customHeight="1">
      <c r="A242" s="1"/>
      <c r="B242" s="1"/>
      <c r="C242" s="39" t="s">
        <v>33</v>
      </c>
      <c r="D242" s="40">
        <v>235</v>
      </c>
      <c r="E242" s="69" t="s">
        <v>1179</v>
      </c>
      <c r="F242" s="67" t="s">
        <v>58</v>
      </c>
      <c r="G242" s="52"/>
      <c r="H242" s="16" t="s">
        <v>1180</v>
      </c>
      <c r="I242" s="16" t="s">
        <v>59</v>
      </c>
      <c r="J242" s="46" t="s">
        <v>523</v>
      </c>
      <c r="K242" s="46" t="s">
        <v>447</v>
      </c>
      <c r="L242" s="46">
        <v>2013</v>
      </c>
      <c r="M242" s="46"/>
      <c r="N242" s="46"/>
      <c r="O242" s="46"/>
      <c r="P242" s="46" t="s">
        <v>40</v>
      </c>
      <c r="Q242" s="46"/>
      <c r="R242" s="46"/>
      <c r="S242" s="46"/>
      <c r="T242" s="46"/>
      <c r="U242" s="46"/>
      <c r="V242" s="16" t="str">
        <f t="shared" si="0"/>
        <v>C</v>
      </c>
      <c r="W242" s="13" t="str">
        <f t="shared" si="1"/>
        <v>Q4</v>
      </c>
      <c r="X242" s="46" t="s">
        <v>1181</v>
      </c>
      <c r="Y242" s="46" t="s">
        <v>1182</v>
      </c>
      <c r="Z242" s="46" t="s">
        <v>43</v>
      </c>
    </row>
    <row r="243" spans="1:26" ht="15.75" customHeight="1">
      <c r="A243" s="1"/>
      <c r="B243" s="1"/>
      <c r="C243" s="39" t="s">
        <v>33</v>
      </c>
      <c r="D243" s="40">
        <v>236</v>
      </c>
      <c r="E243" s="69" t="s">
        <v>1183</v>
      </c>
      <c r="F243" s="67" t="s">
        <v>58</v>
      </c>
      <c r="G243" s="52"/>
      <c r="H243" s="16" t="s">
        <v>1184</v>
      </c>
      <c r="I243" s="16" t="s">
        <v>59</v>
      </c>
      <c r="J243" s="46" t="s">
        <v>804</v>
      </c>
      <c r="K243" s="46" t="s">
        <v>805</v>
      </c>
      <c r="L243" s="46">
        <v>2013</v>
      </c>
      <c r="M243" s="46"/>
      <c r="N243" s="46" t="s">
        <v>40</v>
      </c>
      <c r="O243" s="46"/>
      <c r="P243" s="46"/>
      <c r="Q243" s="46"/>
      <c r="R243" s="46"/>
      <c r="S243" s="46"/>
      <c r="T243" s="46"/>
      <c r="U243" s="46"/>
      <c r="V243" s="16" t="str">
        <f t="shared" si="0"/>
        <v>A2</v>
      </c>
      <c r="W243" s="13" t="str">
        <f t="shared" si="1"/>
        <v>Q2</v>
      </c>
      <c r="X243" s="46" t="s">
        <v>1185</v>
      </c>
      <c r="Y243" s="46" t="s">
        <v>1186</v>
      </c>
      <c r="Z243" s="46" t="s">
        <v>43</v>
      </c>
    </row>
    <row r="244" spans="1:26" ht="15.75" customHeight="1">
      <c r="A244" s="1"/>
      <c r="B244" s="1"/>
      <c r="C244" s="39" t="s">
        <v>33</v>
      </c>
      <c r="D244" s="40">
        <v>237</v>
      </c>
      <c r="E244" s="69" t="s">
        <v>1187</v>
      </c>
      <c r="F244" s="72" t="s">
        <v>51</v>
      </c>
      <c r="G244" s="69"/>
      <c r="H244" s="46" t="s">
        <v>1188</v>
      </c>
      <c r="I244" s="16" t="s">
        <v>59</v>
      </c>
      <c r="J244" s="46" t="s">
        <v>523</v>
      </c>
      <c r="K244" s="46" t="s">
        <v>447</v>
      </c>
      <c r="L244" s="46">
        <v>2013</v>
      </c>
      <c r="M244" s="46"/>
      <c r="N244" s="46"/>
      <c r="O244" s="46"/>
      <c r="P244" s="46" t="s">
        <v>40</v>
      </c>
      <c r="Q244" s="46"/>
      <c r="R244" s="46"/>
      <c r="S244" s="46"/>
      <c r="T244" s="46"/>
      <c r="U244" s="46"/>
      <c r="V244" s="16" t="str">
        <f t="shared" si="0"/>
        <v>C</v>
      </c>
      <c r="W244" s="13" t="str">
        <f t="shared" si="1"/>
        <v>Q4</v>
      </c>
      <c r="X244" s="75" t="s">
        <v>1142</v>
      </c>
      <c r="Y244" s="46" t="s">
        <v>1189</v>
      </c>
      <c r="Z244" s="46" t="s">
        <v>43</v>
      </c>
    </row>
    <row r="245" spans="1:26" ht="15.75" customHeight="1">
      <c r="A245" s="8"/>
      <c r="B245" s="8"/>
      <c r="C245" s="76" t="s">
        <v>1190</v>
      </c>
      <c r="D245" s="40">
        <v>238</v>
      </c>
      <c r="E245" s="77" t="s">
        <v>1191</v>
      </c>
      <c r="F245" s="78" t="s">
        <v>35</v>
      </c>
      <c r="G245" s="13"/>
      <c r="H245" s="13"/>
      <c r="I245" s="13" t="s">
        <v>1192</v>
      </c>
      <c r="J245" s="13" t="s">
        <v>1193</v>
      </c>
      <c r="K245" s="13" t="s">
        <v>1194</v>
      </c>
      <c r="L245" s="13">
        <v>2020</v>
      </c>
      <c r="M245" s="13"/>
      <c r="N245" s="13"/>
      <c r="O245" s="13"/>
      <c r="P245" s="13"/>
      <c r="Q245" s="13"/>
      <c r="R245" s="13"/>
      <c r="S245" s="13"/>
      <c r="T245" s="13"/>
      <c r="U245" s="13" t="s">
        <v>172</v>
      </c>
      <c r="V245" s="16" t="str">
        <f t="shared" si="0"/>
        <v>NI</v>
      </c>
      <c r="W245" s="13" t="str">
        <f t="shared" si="1"/>
        <v>NI</v>
      </c>
      <c r="X245" s="14" t="s">
        <v>1195</v>
      </c>
      <c r="Y245" s="14" t="s">
        <v>1196</v>
      </c>
      <c r="Z245" s="13" t="s">
        <v>1197</v>
      </c>
    </row>
    <row r="246" spans="1:26" ht="15.75" customHeight="1">
      <c r="A246" s="1"/>
      <c r="B246" s="1"/>
      <c r="C246" s="39" t="s">
        <v>1190</v>
      </c>
      <c r="D246" s="40">
        <v>239</v>
      </c>
      <c r="E246" s="69" t="s">
        <v>1198</v>
      </c>
      <c r="F246" s="54" t="s">
        <v>35</v>
      </c>
      <c r="G246" s="16"/>
      <c r="H246" s="16"/>
      <c r="I246" s="16" t="s">
        <v>1192</v>
      </c>
      <c r="J246" s="16" t="s">
        <v>1199</v>
      </c>
      <c r="K246" s="46" t="s">
        <v>1200</v>
      </c>
      <c r="L246" s="16">
        <v>2019</v>
      </c>
      <c r="M246" s="16"/>
      <c r="N246" s="16"/>
      <c r="O246" s="16"/>
      <c r="P246" s="16"/>
      <c r="Q246" s="16"/>
      <c r="R246" s="16"/>
      <c r="S246" s="16"/>
      <c r="T246" s="16"/>
      <c r="U246" s="16" t="s">
        <v>40</v>
      </c>
      <c r="V246" s="16" t="str">
        <f t="shared" si="0"/>
        <v>NI</v>
      </c>
      <c r="W246" s="13" t="str">
        <f t="shared" si="1"/>
        <v>NI</v>
      </c>
      <c r="X246" s="46" t="s">
        <v>1201</v>
      </c>
      <c r="Y246" s="46" t="s">
        <v>1202</v>
      </c>
      <c r="Z246" s="16" t="s">
        <v>1197</v>
      </c>
    </row>
    <row r="247" spans="1:26" ht="15.75" customHeight="1">
      <c r="A247" s="1"/>
      <c r="B247" s="1"/>
      <c r="C247" s="39" t="s">
        <v>1190</v>
      </c>
      <c r="D247" s="40">
        <v>240</v>
      </c>
      <c r="E247" s="69" t="s">
        <v>1203</v>
      </c>
      <c r="F247" s="54" t="s">
        <v>35</v>
      </c>
      <c r="G247" s="16"/>
      <c r="H247" s="16"/>
      <c r="I247" s="16" t="s">
        <v>1192</v>
      </c>
      <c r="J247" s="16" t="s">
        <v>1204</v>
      </c>
      <c r="K247" s="46" t="s">
        <v>1205</v>
      </c>
      <c r="L247" s="16">
        <v>2019</v>
      </c>
      <c r="M247" s="16"/>
      <c r="N247" s="16"/>
      <c r="O247" s="16"/>
      <c r="P247" s="16"/>
      <c r="Q247" s="16"/>
      <c r="R247" s="16"/>
      <c r="S247" s="16"/>
      <c r="T247" s="16"/>
      <c r="U247" s="16" t="s">
        <v>40</v>
      </c>
      <c r="V247" s="16" t="str">
        <f t="shared" si="0"/>
        <v>NI</v>
      </c>
      <c r="W247" s="13" t="str">
        <f t="shared" si="1"/>
        <v>NI</v>
      </c>
      <c r="X247" s="46" t="s">
        <v>1206</v>
      </c>
      <c r="Y247" s="46" t="s">
        <v>1207</v>
      </c>
      <c r="Z247" s="16" t="s">
        <v>1197</v>
      </c>
    </row>
    <row r="248" spans="1:26" ht="15.75" customHeight="1">
      <c r="A248" s="1"/>
      <c r="B248" s="1"/>
      <c r="C248" s="39" t="s">
        <v>1190</v>
      </c>
      <c r="D248" s="40">
        <v>241</v>
      </c>
      <c r="E248" s="69" t="s">
        <v>1208</v>
      </c>
      <c r="F248" s="54" t="s">
        <v>35</v>
      </c>
      <c r="G248" s="16"/>
      <c r="H248" s="16"/>
      <c r="I248" s="16" t="s">
        <v>1192</v>
      </c>
      <c r="J248" s="16" t="s">
        <v>1046</v>
      </c>
      <c r="K248" s="45" t="s">
        <v>1035</v>
      </c>
      <c r="L248" s="16">
        <v>2019</v>
      </c>
      <c r="M248" s="16"/>
      <c r="N248" s="16"/>
      <c r="O248" s="16"/>
      <c r="P248" s="16"/>
      <c r="Q248" s="16"/>
      <c r="R248" s="16"/>
      <c r="S248" s="16"/>
      <c r="T248" s="16"/>
      <c r="U248" s="16" t="s">
        <v>40</v>
      </c>
      <c r="V248" s="16" t="str">
        <f t="shared" si="0"/>
        <v>NI</v>
      </c>
      <c r="W248" s="13" t="str">
        <f t="shared" si="1"/>
        <v>NI</v>
      </c>
      <c r="X248" s="46" t="s">
        <v>1209</v>
      </c>
      <c r="Y248" s="46" t="s">
        <v>1207</v>
      </c>
      <c r="Z248" s="16" t="s">
        <v>1197</v>
      </c>
    </row>
    <row r="249" spans="1:26" ht="15.75" customHeight="1">
      <c r="A249" s="1"/>
      <c r="B249" s="1"/>
      <c r="C249" s="39" t="s">
        <v>1190</v>
      </c>
      <c r="D249" s="40">
        <v>242</v>
      </c>
      <c r="E249" s="69" t="s">
        <v>1210</v>
      </c>
      <c r="F249" s="54" t="s">
        <v>35</v>
      </c>
      <c r="G249" s="16"/>
      <c r="H249" s="16"/>
      <c r="I249" s="16" t="s">
        <v>110</v>
      </c>
      <c r="J249" s="16" t="s">
        <v>1211</v>
      </c>
      <c r="K249" s="46" t="s">
        <v>1212</v>
      </c>
      <c r="L249" s="16">
        <v>2018</v>
      </c>
      <c r="M249" s="16"/>
      <c r="N249" s="16"/>
      <c r="O249" s="16"/>
      <c r="P249" s="16"/>
      <c r="Q249" s="16"/>
      <c r="R249" s="16"/>
      <c r="S249" s="16"/>
      <c r="T249" s="16"/>
      <c r="U249" s="16" t="s">
        <v>40</v>
      </c>
      <c r="V249" s="16" t="str">
        <f t="shared" si="0"/>
        <v>NI</v>
      </c>
      <c r="W249" s="13" t="str">
        <f t="shared" si="1"/>
        <v>NI</v>
      </c>
      <c r="X249" s="79" t="s">
        <v>1213</v>
      </c>
      <c r="Y249" s="46" t="s">
        <v>1214</v>
      </c>
      <c r="Z249" s="16" t="s">
        <v>43</v>
      </c>
    </row>
    <row r="250" spans="1:26" ht="15.75" customHeight="1">
      <c r="A250" s="1"/>
      <c r="B250" s="1"/>
      <c r="C250" s="39" t="s">
        <v>1190</v>
      </c>
      <c r="D250" s="40">
        <v>243</v>
      </c>
      <c r="E250" s="69" t="s">
        <v>1215</v>
      </c>
      <c r="F250" s="54" t="s">
        <v>35</v>
      </c>
      <c r="G250" s="16"/>
      <c r="H250" s="16"/>
      <c r="I250" s="16" t="s">
        <v>59</v>
      </c>
      <c r="J250" s="46" t="s">
        <v>1216</v>
      </c>
      <c r="K250" s="46" t="s">
        <v>1217</v>
      </c>
      <c r="L250" s="16">
        <v>2018</v>
      </c>
      <c r="M250" s="16"/>
      <c r="N250" s="16"/>
      <c r="O250" s="16"/>
      <c r="P250" s="16"/>
      <c r="Q250" s="16"/>
      <c r="R250" s="16"/>
      <c r="S250" s="16"/>
      <c r="T250" s="16"/>
      <c r="U250" s="16" t="s">
        <v>172</v>
      </c>
      <c r="V250" s="16" t="str">
        <f t="shared" si="0"/>
        <v>NI</v>
      </c>
      <c r="W250" s="13" t="str">
        <f t="shared" si="1"/>
        <v>NI</v>
      </c>
      <c r="X250" s="46" t="s">
        <v>1218</v>
      </c>
      <c r="Y250" s="46" t="s">
        <v>1219</v>
      </c>
      <c r="Z250" s="16" t="s">
        <v>43</v>
      </c>
    </row>
    <row r="251" spans="1:26" ht="15.75" customHeight="1">
      <c r="A251" s="1"/>
      <c r="B251" s="1"/>
      <c r="C251" s="39" t="s">
        <v>1190</v>
      </c>
      <c r="D251" s="40">
        <v>244</v>
      </c>
      <c r="E251" s="69" t="s">
        <v>1220</v>
      </c>
      <c r="F251" s="54" t="s">
        <v>35</v>
      </c>
      <c r="G251" s="16"/>
      <c r="H251" s="16"/>
      <c r="I251" s="16" t="s">
        <v>59</v>
      </c>
      <c r="J251" s="46" t="s">
        <v>1221</v>
      </c>
      <c r="K251" s="46" t="s">
        <v>1222</v>
      </c>
      <c r="L251" s="16">
        <v>2018</v>
      </c>
      <c r="M251" s="16"/>
      <c r="N251" s="16"/>
      <c r="O251" s="16"/>
      <c r="P251" s="16"/>
      <c r="Q251" s="16"/>
      <c r="R251" s="16"/>
      <c r="S251" s="16"/>
      <c r="T251" s="16"/>
      <c r="U251" s="16" t="s">
        <v>172</v>
      </c>
      <c r="V251" s="16" t="str">
        <f t="shared" si="0"/>
        <v>NI</v>
      </c>
      <c r="W251" s="13" t="str">
        <f t="shared" si="1"/>
        <v>NI</v>
      </c>
      <c r="X251" s="46" t="s">
        <v>1223</v>
      </c>
      <c r="Y251" s="46" t="s">
        <v>1224</v>
      </c>
      <c r="Z251" s="16" t="s">
        <v>43</v>
      </c>
    </row>
    <row r="252" spans="1:26" ht="15.75" customHeight="1">
      <c r="A252" s="1"/>
      <c r="B252" s="1"/>
      <c r="C252" s="39" t="s">
        <v>1190</v>
      </c>
      <c r="D252" s="40">
        <v>245</v>
      </c>
      <c r="E252" s="69" t="s">
        <v>1225</v>
      </c>
      <c r="F252" s="54" t="s">
        <v>35</v>
      </c>
      <c r="G252" s="16"/>
      <c r="H252" s="16"/>
      <c r="I252" s="16" t="s">
        <v>59</v>
      </c>
      <c r="J252" s="46" t="s">
        <v>1226</v>
      </c>
      <c r="K252" s="46" t="s">
        <v>1035</v>
      </c>
      <c r="L252" s="16">
        <v>2018</v>
      </c>
      <c r="M252" s="16"/>
      <c r="N252" s="16"/>
      <c r="O252" s="16"/>
      <c r="P252" s="16"/>
      <c r="Q252" s="16"/>
      <c r="R252" s="16"/>
      <c r="S252" s="16"/>
      <c r="T252" s="16"/>
      <c r="U252" s="16" t="s">
        <v>172</v>
      </c>
      <c r="V252" s="16" t="str">
        <f t="shared" si="0"/>
        <v>NI</v>
      </c>
      <c r="W252" s="13" t="str">
        <f t="shared" si="1"/>
        <v>NI</v>
      </c>
      <c r="X252" s="46" t="s">
        <v>1227</v>
      </c>
      <c r="Y252" s="46" t="s">
        <v>1219</v>
      </c>
      <c r="Z252" s="16" t="s">
        <v>43</v>
      </c>
    </row>
    <row r="253" spans="1:26" ht="15.75" customHeight="1">
      <c r="A253" s="1"/>
      <c r="B253" s="1"/>
      <c r="C253" s="39" t="s">
        <v>1190</v>
      </c>
      <c r="D253" s="40">
        <v>246</v>
      </c>
      <c r="E253" s="69" t="s">
        <v>1228</v>
      </c>
      <c r="F253" s="54" t="s">
        <v>35</v>
      </c>
      <c r="G253" s="16"/>
      <c r="H253" s="16"/>
      <c r="I253" s="16" t="s">
        <v>59</v>
      </c>
      <c r="J253" s="46" t="s">
        <v>1229</v>
      </c>
      <c r="K253" s="46" t="s">
        <v>874</v>
      </c>
      <c r="L253" s="16">
        <v>2018</v>
      </c>
      <c r="M253" s="16"/>
      <c r="N253" s="54" t="s">
        <v>40</v>
      </c>
      <c r="O253" s="16"/>
      <c r="P253" s="16"/>
      <c r="Q253" s="16"/>
      <c r="R253" s="16"/>
      <c r="S253" s="16"/>
      <c r="T253" s="16"/>
      <c r="U253" s="54"/>
      <c r="V253" s="16" t="str">
        <f t="shared" si="0"/>
        <v>A2</v>
      </c>
      <c r="W253" s="13" t="str">
        <f t="shared" si="1"/>
        <v>Q2</v>
      </c>
      <c r="X253" s="46" t="s">
        <v>1230</v>
      </c>
      <c r="Y253" s="46" t="s">
        <v>1219</v>
      </c>
      <c r="Z253" s="16" t="s">
        <v>43</v>
      </c>
    </row>
    <row r="254" spans="1:26" ht="15.75" customHeight="1">
      <c r="A254" s="1"/>
      <c r="B254" s="1"/>
      <c r="C254" s="39" t="s">
        <v>1190</v>
      </c>
      <c r="D254" s="40">
        <v>247</v>
      </c>
      <c r="E254" s="69" t="s">
        <v>1231</v>
      </c>
      <c r="F254" s="54" t="s">
        <v>35</v>
      </c>
      <c r="G254" s="16"/>
      <c r="H254" s="16"/>
      <c r="I254" s="16" t="s">
        <v>59</v>
      </c>
      <c r="J254" s="46" t="s">
        <v>1221</v>
      </c>
      <c r="K254" s="46" t="s">
        <v>1222</v>
      </c>
      <c r="L254" s="16">
        <v>2018</v>
      </c>
      <c r="M254" s="16"/>
      <c r="N254" s="16"/>
      <c r="O254" s="16"/>
      <c r="P254" s="16"/>
      <c r="Q254" s="16"/>
      <c r="R254" s="16"/>
      <c r="S254" s="16"/>
      <c r="T254" s="16"/>
      <c r="U254" s="16" t="s">
        <v>172</v>
      </c>
      <c r="V254" s="16" t="str">
        <f t="shared" si="0"/>
        <v>NI</v>
      </c>
      <c r="W254" s="13" t="str">
        <f t="shared" si="1"/>
        <v>NI</v>
      </c>
      <c r="X254" s="46" t="s">
        <v>1232</v>
      </c>
      <c r="Y254" s="46" t="s">
        <v>1233</v>
      </c>
      <c r="Z254" s="16" t="s">
        <v>43</v>
      </c>
    </row>
    <row r="255" spans="1:26" ht="15.75" customHeight="1">
      <c r="A255" s="51"/>
      <c r="B255" s="51"/>
      <c r="C255" s="39" t="s">
        <v>1190</v>
      </c>
      <c r="D255" s="40">
        <v>248</v>
      </c>
      <c r="E255" s="52" t="s">
        <v>1234</v>
      </c>
      <c r="F255" s="54" t="s">
        <v>35</v>
      </c>
      <c r="G255" s="16"/>
      <c r="H255" s="16"/>
      <c r="I255" s="16" t="s">
        <v>59</v>
      </c>
      <c r="J255" s="16" t="s">
        <v>336</v>
      </c>
      <c r="K255" s="16" t="s">
        <v>1235</v>
      </c>
      <c r="L255" s="16">
        <v>2018</v>
      </c>
      <c r="M255" s="16"/>
      <c r="N255" s="16"/>
      <c r="O255" s="16"/>
      <c r="P255" s="16"/>
      <c r="Q255" s="16"/>
      <c r="R255" s="16"/>
      <c r="S255" s="16" t="s">
        <v>172</v>
      </c>
      <c r="T255" s="16"/>
      <c r="U255" s="16"/>
      <c r="V255" s="16" t="str">
        <f t="shared" si="0"/>
        <v>B</v>
      </c>
      <c r="W255" s="13" t="str">
        <f t="shared" si="1"/>
        <v>Q3</v>
      </c>
      <c r="X255" s="80" t="s">
        <v>1236</v>
      </c>
      <c r="Y255" s="16" t="s">
        <v>1237</v>
      </c>
      <c r="Z255" s="16" t="s">
        <v>43</v>
      </c>
    </row>
    <row r="256" spans="1:26" ht="15.75" customHeight="1">
      <c r="A256" s="1"/>
      <c r="B256" s="1"/>
      <c r="C256" s="39" t="s">
        <v>1190</v>
      </c>
      <c r="D256" s="40">
        <v>249</v>
      </c>
      <c r="E256" s="52" t="s">
        <v>1238</v>
      </c>
      <c r="F256" s="54" t="s">
        <v>35</v>
      </c>
      <c r="G256" s="16"/>
      <c r="H256" s="16"/>
      <c r="I256" s="16" t="s">
        <v>59</v>
      </c>
      <c r="J256" s="16" t="s">
        <v>1024</v>
      </c>
      <c r="K256" s="16" t="s">
        <v>1239</v>
      </c>
      <c r="L256" s="16">
        <v>2018</v>
      </c>
      <c r="M256" s="16"/>
      <c r="N256" s="16"/>
      <c r="O256" s="16"/>
      <c r="P256" s="16"/>
      <c r="Q256" s="16"/>
      <c r="R256" s="16"/>
      <c r="S256" s="16"/>
      <c r="T256" s="16"/>
      <c r="U256" s="16" t="s">
        <v>40</v>
      </c>
      <c r="V256" s="16" t="str">
        <f t="shared" si="0"/>
        <v>NI</v>
      </c>
      <c r="W256" s="13" t="str">
        <f t="shared" si="1"/>
        <v>NI</v>
      </c>
      <c r="X256" s="80" t="s">
        <v>233</v>
      </c>
      <c r="Y256" s="16" t="s">
        <v>1240</v>
      </c>
      <c r="Z256" s="16" t="s">
        <v>43</v>
      </c>
    </row>
    <row r="257" spans="1:26" ht="15.75" customHeight="1">
      <c r="A257" s="1"/>
      <c r="B257" s="1"/>
      <c r="C257" s="39" t="s">
        <v>1190</v>
      </c>
      <c r="D257" s="40">
        <v>250</v>
      </c>
      <c r="E257" s="52" t="s">
        <v>1241</v>
      </c>
      <c r="F257" s="54" t="s">
        <v>35</v>
      </c>
      <c r="G257" s="16"/>
      <c r="H257" s="16"/>
      <c r="I257" s="16" t="s">
        <v>52</v>
      </c>
      <c r="J257" s="16" t="s">
        <v>1242</v>
      </c>
      <c r="K257" s="16" t="s">
        <v>1243</v>
      </c>
      <c r="L257" s="16">
        <v>2018</v>
      </c>
      <c r="M257" s="16"/>
      <c r="N257" s="16"/>
      <c r="O257" s="16"/>
      <c r="P257" s="16"/>
      <c r="Q257" s="16"/>
      <c r="R257" s="16"/>
      <c r="S257" s="16"/>
      <c r="T257" s="16"/>
      <c r="U257" s="16" t="s">
        <v>172</v>
      </c>
      <c r="V257" s="16" t="str">
        <f t="shared" si="0"/>
        <v>NI</v>
      </c>
      <c r="W257" s="13" t="str">
        <f t="shared" si="1"/>
        <v>NI</v>
      </c>
      <c r="X257" s="80" t="s">
        <v>1244</v>
      </c>
      <c r="Y257" s="16" t="s">
        <v>1245</v>
      </c>
      <c r="Z257" s="16" t="s">
        <v>43</v>
      </c>
    </row>
    <row r="258" spans="1:26" ht="15.75" customHeight="1">
      <c r="A258" s="1"/>
      <c r="B258" s="1"/>
      <c r="C258" s="39" t="s">
        <v>1190</v>
      </c>
      <c r="D258" s="40">
        <v>251</v>
      </c>
      <c r="E258" s="52" t="s">
        <v>1246</v>
      </c>
      <c r="F258" s="54" t="s">
        <v>35</v>
      </c>
      <c r="G258" s="16"/>
      <c r="H258" s="16"/>
      <c r="I258" s="16" t="s">
        <v>91</v>
      </c>
      <c r="J258" s="16" t="s">
        <v>1247</v>
      </c>
      <c r="K258" s="16" t="s">
        <v>1248</v>
      </c>
      <c r="L258" s="16">
        <v>2018</v>
      </c>
      <c r="M258" s="16"/>
      <c r="N258" s="16"/>
      <c r="O258" s="16"/>
      <c r="P258" s="16"/>
      <c r="Q258" s="16"/>
      <c r="R258" s="16"/>
      <c r="S258" s="16"/>
      <c r="T258" s="16"/>
      <c r="U258" s="16" t="s">
        <v>40</v>
      </c>
      <c r="V258" s="16" t="str">
        <f t="shared" si="0"/>
        <v>NI</v>
      </c>
      <c r="W258" s="13" t="str">
        <f t="shared" si="1"/>
        <v>NI</v>
      </c>
      <c r="X258" s="80" t="s">
        <v>1249</v>
      </c>
      <c r="Y258" s="16" t="s">
        <v>1250</v>
      </c>
      <c r="Z258" s="16" t="s">
        <v>43</v>
      </c>
    </row>
    <row r="259" spans="1:26" ht="15.75" customHeight="1">
      <c r="A259" s="1"/>
      <c r="B259" s="1"/>
      <c r="C259" s="39" t="s">
        <v>1190</v>
      </c>
      <c r="D259" s="40">
        <v>252</v>
      </c>
      <c r="E259" s="52" t="s">
        <v>1251</v>
      </c>
      <c r="F259" s="54" t="s">
        <v>35</v>
      </c>
      <c r="G259" s="16"/>
      <c r="H259" s="16"/>
      <c r="I259" s="16" t="s">
        <v>102</v>
      </c>
      <c r="J259" s="16" t="s">
        <v>1252</v>
      </c>
      <c r="K259" s="16" t="s">
        <v>1253</v>
      </c>
      <c r="L259" s="16">
        <v>2018</v>
      </c>
      <c r="M259" s="16"/>
      <c r="N259" s="16"/>
      <c r="O259" s="16"/>
      <c r="P259" s="16"/>
      <c r="Q259" s="16"/>
      <c r="R259" s="16"/>
      <c r="S259" s="16"/>
      <c r="T259" s="16"/>
      <c r="U259" s="16" t="s">
        <v>40</v>
      </c>
      <c r="V259" s="16" t="str">
        <f t="shared" si="0"/>
        <v>NI</v>
      </c>
      <c r="W259" s="13" t="str">
        <f t="shared" si="1"/>
        <v>NI</v>
      </c>
      <c r="X259" s="80" t="s">
        <v>1254</v>
      </c>
      <c r="Y259" s="16" t="s">
        <v>1255</v>
      </c>
      <c r="Z259" s="16" t="s">
        <v>43</v>
      </c>
    </row>
    <row r="260" spans="1:26" ht="15.75" customHeight="1">
      <c r="A260" s="1"/>
      <c r="B260" s="1"/>
      <c r="C260" s="39" t="s">
        <v>1190</v>
      </c>
      <c r="D260" s="40">
        <v>253</v>
      </c>
      <c r="E260" s="52" t="s">
        <v>1256</v>
      </c>
      <c r="F260" s="54" t="s">
        <v>35</v>
      </c>
      <c r="G260" s="16"/>
      <c r="H260" s="16"/>
      <c r="I260" s="16" t="s">
        <v>110</v>
      </c>
      <c r="J260" s="16" t="s">
        <v>1257</v>
      </c>
      <c r="K260" s="16" t="s">
        <v>1258</v>
      </c>
      <c r="L260" s="16">
        <v>2018</v>
      </c>
      <c r="M260" s="16"/>
      <c r="N260" s="16"/>
      <c r="O260" s="16"/>
      <c r="P260" s="16"/>
      <c r="Q260" s="16"/>
      <c r="R260" s="16"/>
      <c r="S260" s="16"/>
      <c r="T260" s="16"/>
      <c r="U260" s="16" t="s">
        <v>40</v>
      </c>
      <c r="V260" s="16" t="str">
        <f t="shared" si="0"/>
        <v>NI</v>
      </c>
      <c r="W260" s="13" t="str">
        <f t="shared" si="1"/>
        <v>NI</v>
      </c>
      <c r="X260" s="80" t="s">
        <v>1259</v>
      </c>
      <c r="Y260" s="16" t="s">
        <v>1260</v>
      </c>
      <c r="Z260" s="16" t="s">
        <v>43</v>
      </c>
    </row>
    <row r="261" spans="1:26" ht="15.75" customHeight="1">
      <c r="A261" s="1"/>
      <c r="B261" s="1"/>
      <c r="C261" s="39" t="s">
        <v>1190</v>
      </c>
      <c r="D261" s="40">
        <v>254</v>
      </c>
      <c r="E261" s="52" t="s">
        <v>1261</v>
      </c>
      <c r="F261" s="54" t="s">
        <v>35</v>
      </c>
      <c r="G261" s="16"/>
      <c r="H261" s="16"/>
      <c r="I261" s="16" t="s">
        <v>59</v>
      </c>
      <c r="J261" s="16" t="s">
        <v>1024</v>
      </c>
      <c r="K261" s="16" t="s">
        <v>430</v>
      </c>
      <c r="L261" s="16">
        <v>2018</v>
      </c>
      <c r="M261" s="16"/>
      <c r="N261" s="16"/>
      <c r="O261" s="16"/>
      <c r="P261" s="16"/>
      <c r="Q261" s="16"/>
      <c r="R261" s="16"/>
      <c r="S261" s="16"/>
      <c r="T261" s="16"/>
      <c r="U261" s="16" t="s">
        <v>172</v>
      </c>
      <c r="V261" s="16" t="str">
        <f t="shared" si="0"/>
        <v>NI</v>
      </c>
      <c r="W261" s="13" t="str">
        <f t="shared" si="1"/>
        <v>NI</v>
      </c>
      <c r="X261" s="80" t="s">
        <v>1262</v>
      </c>
      <c r="Y261" s="16" t="s">
        <v>1263</v>
      </c>
      <c r="Z261" s="16" t="s">
        <v>43</v>
      </c>
    </row>
    <row r="262" spans="1:26" ht="15.75" customHeight="1">
      <c r="A262" s="1"/>
      <c r="B262" s="1"/>
      <c r="C262" s="39" t="s">
        <v>1190</v>
      </c>
      <c r="D262" s="40">
        <v>255</v>
      </c>
      <c r="E262" s="52" t="s">
        <v>1264</v>
      </c>
      <c r="F262" s="54" t="s">
        <v>35</v>
      </c>
      <c r="G262" s="16"/>
      <c r="H262" s="16"/>
      <c r="I262" s="16" t="s">
        <v>59</v>
      </c>
      <c r="J262" s="16" t="s">
        <v>1024</v>
      </c>
      <c r="K262" s="16" t="s">
        <v>1239</v>
      </c>
      <c r="L262" s="16">
        <v>2017</v>
      </c>
      <c r="M262" s="16"/>
      <c r="N262" s="16"/>
      <c r="O262" s="16" t="s">
        <v>40</v>
      </c>
      <c r="P262" s="16"/>
      <c r="Q262" s="16"/>
      <c r="R262" s="16"/>
      <c r="S262" s="16"/>
      <c r="T262" s="16"/>
      <c r="U262" s="16"/>
      <c r="V262" s="16" t="str">
        <f t="shared" si="0"/>
        <v>B</v>
      </c>
      <c r="W262" s="13" t="str">
        <f t="shared" si="1"/>
        <v>Q3</v>
      </c>
      <c r="X262" s="80" t="s">
        <v>1265</v>
      </c>
      <c r="Y262" s="16" t="s">
        <v>1266</v>
      </c>
      <c r="Z262" s="16" t="s">
        <v>43</v>
      </c>
    </row>
    <row r="263" spans="1:26" ht="15.75" customHeight="1">
      <c r="A263" s="1"/>
      <c r="B263" s="1"/>
      <c r="C263" s="39" t="s">
        <v>1190</v>
      </c>
      <c r="D263" s="40">
        <v>256</v>
      </c>
      <c r="E263" s="52" t="s">
        <v>1267</v>
      </c>
      <c r="F263" s="54" t="s">
        <v>51</v>
      </c>
      <c r="G263" s="16"/>
      <c r="H263" s="16"/>
      <c r="I263" s="16" t="s">
        <v>59</v>
      </c>
      <c r="J263" s="16" t="s">
        <v>1024</v>
      </c>
      <c r="K263" s="16" t="s">
        <v>1239</v>
      </c>
      <c r="L263" s="16">
        <v>2017</v>
      </c>
      <c r="M263" s="16"/>
      <c r="N263" s="16"/>
      <c r="O263" s="16" t="s">
        <v>40</v>
      </c>
      <c r="P263" s="16"/>
      <c r="Q263" s="16"/>
      <c r="R263" s="16"/>
      <c r="S263" s="16"/>
      <c r="T263" s="16"/>
      <c r="U263" s="16"/>
      <c r="V263" s="16" t="str">
        <f t="shared" si="0"/>
        <v>B</v>
      </c>
      <c r="W263" s="13" t="str">
        <f t="shared" si="1"/>
        <v>Q3</v>
      </c>
      <c r="X263" s="80" t="s">
        <v>1268</v>
      </c>
      <c r="Y263" s="16" t="s">
        <v>1269</v>
      </c>
      <c r="Z263" s="16" t="s">
        <v>43</v>
      </c>
    </row>
    <row r="264" spans="1:26" ht="15.75" customHeight="1">
      <c r="A264" s="1"/>
      <c r="B264" s="1"/>
      <c r="C264" s="39" t="s">
        <v>1190</v>
      </c>
      <c r="D264" s="40">
        <v>257</v>
      </c>
      <c r="E264" s="52" t="s">
        <v>1270</v>
      </c>
      <c r="F264" s="54" t="s">
        <v>51</v>
      </c>
      <c r="G264" s="16"/>
      <c r="H264" s="16"/>
      <c r="I264" s="16" t="s">
        <v>59</v>
      </c>
      <c r="J264" s="16" t="s">
        <v>1024</v>
      </c>
      <c r="K264" s="16" t="s">
        <v>1239</v>
      </c>
      <c r="L264" s="16">
        <v>2017</v>
      </c>
      <c r="M264" s="16"/>
      <c r="N264" s="16"/>
      <c r="O264" s="16" t="s">
        <v>40</v>
      </c>
      <c r="P264" s="16"/>
      <c r="Q264" s="16"/>
      <c r="R264" s="16"/>
      <c r="S264" s="16"/>
      <c r="T264" s="16"/>
      <c r="U264" s="16"/>
      <c r="V264" s="16" t="str">
        <f t="shared" si="0"/>
        <v>B</v>
      </c>
      <c r="W264" s="13" t="str">
        <f t="shared" si="1"/>
        <v>Q3</v>
      </c>
      <c r="X264" s="80" t="s">
        <v>1271</v>
      </c>
      <c r="Y264" s="16" t="s">
        <v>1269</v>
      </c>
      <c r="Z264" s="16" t="s">
        <v>43</v>
      </c>
    </row>
    <row r="265" spans="1:26" ht="15.75" customHeight="1">
      <c r="A265" s="1"/>
      <c r="B265" s="1"/>
      <c r="C265" s="39" t="s">
        <v>1190</v>
      </c>
      <c r="D265" s="40">
        <v>258</v>
      </c>
      <c r="E265" s="52" t="s">
        <v>1272</v>
      </c>
      <c r="F265" s="54" t="s">
        <v>35</v>
      </c>
      <c r="G265" s="16"/>
      <c r="H265" s="16"/>
      <c r="I265" s="16" t="s">
        <v>91</v>
      </c>
      <c r="J265" s="16" t="s">
        <v>1273</v>
      </c>
      <c r="K265" s="16" t="s">
        <v>1274</v>
      </c>
      <c r="L265" s="16">
        <v>2017</v>
      </c>
      <c r="M265" s="16"/>
      <c r="N265" s="16"/>
      <c r="O265" s="16"/>
      <c r="P265" s="16"/>
      <c r="Q265" s="16"/>
      <c r="R265" s="16"/>
      <c r="S265" s="16" t="s">
        <v>172</v>
      </c>
      <c r="T265" s="16"/>
      <c r="U265" s="16"/>
      <c r="V265" s="16" t="str">
        <f t="shared" si="0"/>
        <v>B</v>
      </c>
      <c r="W265" s="13" t="str">
        <f t="shared" si="1"/>
        <v>Q3</v>
      </c>
      <c r="X265" s="80" t="s">
        <v>1275</v>
      </c>
      <c r="Y265" s="16" t="s">
        <v>1276</v>
      </c>
      <c r="Z265" s="16" t="s">
        <v>43</v>
      </c>
    </row>
    <row r="266" spans="1:26" ht="15.75" customHeight="1">
      <c r="A266" s="1"/>
      <c r="B266" s="1"/>
      <c r="C266" s="39" t="s">
        <v>1190</v>
      </c>
      <c r="D266" s="40">
        <v>259</v>
      </c>
      <c r="E266" s="52" t="s">
        <v>1277</v>
      </c>
      <c r="F266" s="54" t="s">
        <v>35</v>
      </c>
      <c r="G266" s="16"/>
      <c r="H266" s="16"/>
      <c r="I266" s="16" t="s">
        <v>59</v>
      </c>
      <c r="J266" s="16" t="s">
        <v>1278</v>
      </c>
      <c r="K266" s="16" t="s">
        <v>293</v>
      </c>
      <c r="L266" s="16">
        <v>2017</v>
      </c>
      <c r="M266" s="16"/>
      <c r="N266" s="16"/>
      <c r="O266" s="16"/>
      <c r="P266" s="16"/>
      <c r="Q266" s="16"/>
      <c r="R266" s="16"/>
      <c r="S266" s="16" t="s">
        <v>172</v>
      </c>
      <c r="T266" s="16"/>
      <c r="U266" s="16"/>
      <c r="V266" s="16" t="str">
        <f t="shared" si="0"/>
        <v>B</v>
      </c>
      <c r="W266" s="13" t="str">
        <f t="shared" si="1"/>
        <v>Q3</v>
      </c>
      <c r="X266" s="80" t="s">
        <v>1279</v>
      </c>
      <c r="Y266" s="16" t="s">
        <v>1280</v>
      </c>
      <c r="Z266" s="16" t="s">
        <v>43</v>
      </c>
    </row>
    <row r="267" spans="1:26" ht="15.75" customHeight="1">
      <c r="A267" s="1"/>
      <c r="B267" s="1"/>
      <c r="C267" s="39" t="s">
        <v>1190</v>
      </c>
      <c r="D267" s="40">
        <v>260</v>
      </c>
      <c r="E267" s="52" t="s">
        <v>1281</v>
      </c>
      <c r="F267" s="54" t="s">
        <v>35</v>
      </c>
      <c r="G267" s="16"/>
      <c r="H267" s="16"/>
      <c r="I267" s="16" t="s">
        <v>59</v>
      </c>
      <c r="J267" s="16" t="s">
        <v>1282</v>
      </c>
      <c r="K267" s="16" t="s">
        <v>337</v>
      </c>
      <c r="L267" s="16">
        <v>2017</v>
      </c>
      <c r="M267" s="16"/>
      <c r="N267" s="16"/>
      <c r="O267" s="16"/>
      <c r="P267" s="16"/>
      <c r="Q267" s="16"/>
      <c r="R267" s="16"/>
      <c r="S267" s="16" t="s">
        <v>172</v>
      </c>
      <c r="T267" s="16"/>
      <c r="U267" s="16"/>
      <c r="V267" s="16" t="str">
        <f t="shared" si="0"/>
        <v>B</v>
      </c>
      <c r="W267" s="13" t="str">
        <f t="shared" si="1"/>
        <v>Q3</v>
      </c>
      <c r="X267" s="80" t="s">
        <v>1279</v>
      </c>
      <c r="Y267" s="16" t="s">
        <v>1283</v>
      </c>
      <c r="Z267" s="16" t="s">
        <v>43</v>
      </c>
    </row>
    <row r="268" spans="1:26" ht="15.75" customHeight="1">
      <c r="A268" s="1"/>
      <c r="B268" s="1"/>
      <c r="C268" s="39" t="s">
        <v>1190</v>
      </c>
      <c r="D268" s="40">
        <v>261</v>
      </c>
      <c r="E268" s="52" t="s">
        <v>1284</v>
      </c>
      <c r="F268" s="54" t="s">
        <v>35</v>
      </c>
      <c r="G268" s="16"/>
      <c r="H268" s="16"/>
      <c r="I268" s="16" t="s">
        <v>75</v>
      </c>
      <c r="J268" s="16" t="s">
        <v>1285</v>
      </c>
      <c r="K268" s="16" t="s">
        <v>1286</v>
      </c>
      <c r="L268" s="16">
        <v>2017</v>
      </c>
      <c r="M268" s="16"/>
      <c r="N268" s="16"/>
      <c r="O268" s="16"/>
      <c r="P268" s="16"/>
      <c r="Q268" s="16"/>
      <c r="R268" s="16" t="s">
        <v>172</v>
      </c>
      <c r="S268" s="16"/>
      <c r="T268" s="16"/>
      <c r="U268" s="16"/>
      <c r="V268" s="16" t="str">
        <f t="shared" si="0"/>
        <v>A2</v>
      </c>
      <c r="W268" s="13" t="str">
        <f t="shared" si="1"/>
        <v>Q2</v>
      </c>
      <c r="X268" s="80" t="s">
        <v>1287</v>
      </c>
      <c r="Y268" s="16" t="s">
        <v>1288</v>
      </c>
      <c r="Z268" s="16" t="s">
        <v>43</v>
      </c>
    </row>
    <row r="269" spans="1:26" ht="15.75" customHeight="1">
      <c r="A269" s="1"/>
      <c r="B269" s="1"/>
      <c r="C269" s="39" t="s">
        <v>1190</v>
      </c>
      <c r="D269" s="40">
        <v>262</v>
      </c>
      <c r="E269" s="52" t="s">
        <v>1289</v>
      </c>
      <c r="F269" s="54" t="s">
        <v>35</v>
      </c>
      <c r="G269" s="16"/>
      <c r="H269" s="16"/>
      <c r="I269" s="16" t="s">
        <v>59</v>
      </c>
      <c r="J269" s="16" t="s">
        <v>1282</v>
      </c>
      <c r="K269" s="16" t="s">
        <v>337</v>
      </c>
      <c r="L269" s="16">
        <v>2017</v>
      </c>
      <c r="M269" s="16"/>
      <c r="N269" s="16"/>
      <c r="O269" s="16"/>
      <c r="P269" s="16"/>
      <c r="Q269" s="16"/>
      <c r="R269" s="16"/>
      <c r="S269" s="16" t="s">
        <v>172</v>
      </c>
      <c r="T269" s="16"/>
      <c r="U269" s="16"/>
      <c r="V269" s="16" t="str">
        <f t="shared" si="0"/>
        <v>B</v>
      </c>
      <c r="W269" s="13" t="str">
        <f t="shared" si="1"/>
        <v>Q3</v>
      </c>
      <c r="X269" s="80" t="s">
        <v>1279</v>
      </c>
      <c r="Y269" s="16" t="s">
        <v>1290</v>
      </c>
      <c r="Z269" s="16" t="s">
        <v>43</v>
      </c>
    </row>
    <row r="270" spans="1:26" ht="15.75" customHeight="1">
      <c r="A270" s="1"/>
      <c r="B270" s="1"/>
      <c r="C270" s="39" t="s">
        <v>1190</v>
      </c>
      <c r="D270" s="40">
        <v>263</v>
      </c>
      <c r="E270" s="52" t="s">
        <v>1291</v>
      </c>
      <c r="F270" s="54" t="s">
        <v>35</v>
      </c>
      <c r="G270" s="16"/>
      <c r="H270" s="16"/>
      <c r="I270" s="16" t="s">
        <v>59</v>
      </c>
      <c r="J270" s="16" t="s">
        <v>1292</v>
      </c>
      <c r="K270" s="16" t="s">
        <v>337</v>
      </c>
      <c r="L270" s="16">
        <v>2017</v>
      </c>
      <c r="M270" s="16"/>
      <c r="N270" s="16"/>
      <c r="O270" s="16"/>
      <c r="P270" s="16"/>
      <c r="Q270" s="16"/>
      <c r="R270" s="16"/>
      <c r="S270" s="16" t="s">
        <v>172</v>
      </c>
      <c r="T270" s="16"/>
      <c r="U270" s="16"/>
      <c r="V270" s="16" t="str">
        <f t="shared" si="0"/>
        <v>B</v>
      </c>
      <c r="W270" s="13" t="str">
        <f t="shared" si="1"/>
        <v>Q3</v>
      </c>
      <c r="X270" s="80" t="s">
        <v>1293</v>
      </c>
      <c r="Y270" s="16" t="s">
        <v>1294</v>
      </c>
      <c r="Z270" s="16" t="s">
        <v>43</v>
      </c>
    </row>
    <row r="271" spans="1:26" ht="15.75" customHeight="1">
      <c r="A271" s="1"/>
      <c r="B271" s="1"/>
      <c r="C271" s="39" t="s">
        <v>1190</v>
      </c>
      <c r="D271" s="40">
        <v>264</v>
      </c>
      <c r="E271" s="52" t="s">
        <v>1295</v>
      </c>
      <c r="F271" s="54" t="s">
        <v>35</v>
      </c>
      <c r="G271" s="16"/>
      <c r="H271" s="16"/>
      <c r="I271" s="16" t="s">
        <v>75</v>
      </c>
      <c r="J271" s="16" t="s">
        <v>1296</v>
      </c>
      <c r="K271" s="16" t="s">
        <v>1286</v>
      </c>
      <c r="L271" s="16">
        <v>2017</v>
      </c>
      <c r="M271" s="16"/>
      <c r="N271" s="16"/>
      <c r="O271" s="16"/>
      <c r="P271" s="16"/>
      <c r="Q271" s="16"/>
      <c r="R271" s="16"/>
      <c r="S271" s="16"/>
      <c r="T271" s="16"/>
      <c r="U271" s="16" t="s">
        <v>40</v>
      </c>
      <c r="V271" s="16" t="str">
        <f t="shared" si="0"/>
        <v>NI</v>
      </c>
      <c r="W271" s="13" t="str">
        <f t="shared" si="1"/>
        <v>NI</v>
      </c>
      <c r="X271" s="80" t="s">
        <v>1297</v>
      </c>
      <c r="Y271" s="16" t="s">
        <v>1298</v>
      </c>
      <c r="Z271" s="16" t="s">
        <v>43</v>
      </c>
    </row>
    <row r="272" spans="1:26" ht="15.75" customHeight="1">
      <c r="A272" s="1"/>
      <c r="B272" s="1"/>
      <c r="C272" s="39" t="s">
        <v>1190</v>
      </c>
      <c r="D272" s="40">
        <v>265</v>
      </c>
      <c r="E272" s="52" t="s">
        <v>1299</v>
      </c>
      <c r="F272" s="54" t="s">
        <v>35</v>
      </c>
      <c r="G272" s="16"/>
      <c r="H272" s="16"/>
      <c r="I272" s="16" t="s">
        <v>75</v>
      </c>
      <c r="J272" s="16" t="s">
        <v>1285</v>
      </c>
      <c r="K272" s="16" t="s">
        <v>293</v>
      </c>
      <c r="L272" s="16">
        <v>2017</v>
      </c>
      <c r="M272" s="16"/>
      <c r="N272" s="16"/>
      <c r="O272" s="16"/>
      <c r="P272" s="16"/>
      <c r="Q272" s="16"/>
      <c r="R272" s="16" t="s">
        <v>172</v>
      </c>
      <c r="S272" s="16"/>
      <c r="T272" s="16"/>
      <c r="U272" s="16"/>
      <c r="V272" s="16" t="str">
        <f t="shared" si="0"/>
        <v>A2</v>
      </c>
      <c r="W272" s="13" t="str">
        <f t="shared" si="1"/>
        <v>Q2</v>
      </c>
      <c r="X272" s="80" t="s">
        <v>1287</v>
      </c>
      <c r="Y272" s="16" t="s">
        <v>1300</v>
      </c>
      <c r="Z272" s="16" t="s">
        <v>43</v>
      </c>
    </row>
    <row r="273" spans="1:26" ht="15.75" customHeight="1">
      <c r="A273" s="1"/>
      <c r="B273" s="1"/>
      <c r="C273" s="39" t="s">
        <v>1190</v>
      </c>
      <c r="D273" s="40">
        <v>266</v>
      </c>
      <c r="E273" s="52" t="s">
        <v>1301</v>
      </c>
      <c r="F273" s="54" t="s">
        <v>35</v>
      </c>
      <c r="G273" s="16"/>
      <c r="H273" s="16"/>
      <c r="I273" s="16" t="s">
        <v>59</v>
      </c>
      <c r="J273" s="16" t="s">
        <v>1278</v>
      </c>
      <c r="K273" s="16" t="s">
        <v>1235</v>
      </c>
      <c r="L273" s="16">
        <v>2017</v>
      </c>
      <c r="M273" s="16"/>
      <c r="N273" s="16"/>
      <c r="O273" s="16"/>
      <c r="P273" s="16"/>
      <c r="Q273" s="16"/>
      <c r="R273" s="16"/>
      <c r="S273" s="16" t="s">
        <v>172</v>
      </c>
      <c r="T273" s="16"/>
      <c r="U273" s="16"/>
      <c r="V273" s="16" t="str">
        <f t="shared" si="0"/>
        <v>B</v>
      </c>
      <c r="W273" s="13" t="str">
        <f t="shared" si="1"/>
        <v>Q3</v>
      </c>
      <c r="X273" s="80" t="s">
        <v>1302</v>
      </c>
      <c r="Y273" s="16" t="s">
        <v>1303</v>
      </c>
      <c r="Z273" s="16" t="s">
        <v>43</v>
      </c>
    </row>
    <row r="274" spans="1:26" ht="15.75" customHeight="1">
      <c r="A274" s="1"/>
      <c r="B274" s="1"/>
      <c r="C274" s="39" t="s">
        <v>1190</v>
      </c>
      <c r="D274" s="40">
        <v>267</v>
      </c>
      <c r="E274" s="52" t="s">
        <v>1304</v>
      </c>
      <c r="F274" s="54" t="s">
        <v>35</v>
      </c>
      <c r="G274" s="16"/>
      <c r="H274" s="16"/>
      <c r="I274" s="16" t="s">
        <v>59</v>
      </c>
      <c r="J274" s="16" t="s">
        <v>60</v>
      </c>
      <c r="K274" s="16" t="s">
        <v>61</v>
      </c>
      <c r="L274" s="16">
        <v>2017</v>
      </c>
      <c r="M274" s="16"/>
      <c r="N274" s="16"/>
      <c r="O274" s="16" t="s">
        <v>40</v>
      </c>
      <c r="P274" s="16"/>
      <c r="Q274" s="16"/>
      <c r="R274" s="16"/>
      <c r="S274" s="16"/>
      <c r="T274" s="16"/>
      <c r="U274" s="16"/>
      <c r="V274" s="16" t="str">
        <f t="shared" si="0"/>
        <v>B</v>
      </c>
      <c r="W274" s="13" t="str">
        <f t="shared" si="1"/>
        <v>Q3</v>
      </c>
      <c r="X274" s="80" t="s">
        <v>1305</v>
      </c>
      <c r="Y274" s="16" t="s">
        <v>1306</v>
      </c>
      <c r="Z274" s="16" t="s">
        <v>43</v>
      </c>
    </row>
    <row r="275" spans="1:26" ht="15.75" customHeight="1">
      <c r="A275" s="1"/>
      <c r="B275" s="1"/>
      <c r="C275" s="39" t="s">
        <v>1190</v>
      </c>
      <c r="D275" s="40">
        <v>268</v>
      </c>
      <c r="E275" s="52" t="s">
        <v>1307</v>
      </c>
      <c r="F275" s="54" t="s">
        <v>35</v>
      </c>
      <c r="G275" s="16"/>
      <c r="H275" s="16"/>
      <c r="I275" s="16" t="s">
        <v>102</v>
      </c>
      <c r="J275" s="16" t="s">
        <v>1308</v>
      </c>
      <c r="K275" s="16" t="s">
        <v>1309</v>
      </c>
      <c r="L275" s="16">
        <v>2017</v>
      </c>
      <c r="M275" s="16"/>
      <c r="N275" s="16"/>
      <c r="O275" s="16"/>
      <c r="P275" s="16"/>
      <c r="Q275" s="16"/>
      <c r="R275" s="16" t="s">
        <v>40</v>
      </c>
      <c r="S275" s="16"/>
      <c r="T275" s="16"/>
      <c r="U275" s="16"/>
      <c r="V275" s="16" t="str">
        <f t="shared" si="0"/>
        <v>A2</v>
      </c>
      <c r="W275" s="13" t="str">
        <f t="shared" si="1"/>
        <v>Q2</v>
      </c>
      <c r="X275" s="80" t="s">
        <v>1310</v>
      </c>
      <c r="Y275" s="16" t="s">
        <v>1311</v>
      </c>
      <c r="Z275" s="16" t="s">
        <v>43</v>
      </c>
    </row>
    <row r="276" spans="1:26" ht="15.75" customHeight="1">
      <c r="A276" s="1"/>
      <c r="B276" s="1"/>
      <c r="C276" s="39" t="s">
        <v>1190</v>
      </c>
      <c r="D276" s="40">
        <v>269</v>
      </c>
      <c r="E276" s="52" t="s">
        <v>1312</v>
      </c>
      <c r="F276" s="54" t="s">
        <v>35</v>
      </c>
      <c r="G276" s="16"/>
      <c r="H276" s="16"/>
      <c r="I276" s="16" t="s">
        <v>75</v>
      </c>
      <c r="J276" s="16" t="s">
        <v>1313</v>
      </c>
      <c r="K276" s="16" t="s">
        <v>1314</v>
      </c>
      <c r="L276" s="16">
        <v>2017</v>
      </c>
      <c r="M276" s="16"/>
      <c r="N276" s="16"/>
      <c r="O276" s="16"/>
      <c r="P276" s="16"/>
      <c r="Q276" s="16"/>
      <c r="R276" s="54" t="s">
        <v>172</v>
      </c>
      <c r="S276" s="16"/>
      <c r="T276" s="16"/>
      <c r="U276" s="16"/>
      <c r="V276" s="16" t="str">
        <f t="shared" si="0"/>
        <v>A2</v>
      </c>
      <c r="W276" s="13" t="str">
        <f t="shared" si="1"/>
        <v>Q2</v>
      </c>
      <c r="X276" s="80" t="s">
        <v>1315</v>
      </c>
      <c r="Y276" s="16" t="s">
        <v>1316</v>
      </c>
      <c r="Z276" s="16" t="s">
        <v>43</v>
      </c>
    </row>
    <row r="277" spans="1:26" ht="15.75" customHeight="1">
      <c r="A277" s="1"/>
      <c r="B277" s="1"/>
      <c r="C277" s="39" t="s">
        <v>1190</v>
      </c>
      <c r="D277" s="40">
        <v>270</v>
      </c>
      <c r="E277" s="52" t="s">
        <v>1317</v>
      </c>
      <c r="F277" s="54" t="s">
        <v>35</v>
      </c>
      <c r="G277" s="16"/>
      <c r="H277" s="16"/>
      <c r="I277" s="16" t="s">
        <v>59</v>
      </c>
      <c r="J277" s="16" t="s">
        <v>1318</v>
      </c>
      <c r="K277" s="16" t="s">
        <v>1319</v>
      </c>
      <c r="L277" s="16">
        <v>2017</v>
      </c>
      <c r="M277" s="16"/>
      <c r="N277" s="16"/>
      <c r="O277" s="16"/>
      <c r="P277" s="16" t="s">
        <v>40</v>
      </c>
      <c r="Q277" s="16"/>
      <c r="R277" s="16"/>
      <c r="S277" s="16"/>
      <c r="T277" s="16"/>
      <c r="U277" s="16"/>
      <c r="V277" s="16" t="str">
        <f t="shared" si="0"/>
        <v>C</v>
      </c>
      <c r="W277" s="13" t="str">
        <f t="shared" si="1"/>
        <v>Q4</v>
      </c>
      <c r="X277" s="80" t="s">
        <v>1320</v>
      </c>
      <c r="Y277" s="16" t="s">
        <v>1321</v>
      </c>
      <c r="Z277" s="16" t="s">
        <v>43</v>
      </c>
    </row>
    <row r="278" spans="1:26" ht="15.75" customHeight="1">
      <c r="A278" s="1"/>
      <c r="B278" s="1"/>
      <c r="C278" s="39" t="s">
        <v>1190</v>
      </c>
      <c r="D278" s="40">
        <v>271</v>
      </c>
      <c r="E278" s="52" t="s">
        <v>1322</v>
      </c>
      <c r="F278" s="54" t="s">
        <v>35</v>
      </c>
      <c r="G278" s="16"/>
      <c r="H278" s="16"/>
      <c r="I278" s="16" t="s">
        <v>59</v>
      </c>
      <c r="J278" s="16" t="s">
        <v>1024</v>
      </c>
      <c r="K278" s="16" t="s">
        <v>430</v>
      </c>
      <c r="L278" s="16">
        <v>2017</v>
      </c>
      <c r="M278" s="16"/>
      <c r="N278" s="16"/>
      <c r="O278" s="16" t="s">
        <v>40</v>
      </c>
      <c r="P278" s="16"/>
      <c r="Q278" s="16"/>
      <c r="R278" s="16"/>
      <c r="S278" s="16"/>
      <c r="T278" s="16"/>
      <c r="U278" s="16"/>
      <c r="V278" s="16" t="str">
        <f t="shared" si="0"/>
        <v>B</v>
      </c>
      <c r="W278" s="13" t="str">
        <f t="shared" si="1"/>
        <v>Q3</v>
      </c>
      <c r="X278" s="80" t="s">
        <v>1323</v>
      </c>
      <c r="Y278" s="16" t="s">
        <v>1324</v>
      </c>
      <c r="Z278" s="16" t="s">
        <v>43</v>
      </c>
    </row>
    <row r="279" spans="1:26" ht="15.75" customHeight="1">
      <c r="A279" s="1"/>
      <c r="B279" s="1"/>
      <c r="C279" s="39" t="s">
        <v>1190</v>
      </c>
      <c r="D279" s="40">
        <v>272</v>
      </c>
      <c r="E279" s="52" t="s">
        <v>1325</v>
      </c>
      <c r="F279" s="54" t="s">
        <v>35</v>
      </c>
      <c r="G279" s="16"/>
      <c r="H279" s="16"/>
      <c r="I279" s="16" t="s">
        <v>59</v>
      </c>
      <c r="J279" s="16" t="s">
        <v>1024</v>
      </c>
      <c r="K279" s="16" t="s">
        <v>430</v>
      </c>
      <c r="L279" s="16">
        <v>2017</v>
      </c>
      <c r="M279" s="16"/>
      <c r="N279" s="16"/>
      <c r="O279" s="16" t="s">
        <v>40</v>
      </c>
      <c r="P279" s="16"/>
      <c r="Q279" s="16"/>
      <c r="R279" s="16"/>
      <c r="S279" s="16"/>
      <c r="T279" s="16"/>
      <c r="U279" s="16"/>
      <c r="V279" s="16" t="str">
        <f t="shared" si="0"/>
        <v>B</v>
      </c>
      <c r="W279" s="13" t="str">
        <f t="shared" si="1"/>
        <v>Q3</v>
      </c>
      <c r="X279" s="80" t="s">
        <v>1326</v>
      </c>
      <c r="Y279" s="16" t="s">
        <v>1327</v>
      </c>
      <c r="Z279" s="16" t="s">
        <v>43</v>
      </c>
    </row>
    <row r="280" spans="1:26" ht="15.75" customHeight="1">
      <c r="A280" s="1"/>
      <c r="B280" s="1"/>
      <c r="C280" s="39" t="s">
        <v>1190</v>
      </c>
      <c r="D280" s="40">
        <v>273</v>
      </c>
      <c r="E280" s="52" t="s">
        <v>1328</v>
      </c>
      <c r="F280" s="54" t="s">
        <v>35</v>
      </c>
      <c r="G280" s="16"/>
      <c r="H280" s="16"/>
      <c r="I280" s="16" t="s">
        <v>45</v>
      </c>
      <c r="J280" s="16" t="s">
        <v>1329</v>
      </c>
      <c r="K280" s="16" t="s">
        <v>1330</v>
      </c>
      <c r="L280" s="16">
        <v>2017</v>
      </c>
      <c r="M280" s="16"/>
      <c r="N280" s="16"/>
      <c r="O280" s="16"/>
      <c r="P280" s="16"/>
      <c r="Q280" s="16"/>
      <c r="R280" s="16"/>
      <c r="S280" s="16" t="s">
        <v>40</v>
      </c>
      <c r="T280" s="16"/>
      <c r="U280" s="16"/>
      <c r="V280" s="16" t="str">
        <f t="shared" si="0"/>
        <v>B</v>
      </c>
      <c r="W280" s="13" t="str">
        <f t="shared" si="1"/>
        <v>Q3</v>
      </c>
      <c r="X280" s="80" t="s">
        <v>1331</v>
      </c>
      <c r="Y280" s="16" t="s">
        <v>1332</v>
      </c>
      <c r="Z280" s="16" t="s">
        <v>43</v>
      </c>
    </row>
    <row r="281" spans="1:26" ht="15.75" customHeight="1">
      <c r="A281" s="1"/>
      <c r="B281" s="1"/>
      <c r="C281" s="39" t="s">
        <v>1190</v>
      </c>
      <c r="D281" s="40">
        <v>274</v>
      </c>
      <c r="E281" s="52" t="s">
        <v>1333</v>
      </c>
      <c r="F281" s="54" t="s">
        <v>58</v>
      </c>
      <c r="G281" s="16"/>
      <c r="H281" s="16"/>
      <c r="I281" s="16" t="s">
        <v>59</v>
      </c>
      <c r="J281" s="16" t="s">
        <v>1334</v>
      </c>
      <c r="K281" s="16" t="s">
        <v>430</v>
      </c>
      <c r="L281" s="16">
        <v>2016</v>
      </c>
      <c r="M281" s="16"/>
      <c r="N281" s="16"/>
      <c r="O281" s="16" t="s">
        <v>40</v>
      </c>
      <c r="P281" s="16"/>
      <c r="Q281" s="16"/>
      <c r="R281" s="16"/>
      <c r="S281" s="16"/>
      <c r="T281" s="16"/>
      <c r="U281" s="16"/>
      <c r="V281" s="16" t="str">
        <f t="shared" si="0"/>
        <v>B</v>
      </c>
      <c r="W281" s="13" t="str">
        <f t="shared" si="1"/>
        <v>Q3</v>
      </c>
      <c r="X281" s="80" t="s">
        <v>1335</v>
      </c>
      <c r="Y281" s="79" t="s">
        <v>1336</v>
      </c>
      <c r="Z281" s="16" t="s">
        <v>43</v>
      </c>
    </row>
    <row r="282" spans="1:26" ht="15.75" customHeight="1">
      <c r="A282" s="1"/>
      <c r="B282" s="1"/>
      <c r="C282" s="39" t="s">
        <v>1190</v>
      </c>
      <c r="D282" s="40">
        <v>275</v>
      </c>
      <c r="E282" s="52" t="s">
        <v>1337</v>
      </c>
      <c r="F282" s="54" t="s">
        <v>35</v>
      </c>
      <c r="G282" s="16"/>
      <c r="H282" s="16"/>
      <c r="I282" s="16" t="s">
        <v>59</v>
      </c>
      <c r="J282" s="16" t="s">
        <v>1334</v>
      </c>
      <c r="K282" s="16" t="s">
        <v>430</v>
      </c>
      <c r="L282" s="16">
        <v>2016</v>
      </c>
      <c r="M282" s="16"/>
      <c r="N282" s="16"/>
      <c r="O282" s="16" t="s">
        <v>40</v>
      </c>
      <c r="P282" s="16"/>
      <c r="Q282" s="16"/>
      <c r="R282" s="16"/>
      <c r="S282" s="16"/>
      <c r="T282" s="16"/>
      <c r="U282" s="16"/>
      <c r="V282" s="16" t="str">
        <f t="shared" si="0"/>
        <v>B</v>
      </c>
      <c r="W282" s="13" t="str">
        <f t="shared" si="1"/>
        <v>Q3</v>
      </c>
      <c r="X282" s="80" t="s">
        <v>1338</v>
      </c>
      <c r="Y282" s="79" t="s">
        <v>1339</v>
      </c>
      <c r="Z282" s="16" t="s">
        <v>43</v>
      </c>
    </row>
    <row r="283" spans="1:26" ht="15.75" customHeight="1">
      <c r="A283" s="1"/>
      <c r="B283" s="1"/>
      <c r="C283" s="39" t="s">
        <v>1190</v>
      </c>
      <c r="D283" s="40">
        <v>276</v>
      </c>
      <c r="E283" s="52" t="s">
        <v>1340</v>
      </c>
      <c r="F283" s="54" t="s">
        <v>35</v>
      </c>
      <c r="G283" s="16"/>
      <c r="H283" s="16"/>
      <c r="I283" s="16" t="s">
        <v>102</v>
      </c>
      <c r="J283" s="16" t="s">
        <v>1341</v>
      </c>
      <c r="K283" s="16" t="s">
        <v>1342</v>
      </c>
      <c r="L283" s="16">
        <v>2016</v>
      </c>
      <c r="M283" s="54"/>
      <c r="N283" s="16"/>
      <c r="O283" s="16"/>
      <c r="P283" s="16"/>
      <c r="Q283" s="54" t="s">
        <v>40</v>
      </c>
      <c r="R283" s="16"/>
      <c r="S283" s="16"/>
      <c r="T283" s="16"/>
      <c r="U283" s="16"/>
      <c r="V283" s="16" t="str">
        <f t="shared" si="0"/>
        <v>A1</v>
      </c>
      <c r="W283" s="13" t="str">
        <f t="shared" si="1"/>
        <v>Q1</v>
      </c>
      <c r="X283" s="80" t="s">
        <v>1343</v>
      </c>
      <c r="Y283" s="79" t="s">
        <v>1344</v>
      </c>
      <c r="Z283" s="16" t="s">
        <v>43</v>
      </c>
    </row>
    <row r="284" spans="1:26" ht="15.75" customHeight="1">
      <c r="A284" s="1"/>
      <c r="B284" s="1"/>
      <c r="C284" s="39" t="s">
        <v>1190</v>
      </c>
      <c r="D284" s="40">
        <v>277</v>
      </c>
      <c r="E284" s="52" t="s">
        <v>1345</v>
      </c>
      <c r="F284" s="54" t="s">
        <v>35</v>
      </c>
      <c r="G284" s="16"/>
      <c r="H284" s="16"/>
      <c r="I284" s="16" t="s">
        <v>59</v>
      </c>
      <c r="J284" s="16" t="s">
        <v>1346</v>
      </c>
      <c r="K284" s="16" t="s">
        <v>1347</v>
      </c>
      <c r="L284" s="16">
        <v>2016</v>
      </c>
      <c r="M284" s="16"/>
      <c r="N284" s="16"/>
      <c r="O284" s="16"/>
      <c r="P284" s="16" t="s">
        <v>40</v>
      </c>
      <c r="Q284" s="16"/>
      <c r="R284" s="16"/>
      <c r="S284" s="16"/>
      <c r="T284" s="16"/>
      <c r="U284" s="16"/>
      <c r="V284" s="16" t="str">
        <f t="shared" si="0"/>
        <v>C</v>
      </c>
      <c r="W284" s="13" t="str">
        <f t="shared" si="1"/>
        <v>Q4</v>
      </c>
      <c r="X284" s="79"/>
      <c r="Y284" s="54" t="s">
        <v>1348</v>
      </c>
      <c r="Z284" s="16" t="s">
        <v>43</v>
      </c>
    </row>
    <row r="285" spans="1:26" ht="15.75" customHeight="1">
      <c r="A285" s="1"/>
      <c r="B285" s="1"/>
      <c r="C285" s="39" t="s">
        <v>1190</v>
      </c>
      <c r="D285" s="40">
        <v>278</v>
      </c>
      <c r="E285" s="52" t="s">
        <v>1349</v>
      </c>
      <c r="F285" s="54" t="s">
        <v>58</v>
      </c>
      <c r="G285" s="54" t="s">
        <v>35</v>
      </c>
      <c r="H285" s="16"/>
      <c r="I285" s="16" t="s">
        <v>59</v>
      </c>
      <c r="J285" s="16" t="s">
        <v>1334</v>
      </c>
      <c r="K285" s="16" t="s">
        <v>430</v>
      </c>
      <c r="L285" s="16">
        <v>2015</v>
      </c>
      <c r="M285" s="16"/>
      <c r="N285" s="16"/>
      <c r="O285" s="16" t="s">
        <v>40</v>
      </c>
      <c r="P285" s="16"/>
      <c r="Q285" s="16"/>
      <c r="R285" s="16"/>
      <c r="S285" s="16"/>
      <c r="T285" s="16"/>
      <c r="U285" s="16"/>
      <c r="V285" s="16" t="str">
        <f t="shared" si="0"/>
        <v>B</v>
      </c>
      <c r="W285" s="13" t="str">
        <f t="shared" si="1"/>
        <v>Q3</v>
      </c>
      <c r="X285" s="71" t="s">
        <v>1350</v>
      </c>
      <c r="Y285" s="46" t="s">
        <v>1351</v>
      </c>
      <c r="Z285" s="16" t="s">
        <v>43</v>
      </c>
    </row>
    <row r="286" spans="1:26" ht="15.75" customHeight="1">
      <c r="A286" s="1"/>
      <c r="B286" s="1"/>
      <c r="C286" s="39" t="s">
        <v>1190</v>
      </c>
      <c r="D286" s="40">
        <v>279</v>
      </c>
      <c r="E286" s="52" t="s">
        <v>1352</v>
      </c>
      <c r="F286" s="54" t="s">
        <v>35</v>
      </c>
      <c r="G286" s="16"/>
      <c r="H286" s="16"/>
      <c r="I286" s="16" t="s">
        <v>59</v>
      </c>
      <c r="J286" s="16" t="s">
        <v>1353</v>
      </c>
      <c r="K286" s="16" t="s">
        <v>337</v>
      </c>
      <c r="L286" s="16">
        <v>2016</v>
      </c>
      <c r="M286" s="16"/>
      <c r="N286" s="16"/>
      <c r="O286" s="16"/>
      <c r="P286" s="16"/>
      <c r="Q286" s="16"/>
      <c r="R286" s="16" t="s">
        <v>172</v>
      </c>
      <c r="S286" s="16"/>
      <c r="T286" s="16"/>
      <c r="U286" s="16"/>
      <c r="V286" s="16" t="str">
        <f t="shared" si="0"/>
        <v>A2</v>
      </c>
      <c r="W286" s="13" t="str">
        <f t="shared" si="1"/>
        <v>Q2</v>
      </c>
      <c r="X286" s="80" t="s">
        <v>1293</v>
      </c>
      <c r="Y286" s="16" t="s">
        <v>1354</v>
      </c>
      <c r="Z286" s="16" t="s">
        <v>43</v>
      </c>
    </row>
    <row r="287" spans="1:26" ht="15.75" customHeight="1">
      <c r="A287" s="1"/>
      <c r="B287" s="1"/>
      <c r="C287" s="39" t="s">
        <v>1190</v>
      </c>
      <c r="D287" s="40">
        <v>280</v>
      </c>
      <c r="E287" s="52" t="s">
        <v>1355</v>
      </c>
      <c r="F287" s="54" t="s">
        <v>35</v>
      </c>
      <c r="G287" s="16"/>
      <c r="H287" s="16"/>
      <c r="I287" s="16" t="s">
        <v>59</v>
      </c>
      <c r="J287" s="16" t="s">
        <v>1292</v>
      </c>
      <c r="K287" s="16" t="s">
        <v>337</v>
      </c>
      <c r="L287" s="16">
        <v>2016</v>
      </c>
      <c r="M287" s="16"/>
      <c r="N287" s="16"/>
      <c r="O287" s="16"/>
      <c r="P287" s="16"/>
      <c r="Q287" s="16"/>
      <c r="R287" s="16" t="s">
        <v>172</v>
      </c>
      <c r="S287" s="16"/>
      <c r="T287" s="16"/>
      <c r="U287" s="16"/>
      <c r="V287" s="16" t="str">
        <f t="shared" si="0"/>
        <v>A2</v>
      </c>
      <c r="W287" s="13" t="str">
        <f t="shared" si="1"/>
        <v>Q2</v>
      </c>
      <c r="X287" s="80" t="s">
        <v>1293</v>
      </c>
      <c r="Y287" s="16" t="s">
        <v>1356</v>
      </c>
      <c r="Z287" s="16" t="s">
        <v>43</v>
      </c>
    </row>
    <row r="288" spans="1:26" ht="15.75" customHeight="1">
      <c r="A288" s="1"/>
      <c r="B288" s="1"/>
      <c r="C288" s="39" t="s">
        <v>1190</v>
      </c>
      <c r="D288" s="40">
        <v>281</v>
      </c>
      <c r="E288" s="52" t="s">
        <v>1357</v>
      </c>
      <c r="F288" s="54" t="s">
        <v>35</v>
      </c>
      <c r="G288" s="16"/>
      <c r="H288" s="16"/>
      <c r="I288" s="16" t="s">
        <v>1358</v>
      </c>
      <c r="J288" s="16" t="s">
        <v>1285</v>
      </c>
      <c r="K288" s="16" t="s">
        <v>293</v>
      </c>
      <c r="L288" s="16">
        <v>2016</v>
      </c>
      <c r="M288" s="16"/>
      <c r="N288" s="16"/>
      <c r="O288" s="16"/>
      <c r="P288" s="16"/>
      <c r="Q288" s="16"/>
      <c r="R288" s="16" t="s">
        <v>172</v>
      </c>
      <c r="S288" s="16"/>
      <c r="T288" s="16"/>
      <c r="U288" s="16"/>
      <c r="V288" s="16" t="str">
        <f t="shared" si="0"/>
        <v>A2</v>
      </c>
      <c r="W288" s="13" t="str">
        <f t="shared" si="1"/>
        <v>Q2</v>
      </c>
      <c r="X288" s="80" t="s">
        <v>1359</v>
      </c>
      <c r="Y288" s="16" t="s">
        <v>1360</v>
      </c>
      <c r="Z288" s="16" t="s">
        <v>43</v>
      </c>
    </row>
    <row r="289" spans="1:26" ht="15.75" customHeight="1">
      <c r="A289" s="1"/>
      <c r="B289" s="1"/>
      <c r="C289" s="39" t="s">
        <v>1190</v>
      </c>
      <c r="D289" s="40">
        <v>282</v>
      </c>
      <c r="E289" s="52" t="s">
        <v>1361</v>
      </c>
      <c r="F289" s="54" t="s">
        <v>35</v>
      </c>
      <c r="G289" s="16"/>
      <c r="H289" s="16"/>
      <c r="I289" s="16" t="s">
        <v>1358</v>
      </c>
      <c r="J289" s="16" t="s">
        <v>1285</v>
      </c>
      <c r="K289" s="16" t="s">
        <v>293</v>
      </c>
      <c r="L289" s="16">
        <v>2016</v>
      </c>
      <c r="M289" s="16"/>
      <c r="N289" s="16"/>
      <c r="O289" s="16"/>
      <c r="P289" s="16"/>
      <c r="Q289" s="16"/>
      <c r="R289" s="16" t="s">
        <v>172</v>
      </c>
      <c r="S289" s="16"/>
      <c r="T289" s="16"/>
      <c r="U289" s="16"/>
      <c r="V289" s="16" t="str">
        <f t="shared" si="0"/>
        <v>A2</v>
      </c>
      <c r="W289" s="13" t="str">
        <f t="shared" si="1"/>
        <v>Q2</v>
      </c>
      <c r="X289" s="80" t="s">
        <v>1359</v>
      </c>
      <c r="Y289" s="16" t="s">
        <v>1356</v>
      </c>
      <c r="Z289" s="16" t="s">
        <v>43</v>
      </c>
    </row>
    <row r="290" spans="1:26" ht="15.75" customHeight="1">
      <c r="A290" s="1"/>
      <c r="B290" s="1"/>
      <c r="C290" s="39" t="s">
        <v>1190</v>
      </c>
      <c r="D290" s="40">
        <v>283</v>
      </c>
      <c r="E290" s="52" t="s">
        <v>1362</v>
      </c>
      <c r="F290" s="54" t="s">
        <v>35</v>
      </c>
      <c r="G290" s="16"/>
      <c r="H290" s="16"/>
      <c r="I290" s="16" t="s">
        <v>59</v>
      </c>
      <c r="J290" s="16" t="s">
        <v>1353</v>
      </c>
      <c r="K290" s="16" t="s">
        <v>337</v>
      </c>
      <c r="L290" s="16">
        <v>2016</v>
      </c>
      <c r="M290" s="16"/>
      <c r="N290" s="16"/>
      <c r="O290" s="16"/>
      <c r="P290" s="16"/>
      <c r="Q290" s="16"/>
      <c r="R290" s="16"/>
      <c r="S290" s="16" t="s">
        <v>172</v>
      </c>
      <c r="T290" s="16"/>
      <c r="U290" s="16"/>
      <c r="V290" s="16" t="str">
        <f t="shared" si="0"/>
        <v>B</v>
      </c>
      <c r="W290" s="13" t="str">
        <f t="shared" si="1"/>
        <v>Q3</v>
      </c>
      <c r="X290" s="80" t="s">
        <v>1293</v>
      </c>
      <c r="Y290" s="16" t="s">
        <v>1363</v>
      </c>
      <c r="Z290" s="16" t="s">
        <v>43</v>
      </c>
    </row>
    <row r="291" spans="1:26" ht="15.75" customHeight="1">
      <c r="A291" s="1"/>
      <c r="B291" s="1"/>
      <c r="C291" s="39" t="s">
        <v>1190</v>
      </c>
      <c r="D291" s="40">
        <v>284</v>
      </c>
      <c r="E291" s="52" t="s">
        <v>1364</v>
      </c>
      <c r="F291" s="54" t="s">
        <v>35</v>
      </c>
      <c r="G291" s="16"/>
      <c r="H291" s="16"/>
      <c r="I291" s="16" t="s">
        <v>59</v>
      </c>
      <c r="J291" s="16" t="s">
        <v>1334</v>
      </c>
      <c r="K291" s="16" t="s">
        <v>843</v>
      </c>
      <c r="L291" s="16">
        <v>2016</v>
      </c>
      <c r="M291" s="16"/>
      <c r="N291" s="16"/>
      <c r="O291" s="16"/>
      <c r="P291" s="16"/>
      <c r="Q291" s="16"/>
      <c r="R291" s="16"/>
      <c r="S291" s="16"/>
      <c r="T291" s="16" t="s">
        <v>40</v>
      </c>
      <c r="U291" s="16"/>
      <c r="V291" s="16" t="str">
        <f t="shared" si="0"/>
        <v>C</v>
      </c>
      <c r="W291" s="13" t="str">
        <f t="shared" si="1"/>
        <v>Q4</v>
      </c>
      <c r="X291" s="80" t="s">
        <v>1365</v>
      </c>
      <c r="Y291" s="16" t="s">
        <v>1366</v>
      </c>
      <c r="Z291" s="16" t="s">
        <v>43</v>
      </c>
    </row>
    <row r="292" spans="1:26" ht="15.75" customHeight="1">
      <c r="A292" s="1"/>
      <c r="B292" s="1"/>
      <c r="C292" s="39" t="s">
        <v>1190</v>
      </c>
      <c r="D292" s="40">
        <v>285</v>
      </c>
      <c r="E292" s="52" t="s">
        <v>1367</v>
      </c>
      <c r="F292" s="54" t="s">
        <v>35</v>
      </c>
      <c r="G292" s="16"/>
      <c r="H292" s="16"/>
      <c r="I292" s="16" t="s">
        <v>1358</v>
      </c>
      <c r="J292" s="16" t="s">
        <v>1285</v>
      </c>
      <c r="K292" s="16" t="s">
        <v>1286</v>
      </c>
      <c r="L292" s="16">
        <v>2015</v>
      </c>
      <c r="M292" s="16"/>
      <c r="N292" s="16"/>
      <c r="O292" s="16"/>
      <c r="P292" s="16"/>
      <c r="Q292" s="16"/>
      <c r="R292" s="16" t="s">
        <v>172</v>
      </c>
      <c r="S292" s="16"/>
      <c r="T292" s="16"/>
      <c r="U292" s="16"/>
      <c r="V292" s="16" t="str">
        <f t="shared" si="0"/>
        <v>A2</v>
      </c>
      <c r="W292" s="13" t="str">
        <f t="shared" si="1"/>
        <v>Q2</v>
      </c>
      <c r="X292" s="80" t="s">
        <v>1368</v>
      </c>
      <c r="Y292" s="16" t="s">
        <v>1369</v>
      </c>
      <c r="Z292" s="16" t="s">
        <v>43</v>
      </c>
    </row>
    <row r="293" spans="1:26" ht="15.75" customHeight="1">
      <c r="A293" s="1"/>
      <c r="B293" s="1"/>
      <c r="C293" s="39" t="s">
        <v>1190</v>
      </c>
      <c r="D293" s="40">
        <v>286</v>
      </c>
      <c r="E293" s="52" t="s">
        <v>1370</v>
      </c>
      <c r="F293" s="54" t="s">
        <v>58</v>
      </c>
      <c r="G293" s="16"/>
      <c r="H293" s="16"/>
      <c r="I293" s="16" t="s">
        <v>75</v>
      </c>
      <c r="J293" s="16" t="s">
        <v>1371</v>
      </c>
      <c r="K293" s="16" t="s">
        <v>1372</v>
      </c>
      <c r="L293" s="16">
        <v>2015</v>
      </c>
      <c r="M293" s="16"/>
      <c r="N293" s="16"/>
      <c r="O293" s="16"/>
      <c r="P293" s="16"/>
      <c r="Q293" s="16"/>
      <c r="R293" s="16" t="s">
        <v>172</v>
      </c>
      <c r="S293" s="16"/>
      <c r="T293" s="16"/>
      <c r="U293" s="16"/>
      <c r="V293" s="16" t="str">
        <f t="shared" si="0"/>
        <v>A2</v>
      </c>
      <c r="W293" s="13" t="str">
        <f t="shared" si="1"/>
        <v>Q2</v>
      </c>
      <c r="X293" s="80" t="s">
        <v>1373</v>
      </c>
      <c r="Y293" s="16" t="s">
        <v>1374</v>
      </c>
      <c r="Z293" s="16" t="s">
        <v>43</v>
      </c>
    </row>
    <row r="294" spans="1:26" ht="15.75" customHeight="1">
      <c r="A294" s="1"/>
      <c r="B294" s="1"/>
      <c r="C294" s="39" t="s">
        <v>1190</v>
      </c>
      <c r="D294" s="40">
        <v>287</v>
      </c>
      <c r="E294" s="52" t="s">
        <v>1375</v>
      </c>
      <c r="F294" s="54" t="s">
        <v>35</v>
      </c>
      <c r="G294" s="16"/>
      <c r="H294" s="16"/>
      <c r="I294" s="54" t="s">
        <v>110</v>
      </c>
      <c r="J294" s="73" t="s">
        <v>1376</v>
      </c>
      <c r="K294" s="16" t="s">
        <v>1377</v>
      </c>
      <c r="L294" s="16">
        <v>2015</v>
      </c>
      <c r="M294" s="16"/>
      <c r="N294" s="16"/>
      <c r="O294" s="16"/>
      <c r="P294" s="16"/>
      <c r="Q294" s="16" t="s">
        <v>172</v>
      </c>
      <c r="R294" s="16"/>
      <c r="S294" s="16"/>
      <c r="T294" s="16"/>
      <c r="U294" s="16"/>
      <c r="V294" s="16" t="str">
        <f t="shared" si="0"/>
        <v>A1</v>
      </c>
      <c r="W294" s="13" t="str">
        <f t="shared" si="1"/>
        <v>Q1</v>
      </c>
      <c r="X294" s="80" t="s">
        <v>1378</v>
      </c>
      <c r="Y294" s="16" t="s">
        <v>1379</v>
      </c>
      <c r="Z294" s="16" t="s">
        <v>1380</v>
      </c>
    </row>
    <row r="295" spans="1:26" ht="15.75" customHeight="1">
      <c r="A295" s="1"/>
      <c r="B295" s="1"/>
      <c r="C295" s="39" t="s">
        <v>1190</v>
      </c>
      <c r="D295" s="40">
        <v>288</v>
      </c>
      <c r="E295" s="52" t="s">
        <v>1381</v>
      </c>
      <c r="F295" s="54" t="s">
        <v>35</v>
      </c>
      <c r="G295" s="16"/>
      <c r="H295" s="16"/>
      <c r="I295" s="16" t="s">
        <v>110</v>
      </c>
      <c r="J295" s="16" t="s">
        <v>1382</v>
      </c>
      <c r="K295" s="16" t="s">
        <v>1383</v>
      </c>
      <c r="L295" s="16">
        <v>2015</v>
      </c>
      <c r="M295" s="16"/>
      <c r="N295" s="16"/>
      <c r="O295" s="16"/>
      <c r="P295" s="16"/>
      <c r="Q295" s="16"/>
      <c r="R295" s="16" t="s">
        <v>40</v>
      </c>
      <c r="S295" s="16"/>
      <c r="T295" s="16"/>
      <c r="U295" s="16"/>
      <c r="V295" s="16" t="str">
        <f t="shared" si="0"/>
        <v>A2</v>
      </c>
      <c r="W295" s="13" t="str">
        <f t="shared" si="1"/>
        <v>Q2</v>
      </c>
      <c r="X295" s="80" t="s">
        <v>1384</v>
      </c>
      <c r="Y295" s="16" t="s">
        <v>1385</v>
      </c>
      <c r="Z295" s="16" t="s">
        <v>43</v>
      </c>
    </row>
    <row r="296" spans="1:26" ht="15.75" customHeight="1">
      <c r="A296" s="1"/>
      <c r="B296" s="1"/>
      <c r="C296" s="39" t="s">
        <v>1190</v>
      </c>
      <c r="D296" s="40">
        <v>289</v>
      </c>
      <c r="E296" s="52" t="s">
        <v>1386</v>
      </c>
      <c r="F296" s="54" t="s">
        <v>35</v>
      </c>
      <c r="G296" s="16"/>
      <c r="H296" s="16"/>
      <c r="I296" s="16" t="s">
        <v>110</v>
      </c>
      <c r="J296" s="16" t="s">
        <v>1376</v>
      </c>
      <c r="K296" s="16" t="s">
        <v>1377</v>
      </c>
      <c r="L296" s="16">
        <v>2015</v>
      </c>
      <c r="M296" s="16"/>
      <c r="N296" s="16"/>
      <c r="O296" s="16"/>
      <c r="P296" s="16"/>
      <c r="Q296" s="16" t="s">
        <v>40</v>
      </c>
      <c r="R296" s="16"/>
      <c r="S296" s="16"/>
      <c r="T296" s="16"/>
      <c r="U296" s="16"/>
      <c r="V296" s="16" t="str">
        <f t="shared" si="0"/>
        <v>A1</v>
      </c>
      <c r="W296" s="13" t="str">
        <f t="shared" si="1"/>
        <v>Q1</v>
      </c>
      <c r="X296" s="80" t="s">
        <v>1378</v>
      </c>
      <c r="Y296" s="16" t="s">
        <v>1387</v>
      </c>
      <c r="Z296" s="16" t="s">
        <v>43</v>
      </c>
    </row>
    <row r="297" spans="1:26" ht="15.75" customHeight="1">
      <c r="A297" s="1"/>
      <c r="B297" s="1"/>
      <c r="C297" s="39" t="s">
        <v>1190</v>
      </c>
      <c r="D297" s="40">
        <v>290</v>
      </c>
      <c r="E297" s="52" t="s">
        <v>1388</v>
      </c>
      <c r="F297" s="54" t="s">
        <v>35</v>
      </c>
      <c r="G297" s="16"/>
      <c r="H297" s="16"/>
      <c r="I297" s="16" t="s">
        <v>102</v>
      </c>
      <c r="J297" s="16" t="s">
        <v>1389</v>
      </c>
      <c r="K297" s="16" t="s">
        <v>1390</v>
      </c>
      <c r="L297" s="16">
        <v>2015</v>
      </c>
      <c r="M297" s="16"/>
      <c r="N297" s="16"/>
      <c r="O297" s="16"/>
      <c r="P297" s="16"/>
      <c r="Q297" s="16"/>
      <c r="R297" s="16"/>
      <c r="S297" s="16" t="s">
        <v>40</v>
      </c>
      <c r="T297" s="16"/>
      <c r="U297" s="16"/>
      <c r="V297" s="16" t="str">
        <f t="shared" si="0"/>
        <v>B</v>
      </c>
      <c r="W297" s="13" t="str">
        <f t="shared" si="1"/>
        <v>Q3</v>
      </c>
      <c r="X297" s="80" t="s">
        <v>1391</v>
      </c>
      <c r="Y297" s="16" t="s">
        <v>1392</v>
      </c>
      <c r="Z297" s="16" t="s">
        <v>43</v>
      </c>
    </row>
    <row r="298" spans="1:26" ht="15.75" customHeight="1">
      <c r="A298" s="1"/>
      <c r="B298" s="1"/>
      <c r="C298" s="39" t="s">
        <v>1190</v>
      </c>
      <c r="D298" s="40">
        <v>291</v>
      </c>
      <c r="E298" s="52" t="s">
        <v>1393</v>
      </c>
      <c r="F298" s="54" t="s">
        <v>58</v>
      </c>
      <c r="G298" s="54" t="s">
        <v>35</v>
      </c>
      <c r="H298" s="16"/>
      <c r="I298" s="16" t="s">
        <v>59</v>
      </c>
      <c r="J298" s="16" t="s">
        <v>1024</v>
      </c>
      <c r="K298" s="16" t="s">
        <v>430</v>
      </c>
      <c r="L298" s="16">
        <v>2015</v>
      </c>
      <c r="M298" s="16"/>
      <c r="N298" s="16"/>
      <c r="O298" s="16" t="s">
        <v>40</v>
      </c>
      <c r="P298" s="16"/>
      <c r="Q298" s="16"/>
      <c r="R298" s="16"/>
      <c r="S298" s="16"/>
      <c r="T298" s="16"/>
      <c r="U298" s="16"/>
      <c r="V298" s="16" t="str">
        <f t="shared" si="0"/>
        <v>B</v>
      </c>
      <c r="W298" s="13" t="str">
        <f t="shared" si="1"/>
        <v>Q3</v>
      </c>
      <c r="X298" s="80" t="s">
        <v>233</v>
      </c>
      <c r="Y298" s="16" t="s">
        <v>1394</v>
      </c>
      <c r="Z298" s="16" t="s">
        <v>43</v>
      </c>
    </row>
    <row r="299" spans="1:26" ht="15.75" customHeight="1">
      <c r="A299" s="1"/>
      <c r="B299" s="1"/>
      <c r="C299" s="39" t="s">
        <v>1190</v>
      </c>
      <c r="D299" s="40">
        <v>292</v>
      </c>
      <c r="E299" s="52" t="s">
        <v>1395</v>
      </c>
      <c r="F299" s="54" t="s">
        <v>35</v>
      </c>
      <c r="G299" s="16"/>
      <c r="H299" s="16"/>
      <c r="I299" s="16" t="s">
        <v>298</v>
      </c>
      <c r="J299" s="16" t="s">
        <v>1396</v>
      </c>
      <c r="K299" s="16" t="s">
        <v>1397</v>
      </c>
      <c r="L299" s="16">
        <v>2015</v>
      </c>
      <c r="M299" s="16"/>
      <c r="N299" s="16"/>
      <c r="O299" s="16"/>
      <c r="P299" s="16"/>
      <c r="Q299" s="16"/>
      <c r="R299" s="16"/>
      <c r="S299" s="16" t="s">
        <v>40</v>
      </c>
      <c r="T299" s="16"/>
      <c r="U299" s="16"/>
      <c r="V299" s="16" t="str">
        <f t="shared" si="0"/>
        <v>B</v>
      </c>
      <c r="W299" s="13" t="str">
        <f t="shared" si="1"/>
        <v>Q3</v>
      </c>
      <c r="X299" s="80" t="s">
        <v>1398</v>
      </c>
      <c r="Y299" s="16" t="s">
        <v>1399</v>
      </c>
      <c r="Z299" s="16" t="s">
        <v>43</v>
      </c>
    </row>
    <row r="300" spans="1:26" ht="15.75" customHeight="1">
      <c r="A300" s="1"/>
      <c r="B300" s="1"/>
      <c r="C300" s="39" t="s">
        <v>1190</v>
      </c>
      <c r="D300" s="40">
        <v>293</v>
      </c>
      <c r="E300" s="52" t="s">
        <v>1400</v>
      </c>
      <c r="F300" s="54" t="s">
        <v>35</v>
      </c>
      <c r="G300" s="16"/>
      <c r="H300" s="16"/>
      <c r="I300" s="16" t="s">
        <v>298</v>
      </c>
      <c r="J300" s="16" t="s">
        <v>1396</v>
      </c>
      <c r="K300" s="16" t="s">
        <v>1397</v>
      </c>
      <c r="L300" s="16">
        <v>2015</v>
      </c>
      <c r="M300" s="16"/>
      <c r="N300" s="16"/>
      <c r="O300" s="16"/>
      <c r="P300" s="16"/>
      <c r="Q300" s="16"/>
      <c r="R300" s="16"/>
      <c r="S300" s="16" t="s">
        <v>40</v>
      </c>
      <c r="T300" s="16"/>
      <c r="U300" s="16"/>
      <c r="V300" s="16" t="str">
        <f t="shared" si="0"/>
        <v>B</v>
      </c>
      <c r="W300" s="13" t="str">
        <f t="shared" si="1"/>
        <v>Q3</v>
      </c>
      <c r="X300" s="80" t="s">
        <v>1401</v>
      </c>
      <c r="Y300" s="16" t="s">
        <v>1399</v>
      </c>
      <c r="Z300" s="16" t="s">
        <v>43</v>
      </c>
    </row>
    <row r="301" spans="1:26" ht="15.75" customHeight="1">
      <c r="A301" s="1"/>
      <c r="B301" s="1"/>
      <c r="C301" s="39" t="s">
        <v>1190</v>
      </c>
      <c r="D301" s="40">
        <v>294</v>
      </c>
      <c r="E301" s="52" t="s">
        <v>1402</v>
      </c>
      <c r="F301" s="54" t="s">
        <v>35</v>
      </c>
      <c r="G301" s="16"/>
      <c r="H301" s="16"/>
      <c r="I301" s="16" t="s">
        <v>102</v>
      </c>
      <c r="J301" s="16" t="s">
        <v>1403</v>
      </c>
      <c r="K301" s="16" t="s">
        <v>573</v>
      </c>
      <c r="L301" s="16">
        <v>2015</v>
      </c>
      <c r="M301" s="16"/>
      <c r="N301" s="16"/>
      <c r="O301" s="16"/>
      <c r="P301" s="16"/>
      <c r="Q301" s="16"/>
      <c r="R301" s="16"/>
      <c r="S301" s="16" t="s">
        <v>40</v>
      </c>
      <c r="T301" s="16"/>
      <c r="U301" s="16"/>
      <c r="V301" s="16" t="str">
        <f t="shared" si="0"/>
        <v>B</v>
      </c>
      <c r="W301" s="13" t="str">
        <f t="shared" si="1"/>
        <v>Q3</v>
      </c>
      <c r="X301" s="80" t="s">
        <v>1404</v>
      </c>
      <c r="Y301" s="16" t="s">
        <v>1405</v>
      </c>
      <c r="Z301" s="16" t="s">
        <v>43</v>
      </c>
    </row>
    <row r="302" spans="1:26" ht="15.75" customHeight="1">
      <c r="A302" s="1"/>
      <c r="B302" s="1"/>
      <c r="C302" s="39" t="s">
        <v>1190</v>
      </c>
      <c r="D302" s="40">
        <v>295</v>
      </c>
      <c r="E302" s="52" t="s">
        <v>1381</v>
      </c>
      <c r="F302" s="54" t="s">
        <v>35</v>
      </c>
      <c r="G302" s="16"/>
      <c r="H302" s="16"/>
      <c r="I302" s="16" t="s">
        <v>110</v>
      </c>
      <c r="J302" s="16" t="s">
        <v>1382</v>
      </c>
      <c r="K302" s="16" t="s">
        <v>1383</v>
      </c>
      <c r="L302" s="16">
        <v>2015</v>
      </c>
      <c r="M302" s="16"/>
      <c r="N302" s="16"/>
      <c r="O302" s="16"/>
      <c r="P302" s="16"/>
      <c r="Q302" s="16"/>
      <c r="R302" s="16" t="s">
        <v>40</v>
      </c>
      <c r="S302" s="16"/>
      <c r="T302" s="16"/>
      <c r="U302" s="16"/>
      <c r="V302" s="16" t="str">
        <f t="shared" si="0"/>
        <v>A2</v>
      </c>
      <c r="W302" s="13" t="str">
        <f t="shared" si="1"/>
        <v>Q2</v>
      </c>
      <c r="X302" s="80" t="s">
        <v>1384</v>
      </c>
      <c r="Y302" s="16" t="s">
        <v>1406</v>
      </c>
      <c r="Z302" s="16" t="s">
        <v>43</v>
      </c>
    </row>
    <row r="303" spans="1:26" ht="15.75" customHeight="1">
      <c r="A303" s="1"/>
      <c r="B303" s="1"/>
      <c r="C303" s="39" t="s">
        <v>1190</v>
      </c>
      <c r="D303" s="40">
        <v>296</v>
      </c>
      <c r="E303" s="52" t="s">
        <v>1407</v>
      </c>
      <c r="F303" s="54" t="s">
        <v>35</v>
      </c>
      <c r="G303" s="16"/>
      <c r="H303" s="16"/>
      <c r="I303" s="16" t="s">
        <v>1408</v>
      </c>
      <c r="J303" s="16" t="s">
        <v>1409</v>
      </c>
      <c r="K303" s="16" t="s">
        <v>1286</v>
      </c>
      <c r="L303" s="16">
        <v>2014</v>
      </c>
      <c r="M303" s="16"/>
      <c r="N303" s="16"/>
      <c r="O303" s="16"/>
      <c r="P303" s="16"/>
      <c r="Q303" s="16"/>
      <c r="R303" s="16" t="s">
        <v>172</v>
      </c>
      <c r="S303" s="16"/>
      <c r="T303" s="16"/>
      <c r="U303" s="16"/>
      <c r="V303" s="16" t="str">
        <f t="shared" si="0"/>
        <v>A2</v>
      </c>
      <c r="W303" s="13" t="str">
        <f t="shared" si="1"/>
        <v>Q2</v>
      </c>
      <c r="X303" s="80" t="s">
        <v>1410</v>
      </c>
      <c r="Y303" s="16" t="s">
        <v>1411</v>
      </c>
      <c r="Z303" s="16" t="s">
        <v>43</v>
      </c>
    </row>
    <row r="304" spans="1:26" ht="15.75" customHeight="1">
      <c r="A304" s="1"/>
      <c r="B304" s="1"/>
      <c r="C304" s="39" t="s">
        <v>1190</v>
      </c>
      <c r="D304" s="40">
        <v>297</v>
      </c>
      <c r="E304" s="52" t="s">
        <v>1412</v>
      </c>
      <c r="F304" s="54" t="s">
        <v>35</v>
      </c>
      <c r="G304" s="16"/>
      <c r="H304" s="16"/>
      <c r="I304" s="16" t="s">
        <v>97</v>
      </c>
      <c r="J304" s="16" t="s">
        <v>1285</v>
      </c>
      <c r="K304" s="16" t="s">
        <v>1286</v>
      </c>
      <c r="L304" s="16">
        <v>2014</v>
      </c>
      <c r="M304" s="16"/>
      <c r="N304" s="16"/>
      <c r="O304" s="16"/>
      <c r="P304" s="16"/>
      <c r="Q304" s="16"/>
      <c r="R304" s="16" t="s">
        <v>172</v>
      </c>
      <c r="S304" s="16"/>
      <c r="T304" s="16"/>
      <c r="U304" s="16"/>
      <c r="V304" s="16" t="str">
        <f t="shared" si="0"/>
        <v>A2</v>
      </c>
      <c r="W304" s="13" t="str">
        <f t="shared" si="1"/>
        <v>Q2</v>
      </c>
      <c r="X304" s="80" t="s">
        <v>1413</v>
      </c>
      <c r="Y304" s="16" t="s">
        <v>1369</v>
      </c>
      <c r="Z304" s="16" t="s">
        <v>43</v>
      </c>
    </row>
    <row r="305" spans="1:26" ht="15.75" customHeight="1">
      <c r="A305" s="1"/>
      <c r="B305" s="1"/>
      <c r="C305" s="39" t="s">
        <v>1190</v>
      </c>
      <c r="D305" s="40">
        <v>298</v>
      </c>
      <c r="E305" s="52" t="s">
        <v>1414</v>
      </c>
      <c r="F305" s="54" t="s">
        <v>35</v>
      </c>
      <c r="G305" s="16"/>
      <c r="H305" s="16"/>
      <c r="I305" s="16" t="s">
        <v>91</v>
      </c>
      <c r="J305" s="16" t="s">
        <v>1415</v>
      </c>
      <c r="K305" s="16" t="s">
        <v>1416</v>
      </c>
      <c r="L305" s="16">
        <v>2014</v>
      </c>
      <c r="M305" s="16"/>
      <c r="N305" s="16"/>
      <c r="O305" s="16"/>
      <c r="P305" s="16"/>
      <c r="Q305" s="16"/>
      <c r="R305" s="16"/>
      <c r="S305" s="16" t="s">
        <v>40</v>
      </c>
      <c r="T305" s="16"/>
      <c r="U305" s="16"/>
      <c r="V305" s="16" t="str">
        <f t="shared" si="0"/>
        <v>B</v>
      </c>
      <c r="W305" s="13" t="str">
        <f t="shared" si="1"/>
        <v>Q3</v>
      </c>
      <c r="X305" s="80" t="s">
        <v>1417</v>
      </c>
      <c r="Y305" s="16" t="s">
        <v>1418</v>
      </c>
      <c r="Z305" s="16" t="s">
        <v>43</v>
      </c>
    </row>
    <row r="306" spans="1:26" ht="15.75" customHeight="1">
      <c r="A306" s="1"/>
      <c r="B306" s="1"/>
      <c r="C306" s="39" t="s">
        <v>1190</v>
      </c>
      <c r="D306" s="40">
        <v>299</v>
      </c>
      <c r="E306" s="52" t="s">
        <v>1419</v>
      </c>
      <c r="F306" s="54" t="s">
        <v>58</v>
      </c>
      <c r="G306" s="16"/>
      <c r="H306" s="16"/>
      <c r="I306" s="16" t="s">
        <v>59</v>
      </c>
      <c r="J306" s="16" t="s">
        <v>1024</v>
      </c>
      <c r="K306" s="16" t="s">
        <v>430</v>
      </c>
      <c r="L306" s="16">
        <v>2014</v>
      </c>
      <c r="M306" s="16"/>
      <c r="N306" s="16"/>
      <c r="O306" s="16"/>
      <c r="P306" s="16" t="s">
        <v>40</v>
      </c>
      <c r="Q306" s="16"/>
      <c r="R306" s="16"/>
      <c r="S306" s="16"/>
      <c r="T306" s="16"/>
      <c r="U306" s="16"/>
      <c r="V306" s="16" t="str">
        <f t="shared" si="0"/>
        <v>C</v>
      </c>
      <c r="W306" s="13" t="str">
        <f t="shared" si="1"/>
        <v>Q4</v>
      </c>
      <c r="X306" s="80" t="s">
        <v>233</v>
      </c>
      <c r="Y306" s="16" t="s">
        <v>1420</v>
      </c>
      <c r="Z306" s="16" t="s">
        <v>43</v>
      </c>
    </row>
    <row r="307" spans="1:26" ht="15.75" customHeight="1">
      <c r="A307" s="1"/>
      <c r="B307" s="1"/>
      <c r="C307" s="39" t="s">
        <v>1190</v>
      </c>
      <c r="D307" s="40">
        <v>300</v>
      </c>
      <c r="E307" s="52" t="s">
        <v>1421</v>
      </c>
      <c r="F307" s="54" t="s">
        <v>35</v>
      </c>
      <c r="G307" s="16"/>
      <c r="H307" s="16"/>
      <c r="I307" s="16" t="s">
        <v>102</v>
      </c>
      <c r="J307" s="16" t="s">
        <v>1403</v>
      </c>
      <c r="K307" s="16" t="s">
        <v>573</v>
      </c>
      <c r="L307" s="16">
        <v>2014</v>
      </c>
      <c r="M307" s="16"/>
      <c r="N307" s="16"/>
      <c r="O307" s="16"/>
      <c r="P307" s="16"/>
      <c r="Q307" s="16"/>
      <c r="R307" s="16" t="s">
        <v>40</v>
      </c>
      <c r="S307" s="16"/>
      <c r="T307" s="16"/>
      <c r="U307" s="16"/>
      <c r="V307" s="16" t="str">
        <f t="shared" si="0"/>
        <v>A2</v>
      </c>
      <c r="W307" s="13" t="str">
        <f t="shared" si="1"/>
        <v>Q2</v>
      </c>
      <c r="X307" s="80" t="s">
        <v>1422</v>
      </c>
      <c r="Y307" s="16" t="s">
        <v>1423</v>
      </c>
      <c r="Z307" s="16" t="s">
        <v>43</v>
      </c>
    </row>
    <row r="308" spans="1:26" ht="15.75" customHeight="1">
      <c r="A308" s="1"/>
      <c r="B308" s="1"/>
      <c r="C308" s="39" t="s">
        <v>1190</v>
      </c>
      <c r="D308" s="40">
        <v>301</v>
      </c>
      <c r="E308" s="52" t="s">
        <v>1424</v>
      </c>
      <c r="F308" s="54" t="s">
        <v>35</v>
      </c>
      <c r="G308" s="16"/>
      <c r="H308" s="16"/>
      <c r="I308" s="16" t="s">
        <v>1425</v>
      </c>
      <c r="J308" s="16" t="s">
        <v>1426</v>
      </c>
      <c r="K308" s="16" t="s">
        <v>1427</v>
      </c>
      <c r="L308" s="16">
        <v>2014</v>
      </c>
      <c r="M308" s="16"/>
      <c r="N308" s="16"/>
      <c r="O308" s="16"/>
      <c r="P308" s="16"/>
      <c r="Q308" s="16"/>
      <c r="R308" s="16"/>
      <c r="S308" s="16" t="s">
        <v>40</v>
      </c>
      <c r="T308" s="16"/>
      <c r="U308" s="16"/>
      <c r="V308" s="16" t="str">
        <f t="shared" si="0"/>
        <v>B</v>
      </c>
      <c r="W308" s="13" t="str">
        <f t="shared" si="1"/>
        <v>Q3</v>
      </c>
      <c r="X308" s="80" t="s">
        <v>1428</v>
      </c>
      <c r="Y308" s="16" t="s">
        <v>1418</v>
      </c>
      <c r="Z308" s="16" t="s">
        <v>43</v>
      </c>
    </row>
    <row r="309" spans="1:26" ht="15.75" customHeight="1">
      <c r="A309" s="1"/>
      <c r="B309" s="1"/>
      <c r="C309" s="39" t="s">
        <v>1190</v>
      </c>
      <c r="D309" s="40">
        <v>302</v>
      </c>
      <c r="E309" s="52" t="s">
        <v>1429</v>
      </c>
      <c r="F309" s="54" t="s">
        <v>35</v>
      </c>
      <c r="G309" s="16"/>
      <c r="H309" s="16"/>
      <c r="I309" s="16" t="s">
        <v>110</v>
      </c>
      <c r="J309" s="16" t="s">
        <v>1430</v>
      </c>
      <c r="K309" s="16" t="s">
        <v>1431</v>
      </c>
      <c r="L309" s="16">
        <v>2014</v>
      </c>
      <c r="M309" s="16"/>
      <c r="N309" s="16"/>
      <c r="O309" s="16"/>
      <c r="P309" s="16"/>
      <c r="Q309" s="16"/>
      <c r="R309" s="16" t="s">
        <v>40</v>
      </c>
      <c r="S309" s="16"/>
      <c r="T309" s="16"/>
      <c r="U309" s="16"/>
      <c r="V309" s="16" t="str">
        <f t="shared" si="0"/>
        <v>A2</v>
      </c>
      <c r="W309" s="13" t="str">
        <f t="shared" si="1"/>
        <v>Q2</v>
      </c>
      <c r="X309" s="80" t="s">
        <v>1432</v>
      </c>
      <c r="Y309" s="16" t="s">
        <v>1433</v>
      </c>
      <c r="Z309" s="16" t="s">
        <v>43</v>
      </c>
    </row>
    <row r="310" spans="1:26" ht="15.75" customHeight="1">
      <c r="A310" s="1"/>
      <c r="B310" s="1"/>
      <c r="C310" s="39" t="s">
        <v>1190</v>
      </c>
      <c r="D310" s="40">
        <v>303</v>
      </c>
      <c r="E310" s="52" t="s">
        <v>1434</v>
      </c>
      <c r="F310" s="54" t="s">
        <v>35</v>
      </c>
      <c r="G310" s="16"/>
      <c r="H310" s="16"/>
      <c r="I310" s="16" t="s">
        <v>59</v>
      </c>
      <c r="J310" s="16" t="s">
        <v>1435</v>
      </c>
      <c r="K310" s="16" t="s">
        <v>1436</v>
      </c>
      <c r="L310" s="16">
        <v>2014</v>
      </c>
      <c r="M310" s="16"/>
      <c r="N310" s="16" t="s">
        <v>40</v>
      </c>
      <c r="O310" s="16"/>
      <c r="P310" s="16"/>
      <c r="Q310" s="16"/>
      <c r="R310" s="16"/>
      <c r="S310" s="16"/>
      <c r="T310" s="16"/>
      <c r="U310" s="16"/>
      <c r="V310" s="16" t="str">
        <f t="shared" si="0"/>
        <v>A2</v>
      </c>
      <c r="W310" s="13" t="str">
        <f t="shared" si="1"/>
        <v>Q2</v>
      </c>
      <c r="X310" s="80" t="s">
        <v>1437</v>
      </c>
      <c r="Y310" s="16" t="s">
        <v>1438</v>
      </c>
      <c r="Z310" s="16" t="s">
        <v>43</v>
      </c>
    </row>
    <row r="311" spans="1:26" ht="15.75" customHeight="1">
      <c r="A311" s="1"/>
      <c r="B311" s="1"/>
      <c r="C311" s="39" t="s">
        <v>1190</v>
      </c>
      <c r="D311" s="40">
        <v>304</v>
      </c>
      <c r="E311" s="52" t="s">
        <v>1439</v>
      </c>
      <c r="F311" s="54" t="s">
        <v>35</v>
      </c>
      <c r="G311" s="16"/>
      <c r="H311" s="16"/>
      <c r="I311" s="16" t="s">
        <v>59</v>
      </c>
      <c r="J311" s="16" t="s">
        <v>804</v>
      </c>
      <c r="K311" s="16" t="s">
        <v>805</v>
      </c>
      <c r="L311" s="16">
        <v>2014</v>
      </c>
      <c r="M311" s="16"/>
      <c r="N311" s="16" t="s">
        <v>40</v>
      </c>
      <c r="O311" s="16"/>
      <c r="P311" s="16"/>
      <c r="Q311" s="16"/>
      <c r="R311" s="16"/>
      <c r="S311" s="16"/>
      <c r="T311" s="16"/>
      <c r="U311" s="16"/>
      <c r="V311" s="16" t="str">
        <f t="shared" si="0"/>
        <v>A2</v>
      </c>
      <c r="W311" s="13" t="str">
        <f t="shared" si="1"/>
        <v>Q2</v>
      </c>
      <c r="X311" s="80" t="s">
        <v>233</v>
      </c>
      <c r="Y311" s="16" t="s">
        <v>1440</v>
      </c>
      <c r="Z311" s="16" t="s">
        <v>43</v>
      </c>
    </row>
    <row r="312" spans="1:26" ht="15.75" customHeight="1">
      <c r="A312" s="1"/>
      <c r="B312" s="1"/>
      <c r="C312" s="39" t="s">
        <v>1190</v>
      </c>
      <c r="D312" s="40">
        <v>305</v>
      </c>
      <c r="E312" s="52" t="s">
        <v>1441</v>
      </c>
      <c r="F312" s="54" t="s">
        <v>35</v>
      </c>
      <c r="G312" s="16"/>
      <c r="H312" s="16"/>
      <c r="I312" s="16" t="s">
        <v>59</v>
      </c>
      <c r="J312" s="16" t="s">
        <v>1442</v>
      </c>
      <c r="K312" s="16" t="s">
        <v>1443</v>
      </c>
      <c r="L312" s="16">
        <v>2014</v>
      </c>
      <c r="M312" s="16"/>
      <c r="N312" s="16" t="s">
        <v>40</v>
      </c>
      <c r="O312" s="16"/>
      <c r="P312" s="16"/>
      <c r="Q312" s="16"/>
      <c r="R312" s="16"/>
      <c r="S312" s="16"/>
      <c r="T312" s="16"/>
      <c r="U312" s="16"/>
      <c r="V312" s="16" t="str">
        <f t="shared" si="0"/>
        <v>A2</v>
      </c>
      <c r="W312" s="13" t="str">
        <f t="shared" si="1"/>
        <v>Q2</v>
      </c>
      <c r="X312" s="80" t="s">
        <v>1444</v>
      </c>
      <c r="Y312" s="16" t="s">
        <v>1445</v>
      </c>
      <c r="Z312" s="16" t="s">
        <v>43</v>
      </c>
    </row>
    <row r="313" spans="1:26" ht="15.75" customHeight="1">
      <c r="A313" s="1"/>
      <c r="B313" s="1"/>
      <c r="C313" s="39" t="s">
        <v>1190</v>
      </c>
      <c r="D313" s="40">
        <v>306</v>
      </c>
      <c r="E313" s="52" t="s">
        <v>1446</v>
      </c>
      <c r="F313" s="54" t="s">
        <v>35</v>
      </c>
      <c r="G313" s="16"/>
      <c r="H313" s="16"/>
      <c r="I313" s="16" t="s">
        <v>59</v>
      </c>
      <c r="J313" s="16" t="s">
        <v>1447</v>
      </c>
      <c r="K313" s="16" t="s">
        <v>858</v>
      </c>
      <c r="L313" s="16">
        <v>2013</v>
      </c>
      <c r="M313" s="16"/>
      <c r="N313" s="16" t="s">
        <v>40</v>
      </c>
      <c r="O313" s="16"/>
      <c r="P313" s="16"/>
      <c r="Q313" s="16"/>
      <c r="R313" s="16"/>
      <c r="S313" s="16"/>
      <c r="T313" s="16"/>
      <c r="U313" s="16"/>
      <c r="V313" s="16" t="str">
        <f t="shared" si="0"/>
        <v>A2</v>
      </c>
      <c r="W313" s="13" t="str">
        <f t="shared" si="1"/>
        <v>Q2</v>
      </c>
      <c r="X313" s="80" t="s">
        <v>1448</v>
      </c>
      <c r="Y313" s="16" t="s">
        <v>1449</v>
      </c>
      <c r="Z313" s="16" t="s">
        <v>43</v>
      </c>
    </row>
    <row r="314" spans="1:26" ht="15.75" customHeight="1">
      <c r="A314" s="1"/>
      <c r="B314" s="1"/>
      <c r="C314" s="39" t="s">
        <v>1190</v>
      </c>
      <c r="D314" s="40">
        <v>307</v>
      </c>
      <c r="E314" s="52" t="s">
        <v>1450</v>
      </c>
      <c r="F314" s="54" t="s">
        <v>35</v>
      </c>
      <c r="G314" s="16"/>
      <c r="H314" s="16"/>
      <c r="I314" s="16" t="s">
        <v>298</v>
      </c>
      <c r="J314" s="16" t="s">
        <v>1396</v>
      </c>
      <c r="K314" s="16" t="s">
        <v>1397</v>
      </c>
      <c r="L314" s="16">
        <v>2013</v>
      </c>
      <c r="M314" s="16"/>
      <c r="N314" s="16"/>
      <c r="O314" s="16"/>
      <c r="P314" s="16"/>
      <c r="Q314" s="16"/>
      <c r="R314" s="16"/>
      <c r="S314" s="16" t="s">
        <v>40</v>
      </c>
      <c r="T314" s="16"/>
      <c r="U314" s="16"/>
      <c r="V314" s="16" t="str">
        <f t="shared" si="0"/>
        <v>B</v>
      </c>
      <c r="W314" s="13" t="str">
        <f t="shared" si="1"/>
        <v>Q3</v>
      </c>
      <c r="X314" s="80" t="s">
        <v>1451</v>
      </c>
      <c r="Y314" s="16" t="s">
        <v>1452</v>
      </c>
      <c r="Z314" s="16" t="s">
        <v>43</v>
      </c>
    </row>
    <row r="315" spans="1:26" ht="15.75" customHeight="1">
      <c r="A315" s="1"/>
      <c r="B315" s="1"/>
      <c r="C315" s="39" t="s">
        <v>1190</v>
      </c>
      <c r="D315" s="40">
        <v>308</v>
      </c>
      <c r="E315" s="52" t="s">
        <v>1453</v>
      </c>
      <c r="F315" s="54" t="s">
        <v>58</v>
      </c>
      <c r="G315" s="54" t="s">
        <v>51</v>
      </c>
      <c r="H315" s="16"/>
      <c r="I315" s="16" t="s">
        <v>59</v>
      </c>
      <c r="J315" s="16" t="s">
        <v>1024</v>
      </c>
      <c r="K315" s="16" t="s">
        <v>430</v>
      </c>
      <c r="L315" s="16">
        <v>2013</v>
      </c>
      <c r="M315" s="16"/>
      <c r="N315" s="16"/>
      <c r="O315" s="16"/>
      <c r="P315" s="16" t="s">
        <v>40</v>
      </c>
      <c r="Q315" s="16"/>
      <c r="R315" s="16"/>
      <c r="S315" s="16"/>
      <c r="T315" s="16"/>
      <c r="U315" s="16"/>
      <c r="V315" s="16" t="str">
        <f t="shared" si="0"/>
        <v>C</v>
      </c>
      <c r="W315" s="13" t="str">
        <f t="shared" si="1"/>
        <v>Q4</v>
      </c>
      <c r="X315" s="80" t="s">
        <v>1454</v>
      </c>
      <c r="Y315" s="16" t="s">
        <v>1455</v>
      </c>
      <c r="Z315" s="16" t="s">
        <v>43</v>
      </c>
    </row>
    <row r="316" spans="1:26" ht="15.75" customHeight="1">
      <c r="A316" s="1"/>
      <c r="B316" s="1"/>
      <c r="C316" s="39" t="s">
        <v>1190</v>
      </c>
      <c r="D316" s="40">
        <v>309</v>
      </c>
      <c r="E316" s="52" t="s">
        <v>1456</v>
      </c>
      <c r="F316" s="54" t="s">
        <v>35</v>
      </c>
      <c r="G316" s="16"/>
      <c r="H316" s="16"/>
      <c r="I316" s="16" t="s">
        <v>237</v>
      </c>
      <c r="J316" s="16" t="s">
        <v>1457</v>
      </c>
      <c r="K316" s="16" t="s">
        <v>1458</v>
      </c>
      <c r="L316" s="16">
        <v>2013</v>
      </c>
      <c r="M316" s="16"/>
      <c r="N316" s="16"/>
      <c r="O316" s="16"/>
      <c r="P316" s="16"/>
      <c r="Q316" s="16"/>
      <c r="R316" s="16"/>
      <c r="S316" s="16"/>
      <c r="T316" s="16" t="s">
        <v>40</v>
      </c>
      <c r="U316" s="16"/>
      <c r="V316" s="16" t="str">
        <f t="shared" si="0"/>
        <v>C</v>
      </c>
      <c r="W316" s="13" t="str">
        <f t="shared" si="1"/>
        <v>Q4</v>
      </c>
      <c r="X316" s="80" t="s">
        <v>1459</v>
      </c>
      <c r="Y316" s="16" t="s">
        <v>1460</v>
      </c>
      <c r="Z316" s="16" t="s">
        <v>43</v>
      </c>
    </row>
    <row r="317" spans="1:26" ht="15.75" customHeight="1">
      <c r="A317" s="1"/>
      <c r="B317" s="1"/>
      <c r="C317" s="39" t="s">
        <v>1190</v>
      </c>
      <c r="D317" s="40">
        <v>310</v>
      </c>
      <c r="E317" s="52" t="s">
        <v>1461</v>
      </c>
      <c r="F317" s="54" t="s">
        <v>35</v>
      </c>
      <c r="G317" s="16"/>
      <c r="H317" s="16"/>
      <c r="I317" s="16" t="s">
        <v>110</v>
      </c>
      <c r="J317" s="16" t="s">
        <v>1462</v>
      </c>
      <c r="K317" s="16" t="s">
        <v>1463</v>
      </c>
      <c r="L317" s="16">
        <v>2013</v>
      </c>
      <c r="M317" s="16"/>
      <c r="N317" s="16"/>
      <c r="O317" s="16"/>
      <c r="P317" s="16"/>
      <c r="Q317" s="16"/>
      <c r="R317" s="16"/>
      <c r="S317" s="16" t="s">
        <v>40</v>
      </c>
      <c r="T317" s="16"/>
      <c r="U317" s="16"/>
      <c r="V317" s="16" t="str">
        <f t="shared" si="0"/>
        <v>B</v>
      </c>
      <c r="W317" s="13" t="str">
        <f t="shared" si="1"/>
        <v>Q3</v>
      </c>
      <c r="X317" s="80" t="s">
        <v>1464</v>
      </c>
      <c r="Y317" s="16" t="s">
        <v>1465</v>
      </c>
      <c r="Z317" s="16" t="s">
        <v>43</v>
      </c>
    </row>
    <row r="318" spans="1:26" ht="15.75" customHeight="1">
      <c r="A318" s="1"/>
      <c r="B318" s="1"/>
      <c r="C318" s="39" t="s">
        <v>1190</v>
      </c>
      <c r="D318" s="40">
        <v>311</v>
      </c>
      <c r="E318" s="52" t="s">
        <v>1466</v>
      </c>
      <c r="F318" s="54" t="s">
        <v>35</v>
      </c>
      <c r="G318" s="16"/>
      <c r="H318" s="16"/>
      <c r="I318" s="16" t="s">
        <v>59</v>
      </c>
      <c r="J318" s="16" t="s">
        <v>1467</v>
      </c>
      <c r="K318" s="16" t="s">
        <v>1468</v>
      </c>
      <c r="L318" s="16">
        <v>2013</v>
      </c>
      <c r="M318" s="16"/>
      <c r="N318" s="16"/>
      <c r="O318" s="16"/>
      <c r="P318" s="16"/>
      <c r="Q318" s="16"/>
      <c r="R318" s="16" t="s">
        <v>40</v>
      </c>
      <c r="S318" s="16"/>
      <c r="T318" s="16"/>
      <c r="U318" s="16"/>
      <c r="V318" s="16" t="str">
        <f t="shared" si="0"/>
        <v>A2</v>
      </c>
      <c r="W318" s="13" t="str">
        <f t="shared" si="1"/>
        <v>Q2</v>
      </c>
      <c r="X318" s="80" t="s">
        <v>1469</v>
      </c>
      <c r="Y318" s="16" t="s">
        <v>1440</v>
      </c>
      <c r="Z318" s="16" t="s">
        <v>43</v>
      </c>
    </row>
    <row r="319" spans="1:26" ht="15.75" customHeight="1">
      <c r="A319" s="1"/>
      <c r="B319" s="1"/>
      <c r="C319" s="39" t="s">
        <v>1190</v>
      </c>
      <c r="D319" s="40">
        <v>312</v>
      </c>
      <c r="E319" s="52" t="s">
        <v>1470</v>
      </c>
      <c r="F319" s="54" t="s">
        <v>35</v>
      </c>
      <c r="G319" s="16"/>
      <c r="H319" s="16"/>
      <c r="I319" s="16" t="s">
        <v>102</v>
      </c>
      <c r="J319" s="16" t="s">
        <v>1471</v>
      </c>
      <c r="K319" s="16" t="s">
        <v>1472</v>
      </c>
      <c r="L319" s="16">
        <v>2013</v>
      </c>
      <c r="M319" s="16"/>
      <c r="N319" s="16"/>
      <c r="O319" s="16"/>
      <c r="P319" s="16"/>
      <c r="Q319" s="16"/>
      <c r="R319" s="16"/>
      <c r="S319" s="16"/>
      <c r="T319" s="16"/>
      <c r="U319" s="16" t="s">
        <v>40</v>
      </c>
      <c r="V319" s="16" t="str">
        <f t="shared" si="0"/>
        <v>NI</v>
      </c>
      <c r="W319" s="13" t="str">
        <f t="shared" si="1"/>
        <v>NI</v>
      </c>
      <c r="X319" s="80" t="s">
        <v>1473</v>
      </c>
      <c r="Y319" s="16" t="s">
        <v>1474</v>
      </c>
      <c r="Z319" s="16" t="s">
        <v>43</v>
      </c>
    </row>
    <row r="320" spans="1:26" ht="15.75" customHeight="1">
      <c r="A320" s="1"/>
      <c r="B320" s="1"/>
      <c r="C320" s="39" t="s">
        <v>1190</v>
      </c>
      <c r="D320" s="40">
        <v>313</v>
      </c>
      <c r="E320" s="52" t="s">
        <v>1475</v>
      </c>
      <c r="F320" s="54" t="s">
        <v>35</v>
      </c>
      <c r="G320" s="16"/>
      <c r="H320" s="16"/>
      <c r="I320" s="16" t="s">
        <v>59</v>
      </c>
      <c r="J320" s="16" t="s">
        <v>804</v>
      </c>
      <c r="K320" s="16" t="s">
        <v>805</v>
      </c>
      <c r="L320" s="16">
        <v>2013</v>
      </c>
      <c r="M320" s="16"/>
      <c r="N320" s="16" t="s">
        <v>40</v>
      </c>
      <c r="O320" s="16"/>
      <c r="P320" s="16"/>
      <c r="Q320" s="16"/>
      <c r="R320" s="16"/>
      <c r="S320" s="16"/>
      <c r="T320" s="16"/>
      <c r="U320" s="16"/>
      <c r="V320" s="16" t="str">
        <f t="shared" si="0"/>
        <v>A2</v>
      </c>
      <c r="W320" s="13" t="str">
        <f t="shared" si="1"/>
        <v>Q2</v>
      </c>
      <c r="X320" s="80" t="s">
        <v>1476</v>
      </c>
      <c r="Y320" s="16" t="s">
        <v>1477</v>
      </c>
      <c r="Z320" s="16" t="s">
        <v>43</v>
      </c>
    </row>
    <row r="321" spans="1:26" ht="15.75" customHeight="1">
      <c r="A321" s="1"/>
      <c r="B321" s="1"/>
      <c r="C321" s="39" t="s">
        <v>1478</v>
      </c>
      <c r="D321" s="40">
        <v>314</v>
      </c>
      <c r="E321" s="52" t="s">
        <v>1479</v>
      </c>
      <c r="F321" s="54" t="s">
        <v>35</v>
      </c>
      <c r="G321" s="16"/>
      <c r="H321" s="16"/>
      <c r="I321" s="16" t="s">
        <v>59</v>
      </c>
      <c r="J321" s="16" t="s">
        <v>1480</v>
      </c>
      <c r="K321" s="16" t="s">
        <v>245</v>
      </c>
      <c r="L321" s="16">
        <v>2016</v>
      </c>
      <c r="M321" s="16"/>
      <c r="N321" s="16"/>
      <c r="O321" s="16"/>
      <c r="P321" s="16"/>
      <c r="Q321" s="16" t="s">
        <v>40</v>
      </c>
      <c r="R321" s="16"/>
      <c r="S321" s="16"/>
      <c r="T321" s="16"/>
      <c r="U321" s="16"/>
      <c r="V321" s="16" t="str">
        <f t="shared" si="0"/>
        <v>A1</v>
      </c>
      <c r="W321" s="13" t="str">
        <f t="shared" si="1"/>
        <v>Q1</v>
      </c>
      <c r="X321" s="16" t="s">
        <v>1481</v>
      </c>
      <c r="Y321" s="16" t="s">
        <v>1482</v>
      </c>
      <c r="Z321" s="16" t="s">
        <v>43</v>
      </c>
    </row>
    <row r="322" spans="1:26" ht="15.75" customHeight="1">
      <c r="A322" s="1"/>
      <c r="B322" s="1"/>
      <c r="C322" s="39" t="s">
        <v>1478</v>
      </c>
      <c r="D322" s="40">
        <v>315</v>
      </c>
      <c r="E322" s="52" t="s">
        <v>1483</v>
      </c>
      <c r="F322" s="54" t="s">
        <v>35</v>
      </c>
      <c r="G322" s="16"/>
      <c r="H322" s="16"/>
      <c r="I322" s="16" t="s">
        <v>59</v>
      </c>
      <c r="J322" s="16" t="s">
        <v>1024</v>
      </c>
      <c r="K322" s="16" t="s">
        <v>1239</v>
      </c>
      <c r="L322" s="16">
        <v>2016</v>
      </c>
      <c r="M322" s="16"/>
      <c r="N322" s="16"/>
      <c r="O322" s="16"/>
      <c r="P322" s="16" t="s">
        <v>40</v>
      </c>
      <c r="Q322" s="16"/>
      <c r="R322" s="16"/>
      <c r="S322" s="16"/>
      <c r="T322" s="54" t="s">
        <v>40</v>
      </c>
      <c r="U322" s="16"/>
      <c r="V322" s="16" t="str">
        <f t="shared" si="0"/>
        <v>C</v>
      </c>
      <c r="W322" s="13" t="str">
        <f t="shared" si="1"/>
        <v>Q4</v>
      </c>
      <c r="X322" s="16" t="s">
        <v>1484</v>
      </c>
      <c r="Y322" s="16" t="s">
        <v>1485</v>
      </c>
      <c r="Z322" s="16" t="s">
        <v>43</v>
      </c>
    </row>
    <row r="323" spans="1:26" ht="15.75" customHeight="1">
      <c r="A323" s="1"/>
      <c r="B323" s="1"/>
      <c r="C323" s="39" t="s">
        <v>1478</v>
      </c>
      <c r="D323" s="40">
        <v>316</v>
      </c>
      <c r="E323" s="69" t="s">
        <v>1486</v>
      </c>
      <c r="F323" s="54" t="s">
        <v>35</v>
      </c>
      <c r="G323" s="16"/>
      <c r="H323" s="16"/>
      <c r="I323" s="16" t="s">
        <v>1487</v>
      </c>
      <c r="J323" s="16" t="s">
        <v>1341</v>
      </c>
      <c r="K323" s="16" t="s">
        <v>1342</v>
      </c>
      <c r="L323" s="16">
        <v>2016</v>
      </c>
      <c r="M323" s="16"/>
      <c r="N323" s="16"/>
      <c r="O323" s="16"/>
      <c r="P323" s="16"/>
      <c r="Q323" s="16" t="s">
        <v>40</v>
      </c>
      <c r="R323" s="16"/>
      <c r="S323" s="16"/>
      <c r="T323" s="16"/>
      <c r="U323" s="16"/>
      <c r="V323" s="16" t="str">
        <f t="shared" si="0"/>
        <v>A1</v>
      </c>
      <c r="W323" s="13" t="str">
        <f t="shared" si="1"/>
        <v>Q1</v>
      </c>
      <c r="X323" s="16" t="s">
        <v>1343</v>
      </c>
      <c r="Y323" s="16" t="s">
        <v>1488</v>
      </c>
      <c r="Z323" s="16" t="s">
        <v>43</v>
      </c>
    </row>
    <row r="324" spans="1:26" ht="15.75" customHeight="1">
      <c r="A324" s="1"/>
      <c r="B324" s="1"/>
      <c r="C324" s="39" t="s">
        <v>1478</v>
      </c>
      <c r="D324" s="40">
        <v>317</v>
      </c>
      <c r="E324" s="52" t="s">
        <v>1489</v>
      </c>
      <c r="F324" s="54" t="s">
        <v>35</v>
      </c>
      <c r="G324" s="16"/>
      <c r="H324" s="16"/>
      <c r="I324" s="16" t="s">
        <v>1487</v>
      </c>
      <c r="J324" s="16" t="s">
        <v>799</v>
      </c>
      <c r="K324" s="16" t="s">
        <v>800</v>
      </c>
      <c r="L324" s="16">
        <v>2015</v>
      </c>
      <c r="M324" s="16"/>
      <c r="N324" s="16"/>
      <c r="O324" s="16"/>
      <c r="P324" s="16"/>
      <c r="Q324" s="16"/>
      <c r="R324" s="16"/>
      <c r="S324" s="16" t="s">
        <v>40</v>
      </c>
      <c r="T324" s="16"/>
      <c r="U324" s="16"/>
      <c r="V324" s="16" t="str">
        <f t="shared" si="0"/>
        <v>B</v>
      </c>
      <c r="W324" s="13" t="str">
        <f t="shared" si="1"/>
        <v>Q3</v>
      </c>
      <c r="X324" s="16" t="s">
        <v>1484</v>
      </c>
      <c r="Y324" s="16" t="s">
        <v>1490</v>
      </c>
      <c r="Z324" s="16" t="s">
        <v>43</v>
      </c>
    </row>
    <row r="325" spans="1:26" ht="15.75" customHeight="1">
      <c r="A325" s="1"/>
      <c r="B325" s="1"/>
      <c r="C325" s="39" t="s">
        <v>1478</v>
      </c>
      <c r="D325" s="40">
        <v>318</v>
      </c>
      <c r="E325" s="52" t="s">
        <v>1491</v>
      </c>
      <c r="F325" s="54" t="s">
        <v>35</v>
      </c>
      <c r="G325" s="16"/>
      <c r="H325" s="16"/>
      <c r="I325" s="16" t="s">
        <v>190</v>
      </c>
      <c r="J325" s="16" t="s">
        <v>1492</v>
      </c>
      <c r="K325" s="16" t="s">
        <v>1493</v>
      </c>
      <c r="L325" s="16">
        <v>2015</v>
      </c>
      <c r="M325" s="16"/>
      <c r="N325" s="16"/>
      <c r="O325" s="16"/>
      <c r="P325" s="16"/>
      <c r="Q325" s="16"/>
      <c r="R325" s="16" t="s">
        <v>40</v>
      </c>
      <c r="S325" s="16"/>
      <c r="T325" s="16"/>
      <c r="U325" s="16"/>
      <c r="V325" s="16" t="str">
        <f t="shared" si="0"/>
        <v>A2</v>
      </c>
      <c r="W325" s="13" t="str">
        <f t="shared" si="1"/>
        <v>Q2</v>
      </c>
      <c r="X325" s="16" t="s">
        <v>1494</v>
      </c>
      <c r="Y325" s="16" t="s">
        <v>1495</v>
      </c>
      <c r="Z325" s="16" t="s">
        <v>43</v>
      </c>
    </row>
    <row r="326" spans="1:26" ht="15.75" customHeight="1">
      <c r="A326" s="1"/>
      <c r="B326" s="1"/>
      <c r="C326" s="39" t="s">
        <v>1478</v>
      </c>
      <c r="D326" s="40">
        <v>319</v>
      </c>
      <c r="E326" s="52" t="s">
        <v>1496</v>
      </c>
      <c r="F326" s="54" t="s">
        <v>35</v>
      </c>
      <c r="G326" s="16"/>
      <c r="H326" s="16"/>
      <c r="I326" s="16" t="s">
        <v>59</v>
      </c>
      <c r="J326" s="16" t="s">
        <v>1024</v>
      </c>
      <c r="K326" s="16" t="s">
        <v>430</v>
      </c>
      <c r="L326" s="16">
        <v>2015</v>
      </c>
      <c r="M326" s="16"/>
      <c r="N326" s="16"/>
      <c r="O326" s="16"/>
      <c r="P326" s="16" t="s">
        <v>40</v>
      </c>
      <c r="Q326" s="16"/>
      <c r="R326" s="16"/>
      <c r="S326" s="16"/>
      <c r="T326" s="54" t="s">
        <v>40</v>
      </c>
      <c r="U326" s="16"/>
      <c r="V326" s="16" t="str">
        <f t="shared" si="0"/>
        <v>C</v>
      </c>
      <c r="W326" s="13" t="str">
        <f t="shared" si="1"/>
        <v>Q4</v>
      </c>
      <c r="X326" s="16" t="s">
        <v>1497</v>
      </c>
      <c r="Y326" s="16" t="s">
        <v>1498</v>
      </c>
      <c r="Z326" s="16" t="s">
        <v>43</v>
      </c>
    </row>
    <row r="327" spans="1:26" ht="15.75" customHeight="1">
      <c r="A327" s="1"/>
      <c r="B327" s="1"/>
      <c r="C327" s="39" t="s">
        <v>1478</v>
      </c>
      <c r="D327" s="40">
        <v>320</v>
      </c>
      <c r="E327" s="52" t="s">
        <v>1499</v>
      </c>
      <c r="F327" s="54" t="s">
        <v>35</v>
      </c>
      <c r="G327" s="54" t="s">
        <v>58</v>
      </c>
      <c r="H327" s="16"/>
      <c r="I327" s="16" t="s">
        <v>1487</v>
      </c>
      <c r="J327" s="16" t="s">
        <v>1500</v>
      </c>
      <c r="K327" s="16" t="s">
        <v>1501</v>
      </c>
      <c r="L327" s="16">
        <v>2015</v>
      </c>
      <c r="M327" s="16"/>
      <c r="N327" s="16"/>
      <c r="O327" s="16"/>
      <c r="P327" s="16"/>
      <c r="Q327" s="16"/>
      <c r="R327" s="16" t="s">
        <v>40</v>
      </c>
      <c r="S327" s="16"/>
      <c r="T327" s="16"/>
      <c r="U327" s="16"/>
      <c r="V327" s="16" t="str">
        <f t="shared" si="0"/>
        <v>A2</v>
      </c>
      <c r="W327" s="13" t="str">
        <f t="shared" si="1"/>
        <v>Q2</v>
      </c>
      <c r="X327" s="16" t="s">
        <v>1502</v>
      </c>
      <c r="Y327" s="16" t="s">
        <v>1503</v>
      </c>
      <c r="Z327" s="16" t="s">
        <v>43</v>
      </c>
    </row>
    <row r="328" spans="1:26" ht="15.75" customHeight="1">
      <c r="A328" s="1"/>
      <c r="B328" s="1"/>
      <c r="C328" s="39" t="s">
        <v>1478</v>
      </c>
      <c r="D328" s="40">
        <v>321</v>
      </c>
      <c r="E328" s="52" t="s">
        <v>1504</v>
      </c>
      <c r="F328" s="54" t="s">
        <v>35</v>
      </c>
      <c r="G328" s="16"/>
      <c r="H328" s="16"/>
      <c r="I328" s="16" t="s">
        <v>59</v>
      </c>
      <c r="J328" s="16" t="s">
        <v>1024</v>
      </c>
      <c r="K328" s="16" t="s">
        <v>430</v>
      </c>
      <c r="L328" s="16">
        <v>2014</v>
      </c>
      <c r="M328" s="16"/>
      <c r="N328" s="16"/>
      <c r="O328" s="16"/>
      <c r="P328" s="16" t="s">
        <v>40</v>
      </c>
      <c r="Q328" s="16"/>
      <c r="R328" s="16"/>
      <c r="S328" s="16"/>
      <c r="T328" s="54" t="s">
        <v>40</v>
      </c>
      <c r="U328" s="16"/>
      <c r="V328" s="16" t="str">
        <f t="shared" si="0"/>
        <v>C</v>
      </c>
      <c r="W328" s="13" t="str">
        <f t="shared" si="1"/>
        <v>Q4</v>
      </c>
      <c r="X328" s="16" t="s">
        <v>1484</v>
      </c>
      <c r="Y328" s="16" t="s">
        <v>1505</v>
      </c>
      <c r="Z328" s="16" t="s">
        <v>43</v>
      </c>
    </row>
    <row r="329" spans="1:26" ht="15.75" customHeight="1">
      <c r="A329" s="1"/>
      <c r="B329" s="1"/>
      <c r="C329" s="39" t="s">
        <v>1478</v>
      </c>
      <c r="D329" s="40">
        <v>322</v>
      </c>
      <c r="E329" s="52" t="s">
        <v>1506</v>
      </c>
      <c r="F329" s="54" t="s">
        <v>35</v>
      </c>
      <c r="G329" s="54" t="s">
        <v>58</v>
      </c>
      <c r="H329" s="16"/>
      <c r="I329" s="16" t="s">
        <v>1507</v>
      </c>
      <c r="J329" s="16" t="s">
        <v>1216</v>
      </c>
      <c r="K329" s="16" t="s">
        <v>1508</v>
      </c>
      <c r="L329" s="16">
        <v>2018</v>
      </c>
      <c r="M329" s="16"/>
      <c r="N329" s="16"/>
      <c r="O329" s="16"/>
      <c r="P329" s="16"/>
      <c r="Q329" s="16"/>
      <c r="R329" s="16" t="s">
        <v>40</v>
      </c>
      <c r="S329" s="16"/>
      <c r="T329" s="16"/>
      <c r="U329" s="16"/>
      <c r="V329" s="16" t="str">
        <f t="shared" si="0"/>
        <v>A2</v>
      </c>
      <c r="W329" s="13" t="str">
        <f t="shared" si="1"/>
        <v>Q2</v>
      </c>
      <c r="X329" s="16" t="s">
        <v>1509</v>
      </c>
      <c r="Y329" s="16" t="s">
        <v>1510</v>
      </c>
      <c r="Z329" s="16" t="s">
        <v>43</v>
      </c>
    </row>
    <row r="330" spans="1:26" ht="15.75" customHeight="1">
      <c r="A330" s="1"/>
      <c r="B330" s="1"/>
      <c r="C330" s="39" t="s">
        <v>1478</v>
      </c>
      <c r="D330" s="40">
        <v>323</v>
      </c>
      <c r="E330" s="52" t="s">
        <v>1511</v>
      </c>
      <c r="F330" s="54" t="s">
        <v>35</v>
      </c>
      <c r="G330" s="16"/>
      <c r="H330" s="16"/>
      <c r="I330" s="16" t="s">
        <v>59</v>
      </c>
      <c r="J330" s="16" t="s">
        <v>1512</v>
      </c>
      <c r="K330" s="16" t="s">
        <v>1513</v>
      </c>
      <c r="L330" s="16">
        <v>2017</v>
      </c>
      <c r="M330" s="16"/>
      <c r="N330" s="16"/>
      <c r="O330" s="16"/>
      <c r="P330" s="16"/>
      <c r="Q330" s="16"/>
      <c r="R330" s="16"/>
      <c r="S330" s="16" t="s">
        <v>40</v>
      </c>
      <c r="T330" s="16"/>
      <c r="U330" s="16"/>
      <c r="V330" s="16" t="str">
        <f t="shared" si="0"/>
        <v>B</v>
      </c>
      <c r="W330" s="13" t="str">
        <f t="shared" si="1"/>
        <v>Q3</v>
      </c>
      <c r="X330" s="16" t="s">
        <v>1484</v>
      </c>
      <c r="Y330" s="16" t="s">
        <v>1510</v>
      </c>
      <c r="Z330" s="16" t="s">
        <v>43</v>
      </c>
    </row>
    <row r="331" spans="1:26" ht="15.75" customHeight="1">
      <c r="A331" s="51"/>
      <c r="B331" s="51"/>
      <c r="C331" s="39" t="s">
        <v>1478</v>
      </c>
      <c r="D331" s="40">
        <v>324</v>
      </c>
      <c r="E331" s="52" t="s">
        <v>1225</v>
      </c>
      <c r="F331" s="54" t="s">
        <v>35</v>
      </c>
      <c r="G331" s="54" t="s">
        <v>58</v>
      </c>
      <c r="H331" s="16"/>
      <c r="I331" s="16" t="s">
        <v>59</v>
      </c>
      <c r="J331" s="16" t="s">
        <v>1046</v>
      </c>
      <c r="K331" s="16" t="s">
        <v>1035</v>
      </c>
      <c r="L331" s="16">
        <v>2018</v>
      </c>
      <c r="M331" s="16"/>
      <c r="N331" s="16"/>
      <c r="O331" s="16"/>
      <c r="P331" s="16" t="s">
        <v>40</v>
      </c>
      <c r="Q331" s="16"/>
      <c r="R331" s="16"/>
      <c r="S331" s="54" t="s">
        <v>40</v>
      </c>
      <c r="T331" s="54"/>
      <c r="U331" s="16"/>
      <c r="V331" s="16" t="str">
        <f t="shared" si="0"/>
        <v>C</v>
      </c>
      <c r="W331" s="13" t="str">
        <f t="shared" si="1"/>
        <v>Q3</v>
      </c>
      <c r="X331" s="16" t="s">
        <v>1514</v>
      </c>
      <c r="Y331" s="16" t="s">
        <v>1510</v>
      </c>
      <c r="Z331" s="16" t="s">
        <v>43</v>
      </c>
    </row>
    <row r="332" spans="1:26" ht="15.75" customHeight="1">
      <c r="A332" s="1"/>
      <c r="B332" s="1"/>
      <c r="C332" s="39" t="s">
        <v>1478</v>
      </c>
      <c r="D332" s="40">
        <v>325</v>
      </c>
      <c r="E332" s="52" t="s">
        <v>1231</v>
      </c>
      <c r="F332" s="54" t="s">
        <v>35</v>
      </c>
      <c r="G332" s="16"/>
      <c r="H332" s="16"/>
      <c r="I332" s="16" t="s">
        <v>59</v>
      </c>
      <c r="J332" s="16" t="s">
        <v>1515</v>
      </c>
      <c r="K332" s="16" t="s">
        <v>1222</v>
      </c>
      <c r="L332" s="16">
        <v>2018</v>
      </c>
      <c r="M332" s="16"/>
      <c r="N332" s="16"/>
      <c r="O332" s="16"/>
      <c r="P332" s="16"/>
      <c r="Q332" s="16"/>
      <c r="R332" s="16"/>
      <c r="S332" s="16" t="s">
        <v>40</v>
      </c>
      <c r="T332" s="16"/>
      <c r="U332" s="16"/>
      <c r="V332" s="16" t="str">
        <f t="shared" si="0"/>
        <v>B</v>
      </c>
      <c r="W332" s="13" t="str">
        <f t="shared" si="1"/>
        <v>Q3</v>
      </c>
      <c r="X332" s="16" t="s">
        <v>1516</v>
      </c>
      <c r="Y332" s="16" t="s">
        <v>1517</v>
      </c>
      <c r="Z332" s="16" t="s">
        <v>43</v>
      </c>
    </row>
    <row r="333" spans="1:26" ht="15.75" customHeight="1">
      <c r="A333" s="1"/>
      <c r="B333" s="1"/>
      <c r="C333" s="39" t="s">
        <v>1478</v>
      </c>
      <c r="D333" s="40">
        <v>326</v>
      </c>
      <c r="E333" s="52" t="s">
        <v>1220</v>
      </c>
      <c r="F333" s="54" t="s">
        <v>35</v>
      </c>
      <c r="G333" s="16"/>
      <c r="H333" s="16"/>
      <c r="I333" s="16" t="s">
        <v>59</v>
      </c>
      <c r="J333" s="16" t="s">
        <v>1221</v>
      </c>
      <c r="K333" s="16" t="s">
        <v>1222</v>
      </c>
      <c r="L333" s="16">
        <v>2018</v>
      </c>
      <c r="M333" s="16"/>
      <c r="N333" s="16"/>
      <c r="O333" s="16"/>
      <c r="P333" s="16"/>
      <c r="Q333" s="16"/>
      <c r="R333" s="16"/>
      <c r="S333" s="16" t="s">
        <v>40</v>
      </c>
      <c r="T333" s="16"/>
      <c r="U333" s="16"/>
      <c r="V333" s="16" t="str">
        <f t="shared" si="0"/>
        <v>B</v>
      </c>
      <c r="W333" s="13" t="str">
        <f t="shared" si="1"/>
        <v>Q3</v>
      </c>
      <c r="X333" s="16" t="s">
        <v>1518</v>
      </c>
      <c r="Y333" s="16" t="s">
        <v>1519</v>
      </c>
      <c r="Z333" s="16" t="s">
        <v>43</v>
      </c>
    </row>
    <row r="334" spans="1:26" ht="15.75" customHeight="1">
      <c r="A334" s="1"/>
      <c r="B334" s="1"/>
      <c r="C334" s="39" t="s">
        <v>1478</v>
      </c>
      <c r="D334" s="40">
        <v>327</v>
      </c>
      <c r="E334" s="52" t="s">
        <v>1228</v>
      </c>
      <c r="F334" s="54" t="s">
        <v>35</v>
      </c>
      <c r="G334" s="16"/>
      <c r="H334" s="16"/>
      <c r="I334" s="16" t="s">
        <v>59</v>
      </c>
      <c r="J334" s="16" t="s">
        <v>1229</v>
      </c>
      <c r="K334" s="16" t="s">
        <v>874</v>
      </c>
      <c r="L334" s="16">
        <v>2018</v>
      </c>
      <c r="M334" s="16"/>
      <c r="N334" s="16"/>
      <c r="O334" s="16"/>
      <c r="P334" s="16"/>
      <c r="Q334" s="16"/>
      <c r="R334" s="16"/>
      <c r="S334" s="16" t="s">
        <v>40</v>
      </c>
      <c r="T334" s="16"/>
      <c r="U334" s="16"/>
      <c r="V334" s="16" t="str">
        <f t="shared" si="0"/>
        <v>B</v>
      </c>
      <c r="W334" s="13" t="str">
        <f t="shared" si="1"/>
        <v>Q3</v>
      </c>
      <c r="X334" s="16" t="s">
        <v>1520</v>
      </c>
      <c r="Y334" s="16" t="s">
        <v>1510</v>
      </c>
      <c r="Z334" s="16" t="s">
        <v>43</v>
      </c>
    </row>
    <row r="335" spans="1:26" ht="15.75" customHeight="1">
      <c r="A335" s="1"/>
      <c r="B335" s="1"/>
      <c r="C335" s="39" t="s">
        <v>1478</v>
      </c>
      <c r="D335" s="40">
        <v>328</v>
      </c>
      <c r="E335" s="52" t="s">
        <v>1521</v>
      </c>
      <c r="F335" s="54" t="s">
        <v>35</v>
      </c>
      <c r="G335" s="54" t="s">
        <v>58</v>
      </c>
      <c r="H335" s="16"/>
      <c r="I335" s="16" t="s">
        <v>59</v>
      </c>
      <c r="J335" s="16" t="s">
        <v>1216</v>
      </c>
      <c r="K335" s="16" t="s">
        <v>1522</v>
      </c>
      <c r="L335" s="16">
        <v>2018</v>
      </c>
      <c r="M335" s="16"/>
      <c r="N335" s="16"/>
      <c r="O335" s="16"/>
      <c r="P335" s="16"/>
      <c r="Q335" s="16"/>
      <c r="R335" s="16"/>
      <c r="S335" s="16" t="s">
        <v>40</v>
      </c>
      <c r="T335" s="16"/>
      <c r="U335" s="16"/>
      <c r="V335" s="16" t="str">
        <f t="shared" si="0"/>
        <v>B</v>
      </c>
      <c r="W335" s="13" t="str">
        <f t="shared" si="1"/>
        <v>Q3</v>
      </c>
      <c r="X335" s="16" t="s">
        <v>1509</v>
      </c>
      <c r="Y335" s="16" t="s">
        <v>1510</v>
      </c>
      <c r="Z335" s="16" t="s">
        <v>43</v>
      </c>
    </row>
    <row r="336" spans="1:26" ht="15.75" customHeight="1">
      <c r="A336" s="1"/>
      <c r="B336" s="1"/>
      <c r="C336" s="39" t="s">
        <v>1478</v>
      </c>
      <c r="D336" s="40">
        <v>329</v>
      </c>
      <c r="E336" s="52" t="s">
        <v>1523</v>
      </c>
      <c r="F336" s="54" t="s">
        <v>35</v>
      </c>
      <c r="G336" s="16"/>
      <c r="H336" s="16"/>
      <c r="I336" s="16" t="s">
        <v>1487</v>
      </c>
      <c r="J336" s="16" t="s">
        <v>299</v>
      </c>
      <c r="K336" s="16" t="s">
        <v>1524</v>
      </c>
      <c r="L336" s="16">
        <v>2017</v>
      </c>
      <c r="M336" s="16"/>
      <c r="N336" s="16"/>
      <c r="O336" s="16"/>
      <c r="P336" s="16"/>
      <c r="Q336" s="16"/>
      <c r="R336" s="16"/>
      <c r="S336" s="16"/>
      <c r="T336" s="16" t="s">
        <v>40</v>
      </c>
      <c r="U336" s="16"/>
      <c r="V336" s="16" t="str">
        <f t="shared" si="0"/>
        <v>C</v>
      </c>
      <c r="W336" s="13" t="str">
        <f t="shared" si="1"/>
        <v>Q4</v>
      </c>
      <c r="X336" s="16" t="s">
        <v>1525</v>
      </c>
      <c r="Y336" s="16" t="s">
        <v>1510</v>
      </c>
      <c r="Z336" s="16" t="s">
        <v>43</v>
      </c>
    </row>
    <row r="337" spans="1:26" ht="15.75" customHeight="1">
      <c r="A337" s="1"/>
      <c r="B337" s="1"/>
      <c r="C337" s="39" t="s">
        <v>1478</v>
      </c>
      <c r="D337" s="40">
        <v>330</v>
      </c>
      <c r="E337" s="52" t="s">
        <v>1526</v>
      </c>
      <c r="F337" s="54" t="s">
        <v>58</v>
      </c>
      <c r="G337" s="16"/>
      <c r="H337" s="16"/>
      <c r="I337" s="16" t="s">
        <v>102</v>
      </c>
      <c r="J337" s="16" t="s">
        <v>1527</v>
      </c>
      <c r="K337" s="16" t="s">
        <v>1528</v>
      </c>
      <c r="L337" s="16">
        <v>2012</v>
      </c>
      <c r="M337" s="16"/>
      <c r="N337" s="16"/>
      <c r="O337" s="16"/>
      <c r="P337" s="16"/>
      <c r="Q337" s="16"/>
      <c r="R337" s="16" t="s">
        <v>40</v>
      </c>
      <c r="S337" s="16"/>
      <c r="T337" s="16"/>
      <c r="U337" s="16"/>
      <c r="V337" s="16" t="str">
        <f t="shared" si="0"/>
        <v>A2</v>
      </c>
      <c r="W337" s="13" t="str">
        <f t="shared" si="1"/>
        <v>Q2</v>
      </c>
      <c r="X337" s="16" t="s">
        <v>1529</v>
      </c>
      <c r="Y337" s="16" t="s">
        <v>1530</v>
      </c>
      <c r="Z337" s="16" t="s">
        <v>43</v>
      </c>
    </row>
    <row r="338" spans="1:26" ht="15.75" customHeight="1">
      <c r="A338" s="1"/>
      <c r="B338" s="1"/>
      <c r="C338" s="39" t="s">
        <v>1478</v>
      </c>
      <c r="D338" s="40">
        <v>331</v>
      </c>
      <c r="E338" s="52" t="s">
        <v>1531</v>
      </c>
      <c r="F338" s="54" t="s">
        <v>35</v>
      </c>
      <c r="G338" s="16"/>
      <c r="H338" s="16"/>
      <c r="I338" s="16" t="s">
        <v>102</v>
      </c>
      <c r="J338" s="16" t="s">
        <v>1532</v>
      </c>
      <c r="K338" s="16" t="s">
        <v>1533</v>
      </c>
      <c r="L338" s="16">
        <v>2011</v>
      </c>
      <c r="M338" s="16"/>
      <c r="N338" s="16"/>
      <c r="O338" s="16"/>
      <c r="P338" s="16"/>
      <c r="Q338" s="16" t="s">
        <v>40</v>
      </c>
      <c r="R338" s="16"/>
      <c r="S338" s="16"/>
      <c r="T338" s="16"/>
      <c r="U338" s="16"/>
      <c r="V338" s="16" t="str">
        <f t="shared" si="0"/>
        <v>A1</v>
      </c>
      <c r="W338" s="13" t="str">
        <f t="shared" si="1"/>
        <v>Q1</v>
      </c>
      <c r="X338" s="16" t="s">
        <v>1534</v>
      </c>
      <c r="Y338" s="16" t="s">
        <v>1535</v>
      </c>
      <c r="Z338" s="16" t="s">
        <v>43</v>
      </c>
    </row>
    <row r="339" spans="1:26" ht="15.75" customHeight="1">
      <c r="A339" s="1"/>
      <c r="B339" s="1"/>
      <c r="C339" s="39" t="s">
        <v>1478</v>
      </c>
      <c r="D339" s="40">
        <v>332</v>
      </c>
      <c r="E339" s="52" t="s">
        <v>1536</v>
      </c>
      <c r="F339" s="54" t="s">
        <v>35</v>
      </c>
      <c r="G339" s="16"/>
      <c r="H339" s="16"/>
      <c r="I339" s="16" t="s">
        <v>190</v>
      </c>
      <c r="J339" s="16" t="s">
        <v>1537</v>
      </c>
      <c r="K339" s="16" t="s">
        <v>1538</v>
      </c>
      <c r="L339" s="16">
        <v>2016</v>
      </c>
      <c r="M339" s="16"/>
      <c r="N339" s="16"/>
      <c r="O339" s="16"/>
      <c r="P339" s="16"/>
      <c r="Q339" s="16"/>
      <c r="R339" s="16" t="s">
        <v>40</v>
      </c>
      <c r="S339" s="16"/>
      <c r="T339" s="16"/>
      <c r="U339" s="16"/>
      <c r="V339" s="16" t="str">
        <f t="shared" si="0"/>
        <v>A2</v>
      </c>
      <c r="W339" s="13" t="str">
        <f t="shared" si="1"/>
        <v>Q2</v>
      </c>
      <c r="X339" s="16" t="s">
        <v>1539</v>
      </c>
      <c r="Y339" s="16" t="s">
        <v>1540</v>
      </c>
      <c r="Z339" s="16" t="s">
        <v>43</v>
      </c>
    </row>
    <row r="340" spans="1:26" ht="15.75" customHeight="1">
      <c r="A340" s="1"/>
      <c r="B340" s="1"/>
      <c r="C340" s="39" t="s">
        <v>1478</v>
      </c>
      <c r="D340" s="40">
        <v>333</v>
      </c>
      <c r="E340" s="52" t="s">
        <v>1541</v>
      </c>
      <c r="F340" s="54" t="s">
        <v>58</v>
      </c>
      <c r="G340" s="16"/>
      <c r="H340" s="16"/>
      <c r="I340" s="16" t="s">
        <v>102</v>
      </c>
      <c r="J340" s="16" t="s">
        <v>1542</v>
      </c>
      <c r="K340" s="16" t="s">
        <v>1543</v>
      </c>
      <c r="L340" s="16">
        <v>2011</v>
      </c>
      <c r="M340" s="16"/>
      <c r="N340" s="16"/>
      <c r="O340" s="16"/>
      <c r="P340" s="16"/>
      <c r="Q340" s="16"/>
      <c r="R340" s="16" t="s">
        <v>40</v>
      </c>
      <c r="S340" s="16"/>
      <c r="T340" s="16"/>
      <c r="U340" s="16"/>
      <c r="V340" s="16" t="str">
        <f t="shared" si="0"/>
        <v>A2</v>
      </c>
      <c r="W340" s="13" t="str">
        <f t="shared" si="1"/>
        <v>Q2</v>
      </c>
      <c r="X340" s="16" t="s">
        <v>1544</v>
      </c>
      <c r="Y340" s="16" t="s">
        <v>1545</v>
      </c>
      <c r="Z340" s="16" t="s">
        <v>43</v>
      </c>
    </row>
    <row r="341" spans="1:26" ht="15.75" customHeight="1">
      <c r="A341" s="1"/>
      <c r="B341" s="1"/>
      <c r="C341" s="39" t="s">
        <v>1478</v>
      </c>
      <c r="D341" s="40">
        <v>334</v>
      </c>
      <c r="E341" s="52" t="s">
        <v>1546</v>
      </c>
      <c r="F341" s="54" t="s">
        <v>58</v>
      </c>
      <c r="G341" s="16"/>
      <c r="H341" s="16"/>
      <c r="I341" s="16" t="s">
        <v>59</v>
      </c>
      <c r="J341" s="16" t="s">
        <v>1024</v>
      </c>
      <c r="K341" s="16" t="s">
        <v>805</v>
      </c>
      <c r="L341" s="16">
        <v>2011</v>
      </c>
      <c r="M341" s="16"/>
      <c r="N341" s="16"/>
      <c r="O341" s="16"/>
      <c r="P341" s="16" t="s">
        <v>40</v>
      </c>
      <c r="Q341" s="16"/>
      <c r="R341" s="16"/>
      <c r="S341" s="54"/>
      <c r="T341" s="54" t="s">
        <v>40</v>
      </c>
      <c r="U341" s="16"/>
      <c r="V341" s="16" t="str">
        <f t="shared" si="0"/>
        <v>C</v>
      </c>
      <c r="W341" s="13" t="str">
        <f t="shared" si="1"/>
        <v>Q4</v>
      </c>
      <c r="X341" s="16" t="s">
        <v>1484</v>
      </c>
      <c r="Y341" s="16" t="s">
        <v>1547</v>
      </c>
      <c r="Z341" s="16" t="s">
        <v>43</v>
      </c>
    </row>
    <row r="342" spans="1:26" ht="15.75" customHeight="1">
      <c r="A342" s="1"/>
      <c r="B342" s="1"/>
      <c r="C342" s="39" t="s">
        <v>1478</v>
      </c>
      <c r="D342" s="40">
        <v>335</v>
      </c>
      <c r="E342" s="52" t="s">
        <v>1548</v>
      </c>
      <c r="F342" s="54" t="s">
        <v>35</v>
      </c>
      <c r="G342" s="16"/>
      <c r="H342" s="16"/>
      <c r="I342" s="16" t="s">
        <v>1425</v>
      </c>
      <c r="J342" s="16" t="s">
        <v>1403</v>
      </c>
      <c r="K342" s="16" t="s">
        <v>573</v>
      </c>
      <c r="L342" s="16">
        <v>2010</v>
      </c>
      <c r="M342" s="16"/>
      <c r="N342" s="16"/>
      <c r="O342" s="16"/>
      <c r="P342" s="16"/>
      <c r="Q342" s="16"/>
      <c r="R342" s="16"/>
      <c r="S342" s="16"/>
      <c r="T342" s="16" t="s">
        <v>40</v>
      </c>
      <c r="U342" s="16"/>
      <c r="V342" s="16" t="str">
        <f t="shared" si="0"/>
        <v>C</v>
      </c>
      <c r="W342" s="13" t="str">
        <f t="shared" si="1"/>
        <v>Q4</v>
      </c>
      <c r="X342" s="16" t="s">
        <v>1549</v>
      </c>
      <c r="Y342" s="16" t="s">
        <v>1550</v>
      </c>
      <c r="Z342" s="16" t="s">
        <v>43</v>
      </c>
    </row>
    <row r="343" spans="1:26" ht="15.75" customHeight="1">
      <c r="A343" s="1"/>
      <c r="B343" s="1"/>
      <c r="C343" s="39" t="s">
        <v>1478</v>
      </c>
      <c r="D343" s="40">
        <v>336</v>
      </c>
      <c r="E343" s="52" t="s">
        <v>1551</v>
      </c>
      <c r="F343" s="54" t="s">
        <v>35</v>
      </c>
      <c r="G343" s="16"/>
      <c r="H343" s="16"/>
      <c r="I343" s="54" t="s">
        <v>59</v>
      </c>
      <c r="J343" s="54" t="s">
        <v>1552</v>
      </c>
      <c r="K343" s="81" t="s">
        <v>1553</v>
      </c>
      <c r="L343" s="54">
        <v>2016</v>
      </c>
      <c r="M343" s="16"/>
      <c r="N343" s="16" t="s">
        <v>40</v>
      </c>
      <c r="O343" s="16"/>
      <c r="P343" s="16"/>
      <c r="Q343" s="16"/>
      <c r="R343" s="54" t="s">
        <v>40</v>
      </c>
      <c r="S343" s="16"/>
      <c r="T343" s="16"/>
      <c r="U343" s="16"/>
      <c r="V343" s="16" t="str">
        <f t="shared" si="0"/>
        <v>A2</v>
      </c>
      <c r="W343" s="13" t="str">
        <f t="shared" si="1"/>
        <v>Q2</v>
      </c>
      <c r="X343" s="16"/>
      <c r="Y343" s="54" t="s">
        <v>1554</v>
      </c>
      <c r="Z343" s="16"/>
    </row>
    <row r="344" spans="1:26" ht="15.75" customHeight="1">
      <c r="A344" s="1"/>
      <c r="B344" s="1"/>
      <c r="C344" s="39" t="s">
        <v>1478</v>
      </c>
      <c r="D344" s="40">
        <v>337</v>
      </c>
      <c r="E344" s="52" t="s">
        <v>1555</v>
      </c>
      <c r="F344" s="54" t="s">
        <v>35</v>
      </c>
      <c r="G344" s="16"/>
      <c r="H344" s="16"/>
      <c r="I344" s="16" t="s">
        <v>59</v>
      </c>
      <c r="J344" s="16" t="s">
        <v>1024</v>
      </c>
      <c r="K344" s="16" t="s">
        <v>430</v>
      </c>
      <c r="L344" s="16">
        <v>2007</v>
      </c>
      <c r="M344" s="16"/>
      <c r="N344" s="16"/>
      <c r="O344" s="16"/>
      <c r="P344" s="16" t="s">
        <v>40</v>
      </c>
      <c r="Q344" s="16"/>
      <c r="R344" s="16"/>
      <c r="S344" s="16"/>
      <c r="T344" s="54" t="s">
        <v>40</v>
      </c>
      <c r="U344" s="16"/>
      <c r="V344" s="16" t="str">
        <f t="shared" si="0"/>
        <v>C</v>
      </c>
      <c r="W344" s="13" t="str">
        <f t="shared" si="1"/>
        <v>Q4</v>
      </c>
      <c r="X344" s="16" t="s">
        <v>1484</v>
      </c>
      <c r="Y344" s="16" t="s">
        <v>1556</v>
      </c>
      <c r="Z344" s="16" t="s">
        <v>43</v>
      </c>
    </row>
    <row r="345" spans="1:26" ht="15.75" customHeight="1">
      <c r="A345" s="1"/>
      <c r="B345" s="1"/>
      <c r="C345" s="39" t="s">
        <v>1478</v>
      </c>
      <c r="D345" s="40">
        <v>338</v>
      </c>
      <c r="E345" s="52" t="s">
        <v>1557</v>
      </c>
      <c r="F345" s="54" t="s">
        <v>35</v>
      </c>
      <c r="G345" s="16"/>
      <c r="H345" s="16"/>
      <c r="I345" s="16" t="s">
        <v>59</v>
      </c>
      <c r="J345" s="16" t="s">
        <v>1024</v>
      </c>
      <c r="K345" s="16" t="s">
        <v>430</v>
      </c>
      <c r="L345" s="16">
        <v>2006</v>
      </c>
      <c r="M345" s="16"/>
      <c r="N345" s="16"/>
      <c r="O345" s="16"/>
      <c r="P345" s="16" t="s">
        <v>40</v>
      </c>
      <c r="Q345" s="16"/>
      <c r="R345" s="16"/>
      <c r="S345" s="16"/>
      <c r="T345" s="54" t="s">
        <v>40</v>
      </c>
      <c r="U345" s="16"/>
      <c r="V345" s="16" t="str">
        <f t="shared" si="0"/>
        <v>C</v>
      </c>
      <c r="W345" s="13" t="str">
        <f t="shared" si="1"/>
        <v>Q4</v>
      </c>
      <c r="X345" s="16" t="s">
        <v>1484</v>
      </c>
      <c r="Y345" s="16" t="s">
        <v>1558</v>
      </c>
      <c r="Z345" s="16" t="s">
        <v>43</v>
      </c>
    </row>
    <row r="346" spans="1:26" ht="15.75" customHeight="1">
      <c r="A346" s="1"/>
      <c r="B346" s="1"/>
      <c r="C346" s="39" t="s">
        <v>1478</v>
      </c>
      <c r="D346" s="40">
        <v>339</v>
      </c>
      <c r="E346" s="52" t="s">
        <v>1559</v>
      </c>
      <c r="F346" s="54" t="s">
        <v>35</v>
      </c>
      <c r="G346" s="16"/>
      <c r="H346" s="16"/>
      <c r="I346" s="16" t="s">
        <v>59</v>
      </c>
      <c r="J346" s="16" t="s">
        <v>1560</v>
      </c>
      <c r="K346" s="16" t="s">
        <v>430</v>
      </c>
      <c r="L346" s="16">
        <v>2006</v>
      </c>
      <c r="M346" s="16"/>
      <c r="N346" s="16"/>
      <c r="O346" s="16"/>
      <c r="P346" s="16" t="s">
        <v>40</v>
      </c>
      <c r="Q346" s="16"/>
      <c r="R346" s="16"/>
      <c r="S346" s="16"/>
      <c r="T346" s="54" t="s">
        <v>40</v>
      </c>
      <c r="U346" s="16"/>
      <c r="V346" s="16" t="str">
        <f t="shared" si="0"/>
        <v>C</v>
      </c>
      <c r="W346" s="13" t="str">
        <f t="shared" si="1"/>
        <v>Q4</v>
      </c>
      <c r="X346" s="16" t="s">
        <v>1484</v>
      </c>
      <c r="Y346" s="16" t="s">
        <v>1561</v>
      </c>
      <c r="Z346" s="16" t="s">
        <v>43</v>
      </c>
    </row>
    <row r="347" spans="1:26" ht="15.75" customHeight="1">
      <c r="A347" s="1"/>
      <c r="B347" s="1"/>
      <c r="C347" s="39" t="s">
        <v>1478</v>
      </c>
      <c r="D347" s="40">
        <v>340</v>
      </c>
      <c r="E347" s="52" t="s">
        <v>1562</v>
      </c>
      <c r="F347" s="54" t="s">
        <v>58</v>
      </c>
      <c r="G347" s="16"/>
      <c r="H347" s="16"/>
      <c r="I347" s="16" t="s">
        <v>59</v>
      </c>
      <c r="J347" s="16" t="s">
        <v>1024</v>
      </c>
      <c r="K347" s="16" t="s">
        <v>430</v>
      </c>
      <c r="L347" s="16">
        <v>2004</v>
      </c>
      <c r="M347" s="16"/>
      <c r="N347" s="16"/>
      <c r="O347" s="16"/>
      <c r="P347" s="16" t="s">
        <v>40</v>
      </c>
      <c r="Q347" s="16"/>
      <c r="R347" s="16"/>
      <c r="S347" s="16"/>
      <c r="T347" s="54" t="s">
        <v>40</v>
      </c>
      <c r="U347" s="16"/>
      <c r="V347" s="16" t="str">
        <f t="shared" si="0"/>
        <v>C</v>
      </c>
      <c r="W347" s="13" t="str">
        <f t="shared" si="1"/>
        <v>Q4</v>
      </c>
      <c r="X347" s="16" t="s">
        <v>1484</v>
      </c>
      <c r="Y347" s="16" t="s">
        <v>1561</v>
      </c>
      <c r="Z347" s="16" t="s">
        <v>43</v>
      </c>
    </row>
    <row r="348" spans="1:26" ht="15.75" customHeight="1">
      <c r="A348" s="1"/>
      <c r="B348" s="1"/>
      <c r="C348" s="39" t="s">
        <v>1478</v>
      </c>
      <c r="D348" s="40">
        <v>341</v>
      </c>
      <c r="E348" s="52" t="s">
        <v>1563</v>
      </c>
      <c r="F348" s="54" t="s">
        <v>58</v>
      </c>
      <c r="G348" s="16"/>
      <c r="H348" s="16"/>
      <c r="I348" s="16" t="s">
        <v>59</v>
      </c>
      <c r="J348" s="16" t="s">
        <v>1024</v>
      </c>
      <c r="K348" s="16" t="s">
        <v>430</v>
      </c>
      <c r="L348" s="16">
        <v>2003</v>
      </c>
      <c r="M348" s="16"/>
      <c r="N348" s="16"/>
      <c r="O348" s="16"/>
      <c r="P348" s="16" t="s">
        <v>40</v>
      </c>
      <c r="Q348" s="16"/>
      <c r="R348" s="16"/>
      <c r="S348" s="16"/>
      <c r="T348" s="54" t="s">
        <v>40</v>
      </c>
      <c r="U348" s="16"/>
      <c r="V348" s="16" t="str">
        <f t="shared" si="0"/>
        <v>C</v>
      </c>
      <c r="W348" s="13" t="str">
        <f t="shared" si="1"/>
        <v>Q4</v>
      </c>
      <c r="X348" s="16" t="s">
        <v>1484</v>
      </c>
      <c r="Y348" s="16" t="s">
        <v>1564</v>
      </c>
      <c r="Z348" s="16" t="s">
        <v>43</v>
      </c>
    </row>
    <row r="349" spans="1:26" ht="15.75" customHeight="1">
      <c r="A349" s="1"/>
      <c r="B349" s="1"/>
      <c r="C349" s="39" t="s">
        <v>1478</v>
      </c>
      <c r="D349" s="40">
        <v>342</v>
      </c>
      <c r="E349" s="52" t="s">
        <v>1565</v>
      </c>
      <c r="F349" s="54" t="s">
        <v>58</v>
      </c>
      <c r="G349" s="16"/>
      <c r="H349" s="16"/>
      <c r="I349" s="16" t="s">
        <v>59</v>
      </c>
      <c r="J349" s="16" t="s">
        <v>1024</v>
      </c>
      <c r="K349" s="16" t="s">
        <v>430</v>
      </c>
      <c r="L349" s="16">
        <v>2002</v>
      </c>
      <c r="M349" s="16"/>
      <c r="N349" s="16"/>
      <c r="O349" s="16"/>
      <c r="P349" s="16" t="s">
        <v>40</v>
      </c>
      <c r="Q349" s="16"/>
      <c r="R349" s="16"/>
      <c r="S349" s="16"/>
      <c r="T349" s="54" t="s">
        <v>40</v>
      </c>
      <c r="U349" s="16"/>
      <c r="V349" s="16" t="str">
        <f t="shared" si="0"/>
        <v>C</v>
      </c>
      <c r="W349" s="13" t="str">
        <f t="shared" si="1"/>
        <v>Q4</v>
      </c>
      <c r="X349" s="16" t="s">
        <v>1484</v>
      </c>
      <c r="Y349" s="16" t="s">
        <v>1564</v>
      </c>
      <c r="Z349" s="16" t="s">
        <v>43</v>
      </c>
    </row>
    <row r="350" spans="1:26" ht="15.75" customHeight="1">
      <c r="A350" s="1"/>
      <c r="B350" s="1"/>
      <c r="C350" s="39" t="s">
        <v>1478</v>
      </c>
      <c r="D350" s="40">
        <v>343</v>
      </c>
      <c r="E350" s="52" t="s">
        <v>1566</v>
      </c>
      <c r="F350" s="54" t="s">
        <v>58</v>
      </c>
      <c r="G350" s="16"/>
      <c r="H350" s="16"/>
      <c r="I350" s="16" t="s">
        <v>59</v>
      </c>
      <c r="J350" s="16" t="s">
        <v>1024</v>
      </c>
      <c r="K350" s="16" t="s">
        <v>430</v>
      </c>
      <c r="L350" s="16">
        <v>2002</v>
      </c>
      <c r="M350" s="16"/>
      <c r="N350" s="16"/>
      <c r="O350" s="16"/>
      <c r="P350" s="16" t="s">
        <v>40</v>
      </c>
      <c r="Q350" s="16"/>
      <c r="R350" s="16"/>
      <c r="S350" s="16"/>
      <c r="T350" s="54" t="s">
        <v>40</v>
      </c>
      <c r="U350" s="16"/>
      <c r="V350" s="16" t="str">
        <f t="shared" si="0"/>
        <v>C</v>
      </c>
      <c r="W350" s="13" t="str">
        <f t="shared" si="1"/>
        <v>Q4</v>
      </c>
      <c r="X350" s="16" t="s">
        <v>1484</v>
      </c>
      <c r="Y350" s="16" t="s">
        <v>1567</v>
      </c>
      <c r="Z350" s="16" t="s">
        <v>43</v>
      </c>
    </row>
    <row r="351" spans="1:26" ht="15.75" customHeight="1">
      <c r="A351" s="1"/>
      <c r="B351" s="1"/>
      <c r="C351" s="39" t="s">
        <v>1478</v>
      </c>
      <c r="D351" s="40">
        <v>344</v>
      </c>
      <c r="E351" s="52" t="s">
        <v>1568</v>
      </c>
      <c r="F351" s="54" t="s">
        <v>58</v>
      </c>
      <c r="G351" s="16"/>
      <c r="H351" s="16"/>
      <c r="I351" s="16" t="s">
        <v>59</v>
      </c>
      <c r="J351" s="16" t="s">
        <v>1024</v>
      </c>
      <c r="K351" s="16" t="s">
        <v>430</v>
      </c>
      <c r="L351" s="16">
        <v>2001</v>
      </c>
      <c r="M351" s="16"/>
      <c r="N351" s="16"/>
      <c r="O351" s="16"/>
      <c r="P351" s="16" t="s">
        <v>40</v>
      </c>
      <c r="Q351" s="16"/>
      <c r="R351" s="16"/>
      <c r="S351" s="16"/>
      <c r="T351" s="54" t="s">
        <v>40</v>
      </c>
      <c r="U351" s="16"/>
      <c r="V351" s="16" t="str">
        <f t="shared" si="0"/>
        <v>C</v>
      </c>
      <c r="W351" s="13" t="str">
        <f t="shared" si="1"/>
        <v>Q4</v>
      </c>
      <c r="X351" s="16" t="s">
        <v>1484</v>
      </c>
      <c r="Y351" s="16" t="s">
        <v>1567</v>
      </c>
      <c r="Z351" s="16" t="s">
        <v>43</v>
      </c>
    </row>
    <row r="352" spans="1:26" ht="15.75" customHeight="1">
      <c r="A352" s="1"/>
      <c r="B352" s="1"/>
      <c r="C352" s="39" t="s">
        <v>1478</v>
      </c>
      <c r="D352" s="40">
        <v>345</v>
      </c>
      <c r="E352" s="52" t="s">
        <v>1569</v>
      </c>
      <c r="F352" s="54" t="s">
        <v>58</v>
      </c>
      <c r="G352" s="16"/>
      <c r="H352" s="16"/>
      <c r="I352" s="16" t="s">
        <v>59</v>
      </c>
      <c r="J352" s="16" t="s">
        <v>1024</v>
      </c>
      <c r="K352" s="16" t="s">
        <v>430</v>
      </c>
      <c r="L352" s="16">
        <v>2001</v>
      </c>
      <c r="M352" s="16"/>
      <c r="N352" s="16"/>
      <c r="O352" s="16"/>
      <c r="P352" s="16" t="s">
        <v>40</v>
      </c>
      <c r="Q352" s="16"/>
      <c r="R352" s="16"/>
      <c r="S352" s="16"/>
      <c r="T352" s="54" t="s">
        <v>40</v>
      </c>
      <c r="U352" s="16"/>
      <c r="V352" s="16" t="str">
        <f t="shared" si="0"/>
        <v>C</v>
      </c>
      <c r="W352" s="13" t="str">
        <f t="shared" si="1"/>
        <v>Q4</v>
      </c>
      <c r="X352" s="16" t="s">
        <v>1484</v>
      </c>
      <c r="Y352" s="16" t="s">
        <v>1567</v>
      </c>
      <c r="Z352" s="16" t="s">
        <v>43</v>
      </c>
    </row>
    <row r="353" spans="1:26" ht="15.75" customHeight="1">
      <c r="A353" s="1"/>
      <c r="B353" s="1"/>
      <c r="C353" s="39" t="s">
        <v>1478</v>
      </c>
      <c r="D353" s="40">
        <v>346</v>
      </c>
      <c r="E353" s="52" t="s">
        <v>1570</v>
      </c>
      <c r="F353" s="54" t="s">
        <v>35</v>
      </c>
      <c r="G353" s="16"/>
      <c r="H353" s="16"/>
      <c r="I353" s="16" t="s">
        <v>59</v>
      </c>
      <c r="J353" s="16" t="s">
        <v>1024</v>
      </c>
      <c r="K353" s="16" t="s">
        <v>430</v>
      </c>
      <c r="L353" s="16">
        <v>1996</v>
      </c>
      <c r="M353" s="16"/>
      <c r="N353" s="16"/>
      <c r="O353" s="16"/>
      <c r="P353" s="16" t="s">
        <v>40</v>
      </c>
      <c r="Q353" s="16"/>
      <c r="R353" s="16"/>
      <c r="S353" s="16"/>
      <c r="T353" s="54" t="s">
        <v>40</v>
      </c>
      <c r="U353" s="16"/>
      <c r="V353" s="16" t="str">
        <f t="shared" si="0"/>
        <v>C</v>
      </c>
      <c r="W353" s="13" t="str">
        <f t="shared" si="1"/>
        <v>Q4</v>
      </c>
      <c r="X353" s="16" t="s">
        <v>1484</v>
      </c>
      <c r="Y353" s="16" t="s">
        <v>1567</v>
      </c>
      <c r="Z353" s="16" t="s">
        <v>43</v>
      </c>
    </row>
    <row r="354" spans="1:26" ht="15.75" customHeight="1">
      <c r="A354" s="82"/>
      <c r="B354" s="82"/>
      <c r="C354" s="39" t="s">
        <v>1478</v>
      </c>
      <c r="D354" s="40">
        <v>347</v>
      </c>
      <c r="E354" s="52" t="s">
        <v>1571</v>
      </c>
      <c r="F354" s="54" t="s">
        <v>35</v>
      </c>
      <c r="G354" s="54"/>
      <c r="H354" s="16"/>
      <c r="I354" s="16" t="s">
        <v>59</v>
      </c>
      <c r="J354" s="16" t="s">
        <v>1024</v>
      </c>
      <c r="K354" s="16" t="s">
        <v>430</v>
      </c>
      <c r="L354" s="16">
        <v>1993</v>
      </c>
      <c r="M354" s="16"/>
      <c r="N354" s="16"/>
      <c r="O354" s="16"/>
      <c r="P354" s="16" t="s">
        <v>40</v>
      </c>
      <c r="Q354" s="16"/>
      <c r="R354" s="16"/>
      <c r="S354" s="16"/>
      <c r="T354" s="54" t="s">
        <v>40</v>
      </c>
      <c r="U354" s="16"/>
      <c r="V354" s="16" t="str">
        <f t="shared" si="0"/>
        <v>C</v>
      </c>
      <c r="W354" s="13" t="str">
        <f t="shared" si="1"/>
        <v>Q4</v>
      </c>
      <c r="X354" s="16" t="s">
        <v>1484</v>
      </c>
      <c r="Y354" s="16" t="s">
        <v>1567</v>
      </c>
      <c r="Z354" s="16" t="s">
        <v>43</v>
      </c>
    </row>
    <row r="355" spans="1:26" ht="15.75" customHeight="1">
      <c r="A355" s="83"/>
      <c r="B355" s="83"/>
      <c r="C355" s="76" t="s">
        <v>1572</v>
      </c>
      <c r="D355" s="40">
        <v>348</v>
      </c>
      <c r="E355" s="77" t="s">
        <v>1573</v>
      </c>
      <c r="F355" s="84" t="s">
        <v>35</v>
      </c>
      <c r="G355" s="77"/>
      <c r="H355" s="14" t="s">
        <v>1574</v>
      </c>
      <c r="I355" s="14" t="s">
        <v>102</v>
      </c>
      <c r="J355" s="14" t="s">
        <v>1575</v>
      </c>
      <c r="K355" s="14" t="s">
        <v>1576</v>
      </c>
      <c r="L355" s="14">
        <v>2021</v>
      </c>
      <c r="M355" s="14" t="s">
        <v>40</v>
      </c>
      <c r="N355" s="14"/>
      <c r="O355" s="14"/>
      <c r="P355" s="14"/>
      <c r="Q355" s="14" t="s">
        <v>40</v>
      </c>
      <c r="R355" s="14"/>
      <c r="S355" s="14"/>
      <c r="T355" s="14"/>
      <c r="U355" s="14"/>
      <c r="V355" s="16" t="str">
        <f t="shared" si="0"/>
        <v>A1</v>
      </c>
      <c r="W355" s="13" t="str">
        <f t="shared" si="1"/>
        <v>Q1</v>
      </c>
      <c r="X355" s="14" t="s">
        <v>1577</v>
      </c>
      <c r="Y355" s="14" t="s">
        <v>1578</v>
      </c>
      <c r="Z355" s="14" t="s">
        <v>43</v>
      </c>
    </row>
    <row r="356" spans="1:26" ht="15.75" customHeight="1">
      <c r="A356" s="82"/>
      <c r="B356" s="82"/>
      <c r="C356" s="39" t="s">
        <v>1572</v>
      </c>
      <c r="D356" s="40">
        <v>349</v>
      </c>
      <c r="E356" s="69" t="s">
        <v>1579</v>
      </c>
      <c r="F356" s="72" t="s">
        <v>58</v>
      </c>
      <c r="G356" s="69"/>
      <c r="H356" s="46"/>
      <c r="I356" s="46"/>
      <c r="J356" s="46" t="s">
        <v>1580</v>
      </c>
      <c r="K356" s="46" t="s">
        <v>1581</v>
      </c>
      <c r="L356" s="46">
        <v>2021</v>
      </c>
      <c r="M356" s="46"/>
      <c r="N356" s="46"/>
      <c r="O356" s="46"/>
      <c r="P356" s="46"/>
      <c r="Q356" s="46"/>
      <c r="R356" s="46"/>
      <c r="S356" s="45" t="s">
        <v>40</v>
      </c>
      <c r="T356" s="46"/>
      <c r="U356" s="46"/>
      <c r="V356" s="16" t="str">
        <f t="shared" si="0"/>
        <v>B</v>
      </c>
      <c r="W356" s="13" t="str">
        <f t="shared" si="1"/>
        <v>Q3</v>
      </c>
      <c r="X356" s="46" t="s">
        <v>1582</v>
      </c>
      <c r="Y356" s="46" t="s">
        <v>1583</v>
      </c>
      <c r="Z356" s="46"/>
    </row>
    <row r="357" spans="1:26" ht="15.75" customHeight="1">
      <c r="A357" s="82"/>
      <c r="B357" s="82"/>
      <c r="C357" s="39" t="s">
        <v>1572</v>
      </c>
      <c r="D357" s="40">
        <v>350</v>
      </c>
      <c r="E357" s="69" t="s">
        <v>1584</v>
      </c>
      <c r="F357" s="72" t="s">
        <v>35</v>
      </c>
      <c r="G357" s="69"/>
      <c r="H357" s="46"/>
      <c r="I357" s="46"/>
      <c r="J357" s="46" t="s">
        <v>1580</v>
      </c>
      <c r="K357" s="46" t="s">
        <v>1581</v>
      </c>
      <c r="L357" s="46">
        <v>2021</v>
      </c>
      <c r="M357" s="46"/>
      <c r="N357" s="46"/>
      <c r="O357" s="46"/>
      <c r="P357" s="46"/>
      <c r="Q357" s="46"/>
      <c r="R357" s="46"/>
      <c r="S357" s="45" t="s">
        <v>40</v>
      </c>
      <c r="T357" s="46"/>
      <c r="U357" s="46"/>
      <c r="V357" s="16" t="str">
        <f t="shared" si="0"/>
        <v>B</v>
      </c>
      <c r="W357" s="13" t="str">
        <f t="shared" si="1"/>
        <v>Q3</v>
      </c>
      <c r="X357" s="46" t="s">
        <v>1585</v>
      </c>
      <c r="Y357" s="46" t="s">
        <v>1586</v>
      </c>
      <c r="Z357" s="46"/>
    </row>
    <row r="358" spans="1:26" ht="15.75" customHeight="1">
      <c r="A358" s="82"/>
      <c r="B358" s="82"/>
      <c r="C358" s="39" t="s">
        <v>1572</v>
      </c>
      <c r="D358" s="40">
        <v>351</v>
      </c>
      <c r="E358" s="69" t="s">
        <v>1587</v>
      </c>
      <c r="F358" s="72" t="s">
        <v>35</v>
      </c>
      <c r="G358" s="69"/>
      <c r="H358" s="46" t="s">
        <v>1588</v>
      </c>
      <c r="I358" s="46" t="s">
        <v>506</v>
      </c>
      <c r="J358" s="46" t="s">
        <v>1512</v>
      </c>
      <c r="K358" s="46" t="s">
        <v>1513</v>
      </c>
      <c r="L358" s="46">
        <v>2021</v>
      </c>
      <c r="M358" s="46"/>
      <c r="N358" s="46"/>
      <c r="O358" s="46" t="s">
        <v>40</v>
      </c>
      <c r="P358" s="46"/>
      <c r="Q358" s="46"/>
      <c r="R358" s="46"/>
      <c r="S358" s="46" t="s">
        <v>40</v>
      </c>
      <c r="T358" s="46"/>
      <c r="U358" s="46"/>
      <c r="V358" s="16" t="str">
        <f t="shared" si="0"/>
        <v>B</v>
      </c>
      <c r="W358" s="13" t="str">
        <f t="shared" si="1"/>
        <v>Q3</v>
      </c>
      <c r="X358" s="46"/>
      <c r="Y358" s="46" t="s">
        <v>1589</v>
      </c>
      <c r="Z358" s="46" t="s">
        <v>43</v>
      </c>
    </row>
    <row r="359" spans="1:26" ht="15.75" customHeight="1">
      <c r="A359" s="82"/>
      <c r="B359" s="82"/>
      <c r="C359" s="39" t="s">
        <v>1572</v>
      </c>
      <c r="D359" s="40">
        <v>352</v>
      </c>
      <c r="E359" s="69" t="s">
        <v>1590</v>
      </c>
      <c r="F359" s="72" t="s">
        <v>35</v>
      </c>
      <c r="G359" s="69"/>
      <c r="H359" s="46" t="s">
        <v>1591</v>
      </c>
      <c r="I359" s="46" t="s">
        <v>59</v>
      </c>
      <c r="J359" s="46" t="s">
        <v>1592</v>
      </c>
      <c r="K359" s="45" t="s">
        <v>1593</v>
      </c>
      <c r="L359" s="46">
        <v>2021</v>
      </c>
      <c r="M359" s="46"/>
      <c r="N359" s="46"/>
      <c r="O359" s="45" t="s">
        <v>40</v>
      </c>
      <c r="P359" s="46"/>
      <c r="Q359" s="46"/>
      <c r="R359" s="45" t="s">
        <v>40</v>
      </c>
      <c r="S359" s="46"/>
      <c r="T359" s="46"/>
      <c r="U359" s="46"/>
      <c r="V359" s="16" t="str">
        <f t="shared" si="0"/>
        <v>B</v>
      </c>
      <c r="W359" s="13" t="str">
        <f t="shared" si="1"/>
        <v>Q2</v>
      </c>
      <c r="X359" s="71" t="s">
        <v>1594</v>
      </c>
      <c r="Y359" s="46" t="s">
        <v>1595</v>
      </c>
      <c r="Z359" s="46" t="s">
        <v>43</v>
      </c>
    </row>
    <row r="360" spans="1:26" ht="15.75" customHeight="1">
      <c r="A360" s="82"/>
      <c r="B360" s="82"/>
      <c r="C360" s="39" t="s">
        <v>1572</v>
      </c>
      <c r="D360" s="40">
        <v>353</v>
      </c>
      <c r="E360" s="69" t="s">
        <v>1596</v>
      </c>
      <c r="F360" s="72" t="s">
        <v>35</v>
      </c>
      <c r="G360" s="69"/>
      <c r="H360" s="46" t="s">
        <v>1597</v>
      </c>
      <c r="I360" s="46" t="s">
        <v>52</v>
      </c>
      <c r="J360" s="46" t="s">
        <v>1598</v>
      </c>
      <c r="K360" s="46" t="s">
        <v>278</v>
      </c>
      <c r="L360" s="46">
        <v>2021</v>
      </c>
      <c r="M360" s="46"/>
      <c r="N360" s="46" t="s">
        <v>40</v>
      </c>
      <c r="O360" s="46"/>
      <c r="P360" s="46"/>
      <c r="Q360" s="46"/>
      <c r="R360" s="46" t="s">
        <v>40</v>
      </c>
      <c r="S360" s="46"/>
      <c r="T360" s="46"/>
      <c r="U360" s="46"/>
      <c r="V360" s="16" t="str">
        <f t="shared" si="0"/>
        <v>A2</v>
      </c>
      <c r="W360" s="13" t="str">
        <f t="shared" si="1"/>
        <v>Q2</v>
      </c>
      <c r="X360" s="46" t="s">
        <v>1599</v>
      </c>
      <c r="Y360" s="46" t="s">
        <v>1600</v>
      </c>
      <c r="Z360" s="46" t="s">
        <v>43</v>
      </c>
    </row>
    <row r="361" spans="1:26" ht="15.75" customHeight="1">
      <c r="A361" s="82"/>
      <c r="B361" s="82"/>
      <c r="C361" s="39" t="s">
        <v>1572</v>
      </c>
      <c r="D361" s="40">
        <v>354</v>
      </c>
      <c r="E361" s="69" t="s">
        <v>1601</v>
      </c>
      <c r="F361" s="72" t="s">
        <v>35</v>
      </c>
      <c r="G361" s="69"/>
      <c r="H361" s="46" t="s">
        <v>1602</v>
      </c>
      <c r="I361" s="46" t="s">
        <v>1603</v>
      </c>
      <c r="J361" s="46" t="s">
        <v>1604</v>
      </c>
      <c r="K361" s="46" t="s">
        <v>1605</v>
      </c>
      <c r="L361" s="46">
        <v>2021</v>
      </c>
      <c r="M361" s="46"/>
      <c r="N361" s="46" t="s">
        <v>40</v>
      </c>
      <c r="O361" s="46"/>
      <c r="P361" s="46"/>
      <c r="Q361" s="46"/>
      <c r="R361" s="46"/>
      <c r="S361" s="46" t="s">
        <v>40</v>
      </c>
      <c r="T361" s="46"/>
      <c r="U361" s="46"/>
      <c r="V361" s="16" t="str">
        <f t="shared" si="0"/>
        <v>A2</v>
      </c>
      <c r="W361" s="13" t="str">
        <f t="shared" si="1"/>
        <v>Q3</v>
      </c>
      <c r="X361" s="71" t="s">
        <v>1606</v>
      </c>
      <c r="Y361" s="46" t="s">
        <v>1607</v>
      </c>
      <c r="Z361" s="46" t="s">
        <v>43</v>
      </c>
    </row>
    <row r="362" spans="1:26" ht="15.75" customHeight="1">
      <c r="A362" s="82"/>
      <c r="B362" s="82"/>
      <c r="C362" s="39" t="s">
        <v>1572</v>
      </c>
      <c r="D362" s="40">
        <v>355</v>
      </c>
      <c r="E362" s="69" t="s">
        <v>1608</v>
      </c>
      <c r="F362" s="72" t="s">
        <v>35</v>
      </c>
      <c r="G362" s="69"/>
      <c r="H362" s="46" t="s">
        <v>1609</v>
      </c>
      <c r="I362" s="46" t="s">
        <v>59</v>
      </c>
      <c r="J362" s="46" t="s">
        <v>1610</v>
      </c>
      <c r="K362" s="46" t="s">
        <v>501</v>
      </c>
      <c r="L362" s="46">
        <v>2021</v>
      </c>
      <c r="M362" s="46"/>
      <c r="N362" s="46"/>
      <c r="O362" s="46"/>
      <c r="P362" s="46" t="s">
        <v>40</v>
      </c>
      <c r="Q362" s="46"/>
      <c r="R362" s="46"/>
      <c r="S362" s="46"/>
      <c r="T362" s="46"/>
      <c r="U362" s="46"/>
      <c r="V362" s="16" t="str">
        <f t="shared" si="0"/>
        <v>C</v>
      </c>
      <c r="W362" s="13" t="str">
        <f t="shared" si="1"/>
        <v>Q4</v>
      </c>
      <c r="X362" s="85" t="s">
        <v>1611</v>
      </c>
      <c r="Y362" s="46" t="s">
        <v>1612</v>
      </c>
      <c r="Z362" s="46" t="s">
        <v>43</v>
      </c>
    </row>
    <row r="363" spans="1:26" ht="15.75" customHeight="1">
      <c r="A363" s="1"/>
      <c r="B363" s="1"/>
      <c r="C363" s="39" t="s">
        <v>1572</v>
      </c>
      <c r="D363" s="40">
        <v>356</v>
      </c>
      <c r="E363" s="52" t="s">
        <v>1208</v>
      </c>
      <c r="F363" s="54" t="s">
        <v>35</v>
      </c>
      <c r="G363" s="16"/>
      <c r="H363" s="16"/>
      <c r="I363" s="16" t="s">
        <v>59</v>
      </c>
      <c r="J363" s="16" t="s">
        <v>1046</v>
      </c>
      <c r="K363" s="16" t="s">
        <v>1035</v>
      </c>
      <c r="L363" s="16">
        <v>2019</v>
      </c>
      <c r="M363" s="16"/>
      <c r="N363" s="16"/>
      <c r="O363" s="16"/>
      <c r="P363" s="16" t="s">
        <v>40</v>
      </c>
      <c r="Q363" s="16"/>
      <c r="R363" s="16"/>
      <c r="S363" s="16"/>
      <c r="T363" s="16"/>
      <c r="U363" s="16"/>
      <c r="V363" s="16" t="str">
        <f t="shared" si="0"/>
        <v>C</v>
      </c>
      <c r="W363" s="13" t="str">
        <f t="shared" si="1"/>
        <v>Q4</v>
      </c>
      <c r="X363" s="16" t="s">
        <v>1209</v>
      </c>
      <c r="Y363" s="16" t="s">
        <v>1613</v>
      </c>
      <c r="Z363" s="16" t="s">
        <v>43</v>
      </c>
    </row>
    <row r="364" spans="1:26" ht="15.75" customHeight="1">
      <c r="A364" s="1"/>
      <c r="B364" s="1"/>
      <c r="C364" s="39" t="s">
        <v>1572</v>
      </c>
      <c r="D364" s="40">
        <v>357</v>
      </c>
      <c r="E364" s="52" t="s">
        <v>1203</v>
      </c>
      <c r="F364" s="54" t="s">
        <v>35</v>
      </c>
      <c r="G364" s="16"/>
      <c r="H364" s="16"/>
      <c r="I364" s="16" t="s">
        <v>237</v>
      </c>
      <c r="J364" s="16" t="s">
        <v>1204</v>
      </c>
      <c r="K364" s="16" t="s">
        <v>1205</v>
      </c>
      <c r="L364" s="16">
        <v>2019</v>
      </c>
      <c r="M364" s="16"/>
      <c r="N364" s="16"/>
      <c r="O364" s="16"/>
      <c r="P364" s="16"/>
      <c r="Q364" s="16" t="s">
        <v>40</v>
      </c>
      <c r="R364" s="16"/>
      <c r="S364" s="16"/>
      <c r="T364" s="16"/>
      <c r="U364" s="16"/>
      <c r="V364" s="16" t="str">
        <f t="shared" si="0"/>
        <v>A1</v>
      </c>
      <c r="W364" s="13" t="str">
        <f t="shared" si="1"/>
        <v>Q1</v>
      </c>
      <c r="X364" s="16" t="s">
        <v>1206</v>
      </c>
      <c r="Y364" s="16" t="s">
        <v>1613</v>
      </c>
      <c r="Z364" s="16" t="s">
        <v>43</v>
      </c>
    </row>
    <row r="365" spans="1:26" ht="15.75" customHeight="1">
      <c r="A365" s="1"/>
      <c r="B365" s="1"/>
      <c r="C365" s="39" t="s">
        <v>1572</v>
      </c>
      <c r="D365" s="40">
        <v>358</v>
      </c>
      <c r="E365" s="52" t="s">
        <v>1614</v>
      </c>
      <c r="F365" s="54" t="s">
        <v>35</v>
      </c>
      <c r="G365" s="16"/>
      <c r="H365" s="16"/>
      <c r="I365" s="54" t="s">
        <v>110</v>
      </c>
      <c r="J365" s="16" t="s">
        <v>1615</v>
      </c>
      <c r="K365" s="16" t="s">
        <v>1616</v>
      </c>
      <c r="L365" s="16">
        <v>2018</v>
      </c>
      <c r="M365" s="16"/>
      <c r="N365" s="16"/>
      <c r="O365" s="16"/>
      <c r="P365" s="16"/>
      <c r="Q365" s="16" t="s">
        <v>40</v>
      </c>
      <c r="R365" s="16"/>
      <c r="S365" s="16"/>
      <c r="T365" s="16"/>
      <c r="U365" s="16"/>
      <c r="V365" s="16" t="str">
        <f t="shared" si="0"/>
        <v>A1</v>
      </c>
      <c r="W365" s="13" t="str">
        <f t="shared" si="1"/>
        <v>Q1</v>
      </c>
      <c r="X365" s="16" t="s">
        <v>1617</v>
      </c>
      <c r="Y365" s="16" t="s">
        <v>1613</v>
      </c>
      <c r="Z365" s="16" t="s">
        <v>43</v>
      </c>
    </row>
    <row r="366" spans="1:26" ht="15.75" customHeight="1">
      <c r="A366" s="51"/>
      <c r="B366" s="51"/>
      <c r="C366" s="39" t="s">
        <v>1572</v>
      </c>
      <c r="D366" s="40">
        <v>359</v>
      </c>
      <c r="E366" s="52" t="s">
        <v>1618</v>
      </c>
      <c r="F366" s="54" t="s">
        <v>35</v>
      </c>
      <c r="G366" s="16"/>
      <c r="H366" s="16"/>
      <c r="I366" s="16" t="s">
        <v>753</v>
      </c>
      <c r="J366" s="16" t="s">
        <v>1229</v>
      </c>
      <c r="K366" s="16" t="s">
        <v>874</v>
      </c>
      <c r="L366" s="16">
        <v>2018</v>
      </c>
      <c r="M366" s="16"/>
      <c r="N366" s="16"/>
      <c r="O366" s="16"/>
      <c r="P366" s="16"/>
      <c r="Q366" s="16"/>
      <c r="R366" s="16"/>
      <c r="S366" s="16" t="s">
        <v>40</v>
      </c>
      <c r="T366" s="16"/>
      <c r="U366" s="16"/>
      <c r="V366" s="16" t="str">
        <f t="shared" si="0"/>
        <v>B</v>
      </c>
      <c r="W366" s="13" t="str">
        <f t="shared" si="1"/>
        <v>Q3</v>
      </c>
      <c r="X366" s="16"/>
      <c r="Y366" s="16" t="s">
        <v>1613</v>
      </c>
      <c r="Z366" s="16" t="s">
        <v>43</v>
      </c>
    </row>
    <row r="367" spans="1:26" ht="15.75" customHeight="1">
      <c r="A367" s="51"/>
      <c r="B367" s="51"/>
      <c r="C367" s="39" t="s">
        <v>1572</v>
      </c>
      <c r="D367" s="40">
        <v>360</v>
      </c>
      <c r="E367" s="52" t="s">
        <v>1619</v>
      </c>
      <c r="F367" s="54" t="s">
        <v>35</v>
      </c>
      <c r="G367" s="16"/>
      <c r="H367" s="16"/>
      <c r="I367" s="54" t="s">
        <v>110</v>
      </c>
      <c r="J367" s="16" t="s">
        <v>1620</v>
      </c>
      <c r="K367" s="16" t="s">
        <v>436</v>
      </c>
      <c r="L367" s="16">
        <v>2018</v>
      </c>
      <c r="M367" s="16"/>
      <c r="N367" s="16"/>
      <c r="O367" s="16"/>
      <c r="P367" s="16"/>
      <c r="Q367" s="16" t="s">
        <v>40</v>
      </c>
      <c r="R367" s="16"/>
      <c r="S367" s="16"/>
      <c r="T367" s="16"/>
      <c r="U367" s="16"/>
      <c r="V367" s="16" t="str">
        <f t="shared" si="0"/>
        <v>A1</v>
      </c>
      <c r="W367" s="13" t="str">
        <f t="shared" si="1"/>
        <v>Q1</v>
      </c>
      <c r="X367" s="73" t="s">
        <v>1621</v>
      </c>
      <c r="Y367" s="16" t="s">
        <v>1613</v>
      </c>
      <c r="Z367" s="16" t="s">
        <v>43</v>
      </c>
    </row>
    <row r="368" spans="1:26" ht="15.75" customHeight="1">
      <c r="A368" s="51"/>
      <c r="B368" s="51"/>
      <c r="C368" s="39" t="s">
        <v>1572</v>
      </c>
      <c r="D368" s="40">
        <v>361</v>
      </c>
      <c r="E368" s="52" t="s">
        <v>1622</v>
      </c>
      <c r="F368" s="54" t="s">
        <v>35</v>
      </c>
      <c r="G368" s="16"/>
      <c r="H368" s="16"/>
      <c r="I368" s="16" t="s">
        <v>59</v>
      </c>
      <c r="J368" s="16" t="s">
        <v>1623</v>
      </c>
      <c r="K368" s="16" t="s">
        <v>1090</v>
      </c>
      <c r="L368" s="16">
        <v>2018</v>
      </c>
      <c r="M368" s="16"/>
      <c r="N368" s="16"/>
      <c r="O368" s="16" t="s">
        <v>40</v>
      </c>
      <c r="P368" s="16"/>
      <c r="Q368" s="16"/>
      <c r="R368" s="16"/>
      <c r="S368" s="16"/>
      <c r="T368" s="16"/>
      <c r="U368" s="16"/>
      <c r="V368" s="16" t="str">
        <f t="shared" si="0"/>
        <v>B</v>
      </c>
      <c r="W368" s="13" t="str">
        <f t="shared" si="1"/>
        <v>Q3</v>
      </c>
      <c r="X368" s="73" t="s">
        <v>1624</v>
      </c>
      <c r="Y368" s="16" t="s">
        <v>1613</v>
      </c>
      <c r="Z368" s="16" t="s">
        <v>43</v>
      </c>
    </row>
    <row r="369" spans="1:26" ht="15.75" customHeight="1">
      <c r="A369" s="51"/>
      <c r="B369" s="51"/>
      <c r="C369" s="39" t="s">
        <v>1572</v>
      </c>
      <c r="D369" s="40">
        <v>362</v>
      </c>
      <c r="E369" s="52" t="s">
        <v>1625</v>
      </c>
      <c r="F369" s="54" t="s">
        <v>35</v>
      </c>
      <c r="G369" s="16"/>
      <c r="H369" s="16"/>
      <c r="I369" s="16" t="s">
        <v>91</v>
      </c>
      <c r="J369" s="16" t="s">
        <v>336</v>
      </c>
      <c r="K369" s="16" t="s">
        <v>337</v>
      </c>
      <c r="L369" s="16">
        <v>2018</v>
      </c>
      <c r="M369" s="16"/>
      <c r="N369" s="16"/>
      <c r="O369" s="16"/>
      <c r="P369" s="16"/>
      <c r="Q369" s="16"/>
      <c r="R369" s="16"/>
      <c r="S369" s="16" t="s">
        <v>40</v>
      </c>
      <c r="T369" s="16"/>
      <c r="U369" s="16"/>
      <c r="V369" s="16" t="str">
        <f t="shared" si="0"/>
        <v>B</v>
      </c>
      <c r="W369" s="13" t="str">
        <f t="shared" si="1"/>
        <v>Q3</v>
      </c>
      <c r="X369" s="16" t="s">
        <v>1626</v>
      </c>
      <c r="Y369" s="16" t="s">
        <v>1613</v>
      </c>
      <c r="Z369" s="16" t="s">
        <v>43</v>
      </c>
    </row>
    <row r="370" spans="1:26" ht="15.75" customHeight="1">
      <c r="A370" s="51"/>
      <c r="B370" s="51"/>
      <c r="C370" s="39" t="s">
        <v>1572</v>
      </c>
      <c r="D370" s="40">
        <v>363</v>
      </c>
      <c r="E370" s="52" t="s">
        <v>1627</v>
      </c>
      <c r="F370" s="54" t="s">
        <v>35</v>
      </c>
      <c r="G370" s="16"/>
      <c r="H370" s="16"/>
      <c r="I370" s="16" t="s">
        <v>91</v>
      </c>
      <c r="J370" s="16" t="s">
        <v>336</v>
      </c>
      <c r="K370" s="16" t="s">
        <v>337</v>
      </c>
      <c r="L370" s="16">
        <v>2018</v>
      </c>
      <c r="M370" s="16"/>
      <c r="N370" s="16"/>
      <c r="O370" s="16"/>
      <c r="P370" s="16"/>
      <c r="Q370" s="16"/>
      <c r="R370" s="16"/>
      <c r="S370" s="16" t="s">
        <v>40</v>
      </c>
      <c r="T370" s="16"/>
      <c r="U370" s="16"/>
      <c r="V370" s="16" t="str">
        <f t="shared" si="0"/>
        <v>B</v>
      </c>
      <c r="W370" s="13" t="str">
        <f t="shared" si="1"/>
        <v>Q3</v>
      </c>
      <c r="X370" s="73" t="s">
        <v>1628</v>
      </c>
      <c r="Y370" s="16" t="s">
        <v>1613</v>
      </c>
      <c r="Z370" s="16" t="s">
        <v>43</v>
      </c>
    </row>
    <row r="371" spans="1:26" ht="15.75" customHeight="1">
      <c r="A371" s="51"/>
      <c r="B371" s="51"/>
      <c r="C371" s="39" t="s">
        <v>1572</v>
      </c>
      <c r="D371" s="40">
        <v>364</v>
      </c>
      <c r="E371" s="52" t="s">
        <v>1629</v>
      </c>
      <c r="F371" s="54" t="s">
        <v>35</v>
      </c>
      <c r="G371" s="54" t="s">
        <v>58</v>
      </c>
      <c r="H371" s="16"/>
      <c r="I371" s="16" t="s">
        <v>59</v>
      </c>
      <c r="J371" s="16" t="s">
        <v>1630</v>
      </c>
      <c r="K371" s="16" t="s">
        <v>424</v>
      </c>
      <c r="L371" s="16">
        <v>2017</v>
      </c>
      <c r="M371" s="16"/>
      <c r="N371" s="16"/>
      <c r="O371" s="16" t="s">
        <v>40</v>
      </c>
      <c r="P371" s="16"/>
      <c r="Q371" s="16"/>
      <c r="R371" s="16"/>
      <c r="S371" s="16"/>
      <c r="T371" s="16"/>
      <c r="U371" s="16"/>
      <c r="V371" s="16" t="str">
        <f t="shared" si="0"/>
        <v>B</v>
      </c>
      <c r="W371" s="13" t="str">
        <f t="shared" si="1"/>
        <v>Q3</v>
      </c>
      <c r="X371" s="16" t="s">
        <v>425</v>
      </c>
      <c r="Y371" s="16" t="s">
        <v>1631</v>
      </c>
      <c r="Z371" s="16" t="s">
        <v>43</v>
      </c>
    </row>
    <row r="372" spans="1:26" ht="15.75" customHeight="1">
      <c r="A372" s="51"/>
      <c r="B372" s="51"/>
      <c r="C372" s="39" t="s">
        <v>1572</v>
      </c>
      <c r="D372" s="40">
        <v>365</v>
      </c>
      <c r="E372" s="52" t="s">
        <v>1632</v>
      </c>
      <c r="F372" s="54" t="s">
        <v>1633</v>
      </c>
      <c r="G372" s="16"/>
      <c r="H372" s="16"/>
      <c r="I372" s="16" t="s">
        <v>59</v>
      </c>
      <c r="J372" s="16" t="s">
        <v>1634</v>
      </c>
      <c r="K372" s="16" t="s">
        <v>886</v>
      </c>
      <c r="L372" s="16">
        <v>2017</v>
      </c>
      <c r="M372" s="16"/>
      <c r="N372" s="16"/>
      <c r="O372" s="16"/>
      <c r="P372" s="16" t="s">
        <v>40</v>
      </c>
      <c r="Q372" s="16"/>
      <c r="R372" s="16"/>
      <c r="S372" s="16"/>
      <c r="T372" s="16"/>
      <c r="U372" s="16"/>
      <c r="V372" s="16" t="str">
        <f t="shared" si="0"/>
        <v>C</v>
      </c>
      <c r="W372" s="13" t="str">
        <f t="shared" si="1"/>
        <v>Q4</v>
      </c>
      <c r="X372" s="73" t="s">
        <v>1635</v>
      </c>
      <c r="Y372" s="16" t="s">
        <v>1613</v>
      </c>
      <c r="Z372" s="16" t="s">
        <v>1636</v>
      </c>
    </row>
    <row r="373" spans="1:26" ht="15.75" customHeight="1">
      <c r="A373" s="51"/>
      <c r="B373" s="51"/>
      <c r="C373" s="39" t="s">
        <v>1572</v>
      </c>
      <c r="D373" s="40">
        <v>366</v>
      </c>
      <c r="E373" s="52" t="s">
        <v>1637</v>
      </c>
      <c r="F373" s="54" t="s">
        <v>58</v>
      </c>
      <c r="G373" s="16"/>
      <c r="H373" s="16"/>
      <c r="I373" s="16" t="s">
        <v>59</v>
      </c>
      <c r="J373" s="16" t="s">
        <v>1638</v>
      </c>
      <c r="K373" s="16" t="s">
        <v>1639</v>
      </c>
      <c r="L373" s="16">
        <v>2017</v>
      </c>
      <c r="M373" s="16"/>
      <c r="N373" s="16"/>
      <c r="O373" s="16"/>
      <c r="P373" s="16" t="s">
        <v>40</v>
      </c>
      <c r="Q373" s="16"/>
      <c r="R373" s="16"/>
      <c r="S373" s="16"/>
      <c r="T373" s="16"/>
      <c r="U373" s="16"/>
      <c r="V373" s="16" t="str">
        <f t="shared" si="0"/>
        <v>C</v>
      </c>
      <c r="W373" s="13" t="str">
        <f t="shared" si="1"/>
        <v>Q4</v>
      </c>
      <c r="X373" s="16" t="s">
        <v>1640</v>
      </c>
      <c r="Y373" s="16" t="s">
        <v>1613</v>
      </c>
      <c r="Z373" s="16" t="s">
        <v>43</v>
      </c>
    </row>
    <row r="374" spans="1:26" ht="15.75" customHeight="1">
      <c r="A374" s="51"/>
      <c r="B374" s="51"/>
      <c r="C374" s="39" t="s">
        <v>1572</v>
      </c>
      <c r="D374" s="40">
        <v>367</v>
      </c>
      <c r="E374" s="52" t="s">
        <v>1641</v>
      </c>
      <c r="F374" s="54" t="s">
        <v>35</v>
      </c>
      <c r="G374" s="16"/>
      <c r="H374" s="16"/>
      <c r="I374" s="54" t="s">
        <v>110</v>
      </c>
      <c r="J374" s="16" t="s">
        <v>1642</v>
      </c>
      <c r="K374" s="16" t="s">
        <v>436</v>
      </c>
      <c r="L374" s="16">
        <v>2017</v>
      </c>
      <c r="M374" s="16"/>
      <c r="N374" s="16"/>
      <c r="O374" s="16"/>
      <c r="P374" s="16"/>
      <c r="Q374" s="16" t="s">
        <v>40</v>
      </c>
      <c r="R374" s="16"/>
      <c r="S374" s="16"/>
      <c r="T374" s="16"/>
      <c r="U374" s="16"/>
      <c r="V374" s="16" t="str">
        <f t="shared" si="0"/>
        <v>A1</v>
      </c>
      <c r="W374" s="13" t="str">
        <f t="shared" si="1"/>
        <v>Q1</v>
      </c>
      <c r="X374" s="73" t="s">
        <v>1643</v>
      </c>
      <c r="Y374" s="16" t="s">
        <v>1613</v>
      </c>
      <c r="Z374" s="16" t="s">
        <v>43</v>
      </c>
    </row>
    <row r="375" spans="1:26" ht="15.75" customHeight="1">
      <c r="A375" s="51"/>
      <c r="B375" s="51"/>
      <c r="C375" s="39" t="s">
        <v>1572</v>
      </c>
      <c r="D375" s="40">
        <v>368</v>
      </c>
      <c r="E375" s="52" t="s">
        <v>1644</v>
      </c>
      <c r="F375" s="54" t="s">
        <v>35</v>
      </c>
      <c r="G375" s="16"/>
      <c r="H375" s="16"/>
      <c r="I375" s="16" t="s">
        <v>59</v>
      </c>
      <c r="J375" s="16" t="s">
        <v>1645</v>
      </c>
      <c r="K375" s="16" t="s">
        <v>61</v>
      </c>
      <c r="L375" s="16">
        <v>2017</v>
      </c>
      <c r="M375" s="16"/>
      <c r="N375" s="16"/>
      <c r="O375" s="16"/>
      <c r="P375" s="16" t="s">
        <v>40</v>
      </c>
      <c r="Q375" s="16"/>
      <c r="R375" s="16"/>
      <c r="S375" s="16"/>
      <c r="T375" s="16"/>
      <c r="U375" s="16"/>
      <c r="V375" s="16" t="str">
        <f t="shared" si="0"/>
        <v>C</v>
      </c>
      <c r="W375" s="13" t="str">
        <f t="shared" si="1"/>
        <v>Q4</v>
      </c>
      <c r="X375" s="73" t="s">
        <v>1646</v>
      </c>
      <c r="Y375" s="16" t="s">
        <v>1613</v>
      </c>
      <c r="Z375" s="16" t="s">
        <v>43</v>
      </c>
    </row>
    <row r="376" spans="1:26" ht="15.75" customHeight="1">
      <c r="A376" s="1"/>
      <c r="B376" s="1"/>
      <c r="C376" s="39" t="s">
        <v>1572</v>
      </c>
      <c r="D376" s="40">
        <v>369</v>
      </c>
      <c r="E376" s="52" t="s">
        <v>1647</v>
      </c>
      <c r="F376" s="54" t="s">
        <v>35</v>
      </c>
      <c r="G376" s="54" t="s">
        <v>58</v>
      </c>
      <c r="H376" s="16"/>
      <c r="I376" s="16" t="s">
        <v>91</v>
      </c>
      <c r="J376" s="16" t="s">
        <v>1648</v>
      </c>
      <c r="K376" s="16" t="s">
        <v>293</v>
      </c>
      <c r="L376" s="16">
        <v>2017</v>
      </c>
      <c r="M376" s="16"/>
      <c r="N376" s="16"/>
      <c r="O376" s="16"/>
      <c r="P376" s="16"/>
      <c r="Q376" s="16"/>
      <c r="R376" s="16" t="s">
        <v>40</v>
      </c>
      <c r="S376" s="16"/>
      <c r="T376" s="16"/>
      <c r="U376" s="16"/>
      <c r="V376" s="16" t="str">
        <f t="shared" si="0"/>
        <v>A2</v>
      </c>
      <c r="W376" s="13" t="str">
        <f t="shared" si="1"/>
        <v>Q2</v>
      </c>
      <c r="X376" s="73" t="s">
        <v>1649</v>
      </c>
      <c r="Y376" s="16" t="s">
        <v>1650</v>
      </c>
      <c r="Z376" s="16" t="s">
        <v>43</v>
      </c>
    </row>
    <row r="377" spans="1:26" ht="15.75" customHeight="1">
      <c r="A377" s="1"/>
      <c r="B377" s="1"/>
      <c r="C377" s="39" t="s">
        <v>1572</v>
      </c>
      <c r="D377" s="40">
        <v>370</v>
      </c>
      <c r="E377" s="52" t="s">
        <v>1651</v>
      </c>
      <c r="F377" s="54" t="s">
        <v>58</v>
      </c>
      <c r="G377" s="16"/>
      <c r="H377" s="16"/>
      <c r="I377" s="16" t="s">
        <v>59</v>
      </c>
      <c r="J377" s="16" t="s">
        <v>1652</v>
      </c>
      <c r="K377" s="16" t="s">
        <v>1653</v>
      </c>
      <c r="L377" s="16">
        <v>2017</v>
      </c>
      <c r="M377" s="16"/>
      <c r="N377" s="16"/>
      <c r="O377" s="16"/>
      <c r="P377" s="16"/>
      <c r="Q377" s="16"/>
      <c r="R377" s="16"/>
      <c r="S377" s="16"/>
      <c r="T377" s="16"/>
      <c r="U377" s="16" t="s">
        <v>40</v>
      </c>
      <c r="V377" s="16" t="str">
        <f t="shared" si="0"/>
        <v>NI</v>
      </c>
      <c r="W377" s="13" t="str">
        <f t="shared" si="1"/>
        <v>NI</v>
      </c>
      <c r="X377" s="16"/>
      <c r="Y377" s="16" t="s">
        <v>1654</v>
      </c>
      <c r="Z377" s="16" t="s">
        <v>1636</v>
      </c>
    </row>
    <row r="378" spans="1:26" ht="15.75" customHeight="1">
      <c r="A378" s="1"/>
      <c r="B378" s="1"/>
      <c r="C378" s="39" t="s">
        <v>1572</v>
      </c>
      <c r="D378" s="40">
        <v>371</v>
      </c>
      <c r="E378" s="52" t="s">
        <v>1655</v>
      </c>
      <c r="F378" s="54" t="s">
        <v>35</v>
      </c>
      <c r="G378" s="16"/>
      <c r="H378" s="16"/>
      <c r="I378" s="16" t="s">
        <v>59</v>
      </c>
      <c r="J378" s="16" t="s">
        <v>1656</v>
      </c>
      <c r="K378" s="16" t="s">
        <v>1657</v>
      </c>
      <c r="L378" s="16">
        <v>2016</v>
      </c>
      <c r="M378" s="16"/>
      <c r="N378" s="16" t="s">
        <v>40</v>
      </c>
      <c r="O378" s="16"/>
      <c r="P378" s="16"/>
      <c r="Q378" s="16"/>
      <c r="R378" s="16"/>
      <c r="S378" s="16"/>
      <c r="T378" s="16"/>
      <c r="U378" s="16"/>
      <c r="V378" s="16" t="str">
        <f t="shared" si="0"/>
        <v>A2</v>
      </c>
      <c r="W378" s="13" t="str">
        <f t="shared" si="1"/>
        <v>Q2</v>
      </c>
      <c r="X378" s="73" t="s">
        <v>1658</v>
      </c>
      <c r="Y378" s="16" t="s">
        <v>1613</v>
      </c>
      <c r="Z378" s="16" t="s">
        <v>43</v>
      </c>
    </row>
    <row r="379" spans="1:26" ht="15.75" customHeight="1">
      <c r="A379" s="1"/>
      <c r="B379" s="1"/>
      <c r="C379" s="39" t="s">
        <v>1572</v>
      </c>
      <c r="D379" s="40">
        <v>372</v>
      </c>
      <c r="E379" s="52" t="s">
        <v>1659</v>
      </c>
      <c r="F379" s="54" t="s">
        <v>168</v>
      </c>
      <c r="G379" s="16"/>
      <c r="H379" s="16"/>
      <c r="I379" s="16" t="s">
        <v>59</v>
      </c>
      <c r="J379" s="16" t="s">
        <v>1660</v>
      </c>
      <c r="K379" s="16" t="s">
        <v>1090</v>
      </c>
      <c r="L379" s="16">
        <v>2016</v>
      </c>
      <c r="M379" s="16"/>
      <c r="N379" s="16"/>
      <c r="O379" s="16" t="s">
        <v>40</v>
      </c>
      <c r="P379" s="16"/>
      <c r="Q379" s="16"/>
      <c r="R379" s="16"/>
      <c r="S379" s="16"/>
      <c r="T379" s="16"/>
      <c r="U379" s="16"/>
      <c r="V379" s="16" t="str">
        <f t="shared" si="0"/>
        <v>B</v>
      </c>
      <c r="W379" s="13" t="str">
        <f t="shared" si="1"/>
        <v>Q3</v>
      </c>
      <c r="X379" s="73" t="s">
        <v>1661</v>
      </c>
      <c r="Y379" s="16" t="s">
        <v>1613</v>
      </c>
      <c r="Z379" s="16" t="s">
        <v>43</v>
      </c>
    </row>
    <row r="380" spans="1:26" ht="15.75" customHeight="1">
      <c r="A380" s="1"/>
      <c r="B380" s="1"/>
      <c r="C380" s="39" t="s">
        <v>1572</v>
      </c>
      <c r="D380" s="40">
        <v>373</v>
      </c>
      <c r="E380" s="52" t="s">
        <v>1662</v>
      </c>
      <c r="F380" s="54" t="s">
        <v>51</v>
      </c>
      <c r="G380" s="16"/>
      <c r="H380" s="16"/>
      <c r="I380" s="16" t="s">
        <v>59</v>
      </c>
      <c r="J380" s="16" t="s">
        <v>1663</v>
      </c>
      <c r="K380" s="16" t="s">
        <v>447</v>
      </c>
      <c r="L380" s="16">
        <v>2016</v>
      </c>
      <c r="M380" s="16"/>
      <c r="N380" s="16"/>
      <c r="O380" s="16"/>
      <c r="P380" s="16" t="s">
        <v>40</v>
      </c>
      <c r="Q380" s="16"/>
      <c r="R380" s="16"/>
      <c r="S380" s="16"/>
      <c r="T380" s="16"/>
      <c r="U380" s="16"/>
      <c r="V380" s="16" t="str">
        <f t="shared" si="0"/>
        <v>C</v>
      </c>
      <c r="W380" s="13" t="str">
        <f t="shared" si="1"/>
        <v>Q4</v>
      </c>
      <c r="X380" s="73" t="s">
        <v>1142</v>
      </c>
      <c r="Y380" s="16" t="s">
        <v>1664</v>
      </c>
      <c r="Z380" s="16" t="s">
        <v>43</v>
      </c>
    </row>
    <row r="381" spans="1:26" ht="15.75" customHeight="1">
      <c r="A381" s="1"/>
      <c r="B381" s="1"/>
      <c r="C381" s="39" t="s">
        <v>1572</v>
      </c>
      <c r="D381" s="40">
        <v>374</v>
      </c>
      <c r="E381" s="52" t="s">
        <v>1665</v>
      </c>
      <c r="F381" s="54" t="s">
        <v>51</v>
      </c>
      <c r="G381" s="16"/>
      <c r="H381" s="16"/>
      <c r="I381" s="16" t="s">
        <v>59</v>
      </c>
      <c r="J381" s="16" t="s">
        <v>1663</v>
      </c>
      <c r="K381" s="16" t="s">
        <v>447</v>
      </c>
      <c r="L381" s="16">
        <v>2016</v>
      </c>
      <c r="M381" s="16"/>
      <c r="N381" s="16"/>
      <c r="O381" s="16"/>
      <c r="P381" s="16" t="s">
        <v>40</v>
      </c>
      <c r="Q381" s="16"/>
      <c r="R381" s="16"/>
      <c r="S381" s="16"/>
      <c r="T381" s="16"/>
      <c r="U381" s="16"/>
      <c r="V381" s="16" t="str">
        <f t="shared" si="0"/>
        <v>C</v>
      </c>
      <c r="W381" s="13" t="str">
        <f t="shared" si="1"/>
        <v>Q4</v>
      </c>
      <c r="X381" s="73" t="s">
        <v>1142</v>
      </c>
      <c r="Y381" s="16" t="s">
        <v>1666</v>
      </c>
      <c r="Z381" s="16" t="s">
        <v>43</v>
      </c>
    </row>
    <row r="382" spans="1:26" ht="15.75" customHeight="1">
      <c r="A382" s="1"/>
      <c r="B382" s="1"/>
      <c r="C382" s="39" t="s">
        <v>1572</v>
      </c>
      <c r="D382" s="40">
        <v>375</v>
      </c>
      <c r="E382" s="52" t="s">
        <v>1667</v>
      </c>
      <c r="F382" s="54" t="s">
        <v>51</v>
      </c>
      <c r="G382" s="54" t="s">
        <v>58</v>
      </c>
      <c r="H382" s="16"/>
      <c r="I382" s="16" t="s">
        <v>59</v>
      </c>
      <c r="J382" s="16" t="s">
        <v>1663</v>
      </c>
      <c r="K382" s="16" t="s">
        <v>447</v>
      </c>
      <c r="L382" s="16">
        <v>2016</v>
      </c>
      <c r="M382" s="16"/>
      <c r="N382" s="16"/>
      <c r="O382" s="16"/>
      <c r="P382" s="16" t="s">
        <v>40</v>
      </c>
      <c r="Q382" s="16"/>
      <c r="R382" s="16"/>
      <c r="S382" s="16"/>
      <c r="T382" s="16"/>
      <c r="U382" s="16"/>
      <c r="V382" s="16" t="str">
        <f t="shared" si="0"/>
        <v>C</v>
      </c>
      <c r="W382" s="13" t="str">
        <f t="shared" si="1"/>
        <v>Q4</v>
      </c>
      <c r="X382" s="73" t="s">
        <v>1142</v>
      </c>
      <c r="Y382" s="16" t="s">
        <v>1664</v>
      </c>
      <c r="Z382" s="16" t="s">
        <v>43</v>
      </c>
    </row>
    <row r="383" spans="1:26" ht="15.75" customHeight="1">
      <c r="A383" s="1"/>
      <c r="B383" s="1"/>
      <c r="C383" s="39" t="s">
        <v>1572</v>
      </c>
      <c r="D383" s="40">
        <v>376</v>
      </c>
      <c r="E383" s="52" t="s">
        <v>1668</v>
      </c>
      <c r="F383" s="54" t="s">
        <v>58</v>
      </c>
      <c r="G383" s="16"/>
      <c r="H383" s="16"/>
      <c r="I383" s="16" t="s">
        <v>59</v>
      </c>
      <c r="J383" s="16" t="s">
        <v>1663</v>
      </c>
      <c r="K383" s="16" t="s">
        <v>447</v>
      </c>
      <c r="L383" s="16">
        <v>2016</v>
      </c>
      <c r="M383" s="16"/>
      <c r="N383" s="16"/>
      <c r="O383" s="16"/>
      <c r="P383" s="16" t="s">
        <v>40</v>
      </c>
      <c r="Q383" s="16"/>
      <c r="R383" s="16"/>
      <c r="S383" s="16"/>
      <c r="T383" s="16"/>
      <c r="U383" s="16"/>
      <c r="V383" s="16" t="str">
        <f t="shared" si="0"/>
        <v>C</v>
      </c>
      <c r="W383" s="13" t="str">
        <f t="shared" si="1"/>
        <v>Q4</v>
      </c>
      <c r="X383" s="73" t="s">
        <v>1142</v>
      </c>
      <c r="Y383" s="16" t="s">
        <v>1650</v>
      </c>
      <c r="Z383" s="16" t="s">
        <v>43</v>
      </c>
    </row>
    <row r="384" spans="1:26" ht="15.75" customHeight="1">
      <c r="A384" s="1"/>
      <c r="B384" s="1"/>
      <c r="C384" s="39" t="s">
        <v>1572</v>
      </c>
      <c r="D384" s="40">
        <v>377</v>
      </c>
      <c r="E384" s="52" t="s">
        <v>1669</v>
      </c>
      <c r="F384" s="54" t="s">
        <v>58</v>
      </c>
      <c r="G384" s="16"/>
      <c r="H384" s="16"/>
      <c r="I384" s="16" t="s">
        <v>59</v>
      </c>
      <c r="J384" s="16" t="s">
        <v>1670</v>
      </c>
      <c r="K384" s="16" t="s">
        <v>579</v>
      </c>
      <c r="L384" s="16">
        <v>2016</v>
      </c>
      <c r="M384" s="16"/>
      <c r="N384" s="16"/>
      <c r="O384" s="16" t="s">
        <v>40</v>
      </c>
      <c r="P384" s="16"/>
      <c r="Q384" s="16"/>
      <c r="R384" s="16"/>
      <c r="S384" s="16"/>
      <c r="T384" s="16"/>
      <c r="U384" s="16"/>
      <c r="V384" s="16" t="str">
        <f t="shared" si="0"/>
        <v>B</v>
      </c>
      <c r="W384" s="13" t="str">
        <f t="shared" si="1"/>
        <v>Q3</v>
      </c>
      <c r="X384" s="16" t="s">
        <v>600</v>
      </c>
      <c r="Y384" s="16" t="s">
        <v>1671</v>
      </c>
      <c r="Z384" s="16" t="s">
        <v>43</v>
      </c>
    </row>
    <row r="385" spans="1:26" ht="15.75" customHeight="1">
      <c r="A385" s="1"/>
      <c r="B385" s="1"/>
      <c r="C385" s="39" t="s">
        <v>1572</v>
      </c>
      <c r="D385" s="40">
        <v>378</v>
      </c>
      <c r="E385" s="52" t="s">
        <v>1672</v>
      </c>
      <c r="F385" s="54" t="s">
        <v>35</v>
      </c>
      <c r="G385" s="16"/>
      <c r="H385" s="16"/>
      <c r="I385" s="16" t="s">
        <v>59</v>
      </c>
      <c r="J385" s="16" t="s">
        <v>1673</v>
      </c>
      <c r="K385" s="16" t="s">
        <v>1129</v>
      </c>
      <c r="L385" s="16">
        <v>2016</v>
      </c>
      <c r="M385" s="16"/>
      <c r="N385" s="16"/>
      <c r="O385" s="16"/>
      <c r="P385" s="16" t="s">
        <v>40</v>
      </c>
      <c r="Q385" s="16"/>
      <c r="R385" s="16"/>
      <c r="S385" s="16"/>
      <c r="T385" s="16"/>
      <c r="U385" s="16"/>
      <c r="V385" s="16" t="str">
        <f t="shared" si="0"/>
        <v>C</v>
      </c>
      <c r="W385" s="13" t="str">
        <f t="shared" si="1"/>
        <v>Q4</v>
      </c>
      <c r="X385" s="73" t="s">
        <v>1674</v>
      </c>
      <c r="Y385" s="16" t="s">
        <v>1613</v>
      </c>
      <c r="Z385" s="16" t="s">
        <v>43</v>
      </c>
    </row>
    <row r="386" spans="1:26" ht="15.75" customHeight="1">
      <c r="A386" s="1"/>
      <c r="B386" s="1"/>
      <c r="C386" s="39" t="s">
        <v>1572</v>
      </c>
      <c r="D386" s="40">
        <v>379</v>
      </c>
      <c r="E386" s="52" t="s">
        <v>1675</v>
      </c>
      <c r="F386" s="54" t="s">
        <v>58</v>
      </c>
      <c r="G386" s="16"/>
      <c r="H386" s="16"/>
      <c r="I386" s="16" t="s">
        <v>59</v>
      </c>
      <c r="J386" s="16" t="s">
        <v>1676</v>
      </c>
      <c r="K386" s="16" t="s">
        <v>886</v>
      </c>
      <c r="L386" s="16">
        <v>2016</v>
      </c>
      <c r="M386" s="16"/>
      <c r="N386" s="16"/>
      <c r="O386" s="16"/>
      <c r="P386" s="16" t="s">
        <v>40</v>
      </c>
      <c r="Q386" s="16"/>
      <c r="R386" s="16"/>
      <c r="S386" s="16"/>
      <c r="T386" s="16"/>
      <c r="U386" s="16"/>
      <c r="V386" s="16" t="str">
        <f t="shared" si="0"/>
        <v>C</v>
      </c>
      <c r="W386" s="13" t="str">
        <f t="shared" si="1"/>
        <v>Q4</v>
      </c>
      <c r="X386" s="73" t="s">
        <v>1635</v>
      </c>
      <c r="Y386" s="16" t="s">
        <v>1613</v>
      </c>
      <c r="Z386" s="16" t="s">
        <v>43</v>
      </c>
    </row>
    <row r="387" spans="1:26" ht="15.75" customHeight="1">
      <c r="A387" s="1"/>
      <c r="B387" s="1"/>
      <c r="C387" s="39" t="s">
        <v>1572</v>
      </c>
      <c r="D387" s="40">
        <v>380</v>
      </c>
      <c r="E387" s="52" t="s">
        <v>1677</v>
      </c>
      <c r="F387" s="54" t="s">
        <v>35</v>
      </c>
      <c r="G387" s="16"/>
      <c r="H387" s="16"/>
      <c r="I387" s="16" t="s">
        <v>59</v>
      </c>
      <c r="J387" s="16" t="s">
        <v>1676</v>
      </c>
      <c r="K387" s="16" t="s">
        <v>886</v>
      </c>
      <c r="L387" s="16">
        <v>2016</v>
      </c>
      <c r="M387" s="16"/>
      <c r="N387" s="16"/>
      <c r="O387" s="16"/>
      <c r="P387" s="16" t="s">
        <v>40</v>
      </c>
      <c r="Q387" s="16"/>
      <c r="R387" s="16"/>
      <c r="S387" s="16"/>
      <c r="T387" s="16"/>
      <c r="U387" s="16"/>
      <c r="V387" s="16" t="str">
        <f t="shared" si="0"/>
        <v>C</v>
      </c>
      <c r="W387" s="13" t="str">
        <f t="shared" si="1"/>
        <v>Q4</v>
      </c>
      <c r="X387" s="73" t="s">
        <v>1635</v>
      </c>
      <c r="Y387" s="16" t="s">
        <v>1613</v>
      </c>
      <c r="Z387" s="16" t="s">
        <v>43</v>
      </c>
    </row>
    <row r="388" spans="1:26" ht="15.75" customHeight="1">
      <c r="A388" s="1"/>
      <c r="B388" s="1"/>
      <c r="C388" s="39" t="s">
        <v>1572</v>
      </c>
      <c r="D388" s="40">
        <v>381</v>
      </c>
      <c r="E388" s="52" t="s">
        <v>1678</v>
      </c>
      <c r="F388" s="54" t="s">
        <v>35</v>
      </c>
      <c r="G388" s="16"/>
      <c r="H388" s="16"/>
      <c r="I388" s="16" t="s">
        <v>59</v>
      </c>
      <c r="J388" s="16" t="s">
        <v>1679</v>
      </c>
      <c r="K388" s="16" t="s">
        <v>430</v>
      </c>
      <c r="L388" s="16">
        <v>2016</v>
      </c>
      <c r="M388" s="16"/>
      <c r="N388" s="16"/>
      <c r="O388" s="16" t="s">
        <v>40</v>
      </c>
      <c r="P388" s="16"/>
      <c r="Q388" s="16"/>
      <c r="R388" s="16"/>
      <c r="S388" s="16"/>
      <c r="T388" s="16"/>
      <c r="U388" s="16"/>
      <c r="V388" s="16" t="str">
        <f t="shared" si="0"/>
        <v>B</v>
      </c>
      <c r="W388" s="13" t="str">
        <f t="shared" si="1"/>
        <v>Q3</v>
      </c>
      <c r="X388" s="73" t="s">
        <v>1680</v>
      </c>
      <c r="Y388" s="16" t="s">
        <v>1613</v>
      </c>
      <c r="Z388" s="16" t="s">
        <v>43</v>
      </c>
    </row>
    <row r="389" spans="1:26" ht="15.75" customHeight="1">
      <c r="A389" s="1"/>
      <c r="B389" s="1"/>
      <c r="C389" s="39" t="s">
        <v>1572</v>
      </c>
      <c r="D389" s="40">
        <v>382</v>
      </c>
      <c r="E389" s="52" t="s">
        <v>1681</v>
      </c>
      <c r="F389" s="54" t="s">
        <v>35</v>
      </c>
      <c r="G389" s="54" t="s">
        <v>58</v>
      </c>
      <c r="H389" s="16"/>
      <c r="I389" s="16" t="s">
        <v>91</v>
      </c>
      <c r="J389" s="16" t="s">
        <v>1682</v>
      </c>
      <c r="K389" s="16" t="s">
        <v>337</v>
      </c>
      <c r="L389" s="16">
        <v>2016</v>
      </c>
      <c r="M389" s="16"/>
      <c r="N389" s="16"/>
      <c r="O389" s="16"/>
      <c r="P389" s="16"/>
      <c r="Q389" s="16"/>
      <c r="R389" s="16"/>
      <c r="S389" s="16" t="s">
        <v>40</v>
      </c>
      <c r="T389" s="16"/>
      <c r="U389" s="16"/>
      <c r="V389" s="16" t="str">
        <f t="shared" si="0"/>
        <v>B</v>
      </c>
      <c r="W389" s="13" t="str">
        <f t="shared" si="1"/>
        <v>Q3</v>
      </c>
      <c r="X389" s="16" t="s">
        <v>1683</v>
      </c>
      <c r="Y389" s="16" t="s">
        <v>1613</v>
      </c>
      <c r="Z389" s="16" t="s">
        <v>43</v>
      </c>
    </row>
    <row r="390" spans="1:26" ht="15.75" customHeight="1">
      <c r="A390" s="1"/>
      <c r="B390" s="1"/>
      <c r="C390" s="39" t="s">
        <v>1572</v>
      </c>
      <c r="D390" s="40">
        <v>383</v>
      </c>
      <c r="E390" s="52" t="s">
        <v>1684</v>
      </c>
      <c r="F390" s="54" t="s">
        <v>35</v>
      </c>
      <c r="G390" s="16"/>
      <c r="H390" s="16"/>
      <c r="I390" s="16" t="s">
        <v>91</v>
      </c>
      <c r="J390" s="16" t="s">
        <v>1682</v>
      </c>
      <c r="K390" s="16" t="s">
        <v>337</v>
      </c>
      <c r="L390" s="16">
        <v>2016</v>
      </c>
      <c r="M390" s="16"/>
      <c r="N390" s="16"/>
      <c r="O390" s="16"/>
      <c r="P390" s="16"/>
      <c r="Q390" s="16"/>
      <c r="R390" s="16"/>
      <c r="S390" s="16" t="s">
        <v>40</v>
      </c>
      <c r="T390" s="16"/>
      <c r="U390" s="16"/>
      <c r="V390" s="16" t="str">
        <f t="shared" si="0"/>
        <v>B</v>
      </c>
      <c r="W390" s="13" t="str">
        <f t="shared" si="1"/>
        <v>Q3</v>
      </c>
      <c r="X390" s="16" t="s">
        <v>1685</v>
      </c>
      <c r="Y390" s="16" t="s">
        <v>1613</v>
      </c>
      <c r="Z390" s="16" t="s">
        <v>43</v>
      </c>
    </row>
    <row r="391" spans="1:26" ht="15.75" customHeight="1">
      <c r="A391" s="1"/>
      <c r="B391" s="1"/>
      <c r="C391" s="39" t="s">
        <v>1572</v>
      </c>
      <c r="D391" s="40">
        <v>384</v>
      </c>
      <c r="E391" s="52" t="s">
        <v>1686</v>
      </c>
      <c r="F391" s="54" t="s">
        <v>58</v>
      </c>
      <c r="G391" s="16"/>
      <c r="H391" s="16"/>
      <c r="I391" s="54" t="s">
        <v>506</v>
      </c>
      <c r="J391" s="16" t="s">
        <v>1687</v>
      </c>
      <c r="K391" s="16" t="s">
        <v>1513</v>
      </c>
      <c r="L391" s="16">
        <v>2016</v>
      </c>
      <c r="M391" s="16"/>
      <c r="N391" s="16"/>
      <c r="O391" s="16"/>
      <c r="P391" s="16"/>
      <c r="Q391" s="16"/>
      <c r="R391" s="16"/>
      <c r="S391" s="16" t="s">
        <v>40</v>
      </c>
      <c r="T391" s="16"/>
      <c r="U391" s="16"/>
      <c r="V391" s="16" t="str">
        <f t="shared" si="0"/>
        <v>B</v>
      </c>
      <c r="W391" s="13" t="str">
        <f t="shared" si="1"/>
        <v>Q3</v>
      </c>
      <c r="X391" s="16"/>
      <c r="Y391" s="16" t="s">
        <v>1664</v>
      </c>
      <c r="Z391" s="16" t="s">
        <v>43</v>
      </c>
    </row>
    <row r="392" spans="1:26" ht="15.75" customHeight="1">
      <c r="A392" s="1"/>
      <c r="B392" s="1"/>
      <c r="C392" s="39" t="s">
        <v>1572</v>
      </c>
      <c r="D392" s="40">
        <v>385</v>
      </c>
      <c r="E392" s="52" t="s">
        <v>1688</v>
      </c>
      <c r="F392" s="54" t="s">
        <v>58</v>
      </c>
      <c r="G392" s="16"/>
      <c r="H392" s="16"/>
      <c r="I392" s="16" t="s">
        <v>59</v>
      </c>
      <c r="J392" s="16" t="s">
        <v>1689</v>
      </c>
      <c r="K392" s="16" t="s">
        <v>779</v>
      </c>
      <c r="L392" s="16">
        <v>2015</v>
      </c>
      <c r="M392" s="16"/>
      <c r="N392" s="16"/>
      <c r="O392" s="16" t="s">
        <v>40</v>
      </c>
      <c r="P392" s="16"/>
      <c r="Q392" s="16"/>
      <c r="R392" s="16"/>
      <c r="S392" s="16"/>
      <c r="T392" s="16"/>
      <c r="U392" s="16"/>
      <c r="V392" s="16" t="str">
        <f t="shared" si="0"/>
        <v>B</v>
      </c>
      <c r="W392" s="13" t="str">
        <f t="shared" si="1"/>
        <v>Q3</v>
      </c>
      <c r="X392" s="16"/>
      <c r="Y392" s="16" t="s">
        <v>1631</v>
      </c>
      <c r="Z392" s="16" t="s">
        <v>43</v>
      </c>
    </row>
    <row r="393" spans="1:26" ht="15.75" customHeight="1">
      <c r="A393" s="1"/>
      <c r="B393" s="1"/>
      <c r="C393" s="39" t="s">
        <v>1572</v>
      </c>
      <c r="D393" s="40">
        <v>386</v>
      </c>
      <c r="E393" s="52" t="s">
        <v>1690</v>
      </c>
      <c r="F393" s="54" t="s">
        <v>168</v>
      </c>
      <c r="G393" s="16"/>
      <c r="H393" s="16"/>
      <c r="I393" s="16" t="s">
        <v>59</v>
      </c>
      <c r="J393" s="16" t="s">
        <v>1691</v>
      </c>
      <c r="K393" s="16" t="s">
        <v>486</v>
      </c>
      <c r="L393" s="16">
        <v>2015</v>
      </c>
      <c r="M393" s="16"/>
      <c r="N393" s="16"/>
      <c r="O393" s="16" t="s">
        <v>40</v>
      </c>
      <c r="P393" s="16"/>
      <c r="Q393" s="16"/>
      <c r="R393" s="16"/>
      <c r="S393" s="16"/>
      <c r="T393" s="16"/>
      <c r="U393" s="16"/>
      <c r="V393" s="16" t="str">
        <f t="shared" si="0"/>
        <v>B</v>
      </c>
      <c r="W393" s="13" t="str">
        <f t="shared" si="1"/>
        <v>Q3</v>
      </c>
      <c r="X393" s="16"/>
      <c r="Y393" s="16" t="s">
        <v>1613</v>
      </c>
      <c r="Z393" s="16" t="s">
        <v>43</v>
      </c>
    </row>
    <row r="394" spans="1:26" ht="15.75" customHeight="1">
      <c r="A394" s="1"/>
      <c r="B394" s="1"/>
      <c r="C394" s="39" t="s">
        <v>1572</v>
      </c>
      <c r="D394" s="40">
        <v>387</v>
      </c>
      <c r="E394" s="52" t="s">
        <v>1692</v>
      </c>
      <c r="F394" s="54" t="s">
        <v>58</v>
      </c>
      <c r="G394" s="54" t="s">
        <v>35</v>
      </c>
      <c r="H394" s="16"/>
      <c r="I394" s="16" t="s">
        <v>59</v>
      </c>
      <c r="J394" s="16" t="s">
        <v>1645</v>
      </c>
      <c r="K394" s="16" t="s">
        <v>61</v>
      </c>
      <c r="L394" s="16">
        <v>2015</v>
      </c>
      <c r="M394" s="16"/>
      <c r="N394" s="16"/>
      <c r="O394" s="16" t="s">
        <v>40</v>
      </c>
      <c r="P394" s="16"/>
      <c r="Q394" s="16"/>
      <c r="R394" s="16"/>
      <c r="S394" s="16"/>
      <c r="T394" s="16"/>
      <c r="U394" s="16"/>
      <c r="V394" s="16" t="str">
        <f t="shared" si="0"/>
        <v>B</v>
      </c>
      <c r="W394" s="13" t="str">
        <f t="shared" si="1"/>
        <v>Q3</v>
      </c>
      <c r="X394" s="73" t="s">
        <v>1646</v>
      </c>
      <c r="Y394" s="16" t="s">
        <v>1613</v>
      </c>
      <c r="Z394" s="16" t="s">
        <v>43</v>
      </c>
    </row>
    <row r="395" spans="1:26" ht="15.75" customHeight="1">
      <c r="A395" s="1"/>
      <c r="B395" s="1"/>
      <c r="C395" s="39" t="s">
        <v>1572</v>
      </c>
      <c r="D395" s="40">
        <v>388</v>
      </c>
      <c r="E395" s="52" t="s">
        <v>1693</v>
      </c>
      <c r="F395" s="54" t="s">
        <v>58</v>
      </c>
      <c r="G395" s="16"/>
      <c r="H395" s="16"/>
      <c r="I395" s="16" t="s">
        <v>59</v>
      </c>
      <c r="J395" s="16" t="s">
        <v>1694</v>
      </c>
      <c r="K395" s="16" t="s">
        <v>1035</v>
      </c>
      <c r="L395" s="16">
        <v>2015</v>
      </c>
      <c r="M395" s="16"/>
      <c r="N395" s="16"/>
      <c r="O395" s="16"/>
      <c r="P395" s="16" t="s">
        <v>40</v>
      </c>
      <c r="Q395" s="16"/>
      <c r="R395" s="16"/>
      <c r="S395" s="16"/>
      <c r="T395" s="16"/>
      <c r="U395" s="16"/>
      <c r="V395" s="16" t="str">
        <f t="shared" si="0"/>
        <v>C</v>
      </c>
      <c r="W395" s="13" t="str">
        <f t="shared" si="1"/>
        <v>Q4</v>
      </c>
      <c r="X395" s="73" t="s">
        <v>1124</v>
      </c>
      <c r="Y395" s="16" t="s">
        <v>1671</v>
      </c>
      <c r="Z395" s="16" t="s">
        <v>43</v>
      </c>
    </row>
    <row r="396" spans="1:26" ht="15.75" customHeight="1">
      <c r="A396" s="1"/>
      <c r="B396" s="1"/>
      <c r="C396" s="39" t="s">
        <v>1572</v>
      </c>
      <c r="D396" s="40">
        <v>389</v>
      </c>
      <c r="E396" s="52" t="s">
        <v>1695</v>
      </c>
      <c r="F396" s="54" t="s">
        <v>51</v>
      </c>
      <c r="G396" s="16"/>
      <c r="H396" s="16"/>
      <c r="I396" s="16" t="s">
        <v>59</v>
      </c>
      <c r="J396" s="16" t="s">
        <v>1694</v>
      </c>
      <c r="K396" s="16" t="s">
        <v>1035</v>
      </c>
      <c r="L396" s="16">
        <v>2015</v>
      </c>
      <c r="M396" s="16"/>
      <c r="N396" s="16"/>
      <c r="O396" s="16"/>
      <c r="P396" s="16" t="s">
        <v>40</v>
      </c>
      <c r="Q396" s="16"/>
      <c r="R396" s="16"/>
      <c r="S396" s="16"/>
      <c r="T396" s="16"/>
      <c r="U396" s="16"/>
      <c r="V396" s="16" t="str">
        <f t="shared" si="0"/>
        <v>C</v>
      </c>
      <c r="W396" s="13" t="str">
        <f t="shared" si="1"/>
        <v>Q4</v>
      </c>
      <c r="X396" s="73" t="s">
        <v>1124</v>
      </c>
      <c r="Y396" s="16" t="s">
        <v>1671</v>
      </c>
      <c r="Z396" s="16" t="s">
        <v>43</v>
      </c>
    </row>
    <row r="397" spans="1:26" ht="15.75" customHeight="1">
      <c r="A397" s="1"/>
      <c r="B397" s="1"/>
      <c r="C397" s="39" t="s">
        <v>1572</v>
      </c>
      <c r="D397" s="40">
        <v>390</v>
      </c>
      <c r="E397" s="52" t="s">
        <v>1696</v>
      </c>
      <c r="F397" s="54" t="s">
        <v>35</v>
      </c>
      <c r="G397" s="16"/>
      <c r="H397" s="16"/>
      <c r="I397" s="16" t="s">
        <v>59</v>
      </c>
      <c r="J397" s="16" t="s">
        <v>1697</v>
      </c>
      <c r="K397" s="16" t="s">
        <v>1698</v>
      </c>
      <c r="L397" s="16">
        <v>2015</v>
      </c>
      <c r="M397" s="16"/>
      <c r="N397" s="16"/>
      <c r="O397" s="16"/>
      <c r="P397" s="16" t="s">
        <v>40</v>
      </c>
      <c r="Q397" s="16"/>
      <c r="R397" s="16"/>
      <c r="S397" s="16"/>
      <c r="T397" s="16"/>
      <c r="U397" s="16"/>
      <c r="V397" s="16" t="str">
        <f t="shared" si="0"/>
        <v>C</v>
      </c>
      <c r="W397" s="13" t="str">
        <f t="shared" si="1"/>
        <v>Q4</v>
      </c>
      <c r="X397" s="16"/>
      <c r="Y397" s="16" t="s">
        <v>1613</v>
      </c>
      <c r="Z397" s="16" t="s">
        <v>43</v>
      </c>
    </row>
    <row r="398" spans="1:26" ht="15.75" customHeight="1">
      <c r="A398" s="1"/>
      <c r="B398" s="1"/>
      <c r="C398" s="39" t="s">
        <v>1572</v>
      </c>
      <c r="D398" s="40">
        <v>391</v>
      </c>
      <c r="E398" s="52" t="s">
        <v>1699</v>
      </c>
      <c r="F398" s="54" t="s">
        <v>58</v>
      </c>
      <c r="G398" s="16"/>
      <c r="H398" s="16"/>
      <c r="I398" s="16" t="s">
        <v>59</v>
      </c>
      <c r="J398" s="16" t="s">
        <v>1700</v>
      </c>
      <c r="K398" s="16" t="s">
        <v>1701</v>
      </c>
      <c r="L398" s="16">
        <v>2015</v>
      </c>
      <c r="M398" s="16"/>
      <c r="N398" s="16"/>
      <c r="O398" s="16"/>
      <c r="P398" s="16" t="s">
        <v>40</v>
      </c>
      <c r="Q398" s="16"/>
      <c r="R398" s="16"/>
      <c r="S398" s="16"/>
      <c r="T398" s="16"/>
      <c r="U398" s="16"/>
      <c r="V398" s="16" t="str">
        <f t="shared" si="0"/>
        <v>C</v>
      </c>
      <c r="W398" s="13" t="str">
        <f t="shared" si="1"/>
        <v>Q4</v>
      </c>
      <c r="X398" s="73" t="s">
        <v>1702</v>
      </c>
      <c r="Y398" s="16" t="s">
        <v>1703</v>
      </c>
      <c r="Z398" s="16" t="s">
        <v>43</v>
      </c>
    </row>
    <row r="399" spans="1:26" ht="15.75" customHeight="1">
      <c r="A399" s="1"/>
      <c r="B399" s="1"/>
      <c r="C399" s="39" t="s">
        <v>1572</v>
      </c>
      <c r="D399" s="40">
        <v>392</v>
      </c>
      <c r="E399" s="52" t="s">
        <v>1704</v>
      </c>
      <c r="F399" s="54" t="s">
        <v>51</v>
      </c>
      <c r="G399" s="16"/>
      <c r="H399" s="16"/>
      <c r="I399" s="16" t="s">
        <v>59</v>
      </c>
      <c r="J399" s="16" t="s">
        <v>1694</v>
      </c>
      <c r="K399" s="16" t="s">
        <v>1035</v>
      </c>
      <c r="L399" s="16">
        <v>2015</v>
      </c>
      <c r="M399" s="16"/>
      <c r="N399" s="16"/>
      <c r="O399" s="16"/>
      <c r="P399" s="16" t="s">
        <v>40</v>
      </c>
      <c r="Q399" s="16"/>
      <c r="R399" s="16"/>
      <c r="S399" s="16"/>
      <c r="T399" s="16"/>
      <c r="U399" s="16"/>
      <c r="V399" s="16" t="str">
        <f t="shared" si="0"/>
        <v>C</v>
      </c>
      <c r="W399" s="13" t="str">
        <f t="shared" si="1"/>
        <v>Q4</v>
      </c>
      <c r="X399" s="73" t="s">
        <v>1124</v>
      </c>
      <c r="Y399" s="16" t="s">
        <v>1671</v>
      </c>
      <c r="Z399" s="16" t="s">
        <v>43</v>
      </c>
    </row>
    <row r="400" spans="1:26" ht="15.75" customHeight="1">
      <c r="A400" s="1"/>
      <c r="B400" s="1"/>
      <c r="C400" s="39" t="s">
        <v>1572</v>
      </c>
      <c r="D400" s="40">
        <v>393</v>
      </c>
      <c r="E400" s="52" t="s">
        <v>1705</v>
      </c>
      <c r="F400" s="54" t="s">
        <v>35</v>
      </c>
      <c r="G400" s="16"/>
      <c r="H400" s="16"/>
      <c r="I400" s="16" t="s">
        <v>593</v>
      </c>
      <c r="J400" s="16" t="s">
        <v>1706</v>
      </c>
      <c r="K400" s="16" t="s">
        <v>939</v>
      </c>
      <c r="L400" s="16">
        <v>2015</v>
      </c>
      <c r="M400" s="16"/>
      <c r="N400" s="16"/>
      <c r="O400" s="16"/>
      <c r="P400" s="16"/>
      <c r="Q400" s="16"/>
      <c r="R400" s="16"/>
      <c r="S400" s="16"/>
      <c r="T400" s="16" t="s">
        <v>40</v>
      </c>
      <c r="U400" s="16"/>
      <c r="V400" s="16" t="str">
        <f t="shared" si="0"/>
        <v>C</v>
      </c>
      <c r="W400" s="13" t="str">
        <f t="shared" si="1"/>
        <v>Q4</v>
      </c>
      <c r="X400" s="16"/>
      <c r="Y400" s="16" t="s">
        <v>1613</v>
      </c>
      <c r="Z400" s="16" t="s">
        <v>43</v>
      </c>
    </row>
    <row r="401" spans="1:26" ht="15.75" customHeight="1">
      <c r="A401" s="1"/>
      <c r="B401" s="1"/>
      <c r="C401" s="39" t="s">
        <v>1572</v>
      </c>
      <c r="D401" s="40">
        <v>394</v>
      </c>
      <c r="E401" s="52" t="s">
        <v>1707</v>
      </c>
      <c r="F401" s="54" t="s">
        <v>58</v>
      </c>
      <c r="G401" s="16"/>
      <c r="H401" s="16"/>
      <c r="I401" s="16" t="s">
        <v>59</v>
      </c>
      <c r="J401" s="16" t="s">
        <v>1694</v>
      </c>
      <c r="K401" s="16" t="s">
        <v>1035</v>
      </c>
      <c r="L401" s="16">
        <v>2015</v>
      </c>
      <c r="M401" s="16"/>
      <c r="N401" s="16"/>
      <c r="O401" s="16"/>
      <c r="P401" s="16" t="s">
        <v>40</v>
      </c>
      <c r="Q401" s="16"/>
      <c r="R401" s="16"/>
      <c r="S401" s="16"/>
      <c r="T401" s="16"/>
      <c r="U401" s="16"/>
      <c r="V401" s="16" t="str">
        <f t="shared" si="0"/>
        <v>C</v>
      </c>
      <c r="W401" s="13" t="str">
        <f t="shared" si="1"/>
        <v>Q4</v>
      </c>
      <c r="X401" s="73" t="s">
        <v>1124</v>
      </c>
      <c r="Y401" s="16" t="s">
        <v>1671</v>
      </c>
      <c r="Z401" s="16" t="s">
        <v>43</v>
      </c>
    </row>
    <row r="402" spans="1:26" ht="15.75" customHeight="1">
      <c r="A402" s="1"/>
      <c r="B402" s="1"/>
      <c r="C402" s="39" t="s">
        <v>1572</v>
      </c>
      <c r="D402" s="40">
        <v>395</v>
      </c>
      <c r="E402" s="52" t="s">
        <v>1708</v>
      </c>
      <c r="F402" s="54" t="s">
        <v>51</v>
      </c>
      <c r="G402" s="16"/>
      <c r="H402" s="16"/>
      <c r="I402" s="16" t="s">
        <v>59</v>
      </c>
      <c r="J402" s="16" t="s">
        <v>1709</v>
      </c>
      <c r="K402" s="16" t="s">
        <v>1710</v>
      </c>
      <c r="L402" s="16">
        <v>2015</v>
      </c>
      <c r="M402" s="16"/>
      <c r="N402" s="16"/>
      <c r="O402" s="16"/>
      <c r="P402" s="16" t="s">
        <v>40</v>
      </c>
      <c r="Q402" s="16"/>
      <c r="R402" s="16"/>
      <c r="S402" s="16"/>
      <c r="T402" s="16"/>
      <c r="U402" s="16"/>
      <c r="V402" s="16" t="str">
        <f t="shared" si="0"/>
        <v>C</v>
      </c>
      <c r="W402" s="13" t="str">
        <f t="shared" si="1"/>
        <v>Q4</v>
      </c>
      <c r="X402" s="73" t="s">
        <v>1711</v>
      </c>
      <c r="Y402" s="16" t="s">
        <v>1671</v>
      </c>
      <c r="Z402" s="16" t="s">
        <v>43</v>
      </c>
    </row>
    <row r="403" spans="1:26" ht="15.75" customHeight="1">
      <c r="A403" s="1"/>
      <c r="B403" s="1"/>
      <c r="C403" s="39" t="s">
        <v>1572</v>
      </c>
      <c r="D403" s="40">
        <v>396</v>
      </c>
      <c r="E403" s="52" t="s">
        <v>1712</v>
      </c>
      <c r="F403" s="54" t="s">
        <v>35</v>
      </c>
      <c r="G403" s="16"/>
      <c r="H403" s="16"/>
      <c r="I403" s="16" t="s">
        <v>59</v>
      </c>
      <c r="J403" s="16" t="s">
        <v>1713</v>
      </c>
      <c r="K403" s="16" t="s">
        <v>1714</v>
      </c>
      <c r="L403" s="16">
        <v>2015</v>
      </c>
      <c r="M403" s="16"/>
      <c r="N403" s="16"/>
      <c r="O403" s="16"/>
      <c r="P403" s="16" t="s">
        <v>40</v>
      </c>
      <c r="Q403" s="16"/>
      <c r="R403" s="16"/>
      <c r="S403" s="16"/>
      <c r="T403" s="16"/>
      <c r="U403" s="16"/>
      <c r="V403" s="16" t="str">
        <f t="shared" si="0"/>
        <v>C</v>
      </c>
      <c r="W403" s="13" t="str">
        <f t="shared" si="1"/>
        <v>Q4</v>
      </c>
      <c r="X403" s="16"/>
      <c r="Y403" s="16" t="s">
        <v>1671</v>
      </c>
      <c r="Z403" s="16" t="s">
        <v>43</v>
      </c>
    </row>
    <row r="404" spans="1:26" ht="15.75" customHeight="1">
      <c r="A404" s="1"/>
      <c r="B404" s="1"/>
      <c r="C404" s="39" t="s">
        <v>1572</v>
      </c>
      <c r="D404" s="40">
        <v>397</v>
      </c>
      <c r="E404" s="52" t="s">
        <v>1715</v>
      </c>
      <c r="F404" s="54" t="s">
        <v>35</v>
      </c>
      <c r="G404" s="16"/>
      <c r="H404" s="16"/>
      <c r="I404" s="16" t="s">
        <v>91</v>
      </c>
      <c r="J404" s="16" t="s">
        <v>1716</v>
      </c>
      <c r="K404" s="16" t="s">
        <v>169</v>
      </c>
      <c r="L404" s="16">
        <v>2015</v>
      </c>
      <c r="M404" s="16"/>
      <c r="N404" s="16"/>
      <c r="O404" s="16"/>
      <c r="P404" s="16"/>
      <c r="Q404" s="16"/>
      <c r="R404" s="16" t="s">
        <v>40</v>
      </c>
      <c r="S404" s="16"/>
      <c r="T404" s="16"/>
      <c r="U404" s="16"/>
      <c r="V404" s="16" t="str">
        <f t="shared" si="0"/>
        <v>A2</v>
      </c>
      <c r="W404" s="13" t="str">
        <f t="shared" si="1"/>
        <v>Q2</v>
      </c>
      <c r="X404" s="16"/>
      <c r="Y404" s="16" t="s">
        <v>1613</v>
      </c>
      <c r="Z404" s="16" t="s">
        <v>43</v>
      </c>
    </row>
    <row r="405" spans="1:26" ht="15.75" customHeight="1">
      <c r="A405" s="1"/>
      <c r="B405" s="1"/>
      <c r="C405" s="39" t="s">
        <v>1572</v>
      </c>
      <c r="D405" s="40">
        <v>398</v>
      </c>
      <c r="E405" s="52" t="s">
        <v>1717</v>
      </c>
      <c r="F405" s="54" t="s">
        <v>35</v>
      </c>
      <c r="G405" s="16"/>
      <c r="H405" s="16"/>
      <c r="I405" s="16" t="s">
        <v>59</v>
      </c>
      <c r="J405" s="16" t="s">
        <v>1676</v>
      </c>
      <c r="K405" s="16" t="s">
        <v>886</v>
      </c>
      <c r="L405" s="16">
        <v>2014</v>
      </c>
      <c r="M405" s="16"/>
      <c r="N405" s="16"/>
      <c r="O405" s="16"/>
      <c r="P405" s="16" t="s">
        <v>40</v>
      </c>
      <c r="Q405" s="16"/>
      <c r="R405" s="16"/>
      <c r="S405" s="16"/>
      <c r="T405" s="16"/>
      <c r="U405" s="16"/>
      <c r="V405" s="16" t="str">
        <f t="shared" si="0"/>
        <v>C</v>
      </c>
      <c r="W405" s="13" t="str">
        <f t="shared" si="1"/>
        <v>Q4</v>
      </c>
      <c r="X405" s="73" t="s">
        <v>1635</v>
      </c>
      <c r="Y405" s="16" t="s">
        <v>1613</v>
      </c>
      <c r="Z405" s="16" t="s">
        <v>43</v>
      </c>
    </row>
    <row r="406" spans="1:26" ht="15.75" customHeight="1">
      <c r="A406" s="1"/>
      <c r="B406" s="1"/>
      <c r="C406" s="39" t="s">
        <v>1572</v>
      </c>
      <c r="D406" s="40">
        <v>399</v>
      </c>
      <c r="E406" s="52" t="s">
        <v>1718</v>
      </c>
      <c r="F406" s="54" t="s">
        <v>35</v>
      </c>
      <c r="G406" s="16"/>
      <c r="H406" s="16"/>
      <c r="I406" s="16" t="s">
        <v>59</v>
      </c>
      <c r="J406" s="16" t="s">
        <v>1645</v>
      </c>
      <c r="K406" s="16" t="s">
        <v>61</v>
      </c>
      <c r="L406" s="16">
        <v>2014</v>
      </c>
      <c r="M406" s="16"/>
      <c r="N406" s="16"/>
      <c r="O406" s="16" t="s">
        <v>40</v>
      </c>
      <c r="P406" s="16"/>
      <c r="Q406" s="16"/>
      <c r="R406" s="16"/>
      <c r="S406" s="16"/>
      <c r="T406" s="16"/>
      <c r="U406" s="16"/>
      <c r="V406" s="16" t="str">
        <f t="shared" si="0"/>
        <v>B</v>
      </c>
      <c r="W406" s="13" t="str">
        <f t="shared" si="1"/>
        <v>Q3</v>
      </c>
      <c r="X406" s="73" t="s">
        <v>1646</v>
      </c>
      <c r="Y406" s="16" t="s">
        <v>1613</v>
      </c>
      <c r="Z406" s="16" t="s">
        <v>43</v>
      </c>
    </row>
    <row r="407" spans="1:26" ht="15.75" customHeight="1">
      <c r="A407" s="1"/>
      <c r="B407" s="1"/>
      <c r="C407" s="39" t="s">
        <v>1572</v>
      </c>
      <c r="D407" s="40">
        <v>400</v>
      </c>
      <c r="E407" s="52" t="s">
        <v>1719</v>
      </c>
      <c r="F407" s="54" t="s">
        <v>35</v>
      </c>
      <c r="G407" s="16"/>
      <c r="H407" s="16"/>
      <c r="I407" s="16" t="s">
        <v>59</v>
      </c>
      <c r="J407" s="16" t="s">
        <v>1720</v>
      </c>
      <c r="K407" s="16" t="s">
        <v>1721</v>
      </c>
      <c r="L407" s="16">
        <v>2014</v>
      </c>
      <c r="M407" s="16"/>
      <c r="N407" s="16"/>
      <c r="O407" s="16"/>
      <c r="P407" s="16" t="s">
        <v>40</v>
      </c>
      <c r="Q407" s="16"/>
      <c r="R407" s="16"/>
      <c r="S407" s="16"/>
      <c r="T407" s="16"/>
      <c r="U407" s="16"/>
      <c r="V407" s="16" t="str">
        <f t="shared" si="0"/>
        <v>C</v>
      </c>
      <c r="W407" s="13" t="str">
        <f t="shared" si="1"/>
        <v>Q4</v>
      </c>
      <c r="X407" s="16"/>
      <c r="Y407" s="16" t="s">
        <v>1613</v>
      </c>
      <c r="Z407" s="16" t="s">
        <v>43</v>
      </c>
    </row>
    <row r="408" spans="1:26" ht="15.75" customHeight="1">
      <c r="A408" s="1"/>
      <c r="B408" s="1"/>
      <c r="C408" s="39" t="s">
        <v>1572</v>
      </c>
      <c r="D408" s="40">
        <v>401</v>
      </c>
      <c r="E408" s="52" t="s">
        <v>1722</v>
      </c>
      <c r="F408" s="54" t="s">
        <v>51</v>
      </c>
      <c r="G408" s="16"/>
      <c r="H408" s="16"/>
      <c r="I408" s="54" t="s">
        <v>110</v>
      </c>
      <c r="J408" s="16" t="s">
        <v>1723</v>
      </c>
      <c r="K408" s="16" t="s">
        <v>1724</v>
      </c>
      <c r="L408" s="16">
        <v>2014</v>
      </c>
      <c r="M408" s="16"/>
      <c r="N408" s="16"/>
      <c r="O408" s="16"/>
      <c r="P408" s="16"/>
      <c r="Q408" s="16"/>
      <c r="R408" s="16"/>
      <c r="S408" s="16" t="s">
        <v>40</v>
      </c>
      <c r="T408" s="16"/>
      <c r="U408" s="16"/>
      <c r="V408" s="16" t="str">
        <f t="shared" si="0"/>
        <v>B</v>
      </c>
      <c r="W408" s="13" t="str">
        <f t="shared" si="1"/>
        <v>Q3</v>
      </c>
      <c r="X408" s="16"/>
      <c r="Y408" s="16" t="s">
        <v>1664</v>
      </c>
      <c r="Z408" s="16" t="s">
        <v>43</v>
      </c>
    </row>
    <row r="409" spans="1:26" ht="15.75" customHeight="1">
      <c r="A409" s="1"/>
      <c r="B409" s="1"/>
      <c r="C409" s="39" t="s">
        <v>1572</v>
      </c>
      <c r="D409" s="40">
        <v>402</v>
      </c>
      <c r="E409" s="52" t="s">
        <v>1725</v>
      </c>
      <c r="F409" s="54" t="s">
        <v>51</v>
      </c>
      <c r="G409" s="16"/>
      <c r="H409" s="16"/>
      <c r="I409" s="16" t="s">
        <v>59</v>
      </c>
      <c r="J409" s="16" t="s">
        <v>1726</v>
      </c>
      <c r="K409" s="16" t="s">
        <v>1468</v>
      </c>
      <c r="L409" s="16">
        <v>2014</v>
      </c>
      <c r="M409" s="16" t="s">
        <v>40</v>
      </c>
      <c r="N409" s="16"/>
      <c r="O409" s="16"/>
      <c r="P409" s="16"/>
      <c r="Q409" s="16"/>
      <c r="R409" s="16"/>
      <c r="S409" s="16"/>
      <c r="T409" s="16"/>
      <c r="U409" s="16"/>
      <c r="V409" s="16" t="str">
        <f t="shared" si="0"/>
        <v>A1</v>
      </c>
      <c r="W409" s="13" t="str">
        <f t="shared" si="1"/>
        <v>Q1</v>
      </c>
      <c r="X409" s="16"/>
      <c r="Y409" s="16" t="s">
        <v>1664</v>
      </c>
      <c r="Z409" s="16" t="s">
        <v>43</v>
      </c>
    </row>
    <row r="410" spans="1:26" ht="15.75" customHeight="1">
      <c r="A410" s="1"/>
      <c r="B410" s="1"/>
      <c r="C410" s="39" t="s">
        <v>1572</v>
      </c>
      <c r="D410" s="40">
        <v>403</v>
      </c>
      <c r="E410" s="52" t="s">
        <v>1727</v>
      </c>
      <c r="F410" s="54" t="s">
        <v>51</v>
      </c>
      <c r="G410" s="16"/>
      <c r="H410" s="16"/>
      <c r="I410" s="16" t="s">
        <v>102</v>
      </c>
      <c r="J410" s="16" t="s">
        <v>1728</v>
      </c>
      <c r="K410" s="16" t="s">
        <v>573</v>
      </c>
      <c r="L410" s="16">
        <v>2014</v>
      </c>
      <c r="M410" s="16"/>
      <c r="N410" s="16"/>
      <c r="O410" s="16"/>
      <c r="P410" s="16"/>
      <c r="Q410" s="16"/>
      <c r="R410" s="16" t="s">
        <v>40</v>
      </c>
      <c r="S410" s="16"/>
      <c r="T410" s="16"/>
      <c r="U410" s="16"/>
      <c r="V410" s="16" t="str">
        <f t="shared" si="0"/>
        <v>A2</v>
      </c>
      <c r="W410" s="13" t="str">
        <f t="shared" si="1"/>
        <v>Q2</v>
      </c>
      <c r="X410" s="16"/>
      <c r="Y410" s="16" t="s">
        <v>1664</v>
      </c>
      <c r="Z410" s="16" t="s">
        <v>43</v>
      </c>
    </row>
    <row r="411" spans="1:26" ht="15.75" customHeight="1">
      <c r="A411" s="48"/>
      <c r="B411" s="48"/>
      <c r="C411" s="39" t="s">
        <v>1572</v>
      </c>
      <c r="D411" s="40">
        <v>404</v>
      </c>
      <c r="E411" s="52" t="s">
        <v>1729</v>
      </c>
      <c r="F411" s="53" t="s">
        <v>35</v>
      </c>
      <c r="G411" s="41"/>
      <c r="H411" s="46"/>
      <c r="I411" s="16" t="s">
        <v>59</v>
      </c>
      <c r="J411" s="16" t="s">
        <v>1694</v>
      </c>
      <c r="K411" s="16" t="s">
        <v>1035</v>
      </c>
      <c r="L411" s="16">
        <v>2014</v>
      </c>
      <c r="M411" s="16"/>
      <c r="N411" s="16"/>
      <c r="O411" s="16"/>
      <c r="P411" s="16" t="s">
        <v>40</v>
      </c>
      <c r="Q411" s="16"/>
      <c r="R411" s="16"/>
      <c r="S411" s="16"/>
      <c r="T411" s="16"/>
      <c r="U411" s="16"/>
      <c r="V411" s="16" t="str">
        <f t="shared" si="0"/>
        <v>C</v>
      </c>
      <c r="W411" s="13" t="str">
        <f t="shared" si="1"/>
        <v>Q4</v>
      </c>
      <c r="X411" s="73" t="s">
        <v>1124</v>
      </c>
      <c r="Y411" s="16" t="s">
        <v>1613</v>
      </c>
      <c r="Z411" s="16" t="s">
        <v>43</v>
      </c>
    </row>
    <row r="412" spans="1:26" ht="15.75" customHeight="1">
      <c r="A412" s="48"/>
      <c r="B412" s="48"/>
      <c r="C412" s="39" t="s">
        <v>1572</v>
      </c>
      <c r="D412" s="40">
        <v>405</v>
      </c>
      <c r="E412" s="67" t="s">
        <v>1699</v>
      </c>
      <c r="F412" s="53" t="s">
        <v>58</v>
      </c>
      <c r="G412" s="41"/>
      <c r="H412" s="46"/>
      <c r="I412" s="16" t="s">
        <v>59</v>
      </c>
      <c r="J412" s="16" t="s">
        <v>1700</v>
      </c>
      <c r="K412" s="16" t="s">
        <v>1701</v>
      </c>
      <c r="L412" s="16">
        <v>2014</v>
      </c>
      <c r="M412" s="16"/>
      <c r="N412" s="16"/>
      <c r="O412" s="16"/>
      <c r="P412" s="16" t="s">
        <v>40</v>
      </c>
      <c r="Q412" s="16"/>
      <c r="R412" s="16"/>
      <c r="S412" s="16"/>
      <c r="T412" s="16"/>
      <c r="U412" s="16"/>
      <c r="V412" s="16" t="str">
        <f t="shared" si="0"/>
        <v>C</v>
      </c>
      <c r="W412" s="13" t="str">
        <f t="shared" si="1"/>
        <v>Q4</v>
      </c>
      <c r="X412" s="73" t="s">
        <v>1702</v>
      </c>
      <c r="Y412" s="16" t="s">
        <v>1671</v>
      </c>
      <c r="Z412" s="16" t="s">
        <v>43</v>
      </c>
    </row>
    <row r="413" spans="1:26" ht="15.75" customHeight="1">
      <c r="A413" s="48"/>
      <c r="B413" s="48"/>
      <c r="C413" s="39" t="s">
        <v>1572</v>
      </c>
      <c r="D413" s="40">
        <v>406</v>
      </c>
      <c r="E413" s="52" t="s">
        <v>1730</v>
      </c>
      <c r="F413" s="53" t="s">
        <v>35</v>
      </c>
      <c r="G413" s="41"/>
      <c r="H413" s="46"/>
      <c r="I413" s="16" t="s">
        <v>59</v>
      </c>
      <c r="J413" s="16" t="s">
        <v>1731</v>
      </c>
      <c r="K413" s="16" t="s">
        <v>805</v>
      </c>
      <c r="L413" s="16">
        <v>2014</v>
      </c>
      <c r="M413" s="16"/>
      <c r="N413" s="16" t="s">
        <v>40</v>
      </c>
      <c r="O413" s="16"/>
      <c r="P413" s="16"/>
      <c r="Q413" s="16"/>
      <c r="R413" s="16"/>
      <c r="S413" s="16"/>
      <c r="T413" s="16"/>
      <c r="U413" s="16"/>
      <c r="V413" s="16" t="str">
        <f t="shared" si="0"/>
        <v>A2</v>
      </c>
      <c r="W413" s="13" t="str">
        <f t="shared" si="1"/>
        <v>Q2</v>
      </c>
      <c r="X413" s="73" t="s">
        <v>1476</v>
      </c>
      <c r="Y413" s="16" t="s">
        <v>1613</v>
      </c>
      <c r="Z413" s="16" t="s">
        <v>43</v>
      </c>
    </row>
    <row r="414" spans="1:26" ht="15.75" customHeight="1">
      <c r="A414" s="48"/>
      <c r="B414" s="48"/>
      <c r="C414" s="39" t="s">
        <v>1572</v>
      </c>
      <c r="D414" s="40">
        <v>407</v>
      </c>
      <c r="E414" s="52" t="s">
        <v>1732</v>
      </c>
      <c r="F414" s="53" t="s">
        <v>35</v>
      </c>
      <c r="G414" s="41"/>
      <c r="H414" s="46"/>
      <c r="I414" s="16" t="s">
        <v>59</v>
      </c>
      <c r="J414" s="16" t="s">
        <v>1679</v>
      </c>
      <c r="K414" s="16" t="s">
        <v>430</v>
      </c>
      <c r="L414" s="16">
        <v>2013</v>
      </c>
      <c r="M414" s="16"/>
      <c r="N414" s="16"/>
      <c r="O414" s="16"/>
      <c r="P414" s="16" t="s">
        <v>40</v>
      </c>
      <c r="Q414" s="16"/>
      <c r="R414" s="16"/>
      <c r="S414" s="16"/>
      <c r="T414" s="16"/>
      <c r="U414" s="16"/>
      <c r="V414" s="16" t="str">
        <f t="shared" si="0"/>
        <v>C</v>
      </c>
      <c r="W414" s="13" t="str">
        <f t="shared" si="1"/>
        <v>Q4</v>
      </c>
      <c r="X414" s="16"/>
      <c r="Y414" s="16" t="s">
        <v>1613</v>
      </c>
      <c r="Z414" s="16" t="s">
        <v>43</v>
      </c>
    </row>
    <row r="415" spans="1:26" ht="15.75" customHeight="1">
      <c r="A415" s="48"/>
      <c r="B415" s="48"/>
      <c r="C415" s="39" t="s">
        <v>1572</v>
      </c>
      <c r="D415" s="40">
        <v>408</v>
      </c>
      <c r="E415" s="52" t="s">
        <v>1733</v>
      </c>
      <c r="F415" s="53" t="s">
        <v>58</v>
      </c>
      <c r="G415" s="41"/>
      <c r="H415" s="46"/>
      <c r="I415" s="16" t="s">
        <v>59</v>
      </c>
      <c r="J415" s="16" t="s">
        <v>1694</v>
      </c>
      <c r="K415" s="16" t="s">
        <v>1035</v>
      </c>
      <c r="L415" s="16">
        <v>2013</v>
      </c>
      <c r="M415" s="16"/>
      <c r="N415" s="16"/>
      <c r="O415" s="16"/>
      <c r="P415" s="16" t="s">
        <v>40</v>
      </c>
      <c r="Q415" s="16"/>
      <c r="R415" s="16"/>
      <c r="S415" s="16"/>
      <c r="T415" s="16"/>
      <c r="U415" s="16"/>
      <c r="V415" s="16" t="str">
        <f t="shared" si="0"/>
        <v>C</v>
      </c>
      <c r="W415" s="13" t="str">
        <f t="shared" si="1"/>
        <v>Q4</v>
      </c>
      <c r="X415" s="73" t="s">
        <v>1124</v>
      </c>
      <c r="Y415" s="16" t="s">
        <v>1613</v>
      </c>
      <c r="Z415" s="16" t="s">
        <v>43</v>
      </c>
    </row>
    <row r="416" spans="1:26" ht="15.75" customHeight="1">
      <c r="A416" s="48"/>
      <c r="B416" s="48"/>
      <c r="C416" s="39" t="s">
        <v>1572</v>
      </c>
      <c r="D416" s="40">
        <v>409</v>
      </c>
      <c r="E416" s="52" t="s">
        <v>1734</v>
      </c>
      <c r="F416" s="53" t="s">
        <v>35</v>
      </c>
      <c r="G416" s="41"/>
      <c r="H416" s="46"/>
      <c r="I416" s="16" t="s">
        <v>59</v>
      </c>
      <c r="J416" s="16" t="s">
        <v>1694</v>
      </c>
      <c r="K416" s="16" t="s">
        <v>1035</v>
      </c>
      <c r="L416" s="16">
        <v>2013</v>
      </c>
      <c r="M416" s="16"/>
      <c r="N416" s="16"/>
      <c r="O416" s="16"/>
      <c r="P416" s="16" t="s">
        <v>40</v>
      </c>
      <c r="Q416" s="16"/>
      <c r="R416" s="16"/>
      <c r="S416" s="16"/>
      <c r="T416" s="16"/>
      <c r="U416" s="16"/>
      <c r="V416" s="16" t="str">
        <f t="shared" si="0"/>
        <v>C</v>
      </c>
      <c r="W416" s="13" t="str">
        <f t="shared" si="1"/>
        <v>Q4</v>
      </c>
      <c r="X416" s="73" t="s">
        <v>1124</v>
      </c>
      <c r="Y416" s="16" t="s">
        <v>1613</v>
      </c>
      <c r="Z416" s="16" t="s">
        <v>43</v>
      </c>
    </row>
    <row r="417" spans="1:26" ht="15.75" customHeight="1">
      <c r="A417" s="48"/>
      <c r="B417" s="48"/>
      <c r="C417" s="39" t="s">
        <v>1572</v>
      </c>
      <c r="D417" s="40">
        <v>410</v>
      </c>
      <c r="E417" s="52" t="s">
        <v>1735</v>
      </c>
      <c r="F417" s="53" t="s">
        <v>35</v>
      </c>
      <c r="G417" s="41"/>
      <c r="H417" s="46"/>
      <c r="I417" s="16" t="s">
        <v>59</v>
      </c>
      <c r="J417" s="16" t="s">
        <v>1676</v>
      </c>
      <c r="K417" s="16" t="s">
        <v>886</v>
      </c>
      <c r="L417" s="16">
        <v>2013</v>
      </c>
      <c r="M417" s="16"/>
      <c r="N417" s="16"/>
      <c r="O417" s="16"/>
      <c r="P417" s="16" t="s">
        <v>40</v>
      </c>
      <c r="Q417" s="16"/>
      <c r="R417" s="16"/>
      <c r="S417" s="16"/>
      <c r="T417" s="16"/>
      <c r="U417" s="16"/>
      <c r="V417" s="16" t="str">
        <f t="shared" si="0"/>
        <v>C</v>
      </c>
      <c r="W417" s="13" t="str">
        <f t="shared" si="1"/>
        <v>Q4</v>
      </c>
      <c r="X417" s="73" t="s">
        <v>1635</v>
      </c>
      <c r="Y417" s="16" t="s">
        <v>1613</v>
      </c>
      <c r="Z417" s="16" t="s">
        <v>43</v>
      </c>
    </row>
    <row r="418" spans="1:26" ht="15.75" customHeight="1">
      <c r="A418" s="48"/>
      <c r="B418" s="48"/>
      <c r="C418" s="39" t="s">
        <v>1572</v>
      </c>
      <c r="D418" s="40">
        <v>411</v>
      </c>
      <c r="E418" s="52" t="s">
        <v>1736</v>
      </c>
      <c r="F418" s="53" t="s">
        <v>58</v>
      </c>
      <c r="G418" s="41"/>
      <c r="H418" s="46"/>
      <c r="I418" s="16" t="s">
        <v>59</v>
      </c>
      <c r="J418" s="16" t="s">
        <v>1676</v>
      </c>
      <c r="K418" s="16" t="s">
        <v>886</v>
      </c>
      <c r="L418" s="16">
        <v>2013</v>
      </c>
      <c r="M418" s="16"/>
      <c r="N418" s="16"/>
      <c r="O418" s="16"/>
      <c r="P418" s="16" t="s">
        <v>40</v>
      </c>
      <c r="Q418" s="16"/>
      <c r="R418" s="16"/>
      <c r="S418" s="16"/>
      <c r="T418" s="16"/>
      <c r="U418" s="16"/>
      <c r="V418" s="16" t="str">
        <f t="shared" si="0"/>
        <v>C</v>
      </c>
      <c r="W418" s="13" t="str">
        <f t="shared" si="1"/>
        <v>Q4</v>
      </c>
      <c r="X418" s="73" t="s">
        <v>1635</v>
      </c>
      <c r="Y418" s="16" t="s">
        <v>1737</v>
      </c>
      <c r="Z418" s="16" t="s">
        <v>43</v>
      </c>
    </row>
    <row r="419" spans="1:26" ht="15.75" customHeight="1">
      <c r="A419" s="48"/>
      <c r="B419" s="48"/>
      <c r="C419" s="39" t="s">
        <v>1572</v>
      </c>
      <c r="D419" s="40">
        <v>412</v>
      </c>
      <c r="E419" s="52" t="s">
        <v>1738</v>
      </c>
      <c r="F419" s="53" t="s">
        <v>35</v>
      </c>
      <c r="G419" s="41"/>
      <c r="H419" s="46"/>
      <c r="I419" s="16" t="s">
        <v>59</v>
      </c>
      <c r="J419" s="16" t="s">
        <v>1731</v>
      </c>
      <c r="K419" s="16" t="s">
        <v>805</v>
      </c>
      <c r="L419" s="16">
        <v>2013</v>
      </c>
      <c r="M419" s="16"/>
      <c r="N419" s="16" t="s">
        <v>40</v>
      </c>
      <c r="O419" s="16"/>
      <c r="P419" s="16"/>
      <c r="Q419" s="16"/>
      <c r="R419" s="16"/>
      <c r="S419" s="16"/>
      <c r="T419" s="16"/>
      <c r="U419" s="16"/>
      <c r="V419" s="16" t="str">
        <f t="shared" si="0"/>
        <v>A2</v>
      </c>
      <c r="W419" s="13" t="str">
        <f t="shared" si="1"/>
        <v>Q2</v>
      </c>
      <c r="X419" s="73" t="s">
        <v>1476</v>
      </c>
      <c r="Y419" s="16" t="s">
        <v>1613</v>
      </c>
      <c r="Z419" s="16" t="s">
        <v>43</v>
      </c>
    </row>
    <row r="420" spans="1:26" ht="15.75" customHeight="1">
      <c r="A420" s="48"/>
      <c r="B420" s="48"/>
      <c r="C420" s="39" t="s">
        <v>1572</v>
      </c>
      <c r="D420" s="40">
        <v>413</v>
      </c>
      <c r="E420" s="52" t="s">
        <v>1739</v>
      </c>
      <c r="F420" s="53" t="s">
        <v>58</v>
      </c>
      <c r="G420" s="41"/>
      <c r="H420" s="46"/>
      <c r="I420" s="16" t="s">
        <v>59</v>
      </c>
      <c r="J420" s="16" t="s">
        <v>1645</v>
      </c>
      <c r="K420" s="16" t="s">
        <v>61</v>
      </c>
      <c r="L420" s="16">
        <v>2013</v>
      </c>
      <c r="M420" s="16"/>
      <c r="N420" s="16"/>
      <c r="O420" s="16" t="s">
        <v>40</v>
      </c>
      <c r="P420" s="16"/>
      <c r="Q420" s="16"/>
      <c r="R420" s="16"/>
      <c r="S420" s="16"/>
      <c r="T420" s="16"/>
      <c r="U420" s="16"/>
      <c r="V420" s="16" t="str">
        <f t="shared" si="0"/>
        <v>B</v>
      </c>
      <c r="W420" s="13" t="str">
        <f t="shared" si="1"/>
        <v>Q3</v>
      </c>
      <c r="X420" s="73" t="s">
        <v>1646</v>
      </c>
      <c r="Y420" s="16" t="s">
        <v>1666</v>
      </c>
      <c r="Z420" s="16" t="s">
        <v>43</v>
      </c>
    </row>
    <row r="421" spans="1:26" ht="15.75" customHeight="1">
      <c r="A421" s="48"/>
      <c r="B421" s="48"/>
      <c r="C421" s="39" t="s">
        <v>1572</v>
      </c>
      <c r="D421" s="40">
        <v>414</v>
      </c>
      <c r="E421" s="52" t="s">
        <v>1740</v>
      </c>
      <c r="F421" s="53" t="s">
        <v>51</v>
      </c>
      <c r="G421" s="41"/>
      <c r="H421" s="46"/>
      <c r="I421" s="16" t="s">
        <v>59</v>
      </c>
      <c r="J421" s="16" t="s">
        <v>1731</v>
      </c>
      <c r="K421" s="16" t="s">
        <v>805</v>
      </c>
      <c r="L421" s="16">
        <v>2013</v>
      </c>
      <c r="M421" s="16"/>
      <c r="N421" s="16" t="s">
        <v>40</v>
      </c>
      <c r="O421" s="16"/>
      <c r="P421" s="16"/>
      <c r="Q421" s="16"/>
      <c r="R421" s="16"/>
      <c r="S421" s="16"/>
      <c r="T421" s="16"/>
      <c r="U421" s="16"/>
      <c r="V421" s="16" t="str">
        <f t="shared" si="0"/>
        <v>A2</v>
      </c>
      <c r="W421" s="13" t="str">
        <f t="shared" si="1"/>
        <v>Q2</v>
      </c>
      <c r="X421" s="73" t="s">
        <v>1476</v>
      </c>
      <c r="Y421" s="16" t="s">
        <v>1671</v>
      </c>
      <c r="Z421" s="16" t="s">
        <v>43</v>
      </c>
    </row>
    <row r="422" spans="1:26" ht="15.75" customHeight="1">
      <c r="A422" s="48"/>
      <c r="B422" s="48"/>
      <c r="C422" s="39" t="s">
        <v>1572</v>
      </c>
      <c r="D422" s="40">
        <v>415</v>
      </c>
      <c r="E422" s="52" t="s">
        <v>1741</v>
      </c>
      <c r="F422" s="53" t="s">
        <v>58</v>
      </c>
      <c r="G422" s="41"/>
      <c r="H422" s="46"/>
      <c r="I422" s="16" t="s">
        <v>59</v>
      </c>
      <c r="J422" s="16" t="s">
        <v>1645</v>
      </c>
      <c r="K422" s="16" t="s">
        <v>61</v>
      </c>
      <c r="L422" s="16">
        <v>2013</v>
      </c>
      <c r="M422" s="16"/>
      <c r="N422" s="16"/>
      <c r="O422" s="16" t="s">
        <v>40</v>
      </c>
      <c r="P422" s="16"/>
      <c r="Q422" s="16"/>
      <c r="R422" s="16"/>
      <c r="S422" s="16"/>
      <c r="T422" s="16"/>
      <c r="U422" s="16"/>
      <c r="V422" s="16" t="str">
        <f t="shared" si="0"/>
        <v>B</v>
      </c>
      <c r="W422" s="13" t="str">
        <f t="shared" si="1"/>
        <v>Q3</v>
      </c>
      <c r="X422" s="73" t="s">
        <v>1646</v>
      </c>
      <c r="Y422" s="54" t="s">
        <v>1742</v>
      </c>
      <c r="Z422" s="16" t="s">
        <v>43</v>
      </c>
    </row>
    <row r="423" spans="1:26" ht="15.75" customHeight="1">
      <c r="A423" s="48"/>
      <c r="B423" s="48"/>
      <c r="C423" s="39" t="s">
        <v>1572</v>
      </c>
      <c r="D423" s="40">
        <v>416</v>
      </c>
      <c r="E423" s="52" t="s">
        <v>1743</v>
      </c>
      <c r="F423" s="53" t="s">
        <v>51</v>
      </c>
      <c r="G423" s="41"/>
      <c r="H423" s="46"/>
      <c r="I423" s="16" t="s">
        <v>59</v>
      </c>
      <c r="J423" s="16" t="s">
        <v>1676</v>
      </c>
      <c r="K423" s="16" t="s">
        <v>886</v>
      </c>
      <c r="L423" s="16">
        <v>2013</v>
      </c>
      <c r="M423" s="16"/>
      <c r="N423" s="16"/>
      <c r="O423" s="16"/>
      <c r="P423" s="16" t="s">
        <v>40</v>
      </c>
      <c r="Q423" s="16"/>
      <c r="R423" s="16"/>
      <c r="S423" s="16"/>
      <c r="T423" s="16"/>
      <c r="U423" s="16"/>
      <c r="V423" s="16" t="str">
        <f t="shared" si="0"/>
        <v>C</v>
      </c>
      <c r="W423" s="13" t="str">
        <f t="shared" si="1"/>
        <v>Q4</v>
      </c>
      <c r="X423" s="73" t="s">
        <v>1635</v>
      </c>
      <c r="Y423" s="16" t="s">
        <v>1671</v>
      </c>
      <c r="Z423" s="16" t="s">
        <v>43</v>
      </c>
    </row>
    <row r="424" spans="1:26" ht="15.75" customHeight="1">
      <c r="A424" s="48"/>
      <c r="B424" s="48"/>
      <c r="C424" s="39" t="s">
        <v>1572</v>
      </c>
      <c r="D424" s="40">
        <v>417</v>
      </c>
      <c r="E424" s="52" t="s">
        <v>1744</v>
      </c>
      <c r="F424" s="53" t="s">
        <v>51</v>
      </c>
      <c r="G424" s="41"/>
      <c r="H424" s="46"/>
      <c r="I424" s="16" t="s">
        <v>59</v>
      </c>
      <c r="J424" s="16" t="s">
        <v>1676</v>
      </c>
      <c r="K424" s="16" t="s">
        <v>886</v>
      </c>
      <c r="L424" s="16">
        <v>2013</v>
      </c>
      <c r="M424" s="16"/>
      <c r="N424" s="16"/>
      <c r="O424" s="16"/>
      <c r="P424" s="16" t="s">
        <v>40</v>
      </c>
      <c r="Q424" s="16"/>
      <c r="R424" s="16"/>
      <c r="S424" s="16"/>
      <c r="T424" s="16"/>
      <c r="U424" s="16"/>
      <c r="V424" s="16" t="str">
        <f t="shared" si="0"/>
        <v>C</v>
      </c>
      <c r="W424" s="13" t="str">
        <f t="shared" si="1"/>
        <v>Q4</v>
      </c>
      <c r="X424" s="73" t="s">
        <v>1635</v>
      </c>
      <c r="Y424" s="16" t="s">
        <v>1671</v>
      </c>
      <c r="Z424" s="16" t="s">
        <v>43</v>
      </c>
    </row>
    <row r="425" spans="1:26" ht="15.75" customHeight="1">
      <c r="A425" s="48"/>
      <c r="B425" s="48"/>
      <c r="C425" s="39" t="s">
        <v>1572</v>
      </c>
      <c r="D425" s="40">
        <v>418</v>
      </c>
      <c r="E425" s="52" t="s">
        <v>1745</v>
      </c>
      <c r="F425" s="53" t="s">
        <v>58</v>
      </c>
      <c r="G425" s="41"/>
      <c r="H425" s="46"/>
      <c r="I425" s="16" t="s">
        <v>59</v>
      </c>
      <c r="J425" s="16" t="s">
        <v>1663</v>
      </c>
      <c r="K425" s="16" t="s">
        <v>447</v>
      </c>
      <c r="L425" s="16">
        <v>2013</v>
      </c>
      <c r="M425" s="16"/>
      <c r="N425" s="16"/>
      <c r="O425" s="16"/>
      <c r="P425" s="16" t="s">
        <v>40</v>
      </c>
      <c r="Q425" s="16"/>
      <c r="R425" s="16"/>
      <c r="S425" s="16"/>
      <c r="T425" s="16"/>
      <c r="U425" s="16"/>
      <c r="V425" s="16" t="str">
        <f t="shared" si="0"/>
        <v>C</v>
      </c>
      <c r="W425" s="13" t="str">
        <f t="shared" si="1"/>
        <v>Q4</v>
      </c>
      <c r="X425" s="73" t="s">
        <v>1142</v>
      </c>
      <c r="Y425" s="16" t="s">
        <v>1671</v>
      </c>
      <c r="Z425" s="16" t="s">
        <v>1746</v>
      </c>
    </row>
    <row r="426" spans="1:26" ht="15.75" customHeight="1">
      <c r="A426" s="48"/>
      <c r="B426" s="48"/>
      <c r="C426" s="39" t="s">
        <v>1572</v>
      </c>
      <c r="D426" s="40">
        <v>419</v>
      </c>
      <c r="E426" s="52" t="s">
        <v>1747</v>
      </c>
      <c r="F426" s="53" t="s">
        <v>58</v>
      </c>
      <c r="G426" s="41"/>
      <c r="H426" s="46"/>
      <c r="I426" s="16" t="s">
        <v>59</v>
      </c>
      <c r="J426" s="16" t="s">
        <v>1748</v>
      </c>
      <c r="K426" s="16" t="s">
        <v>515</v>
      </c>
      <c r="L426" s="16">
        <v>2020</v>
      </c>
      <c r="M426" s="16"/>
      <c r="N426" s="16"/>
      <c r="O426" s="16"/>
      <c r="P426" s="16"/>
      <c r="Q426" s="16"/>
      <c r="R426" s="16"/>
      <c r="S426" s="16" t="s">
        <v>40</v>
      </c>
      <c r="T426" s="16"/>
      <c r="U426" s="16"/>
      <c r="V426" s="16" t="str">
        <f t="shared" si="0"/>
        <v>B</v>
      </c>
      <c r="W426" s="13" t="str">
        <f t="shared" si="1"/>
        <v>Q3</v>
      </c>
      <c r="X426" s="16"/>
      <c r="Y426" s="16" t="s">
        <v>1749</v>
      </c>
      <c r="Z426" s="16" t="s">
        <v>43</v>
      </c>
    </row>
    <row r="427" spans="1:26" ht="15.75" customHeight="1">
      <c r="A427" s="48"/>
      <c r="B427" s="48"/>
      <c r="C427" s="39" t="s">
        <v>1572</v>
      </c>
      <c r="D427" s="40">
        <v>420</v>
      </c>
      <c r="E427" s="52" t="s">
        <v>1647</v>
      </c>
      <c r="F427" s="53" t="s">
        <v>58</v>
      </c>
      <c r="G427" s="41"/>
      <c r="H427" s="46"/>
      <c r="I427" s="16" t="s">
        <v>59</v>
      </c>
      <c r="J427" s="16" t="s">
        <v>292</v>
      </c>
      <c r="K427" s="16" t="s">
        <v>293</v>
      </c>
      <c r="L427" s="16">
        <v>2018</v>
      </c>
      <c r="M427" s="16"/>
      <c r="N427" s="16"/>
      <c r="O427" s="16"/>
      <c r="P427" s="16"/>
      <c r="Q427" s="16"/>
      <c r="R427" s="54" t="s">
        <v>40</v>
      </c>
      <c r="S427" s="16"/>
      <c r="T427" s="16"/>
      <c r="U427" s="16"/>
      <c r="V427" s="16" t="str">
        <f t="shared" si="0"/>
        <v>A2</v>
      </c>
      <c r="W427" s="13" t="str">
        <f t="shared" si="1"/>
        <v>Q2</v>
      </c>
      <c r="X427" s="16"/>
      <c r="Y427" s="16" t="s">
        <v>1750</v>
      </c>
      <c r="Z427" s="16" t="s">
        <v>43</v>
      </c>
    </row>
    <row r="428" spans="1:26" ht="15.75" customHeight="1">
      <c r="A428" s="86"/>
      <c r="B428" s="86"/>
      <c r="C428" s="87" t="s">
        <v>1751</v>
      </c>
      <c r="D428" s="40">
        <v>421</v>
      </c>
      <c r="E428" s="77" t="s">
        <v>1752</v>
      </c>
      <c r="F428" s="12" t="s">
        <v>35</v>
      </c>
      <c r="G428" s="14"/>
      <c r="H428" s="14" t="s">
        <v>1753</v>
      </c>
      <c r="I428" s="14" t="s">
        <v>237</v>
      </c>
      <c r="J428" s="14" t="s">
        <v>1754</v>
      </c>
      <c r="K428" s="14" t="s">
        <v>1755</v>
      </c>
      <c r="L428" s="14">
        <v>2021</v>
      </c>
      <c r="M428" s="14"/>
      <c r="N428" s="14" t="s">
        <v>40</v>
      </c>
      <c r="O428" s="14"/>
      <c r="P428" s="14"/>
      <c r="Q428" s="14"/>
      <c r="R428" s="14" t="s">
        <v>40</v>
      </c>
      <c r="S428" s="14"/>
      <c r="T428" s="14"/>
      <c r="U428" s="14"/>
      <c r="V428" s="16" t="str">
        <f t="shared" si="0"/>
        <v>A2</v>
      </c>
      <c r="W428" s="13" t="str">
        <f t="shared" si="1"/>
        <v>Q2</v>
      </c>
      <c r="X428" s="88" t="s">
        <v>1756</v>
      </c>
      <c r="Y428" s="14" t="s">
        <v>1757</v>
      </c>
      <c r="Z428" s="14" t="s">
        <v>43</v>
      </c>
    </row>
    <row r="429" spans="1:26" ht="15.75" customHeight="1">
      <c r="A429" s="82"/>
      <c r="B429" s="82"/>
      <c r="C429" s="89" t="s">
        <v>1751</v>
      </c>
      <c r="D429" s="40">
        <v>422</v>
      </c>
      <c r="E429" s="69" t="s">
        <v>1758</v>
      </c>
      <c r="F429" s="72" t="s">
        <v>58</v>
      </c>
      <c r="G429" s="69" t="s">
        <v>35</v>
      </c>
      <c r="H429" s="46"/>
      <c r="I429" s="45" t="s">
        <v>1759</v>
      </c>
      <c r="J429" s="46" t="s">
        <v>1760</v>
      </c>
      <c r="K429" s="46" t="s">
        <v>1761</v>
      </c>
      <c r="L429" s="46">
        <v>2022</v>
      </c>
      <c r="M429" s="46"/>
      <c r="N429" s="46"/>
      <c r="O429" s="46"/>
      <c r="P429" s="45" t="s">
        <v>40</v>
      </c>
      <c r="Q429" s="46"/>
      <c r="R429" s="46"/>
      <c r="S429" s="46"/>
      <c r="T429" s="46"/>
      <c r="U429" s="46"/>
      <c r="V429" s="16" t="str">
        <f t="shared" si="0"/>
        <v>C</v>
      </c>
      <c r="W429" s="13" t="str">
        <f t="shared" si="1"/>
        <v>Q4</v>
      </c>
      <c r="X429" s="46" t="s">
        <v>1762</v>
      </c>
      <c r="Y429" s="46" t="s">
        <v>1763</v>
      </c>
      <c r="Z429" s="46" t="s">
        <v>43</v>
      </c>
    </row>
    <row r="430" spans="1:26" ht="15.75" customHeight="1">
      <c r="A430" s="82"/>
      <c r="B430" s="82"/>
      <c r="C430" s="89" t="s">
        <v>1751</v>
      </c>
      <c r="D430" s="40">
        <v>423</v>
      </c>
      <c r="E430" s="72" t="s">
        <v>1764</v>
      </c>
      <c r="F430" s="72" t="s">
        <v>35</v>
      </c>
      <c r="G430" s="69"/>
      <c r="H430" s="46"/>
      <c r="I430" s="45" t="s">
        <v>237</v>
      </c>
      <c r="J430" s="45" t="s">
        <v>1754</v>
      </c>
      <c r="K430" s="45" t="s">
        <v>1755</v>
      </c>
      <c r="L430" s="45">
        <v>2021</v>
      </c>
      <c r="M430" s="46"/>
      <c r="N430" s="46"/>
      <c r="O430" s="46"/>
      <c r="P430" s="46"/>
      <c r="Q430" s="46"/>
      <c r="R430" s="45" t="s">
        <v>172</v>
      </c>
      <c r="S430" s="46"/>
      <c r="T430" s="46"/>
      <c r="U430" s="46"/>
      <c r="V430" s="16" t="str">
        <f t="shared" si="0"/>
        <v>A2</v>
      </c>
      <c r="W430" s="13" t="str">
        <f t="shared" si="1"/>
        <v>Q2</v>
      </c>
      <c r="X430" s="68" t="s">
        <v>1756</v>
      </c>
      <c r="Y430" s="45" t="s">
        <v>1765</v>
      </c>
      <c r="Z430" s="46" t="s">
        <v>43</v>
      </c>
    </row>
    <row r="431" spans="1:26" ht="15.75" customHeight="1">
      <c r="A431" s="48"/>
      <c r="B431" s="48"/>
      <c r="C431" s="89" t="s">
        <v>1751</v>
      </c>
      <c r="D431" s="40">
        <v>424</v>
      </c>
      <c r="E431" s="72" t="s">
        <v>1766</v>
      </c>
      <c r="F431" s="45" t="s">
        <v>35</v>
      </c>
      <c r="G431" s="46"/>
      <c r="H431" s="46"/>
      <c r="I431" s="45" t="s">
        <v>59</v>
      </c>
      <c r="J431" s="45" t="s">
        <v>1767</v>
      </c>
      <c r="K431" s="45" t="s">
        <v>1768</v>
      </c>
      <c r="L431" s="45">
        <v>2020</v>
      </c>
      <c r="M431" s="46"/>
      <c r="N431" s="46"/>
      <c r="O431" s="46"/>
      <c r="P431" s="45" t="s">
        <v>40</v>
      </c>
      <c r="Q431" s="46"/>
      <c r="R431" s="46"/>
      <c r="S431" s="45" t="s">
        <v>40</v>
      </c>
      <c r="T431" s="46"/>
      <c r="U431" s="46"/>
      <c r="V431" s="16" t="str">
        <f t="shared" si="0"/>
        <v>C</v>
      </c>
      <c r="W431" s="13" t="str">
        <f t="shared" si="1"/>
        <v>Q3</v>
      </c>
      <c r="X431" s="90" t="s">
        <v>1769</v>
      </c>
      <c r="Y431" s="45" t="s">
        <v>1765</v>
      </c>
      <c r="Z431" s="46"/>
    </row>
    <row r="432" spans="1:26" ht="15.75" customHeight="1">
      <c r="A432" s="48"/>
      <c r="B432" s="48"/>
      <c r="C432" s="89" t="s">
        <v>1751</v>
      </c>
      <c r="D432" s="40">
        <v>425</v>
      </c>
      <c r="E432" s="69" t="s">
        <v>1770</v>
      </c>
      <c r="F432" s="45" t="s">
        <v>72</v>
      </c>
      <c r="G432" s="46"/>
      <c r="H432" s="46" t="s">
        <v>1771</v>
      </c>
      <c r="I432" s="46" t="s">
        <v>59</v>
      </c>
      <c r="J432" s="46" t="s">
        <v>1560</v>
      </c>
      <c r="K432" s="46" t="s">
        <v>1772</v>
      </c>
      <c r="L432" s="46">
        <v>2021</v>
      </c>
      <c r="M432" s="46"/>
      <c r="N432" s="46" t="s">
        <v>40</v>
      </c>
      <c r="O432" s="46"/>
      <c r="P432" s="46"/>
      <c r="Q432" s="46"/>
      <c r="R432" s="46" t="s">
        <v>40</v>
      </c>
      <c r="S432" s="46"/>
      <c r="T432" s="46"/>
      <c r="U432" s="46"/>
      <c r="V432" s="16" t="str">
        <f t="shared" si="0"/>
        <v>A2</v>
      </c>
      <c r="W432" s="13" t="str">
        <f t="shared" si="1"/>
        <v>Q2</v>
      </c>
      <c r="X432" s="91" t="s">
        <v>1773</v>
      </c>
      <c r="Y432" s="46" t="s">
        <v>1774</v>
      </c>
      <c r="Z432" s="46" t="s">
        <v>43</v>
      </c>
    </row>
    <row r="433" spans="1:26" ht="15.75" customHeight="1">
      <c r="A433" s="48"/>
      <c r="B433" s="48"/>
      <c r="C433" s="89" t="s">
        <v>1751</v>
      </c>
      <c r="D433" s="40">
        <v>426</v>
      </c>
      <c r="E433" s="69" t="s">
        <v>1775</v>
      </c>
      <c r="F433" s="45" t="s">
        <v>58</v>
      </c>
      <c r="G433" s="45" t="s">
        <v>35</v>
      </c>
      <c r="H433" s="46" t="s">
        <v>1776</v>
      </c>
      <c r="I433" s="46" t="s">
        <v>75</v>
      </c>
      <c r="J433" s="46" t="s">
        <v>1777</v>
      </c>
      <c r="K433" s="45" t="s">
        <v>1778</v>
      </c>
      <c r="L433" s="46">
        <v>2021</v>
      </c>
      <c r="M433" s="46" t="s">
        <v>40</v>
      </c>
      <c r="N433" s="46"/>
      <c r="O433" s="46"/>
      <c r="P433" s="46"/>
      <c r="Q433" s="46" t="s">
        <v>40</v>
      </c>
      <c r="R433" s="46"/>
      <c r="S433" s="46"/>
      <c r="T433" s="46"/>
      <c r="U433" s="46"/>
      <c r="V433" s="16" t="str">
        <f t="shared" si="0"/>
        <v>A1</v>
      </c>
      <c r="W433" s="13" t="str">
        <f t="shared" si="1"/>
        <v>Q1</v>
      </c>
      <c r="X433" s="91" t="s">
        <v>1779</v>
      </c>
      <c r="Y433" s="46" t="s">
        <v>1780</v>
      </c>
      <c r="Z433" s="46" t="s">
        <v>43</v>
      </c>
    </row>
    <row r="434" spans="1:26" ht="15.75" customHeight="1">
      <c r="A434" s="48"/>
      <c r="B434" s="48"/>
      <c r="C434" s="89" t="s">
        <v>1751</v>
      </c>
      <c r="D434" s="40">
        <v>427</v>
      </c>
      <c r="E434" s="69" t="s">
        <v>1781</v>
      </c>
      <c r="F434" s="45" t="s">
        <v>58</v>
      </c>
      <c r="G434" s="45" t="s">
        <v>72</v>
      </c>
      <c r="H434" s="46" t="s">
        <v>1782</v>
      </c>
      <c r="I434" s="45" t="s">
        <v>110</v>
      </c>
      <c r="J434" s="46" t="s">
        <v>1783</v>
      </c>
      <c r="K434" s="45" t="s">
        <v>1784</v>
      </c>
      <c r="L434" s="46">
        <v>2021</v>
      </c>
      <c r="M434" s="46" t="s">
        <v>40</v>
      </c>
      <c r="N434" s="46"/>
      <c r="O434" s="46"/>
      <c r="P434" s="46"/>
      <c r="Q434" s="46" t="s">
        <v>40</v>
      </c>
      <c r="R434" s="46"/>
      <c r="S434" s="46"/>
      <c r="T434" s="46"/>
      <c r="U434" s="46"/>
      <c r="V434" s="16" t="str">
        <f t="shared" si="0"/>
        <v>A1</v>
      </c>
      <c r="W434" s="13" t="str">
        <f t="shared" si="1"/>
        <v>Q1</v>
      </c>
      <c r="X434" s="91" t="s">
        <v>1785</v>
      </c>
      <c r="Y434" s="46" t="s">
        <v>1786</v>
      </c>
      <c r="Z434" s="46" t="s">
        <v>43</v>
      </c>
    </row>
    <row r="435" spans="1:26" ht="15.75" customHeight="1">
      <c r="A435" s="48"/>
      <c r="B435" s="48"/>
      <c r="C435" s="89" t="s">
        <v>1751</v>
      </c>
      <c r="D435" s="40">
        <v>428</v>
      </c>
      <c r="E435" s="69" t="s">
        <v>1775</v>
      </c>
      <c r="F435" s="45" t="s">
        <v>58</v>
      </c>
      <c r="G435" s="45" t="s">
        <v>35</v>
      </c>
      <c r="H435" s="46" t="s">
        <v>1787</v>
      </c>
      <c r="I435" s="46" t="s">
        <v>75</v>
      </c>
      <c r="J435" s="46" t="s">
        <v>1777</v>
      </c>
      <c r="K435" s="46" t="s">
        <v>1778</v>
      </c>
      <c r="L435" s="46">
        <v>2020</v>
      </c>
      <c r="M435" s="45" t="s">
        <v>40</v>
      </c>
      <c r="N435" s="46"/>
      <c r="O435" s="46"/>
      <c r="P435" s="46"/>
      <c r="Q435" s="45" t="s">
        <v>40</v>
      </c>
      <c r="R435" s="45"/>
      <c r="S435" s="46"/>
      <c r="T435" s="46"/>
      <c r="U435" s="46"/>
      <c r="V435" s="16" t="str">
        <f t="shared" si="0"/>
        <v>A1</v>
      </c>
      <c r="W435" s="13" t="str">
        <f t="shared" si="1"/>
        <v>Q1</v>
      </c>
      <c r="X435" s="46" t="s">
        <v>1788</v>
      </c>
      <c r="Y435" s="46" t="s">
        <v>1789</v>
      </c>
      <c r="Z435" s="46" t="s">
        <v>43</v>
      </c>
    </row>
    <row r="436" spans="1:26" ht="15.75" customHeight="1">
      <c r="A436" s="48"/>
      <c r="B436" s="48"/>
      <c r="C436" s="89" t="s">
        <v>1751</v>
      </c>
      <c r="D436" s="40">
        <v>429</v>
      </c>
      <c r="E436" s="52" t="s">
        <v>1790</v>
      </c>
      <c r="F436" s="54" t="s">
        <v>72</v>
      </c>
      <c r="G436" s="16"/>
      <c r="H436" s="16" t="s">
        <v>1791</v>
      </c>
      <c r="I436" s="16" t="s">
        <v>59</v>
      </c>
      <c r="J436" s="16" t="s">
        <v>788</v>
      </c>
      <c r="K436" s="81" t="s">
        <v>414</v>
      </c>
      <c r="L436" s="16">
        <v>2020</v>
      </c>
      <c r="M436" s="16"/>
      <c r="N436" s="16"/>
      <c r="O436" s="16"/>
      <c r="P436" s="16" t="s">
        <v>40</v>
      </c>
      <c r="Q436" s="16" t="s">
        <v>40</v>
      </c>
      <c r="R436" s="16"/>
      <c r="S436" s="16"/>
      <c r="T436" s="16" t="s">
        <v>40</v>
      </c>
      <c r="U436" s="16"/>
      <c r="V436" s="16" t="str">
        <f t="shared" si="0"/>
        <v>C</v>
      </c>
      <c r="W436" s="13" t="str">
        <f t="shared" si="1"/>
        <v>Q1</v>
      </c>
      <c r="X436" s="16" t="s">
        <v>1788</v>
      </c>
      <c r="Y436" s="16" t="s">
        <v>1792</v>
      </c>
      <c r="Z436" s="16" t="s">
        <v>1380</v>
      </c>
    </row>
    <row r="437" spans="1:26" ht="15.75" customHeight="1">
      <c r="A437" s="48"/>
      <c r="B437" s="48"/>
      <c r="C437" s="89" t="s">
        <v>1751</v>
      </c>
      <c r="D437" s="40">
        <v>430</v>
      </c>
      <c r="E437" s="52" t="s">
        <v>1793</v>
      </c>
      <c r="F437" s="54" t="s">
        <v>72</v>
      </c>
      <c r="G437" s="54" t="s">
        <v>35</v>
      </c>
      <c r="H437" s="16" t="s">
        <v>1791</v>
      </c>
      <c r="I437" s="16" t="s">
        <v>59</v>
      </c>
      <c r="J437" s="16" t="s">
        <v>788</v>
      </c>
      <c r="K437" s="81" t="s">
        <v>414</v>
      </c>
      <c r="L437" s="16">
        <v>2020</v>
      </c>
      <c r="M437" s="16"/>
      <c r="N437" s="16"/>
      <c r="O437" s="16"/>
      <c r="P437" s="16" t="s">
        <v>40</v>
      </c>
      <c r="Q437" s="16"/>
      <c r="R437" s="16"/>
      <c r="S437" s="16"/>
      <c r="T437" s="16" t="s">
        <v>40</v>
      </c>
      <c r="U437" s="16"/>
      <c r="V437" s="16" t="str">
        <f t="shared" si="0"/>
        <v>C</v>
      </c>
      <c r="W437" s="13" t="str">
        <f t="shared" si="1"/>
        <v>Q4</v>
      </c>
      <c r="X437" s="73" t="s">
        <v>1794</v>
      </c>
      <c r="Y437" s="16" t="s">
        <v>1795</v>
      </c>
      <c r="Z437" s="16" t="s">
        <v>1380</v>
      </c>
    </row>
    <row r="438" spans="1:26" ht="15.75" customHeight="1">
      <c r="A438" s="48"/>
      <c r="B438" s="48"/>
      <c r="C438" s="89" t="s">
        <v>1751</v>
      </c>
      <c r="D438" s="40">
        <v>431</v>
      </c>
      <c r="E438" s="52" t="s">
        <v>1796</v>
      </c>
      <c r="F438" s="54" t="s">
        <v>72</v>
      </c>
      <c r="G438" s="16"/>
      <c r="H438" s="16" t="s">
        <v>1791</v>
      </c>
      <c r="I438" s="16" t="s">
        <v>59</v>
      </c>
      <c r="J438" s="16" t="s">
        <v>788</v>
      </c>
      <c r="K438" s="81" t="s">
        <v>414</v>
      </c>
      <c r="L438" s="16">
        <v>2020</v>
      </c>
      <c r="M438" s="16"/>
      <c r="N438" s="16"/>
      <c r="O438" s="16"/>
      <c r="P438" s="16" t="s">
        <v>40</v>
      </c>
      <c r="Q438" s="16"/>
      <c r="R438" s="16"/>
      <c r="S438" s="16"/>
      <c r="T438" s="16" t="s">
        <v>40</v>
      </c>
      <c r="U438" s="16"/>
      <c r="V438" s="16" t="str">
        <f t="shared" si="0"/>
        <v>C</v>
      </c>
      <c r="W438" s="13" t="str">
        <f t="shared" si="1"/>
        <v>Q4</v>
      </c>
      <c r="X438" s="73" t="s">
        <v>1797</v>
      </c>
      <c r="Y438" s="16" t="s">
        <v>1798</v>
      </c>
      <c r="Z438" s="16" t="s">
        <v>1380</v>
      </c>
    </row>
    <row r="439" spans="1:26" ht="15.75" customHeight="1">
      <c r="A439" s="48"/>
      <c r="B439" s="48"/>
      <c r="C439" s="89" t="s">
        <v>1751</v>
      </c>
      <c r="D439" s="40">
        <v>432</v>
      </c>
      <c r="E439" s="52" t="s">
        <v>1799</v>
      </c>
      <c r="F439" s="54" t="s">
        <v>72</v>
      </c>
      <c r="G439" s="16"/>
      <c r="H439" s="16" t="s">
        <v>1787</v>
      </c>
      <c r="I439" s="16" t="s">
        <v>59</v>
      </c>
      <c r="J439" s="46" t="s">
        <v>1800</v>
      </c>
      <c r="K439" s="46" t="s">
        <v>1801</v>
      </c>
      <c r="L439" s="16">
        <v>2020</v>
      </c>
      <c r="M439" s="16"/>
      <c r="N439" s="16"/>
      <c r="O439" s="16" t="s">
        <v>40</v>
      </c>
      <c r="P439" s="16"/>
      <c r="Q439" s="16"/>
      <c r="R439" s="16"/>
      <c r="S439" s="16" t="s">
        <v>40</v>
      </c>
      <c r="T439" s="16"/>
      <c r="U439" s="16"/>
      <c r="V439" s="16" t="str">
        <f t="shared" si="0"/>
        <v>B</v>
      </c>
      <c r="W439" s="13" t="str">
        <f t="shared" si="1"/>
        <v>Q3</v>
      </c>
      <c r="X439" s="16" t="s">
        <v>1802</v>
      </c>
      <c r="Y439" s="16" t="s">
        <v>1803</v>
      </c>
      <c r="Z439" s="16" t="s">
        <v>1380</v>
      </c>
    </row>
    <row r="440" spans="1:26" ht="15.75" customHeight="1">
      <c r="A440" s="38"/>
      <c r="B440" s="38"/>
      <c r="C440" s="89" t="s">
        <v>1751</v>
      </c>
      <c r="D440" s="40">
        <v>433</v>
      </c>
      <c r="E440" s="52" t="s">
        <v>1804</v>
      </c>
      <c r="F440" s="54" t="s">
        <v>72</v>
      </c>
      <c r="G440" s="16"/>
      <c r="H440" s="16" t="s">
        <v>1787</v>
      </c>
      <c r="I440" s="16" t="s">
        <v>59</v>
      </c>
      <c r="J440" s="46" t="s">
        <v>1805</v>
      </c>
      <c r="K440" s="46" t="s">
        <v>1806</v>
      </c>
      <c r="L440" s="16">
        <v>2020</v>
      </c>
      <c r="M440" s="16"/>
      <c r="N440" s="16"/>
      <c r="O440" s="16"/>
      <c r="P440" s="16" t="s">
        <v>40</v>
      </c>
      <c r="Q440" s="16"/>
      <c r="R440" s="16"/>
      <c r="S440" s="16"/>
      <c r="T440" s="16" t="s">
        <v>40</v>
      </c>
      <c r="U440" s="16"/>
      <c r="V440" s="16" t="str">
        <f t="shared" si="0"/>
        <v>C</v>
      </c>
      <c r="W440" s="13" t="str">
        <f t="shared" si="1"/>
        <v>Q4</v>
      </c>
      <c r="X440" s="16" t="s">
        <v>1807</v>
      </c>
      <c r="Y440" s="16" t="s">
        <v>1808</v>
      </c>
      <c r="Z440" s="16" t="s">
        <v>1380</v>
      </c>
    </row>
    <row r="441" spans="1:26" ht="15.75" customHeight="1">
      <c r="A441" s="38"/>
      <c r="B441" s="38"/>
      <c r="C441" s="89" t="s">
        <v>1751</v>
      </c>
      <c r="D441" s="40">
        <v>434</v>
      </c>
      <c r="E441" s="52" t="s">
        <v>1809</v>
      </c>
      <c r="F441" s="54" t="s">
        <v>72</v>
      </c>
      <c r="G441" s="53" t="s">
        <v>58</v>
      </c>
      <c r="H441" s="16" t="s">
        <v>1810</v>
      </c>
      <c r="I441" s="16" t="s">
        <v>1811</v>
      </c>
      <c r="J441" s="46" t="s">
        <v>1812</v>
      </c>
      <c r="K441" s="46" t="s">
        <v>1813</v>
      </c>
      <c r="L441" s="16">
        <v>2020</v>
      </c>
      <c r="M441" s="16"/>
      <c r="N441" s="16"/>
      <c r="O441" s="16"/>
      <c r="P441" s="16"/>
      <c r="Q441" s="16"/>
      <c r="R441" s="16"/>
      <c r="S441" s="16"/>
      <c r="T441" s="16"/>
      <c r="U441" s="16" t="s">
        <v>40</v>
      </c>
      <c r="V441" s="16" t="str">
        <f t="shared" si="0"/>
        <v>NI</v>
      </c>
      <c r="W441" s="13" t="str">
        <f t="shared" si="1"/>
        <v>NI</v>
      </c>
      <c r="X441" s="16"/>
      <c r="Y441" s="16" t="s">
        <v>1814</v>
      </c>
      <c r="Z441" s="16" t="s">
        <v>1380</v>
      </c>
    </row>
    <row r="442" spans="1:26" ht="15.75" customHeight="1">
      <c r="A442" s="38"/>
      <c r="B442" s="38"/>
      <c r="C442" s="89" t="s">
        <v>1751</v>
      </c>
      <c r="D442" s="40">
        <v>435</v>
      </c>
      <c r="E442" s="52" t="s">
        <v>1815</v>
      </c>
      <c r="F442" s="54" t="s">
        <v>58</v>
      </c>
      <c r="G442" s="16"/>
      <c r="H442" s="16" t="s">
        <v>1787</v>
      </c>
      <c r="I442" s="16" t="s">
        <v>91</v>
      </c>
      <c r="J442" s="16" t="s">
        <v>1816</v>
      </c>
      <c r="K442" s="16" t="s">
        <v>1416</v>
      </c>
      <c r="L442" s="16">
        <v>2019</v>
      </c>
      <c r="M442" s="16"/>
      <c r="N442" s="16"/>
      <c r="O442" s="16" t="s">
        <v>40</v>
      </c>
      <c r="P442" s="16"/>
      <c r="Q442" s="16"/>
      <c r="R442" s="16"/>
      <c r="S442" s="16" t="s">
        <v>40</v>
      </c>
      <c r="T442" s="16"/>
      <c r="U442" s="16"/>
      <c r="V442" s="16" t="str">
        <f t="shared" si="0"/>
        <v>B</v>
      </c>
      <c r="W442" s="13" t="str">
        <f t="shared" si="1"/>
        <v>Q3</v>
      </c>
      <c r="X442" s="73" t="s">
        <v>1817</v>
      </c>
      <c r="Y442" s="16" t="s">
        <v>1818</v>
      </c>
      <c r="Z442" s="16" t="s">
        <v>43</v>
      </c>
    </row>
    <row r="443" spans="1:26" ht="15.75" customHeight="1">
      <c r="A443" s="38"/>
      <c r="B443" s="38"/>
      <c r="C443" s="89" t="s">
        <v>1751</v>
      </c>
      <c r="D443" s="40">
        <v>436</v>
      </c>
      <c r="E443" s="52" t="s">
        <v>1819</v>
      </c>
      <c r="F443" s="54" t="s">
        <v>35</v>
      </c>
      <c r="G443" s="16"/>
      <c r="H443" s="16" t="s">
        <v>1787</v>
      </c>
      <c r="I443" s="16" t="s">
        <v>91</v>
      </c>
      <c r="J443" s="16" t="s">
        <v>1816</v>
      </c>
      <c r="K443" s="16" t="s">
        <v>1416</v>
      </c>
      <c r="L443" s="16">
        <v>2019</v>
      </c>
      <c r="M443" s="16"/>
      <c r="N443" s="16"/>
      <c r="O443" s="16" t="s">
        <v>40</v>
      </c>
      <c r="P443" s="16"/>
      <c r="Q443" s="16"/>
      <c r="R443" s="16"/>
      <c r="S443" s="16" t="s">
        <v>40</v>
      </c>
      <c r="T443" s="16"/>
      <c r="U443" s="16"/>
      <c r="V443" s="16" t="str">
        <f t="shared" si="0"/>
        <v>B</v>
      </c>
      <c r="W443" s="13" t="str">
        <f t="shared" si="1"/>
        <v>Q3</v>
      </c>
      <c r="X443" s="73" t="s">
        <v>1820</v>
      </c>
      <c r="Y443" s="16" t="s">
        <v>1821</v>
      </c>
      <c r="Z443" s="16" t="s">
        <v>43</v>
      </c>
    </row>
    <row r="444" spans="1:26" ht="15.75" customHeight="1">
      <c r="A444" s="38"/>
      <c r="B444" s="38"/>
      <c r="C444" s="89" t="s">
        <v>1751</v>
      </c>
      <c r="D444" s="40">
        <v>437</v>
      </c>
      <c r="E444" s="52" t="s">
        <v>1822</v>
      </c>
      <c r="F444" s="54" t="s">
        <v>72</v>
      </c>
      <c r="G444" s="54" t="s">
        <v>35</v>
      </c>
      <c r="H444" s="16" t="s">
        <v>1791</v>
      </c>
      <c r="I444" s="16" t="s">
        <v>59</v>
      </c>
      <c r="J444" s="16" t="s">
        <v>788</v>
      </c>
      <c r="K444" s="81" t="s">
        <v>414</v>
      </c>
      <c r="L444" s="16">
        <v>2019</v>
      </c>
      <c r="M444" s="16"/>
      <c r="N444" s="16"/>
      <c r="O444" s="16"/>
      <c r="P444" s="16" t="s">
        <v>40</v>
      </c>
      <c r="Q444" s="16"/>
      <c r="R444" s="16"/>
      <c r="S444" s="16"/>
      <c r="T444" s="16" t="s">
        <v>40</v>
      </c>
      <c r="U444" s="16"/>
      <c r="V444" s="16" t="str">
        <f t="shared" si="0"/>
        <v>C</v>
      </c>
      <c r="W444" s="13" t="str">
        <f t="shared" si="1"/>
        <v>Q4</v>
      </c>
      <c r="X444" s="73" t="s">
        <v>1823</v>
      </c>
      <c r="Y444" s="16" t="s">
        <v>1824</v>
      </c>
      <c r="Z444" s="16" t="s">
        <v>1380</v>
      </c>
    </row>
    <row r="445" spans="1:26" ht="15.75" customHeight="1">
      <c r="A445" s="38"/>
      <c r="B445" s="38"/>
      <c r="C445" s="89" t="s">
        <v>1751</v>
      </c>
      <c r="D445" s="40">
        <v>438</v>
      </c>
      <c r="E445" s="52" t="s">
        <v>1825</v>
      </c>
      <c r="F445" s="54" t="s">
        <v>35</v>
      </c>
      <c r="G445" s="16"/>
      <c r="H445" s="16" t="s">
        <v>1787</v>
      </c>
      <c r="I445" s="16" t="s">
        <v>91</v>
      </c>
      <c r="J445" s="16" t="s">
        <v>336</v>
      </c>
      <c r="K445" s="16" t="s">
        <v>337</v>
      </c>
      <c r="L445" s="16">
        <v>2018</v>
      </c>
      <c r="M445" s="16"/>
      <c r="N445" s="16"/>
      <c r="O445" s="16" t="s">
        <v>40</v>
      </c>
      <c r="P445" s="16"/>
      <c r="Q445" s="16"/>
      <c r="R445" s="16"/>
      <c r="S445" s="16" t="s">
        <v>40</v>
      </c>
      <c r="T445" s="16"/>
      <c r="U445" s="16"/>
      <c r="V445" s="16" t="str">
        <f t="shared" si="0"/>
        <v>B</v>
      </c>
      <c r="W445" s="13" t="str">
        <f t="shared" si="1"/>
        <v>Q3</v>
      </c>
      <c r="X445" s="16" t="s">
        <v>1826</v>
      </c>
      <c r="Y445" s="16" t="s">
        <v>1827</v>
      </c>
      <c r="Z445" s="16" t="s">
        <v>43</v>
      </c>
    </row>
    <row r="446" spans="1:26" ht="15.75" customHeight="1">
      <c r="A446" s="38"/>
      <c r="B446" s="38"/>
      <c r="C446" s="89" t="s">
        <v>1751</v>
      </c>
      <c r="D446" s="40">
        <v>439</v>
      </c>
      <c r="E446" s="52" t="s">
        <v>1828</v>
      </c>
      <c r="F446" s="54" t="s">
        <v>35</v>
      </c>
      <c r="G446" s="54" t="s">
        <v>58</v>
      </c>
      <c r="H446" s="16" t="s">
        <v>1787</v>
      </c>
      <c r="I446" s="16" t="s">
        <v>1829</v>
      </c>
      <c r="J446" s="16" t="s">
        <v>1830</v>
      </c>
      <c r="K446" s="16" t="s">
        <v>1831</v>
      </c>
      <c r="L446" s="16">
        <v>2018</v>
      </c>
      <c r="M446" s="16" t="s">
        <v>40</v>
      </c>
      <c r="N446" s="16"/>
      <c r="O446" s="16"/>
      <c r="P446" s="16"/>
      <c r="Q446" s="16" t="s">
        <v>40</v>
      </c>
      <c r="R446" s="16"/>
      <c r="S446" s="16"/>
      <c r="T446" s="16"/>
      <c r="U446" s="16"/>
      <c r="V446" s="16" t="str">
        <f t="shared" si="0"/>
        <v>A1</v>
      </c>
      <c r="W446" s="13" t="str">
        <f t="shared" si="1"/>
        <v>Q1</v>
      </c>
      <c r="X446" s="16" t="s">
        <v>1832</v>
      </c>
      <c r="Y446" s="16" t="s">
        <v>1833</v>
      </c>
      <c r="Z446" s="16" t="s">
        <v>43</v>
      </c>
    </row>
    <row r="447" spans="1:26" ht="15.75" customHeight="1">
      <c r="A447" s="38"/>
      <c r="B447" s="38"/>
      <c r="C447" s="89" t="s">
        <v>1751</v>
      </c>
      <c r="D447" s="40">
        <v>440</v>
      </c>
      <c r="E447" s="52" t="s">
        <v>1834</v>
      </c>
      <c r="F447" s="54" t="s">
        <v>35</v>
      </c>
      <c r="G447" s="16"/>
      <c r="H447" s="16" t="s">
        <v>1791</v>
      </c>
      <c r="I447" s="16" t="s">
        <v>91</v>
      </c>
      <c r="J447" s="16" t="s">
        <v>1835</v>
      </c>
      <c r="K447" s="16" t="s">
        <v>293</v>
      </c>
      <c r="L447" s="16">
        <v>2018</v>
      </c>
      <c r="M447" s="16"/>
      <c r="N447" s="16" t="s">
        <v>40</v>
      </c>
      <c r="O447" s="16"/>
      <c r="P447" s="16"/>
      <c r="Q447" s="16"/>
      <c r="R447" s="16" t="s">
        <v>40</v>
      </c>
      <c r="S447" s="16"/>
      <c r="T447" s="16"/>
      <c r="U447" s="16"/>
      <c r="V447" s="16" t="str">
        <f t="shared" si="0"/>
        <v>A2</v>
      </c>
      <c r="W447" s="13" t="str">
        <f t="shared" si="1"/>
        <v>Q2</v>
      </c>
      <c r="X447" s="16" t="s">
        <v>1836</v>
      </c>
      <c r="Y447" s="16" t="s">
        <v>1837</v>
      </c>
      <c r="Z447" s="16" t="s">
        <v>43</v>
      </c>
    </row>
    <row r="448" spans="1:26" ht="15.75" customHeight="1">
      <c r="A448" s="48"/>
      <c r="B448" s="48"/>
      <c r="C448" s="89" t="s">
        <v>1751</v>
      </c>
      <c r="D448" s="40">
        <v>441</v>
      </c>
      <c r="E448" s="52" t="s">
        <v>1838</v>
      </c>
      <c r="F448" s="54" t="s">
        <v>35</v>
      </c>
      <c r="G448" s="16"/>
      <c r="H448" s="16" t="s">
        <v>1787</v>
      </c>
      <c r="I448" s="16" t="s">
        <v>91</v>
      </c>
      <c r="J448" s="16" t="s">
        <v>336</v>
      </c>
      <c r="K448" s="16" t="s">
        <v>337</v>
      </c>
      <c r="L448" s="16">
        <v>2018</v>
      </c>
      <c r="M448" s="16"/>
      <c r="N448" s="16"/>
      <c r="O448" s="16" t="s">
        <v>40</v>
      </c>
      <c r="P448" s="16"/>
      <c r="Q448" s="16"/>
      <c r="R448" s="16"/>
      <c r="S448" s="16" t="s">
        <v>40</v>
      </c>
      <c r="T448" s="16"/>
      <c r="U448" s="16"/>
      <c r="V448" s="16" t="str">
        <f t="shared" si="0"/>
        <v>B</v>
      </c>
      <c r="W448" s="13" t="str">
        <f t="shared" si="1"/>
        <v>Q3</v>
      </c>
      <c r="X448" s="16" t="s">
        <v>1839</v>
      </c>
      <c r="Y448" s="16" t="s">
        <v>1840</v>
      </c>
      <c r="Z448" s="16" t="s">
        <v>43</v>
      </c>
    </row>
    <row r="449" spans="1:26" ht="15.75" customHeight="1">
      <c r="A449" s="48"/>
      <c r="B449" s="48"/>
      <c r="C449" s="89" t="s">
        <v>1751</v>
      </c>
      <c r="D449" s="40">
        <v>442</v>
      </c>
      <c r="E449" s="52" t="s">
        <v>1841</v>
      </c>
      <c r="F449" s="54" t="s">
        <v>35</v>
      </c>
      <c r="G449" s="16"/>
      <c r="H449" s="16" t="s">
        <v>1787</v>
      </c>
      <c r="I449" s="16" t="s">
        <v>91</v>
      </c>
      <c r="J449" s="16" t="s">
        <v>336</v>
      </c>
      <c r="K449" s="16" t="s">
        <v>337</v>
      </c>
      <c r="L449" s="16">
        <v>2018</v>
      </c>
      <c r="M449" s="16"/>
      <c r="N449" s="16"/>
      <c r="O449" s="16" t="s">
        <v>40</v>
      </c>
      <c r="P449" s="16"/>
      <c r="Q449" s="16"/>
      <c r="R449" s="16"/>
      <c r="S449" s="16" t="s">
        <v>40</v>
      </c>
      <c r="T449" s="16"/>
      <c r="U449" s="16"/>
      <c r="V449" s="16" t="str">
        <f t="shared" si="0"/>
        <v>B</v>
      </c>
      <c r="W449" s="13" t="str">
        <f t="shared" si="1"/>
        <v>Q3</v>
      </c>
      <c r="X449" s="16" t="s">
        <v>1842</v>
      </c>
      <c r="Y449" s="16" t="s">
        <v>1843</v>
      </c>
      <c r="Z449" s="16" t="s">
        <v>43</v>
      </c>
    </row>
    <row r="450" spans="1:26" ht="15.75" customHeight="1">
      <c r="A450" s="48"/>
      <c r="B450" s="48"/>
      <c r="C450" s="89" t="s">
        <v>1751</v>
      </c>
      <c r="D450" s="40">
        <v>443</v>
      </c>
      <c r="E450" s="52" t="s">
        <v>1844</v>
      </c>
      <c r="F450" s="54" t="s">
        <v>35</v>
      </c>
      <c r="G450" s="16"/>
      <c r="H450" s="16" t="s">
        <v>1787</v>
      </c>
      <c r="I450" s="16" t="s">
        <v>91</v>
      </c>
      <c r="J450" s="16" t="s">
        <v>1835</v>
      </c>
      <c r="K450" s="16" t="s">
        <v>293</v>
      </c>
      <c r="L450" s="16">
        <v>2018</v>
      </c>
      <c r="M450" s="16"/>
      <c r="N450" s="16" t="s">
        <v>40</v>
      </c>
      <c r="O450" s="16"/>
      <c r="P450" s="16"/>
      <c r="Q450" s="16"/>
      <c r="R450" s="16" t="s">
        <v>40</v>
      </c>
      <c r="S450" s="16"/>
      <c r="T450" s="16"/>
      <c r="U450" s="16"/>
      <c r="V450" s="16" t="str">
        <f t="shared" si="0"/>
        <v>A2</v>
      </c>
      <c r="W450" s="13" t="str">
        <f t="shared" si="1"/>
        <v>Q2</v>
      </c>
      <c r="X450" s="16" t="s">
        <v>1845</v>
      </c>
      <c r="Y450" s="16" t="s">
        <v>1846</v>
      </c>
      <c r="Z450" s="16" t="s">
        <v>43</v>
      </c>
    </row>
    <row r="451" spans="1:26" ht="15.75" customHeight="1">
      <c r="A451" s="48"/>
      <c r="B451" s="48"/>
      <c r="C451" s="89" t="s">
        <v>1751</v>
      </c>
      <c r="D451" s="40">
        <v>444</v>
      </c>
      <c r="E451" s="52" t="s">
        <v>1847</v>
      </c>
      <c r="F451" s="54" t="s">
        <v>35</v>
      </c>
      <c r="G451" s="54" t="s">
        <v>58</v>
      </c>
      <c r="H451" s="16" t="s">
        <v>1787</v>
      </c>
      <c r="I451" s="16" t="s">
        <v>91</v>
      </c>
      <c r="J451" s="16" t="s">
        <v>1835</v>
      </c>
      <c r="K451" s="16" t="s">
        <v>293</v>
      </c>
      <c r="L451" s="16">
        <v>2018</v>
      </c>
      <c r="M451" s="16"/>
      <c r="N451" s="16" t="s">
        <v>40</v>
      </c>
      <c r="O451" s="16"/>
      <c r="P451" s="16"/>
      <c r="Q451" s="16"/>
      <c r="R451" s="16" t="s">
        <v>40</v>
      </c>
      <c r="S451" s="16"/>
      <c r="T451" s="16"/>
      <c r="U451" s="16"/>
      <c r="V451" s="16" t="str">
        <f t="shared" si="0"/>
        <v>A2</v>
      </c>
      <c r="W451" s="13" t="str">
        <f t="shared" si="1"/>
        <v>Q2</v>
      </c>
      <c r="X451" s="16" t="s">
        <v>1848</v>
      </c>
      <c r="Y451" s="16" t="s">
        <v>1846</v>
      </c>
      <c r="Z451" s="16" t="s">
        <v>43</v>
      </c>
    </row>
    <row r="452" spans="1:26" ht="15.75" customHeight="1">
      <c r="A452" s="48"/>
      <c r="B452" s="48"/>
      <c r="C452" s="89" t="s">
        <v>1751</v>
      </c>
      <c r="D452" s="40">
        <v>445</v>
      </c>
      <c r="E452" s="52" t="s">
        <v>1849</v>
      </c>
      <c r="F452" s="54" t="s">
        <v>72</v>
      </c>
      <c r="G452" s="54" t="s">
        <v>35</v>
      </c>
      <c r="H452" s="16" t="s">
        <v>1791</v>
      </c>
      <c r="I452" s="16" t="s">
        <v>91</v>
      </c>
      <c r="J452" s="16" t="s">
        <v>336</v>
      </c>
      <c r="K452" s="16" t="s">
        <v>337</v>
      </c>
      <c r="L452" s="16">
        <v>2018</v>
      </c>
      <c r="M452" s="16"/>
      <c r="N452" s="16"/>
      <c r="O452" s="16" t="s">
        <v>40</v>
      </c>
      <c r="P452" s="16"/>
      <c r="Q452" s="16"/>
      <c r="R452" s="16"/>
      <c r="S452" s="16" t="s">
        <v>40</v>
      </c>
      <c r="T452" s="16"/>
      <c r="U452" s="16"/>
      <c r="V452" s="16" t="str">
        <f t="shared" si="0"/>
        <v>B</v>
      </c>
      <c r="W452" s="13" t="str">
        <f t="shared" si="1"/>
        <v>Q3</v>
      </c>
      <c r="X452" s="16" t="s">
        <v>1850</v>
      </c>
      <c r="Y452" s="16" t="s">
        <v>1851</v>
      </c>
      <c r="Z452" s="16" t="s">
        <v>43</v>
      </c>
    </row>
    <row r="453" spans="1:26" ht="15.75" customHeight="1">
      <c r="A453" s="48"/>
      <c r="B453" s="48"/>
      <c r="C453" s="89" t="s">
        <v>1751</v>
      </c>
      <c r="D453" s="40">
        <v>446</v>
      </c>
      <c r="E453" s="52" t="s">
        <v>1852</v>
      </c>
      <c r="F453" s="54" t="s">
        <v>58</v>
      </c>
      <c r="G453" s="54" t="s">
        <v>35</v>
      </c>
      <c r="H453" s="16" t="s">
        <v>1787</v>
      </c>
      <c r="I453" s="16" t="s">
        <v>91</v>
      </c>
      <c r="J453" s="16" t="s">
        <v>1835</v>
      </c>
      <c r="K453" s="16" t="s">
        <v>293</v>
      </c>
      <c r="L453" s="16">
        <v>2018</v>
      </c>
      <c r="M453" s="16"/>
      <c r="N453" s="16" t="s">
        <v>40</v>
      </c>
      <c r="O453" s="16"/>
      <c r="P453" s="16"/>
      <c r="Q453" s="16"/>
      <c r="R453" s="16" t="s">
        <v>40</v>
      </c>
      <c r="S453" s="16"/>
      <c r="T453" s="16"/>
      <c r="U453" s="16"/>
      <c r="V453" s="16" t="str">
        <f t="shared" si="0"/>
        <v>A2</v>
      </c>
      <c r="W453" s="13" t="str">
        <f t="shared" si="1"/>
        <v>Q2</v>
      </c>
      <c r="X453" s="16" t="s">
        <v>1853</v>
      </c>
      <c r="Y453" s="16" t="s">
        <v>1854</v>
      </c>
      <c r="Z453" s="16" t="s">
        <v>43</v>
      </c>
    </row>
    <row r="454" spans="1:26" ht="15.75" customHeight="1">
      <c r="A454" s="48"/>
      <c r="B454" s="48"/>
      <c r="C454" s="89" t="s">
        <v>1751</v>
      </c>
      <c r="D454" s="40">
        <v>447</v>
      </c>
      <c r="E454" s="52" t="s">
        <v>1855</v>
      </c>
      <c r="F454" s="54" t="s">
        <v>51</v>
      </c>
      <c r="G454" s="54" t="s">
        <v>58</v>
      </c>
      <c r="H454" s="16" t="s">
        <v>1856</v>
      </c>
      <c r="I454" s="16" t="s">
        <v>91</v>
      </c>
      <c r="J454" s="16" t="s">
        <v>1835</v>
      </c>
      <c r="K454" s="16" t="s">
        <v>293</v>
      </c>
      <c r="L454" s="16">
        <v>2018</v>
      </c>
      <c r="M454" s="16"/>
      <c r="N454" s="16" t="s">
        <v>40</v>
      </c>
      <c r="O454" s="16"/>
      <c r="P454" s="16"/>
      <c r="Q454" s="16"/>
      <c r="R454" s="16" t="s">
        <v>40</v>
      </c>
      <c r="S454" s="16"/>
      <c r="T454" s="16"/>
      <c r="U454" s="16"/>
      <c r="V454" s="16" t="str">
        <f t="shared" si="0"/>
        <v>A2</v>
      </c>
      <c r="W454" s="13" t="str">
        <f t="shared" si="1"/>
        <v>Q2</v>
      </c>
      <c r="X454" s="16" t="s">
        <v>1857</v>
      </c>
      <c r="Y454" s="16" t="s">
        <v>1858</v>
      </c>
      <c r="Z454" s="16" t="s">
        <v>43</v>
      </c>
    </row>
    <row r="455" spans="1:26" ht="15.75" customHeight="1">
      <c r="A455" s="48"/>
      <c r="B455" s="48"/>
      <c r="C455" s="89" t="s">
        <v>1751</v>
      </c>
      <c r="D455" s="40">
        <v>448</v>
      </c>
      <c r="E455" s="52" t="s">
        <v>1859</v>
      </c>
      <c r="F455" s="54" t="s">
        <v>35</v>
      </c>
      <c r="G455" s="16"/>
      <c r="H455" s="16" t="s">
        <v>1787</v>
      </c>
      <c r="I455" s="16" t="s">
        <v>91</v>
      </c>
      <c r="J455" s="16" t="s">
        <v>336</v>
      </c>
      <c r="K455" s="16" t="s">
        <v>337</v>
      </c>
      <c r="L455" s="16">
        <v>2018</v>
      </c>
      <c r="M455" s="16"/>
      <c r="N455" s="16"/>
      <c r="O455" s="16" t="s">
        <v>40</v>
      </c>
      <c r="P455" s="16"/>
      <c r="Q455" s="16"/>
      <c r="R455" s="16"/>
      <c r="S455" s="16" t="s">
        <v>40</v>
      </c>
      <c r="T455" s="16"/>
      <c r="U455" s="16"/>
      <c r="V455" s="16" t="str">
        <f t="shared" si="0"/>
        <v>B</v>
      </c>
      <c r="W455" s="13" t="str">
        <f t="shared" si="1"/>
        <v>Q3</v>
      </c>
      <c r="X455" s="16" t="s">
        <v>1860</v>
      </c>
      <c r="Y455" s="16" t="s">
        <v>1861</v>
      </c>
      <c r="Z455" s="16" t="s">
        <v>43</v>
      </c>
    </row>
    <row r="456" spans="1:26" ht="15.75" customHeight="1">
      <c r="A456" s="48"/>
      <c r="B456" s="48"/>
      <c r="C456" s="89" t="s">
        <v>1751</v>
      </c>
      <c r="D456" s="40">
        <v>449</v>
      </c>
      <c r="E456" s="52" t="s">
        <v>1301</v>
      </c>
      <c r="F456" s="54" t="s">
        <v>35</v>
      </c>
      <c r="G456" s="16"/>
      <c r="H456" s="16" t="s">
        <v>1862</v>
      </c>
      <c r="I456" s="16" t="s">
        <v>91</v>
      </c>
      <c r="J456" s="16" t="s">
        <v>336</v>
      </c>
      <c r="K456" s="16" t="s">
        <v>337</v>
      </c>
      <c r="L456" s="16">
        <v>2017</v>
      </c>
      <c r="M456" s="16"/>
      <c r="N456" s="16"/>
      <c r="O456" s="16" t="s">
        <v>40</v>
      </c>
      <c r="P456" s="16"/>
      <c r="Q456" s="16"/>
      <c r="R456" s="16"/>
      <c r="S456" s="16" t="s">
        <v>40</v>
      </c>
      <c r="T456" s="16"/>
      <c r="U456" s="16"/>
      <c r="V456" s="16" t="str">
        <f t="shared" si="0"/>
        <v>B</v>
      </c>
      <c r="W456" s="13" t="str">
        <f t="shared" si="1"/>
        <v>Q3</v>
      </c>
      <c r="X456" s="79" t="s">
        <v>1863</v>
      </c>
      <c r="Y456" s="16" t="s">
        <v>1843</v>
      </c>
      <c r="Z456" s="16" t="s">
        <v>43</v>
      </c>
    </row>
    <row r="457" spans="1:26" ht="15.75" customHeight="1">
      <c r="A457" s="48"/>
      <c r="B457" s="48"/>
      <c r="C457" s="89" t="s">
        <v>1751</v>
      </c>
      <c r="D457" s="40">
        <v>450</v>
      </c>
      <c r="E457" s="52" t="s">
        <v>1299</v>
      </c>
      <c r="F457" s="54" t="s">
        <v>35</v>
      </c>
      <c r="G457" s="16"/>
      <c r="H457" s="16" t="s">
        <v>1787</v>
      </c>
      <c r="I457" s="16" t="s">
        <v>91</v>
      </c>
      <c r="J457" s="16" t="s">
        <v>292</v>
      </c>
      <c r="K457" s="16" t="s">
        <v>293</v>
      </c>
      <c r="L457" s="16">
        <v>2017</v>
      </c>
      <c r="M457" s="16"/>
      <c r="N457" s="16" t="s">
        <v>40</v>
      </c>
      <c r="O457" s="16"/>
      <c r="P457" s="16"/>
      <c r="Q457" s="16"/>
      <c r="R457" s="16" t="s">
        <v>40</v>
      </c>
      <c r="S457" s="16"/>
      <c r="T457" s="16"/>
      <c r="U457" s="16"/>
      <c r="V457" s="16" t="str">
        <f t="shared" si="0"/>
        <v>A2</v>
      </c>
      <c r="W457" s="13" t="str">
        <f t="shared" si="1"/>
        <v>Q2</v>
      </c>
      <c r="X457" s="16" t="s">
        <v>1864</v>
      </c>
      <c r="Y457" s="16" t="s">
        <v>1865</v>
      </c>
      <c r="Z457" s="16" t="s">
        <v>43</v>
      </c>
    </row>
    <row r="458" spans="1:26" ht="15.75" customHeight="1">
      <c r="A458" s="48"/>
      <c r="B458" s="48"/>
      <c r="C458" s="89" t="s">
        <v>1751</v>
      </c>
      <c r="D458" s="40">
        <v>451</v>
      </c>
      <c r="E458" s="52" t="s">
        <v>1866</v>
      </c>
      <c r="F458" s="54" t="s">
        <v>35</v>
      </c>
      <c r="G458" s="16"/>
      <c r="H458" s="16" t="s">
        <v>1787</v>
      </c>
      <c r="I458" s="16" t="s">
        <v>91</v>
      </c>
      <c r="J458" s="16" t="s">
        <v>1867</v>
      </c>
      <c r="K458" s="16" t="s">
        <v>337</v>
      </c>
      <c r="L458" s="16">
        <v>2017</v>
      </c>
      <c r="M458" s="16"/>
      <c r="N458" s="16"/>
      <c r="O458" s="16" t="s">
        <v>40</v>
      </c>
      <c r="P458" s="16"/>
      <c r="Q458" s="16"/>
      <c r="R458" s="16"/>
      <c r="S458" s="16" t="s">
        <v>40</v>
      </c>
      <c r="T458" s="16"/>
      <c r="U458" s="16"/>
      <c r="V458" s="16" t="str">
        <f t="shared" si="0"/>
        <v>B</v>
      </c>
      <c r="W458" s="13" t="str">
        <f t="shared" si="1"/>
        <v>Q3</v>
      </c>
      <c r="X458" s="16" t="s">
        <v>1868</v>
      </c>
      <c r="Y458" s="16" t="s">
        <v>1869</v>
      </c>
      <c r="Z458" s="16" t="s">
        <v>43</v>
      </c>
    </row>
    <row r="459" spans="1:26" ht="15.75" customHeight="1">
      <c r="A459" s="48"/>
      <c r="B459" s="48"/>
      <c r="C459" s="89" t="s">
        <v>1751</v>
      </c>
      <c r="D459" s="40">
        <v>452</v>
      </c>
      <c r="E459" s="52" t="s">
        <v>1870</v>
      </c>
      <c r="F459" s="54" t="s">
        <v>35</v>
      </c>
      <c r="G459" s="16"/>
      <c r="H459" s="16" t="s">
        <v>1791</v>
      </c>
      <c r="I459" s="16" t="s">
        <v>91</v>
      </c>
      <c r="J459" s="16" t="s">
        <v>336</v>
      </c>
      <c r="K459" s="16" t="s">
        <v>337</v>
      </c>
      <c r="L459" s="16">
        <v>2017</v>
      </c>
      <c r="M459" s="16"/>
      <c r="N459" s="16"/>
      <c r="O459" s="16" t="s">
        <v>40</v>
      </c>
      <c r="P459" s="16"/>
      <c r="Q459" s="16"/>
      <c r="R459" s="16"/>
      <c r="S459" s="16" t="s">
        <v>40</v>
      </c>
      <c r="T459" s="16"/>
      <c r="U459" s="16"/>
      <c r="V459" s="16" t="str">
        <f t="shared" si="0"/>
        <v>B</v>
      </c>
      <c r="W459" s="13" t="str">
        <f t="shared" si="1"/>
        <v>Q3</v>
      </c>
      <c r="X459" s="16" t="s">
        <v>1871</v>
      </c>
      <c r="Y459" s="16" t="s">
        <v>1872</v>
      </c>
      <c r="Z459" s="16" t="s">
        <v>43</v>
      </c>
    </row>
    <row r="460" spans="1:26" ht="15.75" customHeight="1">
      <c r="A460" s="48"/>
      <c r="B460" s="48"/>
      <c r="C460" s="89" t="s">
        <v>1751</v>
      </c>
      <c r="D460" s="40">
        <v>453</v>
      </c>
      <c r="E460" s="52" t="s">
        <v>1873</v>
      </c>
      <c r="F460" s="54" t="s">
        <v>35</v>
      </c>
      <c r="G460" s="16"/>
      <c r="H460" s="16" t="s">
        <v>1787</v>
      </c>
      <c r="I460" s="16" t="s">
        <v>91</v>
      </c>
      <c r="J460" s="16" t="s">
        <v>1835</v>
      </c>
      <c r="K460" s="16" t="s">
        <v>293</v>
      </c>
      <c r="L460" s="16">
        <v>2017</v>
      </c>
      <c r="M460" s="16"/>
      <c r="N460" s="16" t="s">
        <v>40</v>
      </c>
      <c r="O460" s="16"/>
      <c r="P460" s="16"/>
      <c r="Q460" s="16"/>
      <c r="R460" s="16" t="s">
        <v>40</v>
      </c>
      <c r="S460" s="16"/>
      <c r="T460" s="16"/>
      <c r="U460" s="16"/>
      <c r="V460" s="16" t="str">
        <f t="shared" si="0"/>
        <v>A2</v>
      </c>
      <c r="W460" s="13" t="str">
        <f t="shared" si="1"/>
        <v>Q2</v>
      </c>
      <c r="X460" s="16" t="s">
        <v>1874</v>
      </c>
      <c r="Y460" s="16" t="s">
        <v>1875</v>
      </c>
      <c r="Z460" s="16" t="s">
        <v>43</v>
      </c>
    </row>
    <row r="461" spans="1:26" ht="15.75" customHeight="1">
      <c r="A461" s="48"/>
      <c r="B461" s="48"/>
      <c r="C461" s="89" t="s">
        <v>1751</v>
      </c>
      <c r="D461" s="40">
        <v>454</v>
      </c>
      <c r="E461" s="52" t="s">
        <v>1876</v>
      </c>
      <c r="F461" s="54" t="s">
        <v>58</v>
      </c>
      <c r="G461" s="54" t="s">
        <v>51</v>
      </c>
      <c r="H461" s="16" t="s">
        <v>1810</v>
      </c>
      <c r="I461" s="16" t="s">
        <v>91</v>
      </c>
      <c r="J461" s="16" t="s">
        <v>292</v>
      </c>
      <c r="K461" s="16" t="s">
        <v>293</v>
      </c>
      <c r="L461" s="16">
        <v>2017</v>
      </c>
      <c r="M461" s="16"/>
      <c r="N461" s="16" t="s">
        <v>40</v>
      </c>
      <c r="O461" s="16"/>
      <c r="P461" s="16"/>
      <c r="Q461" s="16"/>
      <c r="R461" s="16" t="s">
        <v>40</v>
      </c>
      <c r="S461" s="16"/>
      <c r="T461" s="16"/>
      <c r="U461" s="16"/>
      <c r="V461" s="16" t="str">
        <f t="shared" si="0"/>
        <v>A2</v>
      </c>
      <c r="W461" s="13" t="str">
        <f t="shared" si="1"/>
        <v>Q2</v>
      </c>
      <c r="X461" s="16" t="s">
        <v>1877</v>
      </c>
      <c r="Y461" s="16" t="s">
        <v>1878</v>
      </c>
      <c r="Z461" s="16" t="s">
        <v>43</v>
      </c>
    </row>
    <row r="462" spans="1:26" ht="15.75" customHeight="1">
      <c r="A462" s="48"/>
      <c r="B462" s="48"/>
      <c r="C462" s="89" t="s">
        <v>1751</v>
      </c>
      <c r="D462" s="40">
        <v>455</v>
      </c>
      <c r="E462" s="52" t="s">
        <v>1879</v>
      </c>
      <c r="F462" s="54" t="s">
        <v>72</v>
      </c>
      <c r="G462" s="16"/>
      <c r="H462" s="16" t="s">
        <v>1791</v>
      </c>
      <c r="I462" s="16" t="s">
        <v>59</v>
      </c>
      <c r="J462" s="16" t="s">
        <v>1880</v>
      </c>
      <c r="K462" s="16" t="s">
        <v>1160</v>
      </c>
      <c r="L462" s="16">
        <v>2017</v>
      </c>
      <c r="M462" s="16"/>
      <c r="N462" s="16"/>
      <c r="O462" s="16" t="s">
        <v>40</v>
      </c>
      <c r="P462" s="16"/>
      <c r="Q462" s="16"/>
      <c r="R462" s="16"/>
      <c r="S462" s="16" t="s">
        <v>40</v>
      </c>
      <c r="T462" s="16"/>
      <c r="U462" s="16"/>
      <c r="V462" s="16" t="str">
        <f t="shared" si="0"/>
        <v>B</v>
      </c>
      <c r="W462" s="13" t="str">
        <f t="shared" si="1"/>
        <v>Q3</v>
      </c>
      <c r="X462" s="16" t="s">
        <v>1881</v>
      </c>
      <c r="Y462" s="16" t="s">
        <v>1882</v>
      </c>
      <c r="Z462" s="16" t="s">
        <v>43</v>
      </c>
    </row>
    <row r="463" spans="1:26" ht="15.75" customHeight="1">
      <c r="A463" s="48"/>
      <c r="B463" s="48"/>
      <c r="C463" s="89" t="s">
        <v>1751</v>
      </c>
      <c r="D463" s="40">
        <v>456</v>
      </c>
      <c r="E463" s="52" t="s">
        <v>1883</v>
      </c>
      <c r="F463" s="54" t="s">
        <v>72</v>
      </c>
      <c r="G463" s="16"/>
      <c r="H463" s="16" t="s">
        <v>1791</v>
      </c>
      <c r="I463" s="16" t="s">
        <v>91</v>
      </c>
      <c r="J463" s="16" t="s">
        <v>336</v>
      </c>
      <c r="K463" s="16" t="s">
        <v>337</v>
      </c>
      <c r="L463" s="16">
        <v>2017</v>
      </c>
      <c r="M463" s="16"/>
      <c r="N463" s="16"/>
      <c r="O463" s="16" t="s">
        <v>40</v>
      </c>
      <c r="P463" s="16"/>
      <c r="Q463" s="16"/>
      <c r="R463" s="16"/>
      <c r="S463" s="16" t="s">
        <v>40</v>
      </c>
      <c r="T463" s="16"/>
      <c r="U463" s="16"/>
      <c r="V463" s="16" t="str">
        <f t="shared" si="0"/>
        <v>B</v>
      </c>
      <c r="W463" s="13" t="str">
        <f t="shared" si="1"/>
        <v>Q3</v>
      </c>
      <c r="X463" s="16" t="s">
        <v>1884</v>
      </c>
      <c r="Y463" s="16" t="s">
        <v>1885</v>
      </c>
      <c r="Z463" s="16" t="s">
        <v>43</v>
      </c>
    </row>
    <row r="464" spans="1:26" ht="15.75" customHeight="1">
      <c r="A464" s="48"/>
      <c r="B464" s="48"/>
      <c r="C464" s="89" t="s">
        <v>1751</v>
      </c>
      <c r="D464" s="40">
        <v>457</v>
      </c>
      <c r="E464" s="52" t="s">
        <v>1886</v>
      </c>
      <c r="F464" s="54" t="s">
        <v>72</v>
      </c>
      <c r="G464" s="16"/>
      <c r="H464" s="16" t="s">
        <v>1787</v>
      </c>
      <c r="I464" s="16" t="s">
        <v>59</v>
      </c>
      <c r="J464" s="16" t="s">
        <v>1560</v>
      </c>
      <c r="K464" s="16" t="s">
        <v>430</v>
      </c>
      <c r="L464" s="16">
        <v>2017</v>
      </c>
      <c r="M464" s="16"/>
      <c r="N464" s="16"/>
      <c r="O464" s="16" t="s">
        <v>40</v>
      </c>
      <c r="P464" s="16"/>
      <c r="Q464" s="16"/>
      <c r="R464" s="16"/>
      <c r="S464" s="16" t="s">
        <v>40</v>
      </c>
      <c r="T464" s="16"/>
      <c r="U464" s="16"/>
      <c r="V464" s="16" t="str">
        <f t="shared" si="0"/>
        <v>B</v>
      </c>
      <c r="W464" s="13" t="str">
        <f t="shared" si="1"/>
        <v>Q3</v>
      </c>
      <c r="X464" s="73" t="s">
        <v>1887</v>
      </c>
      <c r="Y464" s="16" t="s">
        <v>1888</v>
      </c>
      <c r="Z464" s="16" t="s">
        <v>43</v>
      </c>
    </row>
    <row r="465" spans="1:26" ht="15.75" customHeight="1">
      <c r="A465" s="48"/>
      <c r="B465" s="48"/>
      <c r="C465" s="89" t="s">
        <v>1751</v>
      </c>
      <c r="D465" s="40">
        <v>458</v>
      </c>
      <c r="E465" s="52" t="s">
        <v>1889</v>
      </c>
      <c r="F465" s="54" t="s">
        <v>35</v>
      </c>
      <c r="G465" s="16"/>
      <c r="H465" s="16" t="s">
        <v>1787</v>
      </c>
      <c r="I465" s="16" t="s">
        <v>91</v>
      </c>
      <c r="J465" s="16" t="s">
        <v>1890</v>
      </c>
      <c r="K465" s="16" t="s">
        <v>337</v>
      </c>
      <c r="L465" s="16">
        <v>2017</v>
      </c>
      <c r="M465" s="16"/>
      <c r="N465" s="16"/>
      <c r="O465" s="16" t="s">
        <v>40</v>
      </c>
      <c r="P465" s="16"/>
      <c r="Q465" s="16"/>
      <c r="R465" s="16"/>
      <c r="S465" s="16" t="s">
        <v>40</v>
      </c>
      <c r="T465" s="16"/>
      <c r="U465" s="16"/>
      <c r="V465" s="16" t="str">
        <f t="shared" si="0"/>
        <v>B</v>
      </c>
      <c r="W465" s="13" t="str">
        <f t="shared" si="1"/>
        <v>Q3</v>
      </c>
      <c r="X465" s="16" t="s">
        <v>1891</v>
      </c>
      <c r="Y465" s="16" t="s">
        <v>1875</v>
      </c>
      <c r="Z465" s="16" t="s">
        <v>43</v>
      </c>
    </row>
    <row r="466" spans="1:26" ht="15.75" customHeight="1">
      <c r="A466" s="48"/>
      <c r="B466" s="48"/>
      <c r="C466" s="89" t="s">
        <v>1751</v>
      </c>
      <c r="D466" s="40">
        <v>459</v>
      </c>
      <c r="E466" s="52" t="s">
        <v>1892</v>
      </c>
      <c r="F466" s="54" t="s">
        <v>35</v>
      </c>
      <c r="G466" s="16"/>
      <c r="H466" s="16" t="s">
        <v>1787</v>
      </c>
      <c r="I466" s="16" t="s">
        <v>91</v>
      </c>
      <c r="J466" s="16" t="s">
        <v>1890</v>
      </c>
      <c r="K466" s="16" t="s">
        <v>337</v>
      </c>
      <c r="L466" s="16">
        <v>2017</v>
      </c>
      <c r="M466" s="16"/>
      <c r="N466" s="16"/>
      <c r="O466" s="16" t="s">
        <v>40</v>
      </c>
      <c r="P466" s="16"/>
      <c r="Q466" s="16"/>
      <c r="R466" s="16"/>
      <c r="S466" s="16" t="s">
        <v>40</v>
      </c>
      <c r="T466" s="16"/>
      <c r="U466" s="16"/>
      <c r="V466" s="16" t="str">
        <f t="shared" si="0"/>
        <v>B</v>
      </c>
      <c r="W466" s="13" t="str">
        <f t="shared" si="1"/>
        <v>Q3</v>
      </c>
      <c r="X466" s="16" t="s">
        <v>1893</v>
      </c>
      <c r="Y466" s="16" t="s">
        <v>1875</v>
      </c>
      <c r="Z466" s="16" t="s">
        <v>43</v>
      </c>
    </row>
    <row r="467" spans="1:26" ht="15.75" customHeight="1">
      <c r="A467" s="48"/>
      <c r="B467" s="48"/>
      <c r="C467" s="89" t="s">
        <v>1751</v>
      </c>
      <c r="D467" s="40">
        <v>460</v>
      </c>
      <c r="E467" s="52" t="s">
        <v>1894</v>
      </c>
      <c r="F467" s="54" t="s">
        <v>35</v>
      </c>
      <c r="G467" s="54" t="s">
        <v>72</v>
      </c>
      <c r="H467" s="16" t="s">
        <v>1787</v>
      </c>
      <c r="I467" s="16" t="s">
        <v>91</v>
      </c>
      <c r="J467" s="16" t="s">
        <v>336</v>
      </c>
      <c r="K467" s="16" t="s">
        <v>337</v>
      </c>
      <c r="L467" s="16">
        <v>2017</v>
      </c>
      <c r="M467" s="16"/>
      <c r="N467" s="16"/>
      <c r="O467" s="16" t="s">
        <v>40</v>
      </c>
      <c r="P467" s="16"/>
      <c r="Q467" s="16"/>
      <c r="R467" s="16"/>
      <c r="S467" s="16" t="s">
        <v>40</v>
      </c>
      <c r="T467" s="16"/>
      <c r="U467" s="16"/>
      <c r="V467" s="16" t="str">
        <f t="shared" si="0"/>
        <v>B</v>
      </c>
      <c r="W467" s="13" t="str">
        <f t="shared" si="1"/>
        <v>Q3</v>
      </c>
      <c r="X467" s="16" t="s">
        <v>1895</v>
      </c>
      <c r="Y467" s="16" t="s">
        <v>1896</v>
      </c>
      <c r="Z467" s="16" t="s">
        <v>43</v>
      </c>
    </row>
    <row r="468" spans="1:26" ht="15.75" customHeight="1">
      <c r="A468" s="48"/>
      <c r="B468" s="48"/>
      <c r="C468" s="89" t="s">
        <v>1751</v>
      </c>
      <c r="D468" s="40">
        <v>461</v>
      </c>
      <c r="E468" s="52" t="s">
        <v>1897</v>
      </c>
      <c r="F468" s="54" t="s">
        <v>35</v>
      </c>
      <c r="G468" s="54" t="s">
        <v>72</v>
      </c>
      <c r="H468" s="16" t="s">
        <v>1787</v>
      </c>
      <c r="I468" s="16" t="s">
        <v>91</v>
      </c>
      <c r="J468" s="16" t="s">
        <v>336</v>
      </c>
      <c r="K468" s="16" t="s">
        <v>1898</v>
      </c>
      <c r="L468" s="16">
        <v>2017</v>
      </c>
      <c r="M468" s="16"/>
      <c r="N468" s="16"/>
      <c r="O468" s="16" t="s">
        <v>40</v>
      </c>
      <c r="P468" s="16"/>
      <c r="Q468" s="16"/>
      <c r="R468" s="16"/>
      <c r="S468" s="16" t="s">
        <v>40</v>
      </c>
      <c r="T468" s="16"/>
      <c r="U468" s="16"/>
      <c r="V468" s="16" t="str">
        <f t="shared" si="0"/>
        <v>B</v>
      </c>
      <c r="W468" s="13" t="str">
        <f t="shared" si="1"/>
        <v>Q3</v>
      </c>
      <c r="X468" s="16" t="s">
        <v>1899</v>
      </c>
      <c r="Y468" s="16" t="s">
        <v>1900</v>
      </c>
      <c r="Z468" s="16" t="s">
        <v>43</v>
      </c>
    </row>
    <row r="469" spans="1:26" ht="15.75" customHeight="1">
      <c r="A469" s="48"/>
      <c r="B469" s="48"/>
      <c r="C469" s="89" t="s">
        <v>1751</v>
      </c>
      <c r="D469" s="40">
        <v>462</v>
      </c>
      <c r="E469" s="52" t="s">
        <v>1901</v>
      </c>
      <c r="F469" s="54" t="s">
        <v>35</v>
      </c>
      <c r="G469" s="54" t="s">
        <v>72</v>
      </c>
      <c r="H469" s="16" t="s">
        <v>1787</v>
      </c>
      <c r="I469" s="16" t="s">
        <v>1759</v>
      </c>
      <c r="J469" s="16" t="s">
        <v>1830</v>
      </c>
      <c r="K469" s="16" t="s">
        <v>1761</v>
      </c>
      <c r="L469" s="16">
        <v>2018</v>
      </c>
      <c r="M469" s="16"/>
      <c r="N469" s="16"/>
      <c r="O469" s="16"/>
      <c r="P469" s="16" t="s">
        <v>40</v>
      </c>
      <c r="Q469" s="16"/>
      <c r="R469" s="16"/>
      <c r="S469" s="16"/>
      <c r="T469" s="16" t="s">
        <v>40</v>
      </c>
      <c r="U469" s="16"/>
      <c r="V469" s="16" t="str">
        <f t="shared" si="0"/>
        <v>C</v>
      </c>
      <c r="W469" s="13" t="str">
        <f t="shared" si="1"/>
        <v>Q4</v>
      </c>
      <c r="X469" s="16" t="s">
        <v>1902</v>
      </c>
      <c r="Y469" s="16" t="s">
        <v>1903</v>
      </c>
      <c r="Z469" s="16" t="s">
        <v>43</v>
      </c>
    </row>
    <row r="470" spans="1:26" ht="15.75" customHeight="1">
      <c r="A470" s="48"/>
      <c r="B470" s="48"/>
      <c r="C470" s="89" t="s">
        <v>1751</v>
      </c>
      <c r="D470" s="40">
        <v>463</v>
      </c>
      <c r="E470" s="52" t="s">
        <v>1904</v>
      </c>
      <c r="F470" s="54" t="s">
        <v>72</v>
      </c>
      <c r="G470" s="54" t="s">
        <v>51</v>
      </c>
      <c r="H470" s="16" t="s">
        <v>1787</v>
      </c>
      <c r="I470" s="16" t="s">
        <v>1425</v>
      </c>
      <c r="J470" s="16" t="s">
        <v>1905</v>
      </c>
      <c r="K470" s="16" t="s">
        <v>1274</v>
      </c>
      <c r="L470" s="16">
        <v>2016</v>
      </c>
      <c r="M470" s="16"/>
      <c r="N470" s="16"/>
      <c r="O470" s="16"/>
      <c r="P470" s="16" t="s">
        <v>40</v>
      </c>
      <c r="Q470" s="16"/>
      <c r="R470" s="16"/>
      <c r="S470" s="16"/>
      <c r="T470" s="16" t="s">
        <v>40</v>
      </c>
      <c r="U470" s="16"/>
      <c r="V470" s="16" t="str">
        <f t="shared" si="0"/>
        <v>C</v>
      </c>
      <c r="W470" s="13" t="str">
        <f t="shared" si="1"/>
        <v>Q4</v>
      </c>
      <c r="X470" s="16" t="s">
        <v>1906</v>
      </c>
      <c r="Y470" s="16" t="s">
        <v>1907</v>
      </c>
      <c r="Z470" s="16" t="s">
        <v>43</v>
      </c>
    </row>
    <row r="471" spans="1:26" ht="15.75" customHeight="1">
      <c r="A471" s="48"/>
      <c r="B471" s="48"/>
      <c r="C471" s="89" t="s">
        <v>1751</v>
      </c>
      <c r="D471" s="40">
        <v>464</v>
      </c>
      <c r="E471" s="52" t="s">
        <v>1908</v>
      </c>
      <c r="F471" s="54" t="s">
        <v>72</v>
      </c>
      <c r="G471" s="16"/>
      <c r="H471" s="16" t="s">
        <v>1787</v>
      </c>
      <c r="I471" s="16" t="s">
        <v>91</v>
      </c>
      <c r="J471" s="16" t="s">
        <v>1648</v>
      </c>
      <c r="K471" s="16" t="s">
        <v>293</v>
      </c>
      <c r="L471" s="16">
        <v>2016</v>
      </c>
      <c r="M471" s="16"/>
      <c r="N471" s="16"/>
      <c r="O471" s="16" t="s">
        <v>40</v>
      </c>
      <c r="P471" s="16"/>
      <c r="Q471" s="16"/>
      <c r="R471" s="16"/>
      <c r="S471" s="16" t="s">
        <v>40</v>
      </c>
      <c r="T471" s="16"/>
      <c r="U471" s="16"/>
      <c r="V471" s="16" t="str">
        <f t="shared" si="0"/>
        <v>B</v>
      </c>
      <c r="W471" s="13" t="str">
        <f t="shared" si="1"/>
        <v>Q3</v>
      </c>
      <c r="X471" s="16" t="s">
        <v>1909</v>
      </c>
      <c r="Y471" s="16" t="s">
        <v>1910</v>
      </c>
      <c r="Z471" s="16" t="s">
        <v>43</v>
      </c>
    </row>
    <row r="472" spans="1:26" ht="15.75" customHeight="1">
      <c r="A472" s="48"/>
      <c r="B472" s="48"/>
      <c r="C472" s="89" t="s">
        <v>1751</v>
      </c>
      <c r="D472" s="40">
        <v>465</v>
      </c>
      <c r="E472" s="52" t="s">
        <v>1911</v>
      </c>
      <c r="F472" s="54" t="s">
        <v>72</v>
      </c>
      <c r="G472" s="16"/>
      <c r="H472" s="16" t="s">
        <v>1787</v>
      </c>
      <c r="I472" s="16" t="s">
        <v>190</v>
      </c>
      <c r="J472" s="16" t="s">
        <v>1912</v>
      </c>
      <c r="K472" s="16" t="s">
        <v>1538</v>
      </c>
      <c r="L472" s="16">
        <v>2016</v>
      </c>
      <c r="M472" s="16"/>
      <c r="N472" s="16"/>
      <c r="O472" s="16" t="s">
        <v>40</v>
      </c>
      <c r="P472" s="16"/>
      <c r="Q472" s="16"/>
      <c r="R472" s="16"/>
      <c r="S472" s="16" t="s">
        <v>40</v>
      </c>
      <c r="T472" s="16"/>
      <c r="U472" s="16"/>
      <c r="V472" s="16" t="str">
        <f t="shared" si="0"/>
        <v>B</v>
      </c>
      <c r="W472" s="13" t="str">
        <f t="shared" si="1"/>
        <v>Q3</v>
      </c>
      <c r="X472" s="16"/>
      <c r="Y472" s="16" t="s">
        <v>1913</v>
      </c>
      <c r="Z472" s="16" t="s">
        <v>43</v>
      </c>
    </row>
    <row r="473" spans="1:26" ht="15.75" customHeight="1">
      <c r="A473" s="48"/>
      <c r="B473" s="48"/>
      <c r="C473" s="89" t="s">
        <v>1751</v>
      </c>
      <c r="D473" s="40">
        <v>466</v>
      </c>
      <c r="E473" s="52" t="s">
        <v>1914</v>
      </c>
      <c r="F473" s="54" t="s">
        <v>72</v>
      </c>
      <c r="G473" s="16"/>
      <c r="H473" s="16" t="s">
        <v>1787</v>
      </c>
      <c r="I473" s="16" t="s">
        <v>91</v>
      </c>
      <c r="J473" s="16" t="s">
        <v>1915</v>
      </c>
      <c r="K473" s="16" t="s">
        <v>293</v>
      </c>
      <c r="L473" s="16">
        <v>2016</v>
      </c>
      <c r="M473" s="16"/>
      <c r="N473" s="16"/>
      <c r="O473" s="16" t="s">
        <v>40</v>
      </c>
      <c r="P473" s="16"/>
      <c r="Q473" s="16"/>
      <c r="R473" s="16"/>
      <c r="S473" s="16" t="s">
        <v>40</v>
      </c>
      <c r="T473" s="16"/>
      <c r="U473" s="16"/>
      <c r="V473" s="16" t="str">
        <f t="shared" si="0"/>
        <v>B</v>
      </c>
      <c r="W473" s="13" t="str">
        <f t="shared" si="1"/>
        <v>Q3</v>
      </c>
      <c r="X473" s="16" t="s">
        <v>1916</v>
      </c>
      <c r="Y473" s="16" t="s">
        <v>1917</v>
      </c>
      <c r="Z473" s="16" t="s">
        <v>43</v>
      </c>
    </row>
    <row r="474" spans="1:26" ht="15.75" customHeight="1">
      <c r="A474" s="48"/>
      <c r="B474" s="48"/>
      <c r="C474" s="89" t="s">
        <v>1751</v>
      </c>
      <c r="D474" s="40">
        <v>467</v>
      </c>
      <c r="E474" s="52" t="s">
        <v>1918</v>
      </c>
      <c r="F474" s="54" t="s">
        <v>35</v>
      </c>
      <c r="G474" s="16"/>
      <c r="H474" s="16" t="s">
        <v>1787</v>
      </c>
      <c r="I474" s="16" t="s">
        <v>91</v>
      </c>
      <c r="J474" s="16" t="s">
        <v>1915</v>
      </c>
      <c r="K474" s="16" t="s">
        <v>293</v>
      </c>
      <c r="L474" s="16">
        <v>2016</v>
      </c>
      <c r="M474" s="16"/>
      <c r="N474" s="16"/>
      <c r="O474" s="16" t="s">
        <v>40</v>
      </c>
      <c r="P474" s="16"/>
      <c r="Q474" s="16"/>
      <c r="R474" s="16"/>
      <c r="S474" s="16" t="s">
        <v>40</v>
      </c>
      <c r="T474" s="16"/>
      <c r="U474" s="16"/>
      <c r="V474" s="16" t="str">
        <f t="shared" si="0"/>
        <v>B</v>
      </c>
      <c r="W474" s="13" t="str">
        <f t="shared" si="1"/>
        <v>Q3</v>
      </c>
      <c r="X474" s="16" t="s">
        <v>1919</v>
      </c>
      <c r="Y474" s="16" t="s">
        <v>1920</v>
      </c>
      <c r="Z474" s="16" t="s">
        <v>43</v>
      </c>
    </row>
    <row r="475" spans="1:26" ht="15.75" customHeight="1">
      <c r="A475" s="48"/>
      <c r="B475" s="48"/>
      <c r="C475" s="89" t="s">
        <v>1751</v>
      </c>
      <c r="D475" s="40">
        <v>468</v>
      </c>
      <c r="E475" s="52" t="s">
        <v>1921</v>
      </c>
      <c r="F475" s="54" t="s">
        <v>35</v>
      </c>
      <c r="G475" s="16"/>
      <c r="H475" s="16" t="s">
        <v>1787</v>
      </c>
      <c r="I475" s="16" t="s">
        <v>91</v>
      </c>
      <c r="J475" s="16" t="s">
        <v>1915</v>
      </c>
      <c r="K475" s="16" t="s">
        <v>293</v>
      </c>
      <c r="L475" s="16">
        <v>2016</v>
      </c>
      <c r="M475" s="16"/>
      <c r="N475" s="16"/>
      <c r="O475" s="16" t="s">
        <v>40</v>
      </c>
      <c r="P475" s="16"/>
      <c r="Q475" s="16"/>
      <c r="R475" s="16"/>
      <c r="S475" s="16" t="s">
        <v>40</v>
      </c>
      <c r="T475" s="16"/>
      <c r="U475" s="16"/>
      <c r="V475" s="16" t="str">
        <f t="shared" si="0"/>
        <v>B</v>
      </c>
      <c r="W475" s="13" t="str">
        <f t="shared" si="1"/>
        <v>Q3</v>
      </c>
      <c r="X475" s="16" t="s">
        <v>1922</v>
      </c>
      <c r="Y475" s="16" t="s">
        <v>1923</v>
      </c>
      <c r="Z475" s="16" t="s">
        <v>43</v>
      </c>
    </row>
    <row r="476" spans="1:26" ht="15.75" customHeight="1">
      <c r="A476" s="48"/>
      <c r="B476" s="48"/>
      <c r="C476" s="89" t="s">
        <v>1751</v>
      </c>
      <c r="D476" s="40">
        <v>469</v>
      </c>
      <c r="E476" s="52" t="s">
        <v>1924</v>
      </c>
      <c r="F476" s="54" t="s">
        <v>72</v>
      </c>
      <c r="G476" s="54" t="s">
        <v>35</v>
      </c>
      <c r="H476" s="16" t="s">
        <v>1787</v>
      </c>
      <c r="I476" s="16" t="s">
        <v>59</v>
      </c>
      <c r="J476" s="16" t="s">
        <v>1925</v>
      </c>
      <c r="K476" s="16" t="s">
        <v>447</v>
      </c>
      <c r="L476" s="16">
        <v>2016</v>
      </c>
      <c r="M476" s="16"/>
      <c r="N476" s="16"/>
      <c r="O476" s="16"/>
      <c r="P476" s="16" t="s">
        <v>40</v>
      </c>
      <c r="Q476" s="16"/>
      <c r="R476" s="16"/>
      <c r="S476" s="16"/>
      <c r="T476" s="16" t="s">
        <v>40</v>
      </c>
      <c r="U476" s="16"/>
      <c r="V476" s="16" t="str">
        <f t="shared" si="0"/>
        <v>C</v>
      </c>
      <c r="W476" s="13" t="str">
        <f t="shared" si="1"/>
        <v>Q4</v>
      </c>
      <c r="X476" s="73" t="s">
        <v>1926</v>
      </c>
      <c r="Y476" s="16" t="s">
        <v>1927</v>
      </c>
      <c r="Z476" s="16" t="s">
        <v>43</v>
      </c>
    </row>
    <row r="477" spans="1:26" ht="15.75" customHeight="1">
      <c r="A477" s="48"/>
      <c r="B477" s="48"/>
      <c r="C477" s="89" t="s">
        <v>1751</v>
      </c>
      <c r="D477" s="40">
        <v>470</v>
      </c>
      <c r="E477" s="52" t="s">
        <v>1928</v>
      </c>
      <c r="F477" s="54" t="s">
        <v>72</v>
      </c>
      <c r="G477" s="16"/>
      <c r="H477" s="16" t="s">
        <v>1787</v>
      </c>
      <c r="I477" s="54" t="s">
        <v>110</v>
      </c>
      <c r="J477" s="16" t="s">
        <v>1929</v>
      </c>
      <c r="K477" s="16" t="s">
        <v>1930</v>
      </c>
      <c r="L477" s="16">
        <v>2016</v>
      </c>
      <c r="M477" s="16" t="s">
        <v>40</v>
      </c>
      <c r="N477" s="16"/>
      <c r="O477" s="16"/>
      <c r="P477" s="16"/>
      <c r="Q477" s="16" t="s">
        <v>40</v>
      </c>
      <c r="R477" s="16"/>
      <c r="S477" s="16"/>
      <c r="T477" s="16"/>
      <c r="U477" s="16"/>
      <c r="V477" s="16" t="str">
        <f t="shared" si="0"/>
        <v>A1</v>
      </c>
      <c r="W477" s="13" t="str">
        <f t="shared" si="1"/>
        <v>Q1</v>
      </c>
      <c r="X477" s="16" t="s">
        <v>1931</v>
      </c>
      <c r="Y477" s="16" t="s">
        <v>1932</v>
      </c>
      <c r="Z477" s="16" t="s">
        <v>43</v>
      </c>
    </row>
    <row r="478" spans="1:26" ht="15.75" customHeight="1">
      <c r="A478" s="48"/>
      <c r="B478" s="48"/>
      <c r="C478" s="89" t="s">
        <v>1751</v>
      </c>
      <c r="D478" s="40">
        <v>471</v>
      </c>
      <c r="E478" s="52" t="s">
        <v>1933</v>
      </c>
      <c r="F478" s="54" t="s">
        <v>72</v>
      </c>
      <c r="G478" s="16"/>
      <c r="H478" s="16" t="s">
        <v>1787</v>
      </c>
      <c r="I478" s="16" t="s">
        <v>91</v>
      </c>
      <c r="J478" s="16" t="s">
        <v>1915</v>
      </c>
      <c r="K478" s="54" t="s">
        <v>293</v>
      </c>
      <c r="L478" s="16">
        <v>2016</v>
      </c>
      <c r="M478" s="16"/>
      <c r="N478" s="16"/>
      <c r="O478" s="16" t="s">
        <v>40</v>
      </c>
      <c r="P478" s="16"/>
      <c r="Q478" s="16"/>
      <c r="R478" s="16"/>
      <c r="S478" s="16" t="s">
        <v>40</v>
      </c>
      <c r="T478" s="16"/>
      <c r="U478" s="16"/>
      <c r="V478" s="16" t="str">
        <f t="shared" si="0"/>
        <v>B</v>
      </c>
      <c r="W478" s="13" t="str">
        <f t="shared" si="1"/>
        <v>Q3</v>
      </c>
      <c r="X478" s="16" t="s">
        <v>1922</v>
      </c>
      <c r="Y478" s="16" t="s">
        <v>1934</v>
      </c>
      <c r="Z478" s="16" t="s">
        <v>43</v>
      </c>
    </row>
    <row r="479" spans="1:26" ht="15.75" customHeight="1">
      <c r="A479" s="48"/>
      <c r="B479" s="48"/>
      <c r="C479" s="89" t="s">
        <v>1751</v>
      </c>
      <c r="D479" s="40">
        <v>472</v>
      </c>
      <c r="E479" s="52" t="s">
        <v>1935</v>
      </c>
      <c r="F479" s="54" t="s">
        <v>72</v>
      </c>
      <c r="G479" s="16"/>
      <c r="H479" s="16" t="s">
        <v>1787</v>
      </c>
      <c r="I479" s="16" t="s">
        <v>102</v>
      </c>
      <c r="J479" s="16" t="s">
        <v>1936</v>
      </c>
      <c r="K479" s="16" t="s">
        <v>126</v>
      </c>
      <c r="L479" s="16">
        <v>2016</v>
      </c>
      <c r="M479" s="16"/>
      <c r="N479" s="16"/>
      <c r="O479" s="16"/>
      <c r="P479" s="16"/>
      <c r="Q479" s="16"/>
      <c r="R479" s="16"/>
      <c r="S479" s="16"/>
      <c r="T479" s="16"/>
      <c r="U479" s="16" t="s">
        <v>40</v>
      </c>
      <c r="V479" s="16" t="str">
        <f t="shared" si="0"/>
        <v>NI</v>
      </c>
      <c r="W479" s="13" t="str">
        <f t="shared" si="1"/>
        <v>NI</v>
      </c>
      <c r="X479" s="16" t="s">
        <v>1937</v>
      </c>
      <c r="Y479" s="16" t="s">
        <v>1938</v>
      </c>
      <c r="Z479" s="16" t="s">
        <v>43</v>
      </c>
    </row>
    <row r="480" spans="1:26" ht="15.75" customHeight="1">
      <c r="A480" s="48"/>
      <c r="B480" s="48"/>
      <c r="C480" s="89" t="s">
        <v>1751</v>
      </c>
      <c r="D480" s="40">
        <v>473</v>
      </c>
      <c r="E480" s="52" t="s">
        <v>1939</v>
      </c>
      <c r="F480" s="54" t="s">
        <v>72</v>
      </c>
      <c r="G480" s="16"/>
      <c r="H480" s="16" t="s">
        <v>1787</v>
      </c>
      <c r="I480" s="16" t="s">
        <v>91</v>
      </c>
      <c r="J480" s="16" t="s">
        <v>1890</v>
      </c>
      <c r="K480" s="16" t="s">
        <v>337</v>
      </c>
      <c r="L480" s="16">
        <v>2016</v>
      </c>
      <c r="M480" s="16"/>
      <c r="N480" s="16"/>
      <c r="O480" s="16" t="s">
        <v>40</v>
      </c>
      <c r="P480" s="16"/>
      <c r="Q480" s="16"/>
      <c r="R480" s="16"/>
      <c r="S480" s="16" t="s">
        <v>40</v>
      </c>
      <c r="T480" s="16"/>
      <c r="U480" s="16"/>
      <c r="V480" s="16" t="str">
        <f t="shared" si="0"/>
        <v>B</v>
      </c>
      <c r="W480" s="13" t="str">
        <f t="shared" si="1"/>
        <v>Q3</v>
      </c>
      <c r="X480" s="16" t="s">
        <v>1940</v>
      </c>
      <c r="Y480" s="16" t="s">
        <v>1941</v>
      </c>
      <c r="Z480" s="16" t="s">
        <v>43</v>
      </c>
    </row>
    <row r="481" spans="1:26" ht="15.75" customHeight="1">
      <c r="A481" s="48"/>
      <c r="B481" s="48"/>
      <c r="C481" s="89" t="s">
        <v>1751</v>
      </c>
      <c r="D481" s="40">
        <v>474</v>
      </c>
      <c r="E481" s="52" t="s">
        <v>1942</v>
      </c>
      <c r="F481" s="54" t="s">
        <v>72</v>
      </c>
      <c r="G481" s="16"/>
      <c r="H481" s="16" t="s">
        <v>1787</v>
      </c>
      <c r="I481" s="16" t="s">
        <v>91</v>
      </c>
      <c r="J481" s="16" t="s">
        <v>1890</v>
      </c>
      <c r="K481" s="16" t="s">
        <v>337</v>
      </c>
      <c r="L481" s="16">
        <v>2016</v>
      </c>
      <c r="M481" s="16"/>
      <c r="N481" s="16"/>
      <c r="O481" s="16" t="s">
        <v>40</v>
      </c>
      <c r="P481" s="16"/>
      <c r="Q481" s="16"/>
      <c r="R481" s="16"/>
      <c r="S481" s="16" t="s">
        <v>40</v>
      </c>
      <c r="T481" s="16"/>
      <c r="U481" s="16"/>
      <c r="V481" s="16" t="str">
        <f t="shared" si="0"/>
        <v>B</v>
      </c>
      <c r="W481" s="13" t="str">
        <f t="shared" si="1"/>
        <v>Q3</v>
      </c>
      <c r="X481" s="16" t="s">
        <v>1943</v>
      </c>
      <c r="Y481" s="16" t="s">
        <v>1944</v>
      </c>
      <c r="Z481" s="16" t="s">
        <v>43</v>
      </c>
    </row>
    <row r="482" spans="1:26" ht="15.75" customHeight="1">
      <c r="A482" s="48"/>
      <c r="B482" s="48"/>
      <c r="C482" s="89" t="s">
        <v>1751</v>
      </c>
      <c r="D482" s="40">
        <v>475</v>
      </c>
      <c r="E482" s="52" t="s">
        <v>1945</v>
      </c>
      <c r="F482" s="54" t="s">
        <v>35</v>
      </c>
      <c r="G482" s="54" t="s">
        <v>72</v>
      </c>
      <c r="H482" s="16" t="s">
        <v>1787</v>
      </c>
      <c r="I482" s="16" t="s">
        <v>91</v>
      </c>
      <c r="J482" s="16" t="s">
        <v>1890</v>
      </c>
      <c r="K482" s="16" t="s">
        <v>337</v>
      </c>
      <c r="L482" s="16">
        <v>2016</v>
      </c>
      <c r="M482" s="16"/>
      <c r="N482" s="16"/>
      <c r="O482" s="16" t="s">
        <v>40</v>
      </c>
      <c r="P482" s="16"/>
      <c r="Q482" s="16"/>
      <c r="R482" s="16"/>
      <c r="S482" s="16" t="s">
        <v>40</v>
      </c>
      <c r="T482" s="16"/>
      <c r="U482" s="16"/>
      <c r="V482" s="16" t="str">
        <f t="shared" si="0"/>
        <v>B</v>
      </c>
      <c r="W482" s="13" t="str">
        <f t="shared" si="1"/>
        <v>Q3</v>
      </c>
      <c r="X482" s="16" t="s">
        <v>1946</v>
      </c>
      <c r="Y482" s="16" t="s">
        <v>1947</v>
      </c>
      <c r="Z482" s="16" t="s">
        <v>43</v>
      </c>
    </row>
    <row r="483" spans="1:26" ht="15.75" customHeight="1">
      <c r="A483" s="48"/>
      <c r="B483" s="48"/>
      <c r="C483" s="89" t="s">
        <v>1751</v>
      </c>
      <c r="D483" s="40">
        <v>476</v>
      </c>
      <c r="E483" s="52" t="s">
        <v>1948</v>
      </c>
      <c r="F483" s="54" t="s">
        <v>72</v>
      </c>
      <c r="G483" s="16"/>
      <c r="H483" s="16" t="s">
        <v>1787</v>
      </c>
      <c r="I483" s="16" t="s">
        <v>59</v>
      </c>
      <c r="J483" s="16" t="s">
        <v>1024</v>
      </c>
      <c r="K483" s="16" t="s">
        <v>430</v>
      </c>
      <c r="L483" s="16">
        <v>2016</v>
      </c>
      <c r="M483" s="16"/>
      <c r="N483" s="16"/>
      <c r="O483" s="16" t="s">
        <v>40</v>
      </c>
      <c r="P483" s="16"/>
      <c r="Q483" s="16"/>
      <c r="R483" s="16"/>
      <c r="S483" s="16" t="s">
        <v>40</v>
      </c>
      <c r="T483" s="16"/>
      <c r="U483" s="16"/>
      <c r="V483" s="16" t="str">
        <f t="shared" si="0"/>
        <v>B</v>
      </c>
      <c r="W483" s="13" t="str">
        <f t="shared" si="1"/>
        <v>Q3</v>
      </c>
      <c r="X483" s="16" t="s">
        <v>1949</v>
      </c>
      <c r="Y483" s="16" t="s">
        <v>1934</v>
      </c>
      <c r="Z483" s="16" t="s">
        <v>43</v>
      </c>
    </row>
    <row r="484" spans="1:26" ht="15.75" customHeight="1">
      <c r="A484" s="48"/>
      <c r="B484" s="48"/>
      <c r="C484" s="89" t="s">
        <v>1751</v>
      </c>
      <c r="D484" s="40">
        <v>477</v>
      </c>
      <c r="E484" s="52" t="s">
        <v>1950</v>
      </c>
      <c r="F484" s="54" t="s">
        <v>72</v>
      </c>
      <c r="G484" s="16"/>
      <c r="H484" s="16" t="s">
        <v>1787</v>
      </c>
      <c r="I484" s="16" t="s">
        <v>91</v>
      </c>
      <c r="J484" s="16" t="s">
        <v>1890</v>
      </c>
      <c r="K484" s="16" t="s">
        <v>337</v>
      </c>
      <c r="L484" s="16">
        <v>2016</v>
      </c>
      <c r="M484" s="16"/>
      <c r="N484" s="16"/>
      <c r="O484" s="16" t="s">
        <v>40</v>
      </c>
      <c r="P484" s="16"/>
      <c r="Q484" s="16"/>
      <c r="R484" s="16"/>
      <c r="S484" s="16" t="s">
        <v>40</v>
      </c>
      <c r="T484" s="16"/>
      <c r="U484" s="16"/>
      <c r="V484" s="16" t="str">
        <f t="shared" si="0"/>
        <v>B</v>
      </c>
      <c r="W484" s="13" t="str">
        <f t="shared" si="1"/>
        <v>Q3</v>
      </c>
      <c r="X484" s="46" t="s">
        <v>1951</v>
      </c>
      <c r="Y484" s="16" t="s">
        <v>1952</v>
      </c>
      <c r="Z484" s="16" t="s">
        <v>43</v>
      </c>
    </row>
    <row r="485" spans="1:26" ht="15.75" customHeight="1">
      <c r="A485" s="48"/>
      <c r="B485" s="48"/>
      <c r="C485" s="89" t="s">
        <v>1751</v>
      </c>
      <c r="D485" s="40">
        <v>478</v>
      </c>
      <c r="E485" s="52" t="s">
        <v>1953</v>
      </c>
      <c r="F485" s="54" t="s">
        <v>72</v>
      </c>
      <c r="G485" s="16"/>
      <c r="H485" s="16" t="s">
        <v>1787</v>
      </c>
      <c r="I485" s="16" t="s">
        <v>91</v>
      </c>
      <c r="J485" s="16" t="s">
        <v>1890</v>
      </c>
      <c r="K485" s="16" t="s">
        <v>337</v>
      </c>
      <c r="L485" s="16">
        <v>2016</v>
      </c>
      <c r="M485" s="16"/>
      <c r="N485" s="16"/>
      <c r="O485" s="16" t="s">
        <v>40</v>
      </c>
      <c r="P485" s="16"/>
      <c r="Q485" s="16"/>
      <c r="R485" s="16"/>
      <c r="S485" s="16" t="s">
        <v>40</v>
      </c>
      <c r="T485" s="16"/>
      <c r="U485" s="16"/>
      <c r="V485" s="16" t="str">
        <f t="shared" si="0"/>
        <v>B</v>
      </c>
      <c r="W485" s="13" t="str">
        <f t="shared" si="1"/>
        <v>Q3</v>
      </c>
      <c r="X485" s="46" t="s">
        <v>1954</v>
      </c>
      <c r="Y485" s="16" t="s">
        <v>1955</v>
      </c>
      <c r="Z485" s="16" t="s">
        <v>43</v>
      </c>
    </row>
    <row r="486" spans="1:26" ht="15.75" customHeight="1">
      <c r="A486" s="48"/>
      <c r="B486" s="48"/>
      <c r="C486" s="89" t="s">
        <v>1751</v>
      </c>
      <c r="D486" s="40">
        <v>479</v>
      </c>
      <c r="E486" s="52" t="s">
        <v>1956</v>
      </c>
      <c r="F486" s="54" t="s">
        <v>72</v>
      </c>
      <c r="G486" s="16"/>
      <c r="H486" s="16" t="s">
        <v>1787</v>
      </c>
      <c r="I486" s="16" t="s">
        <v>59</v>
      </c>
      <c r="J486" s="16" t="s">
        <v>1024</v>
      </c>
      <c r="K486" s="16" t="s">
        <v>1957</v>
      </c>
      <c r="L486" s="16">
        <v>2015</v>
      </c>
      <c r="M486" s="16"/>
      <c r="N486" s="16"/>
      <c r="O486" s="16" t="s">
        <v>40</v>
      </c>
      <c r="P486" s="16"/>
      <c r="Q486" s="16"/>
      <c r="R486" s="16"/>
      <c r="S486" s="16" t="s">
        <v>40</v>
      </c>
      <c r="T486" s="16"/>
      <c r="U486" s="16"/>
      <c r="V486" s="16" t="str">
        <f t="shared" si="0"/>
        <v>B</v>
      </c>
      <c r="W486" s="13" t="str">
        <f t="shared" si="1"/>
        <v>Q3</v>
      </c>
      <c r="X486" s="73" t="s">
        <v>1958</v>
      </c>
      <c r="Y486" s="16" t="s">
        <v>1959</v>
      </c>
      <c r="Z486" s="16" t="s">
        <v>43</v>
      </c>
    </row>
    <row r="487" spans="1:26" ht="15.75" customHeight="1">
      <c r="A487" s="48"/>
      <c r="B487" s="48"/>
      <c r="C487" s="89" t="s">
        <v>1751</v>
      </c>
      <c r="D487" s="40">
        <v>480</v>
      </c>
      <c r="E487" s="52" t="s">
        <v>1960</v>
      </c>
      <c r="F487" s="54" t="s">
        <v>72</v>
      </c>
      <c r="G487" s="16"/>
      <c r="H487" s="16" t="s">
        <v>1791</v>
      </c>
      <c r="I487" s="16" t="s">
        <v>59</v>
      </c>
      <c r="J487" s="16" t="s">
        <v>1024</v>
      </c>
      <c r="K487" s="16" t="s">
        <v>1957</v>
      </c>
      <c r="L487" s="16">
        <v>2015</v>
      </c>
      <c r="M487" s="16"/>
      <c r="N487" s="16"/>
      <c r="O487" s="16" t="s">
        <v>40</v>
      </c>
      <c r="P487" s="16"/>
      <c r="Q487" s="16"/>
      <c r="R487" s="16"/>
      <c r="S487" s="16" t="s">
        <v>40</v>
      </c>
      <c r="T487" s="16"/>
      <c r="U487" s="16"/>
      <c r="V487" s="16" t="str">
        <f t="shared" si="0"/>
        <v>B</v>
      </c>
      <c r="W487" s="13" t="str">
        <f t="shared" si="1"/>
        <v>Q3</v>
      </c>
      <c r="X487" s="16"/>
      <c r="Y487" s="16" t="s">
        <v>1961</v>
      </c>
      <c r="Z487" s="16" t="s">
        <v>43</v>
      </c>
    </row>
    <row r="488" spans="1:26" ht="15.75" customHeight="1">
      <c r="A488" s="48"/>
      <c r="B488" s="48"/>
      <c r="C488" s="89" t="s">
        <v>1751</v>
      </c>
      <c r="D488" s="40">
        <v>481</v>
      </c>
      <c r="E488" s="52" t="s">
        <v>1962</v>
      </c>
      <c r="F488" s="54" t="s">
        <v>72</v>
      </c>
      <c r="G488" s="16"/>
      <c r="H488" s="16" t="s">
        <v>1787</v>
      </c>
      <c r="I488" s="16" t="s">
        <v>59</v>
      </c>
      <c r="J488" s="16" t="s">
        <v>1925</v>
      </c>
      <c r="K488" s="16" t="s">
        <v>1963</v>
      </c>
      <c r="L488" s="16">
        <v>2015</v>
      </c>
      <c r="M488" s="16"/>
      <c r="N488" s="16"/>
      <c r="O488" s="16"/>
      <c r="P488" s="16" t="s">
        <v>40</v>
      </c>
      <c r="Q488" s="16"/>
      <c r="R488" s="16"/>
      <c r="S488" s="16"/>
      <c r="T488" s="16" t="s">
        <v>40</v>
      </c>
      <c r="U488" s="16"/>
      <c r="V488" s="16" t="str">
        <f t="shared" si="0"/>
        <v>C</v>
      </c>
      <c r="W488" s="13" t="str">
        <f t="shared" si="1"/>
        <v>Q4</v>
      </c>
      <c r="X488" s="16" t="s">
        <v>1964</v>
      </c>
      <c r="Y488" s="16" t="s">
        <v>1965</v>
      </c>
      <c r="Z488" s="16" t="s">
        <v>43</v>
      </c>
    </row>
    <row r="489" spans="1:26" ht="15.75" customHeight="1">
      <c r="A489" s="48"/>
      <c r="B489" s="48"/>
      <c r="C489" s="89" t="s">
        <v>1751</v>
      </c>
      <c r="D489" s="40">
        <v>482</v>
      </c>
      <c r="E489" s="52" t="s">
        <v>1966</v>
      </c>
      <c r="F489" s="54" t="s">
        <v>72</v>
      </c>
      <c r="G489" s="16"/>
      <c r="H489" s="16" t="s">
        <v>1787</v>
      </c>
      <c r="I489" s="16" t="s">
        <v>59</v>
      </c>
      <c r="J489" s="16" t="s">
        <v>1967</v>
      </c>
      <c r="K489" s="16" t="s">
        <v>621</v>
      </c>
      <c r="L489" s="16">
        <v>2015</v>
      </c>
      <c r="M489" s="16"/>
      <c r="N489" s="16"/>
      <c r="O489" s="16"/>
      <c r="P489" s="16" t="s">
        <v>40</v>
      </c>
      <c r="Q489" s="16"/>
      <c r="R489" s="16"/>
      <c r="S489" s="16"/>
      <c r="T489" s="16" t="s">
        <v>40</v>
      </c>
      <c r="U489" s="16"/>
      <c r="V489" s="16" t="str">
        <f t="shared" si="0"/>
        <v>C</v>
      </c>
      <c r="W489" s="13" t="str">
        <f t="shared" si="1"/>
        <v>Q4</v>
      </c>
      <c r="X489" s="16" t="s">
        <v>1968</v>
      </c>
      <c r="Y489" s="16" t="s">
        <v>1969</v>
      </c>
      <c r="Z489" s="16" t="s">
        <v>43</v>
      </c>
    </row>
    <row r="490" spans="1:26" ht="15.75" customHeight="1">
      <c r="A490" s="48"/>
      <c r="B490" s="48"/>
      <c r="C490" s="89" t="s">
        <v>1751</v>
      </c>
      <c r="D490" s="40">
        <v>483</v>
      </c>
      <c r="E490" s="52" t="s">
        <v>1970</v>
      </c>
      <c r="F490" s="54" t="s">
        <v>72</v>
      </c>
      <c r="G490" s="16"/>
      <c r="H490" s="16" t="s">
        <v>1787</v>
      </c>
      <c r="I490" s="16" t="s">
        <v>59</v>
      </c>
      <c r="J490" s="16" t="s">
        <v>1925</v>
      </c>
      <c r="K490" s="16" t="s">
        <v>1963</v>
      </c>
      <c r="L490" s="16">
        <v>2015</v>
      </c>
      <c r="M490" s="16"/>
      <c r="N490" s="16"/>
      <c r="O490" s="16"/>
      <c r="P490" s="16" t="s">
        <v>40</v>
      </c>
      <c r="Q490" s="16"/>
      <c r="R490" s="16"/>
      <c r="S490" s="16"/>
      <c r="T490" s="16" t="s">
        <v>40</v>
      </c>
      <c r="U490" s="16"/>
      <c r="V490" s="16" t="str">
        <f t="shared" si="0"/>
        <v>C</v>
      </c>
      <c r="W490" s="13" t="str">
        <f t="shared" si="1"/>
        <v>Q4</v>
      </c>
      <c r="X490" s="73" t="s">
        <v>1971</v>
      </c>
      <c r="Y490" s="16" t="s">
        <v>1972</v>
      </c>
      <c r="Z490" s="16" t="s">
        <v>43</v>
      </c>
    </row>
    <row r="491" spans="1:26" ht="15.75" customHeight="1">
      <c r="A491" s="48"/>
      <c r="B491" s="48"/>
      <c r="C491" s="89" t="s">
        <v>1751</v>
      </c>
      <c r="D491" s="40">
        <v>484</v>
      </c>
      <c r="E491" s="52" t="s">
        <v>1973</v>
      </c>
      <c r="F491" s="54" t="s">
        <v>72</v>
      </c>
      <c r="G491" s="16"/>
      <c r="H491" s="16" t="s">
        <v>1787</v>
      </c>
      <c r="I491" s="16" t="s">
        <v>59</v>
      </c>
      <c r="J491" s="16" t="s">
        <v>1024</v>
      </c>
      <c r="K491" s="16" t="s">
        <v>1957</v>
      </c>
      <c r="L491" s="16">
        <v>2014</v>
      </c>
      <c r="M491" s="16"/>
      <c r="N491" s="16"/>
      <c r="O491" s="16"/>
      <c r="P491" s="16" t="s">
        <v>40</v>
      </c>
      <c r="Q491" s="16"/>
      <c r="R491" s="16"/>
      <c r="S491" s="16"/>
      <c r="T491" s="16" t="s">
        <v>40</v>
      </c>
      <c r="U491" s="16"/>
      <c r="V491" s="16" t="str">
        <f t="shared" si="0"/>
        <v>C</v>
      </c>
      <c r="W491" s="13" t="str">
        <f t="shared" si="1"/>
        <v>Q4</v>
      </c>
      <c r="X491" s="73" t="s">
        <v>1974</v>
      </c>
      <c r="Y491" s="16" t="s">
        <v>1975</v>
      </c>
      <c r="Z491" s="16" t="s">
        <v>43</v>
      </c>
    </row>
    <row r="492" spans="1:26" ht="15.75" customHeight="1">
      <c r="A492" s="48"/>
      <c r="B492" s="48"/>
      <c r="C492" s="89" t="s">
        <v>1751</v>
      </c>
      <c r="D492" s="40">
        <v>485</v>
      </c>
      <c r="E492" s="52" t="s">
        <v>1976</v>
      </c>
      <c r="F492" s="54" t="s">
        <v>72</v>
      </c>
      <c r="G492" s="16"/>
      <c r="H492" s="16" t="s">
        <v>1787</v>
      </c>
      <c r="I492" s="16" t="s">
        <v>59</v>
      </c>
      <c r="J492" s="16" t="s">
        <v>804</v>
      </c>
      <c r="K492" s="54" t="s">
        <v>805</v>
      </c>
      <c r="L492" s="16">
        <v>2014</v>
      </c>
      <c r="M492" s="16"/>
      <c r="N492" s="16" t="s">
        <v>40</v>
      </c>
      <c r="O492" s="16"/>
      <c r="P492" s="16"/>
      <c r="Q492" s="16"/>
      <c r="R492" s="16" t="s">
        <v>40</v>
      </c>
      <c r="S492" s="16"/>
      <c r="T492" s="16"/>
      <c r="U492" s="16"/>
      <c r="V492" s="16" t="str">
        <f t="shared" si="0"/>
        <v>A2</v>
      </c>
      <c r="W492" s="13" t="str">
        <f t="shared" si="1"/>
        <v>Q2</v>
      </c>
      <c r="X492" s="73" t="s">
        <v>1977</v>
      </c>
      <c r="Y492" s="16" t="s">
        <v>1978</v>
      </c>
      <c r="Z492" s="16" t="s">
        <v>43</v>
      </c>
    </row>
    <row r="493" spans="1:26" ht="15.75" customHeight="1">
      <c r="A493" s="48"/>
      <c r="B493" s="48"/>
      <c r="C493" s="89" t="s">
        <v>1751</v>
      </c>
      <c r="D493" s="40">
        <v>486</v>
      </c>
      <c r="E493" s="52" t="s">
        <v>1979</v>
      </c>
      <c r="F493" s="54" t="s">
        <v>72</v>
      </c>
      <c r="G493" s="16"/>
      <c r="H493" s="16" t="s">
        <v>1787</v>
      </c>
      <c r="I493" s="16" t="s">
        <v>59</v>
      </c>
      <c r="J493" s="16" t="s">
        <v>1980</v>
      </c>
      <c r="K493" s="54" t="s">
        <v>469</v>
      </c>
      <c r="L493" s="16">
        <v>2014</v>
      </c>
      <c r="M493" s="16"/>
      <c r="N493" s="16"/>
      <c r="O493" s="16"/>
      <c r="P493" s="16" t="s">
        <v>40</v>
      </c>
      <c r="Q493" s="16"/>
      <c r="R493" s="16"/>
      <c r="S493" s="16"/>
      <c r="T493" s="16" t="s">
        <v>40</v>
      </c>
      <c r="U493" s="16"/>
      <c r="V493" s="16" t="str">
        <f t="shared" si="0"/>
        <v>C</v>
      </c>
      <c r="W493" s="13" t="str">
        <f t="shared" si="1"/>
        <v>Q4</v>
      </c>
      <c r="X493" s="16"/>
      <c r="Y493" s="16" t="s">
        <v>1981</v>
      </c>
      <c r="Z493" s="16" t="s">
        <v>43</v>
      </c>
    </row>
    <row r="494" spans="1:26" ht="15.75" customHeight="1">
      <c r="A494" s="48"/>
      <c r="B494" s="48"/>
      <c r="C494" s="89" t="s">
        <v>1751</v>
      </c>
      <c r="D494" s="40">
        <v>487</v>
      </c>
      <c r="E494" s="52" t="s">
        <v>1982</v>
      </c>
      <c r="F494" s="54" t="s">
        <v>72</v>
      </c>
      <c r="G494" s="16"/>
      <c r="H494" s="16" t="s">
        <v>1787</v>
      </c>
      <c r="I494" s="16" t="s">
        <v>59</v>
      </c>
      <c r="J494" s="16" t="s">
        <v>1467</v>
      </c>
      <c r="K494" s="54" t="s">
        <v>1468</v>
      </c>
      <c r="L494" s="16">
        <v>2014</v>
      </c>
      <c r="M494" s="16" t="s">
        <v>40</v>
      </c>
      <c r="N494" s="16"/>
      <c r="O494" s="16"/>
      <c r="P494" s="16"/>
      <c r="Q494" s="16" t="s">
        <v>40</v>
      </c>
      <c r="R494" s="16"/>
      <c r="S494" s="16"/>
      <c r="T494" s="16"/>
      <c r="U494" s="16"/>
      <c r="V494" s="16" t="str">
        <f t="shared" si="0"/>
        <v>A1</v>
      </c>
      <c r="W494" s="13" t="str">
        <f t="shared" si="1"/>
        <v>Q1</v>
      </c>
      <c r="X494" s="73" t="s">
        <v>1983</v>
      </c>
      <c r="Y494" s="16" t="s">
        <v>1984</v>
      </c>
      <c r="Z494" s="16" t="s">
        <v>43</v>
      </c>
    </row>
    <row r="495" spans="1:26" ht="15.75" customHeight="1">
      <c r="A495" s="48"/>
      <c r="B495" s="48"/>
      <c r="C495" s="89" t="s">
        <v>1751</v>
      </c>
      <c r="D495" s="40">
        <v>488</v>
      </c>
      <c r="E495" s="52" t="s">
        <v>1985</v>
      </c>
      <c r="F495" s="54" t="s">
        <v>72</v>
      </c>
      <c r="G495" s="16"/>
      <c r="H495" s="16" t="s">
        <v>1787</v>
      </c>
      <c r="I495" s="16" t="s">
        <v>59</v>
      </c>
      <c r="J495" s="16" t="s">
        <v>804</v>
      </c>
      <c r="K495" s="54" t="s">
        <v>1986</v>
      </c>
      <c r="L495" s="16">
        <v>2014</v>
      </c>
      <c r="M495" s="16"/>
      <c r="N495" s="16" t="s">
        <v>40</v>
      </c>
      <c r="O495" s="16"/>
      <c r="P495" s="16"/>
      <c r="Q495" s="16"/>
      <c r="R495" s="16" t="s">
        <v>40</v>
      </c>
      <c r="S495" s="16"/>
      <c r="T495" s="16"/>
      <c r="U495" s="16"/>
      <c r="V495" s="16" t="str">
        <f t="shared" si="0"/>
        <v>A2</v>
      </c>
      <c r="W495" s="13" t="str">
        <f t="shared" si="1"/>
        <v>Q2</v>
      </c>
      <c r="X495" s="16" t="s">
        <v>1987</v>
      </c>
      <c r="Y495" s="16" t="s">
        <v>1988</v>
      </c>
      <c r="Z495" s="16" t="s">
        <v>43</v>
      </c>
    </row>
    <row r="496" spans="1:26" ht="15.75" customHeight="1">
      <c r="A496" s="48"/>
      <c r="B496" s="48"/>
      <c r="C496" s="89" t="s">
        <v>1751</v>
      </c>
      <c r="D496" s="40">
        <v>489</v>
      </c>
      <c r="E496" s="52" t="s">
        <v>1989</v>
      </c>
      <c r="F496" s="54" t="s">
        <v>72</v>
      </c>
      <c r="G496" s="16"/>
      <c r="H496" s="16" t="s">
        <v>1787</v>
      </c>
      <c r="I496" s="16" t="s">
        <v>59</v>
      </c>
      <c r="J496" s="16" t="s">
        <v>1024</v>
      </c>
      <c r="K496" s="16" t="s">
        <v>1957</v>
      </c>
      <c r="L496" s="16">
        <v>2013</v>
      </c>
      <c r="M496" s="16"/>
      <c r="N496" s="16"/>
      <c r="O496" s="16"/>
      <c r="P496" s="16" t="s">
        <v>40</v>
      </c>
      <c r="Q496" s="16"/>
      <c r="R496" s="16"/>
      <c r="S496" s="16"/>
      <c r="T496" s="16" t="s">
        <v>40</v>
      </c>
      <c r="U496" s="16"/>
      <c r="V496" s="16" t="str">
        <f t="shared" si="0"/>
        <v>C</v>
      </c>
      <c r="W496" s="13" t="str">
        <f t="shared" si="1"/>
        <v>Q4</v>
      </c>
      <c r="X496" s="16" t="s">
        <v>1990</v>
      </c>
      <c r="Y496" s="16" t="s">
        <v>1991</v>
      </c>
      <c r="Z496" s="16" t="s">
        <v>43</v>
      </c>
    </row>
    <row r="497" spans="1:26" ht="15.75" customHeight="1">
      <c r="A497" s="48"/>
      <c r="B497" s="48"/>
      <c r="C497" s="89" t="s">
        <v>1751</v>
      </c>
      <c r="D497" s="40">
        <v>490</v>
      </c>
      <c r="E497" s="52" t="s">
        <v>1992</v>
      </c>
      <c r="F497" s="54" t="s">
        <v>35</v>
      </c>
      <c r="G497" s="16"/>
      <c r="H497" s="16" t="s">
        <v>1787</v>
      </c>
      <c r="I497" s="16" t="s">
        <v>59</v>
      </c>
      <c r="J497" s="16" t="s">
        <v>1024</v>
      </c>
      <c r="K497" s="16" t="s">
        <v>1957</v>
      </c>
      <c r="L497" s="16">
        <v>2013</v>
      </c>
      <c r="M497" s="16"/>
      <c r="N497" s="16"/>
      <c r="O497" s="16"/>
      <c r="P497" s="16" t="s">
        <v>40</v>
      </c>
      <c r="Q497" s="16"/>
      <c r="R497" s="16"/>
      <c r="S497" s="16"/>
      <c r="T497" s="16" t="s">
        <v>40</v>
      </c>
      <c r="U497" s="16"/>
      <c r="V497" s="16" t="str">
        <f t="shared" si="0"/>
        <v>C</v>
      </c>
      <c r="W497" s="13" t="str">
        <f t="shared" si="1"/>
        <v>Q4</v>
      </c>
      <c r="X497" s="73" t="s">
        <v>1993</v>
      </c>
      <c r="Y497" s="16" t="s">
        <v>1994</v>
      </c>
      <c r="Z497" s="16" t="s">
        <v>43</v>
      </c>
    </row>
    <row r="498" spans="1:26" ht="15.75" customHeight="1">
      <c r="A498" s="86"/>
      <c r="B498" s="86"/>
      <c r="C498" s="92" t="s">
        <v>1995</v>
      </c>
      <c r="D498" s="40">
        <v>491</v>
      </c>
      <c r="E498" s="10" t="s">
        <v>1996</v>
      </c>
      <c r="F498" s="11" t="s">
        <v>51</v>
      </c>
      <c r="G498" s="93"/>
      <c r="H498" s="14"/>
      <c r="I498" s="14"/>
      <c r="J498" s="13" t="s">
        <v>1024</v>
      </c>
      <c r="K498" s="13" t="s">
        <v>430</v>
      </c>
      <c r="L498" s="13">
        <v>2013</v>
      </c>
      <c r="M498" s="13"/>
      <c r="N498" s="13"/>
      <c r="O498" s="13"/>
      <c r="P498" s="13" t="s">
        <v>172</v>
      </c>
      <c r="Q498" s="13"/>
      <c r="R498" s="13"/>
      <c r="S498" s="13"/>
      <c r="T498" s="13"/>
      <c r="U498" s="14"/>
      <c r="V498" s="16" t="str">
        <f t="shared" si="0"/>
        <v>C</v>
      </c>
      <c r="W498" s="13" t="str">
        <f t="shared" si="1"/>
        <v>Q4</v>
      </c>
      <c r="X498" s="14"/>
      <c r="Y498" s="13" t="s">
        <v>1997</v>
      </c>
      <c r="Z498" s="13" t="s">
        <v>43</v>
      </c>
    </row>
    <row r="499" spans="1:26" ht="15.75" customHeight="1">
      <c r="A499" s="48"/>
      <c r="B499" s="48"/>
      <c r="C499" s="94" t="s">
        <v>1995</v>
      </c>
      <c r="D499" s="40">
        <v>492</v>
      </c>
      <c r="E499" s="52" t="s">
        <v>1998</v>
      </c>
      <c r="F499" s="53" t="s">
        <v>51</v>
      </c>
      <c r="G499" s="41"/>
      <c r="H499" s="46"/>
      <c r="I499" s="46"/>
      <c r="J499" s="16" t="s">
        <v>778</v>
      </c>
      <c r="K499" s="16" t="s">
        <v>779</v>
      </c>
      <c r="L499" s="16">
        <v>2015</v>
      </c>
      <c r="M499" s="16"/>
      <c r="N499" s="16"/>
      <c r="O499" s="16" t="s">
        <v>172</v>
      </c>
      <c r="P499" s="16"/>
      <c r="Q499" s="16"/>
      <c r="R499" s="16"/>
      <c r="S499" s="16"/>
      <c r="T499" s="16"/>
      <c r="U499" s="46"/>
      <c r="V499" s="16" t="str">
        <f t="shared" si="0"/>
        <v>B</v>
      </c>
      <c r="W499" s="13" t="str">
        <f t="shared" si="1"/>
        <v>Q3</v>
      </c>
      <c r="X499" s="46"/>
      <c r="Y499" s="16" t="s">
        <v>1999</v>
      </c>
      <c r="Z499" s="16" t="s">
        <v>43</v>
      </c>
    </row>
    <row r="500" spans="1:26" ht="15.75" customHeight="1">
      <c r="A500" s="48"/>
      <c r="B500" s="48"/>
      <c r="C500" s="94" t="s">
        <v>1995</v>
      </c>
      <c r="D500" s="40">
        <v>493</v>
      </c>
      <c r="E500" s="52" t="s">
        <v>2000</v>
      </c>
      <c r="F500" s="53" t="s">
        <v>51</v>
      </c>
      <c r="G500" s="41"/>
      <c r="H500" s="46"/>
      <c r="I500" s="46"/>
      <c r="J500" s="16" t="s">
        <v>1024</v>
      </c>
      <c r="K500" s="16" t="s">
        <v>430</v>
      </c>
      <c r="L500" s="16">
        <v>2016</v>
      </c>
      <c r="M500" s="16"/>
      <c r="N500" s="16"/>
      <c r="O500" s="16" t="s">
        <v>172</v>
      </c>
      <c r="P500" s="16"/>
      <c r="Q500" s="16"/>
      <c r="R500" s="16"/>
      <c r="S500" s="16"/>
      <c r="T500" s="16"/>
      <c r="U500" s="46"/>
      <c r="V500" s="16" t="str">
        <f t="shared" si="0"/>
        <v>B</v>
      </c>
      <c r="W500" s="13" t="str">
        <f t="shared" si="1"/>
        <v>Q3</v>
      </c>
      <c r="X500" s="46"/>
      <c r="Y500" s="16" t="s">
        <v>2001</v>
      </c>
      <c r="Z500" s="16" t="s">
        <v>43</v>
      </c>
    </row>
    <row r="501" spans="1:26" ht="15.75" customHeight="1">
      <c r="A501" s="48"/>
      <c r="B501" s="48"/>
      <c r="C501" s="94" t="s">
        <v>1995</v>
      </c>
      <c r="D501" s="40">
        <v>494</v>
      </c>
      <c r="E501" s="52" t="s">
        <v>2002</v>
      </c>
      <c r="F501" s="53" t="s">
        <v>51</v>
      </c>
      <c r="G501" s="41"/>
      <c r="H501" s="46"/>
      <c r="I501" s="46"/>
      <c r="J501" s="16" t="s">
        <v>1890</v>
      </c>
      <c r="K501" s="16" t="s">
        <v>337</v>
      </c>
      <c r="L501" s="16">
        <v>2016</v>
      </c>
      <c r="M501" s="16"/>
      <c r="N501" s="16"/>
      <c r="O501" s="16"/>
      <c r="P501" s="16"/>
      <c r="Q501" s="16"/>
      <c r="R501" s="16"/>
      <c r="S501" s="16" t="s">
        <v>172</v>
      </c>
      <c r="T501" s="16"/>
      <c r="U501" s="46"/>
      <c r="V501" s="16" t="str">
        <f t="shared" si="0"/>
        <v>B</v>
      </c>
      <c r="W501" s="13" t="str">
        <f t="shared" si="1"/>
        <v>Q3</v>
      </c>
      <c r="X501" s="46" t="s">
        <v>706</v>
      </c>
      <c r="Y501" s="16" t="s">
        <v>2003</v>
      </c>
      <c r="Z501" s="16" t="s">
        <v>43</v>
      </c>
    </row>
    <row r="502" spans="1:26" ht="15.75" customHeight="1">
      <c r="A502" s="86"/>
      <c r="B502" s="86"/>
      <c r="C502" s="92" t="s">
        <v>2004</v>
      </c>
      <c r="D502" s="40">
        <v>495</v>
      </c>
      <c r="E502" s="10" t="s">
        <v>2005</v>
      </c>
      <c r="F502" s="11" t="s">
        <v>35</v>
      </c>
      <c r="G502" s="93"/>
      <c r="H502" s="14"/>
      <c r="I502" s="14"/>
      <c r="J502" s="13" t="s">
        <v>804</v>
      </c>
      <c r="K502" s="13" t="s">
        <v>1986</v>
      </c>
      <c r="L502" s="13">
        <v>2015</v>
      </c>
      <c r="M502" s="13"/>
      <c r="N502" s="13"/>
      <c r="O502" s="13"/>
      <c r="P502" s="13"/>
      <c r="Q502" s="13"/>
      <c r="R502" s="13"/>
      <c r="S502" s="13"/>
      <c r="T502" s="13"/>
      <c r="U502" s="13" t="s">
        <v>40</v>
      </c>
      <c r="V502" s="16" t="str">
        <f t="shared" si="0"/>
        <v>NI</v>
      </c>
      <c r="W502" s="13" t="str">
        <f t="shared" si="1"/>
        <v>NI</v>
      </c>
      <c r="X502" s="13" t="s">
        <v>2006</v>
      </c>
      <c r="Y502" s="13" t="s">
        <v>2007</v>
      </c>
      <c r="Z502" s="13" t="s">
        <v>43</v>
      </c>
    </row>
    <row r="503" spans="1:26" ht="15.75" customHeight="1">
      <c r="A503" s="48"/>
      <c r="B503" s="48"/>
      <c r="C503" s="94" t="s">
        <v>2004</v>
      </c>
      <c r="D503" s="40">
        <v>496</v>
      </c>
      <c r="E503" s="52" t="s">
        <v>2008</v>
      </c>
      <c r="F503" s="53" t="s">
        <v>35</v>
      </c>
      <c r="G503" s="41"/>
      <c r="H503" s="46"/>
      <c r="I503" s="46"/>
      <c r="J503" s="16" t="s">
        <v>2009</v>
      </c>
      <c r="K503" s="16" t="s">
        <v>2010</v>
      </c>
      <c r="L503" s="16">
        <v>2016</v>
      </c>
      <c r="M503" s="16"/>
      <c r="N503" s="16"/>
      <c r="O503" s="16"/>
      <c r="P503" s="16"/>
      <c r="Q503" s="16"/>
      <c r="R503" s="16"/>
      <c r="S503" s="16"/>
      <c r="T503" s="16"/>
      <c r="U503" s="16" t="s">
        <v>40</v>
      </c>
      <c r="V503" s="16" t="str">
        <f t="shared" si="0"/>
        <v>NI</v>
      </c>
      <c r="W503" s="13" t="str">
        <f t="shared" si="1"/>
        <v>NI</v>
      </c>
      <c r="X503" s="16" t="s">
        <v>2011</v>
      </c>
      <c r="Y503" s="16" t="s">
        <v>2012</v>
      </c>
      <c r="Z503" s="16" t="s">
        <v>43</v>
      </c>
    </row>
    <row r="504" spans="1:26" ht="15.75" customHeight="1">
      <c r="A504" s="48"/>
      <c r="B504" s="48"/>
      <c r="C504" s="94" t="s">
        <v>2004</v>
      </c>
      <c r="D504" s="40">
        <v>497</v>
      </c>
      <c r="E504" s="52" t="s">
        <v>2013</v>
      </c>
      <c r="F504" s="53" t="s">
        <v>35</v>
      </c>
      <c r="G504" s="54" t="s">
        <v>58</v>
      </c>
      <c r="H504" s="46"/>
      <c r="I504" s="46"/>
      <c r="J504" s="16" t="s">
        <v>1024</v>
      </c>
      <c r="K504" s="16" t="s">
        <v>1239</v>
      </c>
      <c r="L504" s="16">
        <v>2016</v>
      </c>
      <c r="M504" s="16"/>
      <c r="N504" s="16"/>
      <c r="O504" s="16" t="s">
        <v>172</v>
      </c>
      <c r="P504" s="16"/>
      <c r="Q504" s="16"/>
      <c r="R504" s="16"/>
      <c r="S504" s="16"/>
      <c r="T504" s="16"/>
      <c r="U504" s="16"/>
      <c r="V504" s="16" t="str">
        <f t="shared" si="0"/>
        <v>B</v>
      </c>
      <c r="W504" s="13" t="str">
        <f t="shared" si="1"/>
        <v>Q3</v>
      </c>
      <c r="X504" s="16" t="s">
        <v>2014</v>
      </c>
      <c r="Y504" s="16" t="s">
        <v>2015</v>
      </c>
      <c r="Z504" s="16" t="s">
        <v>43</v>
      </c>
    </row>
    <row r="505" spans="1:26" ht="15.75" customHeight="1">
      <c r="A505" s="48"/>
      <c r="B505" s="48"/>
      <c r="C505" s="94" t="s">
        <v>2004</v>
      </c>
      <c r="D505" s="40">
        <v>498</v>
      </c>
      <c r="E505" s="52" t="s">
        <v>2016</v>
      </c>
      <c r="F505" s="53" t="s">
        <v>35</v>
      </c>
      <c r="G505" s="41"/>
      <c r="H505" s="46"/>
      <c r="I505" s="46"/>
      <c r="J505" s="16" t="s">
        <v>1024</v>
      </c>
      <c r="K505" s="16" t="s">
        <v>1239</v>
      </c>
      <c r="L505" s="16">
        <v>2016</v>
      </c>
      <c r="M505" s="16"/>
      <c r="N505" s="16"/>
      <c r="O505" s="16" t="s">
        <v>172</v>
      </c>
      <c r="P505" s="16"/>
      <c r="Q505" s="16"/>
      <c r="R505" s="16"/>
      <c r="S505" s="16"/>
      <c r="T505" s="16"/>
      <c r="U505" s="16"/>
      <c r="V505" s="16" t="str">
        <f t="shared" si="0"/>
        <v>B</v>
      </c>
      <c r="W505" s="13" t="str">
        <f t="shared" si="1"/>
        <v>Q3</v>
      </c>
      <c r="X505" s="16" t="s">
        <v>2017</v>
      </c>
      <c r="Y505" s="16" t="s">
        <v>2012</v>
      </c>
      <c r="Z505" s="16" t="s">
        <v>43</v>
      </c>
    </row>
    <row r="506" spans="1:26" ht="15.75" customHeight="1">
      <c r="A506" s="48"/>
      <c r="B506" s="48"/>
      <c r="C506" s="94" t="s">
        <v>2004</v>
      </c>
      <c r="D506" s="40">
        <v>499</v>
      </c>
      <c r="E506" s="52" t="s">
        <v>2018</v>
      </c>
      <c r="F506" s="53" t="s">
        <v>35</v>
      </c>
      <c r="G506" s="41"/>
      <c r="H506" s="46"/>
      <c r="I506" s="46"/>
      <c r="J506" s="16" t="s">
        <v>2019</v>
      </c>
      <c r="K506" s="16" t="s">
        <v>2020</v>
      </c>
      <c r="L506" s="16">
        <v>2017</v>
      </c>
      <c r="M506" s="16"/>
      <c r="N506" s="16"/>
      <c r="O506" s="16"/>
      <c r="P506" s="16"/>
      <c r="Q506" s="16"/>
      <c r="R506" s="16"/>
      <c r="S506" s="16"/>
      <c r="T506" s="16"/>
      <c r="U506" s="16" t="s">
        <v>40</v>
      </c>
      <c r="V506" s="16" t="str">
        <f t="shared" si="0"/>
        <v>NI</v>
      </c>
      <c r="W506" s="13" t="str">
        <f t="shared" si="1"/>
        <v>NI</v>
      </c>
      <c r="X506" s="16" t="s">
        <v>2011</v>
      </c>
      <c r="Y506" s="16" t="s">
        <v>2021</v>
      </c>
      <c r="Z506" s="16" t="s">
        <v>43</v>
      </c>
    </row>
    <row r="507" spans="1:26" ht="15.75" customHeight="1">
      <c r="A507" s="48"/>
      <c r="B507" s="48"/>
      <c r="C507" s="94" t="s">
        <v>2004</v>
      </c>
      <c r="D507" s="40">
        <v>500</v>
      </c>
      <c r="E507" s="52" t="s">
        <v>2022</v>
      </c>
      <c r="F507" s="53" t="s">
        <v>35</v>
      </c>
      <c r="G507" s="41"/>
      <c r="H507" s="46"/>
      <c r="I507" s="46"/>
      <c r="J507" s="16" t="s">
        <v>2023</v>
      </c>
      <c r="K507" s="16" t="s">
        <v>2024</v>
      </c>
      <c r="L507" s="16">
        <v>2018</v>
      </c>
      <c r="M507" s="16"/>
      <c r="N507" s="16"/>
      <c r="O507" s="16"/>
      <c r="P507" s="16"/>
      <c r="Q507" s="16"/>
      <c r="R507" s="16"/>
      <c r="S507" s="16"/>
      <c r="T507" s="16"/>
      <c r="U507" s="16" t="s">
        <v>40</v>
      </c>
      <c r="V507" s="16" t="str">
        <f t="shared" si="0"/>
        <v>NI</v>
      </c>
      <c r="W507" s="13" t="str">
        <f t="shared" si="1"/>
        <v>NI</v>
      </c>
      <c r="X507" s="16" t="s">
        <v>2011</v>
      </c>
      <c r="Y507" s="16" t="s">
        <v>2025</v>
      </c>
      <c r="Z507" s="16" t="s">
        <v>43</v>
      </c>
    </row>
    <row r="508" spans="1:26" ht="15.75" customHeight="1">
      <c r="A508" s="48"/>
      <c r="B508" s="48"/>
      <c r="C508" s="94" t="s">
        <v>2004</v>
      </c>
      <c r="D508" s="40">
        <v>501</v>
      </c>
      <c r="E508" s="52" t="s">
        <v>2026</v>
      </c>
      <c r="F508" s="53" t="s">
        <v>72</v>
      </c>
      <c r="G508" s="41"/>
      <c r="H508" s="46"/>
      <c r="I508" s="46"/>
      <c r="J508" s="16" t="s">
        <v>1800</v>
      </c>
      <c r="K508" s="46" t="s">
        <v>1801</v>
      </c>
      <c r="L508" s="16">
        <v>2019</v>
      </c>
      <c r="M508" s="16"/>
      <c r="N508" s="16"/>
      <c r="O508" s="16" t="s">
        <v>172</v>
      </c>
      <c r="P508" s="16"/>
      <c r="Q508" s="16"/>
      <c r="R508" s="16"/>
      <c r="S508" s="16"/>
      <c r="T508" s="16"/>
      <c r="U508" s="16"/>
      <c r="V508" s="16" t="str">
        <f t="shared" si="0"/>
        <v>B</v>
      </c>
      <c r="W508" s="13" t="str">
        <f t="shared" si="1"/>
        <v>Q3</v>
      </c>
      <c r="X508" s="46" t="s">
        <v>2027</v>
      </c>
      <c r="Y508" s="46" t="s">
        <v>2028</v>
      </c>
      <c r="Z508" s="16" t="s">
        <v>43</v>
      </c>
    </row>
    <row r="509" spans="1:26" ht="15.75" customHeight="1">
      <c r="A509" s="48"/>
      <c r="B509" s="48"/>
      <c r="C509" s="94" t="s">
        <v>2004</v>
      </c>
      <c r="D509" s="40">
        <v>502</v>
      </c>
      <c r="E509" s="52" t="s">
        <v>2029</v>
      </c>
      <c r="F509" s="53" t="s">
        <v>35</v>
      </c>
      <c r="G509" s="41"/>
      <c r="H509" s="46"/>
      <c r="I509" s="46"/>
      <c r="J509" s="16" t="s">
        <v>788</v>
      </c>
      <c r="K509" s="46" t="s">
        <v>1806</v>
      </c>
      <c r="L509" s="16">
        <v>2020</v>
      </c>
      <c r="M509" s="16"/>
      <c r="N509" s="16"/>
      <c r="O509" s="16" t="s">
        <v>172</v>
      </c>
      <c r="P509" s="16"/>
      <c r="Q509" s="16"/>
      <c r="R509" s="16"/>
      <c r="S509" s="16"/>
      <c r="T509" s="16"/>
      <c r="U509" s="16"/>
      <c r="V509" s="16" t="str">
        <f t="shared" si="0"/>
        <v>B</v>
      </c>
      <c r="W509" s="13" t="str">
        <f t="shared" si="1"/>
        <v>Q3</v>
      </c>
      <c r="X509" s="16" t="s">
        <v>2030</v>
      </c>
      <c r="Y509" s="16" t="s">
        <v>2031</v>
      </c>
      <c r="Z509" s="16" t="s">
        <v>43</v>
      </c>
    </row>
    <row r="510" spans="1:26" ht="15.75" customHeight="1">
      <c r="A510" s="48"/>
      <c r="B510" s="48"/>
      <c r="C510" s="94" t="s">
        <v>2004</v>
      </c>
      <c r="D510" s="40">
        <v>503</v>
      </c>
      <c r="E510" s="52" t="s">
        <v>2032</v>
      </c>
      <c r="F510" s="53" t="s">
        <v>35</v>
      </c>
      <c r="G510" s="41"/>
      <c r="H510" s="46"/>
      <c r="I510" s="46"/>
      <c r="J510" s="16" t="s">
        <v>788</v>
      </c>
      <c r="K510" s="46" t="s">
        <v>1806</v>
      </c>
      <c r="L510" s="16">
        <v>2020</v>
      </c>
      <c r="M510" s="16"/>
      <c r="N510" s="16"/>
      <c r="O510" s="16" t="s">
        <v>172</v>
      </c>
      <c r="P510" s="16"/>
      <c r="Q510" s="16"/>
      <c r="R510" s="16"/>
      <c r="S510" s="16"/>
      <c r="T510" s="16"/>
      <c r="U510" s="16"/>
      <c r="V510" s="16" t="str">
        <f t="shared" si="0"/>
        <v>B</v>
      </c>
      <c r="W510" s="13" t="str">
        <f t="shared" si="1"/>
        <v>Q3</v>
      </c>
      <c r="X510" s="16" t="s">
        <v>2033</v>
      </c>
      <c r="Y510" s="16" t="s">
        <v>2034</v>
      </c>
      <c r="Z510" s="16" t="s">
        <v>43</v>
      </c>
    </row>
    <row r="511" spans="1:26" ht="15.75" customHeight="1">
      <c r="A511" s="38"/>
      <c r="B511" s="38"/>
      <c r="C511" s="94" t="s">
        <v>2004</v>
      </c>
      <c r="D511" s="40">
        <v>504</v>
      </c>
      <c r="E511" s="52" t="s">
        <v>2035</v>
      </c>
      <c r="F511" s="53" t="s">
        <v>35</v>
      </c>
      <c r="G511" s="41"/>
      <c r="H511" s="46"/>
      <c r="I511" s="46"/>
      <c r="J511" s="16" t="s">
        <v>788</v>
      </c>
      <c r="K511" s="46" t="s">
        <v>1806</v>
      </c>
      <c r="L511" s="16">
        <v>2020</v>
      </c>
      <c r="M511" s="16"/>
      <c r="N511" s="16"/>
      <c r="O511" s="16" t="s">
        <v>172</v>
      </c>
      <c r="P511" s="16"/>
      <c r="Q511" s="16"/>
      <c r="R511" s="16"/>
      <c r="S511" s="16"/>
      <c r="T511" s="16"/>
      <c r="U511" s="16"/>
      <c r="V511" s="16" t="str">
        <f t="shared" si="0"/>
        <v>B</v>
      </c>
      <c r="W511" s="13" t="str">
        <f t="shared" si="1"/>
        <v>Q3</v>
      </c>
      <c r="X511" s="16" t="s">
        <v>2011</v>
      </c>
      <c r="Y511" s="16" t="s">
        <v>2036</v>
      </c>
      <c r="Z511" s="16" t="s">
        <v>43</v>
      </c>
    </row>
    <row r="512" spans="1:26" ht="15.75" customHeight="1">
      <c r="A512" s="48"/>
      <c r="B512" s="48"/>
      <c r="C512" s="94" t="s">
        <v>2004</v>
      </c>
      <c r="D512" s="40">
        <v>505</v>
      </c>
      <c r="E512" s="52" t="s">
        <v>2037</v>
      </c>
      <c r="F512" s="53" t="s">
        <v>35</v>
      </c>
      <c r="G512" s="41"/>
      <c r="H512" s="46"/>
      <c r="I512" s="46"/>
      <c r="J512" s="16" t="s">
        <v>2038</v>
      </c>
      <c r="K512" s="46" t="s">
        <v>2039</v>
      </c>
      <c r="L512" s="16">
        <v>2020</v>
      </c>
      <c r="M512" s="16"/>
      <c r="N512" s="16"/>
      <c r="O512" s="16" t="s">
        <v>172</v>
      </c>
      <c r="P512" s="16"/>
      <c r="Q512" s="16"/>
      <c r="R512" s="16"/>
      <c r="S512" s="16"/>
      <c r="T512" s="16"/>
      <c r="U512" s="16"/>
      <c r="V512" s="16" t="str">
        <f t="shared" si="0"/>
        <v>B</v>
      </c>
      <c r="W512" s="13" t="str">
        <f t="shared" si="1"/>
        <v>Q3</v>
      </c>
      <c r="X512" s="16" t="s">
        <v>2040</v>
      </c>
      <c r="Y512" s="16" t="s">
        <v>2041</v>
      </c>
      <c r="Z512" s="16" t="s">
        <v>43</v>
      </c>
    </row>
    <row r="513" spans="1:26" ht="15.75" customHeight="1">
      <c r="A513" s="86"/>
      <c r="B513" s="86"/>
      <c r="C513" s="87" t="s">
        <v>2042</v>
      </c>
      <c r="D513" s="40">
        <v>506</v>
      </c>
      <c r="E513" s="10" t="s">
        <v>2043</v>
      </c>
      <c r="F513" s="11" t="s">
        <v>58</v>
      </c>
      <c r="G513" s="93"/>
      <c r="H513" s="14"/>
      <c r="I513" s="14" t="s">
        <v>59</v>
      </c>
      <c r="J513" s="13" t="s">
        <v>2044</v>
      </c>
      <c r="K513" s="13" t="s">
        <v>2045</v>
      </c>
      <c r="L513" s="13">
        <v>2021</v>
      </c>
      <c r="M513" s="13"/>
      <c r="N513" s="13"/>
      <c r="O513" s="13"/>
      <c r="P513" s="13" t="s">
        <v>172</v>
      </c>
      <c r="Q513" s="13"/>
      <c r="R513" s="13"/>
      <c r="S513" s="13"/>
      <c r="T513" s="13"/>
      <c r="U513" s="13"/>
      <c r="V513" s="16" t="str">
        <f t="shared" si="0"/>
        <v>C</v>
      </c>
      <c r="W513" s="13" t="str">
        <f t="shared" si="1"/>
        <v>Q4</v>
      </c>
      <c r="X513" s="13" t="s">
        <v>2046</v>
      </c>
      <c r="Y513" s="13" t="s">
        <v>2047</v>
      </c>
      <c r="Z513" s="13" t="s">
        <v>43</v>
      </c>
    </row>
    <row r="514" spans="1:26" ht="15.75" customHeight="1">
      <c r="A514" s="48"/>
      <c r="B514" s="48"/>
      <c r="C514" s="89" t="s">
        <v>2042</v>
      </c>
      <c r="D514" s="40">
        <v>507</v>
      </c>
      <c r="E514" s="69" t="s">
        <v>2048</v>
      </c>
      <c r="F514" s="53" t="s">
        <v>58</v>
      </c>
      <c r="G514" s="41"/>
      <c r="H514" s="46"/>
      <c r="I514" s="16" t="s">
        <v>59</v>
      </c>
      <c r="J514" s="16" t="s">
        <v>1967</v>
      </c>
      <c r="K514" s="16" t="s">
        <v>2049</v>
      </c>
      <c r="L514" s="16">
        <v>2021</v>
      </c>
      <c r="M514" s="16"/>
      <c r="N514" s="16"/>
      <c r="O514" s="16" t="s">
        <v>40</v>
      </c>
      <c r="P514" s="16"/>
      <c r="Q514" s="16"/>
      <c r="R514" s="16"/>
      <c r="S514" s="16"/>
      <c r="T514" s="16"/>
      <c r="U514" s="16"/>
      <c r="V514" s="16" t="str">
        <f t="shared" si="0"/>
        <v>B</v>
      </c>
      <c r="W514" s="13" t="str">
        <f t="shared" si="1"/>
        <v>Q3</v>
      </c>
      <c r="X514" s="16" t="s">
        <v>2046</v>
      </c>
      <c r="Y514" s="16" t="s">
        <v>2050</v>
      </c>
      <c r="Z514" s="16" t="s">
        <v>1380</v>
      </c>
    </row>
    <row r="515" spans="1:26" ht="15.75" customHeight="1">
      <c r="A515" s="38"/>
      <c r="B515" s="38"/>
      <c r="C515" s="89" t="s">
        <v>2042</v>
      </c>
      <c r="D515" s="40">
        <v>508</v>
      </c>
      <c r="E515" s="69" t="s">
        <v>2051</v>
      </c>
      <c r="F515" s="53" t="s">
        <v>72</v>
      </c>
      <c r="G515" s="41"/>
      <c r="H515" s="46"/>
      <c r="I515" s="16" t="s">
        <v>59</v>
      </c>
      <c r="J515" s="16" t="s">
        <v>2052</v>
      </c>
      <c r="K515" s="16" t="s">
        <v>2053</v>
      </c>
      <c r="L515" s="16">
        <v>2021</v>
      </c>
      <c r="M515" s="16"/>
      <c r="N515" s="16"/>
      <c r="O515" s="16" t="s">
        <v>40</v>
      </c>
      <c r="P515" s="16"/>
      <c r="Q515" s="16"/>
      <c r="R515" s="16"/>
      <c r="S515" s="16"/>
      <c r="T515" s="16"/>
      <c r="U515" s="16"/>
      <c r="V515" s="16" t="str">
        <f t="shared" si="0"/>
        <v>B</v>
      </c>
      <c r="W515" s="13" t="str">
        <f t="shared" si="1"/>
        <v>Q3</v>
      </c>
      <c r="X515" s="16" t="s">
        <v>2046</v>
      </c>
      <c r="Y515" s="16" t="s">
        <v>2054</v>
      </c>
      <c r="Z515" s="16" t="s">
        <v>43</v>
      </c>
    </row>
    <row r="516" spans="1:26" ht="15.75" customHeight="1">
      <c r="A516" s="48"/>
      <c r="B516" s="48"/>
      <c r="C516" s="89" t="s">
        <v>2042</v>
      </c>
      <c r="D516" s="40">
        <v>509</v>
      </c>
      <c r="E516" s="69" t="s">
        <v>2055</v>
      </c>
      <c r="F516" s="53" t="s">
        <v>51</v>
      </c>
      <c r="G516" s="41"/>
      <c r="H516" s="46"/>
      <c r="I516" s="16" t="s">
        <v>385</v>
      </c>
      <c r="J516" s="16" t="s">
        <v>1915</v>
      </c>
      <c r="K516" s="16" t="s">
        <v>293</v>
      </c>
      <c r="L516" s="16">
        <v>2017</v>
      </c>
      <c r="M516" s="16"/>
      <c r="N516" s="16" t="s">
        <v>40</v>
      </c>
      <c r="O516" s="16"/>
      <c r="P516" s="16"/>
      <c r="Q516" s="16"/>
      <c r="R516" s="16"/>
      <c r="S516" s="16"/>
      <c r="T516" s="16"/>
      <c r="U516" s="16"/>
      <c r="V516" s="16" t="str">
        <f t="shared" si="0"/>
        <v>A2</v>
      </c>
      <c r="W516" s="13" t="str">
        <f t="shared" si="1"/>
        <v>Q2</v>
      </c>
      <c r="X516" s="16" t="s">
        <v>2056</v>
      </c>
      <c r="Y516" s="16" t="s">
        <v>2057</v>
      </c>
      <c r="Z516" s="16" t="s">
        <v>43</v>
      </c>
    </row>
    <row r="517" spans="1:26" ht="15.75" customHeight="1">
      <c r="A517" s="48"/>
      <c r="B517" s="48"/>
      <c r="C517" s="89" t="s">
        <v>2042</v>
      </c>
      <c r="D517" s="40">
        <v>510</v>
      </c>
      <c r="E517" s="69" t="s">
        <v>1876</v>
      </c>
      <c r="F517" s="53" t="s">
        <v>51</v>
      </c>
      <c r="G517" s="54" t="s">
        <v>58</v>
      </c>
      <c r="H517" s="46"/>
      <c r="I517" s="16" t="s">
        <v>385</v>
      </c>
      <c r="J517" s="16" t="s">
        <v>1915</v>
      </c>
      <c r="K517" s="16" t="s">
        <v>293</v>
      </c>
      <c r="L517" s="16">
        <v>2017</v>
      </c>
      <c r="M517" s="16"/>
      <c r="N517" s="16" t="s">
        <v>40</v>
      </c>
      <c r="O517" s="16"/>
      <c r="P517" s="16"/>
      <c r="Q517" s="16"/>
      <c r="R517" s="16"/>
      <c r="S517" s="16"/>
      <c r="T517" s="16"/>
      <c r="U517" s="16"/>
      <c r="V517" s="16" t="str">
        <f t="shared" si="0"/>
        <v>A2</v>
      </c>
      <c r="W517" s="13" t="str">
        <f t="shared" si="1"/>
        <v>Q2</v>
      </c>
      <c r="X517" s="73" t="s">
        <v>2058</v>
      </c>
      <c r="Y517" s="16" t="s">
        <v>2059</v>
      </c>
      <c r="Z517" s="16" t="s">
        <v>43</v>
      </c>
    </row>
    <row r="518" spans="1:26" ht="15.75" customHeight="1">
      <c r="A518" s="48"/>
      <c r="B518" s="48"/>
      <c r="C518" s="89" t="s">
        <v>2042</v>
      </c>
      <c r="D518" s="40">
        <v>511</v>
      </c>
      <c r="E518" s="69" t="s">
        <v>2060</v>
      </c>
      <c r="F518" s="53" t="s">
        <v>58</v>
      </c>
      <c r="G518" s="41"/>
      <c r="H518" s="46"/>
      <c r="I518" s="16" t="s">
        <v>59</v>
      </c>
      <c r="J518" s="16" t="s">
        <v>2061</v>
      </c>
      <c r="K518" s="16" t="s">
        <v>2062</v>
      </c>
      <c r="L518" s="16">
        <v>2017</v>
      </c>
      <c r="M518" s="16"/>
      <c r="N518" s="16"/>
      <c r="O518" s="16" t="s">
        <v>40</v>
      </c>
      <c r="P518" s="16"/>
      <c r="Q518" s="16"/>
      <c r="R518" s="16"/>
      <c r="S518" s="16"/>
      <c r="T518" s="16"/>
      <c r="U518" s="16"/>
      <c r="V518" s="16" t="str">
        <f t="shared" si="0"/>
        <v>B</v>
      </c>
      <c r="W518" s="13" t="str">
        <f t="shared" si="1"/>
        <v>Q3</v>
      </c>
      <c r="X518" s="16" t="s">
        <v>2063</v>
      </c>
      <c r="Y518" s="46" t="s">
        <v>2064</v>
      </c>
      <c r="Z518" s="16" t="s">
        <v>43</v>
      </c>
    </row>
    <row r="519" spans="1:26" ht="15.75" customHeight="1">
      <c r="A519" s="48"/>
      <c r="B519" s="48"/>
      <c r="C519" s="89" t="s">
        <v>2042</v>
      </c>
      <c r="D519" s="40">
        <v>512</v>
      </c>
      <c r="E519" s="69" t="s">
        <v>2065</v>
      </c>
      <c r="F519" s="53" t="s">
        <v>58</v>
      </c>
      <c r="G519" s="41"/>
      <c r="H519" s="46"/>
      <c r="I519" s="16" t="s">
        <v>298</v>
      </c>
      <c r="J519" s="16" t="s">
        <v>299</v>
      </c>
      <c r="K519" s="16" t="s">
        <v>300</v>
      </c>
      <c r="L519" s="16">
        <v>2017</v>
      </c>
      <c r="M519" s="16"/>
      <c r="N519" s="16" t="s">
        <v>40</v>
      </c>
      <c r="O519" s="16"/>
      <c r="P519" s="16"/>
      <c r="Q519" s="16"/>
      <c r="R519" s="16"/>
      <c r="S519" s="16"/>
      <c r="T519" s="16"/>
      <c r="U519" s="16"/>
      <c r="V519" s="16" t="str">
        <f t="shared" si="0"/>
        <v>A2</v>
      </c>
      <c r="W519" s="13" t="str">
        <f t="shared" si="1"/>
        <v>Q2</v>
      </c>
      <c r="X519" s="73" t="s">
        <v>2066</v>
      </c>
      <c r="Y519" s="46" t="s">
        <v>2067</v>
      </c>
      <c r="Z519" s="16" t="s">
        <v>43</v>
      </c>
    </row>
    <row r="520" spans="1:26" ht="15.75" customHeight="1">
      <c r="A520" s="48"/>
      <c r="B520" s="48"/>
      <c r="C520" s="89" t="s">
        <v>2042</v>
      </c>
      <c r="D520" s="40">
        <v>513</v>
      </c>
      <c r="E520" s="69" t="s">
        <v>2068</v>
      </c>
      <c r="F520" s="53" t="s">
        <v>51</v>
      </c>
      <c r="G520" s="41"/>
      <c r="H520" s="46"/>
      <c r="I520" s="16" t="s">
        <v>298</v>
      </c>
      <c r="J520" s="16" t="s">
        <v>299</v>
      </c>
      <c r="K520" s="16" t="s">
        <v>300</v>
      </c>
      <c r="L520" s="16">
        <v>2017</v>
      </c>
      <c r="M520" s="16"/>
      <c r="N520" s="16" t="s">
        <v>40</v>
      </c>
      <c r="O520" s="16"/>
      <c r="P520" s="16"/>
      <c r="Q520" s="16"/>
      <c r="R520" s="16"/>
      <c r="S520" s="16"/>
      <c r="T520" s="16"/>
      <c r="U520" s="16"/>
      <c r="V520" s="16" t="str">
        <f t="shared" si="0"/>
        <v>A2</v>
      </c>
      <c r="W520" s="13" t="str">
        <f t="shared" si="1"/>
        <v>Q2</v>
      </c>
      <c r="X520" s="73" t="s">
        <v>2069</v>
      </c>
      <c r="Y520" s="46" t="s">
        <v>2070</v>
      </c>
      <c r="Z520" s="46" t="s">
        <v>1197</v>
      </c>
    </row>
    <row r="521" spans="1:26" ht="15.75" customHeight="1">
      <c r="A521" s="48"/>
      <c r="B521" s="48"/>
      <c r="C521" s="89" t="s">
        <v>2042</v>
      </c>
      <c r="D521" s="40">
        <v>514</v>
      </c>
      <c r="E521" s="69" t="s">
        <v>2071</v>
      </c>
      <c r="F521" s="53" t="s">
        <v>58</v>
      </c>
      <c r="G521" s="53" t="s">
        <v>51</v>
      </c>
      <c r="H521" s="46"/>
      <c r="I521" s="16" t="s">
        <v>298</v>
      </c>
      <c r="J521" s="16" t="s">
        <v>299</v>
      </c>
      <c r="K521" s="16" t="s">
        <v>300</v>
      </c>
      <c r="L521" s="16">
        <v>2017</v>
      </c>
      <c r="M521" s="16"/>
      <c r="N521" s="16" t="s">
        <v>40</v>
      </c>
      <c r="O521" s="16"/>
      <c r="P521" s="16"/>
      <c r="Q521" s="16"/>
      <c r="R521" s="16"/>
      <c r="S521" s="16"/>
      <c r="T521" s="16"/>
      <c r="U521" s="16"/>
      <c r="V521" s="16" t="str">
        <f t="shared" si="0"/>
        <v>A2</v>
      </c>
      <c r="W521" s="13" t="str">
        <f t="shared" si="1"/>
        <v>Q2</v>
      </c>
      <c r="X521" s="73" t="s">
        <v>2072</v>
      </c>
      <c r="Y521" s="16" t="s">
        <v>2073</v>
      </c>
      <c r="Z521" s="16" t="s">
        <v>1197</v>
      </c>
    </row>
    <row r="522" spans="1:26" ht="15.75" customHeight="1">
      <c r="A522" s="48"/>
      <c r="B522" s="48"/>
      <c r="C522" s="89" t="s">
        <v>2042</v>
      </c>
      <c r="D522" s="40">
        <v>515</v>
      </c>
      <c r="E522" s="69" t="s">
        <v>2074</v>
      </c>
      <c r="F522" s="53" t="s">
        <v>58</v>
      </c>
      <c r="G522" s="53" t="s">
        <v>51</v>
      </c>
      <c r="H522" s="46"/>
      <c r="I522" s="16" t="s">
        <v>59</v>
      </c>
      <c r="J522" s="16" t="s">
        <v>523</v>
      </c>
      <c r="K522" s="16" t="s">
        <v>447</v>
      </c>
      <c r="L522" s="16">
        <v>2015</v>
      </c>
      <c r="M522" s="16"/>
      <c r="N522" s="16"/>
      <c r="O522" s="16"/>
      <c r="P522" s="16" t="s">
        <v>40</v>
      </c>
      <c r="Q522" s="16"/>
      <c r="R522" s="16"/>
      <c r="S522" s="16"/>
      <c r="T522" s="16"/>
      <c r="U522" s="16"/>
      <c r="V522" s="16" t="str">
        <f t="shared" si="0"/>
        <v>C</v>
      </c>
      <c r="W522" s="13" t="str">
        <f t="shared" si="1"/>
        <v>Q4</v>
      </c>
      <c r="X522" s="16" t="s">
        <v>2075</v>
      </c>
      <c r="Y522" s="16" t="s">
        <v>2076</v>
      </c>
      <c r="Z522" s="16" t="s">
        <v>1197</v>
      </c>
    </row>
    <row r="523" spans="1:26" ht="15.75" customHeight="1">
      <c r="A523" s="48"/>
      <c r="B523" s="48"/>
      <c r="C523" s="89" t="s">
        <v>2042</v>
      </c>
      <c r="D523" s="40">
        <v>516</v>
      </c>
      <c r="E523" s="69" t="s">
        <v>2077</v>
      </c>
      <c r="F523" s="53" t="s">
        <v>58</v>
      </c>
      <c r="G523" s="41"/>
      <c r="H523" s="46"/>
      <c r="I523" s="16" t="s">
        <v>59</v>
      </c>
      <c r="J523" s="16" t="s">
        <v>2078</v>
      </c>
      <c r="K523" s="16" t="s">
        <v>2079</v>
      </c>
      <c r="L523" s="16">
        <v>2015</v>
      </c>
      <c r="M523" s="16"/>
      <c r="N523" s="16"/>
      <c r="O523" s="16"/>
      <c r="P523" s="16" t="s">
        <v>40</v>
      </c>
      <c r="Q523" s="16"/>
      <c r="R523" s="16"/>
      <c r="S523" s="16"/>
      <c r="T523" s="16"/>
      <c r="U523" s="16"/>
      <c r="V523" s="16" t="str">
        <f t="shared" si="0"/>
        <v>C</v>
      </c>
      <c r="W523" s="13" t="str">
        <f t="shared" si="1"/>
        <v>Q4</v>
      </c>
      <c r="X523" s="16" t="s">
        <v>2080</v>
      </c>
      <c r="Y523" s="16" t="s">
        <v>2081</v>
      </c>
      <c r="Z523" s="16" t="s">
        <v>1197</v>
      </c>
    </row>
    <row r="524" spans="1:26" ht="15.75" customHeight="1">
      <c r="A524" s="48"/>
      <c r="B524" s="48"/>
      <c r="C524" s="89" t="s">
        <v>2042</v>
      </c>
      <c r="D524" s="40">
        <v>517</v>
      </c>
      <c r="E524" s="69" t="s">
        <v>2082</v>
      </c>
      <c r="F524" s="53" t="s">
        <v>58</v>
      </c>
      <c r="G524" s="41"/>
      <c r="H524" s="46"/>
      <c r="I524" s="16" t="s">
        <v>59</v>
      </c>
      <c r="J524" s="16" t="s">
        <v>2078</v>
      </c>
      <c r="K524" s="16" t="s">
        <v>2079</v>
      </c>
      <c r="L524" s="16">
        <v>2015</v>
      </c>
      <c r="M524" s="16"/>
      <c r="N524" s="16"/>
      <c r="O524" s="16"/>
      <c r="P524" s="16" t="s">
        <v>40</v>
      </c>
      <c r="Q524" s="16"/>
      <c r="R524" s="16"/>
      <c r="S524" s="16"/>
      <c r="T524" s="16"/>
      <c r="U524" s="16"/>
      <c r="V524" s="16" t="str">
        <f t="shared" si="0"/>
        <v>C</v>
      </c>
      <c r="W524" s="13" t="str">
        <f t="shared" si="1"/>
        <v>Q4</v>
      </c>
      <c r="X524" s="16" t="s">
        <v>2080</v>
      </c>
      <c r="Y524" s="16" t="s">
        <v>2081</v>
      </c>
      <c r="Z524" s="16" t="s">
        <v>1197</v>
      </c>
    </row>
    <row r="525" spans="1:26" ht="15.75" customHeight="1">
      <c r="A525" s="48"/>
      <c r="B525" s="48"/>
      <c r="C525" s="89" t="s">
        <v>2042</v>
      </c>
      <c r="D525" s="40">
        <v>518</v>
      </c>
      <c r="E525" s="69" t="s">
        <v>2083</v>
      </c>
      <c r="F525" s="53" t="s">
        <v>58</v>
      </c>
      <c r="G525" s="41"/>
      <c r="H525" s="46"/>
      <c r="I525" s="16" t="s">
        <v>59</v>
      </c>
      <c r="J525" s="16" t="s">
        <v>2061</v>
      </c>
      <c r="K525" s="16" t="s">
        <v>2062</v>
      </c>
      <c r="L525" s="16">
        <v>2014</v>
      </c>
      <c r="M525" s="16"/>
      <c r="N525" s="16"/>
      <c r="O525" s="16" t="s">
        <v>40</v>
      </c>
      <c r="P525" s="16"/>
      <c r="Q525" s="16"/>
      <c r="R525" s="16"/>
      <c r="S525" s="16"/>
      <c r="T525" s="16"/>
      <c r="U525" s="16"/>
      <c r="V525" s="16" t="str">
        <f t="shared" si="0"/>
        <v>B</v>
      </c>
      <c r="W525" s="13" t="str">
        <f t="shared" si="1"/>
        <v>Q3</v>
      </c>
      <c r="X525" s="73" t="s">
        <v>2084</v>
      </c>
      <c r="Y525" s="16" t="s">
        <v>2085</v>
      </c>
      <c r="Z525" s="16" t="s">
        <v>2086</v>
      </c>
    </row>
    <row r="526" spans="1:26" ht="15.75" customHeight="1">
      <c r="A526" s="48"/>
      <c r="B526" s="48"/>
      <c r="C526" s="89" t="s">
        <v>2042</v>
      </c>
      <c r="D526" s="40">
        <v>519</v>
      </c>
      <c r="E526" s="69" t="s">
        <v>2087</v>
      </c>
      <c r="F526" s="53" t="s">
        <v>58</v>
      </c>
      <c r="G526" s="41"/>
      <c r="H526" s="46"/>
      <c r="I526" s="16" t="s">
        <v>59</v>
      </c>
      <c r="J526" s="16" t="s">
        <v>2088</v>
      </c>
      <c r="K526" s="16" t="s">
        <v>2089</v>
      </c>
      <c r="L526" s="16">
        <v>2014</v>
      </c>
      <c r="M526" s="16"/>
      <c r="N526" s="16"/>
      <c r="O526" s="16"/>
      <c r="P526" s="16" t="s">
        <v>40</v>
      </c>
      <c r="Q526" s="16"/>
      <c r="R526" s="16"/>
      <c r="S526" s="16"/>
      <c r="T526" s="16"/>
      <c r="U526" s="16"/>
      <c r="V526" s="16" t="str">
        <f t="shared" si="0"/>
        <v>C</v>
      </c>
      <c r="W526" s="13" t="str">
        <f t="shared" si="1"/>
        <v>Q4</v>
      </c>
      <c r="X526" s="73" t="s">
        <v>2090</v>
      </c>
      <c r="Y526" s="16" t="s">
        <v>2085</v>
      </c>
      <c r="Z526" s="16" t="s">
        <v>1197</v>
      </c>
    </row>
    <row r="527" spans="1:26" ht="15.75" customHeight="1">
      <c r="A527" s="48"/>
      <c r="B527" s="48"/>
      <c r="C527" s="89" t="s">
        <v>2042</v>
      </c>
      <c r="D527" s="40">
        <v>520</v>
      </c>
      <c r="E527" s="69" t="s">
        <v>2091</v>
      </c>
      <c r="F527" s="53" t="s">
        <v>58</v>
      </c>
      <c r="G527" s="41"/>
      <c r="H527" s="46"/>
      <c r="I527" s="16" t="s">
        <v>59</v>
      </c>
      <c r="J527" s="16" t="s">
        <v>1024</v>
      </c>
      <c r="K527" s="16" t="s">
        <v>430</v>
      </c>
      <c r="L527" s="16">
        <v>2014</v>
      </c>
      <c r="M527" s="16"/>
      <c r="N527" s="16"/>
      <c r="O527" s="16"/>
      <c r="P527" s="16" t="s">
        <v>40</v>
      </c>
      <c r="Q527" s="16"/>
      <c r="R527" s="16"/>
      <c r="S527" s="16"/>
      <c r="T527" s="16"/>
      <c r="U527" s="16"/>
      <c r="V527" s="16" t="str">
        <f t="shared" si="0"/>
        <v>C</v>
      </c>
      <c r="W527" s="13" t="str">
        <f t="shared" si="1"/>
        <v>Q4</v>
      </c>
      <c r="X527" s="73" t="s">
        <v>2092</v>
      </c>
      <c r="Y527" s="16" t="s">
        <v>2093</v>
      </c>
      <c r="Z527" s="16" t="s">
        <v>1197</v>
      </c>
    </row>
    <row r="528" spans="1:26" ht="15.75" customHeight="1">
      <c r="A528" s="48"/>
      <c r="B528" s="48"/>
      <c r="C528" s="89" t="s">
        <v>2042</v>
      </c>
      <c r="D528" s="40">
        <v>521</v>
      </c>
      <c r="E528" s="69" t="s">
        <v>2094</v>
      </c>
      <c r="F528" s="53" t="s">
        <v>58</v>
      </c>
      <c r="G528" s="41"/>
      <c r="H528" s="46"/>
      <c r="I528" s="16" t="s">
        <v>59</v>
      </c>
      <c r="J528" s="16" t="s">
        <v>2061</v>
      </c>
      <c r="K528" s="16" t="s">
        <v>2062</v>
      </c>
      <c r="L528" s="16">
        <v>2014</v>
      </c>
      <c r="M528" s="16"/>
      <c r="N528" s="16"/>
      <c r="O528" s="16" t="s">
        <v>40</v>
      </c>
      <c r="P528" s="16"/>
      <c r="Q528" s="16"/>
      <c r="R528" s="16"/>
      <c r="S528" s="16"/>
      <c r="T528" s="16"/>
      <c r="U528" s="16"/>
      <c r="V528" s="16" t="str">
        <f t="shared" si="0"/>
        <v>B</v>
      </c>
      <c r="W528" s="13" t="str">
        <f t="shared" si="1"/>
        <v>Q3</v>
      </c>
      <c r="X528" s="73" t="s">
        <v>2095</v>
      </c>
      <c r="Y528" s="16" t="s">
        <v>2096</v>
      </c>
      <c r="Z528" s="16" t="s">
        <v>1197</v>
      </c>
    </row>
    <row r="529" spans="1:26" ht="15.75" customHeight="1">
      <c r="A529" s="38"/>
      <c r="B529" s="38"/>
      <c r="C529" s="89" t="s">
        <v>2042</v>
      </c>
      <c r="D529" s="40">
        <v>522</v>
      </c>
      <c r="E529" s="69" t="s">
        <v>2097</v>
      </c>
      <c r="F529" s="53" t="s">
        <v>58</v>
      </c>
      <c r="G529" s="41"/>
      <c r="H529" s="46"/>
      <c r="I529" s="16" t="s">
        <v>59</v>
      </c>
      <c r="J529" s="16" t="s">
        <v>523</v>
      </c>
      <c r="K529" s="16" t="s">
        <v>447</v>
      </c>
      <c r="L529" s="16">
        <v>2014</v>
      </c>
      <c r="M529" s="16"/>
      <c r="N529" s="16"/>
      <c r="O529" s="16"/>
      <c r="P529" s="16" t="s">
        <v>40</v>
      </c>
      <c r="Q529" s="16"/>
      <c r="R529" s="16"/>
      <c r="S529" s="16"/>
      <c r="T529" s="16"/>
      <c r="U529" s="16"/>
      <c r="V529" s="16" t="str">
        <f t="shared" si="0"/>
        <v>C</v>
      </c>
      <c r="W529" s="13" t="str">
        <f t="shared" si="1"/>
        <v>Q4</v>
      </c>
      <c r="X529" s="73" t="s">
        <v>2098</v>
      </c>
      <c r="Y529" s="16" t="s">
        <v>2099</v>
      </c>
      <c r="Z529" s="16" t="s">
        <v>1197</v>
      </c>
    </row>
    <row r="530" spans="1:26" ht="15.75" customHeight="1">
      <c r="A530" s="38"/>
      <c r="B530" s="38"/>
      <c r="C530" s="89" t="s">
        <v>2042</v>
      </c>
      <c r="D530" s="40">
        <v>523</v>
      </c>
      <c r="E530" s="69" t="s">
        <v>2100</v>
      </c>
      <c r="F530" s="53" t="s">
        <v>58</v>
      </c>
      <c r="G530" s="41"/>
      <c r="H530" s="46"/>
      <c r="I530" s="16" t="s">
        <v>513</v>
      </c>
      <c r="J530" s="16" t="s">
        <v>804</v>
      </c>
      <c r="K530" s="16" t="s">
        <v>1986</v>
      </c>
      <c r="L530" s="16">
        <v>2013</v>
      </c>
      <c r="M530" s="16"/>
      <c r="N530" s="16"/>
      <c r="O530" s="16"/>
      <c r="P530" s="16" t="s">
        <v>40</v>
      </c>
      <c r="Q530" s="16"/>
      <c r="R530" s="16"/>
      <c r="S530" s="16"/>
      <c r="T530" s="16"/>
      <c r="U530" s="16"/>
      <c r="V530" s="16" t="str">
        <f t="shared" si="0"/>
        <v>C</v>
      </c>
      <c r="W530" s="13" t="str">
        <f t="shared" si="1"/>
        <v>Q4</v>
      </c>
      <c r="X530" s="73" t="s">
        <v>2101</v>
      </c>
      <c r="Y530" s="16" t="s">
        <v>2102</v>
      </c>
      <c r="Z530" s="16" t="s">
        <v>1197</v>
      </c>
    </row>
    <row r="531" spans="1:26" ht="15.75" customHeight="1">
      <c r="A531" s="38"/>
      <c r="B531" s="38"/>
      <c r="C531" s="89" t="s">
        <v>2042</v>
      </c>
      <c r="D531" s="40">
        <v>524</v>
      </c>
      <c r="E531" s="69" t="s">
        <v>2103</v>
      </c>
      <c r="F531" s="53" t="s">
        <v>58</v>
      </c>
      <c r="G531" s="41"/>
      <c r="H531" s="46"/>
      <c r="I531" s="16" t="s">
        <v>59</v>
      </c>
      <c r="J531" s="16" t="s">
        <v>2061</v>
      </c>
      <c r="K531" s="16" t="s">
        <v>2062</v>
      </c>
      <c r="L531" s="16">
        <v>2013</v>
      </c>
      <c r="M531" s="16"/>
      <c r="N531" s="16"/>
      <c r="O531" s="16" t="s">
        <v>40</v>
      </c>
      <c r="P531" s="16"/>
      <c r="Q531" s="16"/>
      <c r="R531" s="16"/>
      <c r="S531" s="16"/>
      <c r="T531" s="16"/>
      <c r="U531" s="16"/>
      <c r="V531" s="16" t="str">
        <f t="shared" si="0"/>
        <v>B</v>
      </c>
      <c r="W531" s="13" t="str">
        <f t="shared" si="1"/>
        <v>Q3</v>
      </c>
      <c r="X531" s="16" t="s">
        <v>2104</v>
      </c>
      <c r="Y531" s="16" t="s">
        <v>2105</v>
      </c>
      <c r="Z531" s="16" t="s">
        <v>2086</v>
      </c>
    </row>
    <row r="532" spans="1:26" ht="15.75" customHeight="1">
      <c r="A532" s="38"/>
      <c r="B532" s="38"/>
      <c r="C532" s="89" t="s">
        <v>2042</v>
      </c>
      <c r="D532" s="40">
        <v>525</v>
      </c>
      <c r="E532" s="69" t="s">
        <v>2106</v>
      </c>
      <c r="F532" s="53" t="s">
        <v>58</v>
      </c>
      <c r="G532" s="41"/>
      <c r="H532" s="46"/>
      <c r="I532" s="16" t="s">
        <v>59</v>
      </c>
      <c r="J532" s="16" t="s">
        <v>2107</v>
      </c>
      <c r="K532" s="16" t="s">
        <v>2108</v>
      </c>
      <c r="L532" s="16">
        <v>2017</v>
      </c>
      <c r="M532" s="16"/>
      <c r="N532" s="16"/>
      <c r="O532" s="16"/>
      <c r="P532" s="16"/>
      <c r="Q532" s="16" t="s">
        <v>40</v>
      </c>
      <c r="R532" s="16"/>
      <c r="S532" s="16"/>
      <c r="T532" s="16"/>
      <c r="U532" s="16"/>
      <c r="V532" s="16" t="str">
        <f t="shared" si="0"/>
        <v>A1</v>
      </c>
      <c r="W532" s="13" t="str">
        <f t="shared" si="1"/>
        <v>Q1</v>
      </c>
      <c r="X532" s="73" t="s">
        <v>2109</v>
      </c>
      <c r="Y532" s="16" t="s">
        <v>2110</v>
      </c>
      <c r="Z532" s="16" t="s">
        <v>1197</v>
      </c>
    </row>
    <row r="533" spans="1:26" ht="15.75" customHeight="1">
      <c r="A533" s="86"/>
      <c r="B533" s="86"/>
      <c r="C533" s="87" t="s">
        <v>2111</v>
      </c>
      <c r="D533" s="40">
        <v>526</v>
      </c>
      <c r="E533" s="95" t="s">
        <v>2112</v>
      </c>
      <c r="F533" s="96" t="s">
        <v>444</v>
      </c>
      <c r="G533" s="12" t="s">
        <v>58</v>
      </c>
      <c r="H533" s="14" t="s">
        <v>1791</v>
      </c>
      <c r="I533" s="14" t="s">
        <v>52</v>
      </c>
      <c r="J533" s="14" t="s">
        <v>2113</v>
      </c>
      <c r="K533" s="14" t="s">
        <v>278</v>
      </c>
      <c r="L533" s="14">
        <v>2021</v>
      </c>
      <c r="M533" s="14"/>
      <c r="N533" s="14"/>
      <c r="O533" s="14"/>
      <c r="P533" s="14"/>
      <c r="Q533" s="14"/>
      <c r="R533" s="14" t="s">
        <v>40</v>
      </c>
      <c r="S533" s="14"/>
      <c r="T533" s="14"/>
      <c r="U533" s="14"/>
      <c r="V533" s="16" t="str">
        <f t="shared" si="0"/>
        <v>A2</v>
      </c>
      <c r="W533" s="13" t="str">
        <f t="shared" si="1"/>
        <v>Q2</v>
      </c>
      <c r="X533" s="14" t="s">
        <v>2114</v>
      </c>
      <c r="Y533" s="14" t="s">
        <v>2115</v>
      </c>
      <c r="Z533" s="14" t="s">
        <v>43</v>
      </c>
    </row>
    <row r="534" spans="1:26" ht="15.75" customHeight="1">
      <c r="A534" s="48"/>
      <c r="B534" s="48"/>
      <c r="C534" s="89" t="s">
        <v>2111</v>
      </c>
      <c r="D534" s="40">
        <v>527</v>
      </c>
      <c r="E534" s="97" t="s">
        <v>2116</v>
      </c>
      <c r="F534" s="45" t="s">
        <v>58</v>
      </c>
      <c r="G534" s="46"/>
      <c r="H534" s="46"/>
      <c r="I534" s="46" t="s">
        <v>52</v>
      </c>
      <c r="J534" s="46" t="s">
        <v>2117</v>
      </c>
      <c r="K534" s="46" t="s">
        <v>2118</v>
      </c>
      <c r="L534" s="46">
        <v>2021</v>
      </c>
      <c r="M534" s="46"/>
      <c r="N534" s="46"/>
      <c r="O534" s="46"/>
      <c r="P534" s="46"/>
      <c r="Q534" s="46"/>
      <c r="R534" s="46"/>
      <c r="S534" s="45" t="s">
        <v>40</v>
      </c>
      <c r="T534" s="46"/>
      <c r="U534" s="46"/>
      <c r="V534" s="16" t="str">
        <f t="shared" si="0"/>
        <v>B</v>
      </c>
      <c r="W534" s="13" t="str">
        <f t="shared" si="1"/>
        <v>Q3</v>
      </c>
      <c r="X534" s="46" t="s">
        <v>2119</v>
      </c>
      <c r="Y534" s="46" t="s">
        <v>2120</v>
      </c>
      <c r="Z534" s="46"/>
    </row>
    <row r="535" spans="1:26" ht="15.75" customHeight="1">
      <c r="A535" s="48"/>
      <c r="B535" s="48"/>
      <c r="C535" s="89" t="s">
        <v>2111</v>
      </c>
      <c r="D535" s="40">
        <v>528</v>
      </c>
      <c r="E535" s="97" t="s">
        <v>2121</v>
      </c>
      <c r="F535" s="67" t="s">
        <v>444</v>
      </c>
      <c r="G535" s="46" t="s">
        <v>58</v>
      </c>
      <c r="H535" s="46"/>
      <c r="I535" s="46" t="s">
        <v>110</v>
      </c>
      <c r="J535" s="46" t="s">
        <v>2122</v>
      </c>
      <c r="K535" s="46" t="s">
        <v>2123</v>
      </c>
      <c r="L535" s="46">
        <v>2021</v>
      </c>
      <c r="M535" s="46"/>
      <c r="N535" s="46"/>
      <c r="O535" s="46"/>
      <c r="P535" s="46"/>
      <c r="Q535" s="45" t="s">
        <v>40</v>
      </c>
      <c r="R535" s="46"/>
      <c r="S535" s="46"/>
      <c r="T535" s="46"/>
      <c r="U535" s="46"/>
      <c r="V535" s="16" t="str">
        <f t="shared" si="0"/>
        <v>A1</v>
      </c>
      <c r="W535" s="13" t="str">
        <f t="shared" si="1"/>
        <v>Q1</v>
      </c>
      <c r="X535" s="46" t="s">
        <v>2124</v>
      </c>
      <c r="Y535" s="46" t="s">
        <v>2125</v>
      </c>
      <c r="Z535" s="46"/>
    </row>
    <row r="536" spans="1:26" ht="15.75" customHeight="1">
      <c r="A536" s="48"/>
      <c r="B536" s="48"/>
      <c r="C536" s="89" t="s">
        <v>2111</v>
      </c>
      <c r="D536" s="40">
        <v>529</v>
      </c>
      <c r="E536" s="97" t="s">
        <v>2126</v>
      </c>
      <c r="F536" s="67" t="s">
        <v>444</v>
      </c>
      <c r="G536" s="46"/>
      <c r="H536" s="46"/>
      <c r="I536" s="46" t="s">
        <v>52</v>
      </c>
      <c r="J536" s="46" t="s">
        <v>2113</v>
      </c>
      <c r="K536" s="46" t="s">
        <v>278</v>
      </c>
      <c r="L536" s="46">
        <v>2021</v>
      </c>
      <c r="M536" s="46"/>
      <c r="N536" s="46"/>
      <c r="O536" s="46"/>
      <c r="P536" s="46"/>
      <c r="Q536" s="46"/>
      <c r="R536" s="45" t="s">
        <v>172</v>
      </c>
      <c r="S536" s="46"/>
      <c r="T536" s="46"/>
      <c r="U536" s="46"/>
      <c r="V536" s="16" t="str">
        <f t="shared" si="0"/>
        <v>A2</v>
      </c>
      <c r="W536" s="13" t="str">
        <f t="shared" si="1"/>
        <v>Q2</v>
      </c>
      <c r="X536" s="46" t="s">
        <v>2127</v>
      </c>
      <c r="Y536" s="46" t="s">
        <v>2128</v>
      </c>
      <c r="Z536" s="46"/>
    </row>
    <row r="537" spans="1:26" ht="15.75" customHeight="1">
      <c r="A537" s="48"/>
      <c r="B537" s="48"/>
      <c r="C537" s="89" t="s">
        <v>2111</v>
      </c>
      <c r="D537" s="40">
        <v>530</v>
      </c>
      <c r="E537" s="97" t="s">
        <v>2129</v>
      </c>
      <c r="F537" s="67" t="s">
        <v>444</v>
      </c>
      <c r="G537" s="46" t="s">
        <v>58</v>
      </c>
      <c r="H537" s="46"/>
      <c r="I537" s="46" t="s">
        <v>52</v>
      </c>
      <c r="J537" s="46" t="s">
        <v>2117</v>
      </c>
      <c r="K537" s="46" t="s">
        <v>2118</v>
      </c>
      <c r="L537" s="46">
        <v>2022</v>
      </c>
      <c r="M537" s="46"/>
      <c r="N537" s="46"/>
      <c r="O537" s="46"/>
      <c r="P537" s="46"/>
      <c r="Q537" s="46"/>
      <c r="R537" s="46"/>
      <c r="S537" s="45" t="s">
        <v>40</v>
      </c>
      <c r="T537" s="46"/>
      <c r="U537" s="46"/>
      <c r="V537" s="16" t="str">
        <f t="shared" si="0"/>
        <v>B</v>
      </c>
      <c r="W537" s="13" t="str">
        <f t="shared" si="1"/>
        <v>Q3</v>
      </c>
      <c r="X537" s="55" t="s">
        <v>2130</v>
      </c>
      <c r="Y537" s="46" t="s">
        <v>2131</v>
      </c>
      <c r="Z537" s="46"/>
    </row>
    <row r="538" spans="1:26" ht="15.75" customHeight="1">
      <c r="A538" s="48"/>
      <c r="B538" s="48"/>
      <c r="C538" s="89" t="s">
        <v>2111</v>
      </c>
      <c r="D538" s="40">
        <v>531</v>
      </c>
      <c r="E538" s="97" t="s">
        <v>2132</v>
      </c>
      <c r="F538" s="67" t="s">
        <v>444</v>
      </c>
      <c r="G538" s="46"/>
      <c r="H538" s="46"/>
      <c r="I538" s="46" t="s">
        <v>52</v>
      </c>
      <c r="J538" s="46" t="s">
        <v>2117</v>
      </c>
      <c r="K538" s="46" t="s">
        <v>2118</v>
      </c>
      <c r="L538" s="46">
        <v>2021</v>
      </c>
      <c r="M538" s="46"/>
      <c r="N538" s="46"/>
      <c r="O538" s="46"/>
      <c r="P538" s="46"/>
      <c r="Q538" s="46"/>
      <c r="R538" s="46"/>
      <c r="S538" s="45" t="s">
        <v>40</v>
      </c>
      <c r="T538" s="46"/>
      <c r="U538" s="46"/>
      <c r="V538" s="16" t="str">
        <f t="shared" si="0"/>
        <v>B</v>
      </c>
      <c r="W538" s="13" t="str">
        <f t="shared" si="1"/>
        <v>Q3</v>
      </c>
      <c r="X538" s="46" t="s">
        <v>2133</v>
      </c>
      <c r="Y538" s="46" t="s">
        <v>2134</v>
      </c>
      <c r="Z538" s="46"/>
    </row>
    <row r="539" spans="1:26" ht="15.75" customHeight="1">
      <c r="A539" s="48"/>
      <c r="B539" s="48"/>
      <c r="C539" s="89" t="s">
        <v>2111</v>
      </c>
      <c r="D539" s="40">
        <v>532</v>
      </c>
      <c r="E539" s="97" t="s">
        <v>2135</v>
      </c>
      <c r="F539" s="67" t="s">
        <v>444</v>
      </c>
      <c r="G539" s="46"/>
      <c r="H539" s="46"/>
      <c r="I539" s="45" t="s">
        <v>52</v>
      </c>
      <c r="J539" s="46" t="s">
        <v>2136</v>
      </c>
      <c r="K539" s="70" t="s">
        <v>2137</v>
      </c>
      <c r="L539" s="46">
        <v>2021</v>
      </c>
      <c r="M539" s="46"/>
      <c r="N539" s="45" t="s">
        <v>40</v>
      </c>
      <c r="O539" s="46"/>
      <c r="P539" s="46"/>
      <c r="Q539" s="46"/>
      <c r="R539" s="45" t="s">
        <v>40</v>
      </c>
      <c r="S539" s="46"/>
      <c r="T539" s="46"/>
      <c r="U539" s="46"/>
      <c r="V539" s="16" t="str">
        <f t="shared" si="0"/>
        <v>A2</v>
      </c>
      <c r="W539" s="13" t="str">
        <f t="shared" si="1"/>
        <v>Q2</v>
      </c>
      <c r="X539" s="46" t="s">
        <v>2138</v>
      </c>
      <c r="Y539" s="46" t="s">
        <v>2139</v>
      </c>
      <c r="Z539" s="46"/>
    </row>
    <row r="540" spans="1:26" ht="15.75" customHeight="1">
      <c r="A540" s="48"/>
      <c r="B540" s="48"/>
      <c r="C540" s="89" t="s">
        <v>2111</v>
      </c>
      <c r="D540" s="40">
        <v>533</v>
      </c>
      <c r="E540" s="97" t="s">
        <v>2140</v>
      </c>
      <c r="F540" s="67" t="s">
        <v>444</v>
      </c>
      <c r="G540" s="46"/>
      <c r="H540" s="46"/>
      <c r="I540" s="45" t="s">
        <v>52</v>
      </c>
      <c r="J540" s="46" t="s">
        <v>2136</v>
      </c>
      <c r="K540" s="70" t="s">
        <v>2137</v>
      </c>
      <c r="L540" s="46">
        <v>2021</v>
      </c>
      <c r="M540" s="46"/>
      <c r="N540" s="45" t="s">
        <v>40</v>
      </c>
      <c r="O540" s="46"/>
      <c r="P540" s="46"/>
      <c r="Q540" s="46"/>
      <c r="R540" s="45" t="s">
        <v>40</v>
      </c>
      <c r="S540" s="46"/>
      <c r="T540" s="46"/>
      <c r="U540" s="46"/>
      <c r="V540" s="16" t="str">
        <f t="shared" si="0"/>
        <v>A2</v>
      </c>
      <c r="W540" s="13" t="str">
        <f t="shared" si="1"/>
        <v>Q2</v>
      </c>
      <c r="X540" s="46" t="s">
        <v>2141</v>
      </c>
      <c r="Y540" s="46" t="s">
        <v>2142</v>
      </c>
      <c r="Z540" s="46"/>
    </row>
    <row r="541" spans="1:26" ht="15.75" customHeight="1">
      <c r="A541" s="48"/>
      <c r="B541" s="48"/>
      <c r="C541" s="89" t="s">
        <v>2111</v>
      </c>
      <c r="D541" s="40">
        <v>534</v>
      </c>
      <c r="E541" s="97" t="s">
        <v>2143</v>
      </c>
      <c r="F541" s="67" t="s">
        <v>444</v>
      </c>
      <c r="G541" s="46"/>
      <c r="H541" s="46"/>
      <c r="I541" s="46" t="s">
        <v>52</v>
      </c>
      <c r="J541" s="46" t="s">
        <v>2117</v>
      </c>
      <c r="K541" s="46" t="s">
        <v>2118</v>
      </c>
      <c r="L541" s="46">
        <v>2021</v>
      </c>
      <c r="M541" s="46"/>
      <c r="N541" s="46"/>
      <c r="O541" s="46"/>
      <c r="P541" s="46"/>
      <c r="Q541" s="46"/>
      <c r="R541" s="46"/>
      <c r="S541" s="45" t="s">
        <v>40</v>
      </c>
      <c r="T541" s="46"/>
      <c r="U541" s="46"/>
      <c r="V541" s="16" t="str">
        <f t="shared" si="0"/>
        <v>B</v>
      </c>
      <c r="W541" s="13" t="str">
        <f t="shared" si="1"/>
        <v>Q3</v>
      </c>
      <c r="X541" s="46" t="s">
        <v>2144</v>
      </c>
      <c r="Y541" s="46" t="s">
        <v>2145</v>
      </c>
      <c r="Z541" s="46"/>
    </row>
    <row r="542" spans="1:26" ht="15.75" customHeight="1">
      <c r="A542" s="48"/>
      <c r="B542" s="48"/>
      <c r="C542" s="89" t="s">
        <v>2111</v>
      </c>
      <c r="D542" s="40">
        <v>535</v>
      </c>
      <c r="E542" s="97" t="s">
        <v>2146</v>
      </c>
      <c r="F542" s="67" t="s">
        <v>444</v>
      </c>
      <c r="G542" s="46"/>
      <c r="H542" s="46" t="s">
        <v>2147</v>
      </c>
      <c r="I542" s="46" t="s">
        <v>52</v>
      </c>
      <c r="J542" s="46" t="s">
        <v>2113</v>
      </c>
      <c r="K542" s="46" t="s">
        <v>278</v>
      </c>
      <c r="L542" s="46">
        <v>2021</v>
      </c>
      <c r="M542" s="46"/>
      <c r="N542" s="46"/>
      <c r="O542" s="46"/>
      <c r="P542" s="46"/>
      <c r="Q542" s="46"/>
      <c r="R542" s="46" t="s">
        <v>40</v>
      </c>
      <c r="S542" s="46"/>
      <c r="T542" s="46"/>
      <c r="U542" s="46"/>
      <c r="V542" s="16" t="str">
        <f t="shared" si="0"/>
        <v>A2</v>
      </c>
      <c r="W542" s="13" t="str">
        <f t="shared" si="1"/>
        <v>Q2</v>
      </c>
      <c r="X542" s="85" t="s">
        <v>2148</v>
      </c>
      <c r="Y542" s="46" t="s">
        <v>2149</v>
      </c>
      <c r="Z542" s="46" t="s">
        <v>43</v>
      </c>
    </row>
    <row r="543" spans="1:26" ht="15.75" customHeight="1">
      <c r="A543" s="48"/>
      <c r="B543" s="48"/>
      <c r="C543" s="89" t="s">
        <v>2111</v>
      </c>
      <c r="D543" s="40">
        <v>536</v>
      </c>
      <c r="E543" s="97" t="s">
        <v>2150</v>
      </c>
      <c r="F543" s="67" t="s">
        <v>444</v>
      </c>
      <c r="G543" s="46"/>
      <c r="H543" s="46" t="s">
        <v>2147</v>
      </c>
      <c r="I543" s="46" t="s">
        <v>52</v>
      </c>
      <c r="J543" s="46"/>
      <c r="K543" s="46" t="s">
        <v>278</v>
      </c>
      <c r="L543" s="46">
        <v>2021</v>
      </c>
      <c r="M543" s="46"/>
      <c r="N543" s="46"/>
      <c r="O543" s="46"/>
      <c r="P543" s="46"/>
      <c r="Q543" s="46"/>
      <c r="R543" s="46" t="s">
        <v>40</v>
      </c>
      <c r="S543" s="46"/>
      <c r="T543" s="46"/>
      <c r="U543" s="46"/>
      <c r="V543" s="16" t="str">
        <f t="shared" si="0"/>
        <v>A2</v>
      </c>
      <c r="W543" s="13" t="str">
        <f t="shared" si="1"/>
        <v>Q2</v>
      </c>
      <c r="X543" s="98" t="s">
        <v>2151</v>
      </c>
      <c r="Y543" s="46" t="s">
        <v>2152</v>
      </c>
      <c r="Z543" s="46" t="s">
        <v>43</v>
      </c>
    </row>
    <row r="544" spans="1:26" ht="15.75" customHeight="1">
      <c r="A544" s="48"/>
      <c r="B544" s="48"/>
      <c r="C544" s="89" t="s">
        <v>2111</v>
      </c>
      <c r="D544" s="40">
        <v>537</v>
      </c>
      <c r="E544" s="97" t="s">
        <v>2153</v>
      </c>
      <c r="F544" s="67" t="s">
        <v>444</v>
      </c>
      <c r="G544" s="53" t="s">
        <v>35</v>
      </c>
      <c r="H544" s="46" t="s">
        <v>2147</v>
      </c>
      <c r="I544" s="46" t="s">
        <v>52</v>
      </c>
      <c r="J544" s="46" t="s">
        <v>2154</v>
      </c>
      <c r="K544" s="46" t="s">
        <v>2155</v>
      </c>
      <c r="L544" s="46">
        <v>2021</v>
      </c>
      <c r="M544" s="46"/>
      <c r="N544" s="46"/>
      <c r="O544" s="46"/>
      <c r="P544" s="46"/>
      <c r="Q544" s="46" t="s">
        <v>40</v>
      </c>
      <c r="R544" s="46"/>
      <c r="S544" s="46"/>
      <c r="T544" s="46"/>
      <c r="U544" s="46"/>
      <c r="V544" s="16" t="str">
        <f t="shared" si="0"/>
        <v>A1</v>
      </c>
      <c r="W544" s="13" t="str">
        <f t="shared" si="1"/>
        <v>Q1</v>
      </c>
      <c r="X544" s="46" t="s">
        <v>2156</v>
      </c>
      <c r="Y544" s="46" t="s">
        <v>2157</v>
      </c>
      <c r="Z544" s="46" t="s">
        <v>43</v>
      </c>
    </row>
    <row r="545" spans="1:26" ht="15.75" customHeight="1">
      <c r="A545" s="48"/>
      <c r="B545" s="48"/>
      <c r="C545" s="89" t="s">
        <v>2111</v>
      </c>
      <c r="D545" s="40">
        <v>538</v>
      </c>
      <c r="E545" s="97" t="s">
        <v>2158</v>
      </c>
      <c r="F545" s="67" t="s">
        <v>444</v>
      </c>
      <c r="G545" s="53" t="s">
        <v>58</v>
      </c>
      <c r="H545" s="46" t="s">
        <v>2147</v>
      </c>
      <c r="I545" s="46"/>
      <c r="J545" s="46" t="s">
        <v>2159</v>
      </c>
      <c r="K545" s="46" t="s">
        <v>436</v>
      </c>
      <c r="L545" s="46">
        <v>2021</v>
      </c>
      <c r="M545" s="46"/>
      <c r="N545" s="46"/>
      <c r="O545" s="46"/>
      <c r="P545" s="46"/>
      <c r="Q545" s="46" t="s">
        <v>40</v>
      </c>
      <c r="R545" s="46"/>
      <c r="S545" s="46"/>
      <c r="T545" s="46"/>
      <c r="U545" s="46"/>
      <c r="V545" s="16" t="str">
        <f t="shared" si="0"/>
        <v>A1</v>
      </c>
      <c r="W545" s="13" t="str">
        <f t="shared" si="1"/>
        <v>Q1</v>
      </c>
      <c r="X545" s="46" t="s">
        <v>2160</v>
      </c>
      <c r="Y545" s="46" t="s">
        <v>2161</v>
      </c>
      <c r="Z545" s="46" t="s">
        <v>43</v>
      </c>
    </row>
    <row r="546" spans="1:26" ht="15.75" customHeight="1">
      <c r="A546" s="48"/>
      <c r="B546" s="48"/>
      <c r="C546" s="89" t="s">
        <v>2111</v>
      </c>
      <c r="D546" s="40">
        <v>539</v>
      </c>
      <c r="E546" s="97" t="s">
        <v>2162</v>
      </c>
      <c r="F546" s="67" t="s">
        <v>444</v>
      </c>
      <c r="G546" s="46"/>
      <c r="H546" s="46" t="s">
        <v>2147</v>
      </c>
      <c r="I546" s="46" t="s">
        <v>52</v>
      </c>
      <c r="J546" s="46" t="s">
        <v>2113</v>
      </c>
      <c r="K546" s="46" t="s">
        <v>278</v>
      </c>
      <c r="L546" s="46">
        <v>2021</v>
      </c>
      <c r="M546" s="46"/>
      <c r="N546" s="46"/>
      <c r="O546" s="46"/>
      <c r="P546" s="46"/>
      <c r="Q546" s="46"/>
      <c r="R546" s="46" t="s">
        <v>40</v>
      </c>
      <c r="S546" s="46"/>
      <c r="T546" s="46"/>
      <c r="U546" s="46"/>
      <c r="V546" s="16" t="str">
        <f t="shared" si="0"/>
        <v>A2</v>
      </c>
      <c r="W546" s="13" t="str">
        <f t="shared" si="1"/>
        <v>Q2</v>
      </c>
      <c r="X546" s="85" t="s">
        <v>2163</v>
      </c>
      <c r="Y546" s="46" t="s">
        <v>2164</v>
      </c>
      <c r="Z546" s="46" t="s">
        <v>43</v>
      </c>
    </row>
    <row r="547" spans="1:26" ht="15.75" customHeight="1">
      <c r="A547" s="48"/>
      <c r="B547" s="48"/>
      <c r="C547" s="89" t="s">
        <v>2111</v>
      </c>
      <c r="D547" s="40">
        <v>540</v>
      </c>
      <c r="E547" s="69" t="s">
        <v>2165</v>
      </c>
      <c r="F547" s="67" t="s">
        <v>444</v>
      </c>
      <c r="G547" s="46"/>
      <c r="H547" s="46" t="s">
        <v>1791</v>
      </c>
      <c r="I547" s="46"/>
      <c r="J547" s="46" t="s">
        <v>2117</v>
      </c>
      <c r="K547" s="46" t="s">
        <v>2118</v>
      </c>
      <c r="L547" s="46">
        <v>2020</v>
      </c>
      <c r="M547" s="46"/>
      <c r="N547" s="46"/>
      <c r="O547" s="46"/>
      <c r="P547" s="46"/>
      <c r="Q547" s="46"/>
      <c r="R547" s="46" t="s">
        <v>40</v>
      </c>
      <c r="S547" s="46"/>
      <c r="T547" s="46"/>
      <c r="U547" s="46"/>
      <c r="V547" s="16" t="str">
        <f t="shared" si="0"/>
        <v>A2</v>
      </c>
      <c r="W547" s="13" t="str">
        <f t="shared" si="1"/>
        <v>Q2</v>
      </c>
      <c r="X547" s="98" t="s">
        <v>2166</v>
      </c>
      <c r="Y547" s="46" t="s">
        <v>2167</v>
      </c>
      <c r="Z547" s="46" t="s">
        <v>43</v>
      </c>
    </row>
    <row r="548" spans="1:26" ht="15.75" customHeight="1">
      <c r="A548" s="48"/>
      <c r="B548" s="48"/>
      <c r="C548" s="89" t="s">
        <v>2111</v>
      </c>
      <c r="D548" s="40">
        <v>541</v>
      </c>
      <c r="E548" s="41" t="s">
        <v>2168</v>
      </c>
      <c r="F548" s="53" t="s">
        <v>58</v>
      </c>
      <c r="G548" s="41"/>
      <c r="H548" s="46" t="s">
        <v>2169</v>
      </c>
      <c r="I548" s="56"/>
      <c r="J548" s="56" t="s">
        <v>2170</v>
      </c>
      <c r="K548" s="46" t="s">
        <v>2171</v>
      </c>
      <c r="L548" s="56">
        <v>2020</v>
      </c>
      <c r="M548" s="56"/>
      <c r="N548" s="56"/>
      <c r="O548" s="56"/>
      <c r="P548" s="56"/>
      <c r="Q548" s="56"/>
      <c r="R548" s="56"/>
      <c r="S548" s="56" t="s">
        <v>40</v>
      </c>
      <c r="T548" s="56"/>
      <c r="U548" s="56"/>
      <c r="V548" s="16" t="str">
        <f t="shared" si="0"/>
        <v>B</v>
      </c>
      <c r="W548" s="13" t="str">
        <f t="shared" si="1"/>
        <v>Q3</v>
      </c>
      <c r="X548" s="56"/>
      <c r="Y548" s="56" t="s">
        <v>2172</v>
      </c>
      <c r="Z548" s="56" t="s">
        <v>43</v>
      </c>
    </row>
    <row r="549" spans="1:26" ht="15.75" customHeight="1">
      <c r="A549" s="38"/>
      <c r="B549" s="38"/>
      <c r="C549" s="89" t="s">
        <v>2111</v>
      </c>
      <c r="D549" s="40">
        <v>542</v>
      </c>
      <c r="E549" s="41" t="s">
        <v>2173</v>
      </c>
      <c r="F549" s="53" t="s">
        <v>58</v>
      </c>
      <c r="G549" s="41"/>
      <c r="H549" s="46" t="s">
        <v>2174</v>
      </c>
      <c r="I549" s="56"/>
      <c r="J549" s="56" t="s">
        <v>2170</v>
      </c>
      <c r="K549" s="46" t="s">
        <v>2171</v>
      </c>
      <c r="L549" s="56">
        <v>2020</v>
      </c>
      <c r="M549" s="46"/>
      <c r="N549" s="46"/>
      <c r="O549" s="46"/>
      <c r="P549" s="46"/>
      <c r="Q549" s="46"/>
      <c r="R549" s="46"/>
      <c r="S549" s="56" t="s">
        <v>40</v>
      </c>
      <c r="T549" s="46"/>
      <c r="U549" s="99"/>
      <c r="V549" s="16" t="str">
        <f t="shared" si="0"/>
        <v>B</v>
      </c>
      <c r="W549" s="13" t="str">
        <f t="shared" si="1"/>
        <v>Q3</v>
      </c>
      <c r="X549" s="85"/>
      <c r="Y549" s="56" t="s">
        <v>2175</v>
      </c>
      <c r="Z549" s="56" t="s">
        <v>43</v>
      </c>
    </row>
    <row r="550" spans="1:26" ht="15.75" customHeight="1">
      <c r="A550" s="38"/>
      <c r="B550" s="38"/>
      <c r="C550" s="89" t="s">
        <v>2111</v>
      </c>
      <c r="D550" s="40">
        <v>543</v>
      </c>
      <c r="E550" s="41" t="s">
        <v>2176</v>
      </c>
      <c r="F550" s="67" t="s">
        <v>444</v>
      </c>
      <c r="G550" s="41"/>
      <c r="H550" s="46" t="s">
        <v>2177</v>
      </c>
      <c r="I550" s="56"/>
      <c r="J550" s="56" t="s">
        <v>2178</v>
      </c>
      <c r="K550" s="46" t="s">
        <v>2179</v>
      </c>
      <c r="L550" s="56">
        <v>2020</v>
      </c>
      <c r="M550" s="46"/>
      <c r="N550" s="46"/>
      <c r="O550" s="46"/>
      <c r="P550" s="56"/>
      <c r="Q550" s="46"/>
      <c r="R550" s="46" t="s">
        <v>40</v>
      </c>
      <c r="S550" s="46"/>
      <c r="T550" s="46"/>
      <c r="U550" s="99"/>
      <c r="V550" s="16" t="str">
        <f t="shared" si="0"/>
        <v>A2</v>
      </c>
      <c r="W550" s="13" t="str">
        <f t="shared" si="1"/>
        <v>Q2</v>
      </c>
      <c r="X550" s="98" t="s">
        <v>2180</v>
      </c>
      <c r="Y550" s="56" t="s">
        <v>2181</v>
      </c>
      <c r="Z550" s="56" t="s">
        <v>43</v>
      </c>
    </row>
    <row r="551" spans="1:26" ht="15.75" customHeight="1">
      <c r="A551" s="38"/>
      <c r="B551" s="38"/>
      <c r="C551" s="89" t="s">
        <v>2111</v>
      </c>
      <c r="D551" s="40">
        <v>544</v>
      </c>
      <c r="E551" s="41" t="s">
        <v>2182</v>
      </c>
      <c r="F551" s="67" t="s">
        <v>444</v>
      </c>
      <c r="G551" s="41"/>
      <c r="H551" s="46" t="s">
        <v>2177</v>
      </c>
      <c r="I551" s="56"/>
      <c r="J551" s="56" t="s">
        <v>2183</v>
      </c>
      <c r="K551" s="46" t="s">
        <v>2184</v>
      </c>
      <c r="L551" s="56">
        <v>2020</v>
      </c>
      <c r="M551" s="46"/>
      <c r="N551" s="46"/>
      <c r="O551" s="46"/>
      <c r="P551" s="46"/>
      <c r="Q551" s="46" t="s">
        <v>40</v>
      </c>
      <c r="R551" s="46"/>
      <c r="S551" s="46"/>
      <c r="T551" s="46"/>
      <c r="U551" s="99"/>
      <c r="V551" s="16" t="str">
        <f t="shared" si="0"/>
        <v>A1</v>
      </c>
      <c r="W551" s="13" t="str">
        <f t="shared" si="1"/>
        <v>Q1</v>
      </c>
      <c r="X551" s="85" t="s">
        <v>2185</v>
      </c>
      <c r="Y551" s="56" t="s">
        <v>2186</v>
      </c>
      <c r="Z551" s="56" t="s">
        <v>43</v>
      </c>
    </row>
    <row r="552" spans="1:26" ht="15.75" customHeight="1">
      <c r="A552" s="38"/>
      <c r="B552" s="38"/>
      <c r="C552" s="89" t="s">
        <v>2111</v>
      </c>
      <c r="D552" s="40">
        <v>545</v>
      </c>
      <c r="E552" s="41" t="s">
        <v>2187</v>
      </c>
      <c r="F552" s="67" t="s">
        <v>444</v>
      </c>
      <c r="G552" s="41"/>
      <c r="H552" s="46" t="s">
        <v>2188</v>
      </c>
      <c r="I552" s="56"/>
      <c r="J552" s="56" t="s">
        <v>2117</v>
      </c>
      <c r="K552" s="46" t="s">
        <v>2118</v>
      </c>
      <c r="L552" s="56">
        <v>2020</v>
      </c>
      <c r="M552" s="46"/>
      <c r="N552" s="46"/>
      <c r="O552" s="46"/>
      <c r="P552" s="46"/>
      <c r="Q552" s="46"/>
      <c r="R552" s="46" t="s">
        <v>40</v>
      </c>
      <c r="S552" s="46"/>
      <c r="T552" s="46"/>
      <c r="U552" s="99"/>
      <c r="V552" s="16" t="str">
        <f t="shared" si="0"/>
        <v>A2</v>
      </c>
      <c r="W552" s="13" t="str">
        <f t="shared" si="1"/>
        <v>Q2</v>
      </c>
      <c r="X552" s="85" t="s">
        <v>2189</v>
      </c>
      <c r="Y552" s="56" t="s">
        <v>2190</v>
      </c>
      <c r="Z552" s="56" t="s">
        <v>43</v>
      </c>
    </row>
    <row r="553" spans="1:26" ht="15.75" customHeight="1">
      <c r="A553" s="38"/>
      <c r="B553" s="38"/>
      <c r="C553" s="89" t="s">
        <v>2111</v>
      </c>
      <c r="D553" s="40">
        <v>546</v>
      </c>
      <c r="E553" s="41" t="s">
        <v>2191</v>
      </c>
      <c r="F553" s="67" t="s">
        <v>444</v>
      </c>
      <c r="G553" s="41"/>
      <c r="H553" s="46" t="s">
        <v>2188</v>
      </c>
      <c r="I553" s="56" t="s">
        <v>52</v>
      </c>
      <c r="J553" s="56" t="s">
        <v>2113</v>
      </c>
      <c r="K553" s="46" t="s">
        <v>278</v>
      </c>
      <c r="L553" s="56">
        <v>2020</v>
      </c>
      <c r="M553" s="46"/>
      <c r="N553" s="46"/>
      <c r="O553" s="46"/>
      <c r="P553" s="56"/>
      <c r="Q553" s="46"/>
      <c r="R553" s="46" t="s">
        <v>40</v>
      </c>
      <c r="S553" s="46"/>
      <c r="T553" s="46"/>
      <c r="U553" s="99"/>
      <c r="V553" s="16" t="str">
        <f t="shared" si="0"/>
        <v>A2</v>
      </c>
      <c r="W553" s="13" t="str">
        <f t="shared" si="1"/>
        <v>Q2</v>
      </c>
      <c r="X553" s="85" t="s">
        <v>2192</v>
      </c>
      <c r="Y553" s="56" t="s">
        <v>2193</v>
      </c>
      <c r="Z553" s="56" t="s">
        <v>43</v>
      </c>
    </row>
    <row r="554" spans="1:26" ht="15.75" customHeight="1">
      <c r="A554" s="38"/>
      <c r="B554" s="38"/>
      <c r="C554" s="89" t="s">
        <v>2111</v>
      </c>
      <c r="D554" s="40">
        <v>547</v>
      </c>
      <c r="E554" s="41" t="s">
        <v>2165</v>
      </c>
      <c r="F554" s="67" t="s">
        <v>444</v>
      </c>
      <c r="G554" s="41"/>
      <c r="H554" s="46" t="s">
        <v>2188</v>
      </c>
      <c r="I554" s="56"/>
      <c r="J554" s="56" t="s">
        <v>2117</v>
      </c>
      <c r="K554" s="46" t="s">
        <v>2118</v>
      </c>
      <c r="L554" s="56">
        <v>2021</v>
      </c>
      <c r="M554" s="46"/>
      <c r="N554" s="46"/>
      <c r="O554" s="46"/>
      <c r="P554" s="56"/>
      <c r="Q554" s="46"/>
      <c r="R554" s="46" t="s">
        <v>40</v>
      </c>
      <c r="S554" s="46"/>
      <c r="T554" s="46"/>
      <c r="U554" s="99"/>
      <c r="V554" s="16" t="str">
        <f t="shared" si="0"/>
        <v>A2</v>
      </c>
      <c r="W554" s="13" t="str">
        <f t="shared" si="1"/>
        <v>Q2</v>
      </c>
      <c r="X554" s="98" t="s">
        <v>2166</v>
      </c>
      <c r="Y554" s="56" t="s">
        <v>2167</v>
      </c>
      <c r="Z554" s="56" t="s">
        <v>43</v>
      </c>
    </row>
    <row r="555" spans="1:26" ht="15.75" customHeight="1">
      <c r="A555" s="38"/>
      <c r="B555" s="38"/>
      <c r="C555" s="89" t="s">
        <v>2111</v>
      </c>
      <c r="D555" s="40">
        <v>548</v>
      </c>
      <c r="E555" s="100" t="s">
        <v>2194</v>
      </c>
      <c r="F555" s="67" t="s">
        <v>444</v>
      </c>
      <c r="G555" s="100"/>
      <c r="H555" s="56" t="s">
        <v>2177</v>
      </c>
      <c r="I555" s="56"/>
      <c r="J555" s="56" t="s">
        <v>2117</v>
      </c>
      <c r="K555" s="46" t="s">
        <v>2118</v>
      </c>
      <c r="L555" s="56">
        <v>2020</v>
      </c>
      <c r="M555" s="56"/>
      <c r="N555" s="56"/>
      <c r="O555" s="56"/>
      <c r="P555" s="56"/>
      <c r="Q555" s="56"/>
      <c r="R555" s="56" t="s">
        <v>40</v>
      </c>
      <c r="S555" s="56"/>
      <c r="T555" s="56"/>
      <c r="U555" s="99"/>
      <c r="V555" s="16" t="str">
        <f t="shared" si="0"/>
        <v>A2</v>
      </c>
      <c r="W555" s="13" t="str">
        <f t="shared" si="1"/>
        <v>Q2</v>
      </c>
      <c r="X555" s="98" t="s">
        <v>2195</v>
      </c>
      <c r="Y555" s="56" t="s">
        <v>2196</v>
      </c>
      <c r="Z555" s="56" t="s">
        <v>43</v>
      </c>
    </row>
    <row r="556" spans="1:26" ht="15.75" customHeight="1">
      <c r="A556" s="38"/>
      <c r="B556" s="38"/>
      <c r="C556" s="89" t="s">
        <v>2111</v>
      </c>
      <c r="D556" s="40">
        <v>549</v>
      </c>
      <c r="E556" s="100" t="s">
        <v>2197</v>
      </c>
      <c r="F556" s="67" t="s">
        <v>444</v>
      </c>
      <c r="G556" s="101"/>
      <c r="H556" s="102" t="s">
        <v>2169</v>
      </c>
      <c r="I556" s="56"/>
      <c r="J556" s="56" t="s">
        <v>2198</v>
      </c>
      <c r="K556" s="46" t="s">
        <v>2199</v>
      </c>
      <c r="L556" s="56">
        <v>2020</v>
      </c>
      <c r="M556" s="56"/>
      <c r="N556" s="56"/>
      <c r="O556" s="56"/>
      <c r="P556" s="56"/>
      <c r="Q556" s="56"/>
      <c r="R556" s="56"/>
      <c r="S556" s="56"/>
      <c r="T556" s="56" t="s">
        <v>40</v>
      </c>
      <c r="U556" s="99"/>
      <c r="V556" s="16" t="str">
        <f t="shared" si="0"/>
        <v>C</v>
      </c>
      <c r="W556" s="13" t="str">
        <f t="shared" si="1"/>
        <v>Q4</v>
      </c>
      <c r="X556" s="98" t="s">
        <v>2200</v>
      </c>
      <c r="Y556" s="56" t="s">
        <v>2201</v>
      </c>
      <c r="Z556" s="56" t="s">
        <v>43</v>
      </c>
    </row>
    <row r="557" spans="1:26" ht="15.75" customHeight="1">
      <c r="A557" s="38"/>
      <c r="B557" s="38"/>
      <c r="C557" s="89" t="s">
        <v>2111</v>
      </c>
      <c r="D557" s="40">
        <v>550</v>
      </c>
      <c r="E557" s="100" t="s">
        <v>2202</v>
      </c>
      <c r="F557" s="67" t="s">
        <v>444</v>
      </c>
      <c r="G557" s="101"/>
      <c r="H557" s="102" t="s">
        <v>2188</v>
      </c>
      <c r="I557" s="56"/>
      <c r="J557" s="56" t="s">
        <v>2198</v>
      </c>
      <c r="K557" s="46" t="s">
        <v>2199</v>
      </c>
      <c r="L557" s="56">
        <v>2020</v>
      </c>
      <c r="M557" s="56"/>
      <c r="N557" s="56"/>
      <c r="O557" s="56"/>
      <c r="P557" s="56"/>
      <c r="Q557" s="56"/>
      <c r="R557" s="56"/>
      <c r="S557" s="56"/>
      <c r="T557" s="56" t="s">
        <v>40</v>
      </c>
      <c r="U557" s="99"/>
      <c r="V557" s="16" t="str">
        <f t="shared" si="0"/>
        <v>C</v>
      </c>
      <c r="W557" s="13" t="str">
        <f t="shared" si="1"/>
        <v>Q4</v>
      </c>
      <c r="X557" s="98" t="s">
        <v>2203</v>
      </c>
      <c r="Y557" s="56" t="s">
        <v>2204</v>
      </c>
      <c r="Z557" s="56" t="s">
        <v>43</v>
      </c>
    </row>
    <row r="558" spans="1:26" ht="15.75" customHeight="1">
      <c r="A558" s="38"/>
      <c r="B558" s="38"/>
      <c r="C558" s="89" t="s">
        <v>2111</v>
      </c>
      <c r="D558" s="40">
        <v>551</v>
      </c>
      <c r="E558" s="100" t="s">
        <v>2205</v>
      </c>
      <c r="F558" s="67" t="s">
        <v>444</v>
      </c>
      <c r="G558" s="101"/>
      <c r="H558" s="102" t="s">
        <v>2188</v>
      </c>
      <c r="I558" s="56"/>
      <c r="J558" s="56" t="s">
        <v>2198</v>
      </c>
      <c r="K558" s="46" t="s">
        <v>2199</v>
      </c>
      <c r="L558" s="56">
        <v>2020</v>
      </c>
      <c r="M558" s="56"/>
      <c r="N558" s="56"/>
      <c r="O558" s="56"/>
      <c r="P558" s="56"/>
      <c r="Q558" s="56"/>
      <c r="R558" s="56"/>
      <c r="S558" s="56"/>
      <c r="T558" s="56" t="s">
        <v>40</v>
      </c>
      <c r="U558" s="99"/>
      <c r="V558" s="16" t="str">
        <f t="shared" si="0"/>
        <v>C</v>
      </c>
      <c r="W558" s="13" t="str">
        <f t="shared" si="1"/>
        <v>Q4</v>
      </c>
      <c r="X558" s="98" t="s">
        <v>2206</v>
      </c>
      <c r="Y558" s="56" t="s">
        <v>2207</v>
      </c>
      <c r="Z558" s="56" t="s">
        <v>43</v>
      </c>
    </row>
    <row r="559" spans="1:26" ht="15.75" customHeight="1">
      <c r="A559" s="38"/>
      <c r="B559" s="38"/>
      <c r="C559" s="89" t="s">
        <v>2111</v>
      </c>
      <c r="D559" s="40">
        <v>552</v>
      </c>
      <c r="E559" s="100" t="s">
        <v>2208</v>
      </c>
      <c r="F559" s="67" t="s">
        <v>444</v>
      </c>
      <c r="G559" s="101"/>
      <c r="H559" s="102" t="s">
        <v>2188</v>
      </c>
      <c r="I559" s="56"/>
      <c r="J559" s="56" t="s">
        <v>2198</v>
      </c>
      <c r="K559" s="46" t="s">
        <v>2199</v>
      </c>
      <c r="L559" s="56">
        <v>2020</v>
      </c>
      <c r="M559" s="56"/>
      <c r="N559" s="56"/>
      <c r="O559" s="56"/>
      <c r="P559" s="56"/>
      <c r="Q559" s="56"/>
      <c r="R559" s="56"/>
      <c r="S559" s="56"/>
      <c r="T559" s="56" t="s">
        <v>40</v>
      </c>
      <c r="U559" s="99"/>
      <c r="V559" s="16" t="str">
        <f t="shared" si="0"/>
        <v>C</v>
      </c>
      <c r="W559" s="13" t="str">
        <f t="shared" si="1"/>
        <v>Q4</v>
      </c>
      <c r="X559" s="98" t="s">
        <v>2209</v>
      </c>
      <c r="Y559" s="56" t="s">
        <v>2210</v>
      </c>
      <c r="Z559" s="56" t="s">
        <v>43</v>
      </c>
    </row>
    <row r="560" spans="1:26" ht="15.75" customHeight="1">
      <c r="A560" s="38"/>
      <c r="B560" s="38"/>
      <c r="C560" s="89" t="s">
        <v>2111</v>
      </c>
      <c r="D560" s="40">
        <v>553</v>
      </c>
      <c r="E560" s="100" t="s">
        <v>2211</v>
      </c>
      <c r="F560" s="67" t="s">
        <v>444</v>
      </c>
      <c r="G560" s="101"/>
      <c r="H560" s="102" t="s">
        <v>2188</v>
      </c>
      <c r="I560" s="56"/>
      <c r="J560" s="56" t="s">
        <v>2198</v>
      </c>
      <c r="K560" s="46" t="s">
        <v>2199</v>
      </c>
      <c r="L560" s="56">
        <v>2020</v>
      </c>
      <c r="M560" s="56"/>
      <c r="N560" s="56"/>
      <c r="O560" s="56"/>
      <c r="P560" s="56"/>
      <c r="Q560" s="56"/>
      <c r="R560" s="56"/>
      <c r="S560" s="56"/>
      <c r="T560" s="56" t="s">
        <v>40</v>
      </c>
      <c r="U560" s="99"/>
      <c r="V560" s="16" t="str">
        <f t="shared" si="0"/>
        <v>C</v>
      </c>
      <c r="W560" s="13" t="str">
        <f t="shared" si="1"/>
        <v>Q4</v>
      </c>
      <c r="X560" s="98" t="s">
        <v>2212</v>
      </c>
      <c r="Y560" s="56" t="s">
        <v>2213</v>
      </c>
      <c r="Z560" s="56" t="s">
        <v>43</v>
      </c>
    </row>
    <row r="561" spans="1:26" ht="15.75" customHeight="1">
      <c r="A561" s="38"/>
      <c r="B561" s="38"/>
      <c r="C561" s="89" t="s">
        <v>2111</v>
      </c>
      <c r="D561" s="40">
        <v>554</v>
      </c>
      <c r="E561" s="100" t="s">
        <v>2214</v>
      </c>
      <c r="F561" s="103" t="s">
        <v>58</v>
      </c>
      <c r="G561" s="101"/>
      <c r="H561" s="102" t="s">
        <v>2169</v>
      </c>
      <c r="I561" s="56"/>
      <c r="J561" s="56" t="s">
        <v>2170</v>
      </c>
      <c r="K561" s="46" t="s">
        <v>2171</v>
      </c>
      <c r="L561" s="56">
        <v>2020</v>
      </c>
      <c r="M561" s="56"/>
      <c r="N561" s="56"/>
      <c r="O561" s="56"/>
      <c r="P561" s="56"/>
      <c r="Q561" s="56"/>
      <c r="R561" s="56"/>
      <c r="S561" s="56" t="s">
        <v>40</v>
      </c>
      <c r="T561" s="56"/>
      <c r="U561" s="99"/>
      <c r="V561" s="16" t="str">
        <f t="shared" si="0"/>
        <v>B</v>
      </c>
      <c r="W561" s="13" t="str">
        <f t="shared" si="1"/>
        <v>Q3</v>
      </c>
      <c r="X561" s="98"/>
      <c r="Y561" s="56" t="s">
        <v>2215</v>
      </c>
      <c r="Z561" s="56" t="s">
        <v>43</v>
      </c>
    </row>
    <row r="562" spans="1:26" ht="15.75" customHeight="1">
      <c r="A562" s="38"/>
      <c r="B562" s="38"/>
      <c r="C562" s="89" t="s">
        <v>2111</v>
      </c>
      <c r="D562" s="40">
        <v>555</v>
      </c>
      <c r="E562" s="100" t="s">
        <v>2216</v>
      </c>
      <c r="F562" s="67" t="s">
        <v>444</v>
      </c>
      <c r="G562" s="101"/>
      <c r="H562" s="102" t="s">
        <v>2169</v>
      </c>
      <c r="I562" s="56"/>
      <c r="J562" s="56" t="s">
        <v>2170</v>
      </c>
      <c r="K562" s="46" t="s">
        <v>2171</v>
      </c>
      <c r="L562" s="56">
        <v>2020</v>
      </c>
      <c r="M562" s="56"/>
      <c r="N562" s="56"/>
      <c r="O562" s="56"/>
      <c r="P562" s="56"/>
      <c r="Q562" s="56"/>
      <c r="R562" s="56"/>
      <c r="S562" s="56" t="s">
        <v>40</v>
      </c>
      <c r="T562" s="56"/>
      <c r="U562" s="99"/>
      <c r="V562" s="16" t="str">
        <f t="shared" si="0"/>
        <v>B</v>
      </c>
      <c r="W562" s="13" t="str">
        <f t="shared" si="1"/>
        <v>Q3</v>
      </c>
      <c r="X562" s="98"/>
      <c r="Y562" s="56" t="s">
        <v>2217</v>
      </c>
      <c r="Z562" s="56" t="s">
        <v>43</v>
      </c>
    </row>
    <row r="563" spans="1:26" ht="15.75" customHeight="1">
      <c r="A563" s="38"/>
      <c r="B563" s="38"/>
      <c r="C563" s="89" t="s">
        <v>2111</v>
      </c>
      <c r="D563" s="40">
        <v>556</v>
      </c>
      <c r="E563" s="100" t="s">
        <v>2218</v>
      </c>
      <c r="F563" s="67" t="s">
        <v>444</v>
      </c>
      <c r="G563" s="101"/>
      <c r="H563" s="102" t="s">
        <v>2188</v>
      </c>
      <c r="I563" s="56"/>
      <c r="J563" s="56" t="s">
        <v>2198</v>
      </c>
      <c r="K563" s="46" t="s">
        <v>2199</v>
      </c>
      <c r="L563" s="56">
        <v>2020</v>
      </c>
      <c r="M563" s="56"/>
      <c r="N563" s="56"/>
      <c r="O563" s="56"/>
      <c r="P563" s="56"/>
      <c r="Q563" s="56"/>
      <c r="R563" s="56"/>
      <c r="S563" s="56"/>
      <c r="T563" s="56" t="s">
        <v>40</v>
      </c>
      <c r="U563" s="99"/>
      <c r="V563" s="16" t="str">
        <f t="shared" si="0"/>
        <v>C</v>
      </c>
      <c r="W563" s="13" t="str">
        <f t="shared" si="1"/>
        <v>Q4</v>
      </c>
      <c r="X563" s="98" t="s">
        <v>2219</v>
      </c>
      <c r="Y563" s="56" t="s">
        <v>2220</v>
      </c>
      <c r="Z563" s="56" t="s">
        <v>43</v>
      </c>
    </row>
    <row r="564" spans="1:26" ht="15.75" customHeight="1">
      <c r="A564" s="38"/>
      <c r="B564" s="38"/>
      <c r="C564" s="89" t="s">
        <v>2111</v>
      </c>
      <c r="D564" s="40">
        <v>557</v>
      </c>
      <c r="E564" s="100" t="s">
        <v>2221</v>
      </c>
      <c r="F564" s="103" t="s">
        <v>51</v>
      </c>
      <c r="G564" s="101"/>
      <c r="H564" s="102" t="s">
        <v>2169</v>
      </c>
      <c r="I564" s="56" t="s">
        <v>513</v>
      </c>
      <c r="J564" s="56" t="s">
        <v>2222</v>
      </c>
      <c r="K564" s="46" t="s">
        <v>515</v>
      </c>
      <c r="L564" s="56">
        <v>2020</v>
      </c>
      <c r="M564" s="56"/>
      <c r="N564" s="56"/>
      <c r="O564" s="56"/>
      <c r="P564" s="56"/>
      <c r="Q564" s="56"/>
      <c r="R564" s="56"/>
      <c r="S564" s="104" t="s">
        <v>40</v>
      </c>
      <c r="T564" s="56"/>
      <c r="U564" s="99"/>
      <c r="V564" s="16" t="str">
        <f t="shared" si="0"/>
        <v>B</v>
      </c>
      <c r="W564" s="13" t="str">
        <f t="shared" si="1"/>
        <v>Q3</v>
      </c>
      <c r="X564" s="98" t="s">
        <v>2223</v>
      </c>
      <c r="Y564" s="56" t="s">
        <v>2224</v>
      </c>
      <c r="Z564" s="56" t="s">
        <v>43</v>
      </c>
    </row>
    <row r="565" spans="1:26" ht="15.75" customHeight="1">
      <c r="A565" s="38"/>
      <c r="B565" s="38"/>
      <c r="C565" s="89" t="s">
        <v>2111</v>
      </c>
      <c r="D565" s="40">
        <v>558</v>
      </c>
      <c r="E565" s="100" t="s">
        <v>2225</v>
      </c>
      <c r="F565" s="67" t="s">
        <v>444</v>
      </c>
      <c r="G565" s="101"/>
      <c r="H565" s="102" t="s">
        <v>2188</v>
      </c>
      <c r="I565" s="56"/>
      <c r="J565" s="56" t="s">
        <v>1512</v>
      </c>
      <c r="K565" s="46" t="s">
        <v>1513</v>
      </c>
      <c r="L565" s="56">
        <v>2020</v>
      </c>
      <c r="M565" s="56"/>
      <c r="N565" s="56"/>
      <c r="O565" s="56"/>
      <c r="P565" s="56"/>
      <c r="Q565" s="56"/>
      <c r="R565" s="56"/>
      <c r="S565" s="56" t="s">
        <v>40</v>
      </c>
      <c r="T565" s="56"/>
      <c r="U565" s="99"/>
      <c r="V565" s="16" t="str">
        <f t="shared" si="0"/>
        <v>B</v>
      </c>
      <c r="W565" s="13" t="str">
        <f t="shared" si="1"/>
        <v>Q3</v>
      </c>
      <c r="X565" s="98"/>
      <c r="Y565" s="56" t="s">
        <v>2226</v>
      </c>
      <c r="Z565" s="56" t="s">
        <v>43</v>
      </c>
    </row>
    <row r="566" spans="1:26" ht="15.75" customHeight="1">
      <c r="A566" s="48"/>
      <c r="B566" s="48"/>
      <c r="C566" s="89" t="s">
        <v>2111</v>
      </c>
      <c r="D566" s="40">
        <v>559</v>
      </c>
      <c r="E566" s="100" t="s">
        <v>2227</v>
      </c>
      <c r="F566" s="67" t="s">
        <v>444</v>
      </c>
      <c r="G566" s="101"/>
      <c r="H566" s="102" t="s">
        <v>2177</v>
      </c>
      <c r="I566" s="56"/>
      <c r="J566" s="56" t="s">
        <v>326</v>
      </c>
      <c r="K566" s="46" t="s">
        <v>327</v>
      </c>
      <c r="L566" s="56">
        <v>2020</v>
      </c>
      <c r="M566" s="56"/>
      <c r="N566" s="56"/>
      <c r="O566" s="56"/>
      <c r="P566" s="56"/>
      <c r="Q566" s="56"/>
      <c r="R566" s="56" t="s">
        <v>40</v>
      </c>
      <c r="S566" s="56"/>
      <c r="T566" s="56"/>
      <c r="U566" s="99"/>
      <c r="V566" s="16" t="str">
        <f t="shared" si="0"/>
        <v>A2</v>
      </c>
      <c r="W566" s="13" t="str">
        <f t="shared" si="1"/>
        <v>Q2</v>
      </c>
      <c r="X566" s="98" t="s">
        <v>2228</v>
      </c>
      <c r="Y566" s="56" t="s">
        <v>2229</v>
      </c>
      <c r="Z566" s="56" t="s">
        <v>43</v>
      </c>
    </row>
    <row r="567" spans="1:26" ht="15.75" customHeight="1">
      <c r="A567" s="48"/>
      <c r="B567" s="48"/>
      <c r="C567" s="89" t="s">
        <v>2111</v>
      </c>
      <c r="D567" s="40">
        <v>560</v>
      </c>
      <c r="E567" s="100" t="s">
        <v>2230</v>
      </c>
      <c r="F567" s="103" t="s">
        <v>58</v>
      </c>
      <c r="G567" s="101"/>
      <c r="H567" s="102" t="s">
        <v>2169</v>
      </c>
      <c r="I567" s="56" t="s">
        <v>513</v>
      </c>
      <c r="J567" s="56" t="s">
        <v>1748</v>
      </c>
      <c r="K567" s="46" t="s">
        <v>515</v>
      </c>
      <c r="L567" s="56">
        <v>2020</v>
      </c>
      <c r="M567" s="56"/>
      <c r="N567" s="56"/>
      <c r="O567" s="56"/>
      <c r="P567" s="56"/>
      <c r="Q567" s="56"/>
      <c r="R567" s="56"/>
      <c r="S567" s="104" t="s">
        <v>40</v>
      </c>
      <c r="T567" s="56"/>
      <c r="U567" s="56"/>
      <c r="V567" s="16" t="str">
        <f t="shared" si="0"/>
        <v>B</v>
      </c>
      <c r="W567" s="13" t="str">
        <f t="shared" si="1"/>
        <v>Q3</v>
      </c>
      <c r="X567" s="98"/>
      <c r="Y567" s="56" t="s">
        <v>2231</v>
      </c>
      <c r="Z567" s="56" t="s">
        <v>43</v>
      </c>
    </row>
    <row r="568" spans="1:26" ht="15.75" customHeight="1">
      <c r="A568" s="48"/>
      <c r="B568" s="48"/>
      <c r="C568" s="89" t="s">
        <v>2111</v>
      </c>
      <c r="D568" s="40">
        <v>561</v>
      </c>
      <c r="E568" s="100" t="s">
        <v>2232</v>
      </c>
      <c r="F568" s="103" t="s">
        <v>58</v>
      </c>
      <c r="G568" s="101"/>
      <c r="H568" s="102" t="s">
        <v>2169</v>
      </c>
      <c r="I568" s="56" t="s">
        <v>513</v>
      </c>
      <c r="J568" s="56" t="s">
        <v>1748</v>
      </c>
      <c r="K568" s="46" t="s">
        <v>515</v>
      </c>
      <c r="L568" s="56">
        <v>2020</v>
      </c>
      <c r="M568" s="56"/>
      <c r="N568" s="56"/>
      <c r="O568" s="56"/>
      <c r="P568" s="56"/>
      <c r="Q568" s="56"/>
      <c r="R568" s="56"/>
      <c r="S568" s="104" t="s">
        <v>40</v>
      </c>
      <c r="T568" s="56"/>
      <c r="U568" s="56"/>
      <c r="V568" s="16" t="str">
        <f t="shared" si="0"/>
        <v>B</v>
      </c>
      <c r="W568" s="13" t="str">
        <f t="shared" si="1"/>
        <v>Q3</v>
      </c>
      <c r="X568" s="98"/>
      <c r="Y568" s="56" t="s">
        <v>2233</v>
      </c>
      <c r="Z568" s="56" t="s">
        <v>43</v>
      </c>
    </row>
    <row r="569" spans="1:26" ht="15.75" customHeight="1">
      <c r="A569" s="48"/>
      <c r="B569" s="48"/>
      <c r="C569" s="89" t="s">
        <v>2111</v>
      </c>
      <c r="D569" s="40">
        <v>562</v>
      </c>
      <c r="E569" s="100" t="s">
        <v>2234</v>
      </c>
      <c r="F569" s="103" t="s">
        <v>51</v>
      </c>
      <c r="G569" s="101"/>
      <c r="H569" s="102" t="s">
        <v>2169</v>
      </c>
      <c r="I569" s="56" t="s">
        <v>65</v>
      </c>
      <c r="J569" s="56" t="s">
        <v>2235</v>
      </c>
      <c r="K569" s="46" t="s">
        <v>67</v>
      </c>
      <c r="L569" s="56">
        <v>2020</v>
      </c>
      <c r="M569" s="56"/>
      <c r="N569" s="56"/>
      <c r="O569" s="56"/>
      <c r="P569" s="56"/>
      <c r="Q569" s="56"/>
      <c r="R569" s="56"/>
      <c r="S569" s="56"/>
      <c r="T569" s="56" t="s">
        <v>40</v>
      </c>
      <c r="U569" s="56"/>
      <c r="V569" s="16" t="str">
        <f t="shared" si="0"/>
        <v>C</v>
      </c>
      <c r="W569" s="13" t="str">
        <f t="shared" si="1"/>
        <v>Q4</v>
      </c>
      <c r="X569" s="98"/>
      <c r="Y569" s="56" t="s">
        <v>2236</v>
      </c>
      <c r="Z569" s="56" t="s">
        <v>43</v>
      </c>
    </row>
    <row r="570" spans="1:26" ht="15.75" customHeight="1">
      <c r="A570" s="48"/>
      <c r="B570" s="48"/>
      <c r="C570" s="89" t="s">
        <v>2111</v>
      </c>
      <c r="D570" s="40">
        <v>563</v>
      </c>
      <c r="E570" s="100" t="s">
        <v>2237</v>
      </c>
      <c r="F570" s="103" t="s">
        <v>58</v>
      </c>
      <c r="G570" s="101"/>
      <c r="H570" s="102" t="s">
        <v>2169</v>
      </c>
      <c r="I570" s="56"/>
      <c r="J570" s="56" t="s">
        <v>2170</v>
      </c>
      <c r="K570" s="46" t="s">
        <v>2238</v>
      </c>
      <c r="L570" s="56">
        <v>2020</v>
      </c>
      <c r="M570" s="56"/>
      <c r="N570" s="56"/>
      <c r="O570" s="56"/>
      <c r="P570" s="56"/>
      <c r="Q570" s="56"/>
      <c r="R570" s="56"/>
      <c r="S570" s="56" t="s">
        <v>40</v>
      </c>
      <c r="T570" s="56"/>
      <c r="U570" s="56"/>
      <c r="V570" s="16" t="str">
        <f t="shared" si="0"/>
        <v>B</v>
      </c>
      <c r="W570" s="13" t="str">
        <f t="shared" si="1"/>
        <v>Q3</v>
      </c>
      <c r="X570" s="98"/>
      <c r="Y570" s="56" t="s">
        <v>2239</v>
      </c>
      <c r="Z570" s="56" t="s">
        <v>43</v>
      </c>
    </row>
    <row r="571" spans="1:26" ht="15.75" customHeight="1">
      <c r="A571" s="48"/>
      <c r="B571" s="48"/>
      <c r="C571" s="89" t="s">
        <v>2111</v>
      </c>
      <c r="D571" s="40">
        <v>564</v>
      </c>
      <c r="E571" s="100" t="s">
        <v>2240</v>
      </c>
      <c r="F571" s="103" t="s">
        <v>168</v>
      </c>
      <c r="G571" s="101"/>
      <c r="H571" s="102" t="s">
        <v>2169</v>
      </c>
      <c r="I571" s="56"/>
      <c r="J571" s="56" t="s">
        <v>2170</v>
      </c>
      <c r="K571" s="46" t="s">
        <v>2238</v>
      </c>
      <c r="L571" s="56">
        <v>2020</v>
      </c>
      <c r="M571" s="56"/>
      <c r="N571" s="56"/>
      <c r="O571" s="56"/>
      <c r="P571" s="56"/>
      <c r="Q571" s="56"/>
      <c r="R571" s="56"/>
      <c r="S571" s="56" t="s">
        <v>40</v>
      </c>
      <c r="T571" s="56"/>
      <c r="U571" s="56"/>
      <c r="V571" s="16" t="str">
        <f t="shared" si="0"/>
        <v>B</v>
      </c>
      <c r="W571" s="13" t="str">
        <f t="shared" si="1"/>
        <v>Q3</v>
      </c>
      <c r="X571" s="98"/>
      <c r="Y571" s="56" t="s">
        <v>2241</v>
      </c>
      <c r="Z571" s="56" t="s">
        <v>43</v>
      </c>
    </row>
    <row r="572" spans="1:26" ht="15.75" customHeight="1">
      <c r="A572" s="48"/>
      <c r="B572" s="48"/>
      <c r="C572" s="89" t="s">
        <v>2111</v>
      </c>
      <c r="D572" s="40">
        <v>565</v>
      </c>
      <c r="E572" s="100" t="s">
        <v>2242</v>
      </c>
      <c r="F572" s="67" t="s">
        <v>444</v>
      </c>
      <c r="G572" s="101"/>
      <c r="H572" s="102" t="s">
        <v>2188</v>
      </c>
      <c r="I572" s="56"/>
      <c r="J572" s="56" t="s">
        <v>2170</v>
      </c>
      <c r="K572" s="46" t="s">
        <v>2243</v>
      </c>
      <c r="L572" s="56">
        <v>2020</v>
      </c>
      <c r="M572" s="56"/>
      <c r="N572" s="56"/>
      <c r="O572" s="56"/>
      <c r="P572" s="56"/>
      <c r="Q572" s="56"/>
      <c r="R572" s="56"/>
      <c r="S572" s="56" t="s">
        <v>40</v>
      </c>
      <c r="T572" s="56"/>
      <c r="U572" s="56"/>
      <c r="V572" s="16" t="str">
        <f t="shared" si="0"/>
        <v>B</v>
      </c>
      <c r="W572" s="13" t="str">
        <f t="shared" si="1"/>
        <v>Q3</v>
      </c>
      <c r="X572" s="98"/>
      <c r="Y572" s="56" t="s">
        <v>2244</v>
      </c>
      <c r="Z572" s="56" t="s">
        <v>43</v>
      </c>
    </row>
    <row r="573" spans="1:26" ht="15.75" customHeight="1">
      <c r="A573" s="48"/>
      <c r="B573" s="48"/>
      <c r="C573" s="89" t="s">
        <v>2111</v>
      </c>
      <c r="D573" s="40">
        <v>566</v>
      </c>
      <c r="E573" s="100" t="s">
        <v>2245</v>
      </c>
      <c r="F573" s="103" t="s">
        <v>168</v>
      </c>
      <c r="G573" s="101"/>
      <c r="H573" s="102" t="s">
        <v>2169</v>
      </c>
      <c r="I573" s="56"/>
      <c r="J573" s="56" t="s">
        <v>2170</v>
      </c>
      <c r="K573" s="46" t="s">
        <v>2243</v>
      </c>
      <c r="L573" s="56">
        <v>2020</v>
      </c>
      <c r="M573" s="56"/>
      <c r="N573" s="56"/>
      <c r="O573" s="56"/>
      <c r="P573" s="56"/>
      <c r="Q573" s="56"/>
      <c r="R573" s="56"/>
      <c r="S573" s="56" t="s">
        <v>40</v>
      </c>
      <c r="T573" s="56"/>
      <c r="U573" s="56"/>
      <c r="V573" s="16" t="str">
        <f t="shared" si="0"/>
        <v>B</v>
      </c>
      <c r="W573" s="13" t="str">
        <f t="shared" si="1"/>
        <v>Q3</v>
      </c>
      <c r="X573" s="98"/>
      <c r="Y573" s="56" t="s">
        <v>2241</v>
      </c>
      <c r="Z573" s="56" t="s">
        <v>43</v>
      </c>
    </row>
    <row r="574" spans="1:26" ht="15.75" customHeight="1">
      <c r="A574" s="48"/>
      <c r="B574" s="48"/>
      <c r="C574" s="89" t="s">
        <v>2111</v>
      </c>
      <c r="D574" s="40">
        <v>567</v>
      </c>
      <c r="E574" s="100" t="s">
        <v>2246</v>
      </c>
      <c r="F574" s="103" t="s">
        <v>2247</v>
      </c>
      <c r="G574" s="101"/>
      <c r="H574" s="102" t="s">
        <v>2169</v>
      </c>
      <c r="I574" s="56"/>
      <c r="J574" s="56" t="s">
        <v>2170</v>
      </c>
      <c r="K574" s="46" t="s">
        <v>2171</v>
      </c>
      <c r="L574" s="56">
        <v>2020</v>
      </c>
      <c r="M574" s="56"/>
      <c r="N574" s="56"/>
      <c r="O574" s="56"/>
      <c r="P574" s="56"/>
      <c r="Q574" s="56"/>
      <c r="R574" s="56"/>
      <c r="S574" s="56" t="s">
        <v>40</v>
      </c>
      <c r="T574" s="56"/>
      <c r="U574" s="56"/>
      <c r="V574" s="16" t="str">
        <f t="shared" si="0"/>
        <v>B</v>
      </c>
      <c r="W574" s="13" t="str">
        <f t="shared" si="1"/>
        <v>Q3</v>
      </c>
      <c r="X574" s="98"/>
      <c r="Y574" s="56" t="s">
        <v>2248</v>
      </c>
      <c r="Z574" s="56" t="s">
        <v>43</v>
      </c>
    </row>
    <row r="575" spans="1:26" ht="15.75" customHeight="1">
      <c r="A575" s="48"/>
      <c r="B575" s="48"/>
      <c r="C575" s="89" t="s">
        <v>2111</v>
      </c>
      <c r="D575" s="40">
        <v>568</v>
      </c>
      <c r="E575" s="100" t="s">
        <v>2249</v>
      </c>
      <c r="F575" s="67" t="s">
        <v>444</v>
      </c>
      <c r="G575" s="101"/>
      <c r="H575" s="102" t="s">
        <v>2177</v>
      </c>
      <c r="I575" s="56"/>
      <c r="J575" s="56" t="s">
        <v>2170</v>
      </c>
      <c r="K575" s="46" t="s">
        <v>2171</v>
      </c>
      <c r="L575" s="56">
        <v>2020</v>
      </c>
      <c r="M575" s="56"/>
      <c r="N575" s="56"/>
      <c r="O575" s="56"/>
      <c r="P575" s="56"/>
      <c r="Q575" s="56"/>
      <c r="R575" s="56"/>
      <c r="S575" s="56" t="s">
        <v>40</v>
      </c>
      <c r="T575" s="56"/>
      <c r="U575" s="56"/>
      <c r="V575" s="16" t="str">
        <f t="shared" si="0"/>
        <v>B</v>
      </c>
      <c r="W575" s="13" t="str">
        <f t="shared" si="1"/>
        <v>Q3</v>
      </c>
      <c r="X575" s="98"/>
      <c r="Y575" s="56" t="s">
        <v>2250</v>
      </c>
      <c r="Z575" s="56" t="s">
        <v>43</v>
      </c>
    </row>
    <row r="576" spans="1:26" ht="15.75" customHeight="1">
      <c r="A576" s="48"/>
      <c r="B576" s="48"/>
      <c r="C576" s="89" t="s">
        <v>2111</v>
      </c>
      <c r="D576" s="40">
        <v>569</v>
      </c>
      <c r="E576" s="100" t="s">
        <v>2251</v>
      </c>
      <c r="F576" s="103" t="s">
        <v>2247</v>
      </c>
      <c r="G576" s="103" t="s">
        <v>35</v>
      </c>
      <c r="H576" s="102" t="s">
        <v>2169</v>
      </c>
      <c r="I576" s="56"/>
      <c r="J576" s="56" t="s">
        <v>2170</v>
      </c>
      <c r="K576" s="46" t="s">
        <v>2171</v>
      </c>
      <c r="L576" s="56">
        <v>2020</v>
      </c>
      <c r="M576" s="56"/>
      <c r="N576" s="56"/>
      <c r="O576" s="56"/>
      <c r="P576" s="56"/>
      <c r="Q576" s="56"/>
      <c r="R576" s="56"/>
      <c r="S576" s="56" t="s">
        <v>40</v>
      </c>
      <c r="T576" s="56"/>
      <c r="U576" s="56"/>
      <c r="V576" s="16" t="str">
        <f t="shared" si="0"/>
        <v>B</v>
      </c>
      <c r="W576" s="13" t="str">
        <f t="shared" si="1"/>
        <v>Q3</v>
      </c>
      <c r="X576" s="98"/>
      <c r="Y576" s="56" t="s">
        <v>2252</v>
      </c>
      <c r="Z576" s="56" t="s">
        <v>43</v>
      </c>
    </row>
    <row r="577" spans="1:26" ht="15.75" customHeight="1">
      <c r="A577" s="48"/>
      <c r="B577" s="48"/>
      <c r="C577" s="89" t="s">
        <v>2111</v>
      </c>
      <c r="D577" s="40">
        <v>570</v>
      </c>
      <c r="E577" s="100" t="s">
        <v>2253</v>
      </c>
      <c r="F577" s="67" t="s">
        <v>444</v>
      </c>
      <c r="G577" s="101"/>
      <c r="H577" s="102" t="s">
        <v>2188</v>
      </c>
      <c r="I577" s="56"/>
      <c r="J577" s="56" t="s">
        <v>2170</v>
      </c>
      <c r="K577" s="46" t="s">
        <v>2171</v>
      </c>
      <c r="L577" s="56">
        <v>2020</v>
      </c>
      <c r="M577" s="56"/>
      <c r="N577" s="56"/>
      <c r="O577" s="56"/>
      <c r="P577" s="56"/>
      <c r="Q577" s="56"/>
      <c r="R577" s="56"/>
      <c r="S577" s="56" t="s">
        <v>40</v>
      </c>
      <c r="T577" s="56"/>
      <c r="U577" s="56"/>
      <c r="V577" s="16" t="str">
        <f t="shared" si="0"/>
        <v>B</v>
      </c>
      <c r="W577" s="13" t="str">
        <f t="shared" si="1"/>
        <v>Q3</v>
      </c>
      <c r="X577" s="98"/>
      <c r="Y577" s="56" t="s">
        <v>2254</v>
      </c>
      <c r="Z577" s="56" t="s">
        <v>43</v>
      </c>
    </row>
    <row r="578" spans="1:26" ht="15.75" customHeight="1">
      <c r="A578" s="48"/>
      <c r="B578" s="48"/>
      <c r="C578" s="89" t="s">
        <v>2111</v>
      </c>
      <c r="D578" s="40">
        <v>571</v>
      </c>
      <c r="E578" s="100" t="s">
        <v>2255</v>
      </c>
      <c r="F578" s="67" t="s">
        <v>444</v>
      </c>
      <c r="G578" s="101"/>
      <c r="H578" s="102" t="s">
        <v>2169</v>
      </c>
      <c r="I578" s="56"/>
      <c r="J578" s="56" t="s">
        <v>836</v>
      </c>
      <c r="K578" s="46" t="s">
        <v>837</v>
      </c>
      <c r="L578" s="56">
        <v>2020</v>
      </c>
      <c r="M578" s="56"/>
      <c r="N578" s="56"/>
      <c r="O578" s="56"/>
      <c r="P578" s="104" t="s">
        <v>40</v>
      </c>
      <c r="Q578" s="56"/>
      <c r="R578" s="56"/>
      <c r="S578" s="56"/>
      <c r="T578" s="56"/>
      <c r="U578" s="56"/>
      <c r="V578" s="16" t="str">
        <f t="shared" si="0"/>
        <v>C</v>
      </c>
      <c r="W578" s="13" t="str">
        <f t="shared" si="1"/>
        <v>Q4</v>
      </c>
      <c r="X578" s="98"/>
      <c r="Y578" s="56" t="s">
        <v>2256</v>
      </c>
      <c r="Z578" s="56" t="s">
        <v>43</v>
      </c>
    </row>
    <row r="579" spans="1:26" ht="15.75" customHeight="1">
      <c r="A579" s="48"/>
      <c r="B579" s="48"/>
      <c r="C579" s="89" t="s">
        <v>2111</v>
      </c>
      <c r="D579" s="40">
        <v>572</v>
      </c>
      <c r="E579" s="100" t="s">
        <v>2257</v>
      </c>
      <c r="F579" s="67" t="s">
        <v>444</v>
      </c>
      <c r="G579" s="101"/>
      <c r="H579" s="102" t="s">
        <v>2188</v>
      </c>
      <c r="I579" s="56"/>
      <c r="J579" s="56" t="s">
        <v>2170</v>
      </c>
      <c r="K579" s="46" t="s">
        <v>2243</v>
      </c>
      <c r="L579" s="56">
        <v>2020</v>
      </c>
      <c r="M579" s="56"/>
      <c r="N579" s="56"/>
      <c r="O579" s="56"/>
      <c r="P579" s="56"/>
      <c r="Q579" s="56"/>
      <c r="R579" s="56"/>
      <c r="S579" s="56" t="s">
        <v>40</v>
      </c>
      <c r="T579" s="56"/>
      <c r="U579" s="56"/>
      <c r="V579" s="16" t="str">
        <f t="shared" si="0"/>
        <v>B</v>
      </c>
      <c r="W579" s="13" t="str">
        <f t="shared" si="1"/>
        <v>Q3</v>
      </c>
      <c r="X579" s="98"/>
      <c r="Y579" s="56" t="s">
        <v>2258</v>
      </c>
      <c r="Z579" s="56" t="s">
        <v>43</v>
      </c>
    </row>
    <row r="580" spans="1:26" ht="15.75" customHeight="1">
      <c r="A580" s="48"/>
      <c r="B580" s="48"/>
      <c r="C580" s="89" t="s">
        <v>2111</v>
      </c>
      <c r="D580" s="40">
        <v>573</v>
      </c>
      <c r="E580" s="100" t="s">
        <v>2259</v>
      </c>
      <c r="F580" s="103" t="s">
        <v>2247</v>
      </c>
      <c r="G580" s="101"/>
      <c r="H580" s="102" t="s">
        <v>2169</v>
      </c>
      <c r="I580" s="56"/>
      <c r="J580" s="56" t="s">
        <v>2170</v>
      </c>
      <c r="K580" s="46" t="s">
        <v>2171</v>
      </c>
      <c r="L580" s="56">
        <v>2020</v>
      </c>
      <c r="M580" s="56"/>
      <c r="N580" s="56"/>
      <c r="O580" s="56"/>
      <c r="P580" s="56"/>
      <c r="Q580" s="56"/>
      <c r="R580" s="56"/>
      <c r="S580" s="56" t="s">
        <v>40</v>
      </c>
      <c r="T580" s="56"/>
      <c r="U580" s="56"/>
      <c r="V580" s="16" t="str">
        <f t="shared" si="0"/>
        <v>B</v>
      </c>
      <c r="W580" s="13" t="str">
        <f t="shared" si="1"/>
        <v>Q3</v>
      </c>
      <c r="X580" s="98"/>
      <c r="Y580" s="56" t="s">
        <v>2260</v>
      </c>
      <c r="Z580" s="56" t="s">
        <v>43</v>
      </c>
    </row>
    <row r="581" spans="1:26" ht="15.75" customHeight="1">
      <c r="A581" s="48"/>
      <c r="B581" s="48"/>
      <c r="C581" s="89" t="s">
        <v>2111</v>
      </c>
      <c r="D581" s="40">
        <v>574</v>
      </c>
      <c r="E581" s="100" t="s">
        <v>2261</v>
      </c>
      <c r="F581" s="67" t="s">
        <v>444</v>
      </c>
      <c r="G581" s="101"/>
      <c r="H581" s="102" t="s">
        <v>2188</v>
      </c>
      <c r="I581" s="56"/>
      <c r="J581" s="56" t="s">
        <v>2170</v>
      </c>
      <c r="K581" s="46" t="s">
        <v>2171</v>
      </c>
      <c r="L581" s="56">
        <v>2020</v>
      </c>
      <c r="M581" s="56"/>
      <c r="N581" s="56"/>
      <c r="O581" s="56"/>
      <c r="P581" s="56"/>
      <c r="Q581" s="56"/>
      <c r="R581" s="56"/>
      <c r="S581" s="56" t="s">
        <v>40</v>
      </c>
      <c r="T581" s="56"/>
      <c r="U581" s="56"/>
      <c r="V581" s="16" t="str">
        <f t="shared" si="0"/>
        <v>B</v>
      </c>
      <c r="W581" s="13" t="str">
        <f t="shared" si="1"/>
        <v>Q3</v>
      </c>
      <c r="X581" s="98"/>
      <c r="Y581" s="56" t="s">
        <v>2262</v>
      </c>
      <c r="Z581" s="56" t="s">
        <v>43</v>
      </c>
    </row>
    <row r="582" spans="1:26" ht="15.75" customHeight="1">
      <c r="A582" s="48"/>
      <c r="B582" s="48"/>
      <c r="C582" s="89" t="s">
        <v>2111</v>
      </c>
      <c r="D582" s="40">
        <v>575</v>
      </c>
      <c r="E582" s="100" t="s">
        <v>2263</v>
      </c>
      <c r="F582" s="103" t="s">
        <v>2247</v>
      </c>
      <c r="G582" s="101"/>
      <c r="H582" s="102" t="s">
        <v>2169</v>
      </c>
      <c r="I582" s="56"/>
      <c r="J582" s="56" t="s">
        <v>2170</v>
      </c>
      <c r="K582" s="46" t="s">
        <v>2171</v>
      </c>
      <c r="L582" s="56">
        <v>2020</v>
      </c>
      <c r="M582" s="56"/>
      <c r="N582" s="56"/>
      <c r="O582" s="56"/>
      <c r="P582" s="56"/>
      <c r="Q582" s="56"/>
      <c r="R582" s="56"/>
      <c r="S582" s="56" t="s">
        <v>40</v>
      </c>
      <c r="T582" s="56"/>
      <c r="U582" s="56"/>
      <c r="V582" s="16" t="str">
        <f t="shared" si="0"/>
        <v>B</v>
      </c>
      <c r="W582" s="13" t="str">
        <f t="shared" si="1"/>
        <v>Q3</v>
      </c>
      <c r="X582" s="98"/>
      <c r="Y582" s="56" t="s">
        <v>2264</v>
      </c>
      <c r="Z582" s="56" t="s">
        <v>43</v>
      </c>
    </row>
    <row r="583" spans="1:26" ht="15.75" customHeight="1">
      <c r="A583" s="48"/>
      <c r="B583" s="48"/>
      <c r="C583" s="89" t="s">
        <v>2111</v>
      </c>
      <c r="D583" s="40">
        <v>576</v>
      </c>
      <c r="E583" s="100" t="s">
        <v>2265</v>
      </c>
      <c r="F583" s="103" t="s">
        <v>168</v>
      </c>
      <c r="G583" s="101"/>
      <c r="H583" s="102" t="s">
        <v>2169</v>
      </c>
      <c r="I583" s="56"/>
      <c r="J583" s="56" t="s">
        <v>2170</v>
      </c>
      <c r="K583" s="46" t="s">
        <v>2171</v>
      </c>
      <c r="L583" s="56">
        <v>2020</v>
      </c>
      <c r="M583" s="56"/>
      <c r="N583" s="56"/>
      <c r="O583" s="56"/>
      <c r="P583" s="56"/>
      <c r="Q583" s="56"/>
      <c r="R583" s="56"/>
      <c r="S583" s="56" t="s">
        <v>40</v>
      </c>
      <c r="T583" s="56"/>
      <c r="U583" s="56"/>
      <c r="V583" s="16" t="str">
        <f t="shared" si="0"/>
        <v>B</v>
      </c>
      <c r="W583" s="13" t="str">
        <f t="shared" si="1"/>
        <v>Q3</v>
      </c>
      <c r="X583" s="98"/>
      <c r="Y583" s="56" t="s">
        <v>2241</v>
      </c>
      <c r="Z583" s="56" t="s">
        <v>43</v>
      </c>
    </row>
    <row r="584" spans="1:26" ht="15.75" customHeight="1">
      <c r="A584" s="48"/>
      <c r="B584" s="48"/>
      <c r="C584" s="89" t="s">
        <v>2111</v>
      </c>
      <c r="D584" s="40">
        <v>577</v>
      </c>
      <c r="E584" s="100" t="s">
        <v>2266</v>
      </c>
      <c r="F584" s="67" t="s">
        <v>444</v>
      </c>
      <c r="G584" s="101"/>
      <c r="H584" s="102" t="s">
        <v>2177</v>
      </c>
      <c r="I584" s="56"/>
      <c r="J584" s="56" t="s">
        <v>2170</v>
      </c>
      <c r="K584" s="46" t="s">
        <v>2171</v>
      </c>
      <c r="L584" s="56">
        <v>2020</v>
      </c>
      <c r="M584" s="56"/>
      <c r="N584" s="56"/>
      <c r="O584" s="56"/>
      <c r="P584" s="56"/>
      <c r="Q584" s="56"/>
      <c r="R584" s="56"/>
      <c r="S584" s="56" t="s">
        <v>40</v>
      </c>
      <c r="T584" s="56"/>
      <c r="U584" s="56"/>
      <c r="V584" s="16" t="str">
        <f t="shared" si="0"/>
        <v>B</v>
      </c>
      <c r="W584" s="13" t="str">
        <f t="shared" si="1"/>
        <v>Q3</v>
      </c>
      <c r="X584" s="98"/>
      <c r="Y584" s="56" t="s">
        <v>2267</v>
      </c>
      <c r="Z584" s="56" t="s">
        <v>43</v>
      </c>
    </row>
    <row r="585" spans="1:26" ht="15.75" customHeight="1">
      <c r="A585" s="48"/>
      <c r="B585" s="48"/>
      <c r="C585" s="89" t="s">
        <v>2111</v>
      </c>
      <c r="D585" s="40">
        <v>578</v>
      </c>
      <c r="E585" s="100" t="s">
        <v>2268</v>
      </c>
      <c r="F585" s="67" t="s">
        <v>444</v>
      </c>
      <c r="G585" s="101"/>
      <c r="H585" s="102" t="s">
        <v>2177</v>
      </c>
      <c r="I585" s="56"/>
      <c r="J585" s="56" t="s">
        <v>2170</v>
      </c>
      <c r="K585" s="46" t="s">
        <v>2171</v>
      </c>
      <c r="L585" s="56">
        <v>2020</v>
      </c>
      <c r="M585" s="56"/>
      <c r="N585" s="56"/>
      <c r="O585" s="56"/>
      <c r="P585" s="56"/>
      <c r="Q585" s="56"/>
      <c r="R585" s="56"/>
      <c r="S585" s="56" t="s">
        <v>40</v>
      </c>
      <c r="T585" s="56"/>
      <c r="U585" s="56"/>
      <c r="V585" s="16" t="str">
        <f t="shared" si="0"/>
        <v>B</v>
      </c>
      <c r="W585" s="13" t="str">
        <f t="shared" si="1"/>
        <v>Q3</v>
      </c>
      <c r="X585" s="98"/>
      <c r="Y585" s="56" t="s">
        <v>2262</v>
      </c>
      <c r="Z585" s="56" t="s">
        <v>43</v>
      </c>
    </row>
    <row r="586" spans="1:26" ht="15.75" customHeight="1">
      <c r="A586" s="48"/>
      <c r="B586" s="48"/>
      <c r="C586" s="89" t="s">
        <v>2111</v>
      </c>
      <c r="D586" s="40">
        <v>579</v>
      </c>
      <c r="E586" s="100" t="s">
        <v>2269</v>
      </c>
      <c r="F586" s="103" t="s">
        <v>168</v>
      </c>
      <c r="G586" s="101"/>
      <c r="H586" s="102" t="s">
        <v>2169</v>
      </c>
      <c r="I586" s="56"/>
      <c r="J586" s="56" t="s">
        <v>2170</v>
      </c>
      <c r="K586" s="46" t="s">
        <v>2171</v>
      </c>
      <c r="L586" s="56">
        <v>2020</v>
      </c>
      <c r="M586" s="56"/>
      <c r="N586" s="56"/>
      <c r="O586" s="56"/>
      <c r="P586" s="56"/>
      <c r="Q586" s="56"/>
      <c r="R586" s="56"/>
      <c r="S586" s="56" t="s">
        <v>40</v>
      </c>
      <c r="T586" s="56"/>
      <c r="U586" s="56"/>
      <c r="V586" s="16" t="str">
        <f t="shared" si="0"/>
        <v>B</v>
      </c>
      <c r="W586" s="13" t="str">
        <f t="shared" si="1"/>
        <v>Q3</v>
      </c>
      <c r="X586" s="98"/>
      <c r="Y586" s="56" t="s">
        <v>2241</v>
      </c>
      <c r="Z586" s="56" t="s">
        <v>43</v>
      </c>
    </row>
    <row r="587" spans="1:26" ht="15.75" customHeight="1">
      <c r="A587" s="48"/>
      <c r="B587" s="48"/>
      <c r="C587" s="89" t="s">
        <v>2111</v>
      </c>
      <c r="D587" s="40">
        <v>580</v>
      </c>
      <c r="E587" s="100" t="s">
        <v>2270</v>
      </c>
      <c r="F587" s="67" t="s">
        <v>444</v>
      </c>
      <c r="G587" s="101"/>
      <c r="H587" s="102" t="s">
        <v>2188</v>
      </c>
      <c r="I587" s="56"/>
      <c r="J587" s="56" t="s">
        <v>2170</v>
      </c>
      <c r="K587" s="46" t="s">
        <v>2171</v>
      </c>
      <c r="L587" s="56">
        <v>2020</v>
      </c>
      <c r="M587" s="56"/>
      <c r="N587" s="56"/>
      <c r="O587" s="56"/>
      <c r="P587" s="56"/>
      <c r="Q587" s="56"/>
      <c r="R587" s="56"/>
      <c r="S587" s="56" t="s">
        <v>40</v>
      </c>
      <c r="T587" s="56"/>
      <c r="U587" s="56"/>
      <c r="V587" s="16" t="str">
        <f t="shared" si="0"/>
        <v>B</v>
      </c>
      <c r="W587" s="13" t="str">
        <f t="shared" si="1"/>
        <v>Q3</v>
      </c>
      <c r="X587" s="98"/>
      <c r="Y587" s="56" t="s">
        <v>2271</v>
      </c>
      <c r="Z587" s="56" t="s">
        <v>43</v>
      </c>
    </row>
    <row r="588" spans="1:26" ht="15.75" customHeight="1">
      <c r="A588" s="48"/>
      <c r="B588" s="48"/>
      <c r="C588" s="89" t="s">
        <v>2111</v>
      </c>
      <c r="D588" s="40">
        <v>581</v>
      </c>
      <c r="E588" s="100" t="s">
        <v>2272</v>
      </c>
      <c r="F588" s="103" t="s">
        <v>168</v>
      </c>
      <c r="G588" s="101"/>
      <c r="H588" s="102" t="s">
        <v>2169</v>
      </c>
      <c r="I588" s="56"/>
      <c r="J588" s="56" t="s">
        <v>2170</v>
      </c>
      <c r="K588" s="46" t="s">
        <v>2171</v>
      </c>
      <c r="L588" s="56">
        <v>2020</v>
      </c>
      <c r="M588" s="56"/>
      <c r="N588" s="56"/>
      <c r="O588" s="56"/>
      <c r="P588" s="56"/>
      <c r="Q588" s="56"/>
      <c r="R588" s="56"/>
      <c r="S588" s="56" t="s">
        <v>40</v>
      </c>
      <c r="T588" s="56"/>
      <c r="U588" s="56"/>
      <c r="V588" s="16" t="str">
        <f t="shared" si="0"/>
        <v>B</v>
      </c>
      <c r="W588" s="13" t="str">
        <f t="shared" si="1"/>
        <v>Q3</v>
      </c>
      <c r="X588" s="98"/>
      <c r="Y588" s="56" t="s">
        <v>2241</v>
      </c>
      <c r="Z588" s="56" t="s">
        <v>43</v>
      </c>
    </row>
    <row r="589" spans="1:26" ht="15.75" customHeight="1">
      <c r="A589" s="48"/>
      <c r="B589" s="48"/>
      <c r="C589" s="89" t="s">
        <v>2111</v>
      </c>
      <c r="D589" s="40">
        <v>582</v>
      </c>
      <c r="E589" s="100" t="s">
        <v>2273</v>
      </c>
      <c r="F589" s="103" t="s">
        <v>168</v>
      </c>
      <c r="G589" s="101"/>
      <c r="H589" s="102" t="s">
        <v>2169</v>
      </c>
      <c r="I589" s="56"/>
      <c r="J589" s="56" t="s">
        <v>2170</v>
      </c>
      <c r="K589" s="46" t="s">
        <v>2171</v>
      </c>
      <c r="L589" s="56">
        <v>2020</v>
      </c>
      <c r="M589" s="56"/>
      <c r="N589" s="56"/>
      <c r="O589" s="56"/>
      <c r="P589" s="56"/>
      <c r="Q589" s="56"/>
      <c r="R589" s="56"/>
      <c r="S589" s="56" t="s">
        <v>40</v>
      </c>
      <c r="T589" s="56"/>
      <c r="U589" s="56"/>
      <c r="V589" s="16" t="str">
        <f t="shared" si="0"/>
        <v>B</v>
      </c>
      <c r="W589" s="13" t="str">
        <f t="shared" si="1"/>
        <v>Q3</v>
      </c>
      <c r="X589" s="98"/>
      <c r="Y589" s="56" t="s">
        <v>2274</v>
      </c>
      <c r="Z589" s="56" t="s">
        <v>43</v>
      </c>
    </row>
    <row r="590" spans="1:26" ht="15.75" customHeight="1">
      <c r="A590" s="48"/>
      <c r="B590" s="48"/>
      <c r="C590" s="89" t="s">
        <v>2111</v>
      </c>
      <c r="D590" s="40">
        <v>583</v>
      </c>
      <c r="E590" s="100" t="s">
        <v>2275</v>
      </c>
      <c r="F590" s="103" t="s">
        <v>2247</v>
      </c>
      <c r="G590" s="103" t="s">
        <v>72</v>
      </c>
      <c r="H590" s="102" t="s">
        <v>2169</v>
      </c>
      <c r="I590" s="56"/>
      <c r="J590" s="56" t="s">
        <v>2170</v>
      </c>
      <c r="K590" s="46" t="s">
        <v>2171</v>
      </c>
      <c r="L590" s="56">
        <v>2020</v>
      </c>
      <c r="M590" s="56"/>
      <c r="N590" s="56"/>
      <c r="O590" s="56"/>
      <c r="P590" s="56"/>
      <c r="Q590" s="56"/>
      <c r="R590" s="56"/>
      <c r="S590" s="56" t="s">
        <v>40</v>
      </c>
      <c r="T590" s="56"/>
      <c r="U590" s="56"/>
      <c r="V590" s="16" t="str">
        <f t="shared" si="0"/>
        <v>B</v>
      </c>
      <c r="W590" s="13" t="str">
        <f t="shared" si="1"/>
        <v>Q3</v>
      </c>
      <c r="X590" s="98"/>
      <c r="Y590" s="56" t="s">
        <v>2276</v>
      </c>
      <c r="Z590" s="56" t="s">
        <v>43</v>
      </c>
    </row>
    <row r="591" spans="1:26" ht="15.75" customHeight="1">
      <c r="A591" s="48"/>
      <c r="B591" s="48"/>
      <c r="C591" s="89" t="s">
        <v>2111</v>
      </c>
      <c r="D591" s="40">
        <v>584</v>
      </c>
      <c r="E591" s="100" t="s">
        <v>2277</v>
      </c>
      <c r="F591" s="103" t="s">
        <v>2247</v>
      </c>
      <c r="G591" s="103" t="s">
        <v>72</v>
      </c>
      <c r="H591" s="102" t="s">
        <v>2169</v>
      </c>
      <c r="I591" s="56"/>
      <c r="J591" s="56" t="s">
        <v>2170</v>
      </c>
      <c r="K591" s="46" t="s">
        <v>2171</v>
      </c>
      <c r="L591" s="56">
        <v>2020</v>
      </c>
      <c r="M591" s="56"/>
      <c r="N591" s="56"/>
      <c r="O591" s="56"/>
      <c r="P591" s="56"/>
      <c r="Q591" s="56"/>
      <c r="R591" s="56"/>
      <c r="S591" s="56" t="s">
        <v>40</v>
      </c>
      <c r="T591" s="56"/>
      <c r="U591" s="56"/>
      <c r="V591" s="16" t="str">
        <f t="shared" si="0"/>
        <v>B</v>
      </c>
      <c r="W591" s="13" t="str">
        <f t="shared" si="1"/>
        <v>Q3</v>
      </c>
      <c r="X591" s="98"/>
      <c r="Y591" s="56" t="s">
        <v>2278</v>
      </c>
      <c r="Z591" s="56" t="s">
        <v>43</v>
      </c>
    </row>
    <row r="592" spans="1:26" ht="15.75" customHeight="1">
      <c r="A592" s="48"/>
      <c r="B592" s="48"/>
      <c r="C592" s="89" t="s">
        <v>2111</v>
      </c>
      <c r="D592" s="40">
        <v>585</v>
      </c>
      <c r="E592" s="100" t="s">
        <v>2279</v>
      </c>
      <c r="F592" s="67" t="s">
        <v>444</v>
      </c>
      <c r="G592" s="103" t="s">
        <v>58</v>
      </c>
      <c r="H592" s="102" t="s">
        <v>2188</v>
      </c>
      <c r="I592" s="56"/>
      <c r="J592" s="56" t="s">
        <v>2170</v>
      </c>
      <c r="K592" s="46" t="s">
        <v>2171</v>
      </c>
      <c r="L592" s="56">
        <v>2020</v>
      </c>
      <c r="M592" s="56"/>
      <c r="N592" s="56"/>
      <c r="O592" s="56"/>
      <c r="P592" s="56"/>
      <c r="Q592" s="56"/>
      <c r="R592" s="56"/>
      <c r="S592" s="56" t="s">
        <v>40</v>
      </c>
      <c r="T592" s="56"/>
      <c r="U592" s="56"/>
      <c r="V592" s="16" t="str">
        <f t="shared" si="0"/>
        <v>B</v>
      </c>
      <c r="W592" s="13" t="str">
        <f t="shared" si="1"/>
        <v>Q3</v>
      </c>
      <c r="X592" s="98"/>
      <c r="Y592" s="56" t="s">
        <v>2280</v>
      </c>
      <c r="Z592" s="56" t="s">
        <v>43</v>
      </c>
    </row>
    <row r="593" spans="1:26" ht="15.75" customHeight="1">
      <c r="A593" s="48"/>
      <c r="B593" s="48"/>
      <c r="C593" s="89" t="s">
        <v>2111</v>
      </c>
      <c r="D593" s="40">
        <v>586</v>
      </c>
      <c r="E593" s="100" t="s">
        <v>2281</v>
      </c>
      <c r="F593" s="103" t="s">
        <v>58</v>
      </c>
      <c r="G593" s="101"/>
      <c r="H593" s="102" t="s">
        <v>2169</v>
      </c>
      <c r="I593" s="56"/>
      <c r="J593" s="56" t="s">
        <v>2170</v>
      </c>
      <c r="K593" s="46" t="s">
        <v>2171</v>
      </c>
      <c r="L593" s="56">
        <v>2020</v>
      </c>
      <c r="M593" s="56"/>
      <c r="N593" s="56"/>
      <c r="O593" s="56"/>
      <c r="P593" s="56"/>
      <c r="Q593" s="56"/>
      <c r="R593" s="56"/>
      <c r="S593" s="56" t="s">
        <v>40</v>
      </c>
      <c r="T593" s="56"/>
      <c r="U593" s="56"/>
      <c r="V593" s="16" t="str">
        <f t="shared" si="0"/>
        <v>B</v>
      </c>
      <c r="W593" s="13" t="str">
        <f t="shared" si="1"/>
        <v>Q3</v>
      </c>
      <c r="X593" s="98"/>
      <c r="Y593" s="56" t="s">
        <v>2282</v>
      </c>
      <c r="Z593" s="56" t="s">
        <v>43</v>
      </c>
    </row>
    <row r="594" spans="1:26" ht="15.75" customHeight="1">
      <c r="A594" s="48"/>
      <c r="B594" s="48"/>
      <c r="C594" s="89" t="s">
        <v>2111</v>
      </c>
      <c r="D594" s="40">
        <v>587</v>
      </c>
      <c r="E594" s="100" t="s">
        <v>2283</v>
      </c>
      <c r="F594" s="103" t="s">
        <v>2247</v>
      </c>
      <c r="G594" s="103" t="s">
        <v>72</v>
      </c>
      <c r="H594" s="102" t="s">
        <v>2169</v>
      </c>
      <c r="I594" s="56"/>
      <c r="J594" s="56" t="s">
        <v>2170</v>
      </c>
      <c r="K594" s="46" t="s">
        <v>2171</v>
      </c>
      <c r="L594" s="56">
        <v>2020</v>
      </c>
      <c r="M594" s="56"/>
      <c r="N594" s="56"/>
      <c r="O594" s="56"/>
      <c r="P594" s="56"/>
      <c r="Q594" s="56"/>
      <c r="R594" s="56"/>
      <c r="S594" s="56" t="s">
        <v>40</v>
      </c>
      <c r="T594" s="56"/>
      <c r="U594" s="56"/>
      <c r="V594" s="16" t="str">
        <f t="shared" si="0"/>
        <v>B</v>
      </c>
      <c r="W594" s="13" t="str">
        <f t="shared" si="1"/>
        <v>Q3</v>
      </c>
      <c r="X594" s="98"/>
      <c r="Y594" s="56" t="s">
        <v>2284</v>
      </c>
      <c r="Z594" s="56" t="s">
        <v>43</v>
      </c>
    </row>
    <row r="595" spans="1:26" ht="15.75" customHeight="1">
      <c r="A595" s="48"/>
      <c r="B595" s="48"/>
      <c r="C595" s="89" t="s">
        <v>2111</v>
      </c>
      <c r="D595" s="40">
        <v>588</v>
      </c>
      <c r="E595" s="100" t="s">
        <v>2285</v>
      </c>
      <c r="F595" s="103" t="s">
        <v>58</v>
      </c>
      <c r="G595" s="101"/>
      <c r="H595" s="102" t="s">
        <v>2177</v>
      </c>
      <c r="I595" s="56"/>
      <c r="J595" s="56" t="s">
        <v>2170</v>
      </c>
      <c r="K595" s="46" t="s">
        <v>2171</v>
      </c>
      <c r="L595" s="56">
        <v>2020</v>
      </c>
      <c r="M595" s="56"/>
      <c r="N595" s="56"/>
      <c r="O595" s="56"/>
      <c r="P595" s="56"/>
      <c r="Q595" s="56"/>
      <c r="R595" s="56"/>
      <c r="S595" s="56" t="s">
        <v>40</v>
      </c>
      <c r="T595" s="56"/>
      <c r="U595" s="56"/>
      <c r="V595" s="16" t="str">
        <f t="shared" si="0"/>
        <v>B</v>
      </c>
      <c r="W595" s="13" t="str">
        <f t="shared" si="1"/>
        <v>Q3</v>
      </c>
      <c r="X595" s="98"/>
      <c r="Y595" s="56" t="s">
        <v>2286</v>
      </c>
      <c r="Z595" s="56" t="s">
        <v>43</v>
      </c>
    </row>
    <row r="596" spans="1:26" ht="15.75" customHeight="1">
      <c r="A596" s="48"/>
      <c r="B596" s="48"/>
      <c r="C596" s="89" t="s">
        <v>2111</v>
      </c>
      <c r="D596" s="40">
        <v>589</v>
      </c>
      <c r="E596" s="100" t="s">
        <v>2287</v>
      </c>
      <c r="F596" s="103" t="s">
        <v>58</v>
      </c>
      <c r="G596" s="101"/>
      <c r="H596" s="102" t="s">
        <v>2169</v>
      </c>
      <c r="I596" s="56"/>
      <c r="J596" s="56" t="s">
        <v>2170</v>
      </c>
      <c r="K596" s="46" t="s">
        <v>2171</v>
      </c>
      <c r="L596" s="56">
        <v>2020</v>
      </c>
      <c r="M596" s="56"/>
      <c r="N596" s="56"/>
      <c r="O596" s="56"/>
      <c r="P596" s="56"/>
      <c r="Q596" s="56"/>
      <c r="R596" s="56"/>
      <c r="S596" s="56" t="s">
        <v>40</v>
      </c>
      <c r="T596" s="56"/>
      <c r="U596" s="56"/>
      <c r="V596" s="16" t="str">
        <f t="shared" si="0"/>
        <v>B</v>
      </c>
      <c r="W596" s="13" t="str">
        <f t="shared" si="1"/>
        <v>Q3</v>
      </c>
      <c r="X596" s="98"/>
      <c r="Y596" s="56" t="s">
        <v>2217</v>
      </c>
      <c r="Z596" s="56" t="s">
        <v>43</v>
      </c>
    </row>
    <row r="597" spans="1:26" ht="15.75" customHeight="1">
      <c r="A597" s="48"/>
      <c r="B597" s="48"/>
      <c r="C597" s="89" t="s">
        <v>2111</v>
      </c>
      <c r="D597" s="40">
        <v>590</v>
      </c>
      <c r="E597" s="100" t="s">
        <v>2288</v>
      </c>
      <c r="F597" s="103" t="s">
        <v>72</v>
      </c>
      <c r="G597" s="101"/>
      <c r="H597" s="102" t="s">
        <v>2169</v>
      </c>
      <c r="I597" s="56"/>
      <c r="J597" s="56" t="s">
        <v>2170</v>
      </c>
      <c r="K597" s="46" t="s">
        <v>2171</v>
      </c>
      <c r="L597" s="56">
        <v>2020</v>
      </c>
      <c r="M597" s="56"/>
      <c r="N597" s="56"/>
      <c r="O597" s="56"/>
      <c r="P597" s="56"/>
      <c r="Q597" s="56"/>
      <c r="R597" s="56"/>
      <c r="S597" s="56" t="s">
        <v>40</v>
      </c>
      <c r="T597" s="56"/>
      <c r="U597" s="56"/>
      <c r="V597" s="16" t="str">
        <f t="shared" si="0"/>
        <v>B</v>
      </c>
      <c r="W597" s="13" t="str">
        <f t="shared" si="1"/>
        <v>Q3</v>
      </c>
      <c r="X597" s="98"/>
      <c r="Y597" s="56" t="s">
        <v>2289</v>
      </c>
      <c r="Z597" s="56" t="s">
        <v>43</v>
      </c>
    </row>
    <row r="598" spans="1:26" ht="15.75" customHeight="1">
      <c r="A598" s="48"/>
      <c r="B598" s="48"/>
      <c r="C598" s="89" t="s">
        <v>2111</v>
      </c>
      <c r="D598" s="40">
        <v>591</v>
      </c>
      <c r="E598" s="100" t="s">
        <v>2290</v>
      </c>
      <c r="F598" s="103" t="s">
        <v>2247</v>
      </c>
      <c r="G598" s="103" t="s">
        <v>72</v>
      </c>
      <c r="H598" s="102" t="s">
        <v>2169</v>
      </c>
      <c r="I598" s="56"/>
      <c r="J598" s="56" t="s">
        <v>2170</v>
      </c>
      <c r="K598" s="46" t="s">
        <v>2171</v>
      </c>
      <c r="L598" s="56">
        <v>2020</v>
      </c>
      <c r="M598" s="56"/>
      <c r="N598" s="56"/>
      <c r="O598" s="56"/>
      <c r="P598" s="56"/>
      <c r="Q598" s="56"/>
      <c r="R598" s="56"/>
      <c r="S598" s="56" t="s">
        <v>40</v>
      </c>
      <c r="T598" s="56"/>
      <c r="U598" s="56"/>
      <c r="V598" s="16" t="str">
        <f t="shared" si="0"/>
        <v>B</v>
      </c>
      <c r="W598" s="13" t="str">
        <f t="shared" si="1"/>
        <v>Q3</v>
      </c>
      <c r="X598" s="98"/>
      <c r="Y598" s="56" t="s">
        <v>2291</v>
      </c>
      <c r="Z598" s="56" t="s">
        <v>43</v>
      </c>
    </row>
    <row r="599" spans="1:26" ht="15.75" customHeight="1">
      <c r="A599" s="48"/>
      <c r="B599" s="48"/>
      <c r="C599" s="89" t="s">
        <v>2111</v>
      </c>
      <c r="D599" s="40">
        <v>592</v>
      </c>
      <c r="E599" s="100" t="s">
        <v>2292</v>
      </c>
      <c r="F599" s="103" t="s">
        <v>35</v>
      </c>
      <c r="G599" s="103" t="s">
        <v>58</v>
      </c>
      <c r="H599" s="102" t="s">
        <v>2169</v>
      </c>
      <c r="I599" s="56"/>
      <c r="J599" s="56" t="s">
        <v>2170</v>
      </c>
      <c r="K599" s="46" t="s">
        <v>2171</v>
      </c>
      <c r="L599" s="56">
        <v>2020</v>
      </c>
      <c r="M599" s="56"/>
      <c r="N599" s="56"/>
      <c r="O599" s="56"/>
      <c r="P599" s="56"/>
      <c r="Q599" s="56"/>
      <c r="R599" s="56"/>
      <c r="S599" s="56" t="s">
        <v>40</v>
      </c>
      <c r="T599" s="56"/>
      <c r="U599" s="56"/>
      <c r="V599" s="16" t="str">
        <f t="shared" si="0"/>
        <v>B</v>
      </c>
      <c r="W599" s="13" t="str">
        <f t="shared" si="1"/>
        <v>Q3</v>
      </c>
      <c r="X599" s="98"/>
      <c r="Y599" s="56" t="s">
        <v>2293</v>
      </c>
      <c r="Z599" s="56" t="s">
        <v>43</v>
      </c>
    </row>
    <row r="600" spans="1:26" ht="15.75" customHeight="1">
      <c r="A600" s="48"/>
      <c r="B600" s="48"/>
      <c r="C600" s="89" t="s">
        <v>2111</v>
      </c>
      <c r="D600" s="40">
        <v>593</v>
      </c>
      <c r="E600" s="100" t="s">
        <v>2294</v>
      </c>
      <c r="F600" s="103" t="s">
        <v>58</v>
      </c>
      <c r="G600" s="101"/>
      <c r="H600" s="102" t="s">
        <v>2169</v>
      </c>
      <c r="I600" s="56"/>
      <c r="J600" s="56" t="s">
        <v>2170</v>
      </c>
      <c r="K600" s="46" t="s">
        <v>2171</v>
      </c>
      <c r="L600" s="56">
        <v>2020</v>
      </c>
      <c r="M600" s="56"/>
      <c r="N600" s="56"/>
      <c r="O600" s="56"/>
      <c r="P600" s="56"/>
      <c r="Q600" s="56"/>
      <c r="R600" s="56"/>
      <c r="S600" s="56" t="s">
        <v>40</v>
      </c>
      <c r="T600" s="56"/>
      <c r="U600" s="56"/>
      <c r="V600" s="16" t="str">
        <f t="shared" si="0"/>
        <v>B</v>
      </c>
      <c r="W600" s="13" t="str">
        <f t="shared" si="1"/>
        <v>Q3</v>
      </c>
      <c r="X600" s="98"/>
      <c r="Y600" s="56" t="s">
        <v>2295</v>
      </c>
      <c r="Z600" s="56" t="s">
        <v>43</v>
      </c>
    </row>
    <row r="601" spans="1:26" ht="15.75" customHeight="1">
      <c r="A601" s="48"/>
      <c r="B601" s="48"/>
      <c r="C601" s="89" t="s">
        <v>2111</v>
      </c>
      <c r="D601" s="40">
        <v>594</v>
      </c>
      <c r="E601" s="100" t="s">
        <v>2296</v>
      </c>
      <c r="F601" s="67" t="s">
        <v>444</v>
      </c>
      <c r="G601" s="101"/>
      <c r="H601" s="102" t="s">
        <v>2188</v>
      </c>
      <c r="I601" s="56"/>
      <c r="J601" s="56" t="s">
        <v>2170</v>
      </c>
      <c r="K601" s="46" t="s">
        <v>2171</v>
      </c>
      <c r="L601" s="56">
        <v>2020</v>
      </c>
      <c r="M601" s="56"/>
      <c r="N601" s="56"/>
      <c r="O601" s="56"/>
      <c r="P601" s="56"/>
      <c r="Q601" s="56"/>
      <c r="R601" s="56"/>
      <c r="S601" s="56" t="s">
        <v>40</v>
      </c>
      <c r="T601" s="56"/>
      <c r="U601" s="56"/>
      <c r="V601" s="16" t="str">
        <f t="shared" si="0"/>
        <v>B</v>
      </c>
      <c r="W601" s="13" t="str">
        <f t="shared" si="1"/>
        <v>Q3</v>
      </c>
      <c r="X601" s="98"/>
      <c r="Y601" s="56" t="s">
        <v>2267</v>
      </c>
      <c r="Z601" s="56" t="s">
        <v>43</v>
      </c>
    </row>
    <row r="602" spans="1:26" ht="15.75" customHeight="1">
      <c r="A602" s="48"/>
      <c r="B602" s="48"/>
      <c r="C602" s="89" t="s">
        <v>2111</v>
      </c>
      <c r="D602" s="40">
        <v>595</v>
      </c>
      <c r="E602" s="100" t="s">
        <v>2297</v>
      </c>
      <c r="F602" s="103" t="s">
        <v>2247</v>
      </c>
      <c r="G602" s="101"/>
      <c r="H602" s="102" t="s">
        <v>2188</v>
      </c>
      <c r="I602" s="56"/>
      <c r="J602" s="56" t="s">
        <v>2170</v>
      </c>
      <c r="K602" s="46" t="s">
        <v>2171</v>
      </c>
      <c r="L602" s="56">
        <v>2020</v>
      </c>
      <c r="M602" s="56"/>
      <c r="N602" s="56"/>
      <c r="O602" s="56"/>
      <c r="P602" s="56"/>
      <c r="Q602" s="56"/>
      <c r="R602" s="56"/>
      <c r="S602" s="56" t="s">
        <v>40</v>
      </c>
      <c r="T602" s="56"/>
      <c r="U602" s="56"/>
      <c r="V602" s="16" t="str">
        <f t="shared" si="0"/>
        <v>B</v>
      </c>
      <c r="W602" s="13" t="str">
        <f t="shared" si="1"/>
        <v>Q3</v>
      </c>
      <c r="X602" s="98"/>
      <c r="Y602" s="56" t="s">
        <v>2262</v>
      </c>
      <c r="Z602" s="56" t="s">
        <v>43</v>
      </c>
    </row>
    <row r="603" spans="1:26" ht="15.75" customHeight="1">
      <c r="A603" s="48"/>
      <c r="B603" s="48"/>
      <c r="C603" s="89" t="s">
        <v>2111</v>
      </c>
      <c r="D603" s="40">
        <v>596</v>
      </c>
      <c r="E603" s="100" t="s">
        <v>2298</v>
      </c>
      <c r="F603" s="67" t="s">
        <v>444</v>
      </c>
      <c r="G603" s="101"/>
      <c r="H603" s="102" t="s">
        <v>2188</v>
      </c>
      <c r="I603" s="56"/>
      <c r="J603" s="56" t="s">
        <v>2170</v>
      </c>
      <c r="K603" s="46" t="s">
        <v>2171</v>
      </c>
      <c r="L603" s="56">
        <v>2020</v>
      </c>
      <c r="M603" s="56"/>
      <c r="N603" s="56"/>
      <c r="O603" s="56"/>
      <c r="P603" s="56"/>
      <c r="Q603" s="56"/>
      <c r="R603" s="56"/>
      <c r="S603" s="56" t="s">
        <v>40</v>
      </c>
      <c r="T603" s="56"/>
      <c r="U603" s="56"/>
      <c r="V603" s="16" t="str">
        <f t="shared" si="0"/>
        <v>B</v>
      </c>
      <c r="W603" s="13" t="str">
        <f t="shared" si="1"/>
        <v>Q3</v>
      </c>
      <c r="X603" s="98"/>
      <c r="Y603" s="56" t="s">
        <v>2299</v>
      </c>
      <c r="Z603" s="56" t="s">
        <v>43</v>
      </c>
    </row>
    <row r="604" spans="1:26" ht="15.75" customHeight="1">
      <c r="A604" s="48"/>
      <c r="B604" s="48"/>
      <c r="C604" s="89" t="s">
        <v>2111</v>
      </c>
      <c r="D604" s="40">
        <v>597</v>
      </c>
      <c r="E604" s="100" t="s">
        <v>2300</v>
      </c>
      <c r="F604" s="103" t="s">
        <v>2247</v>
      </c>
      <c r="G604" s="101"/>
      <c r="H604" s="102" t="s">
        <v>2169</v>
      </c>
      <c r="I604" s="56"/>
      <c r="J604" s="56" t="s">
        <v>2301</v>
      </c>
      <c r="K604" s="56" t="s">
        <v>2302</v>
      </c>
      <c r="L604" s="56">
        <v>2020</v>
      </c>
      <c r="M604" s="56"/>
      <c r="N604" s="56"/>
      <c r="O604" s="56"/>
      <c r="P604" s="56"/>
      <c r="Q604" s="56"/>
      <c r="R604" s="56"/>
      <c r="S604" s="56" t="s">
        <v>40</v>
      </c>
      <c r="T604" s="56"/>
      <c r="U604" s="56"/>
      <c r="V604" s="16" t="str">
        <f t="shared" si="0"/>
        <v>B</v>
      </c>
      <c r="W604" s="13" t="str">
        <f t="shared" si="1"/>
        <v>Q3</v>
      </c>
      <c r="X604" s="98"/>
      <c r="Y604" s="56" t="s">
        <v>2303</v>
      </c>
      <c r="Z604" s="56" t="s">
        <v>43</v>
      </c>
    </row>
    <row r="605" spans="1:26" ht="15.75" customHeight="1">
      <c r="A605" s="48"/>
      <c r="B605" s="48"/>
      <c r="C605" s="89" t="s">
        <v>2111</v>
      </c>
      <c r="D605" s="40">
        <v>598</v>
      </c>
      <c r="E605" s="100" t="s">
        <v>2304</v>
      </c>
      <c r="F605" s="103" t="s">
        <v>35</v>
      </c>
      <c r="G605" s="101"/>
      <c r="H605" s="102" t="s">
        <v>2169</v>
      </c>
      <c r="I605" s="56"/>
      <c r="J605" s="56" t="s">
        <v>2301</v>
      </c>
      <c r="K605" s="56" t="s">
        <v>2305</v>
      </c>
      <c r="L605" s="56">
        <v>2020</v>
      </c>
      <c r="M605" s="56"/>
      <c r="N605" s="56"/>
      <c r="O605" s="56"/>
      <c r="P605" s="56"/>
      <c r="Q605" s="56"/>
      <c r="R605" s="56"/>
      <c r="S605" s="56" t="s">
        <v>40</v>
      </c>
      <c r="T605" s="56"/>
      <c r="U605" s="56"/>
      <c r="V605" s="16" t="str">
        <f t="shared" si="0"/>
        <v>B</v>
      </c>
      <c r="W605" s="13" t="str">
        <f t="shared" si="1"/>
        <v>Q3</v>
      </c>
      <c r="X605" s="98"/>
      <c r="Y605" s="56" t="s">
        <v>2306</v>
      </c>
      <c r="Z605" s="56" t="s">
        <v>43</v>
      </c>
    </row>
    <row r="606" spans="1:26" ht="15.75" customHeight="1">
      <c r="A606" s="48"/>
      <c r="B606" s="48"/>
      <c r="C606" s="89" t="s">
        <v>2111</v>
      </c>
      <c r="D606" s="40">
        <v>599</v>
      </c>
      <c r="E606" s="100" t="s">
        <v>2307</v>
      </c>
      <c r="F606" s="103" t="s">
        <v>168</v>
      </c>
      <c r="G606" s="101"/>
      <c r="H606" s="102" t="s">
        <v>2169</v>
      </c>
      <c r="I606" s="56"/>
      <c r="J606" s="56" t="s">
        <v>2301</v>
      </c>
      <c r="K606" s="56" t="s">
        <v>2302</v>
      </c>
      <c r="L606" s="56">
        <v>2020</v>
      </c>
      <c r="M606" s="56"/>
      <c r="N606" s="56"/>
      <c r="O606" s="56"/>
      <c r="P606" s="56"/>
      <c r="Q606" s="56"/>
      <c r="R606" s="56"/>
      <c r="S606" s="56" t="s">
        <v>40</v>
      </c>
      <c r="T606" s="56"/>
      <c r="U606" s="56"/>
      <c r="V606" s="16" t="str">
        <f t="shared" si="0"/>
        <v>B</v>
      </c>
      <c r="W606" s="13" t="str">
        <f t="shared" si="1"/>
        <v>Q3</v>
      </c>
      <c r="X606" s="98"/>
      <c r="Y606" s="56" t="s">
        <v>2303</v>
      </c>
      <c r="Z606" s="56" t="s">
        <v>43</v>
      </c>
    </row>
    <row r="607" spans="1:26" ht="15.75" customHeight="1">
      <c r="A607" s="48"/>
      <c r="B607" s="48"/>
      <c r="C607" s="89" t="s">
        <v>2111</v>
      </c>
      <c r="D607" s="40">
        <v>600</v>
      </c>
      <c r="E607" s="69" t="s">
        <v>2308</v>
      </c>
      <c r="F607" s="54" t="s">
        <v>2309</v>
      </c>
      <c r="G607" s="16"/>
      <c r="H607" s="16" t="s">
        <v>2147</v>
      </c>
      <c r="I607" s="16" t="s">
        <v>59</v>
      </c>
      <c r="J607" s="46" t="s">
        <v>1024</v>
      </c>
      <c r="K607" s="46" t="s">
        <v>430</v>
      </c>
      <c r="L607" s="16">
        <v>2017</v>
      </c>
      <c r="M607" s="16"/>
      <c r="N607" s="16"/>
      <c r="O607" s="16" t="s">
        <v>40</v>
      </c>
      <c r="P607" s="16"/>
      <c r="Q607" s="16"/>
      <c r="R607" s="16"/>
      <c r="S607" s="16"/>
      <c r="T607" s="16"/>
      <c r="U607" s="16"/>
      <c r="V607" s="16" t="str">
        <f t="shared" si="0"/>
        <v>B</v>
      </c>
      <c r="W607" s="13" t="str">
        <f t="shared" si="1"/>
        <v>Q3</v>
      </c>
      <c r="X607" s="46" t="s">
        <v>2310</v>
      </c>
      <c r="Y607" s="46" t="s">
        <v>2311</v>
      </c>
      <c r="Z607" s="16" t="s">
        <v>43</v>
      </c>
    </row>
    <row r="608" spans="1:26" ht="15.75" customHeight="1">
      <c r="A608" s="48"/>
      <c r="B608" s="48"/>
      <c r="C608" s="89" t="s">
        <v>2111</v>
      </c>
      <c r="D608" s="40">
        <v>601</v>
      </c>
      <c r="E608" s="69" t="s">
        <v>2312</v>
      </c>
      <c r="F608" s="54" t="s">
        <v>58</v>
      </c>
      <c r="G608" s="16"/>
      <c r="H608" s="16" t="s">
        <v>2147</v>
      </c>
      <c r="I608" s="16"/>
      <c r="J608" s="46" t="s">
        <v>2313</v>
      </c>
      <c r="K608" s="46" t="s">
        <v>1513</v>
      </c>
      <c r="L608" s="16">
        <v>2017</v>
      </c>
      <c r="M608" s="16"/>
      <c r="N608" s="16"/>
      <c r="O608" s="16"/>
      <c r="P608" s="16"/>
      <c r="Q608" s="16"/>
      <c r="R608" s="16"/>
      <c r="S608" s="16" t="s">
        <v>40</v>
      </c>
      <c r="T608" s="16"/>
      <c r="U608" s="16"/>
      <c r="V608" s="16" t="str">
        <f t="shared" si="0"/>
        <v>B</v>
      </c>
      <c r="W608" s="13" t="str">
        <f t="shared" si="1"/>
        <v>Q3</v>
      </c>
      <c r="X608" s="16"/>
      <c r="Y608" s="46" t="s">
        <v>2314</v>
      </c>
      <c r="Z608" s="16" t="s">
        <v>43</v>
      </c>
    </row>
    <row r="609" spans="1:26" ht="15.75" customHeight="1">
      <c r="A609" s="48"/>
      <c r="B609" s="48"/>
      <c r="C609" s="89" t="s">
        <v>2111</v>
      </c>
      <c r="D609" s="40">
        <v>602</v>
      </c>
      <c r="E609" s="69" t="s">
        <v>2315</v>
      </c>
      <c r="F609" s="54" t="s">
        <v>58</v>
      </c>
      <c r="G609" s="67" t="s">
        <v>444</v>
      </c>
      <c r="H609" s="16" t="s">
        <v>2147</v>
      </c>
      <c r="I609" s="16"/>
      <c r="J609" s="46" t="s">
        <v>2316</v>
      </c>
      <c r="K609" s="46" t="s">
        <v>2317</v>
      </c>
      <c r="L609" s="16">
        <v>2017</v>
      </c>
      <c r="M609" s="16"/>
      <c r="N609" s="16"/>
      <c r="O609" s="16"/>
      <c r="P609" s="16"/>
      <c r="Q609" s="16"/>
      <c r="R609" s="16" t="s">
        <v>40</v>
      </c>
      <c r="S609" s="16"/>
      <c r="T609" s="16"/>
      <c r="U609" s="16"/>
      <c r="V609" s="16" t="str">
        <f t="shared" si="0"/>
        <v>A2</v>
      </c>
      <c r="W609" s="13" t="str">
        <f t="shared" si="1"/>
        <v>Q2</v>
      </c>
      <c r="X609" s="46" t="s">
        <v>2318</v>
      </c>
      <c r="Y609" s="46" t="s">
        <v>2319</v>
      </c>
      <c r="Z609" s="16" t="s">
        <v>43</v>
      </c>
    </row>
    <row r="610" spans="1:26" ht="15.75" customHeight="1">
      <c r="A610" s="48"/>
      <c r="B610" s="48"/>
      <c r="C610" s="89" t="s">
        <v>2111</v>
      </c>
      <c r="D610" s="40">
        <v>603</v>
      </c>
      <c r="E610" s="69" t="s">
        <v>2320</v>
      </c>
      <c r="F610" s="67" t="s">
        <v>444</v>
      </c>
      <c r="G610" s="16"/>
      <c r="H610" s="16" t="s">
        <v>2147</v>
      </c>
      <c r="I610" s="16"/>
      <c r="J610" s="46" t="s">
        <v>826</v>
      </c>
      <c r="K610" s="46" t="s">
        <v>827</v>
      </c>
      <c r="L610" s="16">
        <v>2017</v>
      </c>
      <c r="M610" s="16"/>
      <c r="N610" s="16"/>
      <c r="O610" s="16"/>
      <c r="P610" s="16"/>
      <c r="Q610" s="16"/>
      <c r="R610" s="16" t="s">
        <v>40</v>
      </c>
      <c r="S610" s="16"/>
      <c r="T610" s="16"/>
      <c r="U610" s="16"/>
      <c r="V610" s="16" t="str">
        <f t="shared" si="0"/>
        <v>A2</v>
      </c>
      <c r="W610" s="13" t="str">
        <f t="shared" si="1"/>
        <v>Q2</v>
      </c>
      <c r="X610" s="46" t="s">
        <v>2321</v>
      </c>
      <c r="Y610" s="46" t="s">
        <v>2322</v>
      </c>
      <c r="Z610" s="16" t="s">
        <v>43</v>
      </c>
    </row>
    <row r="611" spans="1:26" ht="15.75" customHeight="1">
      <c r="A611" s="48"/>
      <c r="B611" s="48"/>
      <c r="C611" s="89" t="s">
        <v>2111</v>
      </c>
      <c r="D611" s="40">
        <v>604</v>
      </c>
      <c r="E611" s="69" t="s">
        <v>2323</v>
      </c>
      <c r="F611" s="67" t="s">
        <v>444</v>
      </c>
      <c r="G611" s="54" t="s">
        <v>72</v>
      </c>
      <c r="H611" s="16" t="s">
        <v>2147</v>
      </c>
      <c r="I611" s="16" t="s">
        <v>59</v>
      </c>
      <c r="J611" s="46" t="s">
        <v>2324</v>
      </c>
      <c r="K611" s="46" t="s">
        <v>1657</v>
      </c>
      <c r="L611" s="16">
        <v>2017</v>
      </c>
      <c r="M611" s="16"/>
      <c r="N611" s="16" t="s">
        <v>40</v>
      </c>
      <c r="O611" s="16"/>
      <c r="P611" s="16"/>
      <c r="Q611" s="16"/>
      <c r="R611" s="16"/>
      <c r="S611" s="16"/>
      <c r="T611" s="16"/>
      <c r="U611" s="16"/>
      <c r="V611" s="16" t="str">
        <f t="shared" si="0"/>
        <v>A2</v>
      </c>
      <c r="W611" s="13" t="str">
        <f t="shared" si="1"/>
        <v>Q2</v>
      </c>
      <c r="X611" s="46" t="s">
        <v>2325</v>
      </c>
      <c r="Y611" s="46" t="s">
        <v>2326</v>
      </c>
      <c r="Z611" s="16" t="s">
        <v>43</v>
      </c>
    </row>
    <row r="612" spans="1:26" ht="15.75" customHeight="1">
      <c r="A612" s="48"/>
      <c r="B612" s="48"/>
      <c r="C612" s="89" t="s">
        <v>2111</v>
      </c>
      <c r="D612" s="40">
        <v>605</v>
      </c>
      <c r="E612" s="69" t="s">
        <v>2327</v>
      </c>
      <c r="F612" s="54" t="s">
        <v>58</v>
      </c>
      <c r="G612" s="16"/>
      <c r="H612" s="16" t="s">
        <v>2147</v>
      </c>
      <c r="I612" s="16" t="s">
        <v>753</v>
      </c>
      <c r="J612" s="46" t="s">
        <v>2328</v>
      </c>
      <c r="K612" s="46" t="s">
        <v>800</v>
      </c>
      <c r="L612" s="16">
        <v>2016</v>
      </c>
      <c r="M612" s="16"/>
      <c r="N612" s="16"/>
      <c r="O612" s="16"/>
      <c r="P612" s="16"/>
      <c r="Q612" s="16"/>
      <c r="R612" s="16"/>
      <c r="S612" s="16" t="s">
        <v>40</v>
      </c>
      <c r="T612" s="16"/>
      <c r="U612" s="16"/>
      <c r="V612" s="16" t="str">
        <f t="shared" si="0"/>
        <v>B</v>
      </c>
      <c r="W612" s="13" t="str">
        <f t="shared" si="1"/>
        <v>Q3</v>
      </c>
      <c r="X612" s="46" t="s">
        <v>2329</v>
      </c>
      <c r="Y612" s="46" t="s">
        <v>2330</v>
      </c>
      <c r="Z612" s="16" t="s">
        <v>43</v>
      </c>
    </row>
    <row r="613" spans="1:26" ht="15.75" customHeight="1">
      <c r="A613" s="48"/>
      <c r="B613" s="48"/>
      <c r="C613" s="89" t="s">
        <v>2111</v>
      </c>
      <c r="D613" s="40">
        <v>606</v>
      </c>
      <c r="E613" s="69" t="s">
        <v>2331</v>
      </c>
      <c r="F613" s="67" t="s">
        <v>444</v>
      </c>
      <c r="G613" s="16"/>
      <c r="H613" s="16" t="s">
        <v>2147</v>
      </c>
      <c r="I613" s="16"/>
      <c r="J613" s="46" t="s">
        <v>2332</v>
      </c>
      <c r="K613" s="46" t="s">
        <v>721</v>
      </c>
      <c r="L613" s="16">
        <v>2016</v>
      </c>
      <c r="M613" s="16"/>
      <c r="N613" s="16"/>
      <c r="O613" s="16"/>
      <c r="P613" s="16"/>
      <c r="Q613" s="16" t="s">
        <v>40</v>
      </c>
      <c r="R613" s="16"/>
      <c r="S613" s="16"/>
      <c r="T613" s="16"/>
      <c r="U613" s="16"/>
      <c r="V613" s="16" t="str">
        <f t="shared" si="0"/>
        <v>A1</v>
      </c>
      <c r="W613" s="13" t="str">
        <f t="shared" si="1"/>
        <v>Q1</v>
      </c>
      <c r="X613" s="46" t="s">
        <v>2333</v>
      </c>
      <c r="Y613" s="46" t="s">
        <v>2334</v>
      </c>
      <c r="Z613" s="16" t="s">
        <v>43</v>
      </c>
    </row>
    <row r="614" spans="1:26" ht="15.75" customHeight="1">
      <c r="A614" s="48"/>
      <c r="B614" s="48"/>
      <c r="C614" s="89" t="s">
        <v>2111</v>
      </c>
      <c r="D614" s="40">
        <v>607</v>
      </c>
      <c r="E614" s="69" t="s">
        <v>2335</v>
      </c>
      <c r="F614" s="54" t="s">
        <v>58</v>
      </c>
      <c r="G614" s="16"/>
      <c r="H614" s="16" t="s">
        <v>2147</v>
      </c>
      <c r="I614" s="16"/>
      <c r="J614" s="46" t="s">
        <v>545</v>
      </c>
      <c r="K614" s="46" t="s">
        <v>1222</v>
      </c>
      <c r="L614" s="16">
        <v>2016</v>
      </c>
      <c r="M614" s="16"/>
      <c r="N614" s="16"/>
      <c r="O614" s="16"/>
      <c r="P614" s="16"/>
      <c r="Q614" s="16"/>
      <c r="R614" s="16" t="s">
        <v>40</v>
      </c>
      <c r="S614" s="16"/>
      <c r="T614" s="16"/>
      <c r="U614" s="16"/>
      <c r="V614" s="16" t="str">
        <f t="shared" si="0"/>
        <v>A2</v>
      </c>
      <c r="W614" s="13" t="str">
        <f t="shared" si="1"/>
        <v>Q2</v>
      </c>
      <c r="X614" s="16"/>
      <c r="Y614" s="46" t="s">
        <v>2336</v>
      </c>
      <c r="Z614" s="16" t="s">
        <v>43</v>
      </c>
    </row>
    <row r="615" spans="1:26" ht="15.75" customHeight="1">
      <c r="A615" s="48"/>
      <c r="B615" s="48"/>
      <c r="C615" s="89" t="s">
        <v>2111</v>
      </c>
      <c r="D615" s="40">
        <v>608</v>
      </c>
      <c r="E615" s="69" t="s">
        <v>2337</v>
      </c>
      <c r="F615" s="54" t="s">
        <v>58</v>
      </c>
      <c r="G615" s="16"/>
      <c r="H615" s="16" t="s">
        <v>2147</v>
      </c>
      <c r="I615" s="16" t="s">
        <v>59</v>
      </c>
      <c r="J615" s="46" t="s">
        <v>2338</v>
      </c>
      <c r="K615" s="46" t="s">
        <v>1593</v>
      </c>
      <c r="L615" s="16">
        <v>2016</v>
      </c>
      <c r="M615" s="16"/>
      <c r="N615" s="16"/>
      <c r="O615" s="16" t="s">
        <v>40</v>
      </c>
      <c r="P615" s="16"/>
      <c r="Q615" s="16"/>
      <c r="R615" s="16"/>
      <c r="S615" s="16"/>
      <c r="T615" s="16"/>
      <c r="U615" s="16"/>
      <c r="V615" s="16" t="str">
        <f t="shared" si="0"/>
        <v>B</v>
      </c>
      <c r="W615" s="13" t="str">
        <f t="shared" si="1"/>
        <v>Q3</v>
      </c>
      <c r="X615" s="46" t="s">
        <v>2339</v>
      </c>
      <c r="Y615" s="46" t="s">
        <v>2340</v>
      </c>
      <c r="Z615" s="16" t="s">
        <v>43</v>
      </c>
    </row>
    <row r="616" spans="1:26" ht="15.75" customHeight="1">
      <c r="A616" s="48"/>
      <c r="B616" s="48"/>
      <c r="C616" s="89" t="s">
        <v>2111</v>
      </c>
      <c r="D616" s="40">
        <v>609</v>
      </c>
      <c r="E616" s="69" t="s">
        <v>2341</v>
      </c>
      <c r="F616" s="54" t="s">
        <v>58</v>
      </c>
      <c r="G616" s="16"/>
      <c r="H616" s="16" t="s">
        <v>2147</v>
      </c>
      <c r="I616" s="16"/>
      <c r="J616" s="46" t="s">
        <v>873</v>
      </c>
      <c r="K616" s="46" t="s">
        <v>874</v>
      </c>
      <c r="L616" s="16">
        <v>2016</v>
      </c>
      <c r="M616" s="16"/>
      <c r="N616" s="16"/>
      <c r="O616" s="16"/>
      <c r="P616" s="16"/>
      <c r="Q616" s="16"/>
      <c r="R616" s="16"/>
      <c r="S616" s="16" t="s">
        <v>40</v>
      </c>
      <c r="T616" s="16"/>
      <c r="U616" s="16"/>
      <c r="V616" s="16" t="str">
        <f t="shared" si="0"/>
        <v>B</v>
      </c>
      <c r="W616" s="13" t="str">
        <f t="shared" si="1"/>
        <v>Q3</v>
      </c>
      <c r="X616" s="16"/>
      <c r="Y616" s="46" t="s">
        <v>2342</v>
      </c>
      <c r="Z616" s="16" t="s">
        <v>43</v>
      </c>
    </row>
    <row r="617" spans="1:26" ht="15.75" customHeight="1">
      <c r="A617" s="48"/>
      <c r="B617" s="48"/>
      <c r="C617" s="89" t="s">
        <v>2111</v>
      </c>
      <c r="D617" s="40">
        <v>610</v>
      </c>
      <c r="E617" s="69" t="s">
        <v>2343</v>
      </c>
      <c r="F617" s="67" t="s">
        <v>444</v>
      </c>
      <c r="G617" s="16"/>
      <c r="H617" s="16" t="s">
        <v>2147</v>
      </c>
      <c r="I617" s="16"/>
      <c r="J617" s="46" t="s">
        <v>2344</v>
      </c>
      <c r="K617" s="46" t="s">
        <v>2345</v>
      </c>
      <c r="L617" s="16">
        <v>2016</v>
      </c>
      <c r="M617" s="16"/>
      <c r="N617" s="16"/>
      <c r="O617" s="16"/>
      <c r="P617" s="16"/>
      <c r="Q617" s="16" t="s">
        <v>40</v>
      </c>
      <c r="R617" s="16"/>
      <c r="S617" s="16"/>
      <c r="T617" s="16"/>
      <c r="U617" s="16"/>
      <c r="V617" s="16" t="str">
        <f t="shared" si="0"/>
        <v>A1</v>
      </c>
      <c r="W617" s="13" t="str">
        <f t="shared" si="1"/>
        <v>Q1</v>
      </c>
      <c r="X617" s="46" t="s">
        <v>2346</v>
      </c>
      <c r="Y617" s="46" t="s">
        <v>2347</v>
      </c>
      <c r="Z617" s="16" t="s">
        <v>43</v>
      </c>
    </row>
    <row r="618" spans="1:26" ht="15.75" customHeight="1">
      <c r="A618" s="48"/>
      <c r="B618" s="48"/>
      <c r="C618" s="89" t="s">
        <v>2111</v>
      </c>
      <c r="D618" s="40">
        <v>611</v>
      </c>
      <c r="E618" s="69" t="s">
        <v>2327</v>
      </c>
      <c r="F618" s="54" t="s">
        <v>58</v>
      </c>
      <c r="G618" s="16"/>
      <c r="H618" s="16" t="s">
        <v>2147</v>
      </c>
      <c r="I618" s="16"/>
      <c r="J618" s="46" t="s">
        <v>799</v>
      </c>
      <c r="K618" s="46" t="s">
        <v>800</v>
      </c>
      <c r="L618" s="16">
        <v>2016</v>
      </c>
      <c r="M618" s="16"/>
      <c r="N618" s="16"/>
      <c r="O618" s="16"/>
      <c r="P618" s="16"/>
      <c r="Q618" s="16"/>
      <c r="R618" s="16"/>
      <c r="S618" s="16" t="s">
        <v>40</v>
      </c>
      <c r="T618" s="16"/>
      <c r="U618" s="16"/>
      <c r="V618" s="16" t="str">
        <f t="shared" si="0"/>
        <v>B</v>
      </c>
      <c r="W618" s="13" t="str">
        <f t="shared" si="1"/>
        <v>Q3</v>
      </c>
      <c r="X618" s="46" t="s">
        <v>2329</v>
      </c>
      <c r="Y618" s="46" t="s">
        <v>2348</v>
      </c>
      <c r="Z618" s="16" t="s">
        <v>43</v>
      </c>
    </row>
    <row r="619" spans="1:26" ht="15.75" customHeight="1">
      <c r="A619" s="48"/>
      <c r="B619" s="48"/>
      <c r="C619" s="89" t="s">
        <v>2111</v>
      </c>
      <c r="D619" s="40">
        <v>612</v>
      </c>
      <c r="E619" s="69" t="s">
        <v>2349</v>
      </c>
      <c r="F619" s="67" t="s">
        <v>444</v>
      </c>
      <c r="G619" s="16"/>
      <c r="H619" s="16" t="s">
        <v>2147</v>
      </c>
      <c r="I619" s="16" t="s">
        <v>59</v>
      </c>
      <c r="J619" s="46" t="s">
        <v>60</v>
      </c>
      <c r="K619" s="46" t="s">
        <v>61</v>
      </c>
      <c r="L619" s="16">
        <v>2016</v>
      </c>
      <c r="M619" s="16"/>
      <c r="N619" s="16"/>
      <c r="O619" s="16" t="s">
        <v>40</v>
      </c>
      <c r="P619" s="16"/>
      <c r="Q619" s="16"/>
      <c r="R619" s="16"/>
      <c r="S619" s="16"/>
      <c r="T619" s="16"/>
      <c r="U619" s="16"/>
      <c r="V619" s="16" t="str">
        <f t="shared" si="0"/>
        <v>B</v>
      </c>
      <c r="W619" s="13" t="str">
        <f t="shared" si="1"/>
        <v>Q3</v>
      </c>
      <c r="X619" s="46" t="s">
        <v>2350</v>
      </c>
      <c r="Y619" s="46" t="s">
        <v>2351</v>
      </c>
      <c r="Z619" s="16" t="s">
        <v>43</v>
      </c>
    </row>
    <row r="620" spans="1:26" ht="15.75" customHeight="1">
      <c r="A620" s="48"/>
      <c r="B620" s="48"/>
      <c r="C620" s="89" t="s">
        <v>2111</v>
      </c>
      <c r="D620" s="40">
        <v>613</v>
      </c>
      <c r="E620" s="69" t="s">
        <v>2352</v>
      </c>
      <c r="F620" s="67" t="s">
        <v>444</v>
      </c>
      <c r="G620" s="16"/>
      <c r="H620" s="16" t="s">
        <v>2147</v>
      </c>
      <c r="I620" s="16" t="s">
        <v>59</v>
      </c>
      <c r="J620" s="46" t="s">
        <v>2353</v>
      </c>
      <c r="K620" s="46" t="s">
        <v>843</v>
      </c>
      <c r="L620" s="16">
        <v>2016</v>
      </c>
      <c r="M620" s="16"/>
      <c r="N620" s="16" t="s">
        <v>40</v>
      </c>
      <c r="O620" s="16"/>
      <c r="P620" s="16"/>
      <c r="Q620" s="16"/>
      <c r="R620" s="16"/>
      <c r="S620" s="16"/>
      <c r="T620" s="16"/>
      <c r="U620" s="16"/>
      <c r="V620" s="16" t="str">
        <f t="shared" si="0"/>
        <v>A2</v>
      </c>
      <c r="W620" s="13" t="str">
        <f t="shared" si="1"/>
        <v>Q2</v>
      </c>
      <c r="X620" s="46" t="s">
        <v>2354</v>
      </c>
      <c r="Y620" s="46" t="s">
        <v>2355</v>
      </c>
      <c r="Z620" s="16" t="s">
        <v>43</v>
      </c>
    </row>
    <row r="621" spans="1:26" ht="15.75" customHeight="1">
      <c r="A621" s="48"/>
      <c r="B621" s="48"/>
      <c r="C621" s="89" t="s">
        <v>2111</v>
      </c>
      <c r="D621" s="40">
        <v>614</v>
      </c>
      <c r="E621" s="69" t="s">
        <v>2356</v>
      </c>
      <c r="F621" s="67" t="s">
        <v>444</v>
      </c>
      <c r="G621" s="16"/>
      <c r="H621" s="16" t="s">
        <v>2147</v>
      </c>
      <c r="I621" s="16" t="s">
        <v>59</v>
      </c>
      <c r="J621" s="46" t="s">
        <v>1630</v>
      </c>
      <c r="K621" s="46" t="s">
        <v>424</v>
      </c>
      <c r="L621" s="16">
        <v>2016</v>
      </c>
      <c r="M621" s="16"/>
      <c r="N621" s="16"/>
      <c r="O621" s="16" t="s">
        <v>40</v>
      </c>
      <c r="P621" s="16"/>
      <c r="Q621" s="16"/>
      <c r="R621" s="16"/>
      <c r="S621" s="16"/>
      <c r="T621" s="16"/>
      <c r="U621" s="16"/>
      <c r="V621" s="16" t="str">
        <f t="shared" si="0"/>
        <v>B</v>
      </c>
      <c r="W621" s="13" t="str">
        <f t="shared" si="1"/>
        <v>Q3</v>
      </c>
      <c r="X621" s="46" t="s">
        <v>2357</v>
      </c>
      <c r="Y621" s="46" t="s">
        <v>2358</v>
      </c>
      <c r="Z621" s="16" t="s">
        <v>43</v>
      </c>
    </row>
    <row r="622" spans="1:26" ht="15.75" customHeight="1">
      <c r="A622" s="48"/>
      <c r="B622" s="48"/>
      <c r="C622" s="89" t="s">
        <v>2111</v>
      </c>
      <c r="D622" s="40">
        <v>615</v>
      </c>
      <c r="E622" s="69" t="s">
        <v>2359</v>
      </c>
      <c r="F622" s="67" t="s">
        <v>444</v>
      </c>
      <c r="G622" s="16"/>
      <c r="H622" s="16" t="s">
        <v>2147</v>
      </c>
      <c r="I622" s="16" t="s">
        <v>59</v>
      </c>
      <c r="J622" s="46" t="s">
        <v>1467</v>
      </c>
      <c r="K622" s="46" t="s">
        <v>1468</v>
      </c>
      <c r="L622" s="16">
        <v>2016</v>
      </c>
      <c r="M622" s="16" t="s">
        <v>40</v>
      </c>
      <c r="N622" s="16"/>
      <c r="O622" s="16"/>
      <c r="P622" s="16"/>
      <c r="Q622" s="16"/>
      <c r="R622" s="16"/>
      <c r="S622" s="16"/>
      <c r="T622" s="16"/>
      <c r="U622" s="16"/>
      <c r="V622" s="16" t="str">
        <f t="shared" si="0"/>
        <v>A1</v>
      </c>
      <c r="W622" s="13" t="str">
        <f t="shared" si="1"/>
        <v>Q1</v>
      </c>
      <c r="X622" s="46" t="s">
        <v>2360</v>
      </c>
      <c r="Y622" s="46" t="s">
        <v>2351</v>
      </c>
      <c r="Z622" s="16" t="s">
        <v>43</v>
      </c>
    </row>
    <row r="623" spans="1:26" ht="15.75" customHeight="1">
      <c r="A623" s="48"/>
      <c r="B623" s="48"/>
      <c r="C623" s="89" t="s">
        <v>2111</v>
      </c>
      <c r="D623" s="40">
        <v>616</v>
      </c>
      <c r="E623" s="69" t="s">
        <v>2361</v>
      </c>
      <c r="F623" s="67" t="s">
        <v>444</v>
      </c>
      <c r="G623" s="16"/>
      <c r="H623" s="16" t="s">
        <v>2147</v>
      </c>
      <c r="I623" s="16" t="s">
        <v>59</v>
      </c>
      <c r="J623" s="46" t="s">
        <v>2353</v>
      </c>
      <c r="K623" s="46" t="s">
        <v>843</v>
      </c>
      <c r="L623" s="16">
        <v>2016</v>
      </c>
      <c r="M623" s="16"/>
      <c r="N623" s="16" t="s">
        <v>40</v>
      </c>
      <c r="O623" s="16"/>
      <c r="P623" s="16"/>
      <c r="Q623" s="16"/>
      <c r="R623" s="16"/>
      <c r="S623" s="16"/>
      <c r="T623" s="16"/>
      <c r="U623" s="16"/>
      <c r="V623" s="16" t="str">
        <f t="shared" si="0"/>
        <v>A2</v>
      </c>
      <c r="W623" s="13" t="str">
        <f t="shared" si="1"/>
        <v>Q2</v>
      </c>
      <c r="X623" s="46" t="s">
        <v>2354</v>
      </c>
      <c r="Y623" s="46" t="s">
        <v>2362</v>
      </c>
      <c r="Z623" s="16" t="s">
        <v>43</v>
      </c>
    </row>
    <row r="624" spans="1:26" ht="15.75" customHeight="1">
      <c r="A624" s="48"/>
      <c r="B624" s="48"/>
      <c r="C624" s="89" t="s">
        <v>2111</v>
      </c>
      <c r="D624" s="40">
        <v>617</v>
      </c>
      <c r="E624" s="69" t="s">
        <v>2363</v>
      </c>
      <c r="F624" s="67" t="s">
        <v>444</v>
      </c>
      <c r="G624" s="16"/>
      <c r="H624" s="16" t="s">
        <v>2147</v>
      </c>
      <c r="I624" s="16"/>
      <c r="J624" s="46" t="s">
        <v>2344</v>
      </c>
      <c r="K624" s="46" t="s">
        <v>2345</v>
      </c>
      <c r="L624" s="16">
        <v>2016</v>
      </c>
      <c r="M624" s="16"/>
      <c r="N624" s="16"/>
      <c r="O624" s="16"/>
      <c r="P624" s="16"/>
      <c r="Q624" s="16" t="s">
        <v>40</v>
      </c>
      <c r="R624" s="16"/>
      <c r="S624" s="16"/>
      <c r="T624" s="16"/>
      <c r="U624" s="16"/>
      <c r="V624" s="16" t="str">
        <f t="shared" si="0"/>
        <v>A1</v>
      </c>
      <c r="W624" s="13" t="str">
        <f t="shared" si="1"/>
        <v>Q1</v>
      </c>
      <c r="X624" s="46" t="s">
        <v>2364</v>
      </c>
      <c r="Y624" s="46" t="s">
        <v>2365</v>
      </c>
      <c r="Z624" s="16" t="s">
        <v>43</v>
      </c>
    </row>
    <row r="625" spans="1:26" ht="15.75" customHeight="1">
      <c r="A625" s="48"/>
      <c r="B625" s="48"/>
      <c r="C625" s="89" t="s">
        <v>2111</v>
      </c>
      <c r="D625" s="40">
        <v>618</v>
      </c>
      <c r="E625" s="69" t="s">
        <v>2366</v>
      </c>
      <c r="F625" s="54" t="s">
        <v>58</v>
      </c>
      <c r="G625" s="16"/>
      <c r="H625" s="16" t="s">
        <v>2147</v>
      </c>
      <c r="I625" s="16"/>
      <c r="J625" s="46" t="s">
        <v>2367</v>
      </c>
      <c r="K625" s="46" t="s">
        <v>2368</v>
      </c>
      <c r="L625" s="16">
        <v>2016</v>
      </c>
      <c r="M625" s="16"/>
      <c r="N625" s="16"/>
      <c r="O625" s="16"/>
      <c r="P625" s="16"/>
      <c r="Q625" s="16"/>
      <c r="R625" s="16"/>
      <c r="S625" s="16"/>
      <c r="T625" s="16" t="s">
        <v>40</v>
      </c>
      <c r="U625" s="16"/>
      <c r="V625" s="16" t="str">
        <f t="shared" si="0"/>
        <v>C</v>
      </c>
      <c r="W625" s="13" t="str">
        <f t="shared" si="1"/>
        <v>Q4</v>
      </c>
      <c r="X625" s="16"/>
      <c r="Y625" s="46" t="s">
        <v>2369</v>
      </c>
      <c r="Z625" s="16" t="s">
        <v>43</v>
      </c>
    </row>
    <row r="626" spans="1:26" ht="15.75" customHeight="1">
      <c r="A626" s="48"/>
      <c r="B626" s="48"/>
      <c r="C626" s="89" t="s">
        <v>2111</v>
      </c>
      <c r="D626" s="40">
        <v>619</v>
      </c>
      <c r="E626" s="69" t="s">
        <v>2370</v>
      </c>
      <c r="F626" s="54" t="s">
        <v>58</v>
      </c>
      <c r="G626" s="16"/>
      <c r="H626" s="16" t="s">
        <v>2147</v>
      </c>
      <c r="I626" s="16"/>
      <c r="J626" s="46" t="s">
        <v>2371</v>
      </c>
      <c r="K626" s="46" t="s">
        <v>573</v>
      </c>
      <c r="L626" s="16">
        <v>2016</v>
      </c>
      <c r="M626" s="16"/>
      <c r="N626" s="16"/>
      <c r="O626" s="16"/>
      <c r="P626" s="16"/>
      <c r="Q626" s="16"/>
      <c r="R626" s="16"/>
      <c r="S626" s="16" t="s">
        <v>40</v>
      </c>
      <c r="T626" s="16"/>
      <c r="U626" s="16"/>
      <c r="V626" s="16" t="str">
        <f t="shared" si="0"/>
        <v>B</v>
      </c>
      <c r="W626" s="13" t="str">
        <f t="shared" si="1"/>
        <v>Q3</v>
      </c>
      <c r="X626" s="46" t="s">
        <v>2372</v>
      </c>
      <c r="Y626" s="46" t="s">
        <v>2373</v>
      </c>
      <c r="Z626" s="16" t="s">
        <v>43</v>
      </c>
    </row>
    <row r="627" spans="1:26" ht="15.75" customHeight="1">
      <c r="A627" s="48"/>
      <c r="B627" s="48"/>
      <c r="C627" s="89" t="s">
        <v>2111</v>
      </c>
      <c r="D627" s="40">
        <v>620</v>
      </c>
      <c r="E627" s="69" t="s">
        <v>2374</v>
      </c>
      <c r="F627" s="67" t="s">
        <v>444</v>
      </c>
      <c r="G627" s="16"/>
      <c r="H627" s="16" t="s">
        <v>2147</v>
      </c>
      <c r="I627" s="16"/>
      <c r="J627" s="46" t="s">
        <v>2375</v>
      </c>
      <c r="K627" s="46" t="s">
        <v>2376</v>
      </c>
      <c r="L627" s="16">
        <v>2016</v>
      </c>
      <c r="M627" s="16"/>
      <c r="N627" s="16"/>
      <c r="O627" s="16"/>
      <c r="P627" s="16"/>
      <c r="Q627" s="16"/>
      <c r="R627" s="16"/>
      <c r="S627" s="16"/>
      <c r="T627" s="16"/>
      <c r="U627" s="16" t="s">
        <v>40</v>
      </c>
      <c r="V627" s="16" t="str">
        <f t="shared" si="0"/>
        <v>NI</v>
      </c>
      <c r="W627" s="13" t="str">
        <f t="shared" si="1"/>
        <v>NI</v>
      </c>
      <c r="X627" s="46" t="s">
        <v>2377</v>
      </c>
      <c r="Y627" s="46" t="s">
        <v>2378</v>
      </c>
      <c r="Z627" s="16" t="s">
        <v>43</v>
      </c>
    </row>
    <row r="628" spans="1:26" ht="15.75" customHeight="1">
      <c r="A628" s="48"/>
      <c r="B628" s="48"/>
      <c r="C628" s="89" t="s">
        <v>2111</v>
      </c>
      <c r="D628" s="40">
        <v>621</v>
      </c>
      <c r="E628" s="69" t="s">
        <v>2379</v>
      </c>
      <c r="F628" s="67" t="s">
        <v>444</v>
      </c>
      <c r="G628" s="16"/>
      <c r="H628" s="16" t="s">
        <v>2147</v>
      </c>
      <c r="I628" s="16"/>
      <c r="J628" s="46" t="s">
        <v>2380</v>
      </c>
      <c r="K628" s="46" t="s">
        <v>2381</v>
      </c>
      <c r="L628" s="16">
        <v>2015</v>
      </c>
      <c r="M628" s="16"/>
      <c r="N628" s="16"/>
      <c r="O628" s="16"/>
      <c r="P628" s="16"/>
      <c r="Q628" s="16" t="s">
        <v>40</v>
      </c>
      <c r="R628" s="16"/>
      <c r="S628" s="16"/>
      <c r="T628" s="16"/>
      <c r="U628" s="16"/>
      <c r="V628" s="16" t="str">
        <f t="shared" si="0"/>
        <v>A1</v>
      </c>
      <c r="W628" s="13" t="str">
        <f t="shared" si="1"/>
        <v>Q1</v>
      </c>
      <c r="X628" s="46" t="s">
        <v>2382</v>
      </c>
      <c r="Y628" s="46" t="s">
        <v>2383</v>
      </c>
      <c r="Z628" s="16" t="s">
        <v>1380</v>
      </c>
    </row>
    <row r="629" spans="1:26" ht="15.75" customHeight="1">
      <c r="A629" s="48"/>
      <c r="B629" s="48"/>
      <c r="C629" s="89" t="s">
        <v>2111</v>
      </c>
      <c r="D629" s="40">
        <v>622</v>
      </c>
      <c r="E629" s="69" t="s">
        <v>2384</v>
      </c>
      <c r="F629" s="54" t="s">
        <v>58</v>
      </c>
      <c r="G629" s="16"/>
      <c r="H629" s="16" t="s">
        <v>2147</v>
      </c>
      <c r="I629" s="16" t="s">
        <v>59</v>
      </c>
      <c r="J629" s="46" t="s">
        <v>804</v>
      </c>
      <c r="K629" s="46" t="s">
        <v>805</v>
      </c>
      <c r="L629" s="16">
        <v>2015</v>
      </c>
      <c r="M629" s="16"/>
      <c r="N629" s="16" t="s">
        <v>40</v>
      </c>
      <c r="O629" s="16"/>
      <c r="P629" s="16"/>
      <c r="Q629" s="16"/>
      <c r="R629" s="16"/>
      <c r="S629" s="16"/>
      <c r="T629" s="16"/>
      <c r="U629" s="16"/>
      <c r="V629" s="16" t="str">
        <f t="shared" si="0"/>
        <v>A2</v>
      </c>
      <c r="W629" s="13" t="str">
        <f t="shared" si="1"/>
        <v>Q2</v>
      </c>
      <c r="X629" s="16"/>
      <c r="Y629" s="46" t="s">
        <v>2385</v>
      </c>
      <c r="Z629" s="16" t="s">
        <v>43</v>
      </c>
    </row>
    <row r="630" spans="1:26" ht="15.75" customHeight="1">
      <c r="A630" s="48"/>
      <c r="B630" s="48"/>
      <c r="C630" s="89" t="s">
        <v>2111</v>
      </c>
      <c r="D630" s="40">
        <v>623</v>
      </c>
      <c r="E630" s="69" t="s">
        <v>2386</v>
      </c>
      <c r="F630" s="67" t="s">
        <v>444</v>
      </c>
      <c r="G630" s="54" t="s">
        <v>72</v>
      </c>
      <c r="H630" s="16" t="s">
        <v>2147</v>
      </c>
      <c r="I630" s="16" t="s">
        <v>59</v>
      </c>
      <c r="J630" s="46" t="s">
        <v>804</v>
      </c>
      <c r="K630" s="46" t="s">
        <v>805</v>
      </c>
      <c r="L630" s="16">
        <v>2015</v>
      </c>
      <c r="M630" s="16"/>
      <c r="N630" s="16" t="s">
        <v>40</v>
      </c>
      <c r="O630" s="16"/>
      <c r="P630" s="16"/>
      <c r="Q630" s="16"/>
      <c r="R630" s="16"/>
      <c r="S630" s="16"/>
      <c r="T630" s="16"/>
      <c r="U630" s="16"/>
      <c r="V630" s="16" t="str">
        <f t="shared" si="0"/>
        <v>A2</v>
      </c>
      <c r="W630" s="13" t="str">
        <f t="shared" si="1"/>
        <v>Q2</v>
      </c>
      <c r="X630" s="46" t="s">
        <v>2387</v>
      </c>
      <c r="Y630" s="46" t="s">
        <v>2314</v>
      </c>
      <c r="Z630" s="16" t="s">
        <v>43</v>
      </c>
    </row>
    <row r="631" spans="1:26" ht="15.75" customHeight="1">
      <c r="A631" s="48"/>
      <c r="B631" s="48"/>
      <c r="C631" s="89" t="s">
        <v>2111</v>
      </c>
      <c r="D631" s="40">
        <v>624</v>
      </c>
      <c r="E631" s="69" t="s">
        <v>2388</v>
      </c>
      <c r="F631" s="67" t="s">
        <v>444</v>
      </c>
      <c r="G631" s="16"/>
      <c r="H631" s="16" t="s">
        <v>2147</v>
      </c>
      <c r="I631" s="16"/>
      <c r="J631" s="46" t="s">
        <v>2389</v>
      </c>
      <c r="K631" s="46" t="s">
        <v>2390</v>
      </c>
      <c r="L631" s="16">
        <v>2015</v>
      </c>
      <c r="M631" s="16"/>
      <c r="N631" s="16"/>
      <c r="O631" s="16"/>
      <c r="P631" s="16"/>
      <c r="Q631" s="16"/>
      <c r="R631" s="16" t="s">
        <v>40</v>
      </c>
      <c r="S631" s="16"/>
      <c r="T631" s="16"/>
      <c r="U631" s="16"/>
      <c r="V631" s="16" t="str">
        <f t="shared" si="0"/>
        <v>A2</v>
      </c>
      <c r="W631" s="13" t="str">
        <f t="shared" si="1"/>
        <v>Q2</v>
      </c>
      <c r="X631" s="16"/>
      <c r="Y631" s="46" t="s">
        <v>2391</v>
      </c>
      <c r="Z631" s="16" t="s">
        <v>43</v>
      </c>
    </row>
    <row r="632" spans="1:26" ht="15.75" customHeight="1">
      <c r="A632" s="48"/>
      <c r="B632" s="48"/>
      <c r="C632" s="89" t="s">
        <v>2111</v>
      </c>
      <c r="D632" s="40">
        <v>625</v>
      </c>
      <c r="E632" s="69" t="s">
        <v>2392</v>
      </c>
      <c r="F632" s="54" t="s">
        <v>58</v>
      </c>
      <c r="G632" s="16"/>
      <c r="H632" s="16" t="s">
        <v>2147</v>
      </c>
      <c r="I632" s="16"/>
      <c r="J632" s="46" t="s">
        <v>992</v>
      </c>
      <c r="K632" s="46" t="s">
        <v>993</v>
      </c>
      <c r="L632" s="16">
        <v>2015</v>
      </c>
      <c r="M632" s="16"/>
      <c r="N632" s="16"/>
      <c r="O632" s="16"/>
      <c r="P632" s="16"/>
      <c r="Q632" s="16"/>
      <c r="R632" s="16" t="s">
        <v>40</v>
      </c>
      <c r="S632" s="16"/>
      <c r="T632" s="16"/>
      <c r="U632" s="16"/>
      <c r="V632" s="16" t="str">
        <f t="shared" si="0"/>
        <v>A2</v>
      </c>
      <c r="W632" s="13" t="str">
        <f t="shared" si="1"/>
        <v>Q2</v>
      </c>
      <c r="X632" s="16"/>
      <c r="Y632" s="46" t="s">
        <v>2336</v>
      </c>
      <c r="Z632" s="16" t="s">
        <v>43</v>
      </c>
    </row>
    <row r="633" spans="1:26" ht="15.75" customHeight="1">
      <c r="A633" s="48"/>
      <c r="B633" s="48"/>
      <c r="C633" s="89" t="s">
        <v>2111</v>
      </c>
      <c r="D633" s="40">
        <v>626</v>
      </c>
      <c r="E633" s="69" t="s">
        <v>2393</v>
      </c>
      <c r="F633" s="67" t="s">
        <v>444</v>
      </c>
      <c r="G633" s="16"/>
      <c r="H633" s="16" t="s">
        <v>2147</v>
      </c>
      <c r="I633" s="16"/>
      <c r="J633" s="46" t="s">
        <v>2389</v>
      </c>
      <c r="K633" s="46" t="s">
        <v>2390</v>
      </c>
      <c r="L633" s="16">
        <v>2015</v>
      </c>
      <c r="M633" s="16"/>
      <c r="N633" s="16"/>
      <c r="O633" s="16"/>
      <c r="P633" s="16"/>
      <c r="Q633" s="16"/>
      <c r="R633" s="16" t="s">
        <v>40</v>
      </c>
      <c r="S633" s="16"/>
      <c r="T633" s="16"/>
      <c r="U633" s="16"/>
      <c r="V633" s="16" t="str">
        <f t="shared" si="0"/>
        <v>A2</v>
      </c>
      <c r="W633" s="13" t="str">
        <f t="shared" si="1"/>
        <v>Q2</v>
      </c>
      <c r="X633" s="16"/>
      <c r="Y633" s="46" t="s">
        <v>2365</v>
      </c>
      <c r="Z633" s="16" t="s">
        <v>43</v>
      </c>
    </row>
    <row r="634" spans="1:26" ht="15.75" customHeight="1">
      <c r="A634" s="48"/>
      <c r="B634" s="48"/>
      <c r="C634" s="89" t="s">
        <v>2111</v>
      </c>
      <c r="D634" s="40">
        <v>627</v>
      </c>
      <c r="E634" s="69" t="s">
        <v>2394</v>
      </c>
      <c r="F634" s="67" t="s">
        <v>444</v>
      </c>
      <c r="G634" s="16"/>
      <c r="H634" s="16" t="s">
        <v>2147</v>
      </c>
      <c r="I634" s="16" t="s">
        <v>59</v>
      </c>
      <c r="J634" s="46" t="s">
        <v>804</v>
      </c>
      <c r="K634" s="46" t="s">
        <v>805</v>
      </c>
      <c r="L634" s="16">
        <v>2015</v>
      </c>
      <c r="M634" s="16"/>
      <c r="N634" s="16" t="s">
        <v>40</v>
      </c>
      <c r="O634" s="16"/>
      <c r="P634" s="16"/>
      <c r="Q634" s="16"/>
      <c r="R634" s="16"/>
      <c r="S634" s="16"/>
      <c r="T634" s="16"/>
      <c r="U634" s="16"/>
      <c r="V634" s="16" t="str">
        <f t="shared" si="0"/>
        <v>A2</v>
      </c>
      <c r="W634" s="13" t="str">
        <f t="shared" si="1"/>
        <v>Q2</v>
      </c>
      <c r="X634" s="46" t="s">
        <v>2395</v>
      </c>
      <c r="Y634" s="46" t="s">
        <v>2396</v>
      </c>
      <c r="Z634" s="16" t="s">
        <v>43</v>
      </c>
    </row>
    <row r="635" spans="1:26" ht="15.75" customHeight="1">
      <c r="A635" s="48"/>
      <c r="B635" s="48"/>
      <c r="C635" s="89" t="s">
        <v>2111</v>
      </c>
      <c r="D635" s="40">
        <v>628</v>
      </c>
      <c r="E635" s="69" t="s">
        <v>2397</v>
      </c>
      <c r="F635" s="67" t="s">
        <v>444</v>
      </c>
      <c r="G635" s="16"/>
      <c r="H635" s="16" t="s">
        <v>2147</v>
      </c>
      <c r="I635" s="16" t="s">
        <v>59</v>
      </c>
      <c r="J635" s="46" t="s">
        <v>1068</v>
      </c>
      <c r="K635" s="46" t="s">
        <v>1069</v>
      </c>
      <c r="L635" s="16">
        <v>2015</v>
      </c>
      <c r="M635" s="16" t="s">
        <v>40</v>
      </c>
      <c r="N635" s="16"/>
      <c r="O635" s="16"/>
      <c r="P635" s="16"/>
      <c r="Q635" s="16"/>
      <c r="R635" s="16"/>
      <c r="S635" s="16"/>
      <c r="T635" s="16"/>
      <c r="U635" s="16"/>
      <c r="V635" s="16" t="str">
        <f t="shared" si="0"/>
        <v>A1</v>
      </c>
      <c r="W635" s="13" t="str">
        <f t="shared" si="1"/>
        <v>Q1</v>
      </c>
      <c r="X635" s="46" t="s">
        <v>2398</v>
      </c>
      <c r="Y635" s="46" t="s">
        <v>2399</v>
      </c>
      <c r="Z635" s="16" t="s">
        <v>43</v>
      </c>
    </row>
    <row r="636" spans="1:26" ht="15.75" customHeight="1">
      <c r="A636" s="48"/>
      <c r="B636" s="48"/>
      <c r="C636" s="89" t="s">
        <v>2111</v>
      </c>
      <c r="D636" s="40">
        <v>629</v>
      </c>
      <c r="E636" s="69" t="s">
        <v>2400</v>
      </c>
      <c r="F636" s="67" t="s">
        <v>444</v>
      </c>
      <c r="G636" s="16"/>
      <c r="H636" s="16" t="s">
        <v>2147</v>
      </c>
      <c r="I636" s="16" t="s">
        <v>59</v>
      </c>
      <c r="J636" s="46" t="s">
        <v>804</v>
      </c>
      <c r="K636" s="46" t="s">
        <v>805</v>
      </c>
      <c r="L636" s="16">
        <v>2015</v>
      </c>
      <c r="M636" s="16"/>
      <c r="N636" s="16" t="s">
        <v>40</v>
      </c>
      <c r="O636" s="16"/>
      <c r="P636" s="16"/>
      <c r="Q636" s="16"/>
      <c r="R636" s="16"/>
      <c r="S636" s="16"/>
      <c r="T636" s="16"/>
      <c r="U636" s="16"/>
      <c r="V636" s="16" t="str">
        <f t="shared" si="0"/>
        <v>A2</v>
      </c>
      <c r="W636" s="13" t="str">
        <f t="shared" si="1"/>
        <v>Q2</v>
      </c>
      <c r="X636" s="46" t="s">
        <v>2401</v>
      </c>
      <c r="Y636" s="46" t="s">
        <v>2402</v>
      </c>
      <c r="Z636" s="16" t="s">
        <v>43</v>
      </c>
    </row>
    <row r="637" spans="1:26" ht="15.75" customHeight="1">
      <c r="A637" s="48"/>
      <c r="B637" s="48"/>
      <c r="C637" s="89" t="s">
        <v>2111</v>
      </c>
      <c r="D637" s="40">
        <v>630</v>
      </c>
      <c r="E637" s="69" t="s">
        <v>2403</v>
      </c>
      <c r="F637" s="67" t="s">
        <v>444</v>
      </c>
      <c r="G637" s="16"/>
      <c r="H637" s="16" t="s">
        <v>2147</v>
      </c>
      <c r="I637" s="16" t="s">
        <v>59</v>
      </c>
      <c r="J637" s="46" t="s">
        <v>804</v>
      </c>
      <c r="K637" s="46" t="s">
        <v>1986</v>
      </c>
      <c r="L637" s="16">
        <v>2015</v>
      </c>
      <c r="M637" s="16"/>
      <c r="N637" s="16"/>
      <c r="O637" s="16"/>
      <c r="P637" s="16" t="s">
        <v>40</v>
      </c>
      <c r="Q637" s="16"/>
      <c r="R637" s="16"/>
      <c r="S637" s="16"/>
      <c r="T637" s="16"/>
      <c r="U637" s="16"/>
      <c r="V637" s="16" t="str">
        <f t="shared" si="0"/>
        <v>C</v>
      </c>
      <c r="W637" s="13" t="str">
        <f t="shared" si="1"/>
        <v>Q4</v>
      </c>
      <c r="X637" s="46" t="s">
        <v>2404</v>
      </c>
      <c r="Y637" s="46" t="s">
        <v>2405</v>
      </c>
      <c r="Z637" s="16" t="s">
        <v>43</v>
      </c>
    </row>
    <row r="638" spans="1:26" ht="15.75" customHeight="1">
      <c r="A638" s="48"/>
      <c r="B638" s="48"/>
      <c r="C638" s="89" t="s">
        <v>2111</v>
      </c>
      <c r="D638" s="40">
        <v>631</v>
      </c>
      <c r="E638" s="69" t="s">
        <v>2406</v>
      </c>
      <c r="F638" s="67" t="s">
        <v>444</v>
      </c>
      <c r="G638" s="16"/>
      <c r="H638" s="16" t="s">
        <v>2147</v>
      </c>
      <c r="I638" s="16" t="s">
        <v>59</v>
      </c>
      <c r="J638" s="46" t="s">
        <v>804</v>
      </c>
      <c r="K638" s="46" t="s">
        <v>805</v>
      </c>
      <c r="L638" s="16">
        <v>2015</v>
      </c>
      <c r="M638" s="16"/>
      <c r="N638" s="16" t="s">
        <v>40</v>
      </c>
      <c r="O638" s="16"/>
      <c r="P638" s="16"/>
      <c r="Q638" s="16"/>
      <c r="R638" s="16"/>
      <c r="S638" s="16"/>
      <c r="T638" s="16"/>
      <c r="U638" s="16"/>
      <c r="V638" s="16" t="str">
        <f t="shared" si="0"/>
        <v>A2</v>
      </c>
      <c r="W638" s="13" t="str">
        <f t="shared" si="1"/>
        <v>Q2</v>
      </c>
      <c r="X638" s="46" t="s">
        <v>2407</v>
      </c>
      <c r="Y638" s="46" t="s">
        <v>2408</v>
      </c>
      <c r="Z638" s="16" t="s">
        <v>43</v>
      </c>
    </row>
    <row r="639" spans="1:26" ht="15.75" customHeight="1">
      <c r="A639" s="48"/>
      <c r="B639" s="48"/>
      <c r="C639" s="89" t="s">
        <v>2111</v>
      </c>
      <c r="D639" s="40">
        <v>632</v>
      </c>
      <c r="E639" s="69" t="s">
        <v>2409</v>
      </c>
      <c r="F639" s="67" t="s">
        <v>444</v>
      </c>
      <c r="G639" s="16"/>
      <c r="H639" s="16" t="s">
        <v>2147</v>
      </c>
      <c r="I639" s="16" t="s">
        <v>59</v>
      </c>
      <c r="J639" s="46" t="s">
        <v>1024</v>
      </c>
      <c r="K639" s="46" t="s">
        <v>430</v>
      </c>
      <c r="L639" s="16">
        <v>2015</v>
      </c>
      <c r="M639" s="16"/>
      <c r="N639" s="16"/>
      <c r="O639" s="16" t="s">
        <v>40</v>
      </c>
      <c r="P639" s="16"/>
      <c r="Q639" s="16"/>
      <c r="R639" s="16"/>
      <c r="S639" s="16"/>
      <c r="T639" s="16"/>
      <c r="U639" s="16"/>
      <c r="V639" s="16" t="str">
        <f t="shared" si="0"/>
        <v>B</v>
      </c>
      <c r="W639" s="13" t="str">
        <f t="shared" si="1"/>
        <v>Q3</v>
      </c>
      <c r="X639" s="46" t="s">
        <v>2410</v>
      </c>
      <c r="Y639" s="46" t="s">
        <v>2314</v>
      </c>
      <c r="Z639" s="16" t="s">
        <v>43</v>
      </c>
    </row>
    <row r="640" spans="1:26" ht="15.75" customHeight="1">
      <c r="A640" s="48"/>
      <c r="B640" s="48"/>
      <c r="C640" s="89" t="s">
        <v>2111</v>
      </c>
      <c r="D640" s="40">
        <v>633</v>
      </c>
      <c r="E640" s="69" t="s">
        <v>2411</v>
      </c>
      <c r="F640" s="67" t="s">
        <v>444</v>
      </c>
      <c r="G640" s="16"/>
      <c r="H640" s="16" t="s">
        <v>2147</v>
      </c>
      <c r="I640" s="16" t="s">
        <v>59</v>
      </c>
      <c r="J640" s="46" t="s">
        <v>1467</v>
      </c>
      <c r="K640" s="46" t="s">
        <v>1468</v>
      </c>
      <c r="L640" s="16">
        <v>2015</v>
      </c>
      <c r="M640" s="16" t="s">
        <v>40</v>
      </c>
      <c r="N640" s="16"/>
      <c r="O640" s="16"/>
      <c r="P640" s="16"/>
      <c r="Q640" s="16"/>
      <c r="R640" s="16"/>
      <c r="S640" s="16"/>
      <c r="T640" s="16"/>
      <c r="U640" s="16"/>
      <c r="V640" s="16" t="str">
        <f t="shared" si="0"/>
        <v>A1</v>
      </c>
      <c r="W640" s="13" t="str">
        <f t="shared" si="1"/>
        <v>Q1</v>
      </c>
      <c r="X640" s="46" t="s">
        <v>2412</v>
      </c>
      <c r="Y640" s="46" t="s">
        <v>2413</v>
      </c>
      <c r="Z640" s="16" t="s">
        <v>43</v>
      </c>
    </row>
    <row r="641" spans="1:26" ht="15.75" customHeight="1">
      <c r="A641" s="48"/>
      <c r="B641" s="48"/>
      <c r="C641" s="89" t="s">
        <v>2111</v>
      </c>
      <c r="D641" s="40">
        <v>634</v>
      </c>
      <c r="E641" s="69" t="s">
        <v>2414</v>
      </c>
      <c r="F641" s="67" t="s">
        <v>444</v>
      </c>
      <c r="G641" s="16"/>
      <c r="H641" s="16" t="s">
        <v>2147</v>
      </c>
      <c r="I641" s="16"/>
      <c r="J641" s="46" t="s">
        <v>2344</v>
      </c>
      <c r="K641" s="46" t="s">
        <v>2345</v>
      </c>
      <c r="L641" s="16">
        <v>2015</v>
      </c>
      <c r="M641" s="16"/>
      <c r="N641" s="16"/>
      <c r="O641" s="16"/>
      <c r="P641" s="16"/>
      <c r="Q641" s="16"/>
      <c r="R641" s="16" t="s">
        <v>40</v>
      </c>
      <c r="S641" s="16"/>
      <c r="T641" s="16"/>
      <c r="U641" s="16"/>
      <c r="V641" s="16" t="str">
        <f t="shared" si="0"/>
        <v>A2</v>
      </c>
      <c r="W641" s="13" t="str">
        <f t="shared" si="1"/>
        <v>Q2</v>
      </c>
      <c r="X641" s="46" t="s">
        <v>2415</v>
      </c>
      <c r="Y641" s="46" t="s">
        <v>2416</v>
      </c>
      <c r="Z641" s="16" t="s">
        <v>43</v>
      </c>
    </row>
    <row r="642" spans="1:26" ht="15.75" customHeight="1">
      <c r="A642" s="48"/>
      <c r="B642" s="48"/>
      <c r="C642" s="89" t="s">
        <v>2111</v>
      </c>
      <c r="D642" s="40">
        <v>635</v>
      </c>
      <c r="E642" s="69" t="s">
        <v>2417</v>
      </c>
      <c r="F642" s="54" t="s">
        <v>58</v>
      </c>
      <c r="G642" s="16"/>
      <c r="H642" s="16" t="s">
        <v>2147</v>
      </c>
      <c r="I642" s="16"/>
      <c r="J642" s="46" t="s">
        <v>2418</v>
      </c>
      <c r="K642" s="46" t="s">
        <v>2419</v>
      </c>
      <c r="L642" s="16">
        <v>2015</v>
      </c>
      <c r="M642" s="16"/>
      <c r="N642" s="16"/>
      <c r="O642" s="16"/>
      <c r="P642" s="16"/>
      <c r="Q642" s="16"/>
      <c r="R642" s="16" t="s">
        <v>40</v>
      </c>
      <c r="S642" s="16"/>
      <c r="T642" s="16"/>
      <c r="U642" s="16"/>
      <c r="V642" s="16" t="str">
        <f t="shared" si="0"/>
        <v>A2</v>
      </c>
      <c r="W642" s="13" t="str">
        <f t="shared" si="1"/>
        <v>Q2</v>
      </c>
      <c r="X642" s="46" t="s">
        <v>2420</v>
      </c>
      <c r="Y642" s="46" t="s">
        <v>2362</v>
      </c>
      <c r="Z642" s="16" t="s">
        <v>43</v>
      </c>
    </row>
    <row r="643" spans="1:26" ht="15.75" customHeight="1">
      <c r="A643" s="48"/>
      <c r="B643" s="48"/>
      <c r="C643" s="89" t="s">
        <v>2111</v>
      </c>
      <c r="D643" s="40">
        <v>636</v>
      </c>
      <c r="E643" s="69" t="s">
        <v>2421</v>
      </c>
      <c r="F643" s="67" t="s">
        <v>444</v>
      </c>
      <c r="G643" s="16"/>
      <c r="H643" s="16" t="s">
        <v>2147</v>
      </c>
      <c r="I643" s="16" t="s">
        <v>59</v>
      </c>
      <c r="J643" s="46" t="s">
        <v>523</v>
      </c>
      <c r="K643" s="46" t="s">
        <v>447</v>
      </c>
      <c r="L643" s="16">
        <v>2015</v>
      </c>
      <c r="M643" s="16"/>
      <c r="N643" s="16"/>
      <c r="O643" s="16"/>
      <c r="P643" s="16" t="s">
        <v>40</v>
      </c>
      <c r="Q643" s="16"/>
      <c r="R643" s="16"/>
      <c r="S643" s="16"/>
      <c r="T643" s="16"/>
      <c r="U643" s="16"/>
      <c r="V643" s="16" t="str">
        <f t="shared" si="0"/>
        <v>C</v>
      </c>
      <c r="W643" s="13" t="str">
        <f t="shared" si="1"/>
        <v>Q4</v>
      </c>
      <c r="X643" s="46" t="s">
        <v>2422</v>
      </c>
      <c r="Y643" s="46" t="s">
        <v>2423</v>
      </c>
      <c r="Z643" s="16" t="s">
        <v>43</v>
      </c>
    </row>
    <row r="644" spans="1:26" ht="15.75" customHeight="1">
      <c r="A644" s="48"/>
      <c r="B644" s="48"/>
      <c r="C644" s="89" t="s">
        <v>2111</v>
      </c>
      <c r="D644" s="40">
        <v>637</v>
      </c>
      <c r="E644" s="69" t="s">
        <v>2424</v>
      </c>
      <c r="F644" s="67" t="s">
        <v>444</v>
      </c>
      <c r="G644" s="16"/>
      <c r="H644" s="16" t="s">
        <v>2147</v>
      </c>
      <c r="I644" s="16" t="s">
        <v>59</v>
      </c>
      <c r="J644" s="46" t="s">
        <v>1980</v>
      </c>
      <c r="K644" s="46" t="s">
        <v>469</v>
      </c>
      <c r="L644" s="16">
        <v>2015</v>
      </c>
      <c r="M644" s="16"/>
      <c r="N644" s="16"/>
      <c r="O644" s="16"/>
      <c r="P644" s="16" t="s">
        <v>40</v>
      </c>
      <c r="Q644" s="16"/>
      <c r="R644" s="16"/>
      <c r="S644" s="16"/>
      <c r="T644" s="16"/>
      <c r="U644" s="16"/>
      <c r="V644" s="16" t="str">
        <f t="shared" si="0"/>
        <v>C</v>
      </c>
      <c r="W644" s="13" t="str">
        <f t="shared" si="1"/>
        <v>Q4</v>
      </c>
      <c r="X644" s="46" t="s">
        <v>2425</v>
      </c>
      <c r="Y644" s="46" t="s">
        <v>2426</v>
      </c>
      <c r="Z644" s="16" t="s">
        <v>43</v>
      </c>
    </row>
    <row r="645" spans="1:26" ht="15.75" customHeight="1">
      <c r="A645" s="48"/>
      <c r="B645" s="48"/>
      <c r="C645" s="89" t="s">
        <v>2111</v>
      </c>
      <c r="D645" s="40">
        <v>638</v>
      </c>
      <c r="E645" s="69" t="s">
        <v>2427</v>
      </c>
      <c r="F645" s="67" t="s">
        <v>444</v>
      </c>
      <c r="G645" s="16"/>
      <c r="H645" s="16" t="s">
        <v>2147</v>
      </c>
      <c r="I645" s="16"/>
      <c r="J645" s="46" t="s">
        <v>2371</v>
      </c>
      <c r="K645" s="46" t="s">
        <v>573</v>
      </c>
      <c r="L645" s="16">
        <v>2015</v>
      </c>
      <c r="M645" s="16"/>
      <c r="N645" s="16"/>
      <c r="O645" s="16"/>
      <c r="P645" s="16"/>
      <c r="Q645" s="16"/>
      <c r="R645" s="16" t="s">
        <v>40</v>
      </c>
      <c r="S645" s="16"/>
      <c r="T645" s="16"/>
      <c r="U645" s="16"/>
      <c r="V645" s="16" t="str">
        <f t="shared" si="0"/>
        <v>A2</v>
      </c>
      <c r="W645" s="13" t="str">
        <f t="shared" si="1"/>
        <v>Q2</v>
      </c>
      <c r="X645" s="46" t="s">
        <v>2428</v>
      </c>
      <c r="Y645" s="46" t="s">
        <v>2429</v>
      </c>
      <c r="Z645" s="16" t="s">
        <v>43</v>
      </c>
    </row>
    <row r="646" spans="1:26" ht="15.75" customHeight="1">
      <c r="A646" s="48"/>
      <c r="B646" s="48"/>
      <c r="C646" s="89" t="s">
        <v>2111</v>
      </c>
      <c r="D646" s="40">
        <v>639</v>
      </c>
      <c r="E646" s="69" t="s">
        <v>2430</v>
      </c>
      <c r="F646" s="54" t="s">
        <v>58</v>
      </c>
      <c r="G646" s="16"/>
      <c r="H646" s="16" t="s">
        <v>2147</v>
      </c>
      <c r="I646" s="16"/>
      <c r="J646" s="46" t="s">
        <v>826</v>
      </c>
      <c r="K646" s="46" t="s">
        <v>827</v>
      </c>
      <c r="L646" s="16">
        <v>2015</v>
      </c>
      <c r="M646" s="16"/>
      <c r="N646" s="16"/>
      <c r="O646" s="16"/>
      <c r="P646" s="16"/>
      <c r="Q646" s="16" t="s">
        <v>40</v>
      </c>
      <c r="R646" s="16"/>
      <c r="S646" s="16"/>
      <c r="T646" s="16"/>
      <c r="U646" s="16"/>
      <c r="V646" s="16" t="str">
        <f t="shared" si="0"/>
        <v>A1</v>
      </c>
      <c r="W646" s="13" t="str">
        <f t="shared" si="1"/>
        <v>Q1</v>
      </c>
      <c r="X646" s="46" t="s">
        <v>2431</v>
      </c>
      <c r="Y646" s="46" t="s">
        <v>2432</v>
      </c>
      <c r="Z646" s="16" t="s">
        <v>43</v>
      </c>
    </row>
    <row r="647" spans="1:26" ht="15.75" customHeight="1">
      <c r="A647" s="48"/>
      <c r="B647" s="48"/>
      <c r="C647" s="89" t="s">
        <v>2111</v>
      </c>
      <c r="D647" s="40">
        <v>640</v>
      </c>
      <c r="E647" s="69" t="s">
        <v>2433</v>
      </c>
      <c r="F647" s="67" t="s">
        <v>444</v>
      </c>
      <c r="G647" s="16"/>
      <c r="H647" s="16" t="s">
        <v>2147</v>
      </c>
      <c r="I647" s="16"/>
      <c r="J647" s="46" t="s">
        <v>2367</v>
      </c>
      <c r="K647" s="46" t="s">
        <v>2368</v>
      </c>
      <c r="L647" s="16">
        <v>2015</v>
      </c>
      <c r="M647" s="16"/>
      <c r="N647" s="16"/>
      <c r="O647" s="16"/>
      <c r="P647" s="16"/>
      <c r="Q647" s="16"/>
      <c r="R647" s="16" t="s">
        <v>40</v>
      </c>
      <c r="S647" s="16"/>
      <c r="T647" s="16"/>
      <c r="U647" s="16"/>
      <c r="V647" s="16" t="str">
        <f t="shared" si="0"/>
        <v>A2</v>
      </c>
      <c r="W647" s="13" t="str">
        <f t="shared" si="1"/>
        <v>Q2</v>
      </c>
      <c r="X647" s="16"/>
      <c r="Y647" s="46" t="s">
        <v>2391</v>
      </c>
      <c r="Z647" s="16" t="s">
        <v>43</v>
      </c>
    </row>
    <row r="648" spans="1:26" ht="15.75" customHeight="1">
      <c r="A648" s="48"/>
      <c r="B648" s="48"/>
      <c r="C648" s="89" t="s">
        <v>2111</v>
      </c>
      <c r="D648" s="40">
        <v>641</v>
      </c>
      <c r="E648" s="69" t="s">
        <v>2434</v>
      </c>
      <c r="F648" s="67" t="s">
        <v>444</v>
      </c>
      <c r="G648" s="16"/>
      <c r="H648" s="16" t="s">
        <v>2147</v>
      </c>
      <c r="I648" s="16" t="s">
        <v>190</v>
      </c>
      <c r="J648" s="46" t="s">
        <v>2435</v>
      </c>
      <c r="K648" s="46" t="s">
        <v>827</v>
      </c>
      <c r="L648" s="16">
        <v>2014</v>
      </c>
      <c r="M648" s="16"/>
      <c r="N648" s="16"/>
      <c r="O648" s="16"/>
      <c r="P648" s="16"/>
      <c r="Q648" s="16" t="s">
        <v>40</v>
      </c>
      <c r="R648" s="16"/>
      <c r="S648" s="16"/>
      <c r="T648" s="16"/>
      <c r="U648" s="16"/>
      <c r="V648" s="16" t="str">
        <f t="shared" si="0"/>
        <v>A1</v>
      </c>
      <c r="W648" s="13" t="str">
        <f t="shared" si="1"/>
        <v>Q1</v>
      </c>
      <c r="X648" s="16" t="s">
        <v>2436</v>
      </c>
      <c r="Y648" s="46" t="s">
        <v>2437</v>
      </c>
      <c r="Z648" s="16" t="s">
        <v>43</v>
      </c>
    </row>
    <row r="649" spans="1:26" ht="15.75" customHeight="1">
      <c r="A649" s="48"/>
      <c r="B649" s="48"/>
      <c r="C649" s="89" t="s">
        <v>2111</v>
      </c>
      <c r="D649" s="40">
        <v>642</v>
      </c>
      <c r="E649" s="69" t="s">
        <v>2438</v>
      </c>
      <c r="F649" s="67" t="s">
        <v>444</v>
      </c>
      <c r="G649" s="16"/>
      <c r="H649" s="16" t="s">
        <v>2147</v>
      </c>
      <c r="I649" s="16" t="s">
        <v>59</v>
      </c>
      <c r="J649" s="46" t="s">
        <v>804</v>
      </c>
      <c r="K649" s="46" t="s">
        <v>805</v>
      </c>
      <c r="L649" s="16">
        <v>2014</v>
      </c>
      <c r="M649" s="16"/>
      <c r="N649" s="16" t="s">
        <v>40</v>
      </c>
      <c r="O649" s="16"/>
      <c r="P649" s="16"/>
      <c r="Q649" s="16"/>
      <c r="R649" s="16"/>
      <c r="S649" s="16"/>
      <c r="T649" s="16"/>
      <c r="U649" s="16"/>
      <c r="V649" s="16" t="str">
        <f t="shared" si="0"/>
        <v>A2</v>
      </c>
      <c r="W649" s="13" t="str">
        <f t="shared" si="1"/>
        <v>Q2</v>
      </c>
      <c r="X649" s="46" t="s">
        <v>2439</v>
      </c>
      <c r="Y649" s="46" t="s">
        <v>2440</v>
      </c>
      <c r="Z649" s="16" t="s">
        <v>43</v>
      </c>
    </row>
    <row r="650" spans="1:26" ht="15.75" customHeight="1">
      <c r="A650" s="48"/>
      <c r="B650" s="48"/>
      <c r="C650" s="89" t="s">
        <v>2111</v>
      </c>
      <c r="D650" s="40">
        <v>643</v>
      </c>
      <c r="E650" s="69" t="s">
        <v>2441</v>
      </c>
      <c r="F650" s="67" t="s">
        <v>444</v>
      </c>
      <c r="G650" s="16"/>
      <c r="H650" s="16" t="s">
        <v>2147</v>
      </c>
      <c r="I650" s="16" t="s">
        <v>59</v>
      </c>
      <c r="J650" s="46" t="s">
        <v>1024</v>
      </c>
      <c r="K650" s="46" t="s">
        <v>430</v>
      </c>
      <c r="L650" s="16">
        <v>2014</v>
      </c>
      <c r="M650" s="16"/>
      <c r="N650" s="16"/>
      <c r="O650" s="16" t="s">
        <v>40</v>
      </c>
      <c r="P650" s="16"/>
      <c r="Q650" s="16"/>
      <c r="R650" s="16"/>
      <c r="S650" s="16"/>
      <c r="T650" s="16"/>
      <c r="U650" s="16"/>
      <c r="V650" s="16" t="str">
        <f t="shared" si="0"/>
        <v>B</v>
      </c>
      <c r="W650" s="13" t="str">
        <f t="shared" si="1"/>
        <v>Q3</v>
      </c>
      <c r="X650" s="46" t="s">
        <v>2442</v>
      </c>
      <c r="Y650" s="46" t="s">
        <v>2443</v>
      </c>
      <c r="Z650" s="16" t="s">
        <v>43</v>
      </c>
    </row>
    <row r="651" spans="1:26" ht="15.75" customHeight="1">
      <c r="A651" s="48"/>
      <c r="B651" s="48"/>
      <c r="C651" s="89" t="s">
        <v>2111</v>
      </c>
      <c r="D651" s="40">
        <v>644</v>
      </c>
      <c r="E651" s="69" t="s">
        <v>2444</v>
      </c>
      <c r="F651" s="54" t="s">
        <v>58</v>
      </c>
      <c r="G651" s="16"/>
      <c r="H651" s="16" t="s">
        <v>2147</v>
      </c>
      <c r="I651" s="16" t="s">
        <v>59</v>
      </c>
      <c r="J651" s="46" t="s">
        <v>804</v>
      </c>
      <c r="K651" s="46" t="s">
        <v>805</v>
      </c>
      <c r="L651" s="16">
        <v>2014</v>
      </c>
      <c r="M651" s="16"/>
      <c r="N651" s="16" t="s">
        <v>40</v>
      </c>
      <c r="O651" s="16"/>
      <c r="P651" s="16"/>
      <c r="Q651" s="16"/>
      <c r="R651" s="16"/>
      <c r="S651" s="16"/>
      <c r="T651" s="16"/>
      <c r="U651" s="16"/>
      <c r="V651" s="16" t="str">
        <f t="shared" si="0"/>
        <v>A2</v>
      </c>
      <c r="W651" s="13" t="str">
        <f t="shared" si="1"/>
        <v>Q2</v>
      </c>
      <c r="X651" s="46" t="s">
        <v>2445</v>
      </c>
      <c r="Y651" s="46" t="s">
        <v>2432</v>
      </c>
      <c r="Z651" s="16" t="s">
        <v>43</v>
      </c>
    </row>
    <row r="652" spans="1:26" ht="15.75" customHeight="1">
      <c r="A652" s="48"/>
      <c r="B652" s="48"/>
      <c r="C652" s="89" t="s">
        <v>2111</v>
      </c>
      <c r="D652" s="40">
        <v>645</v>
      </c>
      <c r="E652" s="69" t="s">
        <v>2446</v>
      </c>
      <c r="F652" s="67" t="s">
        <v>444</v>
      </c>
      <c r="G652" s="54" t="s">
        <v>58</v>
      </c>
      <c r="H652" s="16" t="s">
        <v>2147</v>
      </c>
      <c r="I652" s="16" t="s">
        <v>59</v>
      </c>
      <c r="J652" s="46" t="s">
        <v>523</v>
      </c>
      <c r="K652" s="46" t="s">
        <v>447</v>
      </c>
      <c r="L652" s="16">
        <v>2014</v>
      </c>
      <c r="M652" s="16"/>
      <c r="N652" s="16"/>
      <c r="O652" s="16"/>
      <c r="P652" s="16" t="s">
        <v>40</v>
      </c>
      <c r="Q652" s="16"/>
      <c r="R652" s="16"/>
      <c r="S652" s="16"/>
      <c r="T652" s="16"/>
      <c r="U652" s="16"/>
      <c r="V652" s="16" t="str">
        <f t="shared" si="0"/>
        <v>C</v>
      </c>
      <c r="W652" s="13" t="str">
        <f t="shared" si="1"/>
        <v>Q4</v>
      </c>
      <c r="X652" s="46" t="s">
        <v>2447</v>
      </c>
      <c r="Y652" s="46" t="s">
        <v>2448</v>
      </c>
      <c r="Z652" s="16" t="s">
        <v>43</v>
      </c>
    </row>
    <row r="653" spans="1:26" ht="15.75" customHeight="1">
      <c r="A653" s="48"/>
      <c r="B653" s="48"/>
      <c r="C653" s="89" t="s">
        <v>2111</v>
      </c>
      <c r="D653" s="40">
        <v>646</v>
      </c>
      <c r="E653" s="69" t="s">
        <v>2449</v>
      </c>
      <c r="F653" s="54" t="s">
        <v>51</v>
      </c>
      <c r="G653" s="16"/>
      <c r="H653" s="16" t="s">
        <v>2147</v>
      </c>
      <c r="I653" s="16"/>
      <c r="J653" s="46" t="s">
        <v>826</v>
      </c>
      <c r="K653" s="46" t="s">
        <v>827</v>
      </c>
      <c r="L653" s="16">
        <v>2014</v>
      </c>
      <c r="M653" s="16"/>
      <c r="N653" s="16"/>
      <c r="O653" s="16"/>
      <c r="P653" s="16"/>
      <c r="Q653" s="16" t="s">
        <v>40</v>
      </c>
      <c r="R653" s="16"/>
      <c r="S653" s="16"/>
      <c r="T653" s="16"/>
      <c r="U653" s="16"/>
      <c r="V653" s="16" t="str">
        <f t="shared" si="0"/>
        <v>A1</v>
      </c>
      <c r="W653" s="13" t="str">
        <f t="shared" si="1"/>
        <v>Q1</v>
      </c>
      <c r="X653" s="46" t="s">
        <v>2450</v>
      </c>
      <c r="Y653" s="46" t="s">
        <v>2408</v>
      </c>
      <c r="Z653" s="16" t="s">
        <v>43</v>
      </c>
    </row>
    <row r="654" spans="1:26" ht="15.75" customHeight="1">
      <c r="A654" s="48"/>
      <c r="B654" s="48"/>
      <c r="C654" s="89" t="s">
        <v>2111</v>
      </c>
      <c r="D654" s="40">
        <v>647</v>
      </c>
      <c r="E654" s="69" t="s">
        <v>2451</v>
      </c>
      <c r="F654" s="67" t="s">
        <v>444</v>
      </c>
      <c r="G654" s="16"/>
      <c r="H654" s="16" t="s">
        <v>2147</v>
      </c>
      <c r="I654" s="16" t="s">
        <v>59</v>
      </c>
      <c r="J654" s="46" t="s">
        <v>1967</v>
      </c>
      <c r="K654" s="46" t="s">
        <v>621</v>
      </c>
      <c r="L654" s="16">
        <v>2014</v>
      </c>
      <c r="M654" s="16"/>
      <c r="N654" s="16"/>
      <c r="O654" s="16" t="s">
        <v>40</v>
      </c>
      <c r="P654" s="16"/>
      <c r="Q654" s="16"/>
      <c r="R654" s="16"/>
      <c r="S654" s="16"/>
      <c r="T654" s="16"/>
      <c r="U654" s="16"/>
      <c r="V654" s="16" t="str">
        <f t="shared" si="0"/>
        <v>B</v>
      </c>
      <c r="W654" s="13" t="str">
        <f t="shared" si="1"/>
        <v>Q3</v>
      </c>
      <c r="X654" s="46" t="s">
        <v>2452</v>
      </c>
      <c r="Y654" s="46" t="s">
        <v>2453</v>
      </c>
      <c r="Z654" s="16" t="s">
        <v>43</v>
      </c>
    </row>
    <row r="655" spans="1:26" ht="15.75" customHeight="1">
      <c r="A655" s="48"/>
      <c r="B655" s="48"/>
      <c r="C655" s="89" t="s">
        <v>2111</v>
      </c>
      <c r="D655" s="40">
        <v>648</v>
      </c>
      <c r="E655" s="69" t="s">
        <v>2454</v>
      </c>
      <c r="F655" s="54" t="s">
        <v>58</v>
      </c>
      <c r="G655" s="16"/>
      <c r="H655" s="16" t="s">
        <v>2147</v>
      </c>
      <c r="I655" s="16" t="s">
        <v>59</v>
      </c>
      <c r="J655" s="46" t="s">
        <v>523</v>
      </c>
      <c r="K655" s="46" t="s">
        <v>447</v>
      </c>
      <c r="L655" s="16">
        <v>2014</v>
      </c>
      <c r="M655" s="16"/>
      <c r="N655" s="16"/>
      <c r="O655" s="16"/>
      <c r="P655" s="16" t="s">
        <v>40</v>
      </c>
      <c r="Q655" s="16"/>
      <c r="R655" s="16"/>
      <c r="S655" s="16"/>
      <c r="T655" s="16"/>
      <c r="U655" s="16"/>
      <c r="V655" s="16" t="str">
        <f t="shared" si="0"/>
        <v>C</v>
      </c>
      <c r="W655" s="13" t="str">
        <f t="shared" si="1"/>
        <v>Q4</v>
      </c>
      <c r="X655" s="16"/>
      <c r="Y655" s="46" t="s">
        <v>2455</v>
      </c>
      <c r="Z655" s="16" t="s">
        <v>43</v>
      </c>
    </row>
    <row r="656" spans="1:26" ht="15.75" customHeight="1">
      <c r="A656" s="48"/>
      <c r="B656" s="48"/>
      <c r="C656" s="89" t="s">
        <v>2111</v>
      </c>
      <c r="D656" s="40">
        <v>649</v>
      </c>
      <c r="E656" s="69" t="s">
        <v>2456</v>
      </c>
      <c r="F656" s="67" t="s">
        <v>444</v>
      </c>
      <c r="G656" s="16"/>
      <c r="H656" s="16" t="s">
        <v>2147</v>
      </c>
      <c r="I656" s="16" t="s">
        <v>59</v>
      </c>
      <c r="J656" s="46" t="s">
        <v>2457</v>
      </c>
      <c r="K656" s="46" t="s">
        <v>380</v>
      </c>
      <c r="L656" s="16">
        <v>2014</v>
      </c>
      <c r="M656" s="16"/>
      <c r="N656" s="16"/>
      <c r="O656" s="16" t="s">
        <v>40</v>
      </c>
      <c r="P656" s="16"/>
      <c r="Q656" s="16"/>
      <c r="R656" s="16"/>
      <c r="S656" s="16"/>
      <c r="T656" s="16"/>
      <c r="U656" s="16"/>
      <c r="V656" s="16" t="str">
        <f t="shared" si="0"/>
        <v>B</v>
      </c>
      <c r="W656" s="13" t="str">
        <f t="shared" si="1"/>
        <v>Q3</v>
      </c>
      <c r="X656" s="16"/>
      <c r="Y656" s="46" t="s">
        <v>2458</v>
      </c>
      <c r="Z656" s="16" t="s">
        <v>43</v>
      </c>
    </row>
    <row r="657" spans="1:26" ht="15.75" customHeight="1">
      <c r="A657" s="48"/>
      <c r="B657" s="48"/>
      <c r="C657" s="89" t="s">
        <v>2111</v>
      </c>
      <c r="D657" s="40">
        <v>650</v>
      </c>
      <c r="E657" s="69" t="s">
        <v>2441</v>
      </c>
      <c r="F657" s="67" t="s">
        <v>444</v>
      </c>
      <c r="G657" s="16"/>
      <c r="H657" s="16" t="s">
        <v>2147</v>
      </c>
      <c r="I657" s="16" t="s">
        <v>59</v>
      </c>
      <c r="J657" s="46" t="s">
        <v>1024</v>
      </c>
      <c r="K657" s="46" t="s">
        <v>430</v>
      </c>
      <c r="L657" s="16">
        <v>2014</v>
      </c>
      <c r="M657" s="16"/>
      <c r="N657" s="16"/>
      <c r="O657" s="16" t="s">
        <v>40</v>
      </c>
      <c r="P657" s="16"/>
      <c r="Q657" s="16"/>
      <c r="R657" s="16"/>
      <c r="S657" s="16"/>
      <c r="T657" s="16"/>
      <c r="U657" s="16"/>
      <c r="V657" s="16" t="str">
        <f t="shared" si="0"/>
        <v>B</v>
      </c>
      <c r="W657" s="13" t="str">
        <f t="shared" si="1"/>
        <v>Q3</v>
      </c>
      <c r="X657" s="16"/>
      <c r="Y657" s="46" t="s">
        <v>2459</v>
      </c>
      <c r="Z657" s="16" t="s">
        <v>43</v>
      </c>
    </row>
    <row r="658" spans="1:26" ht="15.75" customHeight="1">
      <c r="A658" s="48"/>
      <c r="B658" s="48"/>
      <c r="C658" s="89" t="s">
        <v>2111</v>
      </c>
      <c r="D658" s="40">
        <v>651</v>
      </c>
      <c r="E658" s="69" t="s">
        <v>2460</v>
      </c>
      <c r="F658" s="67" t="s">
        <v>444</v>
      </c>
      <c r="G658" s="16"/>
      <c r="H658" s="16" t="s">
        <v>2147</v>
      </c>
      <c r="I658" s="16"/>
      <c r="J658" s="46" t="s">
        <v>2461</v>
      </c>
      <c r="K658" s="46" t="s">
        <v>2462</v>
      </c>
      <c r="L658" s="16">
        <v>2014</v>
      </c>
      <c r="M658" s="16"/>
      <c r="N658" s="16"/>
      <c r="O658" s="16"/>
      <c r="P658" s="16"/>
      <c r="Q658" s="16"/>
      <c r="R658" s="16"/>
      <c r="S658" s="16" t="s">
        <v>40</v>
      </c>
      <c r="T658" s="16"/>
      <c r="U658" s="16"/>
      <c r="V658" s="16" t="str">
        <f t="shared" si="0"/>
        <v>B</v>
      </c>
      <c r="W658" s="13" t="str">
        <f t="shared" si="1"/>
        <v>Q3</v>
      </c>
      <c r="X658" s="46" t="s">
        <v>2463</v>
      </c>
      <c r="Y658" s="46" t="s">
        <v>2464</v>
      </c>
      <c r="Z658" s="16" t="s">
        <v>43</v>
      </c>
    </row>
    <row r="659" spans="1:26" ht="15.75" customHeight="1">
      <c r="A659" s="48"/>
      <c r="B659" s="48"/>
      <c r="C659" s="89" t="s">
        <v>2111</v>
      </c>
      <c r="D659" s="40">
        <v>652</v>
      </c>
      <c r="E659" s="69" t="s">
        <v>2465</v>
      </c>
      <c r="F659" s="67" t="s">
        <v>444</v>
      </c>
      <c r="G659" s="16"/>
      <c r="H659" s="16" t="s">
        <v>2147</v>
      </c>
      <c r="I659" s="16"/>
      <c r="J659" s="46" t="s">
        <v>2466</v>
      </c>
      <c r="K659" s="46" t="s">
        <v>2467</v>
      </c>
      <c r="L659" s="16">
        <v>2014</v>
      </c>
      <c r="M659" s="16"/>
      <c r="N659" s="16"/>
      <c r="O659" s="16"/>
      <c r="P659" s="16"/>
      <c r="Q659" s="16" t="s">
        <v>40</v>
      </c>
      <c r="R659" s="16"/>
      <c r="S659" s="16"/>
      <c r="T659" s="16"/>
      <c r="U659" s="16"/>
      <c r="V659" s="16" t="str">
        <f t="shared" si="0"/>
        <v>A1</v>
      </c>
      <c r="W659" s="13" t="str">
        <f t="shared" si="1"/>
        <v>Q1</v>
      </c>
      <c r="X659" s="46" t="s">
        <v>2468</v>
      </c>
      <c r="Y659" s="46" t="s">
        <v>2408</v>
      </c>
      <c r="Z659" s="16" t="s">
        <v>43</v>
      </c>
    </row>
    <row r="660" spans="1:26" ht="15.75" customHeight="1">
      <c r="A660" s="48"/>
      <c r="B660" s="48"/>
      <c r="C660" s="89" t="s">
        <v>2111</v>
      </c>
      <c r="D660" s="40">
        <v>653</v>
      </c>
      <c r="E660" s="69" t="s">
        <v>2469</v>
      </c>
      <c r="F660" s="67" t="s">
        <v>444</v>
      </c>
      <c r="G660" s="16"/>
      <c r="H660" s="16" t="s">
        <v>2147</v>
      </c>
      <c r="I660" s="16" t="s">
        <v>59</v>
      </c>
      <c r="J660" s="46" t="s">
        <v>1967</v>
      </c>
      <c r="K660" s="46" t="s">
        <v>621</v>
      </c>
      <c r="L660" s="16">
        <v>2014</v>
      </c>
      <c r="M660" s="16"/>
      <c r="N660" s="16"/>
      <c r="O660" s="16" t="s">
        <v>40</v>
      </c>
      <c r="P660" s="16"/>
      <c r="Q660" s="16"/>
      <c r="R660" s="16"/>
      <c r="S660" s="16"/>
      <c r="T660" s="16"/>
      <c r="U660" s="16"/>
      <c r="V660" s="16" t="str">
        <f t="shared" si="0"/>
        <v>B</v>
      </c>
      <c r="W660" s="13" t="str">
        <f t="shared" si="1"/>
        <v>Q3</v>
      </c>
      <c r="X660" s="16"/>
      <c r="Y660" s="46" t="s">
        <v>2470</v>
      </c>
      <c r="Z660" s="16" t="s">
        <v>43</v>
      </c>
    </row>
    <row r="661" spans="1:26" ht="15.75" customHeight="1">
      <c r="A661" s="48"/>
      <c r="B661" s="48"/>
      <c r="C661" s="89" t="s">
        <v>2111</v>
      </c>
      <c r="D661" s="40">
        <v>654</v>
      </c>
      <c r="E661" s="69" t="s">
        <v>2471</v>
      </c>
      <c r="F661" s="54" t="s">
        <v>58</v>
      </c>
      <c r="G661" s="16"/>
      <c r="H661" s="16" t="s">
        <v>2147</v>
      </c>
      <c r="I661" s="16" t="s">
        <v>59</v>
      </c>
      <c r="J661" s="46" t="s">
        <v>2457</v>
      </c>
      <c r="K661" s="46" t="s">
        <v>380</v>
      </c>
      <c r="L661" s="16">
        <v>2014</v>
      </c>
      <c r="M661" s="16"/>
      <c r="N661" s="16"/>
      <c r="O661" s="16" t="s">
        <v>40</v>
      </c>
      <c r="P661" s="16"/>
      <c r="Q661" s="16"/>
      <c r="R661" s="16"/>
      <c r="S661" s="16"/>
      <c r="T661" s="16"/>
      <c r="U661" s="16"/>
      <c r="V661" s="16" t="str">
        <f t="shared" si="0"/>
        <v>B</v>
      </c>
      <c r="W661" s="13" t="str">
        <f t="shared" si="1"/>
        <v>Q3</v>
      </c>
      <c r="X661" s="16"/>
      <c r="Y661" s="46" t="s">
        <v>2472</v>
      </c>
      <c r="Z661" s="16" t="s">
        <v>43</v>
      </c>
    </row>
    <row r="662" spans="1:26" ht="15.75" customHeight="1">
      <c r="A662" s="48"/>
      <c r="B662" s="48"/>
      <c r="C662" s="89" t="s">
        <v>2111</v>
      </c>
      <c r="D662" s="40">
        <v>655</v>
      </c>
      <c r="E662" s="69" t="s">
        <v>2473</v>
      </c>
      <c r="F662" s="67" t="s">
        <v>444</v>
      </c>
      <c r="G662" s="16"/>
      <c r="H662" s="16" t="s">
        <v>2147</v>
      </c>
      <c r="I662" s="16" t="s">
        <v>59</v>
      </c>
      <c r="J662" s="46" t="s">
        <v>500</v>
      </c>
      <c r="K662" s="46" t="s">
        <v>501</v>
      </c>
      <c r="L662" s="16">
        <v>2014</v>
      </c>
      <c r="M662" s="16"/>
      <c r="N662" s="16" t="s">
        <v>40</v>
      </c>
      <c r="O662" s="16"/>
      <c r="P662" s="16"/>
      <c r="Q662" s="16"/>
      <c r="R662" s="16"/>
      <c r="S662" s="16"/>
      <c r="T662" s="16"/>
      <c r="U662" s="16"/>
      <c r="V662" s="16" t="str">
        <f t="shared" si="0"/>
        <v>A2</v>
      </c>
      <c r="W662" s="13" t="str">
        <f t="shared" si="1"/>
        <v>Q2</v>
      </c>
      <c r="X662" s="16"/>
      <c r="Y662" s="46" t="s">
        <v>2314</v>
      </c>
      <c r="Z662" s="16" t="s">
        <v>43</v>
      </c>
    </row>
    <row r="663" spans="1:26" ht="15.75" customHeight="1">
      <c r="A663" s="48"/>
      <c r="B663" s="48"/>
      <c r="C663" s="89" t="s">
        <v>2111</v>
      </c>
      <c r="D663" s="40">
        <v>656</v>
      </c>
      <c r="E663" s="69" t="s">
        <v>2474</v>
      </c>
      <c r="F663" s="54" t="s">
        <v>58</v>
      </c>
      <c r="G663" s="16"/>
      <c r="H663" s="16" t="s">
        <v>2147</v>
      </c>
      <c r="I663" s="16" t="s">
        <v>59</v>
      </c>
      <c r="J663" s="46" t="s">
        <v>523</v>
      </c>
      <c r="K663" s="46" t="s">
        <v>447</v>
      </c>
      <c r="L663" s="16">
        <v>2014</v>
      </c>
      <c r="M663" s="16"/>
      <c r="N663" s="16"/>
      <c r="O663" s="16"/>
      <c r="P663" s="16" t="s">
        <v>40</v>
      </c>
      <c r="Q663" s="16"/>
      <c r="R663" s="16"/>
      <c r="S663" s="16"/>
      <c r="T663" s="16"/>
      <c r="U663" s="16"/>
      <c r="V663" s="16" t="str">
        <f t="shared" si="0"/>
        <v>C</v>
      </c>
      <c r="W663" s="13" t="str">
        <f t="shared" si="1"/>
        <v>Q4</v>
      </c>
      <c r="X663" s="16"/>
      <c r="Y663" s="46" t="s">
        <v>2336</v>
      </c>
      <c r="Z663" s="16" t="s">
        <v>43</v>
      </c>
    </row>
    <row r="664" spans="1:26" ht="15.75" customHeight="1">
      <c r="A664" s="48"/>
      <c r="B664" s="48"/>
      <c r="C664" s="89" t="s">
        <v>2111</v>
      </c>
      <c r="D664" s="40">
        <v>657</v>
      </c>
      <c r="E664" s="69" t="s">
        <v>2475</v>
      </c>
      <c r="F664" s="67" t="s">
        <v>444</v>
      </c>
      <c r="G664" s="16"/>
      <c r="H664" s="16" t="s">
        <v>2147</v>
      </c>
      <c r="I664" s="16" t="s">
        <v>59</v>
      </c>
      <c r="J664" s="46" t="s">
        <v>2457</v>
      </c>
      <c r="K664" s="46" t="s">
        <v>380</v>
      </c>
      <c r="L664" s="16">
        <v>2014</v>
      </c>
      <c r="M664" s="16"/>
      <c r="N664" s="16"/>
      <c r="O664" s="16" t="s">
        <v>40</v>
      </c>
      <c r="P664" s="16"/>
      <c r="Q664" s="16"/>
      <c r="R664" s="16"/>
      <c r="S664" s="16"/>
      <c r="T664" s="16"/>
      <c r="U664" s="16"/>
      <c r="V664" s="16" t="str">
        <f t="shared" si="0"/>
        <v>B</v>
      </c>
      <c r="W664" s="13" t="str">
        <f t="shared" si="1"/>
        <v>Q3</v>
      </c>
      <c r="X664" s="16"/>
      <c r="Y664" s="46" t="s">
        <v>2476</v>
      </c>
      <c r="Z664" s="16" t="s">
        <v>43</v>
      </c>
    </row>
    <row r="665" spans="1:26" ht="15.75" customHeight="1">
      <c r="A665" s="48"/>
      <c r="B665" s="48"/>
      <c r="C665" s="89" t="s">
        <v>2111</v>
      </c>
      <c r="D665" s="40">
        <v>658</v>
      </c>
      <c r="E665" s="69" t="s">
        <v>2477</v>
      </c>
      <c r="F665" s="67" t="s">
        <v>444</v>
      </c>
      <c r="G665" s="16"/>
      <c r="H665" s="16" t="s">
        <v>2147</v>
      </c>
      <c r="I665" s="16" t="s">
        <v>59</v>
      </c>
      <c r="J665" s="46" t="s">
        <v>2457</v>
      </c>
      <c r="K665" s="46" t="s">
        <v>380</v>
      </c>
      <c r="L665" s="16">
        <v>2014</v>
      </c>
      <c r="M665" s="16"/>
      <c r="N665" s="16"/>
      <c r="O665" s="16" t="s">
        <v>40</v>
      </c>
      <c r="P665" s="16"/>
      <c r="Q665" s="16"/>
      <c r="R665" s="16"/>
      <c r="S665" s="16"/>
      <c r="T665" s="16"/>
      <c r="U665" s="16"/>
      <c r="V665" s="16" t="str">
        <f t="shared" si="0"/>
        <v>B</v>
      </c>
      <c r="W665" s="13" t="str">
        <f t="shared" si="1"/>
        <v>Q3</v>
      </c>
      <c r="X665" s="16"/>
      <c r="Y665" s="46" t="s">
        <v>2478</v>
      </c>
      <c r="Z665" s="16" t="s">
        <v>43</v>
      </c>
    </row>
    <row r="666" spans="1:26" ht="15.75" customHeight="1">
      <c r="A666" s="48"/>
      <c r="B666" s="48"/>
      <c r="C666" s="89" t="s">
        <v>2111</v>
      </c>
      <c r="D666" s="40">
        <v>659</v>
      </c>
      <c r="E666" s="69" t="s">
        <v>2479</v>
      </c>
      <c r="F666" s="67" t="s">
        <v>444</v>
      </c>
      <c r="G666" s="16"/>
      <c r="H666" s="16" t="s">
        <v>2147</v>
      </c>
      <c r="I666" s="16" t="s">
        <v>59</v>
      </c>
      <c r="J666" s="46" t="s">
        <v>804</v>
      </c>
      <c r="K666" s="46" t="s">
        <v>805</v>
      </c>
      <c r="L666" s="16">
        <v>2014</v>
      </c>
      <c r="M666" s="16"/>
      <c r="N666" s="16" t="s">
        <v>40</v>
      </c>
      <c r="O666" s="16"/>
      <c r="P666" s="16"/>
      <c r="Q666" s="16"/>
      <c r="R666" s="16"/>
      <c r="S666" s="16"/>
      <c r="T666" s="16"/>
      <c r="U666" s="16"/>
      <c r="V666" s="16" t="str">
        <f t="shared" si="0"/>
        <v>A2</v>
      </c>
      <c r="W666" s="13" t="str">
        <f t="shared" si="1"/>
        <v>Q2</v>
      </c>
      <c r="X666" s="46" t="s">
        <v>2480</v>
      </c>
      <c r="Y666" s="46" t="s">
        <v>2481</v>
      </c>
      <c r="Z666" s="16" t="s">
        <v>43</v>
      </c>
    </row>
    <row r="667" spans="1:26" ht="15.75" customHeight="1">
      <c r="A667" s="48"/>
      <c r="B667" s="48"/>
      <c r="C667" s="89" t="s">
        <v>2111</v>
      </c>
      <c r="D667" s="40">
        <v>660</v>
      </c>
      <c r="E667" s="69" t="s">
        <v>2482</v>
      </c>
      <c r="F667" s="67" t="s">
        <v>444</v>
      </c>
      <c r="G667" s="16"/>
      <c r="H667" s="16" t="s">
        <v>2147</v>
      </c>
      <c r="I667" s="16"/>
      <c r="J667" s="46" t="s">
        <v>2483</v>
      </c>
      <c r="K667" s="46" t="s">
        <v>2484</v>
      </c>
      <c r="L667" s="16">
        <v>2014</v>
      </c>
      <c r="M667" s="16"/>
      <c r="N667" s="16"/>
      <c r="O667" s="16"/>
      <c r="P667" s="16"/>
      <c r="Q667" s="16" t="s">
        <v>40</v>
      </c>
      <c r="R667" s="16"/>
      <c r="S667" s="16"/>
      <c r="T667" s="16"/>
      <c r="U667" s="16"/>
      <c r="V667" s="16" t="str">
        <f t="shared" si="0"/>
        <v>A1</v>
      </c>
      <c r="W667" s="13" t="str">
        <f t="shared" si="1"/>
        <v>Q1</v>
      </c>
      <c r="X667" s="46" t="s">
        <v>2485</v>
      </c>
      <c r="Y667" s="46" t="s">
        <v>2486</v>
      </c>
      <c r="Z667" s="16" t="s">
        <v>43</v>
      </c>
    </row>
    <row r="668" spans="1:26" ht="15.75" customHeight="1">
      <c r="A668" s="48"/>
      <c r="B668" s="48"/>
      <c r="C668" s="89" t="s">
        <v>2111</v>
      </c>
      <c r="D668" s="40">
        <v>661</v>
      </c>
      <c r="E668" s="69" t="s">
        <v>2487</v>
      </c>
      <c r="F668" s="67" t="s">
        <v>444</v>
      </c>
      <c r="G668" s="16"/>
      <c r="H668" s="16" t="s">
        <v>2147</v>
      </c>
      <c r="I668" s="16" t="s">
        <v>59</v>
      </c>
      <c r="J668" s="46" t="s">
        <v>523</v>
      </c>
      <c r="K668" s="46" t="s">
        <v>447</v>
      </c>
      <c r="L668" s="16">
        <v>2013</v>
      </c>
      <c r="M668" s="16"/>
      <c r="N668" s="16"/>
      <c r="O668" s="16"/>
      <c r="P668" s="16" t="s">
        <v>40</v>
      </c>
      <c r="Q668" s="16"/>
      <c r="R668" s="16"/>
      <c r="S668" s="16"/>
      <c r="T668" s="16"/>
      <c r="U668" s="16"/>
      <c r="V668" s="16" t="str">
        <f t="shared" si="0"/>
        <v>C</v>
      </c>
      <c r="W668" s="13" t="str">
        <f t="shared" si="1"/>
        <v>Q4</v>
      </c>
      <c r="X668" s="16"/>
      <c r="Y668" s="46" t="s">
        <v>2488</v>
      </c>
      <c r="Z668" s="16" t="s">
        <v>43</v>
      </c>
    </row>
    <row r="669" spans="1:26" ht="15.75" customHeight="1">
      <c r="A669" s="48"/>
      <c r="B669" s="48"/>
      <c r="C669" s="89" t="s">
        <v>2111</v>
      </c>
      <c r="D669" s="40">
        <v>662</v>
      </c>
      <c r="E669" s="69" t="s">
        <v>2489</v>
      </c>
      <c r="F669" s="67" t="s">
        <v>444</v>
      </c>
      <c r="G669" s="16"/>
      <c r="H669" s="16" t="s">
        <v>2147</v>
      </c>
      <c r="I669" s="16"/>
      <c r="J669" s="46" t="s">
        <v>826</v>
      </c>
      <c r="K669" s="46" t="s">
        <v>827</v>
      </c>
      <c r="L669" s="16">
        <v>2013</v>
      </c>
      <c r="M669" s="16"/>
      <c r="N669" s="16"/>
      <c r="O669" s="16"/>
      <c r="P669" s="16"/>
      <c r="Q669" s="16" t="s">
        <v>40</v>
      </c>
      <c r="R669" s="16"/>
      <c r="S669" s="16"/>
      <c r="T669" s="16"/>
      <c r="U669" s="16"/>
      <c r="V669" s="16" t="str">
        <f t="shared" si="0"/>
        <v>A1</v>
      </c>
      <c r="W669" s="13" t="str">
        <f t="shared" si="1"/>
        <v>Q1</v>
      </c>
      <c r="X669" s="46" t="s">
        <v>2436</v>
      </c>
      <c r="Y669" s="46" t="s">
        <v>2490</v>
      </c>
      <c r="Z669" s="16" t="s">
        <v>43</v>
      </c>
    </row>
    <row r="670" spans="1:26" ht="15.75" customHeight="1">
      <c r="A670" s="48"/>
      <c r="B670" s="48"/>
      <c r="C670" s="89" t="s">
        <v>2111</v>
      </c>
      <c r="D670" s="40">
        <v>663</v>
      </c>
      <c r="E670" s="69" t="s">
        <v>2491</v>
      </c>
      <c r="F670" s="67" t="s">
        <v>444</v>
      </c>
      <c r="G670" s="16"/>
      <c r="H670" s="16" t="s">
        <v>2147</v>
      </c>
      <c r="I670" s="16" t="s">
        <v>59</v>
      </c>
      <c r="J670" s="46" t="s">
        <v>60</v>
      </c>
      <c r="K670" s="46" t="s">
        <v>61</v>
      </c>
      <c r="L670" s="16">
        <v>2013</v>
      </c>
      <c r="M670" s="16"/>
      <c r="N670" s="16"/>
      <c r="O670" s="16"/>
      <c r="P670" s="16" t="s">
        <v>40</v>
      </c>
      <c r="Q670" s="16"/>
      <c r="R670" s="16"/>
      <c r="S670" s="16"/>
      <c r="T670" s="16"/>
      <c r="U670" s="16"/>
      <c r="V670" s="16" t="str">
        <f t="shared" si="0"/>
        <v>C</v>
      </c>
      <c r="W670" s="13" t="str">
        <f t="shared" si="1"/>
        <v>Q4</v>
      </c>
      <c r="X670" s="46" t="s">
        <v>2492</v>
      </c>
      <c r="Y670" s="46" t="s">
        <v>2493</v>
      </c>
      <c r="Z670" s="16" t="s">
        <v>43</v>
      </c>
    </row>
    <row r="671" spans="1:26" ht="15.75" customHeight="1">
      <c r="A671" s="48"/>
      <c r="B671" s="48"/>
      <c r="C671" s="89" t="s">
        <v>2111</v>
      </c>
      <c r="D671" s="40">
        <v>664</v>
      </c>
      <c r="E671" s="69" t="s">
        <v>2494</v>
      </c>
      <c r="F671" s="67" t="s">
        <v>444</v>
      </c>
      <c r="G671" s="16"/>
      <c r="H671" s="16" t="s">
        <v>2147</v>
      </c>
      <c r="I671" s="16" t="s">
        <v>59</v>
      </c>
      <c r="J671" s="46" t="s">
        <v>804</v>
      </c>
      <c r="K671" s="46" t="s">
        <v>805</v>
      </c>
      <c r="L671" s="16">
        <v>2013</v>
      </c>
      <c r="M671" s="16"/>
      <c r="N671" s="16" t="s">
        <v>40</v>
      </c>
      <c r="O671" s="16"/>
      <c r="P671" s="16"/>
      <c r="Q671" s="16"/>
      <c r="R671" s="16"/>
      <c r="S671" s="16"/>
      <c r="T671" s="16"/>
      <c r="U671" s="16"/>
      <c r="V671" s="16" t="str">
        <f t="shared" si="0"/>
        <v>A2</v>
      </c>
      <c r="W671" s="13" t="str">
        <f t="shared" si="1"/>
        <v>Q2</v>
      </c>
      <c r="X671" s="16"/>
      <c r="Y671" s="46" t="s">
        <v>2495</v>
      </c>
      <c r="Z671" s="16" t="s">
        <v>43</v>
      </c>
    </row>
    <row r="672" spans="1:26" ht="15.75" customHeight="1">
      <c r="A672" s="48"/>
      <c r="B672" s="48"/>
      <c r="C672" s="89" t="s">
        <v>2111</v>
      </c>
      <c r="D672" s="40">
        <v>665</v>
      </c>
      <c r="E672" s="69" t="s">
        <v>2496</v>
      </c>
      <c r="F672" s="54" t="s">
        <v>58</v>
      </c>
      <c r="G672" s="16"/>
      <c r="H672" s="16" t="s">
        <v>2147</v>
      </c>
      <c r="I672" s="16" t="s">
        <v>59</v>
      </c>
      <c r="J672" s="46" t="s">
        <v>523</v>
      </c>
      <c r="K672" s="46" t="s">
        <v>447</v>
      </c>
      <c r="L672" s="16">
        <v>2013</v>
      </c>
      <c r="M672" s="16"/>
      <c r="N672" s="16"/>
      <c r="O672" s="16"/>
      <c r="P672" s="16" t="s">
        <v>40</v>
      </c>
      <c r="Q672" s="16"/>
      <c r="R672" s="16"/>
      <c r="S672" s="16"/>
      <c r="T672" s="16"/>
      <c r="U672" s="16"/>
      <c r="V672" s="16" t="str">
        <f t="shared" si="0"/>
        <v>C</v>
      </c>
      <c r="W672" s="13" t="str">
        <f t="shared" si="1"/>
        <v>Q4</v>
      </c>
      <c r="X672" s="16"/>
      <c r="Y672" s="46" t="s">
        <v>2342</v>
      </c>
      <c r="Z672" s="16" t="s">
        <v>43</v>
      </c>
    </row>
    <row r="673" spans="1:26" ht="15.75" customHeight="1">
      <c r="A673" s="48"/>
      <c r="B673" s="48"/>
      <c r="C673" s="89" t="s">
        <v>2111</v>
      </c>
      <c r="D673" s="40">
        <v>666</v>
      </c>
      <c r="E673" s="69" t="s">
        <v>2497</v>
      </c>
      <c r="F673" s="67" t="s">
        <v>444</v>
      </c>
      <c r="G673" s="54" t="s">
        <v>35</v>
      </c>
      <c r="H673" s="16" t="s">
        <v>2147</v>
      </c>
      <c r="I673" s="16" t="s">
        <v>59</v>
      </c>
      <c r="J673" s="46" t="s">
        <v>523</v>
      </c>
      <c r="K673" s="46" t="s">
        <v>447</v>
      </c>
      <c r="L673" s="16">
        <v>2013</v>
      </c>
      <c r="M673" s="16"/>
      <c r="N673" s="16"/>
      <c r="O673" s="16"/>
      <c r="P673" s="16" t="s">
        <v>40</v>
      </c>
      <c r="Q673" s="16"/>
      <c r="R673" s="16"/>
      <c r="S673" s="16"/>
      <c r="T673" s="16"/>
      <c r="U673" s="16"/>
      <c r="V673" s="16" t="str">
        <f t="shared" si="0"/>
        <v>C</v>
      </c>
      <c r="W673" s="13" t="str">
        <f t="shared" si="1"/>
        <v>Q4</v>
      </c>
      <c r="X673" s="16"/>
      <c r="Y673" s="46" t="s">
        <v>2498</v>
      </c>
      <c r="Z673" s="16" t="s">
        <v>43</v>
      </c>
    </row>
    <row r="674" spans="1:26" ht="15.75" customHeight="1">
      <c r="A674" s="48"/>
      <c r="B674" s="48"/>
      <c r="C674" s="89" t="s">
        <v>2111</v>
      </c>
      <c r="D674" s="40">
        <v>667</v>
      </c>
      <c r="E674" s="69" t="s">
        <v>2499</v>
      </c>
      <c r="F674" s="67" t="s">
        <v>444</v>
      </c>
      <c r="G674" s="16"/>
      <c r="H674" s="16" t="s">
        <v>2147</v>
      </c>
      <c r="I674" s="16"/>
      <c r="J674" s="46" t="s">
        <v>826</v>
      </c>
      <c r="K674" s="46" t="s">
        <v>827</v>
      </c>
      <c r="L674" s="16">
        <v>2013</v>
      </c>
      <c r="M674" s="16"/>
      <c r="N674" s="16"/>
      <c r="O674" s="16"/>
      <c r="P674" s="16"/>
      <c r="Q674" s="16" t="s">
        <v>40</v>
      </c>
      <c r="R674" s="16"/>
      <c r="S674" s="16"/>
      <c r="T674" s="16"/>
      <c r="U674" s="16"/>
      <c r="V674" s="16" t="str">
        <f t="shared" si="0"/>
        <v>A1</v>
      </c>
      <c r="W674" s="13" t="str">
        <f t="shared" si="1"/>
        <v>Q1</v>
      </c>
      <c r="X674" s="46" t="s">
        <v>2500</v>
      </c>
      <c r="Y674" s="46" t="s">
        <v>2501</v>
      </c>
      <c r="Z674" s="16" t="s">
        <v>43</v>
      </c>
    </row>
    <row r="675" spans="1:26" ht="15.75" customHeight="1">
      <c r="A675" s="48"/>
      <c r="B675" s="48"/>
      <c r="C675" s="89" t="s">
        <v>2111</v>
      </c>
      <c r="D675" s="40">
        <v>668</v>
      </c>
      <c r="E675" s="69" t="s">
        <v>2502</v>
      </c>
      <c r="F675" s="67" t="s">
        <v>444</v>
      </c>
      <c r="G675" s="16"/>
      <c r="H675" s="16" t="s">
        <v>2147</v>
      </c>
      <c r="I675" s="16" t="s">
        <v>59</v>
      </c>
      <c r="J675" s="46" t="s">
        <v>804</v>
      </c>
      <c r="K675" s="46" t="s">
        <v>805</v>
      </c>
      <c r="L675" s="16">
        <v>2013</v>
      </c>
      <c r="M675" s="16"/>
      <c r="N675" s="16" t="s">
        <v>40</v>
      </c>
      <c r="O675" s="16"/>
      <c r="P675" s="16"/>
      <c r="Q675" s="16"/>
      <c r="R675" s="16"/>
      <c r="S675" s="16"/>
      <c r="T675" s="16"/>
      <c r="U675" s="16"/>
      <c r="V675" s="16" t="str">
        <f t="shared" si="0"/>
        <v>A2</v>
      </c>
      <c r="W675" s="13" t="str">
        <f t="shared" si="1"/>
        <v>Q2</v>
      </c>
      <c r="X675" s="16"/>
      <c r="Y675" s="46" t="s">
        <v>2503</v>
      </c>
      <c r="Z675" s="16" t="s">
        <v>43</v>
      </c>
    </row>
    <row r="676" spans="1:26" ht="15.75" customHeight="1">
      <c r="A676" s="48"/>
      <c r="B676" s="48"/>
      <c r="C676" s="89" t="s">
        <v>2111</v>
      </c>
      <c r="D676" s="40">
        <v>669</v>
      </c>
      <c r="E676" s="69" t="s">
        <v>2504</v>
      </c>
      <c r="F676" s="67" t="s">
        <v>444</v>
      </c>
      <c r="G676" s="16"/>
      <c r="H676" s="16" t="s">
        <v>2147</v>
      </c>
      <c r="I676" s="16" t="s">
        <v>59</v>
      </c>
      <c r="J676" s="46" t="s">
        <v>60</v>
      </c>
      <c r="K676" s="46" t="s">
        <v>61</v>
      </c>
      <c r="L676" s="16">
        <v>2013</v>
      </c>
      <c r="M676" s="16"/>
      <c r="N676" s="16"/>
      <c r="O676" s="16"/>
      <c r="P676" s="16" t="s">
        <v>40</v>
      </c>
      <c r="Q676" s="16"/>
      <c r="R676" s="16"/>
      <c r="S676" s="16"/>
      <c r="T676" s="16"/>
      <c r="U676" s="16"/>
      <c r="V676" s="16" t="str">
        <f t="shared" si="0"/>
        <v>C</v>
      </c>
      <c r="W676" s="13" t="str">
        <f t="shared" si="1"/>
        <v>Q4</v>
      </c>
      <c r="X676" s="46" t="s">
        <v>2505</v>
      </c>
      <c r="Y676" s="46" t="s">
        <v>2501</v>
      </c>
      <c r="Z676" s="16" t="s">
        <v>43</v>
      </c>
    </row>
    <row r="677" spans="1:26" ht="15.75" customHeight="1">
      <c r="A677" s="48"/>
      <c r="B677" s="48"/>
      <c r="C677" s="89" t="s">
        <v>2111</v>
      </c>
      <c r="D677" s="40">
        <v>670</v>
      </c>
      <c r="E677" s="69" t="s">
        <v>2506</v>
      </c>
      <c r="F677" s="54" t="s">
        <v>58</v>
      </c>
      <c r="G677" s="16"/>
      <c r="H677" s="16" t="s">
        <v>2147</v>
      </c>
      <c r="I677" s="16" t="s">
        <v>59</v>
      </c>
      <c r="J677" s="46" t="s">
        <v>60</v>
      </c>
      <c r="K677" s="46" t="s">
        <v>61</v>
      </c>
      <c r="L677" s="16">
        <v>2013</v>
      </c>
      <c r="M677" s="16"/>
      <c r="N677" s="16"/>
      <c r="O677" s="16"/>
      <c r="P677" s="16" t="s">
        <v>40</v>
      </c>
      <c r="Q677" s="16"/>
      <c r="R677" s="16"/>
      <c r="S677" s="16"/>
      <c r="T677" s="16"/>
      <c r="U677" s="16"/>
      <c r="V677" s="16" t="str">
        <f t="shared" si="0"/>
        <v>C</v>
      </c>
      <c r="W677" s="13" t="str">
        <f t="shared" si="1"/>
        <v>Q4</v>
      </c>
      <c r="X677" s="16"/>
      <c r="Y677" s="46" t="s">
        <v>2507</v>
      </c>
      <c r="Z677" s="16" t="s">
        <v>43</v>
      </c>
    </row>
    <row r="678" spans="1:26" ht="15.75" customHeight="1">
      <c r="A678" s="48"/>
      <c r="B678" s="48"/>
      <c r="C678" s="89" t="s">
        <v>2111</v>
      </c>
      <c r="D678" s="40">
        <v>671</v>
      </c>
      <c r="E678" s="69" t="s">
        <v>2508</v>
      </c>
      <c r="F678" s="67" t="s">
        <v>444</v>
      </c>
      <c r="G678" s="16"/>
      <c r="H678" s="16" t="s">
        <v>2147</v>
      </c>
      <c r="I678" s="16" t="s">
        <v>59</v>
      </c>
      <c r="J678" s="46" t="s">
        <v>2509</v>
      </c>
      <c r="K678" s="46" t="s">
        <v>2510</v>
      </c>
      <c r="L678" s="16">
        <v>2013</v>
      </c>
      <c r="M678" s="16"/>
      <c r="N678" s="16"/>
      <c r="O678" s="16"/>
      <c r="P678" s="16" t="s">
        <v>40</v>
      </c>
      <c r="Q678" s="16"/>
      <c r="R678" s="16"/>
      <c r="S678" s="16"/>
      <c r="T678" s="16"/>
      <c r="U678" s="16"/>
      <c r="V678" s="16" t="str">
        <f t="shared" si="0"/>
        <v>C</v>
      </c>
      <c r="W678" s="13" t="str">
        <f t="shared" si="1"/>
        <v>Q4</v>
      </c>
      <c r="X678" s="16"/>
      <c r="Y678" s="46" t="s">
        <v>2511</v>
      </c>
      <c r="Z678" s="16" t="s">
        <v>43</v>
      </c>
    </row>
    <row r="679" spans="1:26" ht="15.75" customHeight="1">
      <c r="A679" s="48"/>
      <c r="B679" s="48"/>
      <c r="C679" s="89" t="s">
        <v>2111</v>
      </c>
      <c r="D679" s="40">
        <v>672</v>
      </c>
      <c r="E679" s="69" t="s">
        <v>2512</v>
      </c>
      <c r="F679" s="67" t="s">
        <v>444</v>
      </c>
      <c r="G679" s="16"/>
      <c r="H679" s="16" t="s">
        <v>2147</v>
      </c>
      <c r="I679" s="16"/>
      <c r="J679" s="46" t="s">
        <v>2483</v>
      </c>
      <c r="K679" s="46" t="s">
        <v>2484</v>
      </c>
      <c r="L679" s="16">
        <v>2013</v>
      </c>
      <c r="M679" s="16"/>
      <c r="N679" s="16"/>
      <c r="O679" s="16"/>
      <c r="P679" s="16"/>
      <c r="Q679" s="16" t="s">
        <v>40</v>
      </c>
      <c r="R679" s="16"/>
      <c r="S679" s="16"/>
      <c r="T679" s="16"/>
      <c r="U679" s="16"/>
      <c r="V679" s="16" t="str">
        <f t="shared" si="0"/>
        <v>A1</v>
      </c>
      <c r="W679" s="13" t="str">
        <f t="shared" si="1"/>
        <v>Q1</v>
      </c>
      <c r="X679" s="46" t="s">
        <v>2513</v>
      </c>
      <c r="Y679" s="46" t="s">
        <v>2486</v>
      </c>
      <c r="Z679" s="16" t="s">
        <v>43</v>
      </c>
    </row>
    <row r="680" spans="1:26" ht="15.75" customHeight="1">
      <c r="A680" s="48"/>
      <c r="B680" s="48"/>
      <c r="C680" s="89" t="s">
        <v>2111</v>
      </c>
      <c r="D680" s="40">
        <v>673</v>
      </c>
      <c r="E680" s="69" t="s">
        <v>2514</v>
      </c>
      <c r="F680" s="67" t="s">
        <v>444</v>
      </c>
      <c r="G680" s="16"/>
      <c r="H680" s="16" t="s">
        <v>2147</v>
      </c>
      <c r="I680" s="16" t="s">
        <v>59</v>
      </c>
      <c r="J680" s="46" t="s">
        <v>523</v>
      </c>
      <c r="K680" s="46" t="s">
        <v>447</v>
      </c>
      <c r="L680" s="16">
        <v>2013</v>
      </c>
      <c r="M680" s="16"/>
      <c r="N680" s="16"/>
      <c r="O680" s="16"/>
      <c r="P680" s="16" t="s">
        <v>40</v>
      </c>
      <c r="Q680" s="16"/>
      <c r="R680" s="16"/>
      <c r="S680" s="16"/>
      <c r="T680" s="16"/>
      <c r="U680" s="16"/>
      <c r="V680" s="16" t="str">
        <f t="shared" si="0"/>
        <v>C</v>
      </c>
      <c r="W680" s="13" t="str">
        <f t="shared" si="1"/>
        <v>Q4</v>
      </c>
      <c r="X680" s="16"/>
      <c r="Y680" s="46" t="s">
        <v>2515</v>
      </c>
      <c r="Z680" s="16" t="s">
        <v>43</v>
      </c>
    </row>
    <row r="681" spans="1:26" ht="15.75" customHeight="1">
      <c r="A681" s="86"/>
      <c r="B681" s="86"/>
      <c r="C681" s="105" t="s">
        <v>2516</v>
      </c>
      <c r="D681" s="40">
        <v>674</v>
      </c>
      <c r="E681" s="93" t="s">
        <v>2517</v>
      </c>
      <c r="F681" s="12" t="s">
        <v>168</v>
      </c>
      <c r="G681" s="14"/>
      <c r="H681" s="14" t="s">
        <v>2518</v>
      </c>
      <c r="I681" s="14" t="s">
        <v>65</v>
      </c>
      <c r="J681" s="14" t="s">
        <v>2519</v>
      </c>
      <c r="K681" s="14" t="s">
        <v>67</v>
      </c>
      <c r="L681" s="14">
        <v>2013</v>
      </c>
      <c r="M681" s="14"/>
      <c r="N681" s="14"/>
      <c r="O681" s="14"/>
      <c r="P681" s="14"/>
      <c r="Q681" s="14"/>
      <c r="R681" s="14"/>
      <c r="S681" s="14"/>
      <c r="T681" s="14" t="s">
        <v>40</v>
      </c>
      <c r="U681" s="14"/>
      <c r="V681" s="16" t="str">
        <f t="shared" si="0"/>
        <v>C</v>
      </c>
      <c r="W681" s="13" t="str">
        <f t="shared" si="1"/>
        <v>Q4</v>
      </c>
      <c r="X681" s="14"/>
      <c r="Y681" s="14" t="s">
        <v>2520</v>
      </c>
      <c r="Z681" s="14" t="s">
        <v>43</v>
      </c>
    </row>
    <row r="682" spans="1:26" ht="15.75" customHeight="1">
      <c r="A682" s="48"/>
      <c r="B682" s="48"/>
      <c r="C682" s="106" t="s">
        <v>2516</v>
      </c>
      <c r="D682" s="40">
        <v>675</v>
      </c>
      <c r="E682" s="41" t="s">
        <v>2521</v>
      </c>
      <c r="F682" s="67" t="s">
        <v>444</v>
      </c>
      <c r="G682" s="46"/>
      <c r="H682" s="46" t="s">
        <v>2522</v>
      </c>
      <c r="I682" s="46" t="s">
        <v>59</v>
      </c>
      <c r="J682" s="46" t="s">
        <v>2523</v>
      </c>
      <c r="K682" s="46" t="s">
        <v>2524</v>
      </c>
      <c r="L682" s="46">
        <v>2013</v>
      </c>
      <c r="M682" s="46"/>
      <c r="N682" s="46"/>
      <c r="O682" s="46" t="s">
        <v>40</v>
      </c>
      <c r="P682" s="46"/>
      <c r="Q682" s="46"/>
      <c r="R682" s="46"/>
      <c r="S682" s="46"/>
      <c r="T682" s="46"/>
      <c r="U682" s="46"/>
      <c r="V682" s="16" t="str">
        <f t="shared" si="0"/>
        <v>B</v>
      </c>
      <c r="W682" s="13" t="str">
        <f t="shared" si="1"/>
        <v>Q3</v>
      </c>
      <c r="X682" s="46"/>
      <c r="Y682" s="46" t="s">
        <v>2525</v>
      </c>
      <c r="Z682" s="46" t="s">
        <v>43</v>
      </c>
    </row>
    <row r="683" spans="1:26" ht="15.75" customHeight="1">
      <c r="A683" s="48"/>
      <c r="B683" s="48"/>
      <c r="C683" s="106" t="s">
        <v>2516</v>
      </c>
      <c r="D683" s="40">
        <v>676</v>
      </c>
      <c r="E683" s="41" t="s">
        <v>2526</v>
      </c>
      <c r="F683" s="45" t="s">
        <v>2247</v>
      </c>
      <c r="G683" s="46"/>
      <c r="H683" s="46" t="s">
        <v>2527</v>
      </c>
      <c r="I683" s="46" t="s">
        <v>2528</v>
      </c>
      <c r="J683" s="46" t="s">
        <v>2529</v>
      </c>
      <c r="K683" s="46" t="s">
        <v>2530</v>
      </c>
      <c r="L683" s="46">
        <v>2013</v>
      </c>
      <c r="M683" s="46"/>
      <c r="N683" s="46"/>
      <c r="O683" s="46"/>
      <c r="P683" s="46"/>
      <c r="Q683" s="46"/>
      <c r="R683" s="46"/>
      <c r="S683" s="46"/>
      <c r="T683" s="46"/>
      <c r="U683" s="46" t="s">
        <v>40</v>
      </c>
      <c r="V683" s="16" t="str">
        <f t="shared" si="0"/>
        <v>NI</v>
      </c>
      <c r="W683" s="13" t="str">
        <f t="shared" si="1"/>
        <v>NI</v>
      </c>
      <c r="X683" s="46"/>
      <c r="Y683" s="46" t="s">
        <v>2531</v>
      </c>
      <c r="Z683" s="46" t="s">
        <v>43</v>
      </c>
    </row>
    <row r="684" spans="1:26" ht="15.75" customHeight="1">
      <c r="A684" s="48"/>
      <c r="B684" s="48"/>
      <c r="C684" s="106" t="s">
        <v>2516</v>
      </c>
      <c r="D684" s="40">
        <v>677</v>
      </c>
      <c r="E684" s="41" t="s">
        <v>2532</v>
      </c>
      <c r="F684" s="45" t="s">
        <v>168</v>
      </c>
      <c r="G684" s="46"/>
      <c r="H684" s="46" t="s">
        <v>2518</v>
      </c>
      <c r="I684" s="46" t="s">
        <v>102</v>
      </c>
      <c r="J684" s="46" t="s">
        <v>2533</v>
      </c>
      <c r="K684" s="46" t="s">
        <v>2534</v>
      </c>
      <c r="L684" s="46">
        <v>2013</v>
      </c>
      <c r="M684" s="46"/>
      <c r="N684" s="46"/>
      <c r="O684" s="46"/>
      <c r="P684" s="46"/>
      <c r="Q684" s="46"/>
      <c r="R684" s="46"/>
      <c r="S684" s="46"/>
      <c r="T684" s="46"/>
      <c r="U684" s="46" t="s">
        <v>40</v>
      </c>
      <c r="V684" s="16" t="str">
        <f t="shared" si="0"/>
        <v>NI</v>
      </c>
      <c r="W684" s="13" t="str">
        <f t="shared" si="1"/>
        <v>NI</v>
      </c>
      <c r="X684" s="46"/>
      <c r="Y684" s="46" t="s">
        <v>2520</v>
      </c>
      <c r="Z684" s="46" t="s">
        <v>43</v>
      </c>
    </row>
    <row r="685" spans="1:26" ht="15.75" customHeight="1">
      <c r="A685" s="48"/>
      <c r="B685" s="48"/>
      <c r="C685" s="106" t="s">
        <v>2516</v>
      </c>
      <c r="D685" s="40">
        <v>678</v>
      </c>
      <c r="E685" s="41" t="s">
        <v>2535</v>
      </c>
      <c r="F685" s="45" t="s">
        <v>168</v>
      </c>
      <c r="G685" s="46"/>
      <c r="H685" s="46" t="s">
        <v>2518</v>
      </c>
      <c r="I685" s="46" t="s">
        <v>102</v>
      </c>
      <c r="J685" s="46" t="s">
        <v>2533</v>
      </c>
      <c r="K685" s="46" t="s">
        <v>2534</v>
      </c>
      <c r="L685" s="46">
        <v>2013</v>
      </c>
      <c r="M685" s="46"/>
      <c r="N685" s="46"/>
      <c r="O685" s="46"/>
      <c r="P685" s="46"/>
      <c r="Q685" s="46"/>
      <c r="R685" s="46"/>
      <c r="S685" s="46"/>
      <c r="T685" s="46"/>
      <c r="U685" s="46" t="s">
        <v>40</v>
      </c>
      <c r="V685" s="16" t="str">
        <f t="shared" si="0"/>
        <v>NI</v>
      </c>
      <c r="W685" s="13" t="str">
        <f t="shared" si="1"/>
        <v>NI</v>
      </c>
      <c r="X685" s="46"/>
      <c r="Y685" s="46" t="s">
        <v>2520</v>
      </c>
      <c r="Z685" s="46" t="s">
        <v>43</v>
      </c>
    </row>
    <row r="686" spans="1:26" ht="15.75" customHeight="1">
      <c r="A686" s="48"/>
      <c r="B686" s="48"/>
      <c r="C686" s="106" t="s">
        <v>2516</v>
      </c>
      <c r="D686" s="40">
        <v>679</v>
      </c>
      <c r="E686" s="41" t="s">
        <v>2536</v>
      </c>
      <c r="F686" s="45" t="s">
        <v>168</v>
      </c>
      <c r="G686" s="46"/>
      <c r="H686" s="46" t="s">
        <v>2527</v>
      </c>
      <c r="I686" s="46" t="s">
        <v>59</v>
      </c>
      <c r="J686" s="46" t="s">
        <v>2537</v>
      </c>
      <c r="K686" s="46" t="s">
        <v>2538</v>
      </c>
      <c r="L686" s="46">
        <v>2013</v>
      </c>
      <c r="M686" s="46"/>
      <c r="N686" s="46" t="s">
        <v>40</v>
      </c>
      <c r="O686" s="46"/>
      <c r="P686" s="46"/>
      <c r="Q686" s="46"/>
      <c r="R686" s="46"/>
      <c r="S686" s="46"/>
      <c r="T686" s="46"/>
      <c r="U686" s="46"/>
      <c r="V686" s="16" t="str">
        <f t="shared" si="0"/>
        <v>A2</v>
      </c>
      <c r="W686" s="13" t="str">
        <f t="shared" si="1"/>
        <v>Q2</v>
      </c>
      <c r="X686" s="46"/>
      <c r="Y686" s="46" t="s">
        <v>2539</v>
      </c>
      <c r="Z686" s="46" t="s">
        <v>43</v>
      </c>
    </row>
    <row r="687" spans="1:26" ht="15.75" customHeight="1">
      <c r="A687" s="48"/>
      <c r="B687" s="48"/>
      <c r="C687" s="106" t="s">
        <v>2516</v>
      </c>
      <c r="D687" s="40">
        <v>680</v>
      </c>
      <c r="E687" s="41" t="s">
        <v>2540</v>
      </c>
      <c r="F687" s="45" t="s">
        <v>168</v>
      </c>
      <c r="G687" s="46"/>
      <c r="H687" s="46" t="s">
        <v>2518</v>
      </c>
      <c r="I687" s="46" t="s">
        <v>124</v>
      </c>
      <c r="J687" s="46" t="s">
        <v>2541</v>
      </c>
      <c r="K687" s="46" t="s">
        <v>2542</v>
      </c>
      <c r="L687" s="46">
        <v>2013</v>
      </c>
      <c r="M687" s="46"/>
      <c r="N687" s="46"/>
      <c r="O687" s="46"/>
      <c r="P687" s="46"/>
      <c r="Q687" s="46"/>
      <c r="R687" s="46"/>
      <c r="S687" s="46"/>
      <c r="T687" s="46"/>
      <c r="U687" s="46" t="s">
        <v>40</v>
      </c>
      <c r="V687" s="16" t="str">
        <f t="shared" si="0"/>
        <v>NI</v>
      </c>
      <c r="W687" s="13" t="str">
        <f t="shared" si="1"/>
        <v>NI</v>
      </c>
      <c r="X687" s="46"/>
      <c r="Y687" s="46" t="s">
        <v>2520</v>
      </c>
      <c r="Z687" s="46" t="s">
        <v>43</v>
      </c>
    </row>
    <row r="688" spans="1:26" ht="15.75" customHeight="1">
      <c r="A688" s="48"/>
      <c r="B688" s="48"/>
      <c r="C688" s="106" t="s">
        <v>2516</v>
      </c>
      <c r="D688" s="40">
        <v>681</v>
      </c>
      <c r="E688" s="41" t="s">
        <v>2543</v>
      </c>
      <c r="F688" s="45" t="s">
        <v>58</v>
      </c>
      <c r="G688" s="46"/>
      <c r="H688" s="46" t="s">
        <v>2518</v>
      </c>
      <c r="I688" s="46" t="s">
        <v>59</v>
      </c>
      <c r="J688" s="46" t="s">
        <v>523</v>
      </c>
      <c r="K688" s="46" t="s">
        <v>447</v>
      </c>
      <c r="L688" s="46">
        <v>2013</v>
      </c>
      <c r="M688" s="46"/>
      <c r="N688" s="46"/>
      <c r="O688" s="46"/>
      <c r="P688" s="46" t="s">
        <v>40</v>
      </c>
      <c r="Q688" s="46"/>
      <c r="R688" s="46"/>
      <c r="S688" s="46"/>
      <c r="T688" s="46"/>
      <c r="U688" s="46"/>
      <c r="V688" s="16" t="str">
        <f t="shared" si="0"/>
        <v>C</v>
      </c>
      <c r="W688" s="13" t="str">
        <f t="shared" si="1"/>
        <v>Q4</v>
      </c>
      <c r="X688" s="46"/>
      <c r="Y688" s="46" t="s">
        <v>2520</v>
      </c>
      <c r="Z688" s="46" t="s">
        <v>43</v>
      </c>
    </row>
    <row r="689" spans="1:26" ht="15.75" customHeight="1">
      <c r="A689" s="48"/>
      <c r="B689" s="48"/>
      <c r="C689" s="106" t="s">
        <v>2516</v>
      </c>
      <c r="D689" s="40">
        <v>682</v>
      </c>
      <c r="E689" s="41" t="s">
        <v>2544</v>
      </c>
      <c r="F689" s="45" t="s">
        <v>168</v>
      </c>
      <c r="G689" s="46"/>
      <c r="H689" s="46" t="s">
        <v>2522</v>
      </c>
      <c r="I689" s="46" t="s">
        <v>59</v>
      </c>
      <c r="J689" s="46" t="s">
        <v>523</v>
      </c>
      <c r="K689" s="46" t="s">
        <v>447</v>
      </c>
      <c r="L689" s="46">
        <v>2013</v>
      </c>
      <c r="M689" s="46"/>
      <c r="N689" s="46"/>
      <c r="O689" s="46"/>
      <c r="P689" s="46" t="s">
        <v>40</v>
      </c>
      <c r="Q689" s="46"/>
      <c r="R689" s="46"/>
      <c r="S689" s="46"/>
      <c r="T689" s="46"/>
      <c r="U689" s="46"/>
      <c r="V689" s="16" t="str">
        <f t="shared" si="0"/>
        <v>C</v>
      </c>
      <c r="W689" s="13" t="str">
        <f t="shared" si="1"/>
        <v>Q4</v>
      </c>
      <c r="X689" s="46"/>
      <c r="Y689" s="46" t="s">
        <v>2545</v>
      </c>
      <c r="Z689" s="46" t="s">
        <v>43</v>
      </c>
    </row>
    <row r="690" spans="1:26" ht="15.75" customHeight="1">
      <c r="A690" s="48"/>
      <c r="B690" s="48"/>
      <c r="C690" s="106" t="s">
        <v>2516</v>
      </c>
      <c r="D690" s="40">
        <v>683</v>
      </c>
      <c r="E690" s="41" t="s">
        <v>2546</v>
      </c>
      <c r="F690" s="45" t="s">
        <v>168</v>
      </c>
      <c r="G690" s="46"/>
      <c r="H690" s="46" t="s">
        <v>2518</v>
      </c>
      <c r="I690" s="46" t="s">
        <v>102</v>
      </c>
      <c r="J690" s="46" t="s">
        <v>2547</v>
      </c>
      <c r="K690" s="46" t="s">
        <v>2548</v>
      </c>
      <c r="L690" s="46">
        <v>2013</v>
      </c>
      <c r="M690" s="46"/>
      <c r="N690" s="46"/>
      <c r="O690" s="46"/>
      <c r="P690" s="46"/>
      <c r="Q690" s="46"/>
      <c r="R690" s="46" t="s">
        <v>40</v>
      </c>
      <c r="S690" s="46"/>
      <c r="T690" s="46"/>
      <c r="U690" s="46"/>
      <c r="V690" s="16" t="str">
        <f t="shared" si="0"/>
        <v>A2</v>
      </c>
      <c r="W690" s="13" t="str">
        <f t="shared" si="1"/>
        <v>Q2</v>
      </c>
      <c r="X690" s="46"/>
      <c r="Y690" s="46" t="s">
        <v>2520</v>
      </c>
      <c r="Z690" s="46" t="s">
        <v>43</v>
      </c>
    </row>
    <row r="691" spans="1:26" ht="15.75" customHeight="1">
      <c r="A691" s="48"/>
      <c r="B691" s="48"/>
      <c r="C691" s="106" t="s">
        <v>2516</v>
      </c>
      <c r="D691" s="40">
        <v>684</v>
      </c>
      <c r="E691" s="41" t="s">
        <v>2549</v>
      </c>
      <c r="F691" s="45" t="s">
        <v>168</v>
      </c>
      <c r="G691" s="46"/>
      <c r="H691" s="46" t="s">
        <v>2527</v>
      </c>
      <c r="I691" s="46" t="s">
        <v>513</v>
      </c>
      <c r="J691" s="46" t="s">
        <v>2550</v>
      </c>
      <c r="K691" s="46" t="s">
        <v>2551</v>
      </c>
      <c r="L691" s="46">
        <v>2013</v>
      </c>
      <c r="M691" s="46"/>
      <c r="N691" s="46"/>
      <c r="O691" s="46"/>
      <c r="P691" s="46"/>
      <c r="Q691" s="46"/>
      <c r="R691" s="46"/>
      <c r="S691" s="46"/>
      <c r="T691" s="46" t="s">
        <v>40</v>
      </c>
      <c r="U691" s="46"/>
      <c r="V691" s="16" t="str">
        <f t="shared" si="0"/>
        <v>C</v>
      </c>
      <c r="W691" s="13" t="str">
        <f t="shared" si="1"/>
        <v>Q4</v>
      </c>
      <c r="X691" s="46"/>
      <c r="Y691" s="46" t="s">
        <v>2531</v>
      </c>
      <c r="Z691" s="46" t="s">
        <v>43</v>
      </c>
    </row>
    <row r="692" spans="1:26" ht="15.75" customHeight="1">
      <c r="A692" s="48"/>
      <c r="B692" s="48"/>
      <c r="C692" s="106" t="s">
        <v>2516</v>
      </c>
      <c r="D692" s="40">
        <v>685</v>
      </c>
      <c r="E692" s="41" t="s">
        <v>2552</v>
      </c>
      <c r="F692" s="45" t="s">
        <v>168</v>
      </c>
      <c r="G692" s="46"/>
      <c r="H692" s="46" t="s">
        <v>2527</v>
      </c>
      <c r="I692" s="46" t="s">
        <v>59</v>
      </c>
      <c r="J692" s="46" t="s">
        <v>1467</v>
      </c>
      <c r="K692" s="46" t="s">
        <v>1468</v>
      </c>
      <c r="L692" s="46">
        <v>2014</v>
      </c>
      <c r="M692" s="46" t="s">
        <v>40</v>
      </c>
      <c r="N692" s="46"/>
      <c r="O692" s="46"/>
      <c r="P692" s="46"/>
      <c r="Q692" s="46"/>
      <c r="R692" s="46"/>
      <c r="S692" s="46"/>
      <c r="T692" s="46"/>
      <c r="U692" s="46"/>
      <c r="V692" s="16" t="str">
        <f t="shared" si="0"/>
        <v>A1</v>
      </c>
      <c r="W692" s="13" t="str">
        <f t="shared" si="1"/>
        <v>Q1</v>
      </c>
      <c r="X692" s="46"/>
      <c r="Y692" s="46" t="s">
        <v>2539</v>
      </c>
      <c r="Z692" s="46" t="s">
        <v>43</v>
      </c>
    </row>
    <row r="693" spans="1:26" ht="15.75" customHeight="1">
      <c r="A693" s="48"/>
      <c r="B693" s="48"/>
      <c r="C693" s="106" t="s">
        <v>2516</v>
      </c>
      <c r="D693" s="40">
        <v>686</v>
      </c>
      <c r="E693" s="41" t="s">
        <v>2553</v>
      </c>
      <c r="F693" s="45" t="s">
        <v>168</v>
      </c>
      <c r="G693" s="46"/>
      <c r="H693" s="46" t="s">
        <v>2518</v>
      </c>
      <c r="I693" s="46" t="s">
        <v>124</v>
      </c>
      <c r="J693" s="46" t="s">
        <v>2554</v>
      </c>
      <c r="K693" s="46" t="s">
        <v>2555</v>
      </c>
      <c r="L693" s="46">
        <v>2014</v>
      </c>
      <c r="M693" s="46"/>
      <c r="N693" s="46"/>
      <c r="O693" s="46"/>
      <c r="P693" s="46"/>
      <c r="Q693" s="46"/>
      <c r="R693" s="46"/>
      <c r="S693" s="46"/>
      <c r="T693" s="46"/>
      <c r="U693" s="46" t="s">
        <v>40</v>
      </c>
      <c r="V693" s="16" t="str">
        <f t="shared" si="0"/>
        <v>NI</v>
      </c>
      <c r="W693" s="13" t="str">
        <f t="shared" si="1"/>
        <v>NI</v>
      </c>
      <c r="X693" s="46"/>
      <c r="Y693" s="46" t="s">
        <v>2520</v>
      </c>
      <c r="Z693" s="46" t="s">
        <v>43</v>
      </c>
    </row>
    <row r="694" spans="1:26" ht="15.75" customHeight="1">
      <c r="A694" s="48"/>
      <c r="B694" s="48"/>
      <c r="C694" s="106" t="s">
        <v>2516</v>
      </c>
      <c r="D694" s="40">
        <v>687</v>
      </c>
      <c r="E694" s="41" t="s">
        <v>2556</v>
      </c>
      <c r="F694" s="45" t="s">
        <v>168</v>
      </c>
      <c r="G694" s="46"/>
      <c r="H694" s="46" t="s">
        <v>2527</v>
      </c>
      <c r="I694" s="46" t="s">
        <v>59</v>
      </c>
      <c r="J694" s="46" t="s">
        <v>2557</v>
      </c>
      <c r="K694" s="46" t="s">
        <v>2558</v>
      </c>
      <c r="L694" s="46">
        <v>2014</v>
      </c>
      <c r="M694" s="46"/>
      <c r="N694" s="46"/>
      <c r="O694" s="46" t="s">
        <v>40</v>
      </c>
      <c r="P694" s="46"/>
      <c r="Q694" s="46"/>
      <c r="R694" s="46"/>
      <c r="S694" s="46"/>
      <c r="T694" s="46"/>
      <c r="U694" s="46"/>
      <c r="V694" s="16" t="str">
        <f t="shared" si="0"/>
        <v>B</v>
      </c>
      <c r="W694" s="13" t="str">
        <f t="shared" si="1"/>
        <v>Q3</v>
      </c>
      <c r="X694" s="46"/>
      <c r="Y694" s="46" t="s">
        <v>2539</v>
      </c>
      <c r="Z694" s="46" t="s">
        <v>43</v>
      </c>
    </row>
    <row r="695" spans="1:26" ht="15.75" customHeight="1">
      <c r="A695" s="48"/>
      <c r="B695" s="48"/>
      <c r="C695" s="106" t="s">
        <v>2516</v>
      </c>
      <c r="D695" s="40">
        <v>688</v>
      </c>
      <c r="E695" s="41" t="s">
        <v>2559</v>
      </c>
      <c r="F695" s="45" t="s">
        <v>168</v>
      </c>
      <c r="G695" s="46"/>
      <c r="H695" s="46" t="s">
        <v>2527</v>
      </c>
      <c r="I695" s="46" t="s">
        <v>2560</v>
      </c>
      <c r="J695" s="46" t="s">
        <v>2561</v>
      </c>
      <c r="K695" s="46" t="s">
        <v>2562</v>
      </c>
      <c r="L695" s="46">
        <v>2014</v>
      </c>
      <c r="M695" s="46"/>
      <c r="N695" s="46"/>
      <c r="O695" s="46"/>
      <c r="P695" s="46"/>
      <c r="Q695" s="46"/>
      <c r="R695" s="46"/>
      <c r="S695" s="46"/>
      <c r="T695" s="46" t="s">
        <v>40</v>
      </c>
      <c r="U695" s="46"/>
      <c r="V695" s="16" t="str">
        <f t="shared" si="0"/>
        <v>C</v>
      </c>
      <c r="W695" s="13" t="str">
        <f t="shared" si="1"/>
        <v>Q4</v>
      </c>
      <c r="X695" s="46"/>
      <c r="Y695" s="46" t="s">
        <v>2539</v>
      </c>
      <c r="Z695" s="46" t="s">
        <v>43</v>
      </c>
    </row>
    <row r="696" spans="1:26" ht="15.75" customHeight="1">
      <c r="A696" s="48"/>
      <c r="B696" s="48"/>
      <c r="C696" s="106" t="s">
        <v>2516</v>
      </c>
      <c r="D696" s="40">
        <v>689</v>
      </c>
      <c r="E696" s="41" t="s">
        <v>2563</v>
      </c>
      <c r="F696" s="45" t="s">
        <v>168</v>
      </c>
      <c r="G696" s="46"/>
      <c r="H696" s="46" t="s">
        <v>2527</v>
      </c>
      <c r="I696" s="46" t="s">
        <v>59</v>
      </c>
      <c r="J696" s="46" t="s">
        <v>2523</v>
      </c>
      <c r="K696" s="46" t="s">
        <v>2524</v>
      </c>
      <c r="L696" s="46">
        <v>2014</v>
      </c>
      <c r="M696" s="46"/>
      <c r="N696" s="46"/>
      <c r="O696" s="46" t="s">
        <v>40</v>
      </c>
      <c r="P696" s="46"/>
      <c r="Q696" s="46"/>
      <c r="R696" s="46"/>
      <c r="S696" s="46"/>
      <c r="T696" s="46"/>
      <c r="U696" s="46"/>
      <c r="V696" s="16" t="str">
        <f t="shared" si="0"/>
        <v>B</v>
      </c>
      <c r="W696" s="13" t="str">
        <f t="shared" si="1"/>
        <v>Q3</v>
      </c>
      <c r="X696" s="46"/>
      <c r="Y696" s="46" t="s">
        <v>2525</v>
      </c>
      <c r="Z696" s="46" t="s">
        <v>43</v>
      </c>
    </row>
    <row r="697" spans="1:26" ht="15.75" customHeight="1">
      <c r="A697" s="38"/>
      <c r="B697" s="38"/>
      <c r="C697" s="106" t="s">
        <v>2516</v>
      </c>
      <c r="D697" s="40">
        <v>690</v>
      </c>
      <c r="E697" s="41" t="s">
        <v>2564</v>
      </c>
      <c r="F697" s="45" t="s">
        <v>168</v>
      </c>
      <c r="G697" s="46"/>
      <c r="H697" s="46" t="s">
        <v>2527</v>
      </c>
      <c r="I697" s="46" t="s">
        <v>59</v>
      </c>
      <c r="J697" s="46" t="s">
        <v>2523</v>
      </c>
      <c r="K697" s="46" t="s">
        <v>2524</v>
      </c>
      <c r="L697" s="46">
        <v>2014</v>
      </c>
      <c r="M697" s="46"/>
      <c r="N697" s="46"/>
      <c r="O697" s="46" t="s">
        <v>40</v>
      </c>
      <c r="P697" s="46"/>
      <c r="Q697" s="46"/>
      <c r="R697" s="46"/>
      <c r="S697" s="46"/>
      <c r="T697" s="46"/>
      <c r="U697" s="46"/>
      <c r="V697" s="16" t="str">
        <f t="shared" si="0"/>
        <v>B</v>
      </c>
      <c r="W697" s="13" t="str">
        <f t="shared" si="1"/>
        <v>Q3</v>
      </c>
      <c r="X697" s="46"/>
      <c r="Y697" s="46" t="s">
        <v>2539</v>
      </c>
      <c r="Z697" s="46" t="s">
        <v>43</v>
      </c>
    </row>
    <row r="698" spans="1:26" ht="15.75" customHeight="1">
      <c r="A698" s="38"/>
      <c r="B698" s="38"/>
      <c r="C698" s="106" t="s">
        <v>2516</v>
      </c>
      <c r="D698" s="40">
        <v>691</v>
      </c>
      <c r="E698" s="41" t="s">
        <v>2565</v>
      </c>
      <c r="F698" s="45" t="s">
        <v>168</v>
      </c>
      <c r="G698" s="46"/>
      <c r="H698" s="46" t="s">
        <v>2527</v>
      </c>
      <c r="I698" s="46" t="s">
        <v>59</v>
      </c>
      <c r="J698" s="46" t="s">
        <v>2566</v>
      </c>
      <c r="K698" s="46" t="s">
        <v>2567</v>
      </c>
      <c r="L698" s="46">
        <v>2014</v>
      </c>
      <c r="M698" s="46"/>
      <c r="N698" s="46"/>
      <c r="O698" s="46"/>
      <c r="P698" s="46"/>
      <c r="Q698" s="46"/>
      <c r="R698" s="46"/>
      <c r="S698" s="46"/>
      <c r="T698" s="46"/>
      <c r="U698" s="46" t="s">
        <v>40</v>
      </c>
      <c r="V698" s="16" t="str">
        <f t="shared" si="0"/>
        <v>NI</v>
      </c>
      <c r="W698" s="13" t="str">
        <f t="shared" si="1"/>
        <v>NI</v>
      </c>
      <c r="X698" s="46"/>
      <c r="Y698" s="46" t="s">
        <v>2531</v>
      </c>
      <c r="Z698" s="46" t="s">
        <v>43</v>
      </c>
    </row>
    <row r="699" spans="1:26" ht="15.75" customHeight="1">
      <c r="A699" s="38"/>
      <c r="B699" s="38"/>
      <c r="C699" s="106" t="s">
        <v>2516</v>
      </c>
      <c r="D699" s="40">
        <v>692</v>
      </c>
      <c r="E699" s="41" t="s">
        <v>2568</v>
      </c>
      <c r="F699" s="45" t="s">
        <v>168</v>
      </c>
      <c r="G699" s="46"/>
      <c r="H699" s="46" t="s">
        <v>2527</v>
      </c>
      <c r="I699" s="46" t="s">
        <v>59</v>
      </c>
      <c r="J699" s="46" t="s">
        <v>2569</v>
      </c>
      <c r="K699" s="46" t="s">
        <v>621</v>
      </c>
      <c r="L699" s="46">
        <v>2014</v>
      </c>
      <c r="M699" s="46"/>
      <c r="N699" s="46"/>
      <c r="O699" s="46"/>
      <c r="P699" s="46" t="s">
        <v>40</v>
      </c>
      <c r="Q699" s="46"/>
      <c r="R699" s="46"/>
      <c r="S699" s="46"/>
      <c r="T699" s="46"/>
      <c r="U699" s="46"/>
      <c r="V699" s="16" t="str">
        <f t="shared" si="0"/>
        <v>C</v>
      </c>
      <c r="W699" s="13" t="str">
        <f t="shared" si="1"/>
        <v>Q4</v>
      </c>
      <c r="X699" s="46"/>
      <c r="Y699" s="46" t="s">
        <v>2525</v>
      </c>
      <c r="Z699" s="46" t="s">
        <v>43</v>
      </c>
    </row>
    <row r="700" spans="1:26" ht="15.75" customHeight="1">
      <c r="A700" s="38"/>
      <c r="B700" s="38"/>
      <c r="C700" s="106" t="s">
        <v>2516</v>
      </c>
      <c r="D700" s="40">
        <v>693</v>
      </c>
      <c r="E700" s="41" t="s">
        <v>2570</v>
      </c>
      <c r="F700" s="45" t="s">
        <v>168</v>
      </c>
      <c r="G700" s="46"/>
      <c r="H700" s="46" t="s">
        <v>2527</v>
      </c>
      <c r="I700" s="46" t="s">
        <v>59</v>
      </c>
      <c r="J700" s="46" t="s">
        <v>2566</v>
      </c>
      <c r="K700" s="46" t="s">
        <v>2567</v>
      </c>
      <c r="L700" s="46">
        <v>2014</v>
      </c>
      <c r="M700" s="46"/>
      <c r="N700" s="46"/>
      <c r="O700" s="46"/>
      <c r="P700" s="46"/>
      <c r="Q700" s="46"/>
      <c r="R700" s="46"/>
      <c r="S700" s="46"/>
      <c r="T700" s="46"/>
      <c r="U700" s="46" t="s">
        <v>40</v>
      </c>
      <c r="V700" s="16" t="str">
        <f t="shared" si="0"/>
        <v>NI</v>
      </c>
      <c r="W700" s="13" t="str">
        <f t="shared" si="1"/>
        <v>NI</v>
      </c>
      <c r="X700" s="46"/>
      <c r="Y700" s="46" t="s">
        <v>2531</v>
      </c>
      <c r="Z700" s="46" t="s">
        <v>43</v>
      </c>
    </row>
    <row r="701" spans="1:26" ht="15.75" customHeight="1">
      <c r="A701" s="48"/>
      <c r="B701" s="48"/>
      <c r="C701" s="106" t="s">
        <v>2516</v>
      </c>
      <c r="D701" s="40">
        <v>694</v>
      </c>
      <c r="E701" s="41" t="s">
        <v>2571</v>
      </c>
      <c r="F701" s="45" t="s">
        <v>168</v>
      </c>
      <c r="G701" s="46"/>
      <c r="H701" s="46" t="s">
        <v>2527</v>
      </c>
      <c r="I701" s="46" t="s">
        <v>59</v>
      </c>
      <c r="J701" s="46" t="s">
        <v>2566</v>
      </c>
      <c r="K701" s="46" t="s">
        <v>2567</v>
      </c>
      <c r="L701" s="46">
        <v>2014</v>
      </c>
      <c r="M701" s="46"/>
      <c r="N701" s="46"/>
      <c r="O701" s="46"/>
      <c r="P701" s="46"/>
      <c r="Q701" s="46"/>
      <c r="R701" s="46"/>
      <c r="S701" s="46"/>
      <c r="T701" s="46"/>
      <c r="U701" s="46" t="s">
        <v>40</v>
      </c>
      <c r="V701" s="16" t="str">
        <f t="shared" si="0"/>
        <v>NI</v>
      </c>
      <c r="W701" s="13" t="str">
        <f t="shared" si="1"/>
        <v>NI</v>
      </c>
      <c r="X701" s="46"/>
      <c r="Y701" s="46" t="s">
        <v>2531</v>
      </c>
      <c r="Z701" s="46" t="s">
        <v>43</v>
      </c>
    </row>
    <row r="702" spans="1:26" ht="15.75" customHeight="1">
      <c r="A702" s="48"/>
      <c r="B702" s="48"/>
      <c r="C702" s="106" t="s">
        <v>2516</v>
      </c>
      <c r="D702" s="40">
        <v>695</v>
      </c>
      <c r="E702" s="41" t="s">
        <v>2572</v>
      </c>
      <c r="F702" s="45" t="s">
        <v>168</v>
      </c>
      <c r="G702" s="46"/>
      <c r="H702" s="46" t="s">
        <v>2527</v>
      </c>
      <c r="I702" s="46" t="s">
        <v>59</v>
      </c>
      <c r="J702" s="46" t="s">
        <v>2566</v>
      </c>
      <c r="K702" s="46" t="s">
        <v>2567</v>
      </c>
      <c r="L702" s="46">
        <v>2014</v>
      </c>
      <c r="M702" s="46"/>
      <c r="N702" s="46"/>
      <c r="O702" s="46"/>
      <c r="P702" s="46"/>
      <c r="Q702" s="46"/>
      <c r="R702" s="46"/>
      <c r="S702" s="46"/>
      <c r="T702" s="46"/>
      <c r="U702" s="46" t="s">
        <v>40</v>
      </c>
      <c r="V702" s="16" t="str">
        <f t="shared" si="0"/>
        <v>NI</v>
      </c>
      <c r="W702" s="13" t="str">
        <f t="shared" si="1"/>
        <v>NI</v>
      </c>
      <c r="X702" s="46"/>
      <c r="Y702" s="46" t="s">
        <v>2531</v>
      </c>
      <c r="Z702" s="46" t="s">
        <v>43</v>
      </c>
    </row>
    <row r="703" spans="1:26" ht="15.75" customHeight="1">
      <c r="A703" s="48"/>
      <c r="B703" s="48"/>
      <c r="C703" s="106" t="s">
        <v>2516</v>
      </c>
      <c r="D703" s="40">
        <v>696</v>
      </c>
      <c r="E703" s="41" t="s">
        <v>2573</v>
      </c>
      <c r="F703" s="45" t="s">
        <v>168</v>
      </c>
      <c r="G703" s="46"/>
      <c r="H703" s="46" t="s">
        <v>2518</v>
      </c>
      <c r="I703" s="46" t="s">
        <v>59</v>
      </c>
      <c r="J703" s="46" t="s">
        <v>2574</v>
      </c>
      <c r="K703" s="46" t="s">
        <v>374</v>
      </c>
      <c r="L703" s="46">
        <v>2014</v>
      </c>
      <c r="M703" s="46"/>
      <c r="N703" s="46"/>
      <c r="O703" s="46" t="s">
        <v>40</v>
      </c>
      <c r="P703" s="46"/>
      <c r="Q703" s="46"/>
      <c r="R703" s="46"/>
      <c r="S703" s="46"/>
      <c r="T703" s="46"/>
      <c r="U703" s="46"/>
      <c r="V703" s="16" t="str">
        <f t="shared" si="0"/>
        <v>B</v>
      </c>
      <c r="W703" s="13" t="str">
        <f t="shared" si="1"/>
        <v>Q3</v>
      </c>
      <c r="X703" s="46"/>
      <c r="Y703" s="46" t="s">
        <v>2520</v>
      </c>
      <c r="Z703" s="46" t="s">
        <v>43</v>
      </c>
    </row>
    <row r="704" spans="1:26" ht="15.75" customHeight="1">
      <c r="A704" s="48"/>
      <c r="B704" s="48"/>
      <c r="C704" s="106" t="s">
        <v>2516</v>
      </c>
      <c r="D704" s="40">
        <v>697</v>
      </c>
      <c r="E704" s="41" t="s">
        <v>2575</v>
      </c>
      <c r="F704" s="45" t="s">
        <v>168</v>
      </c>
      <c r="G704" s="46"/>
      <c r="H704" s="46" t="s">
        <v>2527</v>
      </c>
      <c r="I704" s="46" t="s">
        <v>59</v>
      </c>
      <c r="J704" s="46" t="s">
        <v>2576</v>
      </c>
      <c r="K704" s="46" t="s">
        <v>2577</v>
      </c>
      <c r="L704" s="46">
        <v>2014</v>
      </c>
      <c r="M704" s="46"/>
      <c r="N704" s="46"/>
      <c r="O704" s="46"/>
      <c r="P704" s="46"/>
      <c r="Q704" s="46"/>
      <c r="R704" s="46"/>
      <c r="S704" s="46"/>
      <c r="T704" s="46"/>
      <c r="U704" s="46" t="s">
        <v>40</v>
      </c>
      <c r="V704" s="16" t="str">
        <f t="shared" si="0"/>
        <v>NI</v>
      </c>
      <c r="W704" s="13" t="str">
        <f t="shared" si="1"/>
        <v>NI</v>
      </c>
      <c r="X704" s="46"/>
      <c r="Y704" s="46" t="s">
        <v>2531</v>
      </c>
      <c r="Z704" s="46" t="s">
        <v>43</v>
      </c>
    </row>
    <row r="705" spans="1:26" ht="15.75" customHeight="1">
      <c r="A705" s="48"/>
      <c r="B705" s="48"/>
      <c r="C705" s="106" t="s">
        <v>2516</v>
      </c>
      <c r="D705" s="40">
        <v>698</v>
      </c>
      <c r="E705" s="41" t="s">
        <v>2578</v>
      </c>
      <c r="F705" s="45" t="s">
        <v>168</v>
      </c>
      <c r="G705" s="46"/>
      <c r="H705" s="46" t="s">
        <v>2527</v>
      </c>
      <c r="I705" s="46" t="s">
        <v>59</v>
      </c>
      <c r="J705" s="46" t="s">
        <v>2566</v>
      </c>
      <c r="K705" s="46" t="s">
        <v>2567</v>
      </c>
      <c r="L705" s="46">
        <v>2014</v>
      </c>
      <c r="M705" s="46"/>
      <c r="N705" s="46"/>
      <c r="O705" s="46"/>
      <c r="P705" s="46"/>
      <c r="Q705" s="46"/>
      <c r="R705" s="46"/>
      <c r="S705" s="46"/>
      <c r="T705" s="46"/>
      <c r="U705" s="46" t="s">
        <v>40</v>
      </c>
      <c r="V705" s="16" t="str">
        <f t="shared" si="0"/>
        <v>NI</v>
      </c>
      <c r="W705" s="13" t="str">
        <f t="shared" si="1"/>
        <v>NI</v>
      </c>
      <c r="X705" s="46"/>
      <c r="Y705" s="46" t="s">
        <v>2539</v>
      </c>
      <c r="Z705" s="46" t="s">
        <v>43</v>
      </c>
    </row>
    <row r="706" spans="1:26" ht="15.75" customHeight="1">
      <c r="A706" s="48"/>
      <c r="B706" s="48"/>
      <c r="C706" s="106" t="s">
        <v>2516</v>
      </c>
      <c r="D706" s="40">
        <v>699</v>
      </c>
      <c r="E706" s="41" t="s">
        <v>2579</v>
      </c>
      <c r="F706" s="45" t="s">
        <v>168</v>
      </c>
      <c r="G706" s="46"/>
      <c r="H706" s="46" t="s">
        <v>2527</v>
      </c>
      <c r="I706" s="46" t="s">
        <v>59</v>
      </c>
      <c r="J706" s="46" t="s">
        <v>804</v>
      </c>
      <c r="K706" s="46" t="s">
        <v>805</v>
      </c>
      <c r="L706" s="46">
        <v>2014</v>
      </c>
      <c r="M706" s="46"/>
      <c r="N706" s="46" t="s">
        <v>40</v>
      </c>
      <c r="O706" s="46"/>
      <c r="P706" s="46"/>
      <c r="Q706" s="46"/>
      <c r="R706" s="46"/>
      <c r="S706" s="46"/>
      <c r="T706" s="46"/>
      <c r="U706" s="46"/>
      <c r="V706" s="16" t="str">
        <f t="shared" si="0"/>
        <v>A2</v>
      </c>
      <c r="W706" s="13" t="str">
        <f t="shared" si="1"/>
        <v>Q2</v>
      </c>
      <c r="X706" s="46"/>
      <c r="Y706" s="46" t="s">
        <v>2539</v>
      </c>
      <c r="Z706" s="46" t="s">
        <v>43</v>
      </c>
    </row>
    <row r="707" spans="1:26" ht="15.75" customHeight="1">
      <c r="A707" s="48"/>
      <c r="B707" s="48"/>
      <c r="C707" s="106" t="s">
        <v>2516</v>
      </c>
      <c r="D707" s="40">
        <v>700</v>
      </c>
      <c r="E707" s="41" t="s">
        <v>2580</v>
      </c>
      <c r="F707" s="45" t="s">
        <v>168</v>
      </c>
      <c r="G707" s="46"/>
      <c r="H707" s="46" t="s">
        <v>2527</v>
      </c>
      <c r="I707" s="46" t="s">
        <v>59</v>
      </c>
      <c r="J707" s="46" t="s">
        <v>2523</v>
      </c>
      <c r="K707" s="46" t="s">
        <v>2524</v>
      </c>
      <c r="L707" s="46">
        <v>2014</v>
      </c>
      <c r="M707" s="46"/>
      <c r="N707" s="46"/>
      <c r="O707" s="46" t="s">
        <v>40</v>
      </c>
      <c r="P707" s="46"/>
      <c r="Q707" s="46"/>
      <c r="R707" s="46"/>
      <c r="S707" s="46"/>
      <c r="T707" s="46"/>
      <c r="U707" s="46"/>
      <c r="V707" s="16" t="str">
        <f t="shared" si="0"/>
        <v>B</v>
      </c>
      <c r="W707" s="13" t="str">
        <f t="shared" si="1"/>
        <v>Q3</v>
      </c>
      <c r="X707" s="46"/>
      <c r="Y707" s="46" t="s">
        <v>2531</v>
      </c>
      <c r="Z707" s="46" t="s">
        <v>43</v>
      </c>
    </row>
    <row r="708" spans="1:26" ht="15.75" customHeight="1">
      <c r="A708" s="48"/>
      <c r="B708" s="48"/>
      <c r="C708" s="106" t="s">
        <v>2516</v>
      </c>
      <c r="D708" s="40">
        <v>701</v>
      </c>
      <c r="E708" s="41" t="s">
        <v>2581</v>
      </c>
      <c r="F708" s="45" t="s">
        <v>168</v>
      </c>
      <c r="G708" s="46"/>
      <c r="H708" s="46" t="s">
        <v>2527</v>
      </c>
      <c r="I708" s="46" t="s">
        <v>513</v>
      </c>
      <c r="J708" s="46" t="s">
        <v>2550</v>
      </c>
      <c r="K708" s="46" t="s">
        <v>2551</v>
      </c>
      <c r="L708" s="46">
        <v>2014</v>
      </c>
      <c r="M708" s="46"/>
      <c r="N708" s="46"/>
      <c r="O708" s="46"/>
      <c r="P708" s="46"/>
      <c r="Q708" s="46"/>
      <c r="R708" s="46"/>
      <c r="S708" s="46" t="s">
        <v>40</v>
      </c>
      <c r="T708" s="46"/>
      <c r="U708" s="46"/>
      <c r="V708" s="16" t="str">
        <f t="shared" si="0"/>
        <v>B</v>
      </c>
      <c r="W708" s="13" t="str">
        <f t="shared" si="1"/>
        <v>Q3</v>
      </c>
      <c r="X708" s="46"/>
      <c r="Y708" s="46" t="s">
        <v>2525</v>
      </c>
      <c r="Z708" s="46" t="s">
        <v>43</v>
      </c>
    </row>
    <row r="709" spans="1:26" ht="15.75" customHeight="1">
      <c r="A709" s="48"/>
      <c r="B709" s="48"/>
      <c r="C709" s="106" t="s">
        <v>2516</v>
      </c>
      <c r="D709" s="40">
        <v>702</v>
      </c>
      <c r="E709" s="41" t="s">
        <v>2582</v>
      </c>
      <c r="F709" s="45" t="s">
        <v>168</v>
      </c>
      <c r="G709" s="46"/>
      <c r="H709" s="46" t="s">
        <v>2527</v>
      </c>
      <c r="I709" s="46" t="s">
        <v>59</v>
      </c>
      <c r="J709" s="46" t="s">
        <v>2583</v>
      </c>
      <c r="K709" s="46" t="s">
        <v>2524</v>
      </c>
      <c r="L709" s="46">
        <v>2014</v>
      </c>
      <c r="M709" s="46"/>
      <c r="N709" s="46"/>
      <c r="O709" s="46"/>
      <c r="P709" s="46" t="s">
        <v>172</v>
      </c>
      <c r="Q709" s="46"/>
      <c r="R709" s="46"/>
      <c r="S709" s="46"/>
      <c r="T709" s="46"/>
      <c r="U709" s="46"/>
      <c r="V709" s="16" t="str">
        <f t="shared" si="0"/>
        <v>C</v>
      </c>
      <c r="W709" s="13" t="str">
        <f t="shared" si="1"/>
        <v>Q4</v>
      </c>
      <c r="X709" s="46"/>
      <c r="Y709" s="46" t="s">
        <v>2539</v>
      </c>
      <c r="Z709" s="46" t="s">
        <v>43</v>
      </c>
    </row>
    <row r="710" spans="1:26" ht="15.75" customHeight="1">
      <c r="A710" s="48"/>
      <c r="B710" s="48"/>
      <c r="C710" s="106" t="s">
        <v>2516</v>
      </c>
      <c r="D710" s="40">
        <v>703</v>
      </c>
      <c r="E710" s="41" t="s">
        <v>2584</v>
      </c>
      <c r="F710" s="45" t="s">
        <v>168</v>
      </c>
      <c r="G710" s="46"/>
      <c r="H710" s="46" t="s">
        <v>2527</v>
      </c>
      <c r="I710" s="46" t="s">
        <v>59</v>
      </c>
      <c r="J710" s="46" t="s">
        <v>2523</v>
      </c>
      <c r="K710" s="46" t="s">
        <v>2524</v>
      </c>
      <c r="L710" s="46">
        <v>2014</v>
      </c>
      <c r="M710" s="46"/>
      <c r="N710" s="46"/>
      <c r="O710" s="46" t="s">
        <v>40</v>
      </c>
      <c r="P710" s="46"/>
      <c r="Q710" s="46"/>
      <c r="R710" s="46"/>
      <c r="S710" s="46"/>
      <c r="T710" s="46"/>
      <c r="U710" s="46"/>
      <c r="V710" s="16" t="str">
        <f t="shared" si="0"/>
        <v>B</v>
      </c>
      <c r="W710" s="13" t="str">
        <f t="shared" si="1"/>
        <v>Q3</v>
      </c>
      <c r="X710" s="46"/>
      <c r="Y710" s="46" t="s">
        <v>2531</v>
      </c>
      <c r="Z710" s="46" t="s">
        <v>43</v>
      </c>
    </row>
    <row r="711" spans="1:26" ht="15.75" customHeight="1">
      <c r="A711" s="48"/>
      <c r="B711" s="48"/>
      <c r="C711" s="106" t="s">
        <v>2516</v>
      </c>
      <c r="D711" s="40">
        <v>704</v>
      </c>
      <c r="E711" s="41" t="s">
        <v>2585</v>
      </c>
      <c r="F711" s="45" t="s">
        <v>168</v>
      </c>
      <c r="G711" s="46"/>
      <c r="H711" s="46" t="s">
        <v>2527</v>
      </c>
      <c r="I711" s="46" t="s">
        <v>2560</v>
      </c>
      <c r="J711" s="46" t="s">
        <v>2561</v>
      </c>
      <c r="K711" s="46" t="s">
        <v>2562</v>
      </c>
      <c r="L711" s="46">
        <v>2015</v>
      </c>
      <c r="M711" s="46"/>
      <c r="N711" s="46"/>
      <c r="O711" s="46"/>
      <c r="P711" s="46"/>
      <c r="Q711" s="46"/>
      <c r="R711" s="46"/>
      <c r="S711" s="46"/>
      <c r="T711" s="46" t="s">
        <v>40</v>
      </c>
      <c r="U711" s="46"/>
      <c r="V711" s="16" t="str">
        <f t="shared" si="0"/>
        <v>C</v>
      </c>
      <c r="W711" s="13" t="str">
        <f t="shared" si="1"/>
        <v>Q4</v>
      </c>
      <c r="X711" s="46"/>
      <c r="Y711" s="46" t="s">
        <v>2586</v>
      </c>
      <c r="Z711" s="46" t="s">
        <v>43</v>
      </c>
    </row>
    <row r="712" spans="1:26" ht="15.75" customHeight="1">
      <c r="A712" s="48"/>
      <c r="B712" s="48"/>
      <c r="C712" s="106" t="s">
        <v>2516</v>
      </c>
      <c r="D712" s="40">
        <v>705</v>
      </c>
      <c r="E712" s="41" t="s">
        <v>2587</v>
      </c>
      <c r="F712" s="45" t="s">
        <v>168</v>
      </c>
      <c r="G712" s="46"/>
      <c r="H712" s="46" t="s">
        <v>2518</v>
      </c>
      <c r="I712" s="46" t="s">
        <v>65</v>
      </c>
      <c r="J712" s="46" t="s">
        <v>2554</v>
      </c>
      <c r="K712" s="46" t="s">
        <v>2555</v>
      </c>
      <c r="L712" s="46">
        <v>2015</v>
      </c>
      <c r="M712" s="46"/>
      <c r="N712" s="46"/>
      <c r="O712" s="46"/>
      <c r="P712" s="46"/>
      <c r="Q712" s="46"/>
      <c r="R712" s="46"/>
      <c r="S712" s="46"/>
      <c r="T712" s="46"/>
      <c r="U712" s="46" t="s">
        <v>40</v>
      </c>
      <c r="V712" s="16" t="str">
        <f t="shared" si="0"/>
        <v>NI</v>
      </c>
      <c r="W712" s="13" t="str">
        <f t="shared" si="1"/>
        <v>NI</v>
      </c>
      <c r="X712" s="46"/>
      <c r="Y712" s="46" t="s">
        <v>2520</v>
      </c>
      <c r="Z712" s="46" t="s">
        <v>43</v>
      </c>
    </row>
    <row r="713" spans="1:26" ht="15.75" customHeight="1">
      <c r="A713" s="48"/>
      <c r="B713" s="48"/>
      <c r="C713" s="106" t="s">
        <v>2516</v>
      </c>
      <c r="D713" s="40">
        <v>706</v>
      </c>
      <c r="E713" s="41" t="s">
        <v>2588</v>
      </c>
      <c r="F713" s="45" t="s">
        <v>168</v>
      </c>
      <c r="G713" s="46"/>
      <c r="H713" s="46" t="s">
        <v>2527</v>
      </c>
      <c r="I713" s="45" t="s">
        <v>110</v>
      </c>
      <c r="J713" s="46" t="s">
        <v>2589</v>
      </c>
      <c r="K713" s="46" t="s">
        <v>2590</v>
      </c>
      <c r="L713" s="46">
        <v>2015</v>
      </c>
      <c r="M713" s="46"/>
      <c r="N713" s="46"/>
      <c r="O713" s="46"/>
      <c r="P713" s="46"/>
      <c r="Q713" s="46"/>
      <c r="R713" s="46"/>
      <c r="S713" s="46" t="s">
        <v>40</v>
      </c>
      <c r="T713" s="46"/>
      <c r="U713" s="46"/>
      <c r="V713" s="16" t="str">
        <f t="shared" si="0"/>
        <v>B</v>
      </c>
      <c r="W713" s="13" t="str">
        <f t="shared" si="1"/>
        <v>Q3</v>
      </c>
      <c r="X713" s="46"/>
      <c r="Y713" s="46" t="s">
        <v>2539</v>
      </c>
      <c r="Z713" s="46" t="s">
        <v>43</v>
      </c>
    </row>
    <row r="714" spans="1:26" ht="15.75" customHeight="1">
      <c r="A714" s="48"/>
      <c r="B714" s="48"/>
      <c r="C714" s="106" t="s">
        <v>2516</v>
      </c>
      <c r="D714" s="40">
        <v>707</v>
      </c>
      <c r="E714" s="41" t="s">
        <v>2591</v>
      </c>
      <c r="F714" s="45" t="s">
        <v>168</v>
      </c>
      <c r="G714" s="46"/>
      <c r="H714" s="46" t="s">
        <v>2592</v>
      </c>
      <c r="I714" s="46" t="s">
        <v>59</v>
      </c>
      <c r="J714" s="46" t="s">
        <v>2574</v>
      </c>
      <c r="K714" s="46" t="s">
        <v>374</v>
      </c>
      <c r="L714" s="46">
        <v>2015</v>
      </c>
      <c r="M714" s="46"/>
      <c r="N714" s="46"/>
      <c r="O714" s="46"/>
      <c r="P714" s="46" t="s">
        <v>40</v>
      </c>
      <c r="Q714" s="46"/>
      <c r="R714" s="46"/>
      <c r="S714" s="46"/>
      <c r="T714" s="46"/>
      <c r="U714" s="46"/>
      <c r="V714" s="16" t="str">
        <f t="shared" si="0"/>
        <v>C</v>
      </c>
      <c r="W714" s="13" t="str">
        <f t="shared" si="1"/>
        <v>Q4</v>
      </c>
      <c r="X714" s="46"/>
      <c r="Y714" s="46" t="s">
        <v>2593</v>
      </c>
      <c r="Z714" s="46" t="s">
        <v>43</v>
      </c>
    </row>
    <row r="715" spans="1:26" ht="15.75" customHeight="1">
      <c r="A715" s="48"/>
      <c r="B715" s="48"/>
      <c r="C715" s="106" t="s">
        <v>2516</v>
      </c>
      <c r="D715" s="40">
        <v>708</v>
      </c>
      <c r="E715" s="41" t="s">
        <v>2594</v>
      </c>
      <c r="F715" s="45" t="s">
        <v>168</v>
      </c>
      <c r="G715" s="46"/>
      <c r="H715" s="46" t="s">
        <v>2595</v>
      </c>
      <c r="I715" s="46" t="s">
        <v>75</v>
      </c>
      <c r="J715" s="46" t="s">
        <v>2596</v>
      </c>
      <c r="K715" s="46" t="s">
        <v>2597</v>
      </c>
      <c r="L715" s="46">
        <v>2015</v>
      </c>
      <c r="M715" s="46"/>
      <c r="N715" s="46"/>
      <c r="O715" s="46"/>
      <c r="P715" s="46"/>
      <c r="Q715" s="46"/>
      <c r="R715" s="46"/>
      <c r="S715" s="46"/>
      <c r="T715" s="46"/>
      <c r="U715" s="46" t="s">
        <v>40</v>
      </c>
      <c r="V715" s="16" t="str">
        <f t="shared" si="0"/>
        <v>NI</v>
      </c>
      <c r="W715" s="13" t="str">
        <f t="shared" si="1"/>
        <v>NI</v>
      </c>
      <c r="X715" s="46"/>
      <c r="Y715" s="46" t="s">
        <v>2598</v>
      </c>
      <c r="Z715" s="46" t="s">
        <v>43</v>
      </c>
    </row>
    <row r="716" spans="1:26" ht="15.75" customHeight="1">
      <c r="A716" s="48"/>
      <c r="B716" s="48"/>
      <c r="C716" s="106" t="s">
        <v>2516</v>
      </c>
      <c r="D716" s="40">
        <v>709</v>
      </c>
      <c r="E716" s="41" t="s">
        <v>2599</v>
      </c>
      <c r="F716" s="45" t="s">
        <v>168</v>
      </c>
      <c r="G716" s="46"/>
      <c r="H716" s="46" t="s">
        <v>2600</v>
      </c>
      <c r="I716" s="46" t="s">
        <v>59</v>
      </c>
      <c r="J716" s="46" t="s">
        <v>2601</v>
      </c>
      <c r="K716" s="46" t="s">
        <v>2602</v>
      </c>
      <c r="L716" s="46">
        <v>2015</v>
      </c>
      <c r="M716" s="46" t="s">
        <v>40</v>
      </c>
      <c r="N716" s="46"/>
      <c r="O716" s="46"/>
      <c r="P716" s="46"/>
      <c r="Q716" s="46"/>
      <c r="R716" s="46"/>
      <c r="S716" s="46"/>
      <c r="T716" s="46"/>
      <c r="U716" s="46"/>
      <c r="V716" s="16" t="str">
        <f t="shared" si="0"/>
        <v>A1</v>
      </c>
      <c r="W716" s="13" t="str">
        <f t="shared" si="1"/>
        <v>Q1</v>
      </c>
      <c r="X716" s="46"/>
      <c r="Y716" s="46" t="s">
        <v>2603</v>
      </c>
      <c r="Z716" s="46" t="s">
        <v>43</v>
      </c>
    </row>
    <row r="717" spans="1:26" ht="15.75" customHeight="1">
      <c r="A717" s="48"/>
      <c r="B717" s="48"/>
      <c r="C717" s="106" t="s">
        <v>2516</v>
      </c>
      <c r="D717" s="40">
        <v>710</v>
      </c>
      <c r="E717" s="41" t="s">
        <v>2604</v>
      </c>
      <c r="F717" s="45" t="s">
        <v>168</v>
      </c>
      <c r="G717" s="46"/>
      <c r="H717" s="46" t="s">
        <v>2527</v>
      </c>
      <c r="I717" s="46" t="s">
        <v>513</v>
      </c>
      <c r="J717" s="46" t="s">
        <v>2605</v>
      </c>
      <c r="K717" s="46" t="s">
        <v>2606</v>
      </c>
      <c r="L717" s="46">
        <v>2015</v>
      </c>
      <c r="M717" s="46"/>
      <c r="N717" s="46"/>
      <c r="O717" s="46"/>
      <c r="P717" s="46"/>
      <c r="Q717" s="46" t="s">
        <v>40</v>
      </c>
      <c r="R717" s="46"/>
      <c r="S717" s="46"/>
      <c r="T717" s="46"/>
      <c r="U717" s="46"/>
      <c r="V717" s="16" t="str">
        <f t="shared" si="0"/>
        <v>A1</v>
      </c>
      <c r="W717" s="13" t="str">
        <f t="shared" si="1"/>
        <v>Q1</v>
      </c>
      <c r="X717" s="46"/>
      <c r="Y717" s="46" t="s">
        <v>2539</v>
      </c>
      <c r="Z717" s="46" t="s">
        <v>43</v>
      </c>
    </row>
    <row r="718" spans="1:26" ht="15.75" customHeight="1">
      <c r="A718" s="48"/>
      <c r="B718" s="48"/>
      <c r="C718" s="106" t="s">
        <v>2516</v>
      </c>
      <c r="D718" s="40">
        <v>711</v>
      </c>
      <c r="E718" s="41" t="s">
        <v>2607</v>
      </c>
      <c r="F718" s="45" t="s">
        <v>168</v>
      </c>
      <c r="G718" s="46"/>
      <c r="H718" s="46" t="s">
        <v>2527</v>
      </c>
      <c r="I718" s="46" t="s">
        <v>110</v>
      </c>
      <c r="J718" s="46" t="s">
        <v>2608</v>
      </c>
      <c r="K718" s="46" t="s">
        <v>2609</v>
      </c>
      <c r="L718" s="46">
        <v>2015</v>
      </c>
      <c r="M718" s="46"/>
      <c r="N718" s="46"/>
      <c r="O718" s="46"/>
      <c r="P718" s="46"/>
      <c r="Q718" s="46"/>
      <c r="R718" s="46"/>
      <c r="S718" s="46"/>
      <c r="T718" s="46" t="s">
        <v>40</v>
      </c>
      <c r="U718" s="46"/>
      <c r="V718" s="16" t="str">
        <f t="shared" si="0"/>
        <v>C</v>
      </c>
      <c r="W718" s="13" t="str">
        <f t="shared" si="1"/>
        <v>Q4</v>
      </c>
      <c r="X718" s="46"/>
      <c r="Y718" s="46" t="s">
        <v>2539</v>
      </c>
      <c r="Z718" s="46" t="s">
        <v>43</v>
      </c>
    </row>
    <row r="719" spans="1:26" ht="15.75" customHeight="1">
      <c r="A719" s="48"/>
      <c r="B719" s="48"/>
      <c r="C719" s="106" t="s">
        <v>2516</v>
      </c>
      <c r="D719" s="40">
        <v>712</v>
      </c>
      <c r="E719" s="41" t="s">
        <v>2581</v>
      </c>
      <c r="F719" s="45" t="s">
        <v>168</v>
      </c>
      <c r="G719" s="46"/>
      <c r="H719" s="46" t="s">
        <v>2527</v>
      </c>
      <c r="I719" s="46" t="s">
        <v>513</v>
      </c>
      <c r="J719" s="46" t="s">
        <v>2550</v>
      </c>
      <c r="K719" s="46" t="s">
        <v>2551</v>
      </c>
      <c r="L719" s="46">
        <v>2015</v>
      </c>
      <c r="M719" s="46"/>
      <c r="N719" s="46"/>
      <c r="O719" s="46"/>
      <c r="P719" s="46"/>
      <c r="Q719" s="46"/>
      <c r="R719" s="46"/>
      <c r="S719" s="46"/>
      <c r="T719" s="46" t="s">
        <v>40</v>
      </c>
      <c r="U719" s="46"/>
      <c r="V719" s="16" t="str">
        <f t="shared" si="0"/>
        <v>C</v>
      </c>
      <c r="W719" s="13" t="str">
        <f t="shared" si="1"/>
        <v>Q4</v>
      </c>
      <c r="X719" s="46"/>
      <c r="Y719" s="46" t="s">
        <v>2539</v>
      </c>
      <c r="Z719" s="46" t="s">
        <v>43</v>
      </c>
    </row>
    <row r="720" spans="1:26" ht="15.75" customHeight="1">
      <c r="A720" s="48"/>
      <c r="B720" s="48"/>
      <c r="C720" s="106" t="s">
        <v>2516</v>
      </c>
      <c r="D720" s="40">
        <v>713</v>
      </c>
      <c r="E720" s="41" t="s">
        <v>2610</v>
      </c>
      <c r="F720" s="45" t="s">
        <v>168</v>
      </c>
      <c r="G720" s="46"/>
      <c r="H720" s="46" t="s">
        <v>2527</v>
      </c>
      <c r="I720" s="46" t="s">
        <v>102</v>
      </c>
      <c r="J720" s="46" t="s">
        <v>2611</v>
      </c>
      <c r="K720" s="46" t="s">
        <v>2612</v>
      </c>
      <c r="L720" s="46">
        <v>2016</v>
      </c>
      <c r="M720" s="46"/>
      <c r="N720" s="46"/>
      <c r="O720" s="46"/>
      <c r="P720" s="46"/>
      <c r="Q720" s="46"/>
      <c r="R720" s="46"/>
      <c r="S720" s="46" t="s">
        <v>40</v>
      </c>
      <c r="T720" s="46"/>
      <c r="U720" s="46"/>
      <c r="V720" s="16" t="str">
        <f t="shared" si="0"/>
        <v>B</v>
      </c>
      <c r="W720" s="13" t="str">
        <f t="shared" si="1"/>
        <v>Q3</v>
      </c>
      <c r="X720" s="46"/>
      <c r="Y720" s="46" t="s">
        <v>2539</v>
      </c>
      <c r="Z720" s="46" t="s">
        <v>43</v>
      </c>
    </row>
    <row r="721" spans="1:26" ht="15.75" customHeight="1">
      <c r="A721" s="48"/>
      <c r="B721" s="48"/>
      <c r="C721" s="106" t="s">
        <v>2516</v>
      </c>
      <c r="D721" s="40">
        <v>714</v>
      </c>
      <c r="E721" s="41" t="s">
        <v>2613</v>
      </c>
      <c r="F721" s="45" t="s">
        <v>168</v>
      </c>
      <c r="G721" s="46"/>
      <c r="H721" s="46" t="s">
        <v>2527</v>
      </c>
      <c r="I721" s="46" t="s">
        <v>102</v>
      </c>
      <c r="J721" s="46" t="s">
        <v>2611</v>
      </c>
      <c r="K721" s="46" t="s">
        <v>2612</v>
      </c>
      <c r="L721" s="46">
        <v>2016</v>
      </c>
      <c r="M721" s="46"/>
      <c r="N721" s="46"/>
      <c r="O721" s="46"/>
      <c r="P721" s="46"/>
      <c r="Q721" s="46"/>
      <c r="R721" s="46"/>
      <c r="S721" s="46" t="s">
        <v>40</v>
      </c>
      <c r="T721" s="46"/>
      <c r="U721" s="46"/>
      <c r="V721" s="16" t="str">
        <f t="shared" si="0"/>
        <v>B</v>
      </c>
      <c r="W721" s="13" t="str">
        <f t="shared" si="1"/>
        <v>Q3</v>
      </c>
      <c r="X721" s="46"/>
      <c r="Y721" s="46" t="s">
        <v>2539</v>
      </c>
      <c r="Z721" s="46" t="s">
        <v>43</v>
      </c>
    </row>
    <row r="722" spans="1:26" ht="15.75" customHeight="1">
      <c r="A722" s="48"/>
      <c r="B722" s="48"/>
      <c r="C722" s="106" t="s">
        <v>2516</v>
      </c>
      <c r="D722" s="40">
        <v>715</v>
      </c>
      <c r="E722" s="41" t="s">
        <v>2614</v>
      </c>
      <c r="F722" s="45" t="s">
        <v>168</v>
      </c>
      <c r="G722" s="46"/>
      <c r="H722" s="46" t="s">
        <v>2518</v>
      </c>
      <c r="I722" s="46" t="s">
        <v>59</v>
      </c>
      <c r="J722" s="46" t="s">
        <v>2615</v>
      </c>
      <c r="K722" s="46" t="s">
        <v>2616</v>
      </c>
      <c r="L722" s="46">
        <v>2016</v>
      </c>
      <c r="M722" s="46"/>
      <c r="N722" s="46"/>
      <c r="O722" s="46"/>
      <c r="P722" s="46"/>
      <c r="Q722" s="46"/>
      <c r="R722" s="46"/>
      <c r="S722" s="46"/>
      <c r="T722" s="46"/>
      <c r="U722" s="46" t="s">
        <v>40</v>
      </c>
      <c r="V722" s="16" t="str">
        <f t="shared" si="0"/>
        <v>NI</v>
      </c>
      <c r="W722" s="13" t="str">
        <f t="shared" si="1"/>
        <v>NI</v>
      </c>
      <c r="X722" s="46"/>
      <c r="Y722" s="46" t="s">
        <v>2520</v>
      </c>
      <c r="Z722" s="46" t="s">
        <v>43</v>
      </c>
    </row>
    <row r="723" spans="1:26" ht="15.75" customHeight="1">
      <c r="A723" s="48"/>
      <c r="B723" s="48"/>
      <c r="C723" s="106" t="s">
        <v>2516</v>
      </c>
      <c r="D723" s="40">
        <v>716</v>
      </c>
      <c r="E723" s="41" t="s">
        <v>2617</v>
      </c>
      <c r="F723" s="45" t="s">
        <v>168</v>
      </c>
      <c r="G723" s="45" t="s">
        <v>2618</v>
      </c>
      <c r="H723" s="46" t="s">
        <v>2527</v>
      </c>
      <c r="I723" s="46" t="s">
        <v>59</v>
      </c>
      <c r="J723" s="46" t="s">
        <v>2619</v>
      </c>
      <c r="K723" s="46" t="s">
        <v>1768</v>
      </c>
      <c r="L723" s="46">
        <v>2016</v>
      </c>
      <c r="M723" s="46"/>
      <c r="N723" s="46" t="s">
        <v>40</v>
      </c>
      <c r="O723" s="46"/>
      <c r="P723" s="46"/>
      <c r="Q723" s="46"/>
      <c r="R723" s="46"/>
      <c r="S723" s="46"/>
      <c r="T723" s="46"/>
      <c r="U723" s="46"/>
      <c r="V723" s="16" t="str">
        <f t="shared" si="0"/>
        <v>A2</v>
      </c>
      <c r="W723" s="13" t="str">
        <f t="shared" si="1"/>
        <v>Q2</v>
      </c>
      <c r="X723" s="46"/>
      <c r="Y723" s="46" t="s">
        <v>2539</v>
      </c>
      <c r="Z723" s="46" t="s">
        <v>43</v>
      </c>
    </row>
    <row r="724" spans="1:26" ht="15.75" customHeight="1">
      <c r="A724" s="48"/>
      <c r="B724" s="48"/>
      <c r="C724" s="106" t="s">
        <v>2516</v>
      </c>
      <c r="D724" s="40">
        <v>717</v>
      </c>
      <c r="E724" s="41" t="s">
        <v>2620</v>
      </c>
      <c r="F724" s="45" t="s">
        <v>168</v>
      </c>
      <c r="G724" s="46"/>
      <c r="H724" s="46" t="s">
        <v>2527</v>
      </c>
      <c r="I724" s="46" t="s">
        <v>102</v>
      </c>
      <c r="J724" s="46" t="s">
        <v>2611</v>
      </c>
      <c r="K724" s="46" t="s">
        <v>2612</v>
      </c>
      <c r="L724" s="46">
        <v>2016</v>
      </c>
      <c r="M724" s="46"/>
      <c r="N724" s="46"/>
      <c r="O724" s="46"/>
      <c r="P724" s="46"/>
      <c r="Q724" s="46"/>
      <c r="R724" s="46"/>
      <c r="S724" s="46" t="s">
        <v>40</v>
      </c>
      <c r="T724" s="46"/>
      <c r="U724" s="46"/>
      <c r="V724" s="16" t="str">
        <f t="shared" si="0"/>
        <v>B</v>
      </c>
      <c r="W724" s="13" t="str">
        <f t="shared" si="1"/>
        <v>Q3</v>
      </c>
      <c r="X724" s="46"/>
      <c r="Y724" s="46" t="s">
        <v>2539</v>
      </c>
      <c r="Z724" s="46" t="s">
        <v>43</v>
      </c>
    </row>
    <row r="725" spans="1:26" ht="15.75" customHeight="1">
      <c r="A725" s="48"/>
      <c r="B725" s="48"/>
      <c r="C725" s="106" t="s">
        <v>2516</v>
      </c>
      <c r="D725" s="40">
        <v>718</v>
      </c>
      <c r="E725" s="41" t="s">
        <v>2621</v>
      </c>
      <c r="F725" s="45" t="s">
        <v>168</v>
      </c>
      <c r="G725" s="46"/>
      <c r="H725" s="46" t="s">
        <v>2527</v>
      </c>
      <c r="I725" s="46" t="s">
        <v>102</v>
      </c>
      <c r="J725" s="46" t="s">
        <v>2611</v>
      </c>
      <c r="K725" s="46" t="s">
        <v>2612</v>
      </c>
      <c r="L725" s="46">
        <v>2016</v>
      </c>
      <c r="M725" s="46"/>
      <c r="N725" s="46"/>
      <c r="O725" s="46"/>
      <c r="P725" s="46"/>
      <c r="Q725" s="46"/>
      <c r="R725" s="46"/>
      <c r="S725" s="46" t="s">
        <v>40</v>
      </c>
      <c r="T725" s="46"/>
      <c r="U725" s="46"/>
      <c r="V725" s="16" t="str">
        <f t="shared" si="0"/>
        <v>B</v>
      </c>
      <c r="W725" s="13" t="str">
        <f t="shared" si="1"/>
        <v>Q3</v>
      </c>
      <c r="X725" s="46"/>
      <c r="Y725" s="46" t="s">
        <v>2539</v>
      </c>
      <c r="Z725" s="46" t="s">
        <v>43</v>
      </c>
    </row>
    <row r="726" spans="1:26" ht="15.75" customHeight="1">
      <c r="A726" s="48"/>
      <c r="B726" s="48"/>
      <c r="C726" s="106" t="s">
        <v>2516</v>
      </c>
      <c r="D726" s="40">
        <v>719</v>
      </c>
      <c r="E726" s="41" t="s">
        <v>2622</v>
      </c>
      <c r="F726" s="45" t="s">
        <v>168</v>
      </c>
      <c r="G726" s="46"/>
      <c r="H726" s="46" t="s">
        <v>2527</v>
      </c>
      <c r="I726" s="46" t="s">
        <v>513</v>
      </c>
      <c r="J726" s="46" t="s">
        <v>2550</v>
      </c>
      <c r="K726" s="46" t="s">
        <v>2551</v>
      </c>
      <c r="L726" s="46">
        <v>2016</v>
      </c>
      <c r="M726" s="46"/>
      <c r="N726" s="46"/>
      <c r="O726" s="46"/>
      <c r="P726" s="46"/>
      <c r="Q726" s="46"/>
      <c r="R726" s="46"/>
      <c r="S726" s="46"/>
      <c r="T726" s="46" t="s">
        <v>40</v>
      </c>
      <c r="U726" s="46"/>
      <c r="V726" s="16" t="str">
        <f t="shared" si="0"/>
        <v>C</v>
      </c>
      <c r="W726" s="13" t="str">
        <f t="shared" si="1"/>
        <v>Q4</v>
      </c>
      <c r="X726" s="46"/>
      <c r="Y726" s="46" t="s">
        <v>2539</v>
      </c>
      <c r="Z726" s="46" t="s">
        <v>43</v>
      </c>
    </row>
    <row r="727" spans="1:26" ht="15.75" customHeight="1">
      <c r="A727" s="48"/>
      <c r="B727" s="48"/>
      <c r="C727" s="106" t="s">
        <v>2516</v>
      </c>
      <c r="D727" s="40">
        <v>720</v>
      </c>
      <c r="E727" s="41" t="s">
        <v>2623</v>
      </c>
      <c r="F727" s="45" t="s">
        <v>168</v>
      </c>
      <c r="G727" s="46"/>
      <c r="H727" s="46" t="s">
        <v>2518</v>
      </c>
      <c r="I727" s="46" t="s">
        <v>124</v>
      </c>
      <c r="J727" s="46" t="s">
        <v>2624</v>
      </c>
      <c r="K727" s="46" t="s">
        <v>2625</v>
      </c>
      <c r="L727" s="46">
        <v>2016</v>
      </c>
      <c r="M727" s="46"/>
      <c r="N727" s="46"/>
      <c r="O727" s="46"/>
      <c r="P727" s="46"/>
      <c r="Q727" s="46"/>
      <c r="R727" s="46"/>
      <c r="S727" s="46"/>
      <c r="T727" s="46"/>
      <c r="U727" s="46" t="s">
        <v>40</v>
      </c>
      <c r="V727" s="16" t="str">
        <f t="shared" si="0"/>
        <v>NI</v>
      </c>
      <c r="W727" s="13" t="str">
        <f t="shared" si="1"/>
        <v>NI</v>
      </c>
      <c r="X727" s="46"/>
      <c r="Y727" s="46" t="s">
        <v>2598</v>
      </c>
      <c r="Z727" s="46" t="s">
        <v>43</v>
      </c>
    </row>
    <row r="728" spans="1:26" ht="15.75" customHeight="1">
      <c r="A728" s="48"/>
      <c r="B728" s="48"/>
      <c r="C728" s="106" t="s">
        <v>2516</v>
      </c>
      <c r="D728" s="40">
        <v>721</v>
      </c>
      <c r="E728" s="41" t="s">
        <v>2626</v>
      </c>
      <c r="F728" s="45" t="s">
        <v>168</v>
      </c>
      <c r="G728" s="46"/>
      <c r="H728" s="46" t="s">
        <v>2527</v>
      </c>
      <c r="I728" s="46" t="s">
        <v>2627</v>
      </c>
      <c r="J728" s="46" t="s">
        <v>2561</v>
      </c>
      <c r="K728" s="46" t="s">
        <v>2562</v>
      </c>
      <c r="L728" s="46">
        <v>2016</v>
      </c>
      <c r="M728" s="46"/>
      <c r="N728" s="46"/>
      <c r="O728" s="46"/>
      <c r="P728" s="46"/>
      <c r="Q728" s="46"/>
      <c r="R728" s="46"/>
      <c r="S728" s="46"/>
      <c r="T728" s="46" t="s">
        <v>40</v>
      </c>
      <c r="U728" s="46"/>
      <c r="V728" s="16" t="str">
        <f t="shared" si="0"/>
        <v>C</v>
      </c>
      <c r="W728" s="13" t="str">
        <f t="shared" si="1"/>
        <v>Q4</v>
      </c>
      <c r="X728" s="46"/>
      <c r="Y728" s="46" t="s">
        <v>2531</v>
      </c>
      <c r="Z728" s="46" t="s">
        <v>43</v>
      </c>
    </row>
    <row r="729" spans="1:26" ht="15.75" customHeight="1">
      <c r="A729" s="48"/>
      <c r="B729" s="48"/>
      <c r="C729" s="106" t="s">
        <v>2516</v>
      </c>
      <c r="D729" s="40">
        <v>722</v>
      </c>
      <c r="E729" s="41" t="s">
        <v>2628</v>
      </c>
      <c r="F729" s="45" t="s">
        <v>168</v>
      </c>
      <c r="G729" s="46"/>
      <c r="H729" s="46" t="s">
        <v>2518</v>
      </c>
      <c r="I729" s="46" t="s">
        <v>1358</v>
      </c>
      <c r="J729" s="46" t="s">
        <v>2624</v>
      </c>
      <c r="K729" s="46" t="s">
        <v>2625</v>
      </c>
      <c r="L729" s="46">
        <v>2016</v>
      </c>
      <c r="M729" s="46"/>
      <c r="N729" s="46"/>
      <c r="O729" s="46"/>
      <c r="P729" s="46"/>
      <c r="Q729" s="46"/>
      <c r="R729" s="46"/>
      <c r="S729" s="46"/>
      <c r="T729" s="46"/>
      <c r="U729" s="46" t="s">
        <v>40</v>
      </c>
      <c r="V729" s="16" t="str">
        <f t="shared" si="0"/>
        <v>NI</v>
      </c>
      <c r="W729" s="13" t="str">
        <f t="shared" si="1"/>
        <v>NI</v>
      </c>
      <c r="X729" s="46"/>
      <c r="Y729" s="46" t="s">
        <v>2598</v>
      </c>
      <c r="Z729" s="46" t="s">
        <v>43</v>
      </c>
    </row>
    <row r="730" spans="1:26" ht="15.75" customHeight="1">
      <c r="A730" s="48"/>
      <c r="B730" s="48"/>
      <c r="C730" s="106" t="s">
        <v>2516</v>
      </c>
      <c r="D730" s="40">
        <v>723</v>
      </c>
      <c r="E730" s="41" t="s">
        <v>2629</v>
      </c>
      <c r="F730" s="45" t="s">
        <v>168</v>
      </c>
      <c r="G730" s="46"/>
      <c r="H730" s="46" t="s">
        <v>2518</v>
      </c>
      <c r="I730" s="46" t="s">
        <v>59</v>
      </c>
      <c r="J730" s="46" t="s">
        <v>2624</v>
      </c>
      <c r="K730" s="46" t="s">
        <v>2625</v>
      </c>
      <c r="L730" s="46">
        <v>2016</v>
      </c>
      <c r="M730" s="46"/>
      <c r="N730" s="46"/>
      <c r="O730" s="46"/>
      <c r="P730" s="46"/>
      <c r="Q730" s="46"/>
      <c r="R730" s="46"/>
      <c r="S730" s="46"/>
      <c r="T730" s="46"/>
      <c r="U730" s="46" t="s">
        <v>40</v>
      </c>
      <c r="V730" s="16" t="str">
        <f t="shared" si="0"/>
        <v>NI</v>
      </c>
      <c r="W730" s="13" t="str">
        <f t="shared" si="1"/>
        <v>NI</v>
      </c>
      <c r="X730" s="46"/>
      <c r="Y730" s="46" t="s">
        <v>2520</v>
      </c>
      <c r="Z730" s="46" t="s">
        <v>43</v>
      </c>
    </row>
    <row r="731" spans="1:26" ht="15.75" customHeight="1">
      <c r="A731" s="48"/>
      <c r="B731" s="48"/>
      <c r="C731" s="106" t="s">
        <v>2516</v>
      </c>
      <c r="D731" s="40">
        <v>724</v>
      </c>
      <c r="E731" s="41" t="s">
        <v>1662</v>
      </c>
      <c r="F731" s="45" t="s">
        <v>168</v>
      </c>
      <c r="G731" s="46"/>
      <c r="H731" s="46" t="s">
        <v>165</v>
      </c>
      <c r="I731" s="46" t="s">
        <v>59</v>
      </c>
      <c r="J731" s="46" t="s">
        <v>523</v>
      </c>
      <c r="K731" s="46" t="s">
        <v>447</v>
      </c>
      <c r="L731" s="46">
        <v>2016</v>
      </c>
      <c r="M731" s="46"/>
      <c r="N731" s="46"/>
      <c r="O731" s="46"/>
      <c r="P731" s="46" t="s">
        <v>40</v>
      </c>
      <c r="Q731" s="46"/>
      <c r="R731" s="46"/>
      <c r="S731" s="46"/>
      <c r="T731" s="46"/>
      <c r="U731" s="46"/>
      <c r="V731" s="16" t="str">
        <f t="shared" si="0"/>
        <v>C</v>
      </c>
      <c r="W731" s="13" t="str">
        <f t="shared" si="1"/>
        <v>Q4</v>
      </c>
      <c r="X731" s="46"/>
      <c r="Y731" s="46" t="s">
        <v>2520</v>
      </c>
      <c r="Z731" s="46" t="s">
        <v>43</v>
      </c>
    </row>
    <row r="732" spans="1:26" ht="15.75" customHeight="1">
      <c r="A732" s="48"/>
      <c r="B732" s="48"/>
      <c r="C732" s="106" t="s">
        <v>2516</v>
      </c>
      <c r="D732" s="40">
        <v>725</v>
      </c>
      <c r="E732" s="41" t="s">
        <v>2630</v>
      </c>
      <c r="F732" s="45" t="s">
        <v>168</v>
      </c>
      <c r="G732" s="46"/>
      <c r="H732" s="46" t="s">
        <v>2595</v>
      </c>
      <c r="I732" s="46" t="s">
        <v>124</v>
      </c>
      <c r="J732" s="46" t="s">
        <v>2541</v>
      </c>
      <c r="K732" s="46" t="s">
        <v>2542</v>
      </c>
      <c r="L732" s="46">
        <v>2016</v>
      </c>
      <c r="M732" s="46"/>
      <c r="N732" s="46"/>
      <c r="O732" s="46"/>
      <c r="P732" s="46"/>
      <c r="Q732" s="46"/>
      <c r="R732" s="46"/>
      <c r="S732" s="46"/>
      <c r="T732" s="46"/>
      <c r="U732" s="46" t="s">
        <v>40</v>
      </c>
      <c r="V732" s="16" t="str">
        <f t="shared" si="0"/>
        <v>NI</v>
      </c>
      <c r="W732" s="13" t="str">
        <f t="shared" si="1"/>
        <v>NI</v>
      </c>
      <c r="X732" s="46"/>
      <c r="Y732" s="46" t="s">
        <v>2520</v>
      </c>
      <c r="Z732" s="46" t="s">
        <v>43</v>
      </c>
    </row>
    <row r="733" spans="1:26" ht="15.75" customHeight="1">
      <c r="A733" s="48"/>
      <c r="B733" s="48"/>
      <c r="C733" s="106" t="s">
        <v>2516</v>
      </c>
      <c r="D733" s="40">
        <v>726</v>
      </c>
      <c r="E733" s="41" t="s">
        <v>2630</v>
      </c>
      <c r="F733" s="45" t="s">
        <v>168</v>
      </c>
      <c r="G733" s="46"/>
      <c r="H733" s="46" t="s">
        <v>2595</v>
      </c>
      <c r="I733" s="46" t="s">
        <v>124</v>
      </c>
      <c r="J733" s="46" t="s">
        <v>2631</v>
      </c>
      <c r="K733" s="46" t="s">
        <v>2542</v>
      </c>
      <c r="L733" s="46">
        <v>2016</v>
      </c>
      <c r="M733" s="46"/>
      <c r="N733" s="46"/>
      <c r="O733" s="46"/>
      <c r="P733" s="46"/>
      <c r="Q733" s="46"/>
      <c r="R733" s="46"/>
      <c r="S733" s="46"/>
      <c r="T733" s="46"/>
      <c r="U733" s="46" t="s">
        <v>40</v>
      </c>
      <c r="V733" s="16" t="str">
        <f t="shared" si="0"/>
        <v>NI</v>
      </c>
      <c r="W733" s="13" t="str">
        <f t="shared" si="1"/>
        <v>NI</v>
      </c>
      <c r="X733" s="46"/>
      <c r="Y733" s="46" t="s">
        <v>2520</v>
      </c>
      <c r="Z733" s="46" t="s">
        <v>43</v>
      </c>
    </row>
    <row r="734" spans="1:26" ht="15.75" customHeight="1">
      <c r="A734" s="48"/>
      <c r="B734" s="48"/>
      <c r="C734" s="106" t="s">
        <v>2516</v>
      </c>
      <c r="D734" s="40">
        <v>727</v>
      </c>
      <c r="E734" s="41" t="s">
        <v>2632</v>
      </c>
      <c r="F734" s="45" t="s">
        <v>168</v>
      </c>
      <c r="G734" s="46"/>
      <c r="H734" s="46" t="s">
        <v>2527</v>
      </c>
      <c r="I734" s="46" t="s">
        <v>102</v>
      </c>
      <c r="J734" s="46" t="s">
        <v>2611</v>
      </c>
      <c r="K734" s="46" t="s">
        <v>2612</v>
      </c>
      <c r="L734" s="46">
        <v>2016</v>
      </c>
      <c r="M734" s="46"/>
      <c r="N734" s="46"/>
      <c r="O734" s="46"/>
      <c r="P734" s="46"/>
      <c r="Q734" s="46"/>
      <c r="R734" s="46"/>
      <c r="S734" s="46" t="s">
        <v>40</v>
      </c>
      <c r="T734" s="46"/>
      <c r="U734" s="46"/>
      <c r="V734" s="16" t="str">
        <f t="shared" si="0"/>
        <v>B</v>
      </c>
      <c r="W734" s="13" t="str">
        <f t="shared" si="1"/>
        <v>Q3</v>
      </c>
      <c r="X734" s="46"/>
      <c r="Y734" s="46" t="s">
        <v>2531</v>
      </c>
      <c r="Z734" s="46" t="s">
        <v>43</v>
      </c>
    </row>
    <row r="735" spans="1:26" ht="15.75" customHeight="1">
      <c r="A735" s="48"/>
      <c r="B735" s="48"/>
      <c r="C735" s="106" t="s">
        <v>2516</v>
      </c>
      <c r="D735" s="40">
        <v>728</v>
      </c>
      <c r="E735" s="41" t="s">
        <v>2633</v>
      </c>
      <c r="F735" s="45" t="s">
        <v>168</v>
      </c>
      <c r="G735" s="46"/>
      <c r="H735" s="46" t="s">
        <v>2527</v>
      </c>
      <c r="I735" s="45" t="s">
        <v>75</v>
      </c>
      <c r="J735" s="46" t="s">
        <v>2634</v>
      </c>
      <c r="K735" s="46" t="s">
        <v>2635</v>
      </c>
      <c r="L735" s="46">
        <v>2016</v>
      </c>
      <c r="M735" s="46"/>
      <c r="N735" s="46"/>
      <c r="O735" s="46"/>
      <c r="P735" s="46"/>
      <c r="Q735" s="46"/>
      <c r="R735" s="46" t="s">
        <v>40</v>
      </c>
      <c r="S735" s="46"/>
      <c r="T735" s="46"/>
      <c r="U735" s="46"/>
      <c r="V735" s="16" t="str">
        <f t="shared" si="0"/>
        <v>A2</v>
      </c>
      <c r="W735" s="13" t="str">
        <f t="shared" si="1"/>
        <v>Q2</v>
      </c>
      <c r="X735" s="46"/>
      <c r="Y735" s="46" t="s">
        <v>2531</v>
      </c>
      <c r="Z735" s="46" t="s">
        <v>43</v>
      </c>
    </row>
    <row r="736" spans="1:26" ht="15.75" customHeight="1">
      <c r="A736" s="48"/>
      <c r="B736" s="48"/>
      <c r="C736" s="106" t="s">
        <v>2516</v>
      </c>
      <c r="D736" s="40">
        <v>729</v>
      </c>
      <c r="E736" s="41" t="s">
        <v>2636</v>
      </c>
      <c r="F736" s="45" t="s">
        <v>168</v>
      </c>
      <c r="G736" s="46"/>
      <c r="H736" s="46" t="s">
        <v>2527</v>
      </c>
      <c r="I736" s="46" t="s">
        <v>102</v>
      </c>
      <c r="J736" s="46" t="s">
        <v>2611</v>
      </c>
      <c r="K736" s="46" t="s">
        <v>2612</v>
      </c>
      <c r="L736" s="46">
        <v>2016</v>
      </c>
      <c r="M736" s="46"/>
      <c r="N736" s="46"/>
      <c r="O736" s="46"/>
      <c r="P736" s="46"/>
      <c r="Q736" s="46"/>
      <c r="R736" s="46"/>
      <c r="S736" s="46" t="s">
        <v>40</v>
      </c>
      <c r="T736" s="46"/>
      <c r="U736" s="46"/>
      <c r="V736" s="16" t="str">
        <f t="shared" si="0"/>
        <v>B</v>
      </c>
      <c r="W736" s="13" t="str">
        <f t="shared" si="1"/>
        <v>Q3</v>
      </c>
      <c r="X736" s="46"/>
      <c r="Y736" s="46" t="s">
        <v>2539</v>
      </c>
      <c r="Z736" s="46" t="s">
        <v>43</v>
      </c>
    </row>
    <row r="737" spans="1:26" ht="15.75" customHeight="1">
      <c r="A737" s="48"/>
      <c r="B737" s="48"/>
      <c r="C737" s="106" t="s">
        <v>2516</v>
      </c>
      <c r="D737" s="40">
        <v>730</v>
      </c>
      <c r="E737" s="41" t="s">
        <v>2637</v>
      </c>
      <c r="F737" s="45" t="s">
        <v>168</v>
      </c>
      <c r="G737" s="46"/>
      <c r="H737" s="46" t="s">
        <v>2527</v>
      </c>
      <c r="I737" s="46" t="s">
        <v>2560</v>
      </c>
      <c r="J737" s="46" t="s">
        <v>2561</v>
      </c>
      <c r="K737" s="46" t="s">
        <v>2562</v>
      </c>
      <c r="L737" s="46">
        <v>2016</v>
      </c>
      <c r="M737" s="46"/>
      <c r="N737" s="46"/>
      <c r="O737" s="46"/>
      <c r="P737" s="46"/>
      <c r="Q737" s="46"/>
      <c r="R737" s="46"/>
      <c r="S737" s="46"/>
      <c r="T737" s="46" t="s">
        <v>40</v>
      </c>
      <c r="U737" s="46"/>
      <c r="V737" s="16" t="str">
        <f t="shared" si="0"/>
        <v>C</v>
      </c>
      <c r="W737" s="13" t="str">
        <f t="shared" si="1"/>
        <v>Q4</v>
      </c>
      <c r="X737" s="46"/>
      <c r="Y737" s="46" t="s">
        <v>2638</v>
      </c>
      <c r="Z737" s="46" t="s">
        <v>43</v>
      </c>
    </row>
    <row r="738" spans="1:26" ht="15.75" customHeight="1">
      <c r="A738" s="48"/>
      <c r="B738" s="48"/>
      <c r="C738" s="106" t="s">
        <v>2516</v>
      </c>
      <c r="D738" s="40">
        <v>731</v>
      </c>
      <c r="E738" s="41" t="s">
        <v>2639</v>
      </c>
      <c r="F738" s="45" t="s">
        <v>168</v>
      </c>
      <c r="G738" s="46"/>
      <c r="H738" s="46" t="s">
        <v>2527</v>
      </c>
      <c r="I738" s="46" t="s">
        <v>102</v>
      </c>
      <c r="J738" s="46" t="s">
        <v>2611</v>
      </c>
      <c r="K738" s="46" t="s">
        <v>2612</v>
      </c>
      <c r="L738" s="46">
        <v>2016</v>
      </c>
      <c r="M738" s="46"/>
      <c r="N738" s="46"/>
      <c r="O738" s="46"/>
      <c r="P738" s="46"/>
      <c r="Q738" s="46"/>
      <c r="R738" s="46"/>
      <c r="S738" s="46" t="s">
        <v>40</v>
      </c>
      <c r="T738" s="46"/>
      <c r="U738" s="46"/>
      <c r="V738" s="16" t="str">
        <f t="shared" si="0"/>
        <v>B</v>
      </c>
      <c r="W738" s="13" t="str">
        <f t="shared" si="1"/>
        <v>Q3</v>
      </c>
      <c r="X738" s="46"/>
      <c r="Y738" s="46" t="s">
        <v>2539</v>
      </c>
      <c r="Z738" s="46" t="s">
        <v>43</v>
      </c>
    </row>
    <row r="739" spans="1:26" ht="15.75" customHeight="1">
      <c r="A739" s="48"/>
      <c r="B739" s="48"/>
      <c r="C739" s="106" t="s">
        <v>2516</v>
      </c>
      <c r="D739" s="40">
        <v>732</v>
      </c>
      <c r="E739" s="41" t="s">
        <v>2640</v>
      </c>
      <c r="F739" s="45" t="s">
        <v>168</v>
      </c>
      <c r="G739" s="46"/>
      <c r="H739" s="46" t="s">
        <v>2527</v>
      </c>
      <c r="I739" s="45" t="s">
        <v>110</v>
      </c>
      <c r="J739" s="46" t="s">
        <v>2641</v>
      </c>
      <c r="K739" s="46" t="s">
        <v>2642</v>
      </c>
      <c r="L739" s="46">
        <v>2016</v>
      </c>
      <c r="M739" s="46"/>
      <c r="N739" s="46"/>
      <c r="O739" s="46"/>
      <c r="P739" s="46"/>
      <c r="Q739" s="46" t="s">
        <v>40</v>
      </c>
      <c r="R739" s="46"/>
      <c r="S739" s="46"/>
      <c r="T739" s="46"/>
      <c r="U739" s="46"/>
      <c r="V739" s="16" t="str">
        <f t="shared" si="0"/>
        <v>A1</v>
      </c>
      <c r="W739" s="13" t="str">
        <f t="shared" si="1"/>
        <v>Q1</v>
      </c>
      <c r="X739" s="46"/>
      <c r="Y739" s="46" t="s">
        <v>2539</v>
      </c>
      <c r="Z739" s="46" t="s">
        <v>43</v>
      </c>
    </row>
    <row r="740" spans="1:26" ht="15.75" customHeight="1">
      <c r="A740" s="48"/>
      <c r="B740" s="48"/>
      <c r="C740" s="106" t="s">
        <v>2516</v>
      </c>
      <c r="D740" s="40">
        <v>733</v>
      </c>
      <c r="E740" s="41" t="s">
        <v>2643</v>
      </c>
      <c r="F740" s="45" t="s">
        <v>168</v>
      </c>
      <c r="G740" s="46"/>
      <c r="H740" s="46" t="s">
        <v>2527</v>
      </c>
      <c r="I740" s="45" t="s">
        <v>75</v>
      </c>
      <c r="J740" s="46" t="s">
        <v>2198</v>
      </c>
      <c r="K740" s="46" t="s">
        <v>2199</v>
      </c>
      <c r="L740" s="46">
        <v>2017</v>
      </c>
      <c r="M740" s="46"/>
      <c r="N740" s="46"/>
      <c r="O740" s="46"/>
      <c r="P740" s="46"/>
      <c r="Q740" s="46"/>
      <c r="R740" s="46"/>
      <c r="S740" s="46"/>
      <c r="T740" s="46"/>
      <c r="U740" s="45" t="s">
        <v>40</v>
      </c>
      <c r="V740" s="16" t="str">
        <f t="shared" si="0"/>
        <v>NI</v>
      </c>
      <c r="W740" s="13" t="str">
        <f t="shared" si="1"/>
        <v>NI</v>
      </c>
      <c r="X740" s="46"/>
      <c r="Y740" s="46" t="s">
        <v>2539</v>
      </c>
      <c r="Z740" s="46" t="s">
        <v>43</v>
      </c>
    </row>
    <row r="741" spans="1:26" ht="15.75" customHeight="1">
      <c r="A741" s="48"/>
      <c r="B741" s="48"/>
      <c r="C741" s="106" t="s">
        <v>2516</v>
      </c>
      <c r="D741" s="40">
        <v>734</v>
      </c>
      <c r="E741" s="41" t="s">
        <v>2644</v>
      </c>
      <c r="F741" s="45" t="s">
        <v>168</v>
      </c>
      <c r="G741" s="46"/>
      <c r="H741" s="46" t="s">
        <v>165</v>
      </c>
      <c r="I741" s="46" t="s">
        <v>2645</v>
      </c>
      <c r="J741" s="46" t="s">
        <v>2646</v>
      </c>
      <c r="K741" s="46" t="s">
        <v>2647</v>
      </c>
      <c r="L741" s="46">
        <v>2017</v>
      </c>
      <c r="M741" s="46"/>
      <c r="N741" s="46"/>
      <c r="O741" s="46"/>
      <c r="P741" s="46"/>
      <c r="Q741" s="46"/>
      <c r="R741" s="46"/>
      <c r="S741" s="46"/>
      <c r="T741" s="46" t="s">
        <v>40</v>
      </c>
      <c r="U741" s="46"/>
      <c r="V741" s="16" t="str">
        <f t="shared" si="0"/>
        <v>C</v>
      </c>
      <c r="W741" s="13" t="str">
        <f t="shared" si="1"/>
        <v>Q4</v>
      </c>
      <c r="X741" s="46"/>
      <c r="Y741" s="46" t="s">
        <v>2539</v>
      </c>
      <c r="Z741" s="46" t="s">
        <v>43</v>
      </c>
    </row>
    <row r="742" spans="1:26" ht="15.75" customHeight="1">
      <c r="A742" s="48"/>
      <c r="B742" s="48"/>
      <c r="C742" s="106" t="s">
        <v>2516</v>
      </c>
      <c r="D742" s="40">
        <v>735</v>
      </c>
      <c r="E742" s="41" t="s">
        <v>2648</v>
      </c>
      <c r="F742" s="45" t="s">
        <v>168</v>
      </c>
      <c r="G742" s="46"/>
      <c r="H742" s="46" t="s">
        <v>2527</v>
      </c>
      <c r="I742" s="46" t="s">
        <v>753</v>
      </c>
      <c r="J742" s="46" t="s">
        <v>2649</v>
      </c>
      <c r="K742" s="46" t="s">
        <v>2650</v>
      </c>
      <c r="L742" s="46">
        <v>2017</v>
      </c>
      <c r="M742" s="46"/>
      <c r="N742" s="46"/>
      <c r="O742" s="46"/>
      <c r="P742" s="46"/>
      <c r="Q742" s="46"/>
      <c r="R742" s="46"/>
      <c r="S742" s="46"/>
      <c r="T742" s="46" t="s">
        <v>40</v>
      </c>
      <c r="U742" s="46"/>
      <c r="V742" s="16" t="str">
        <f t="shared" si="0"/>
        <v>C</v>
      </c>
      <c r="W742" s="13" t="str">
        <f t="shared" si="1"/>
        <v>Q4</v>
      </c>
      <c r="X742" s="46"/>
      <c r="Y742" s="46" t="s">
        <v>2586</v>
      </c>
      <c r="Z742" s="46" t="s">
        <v>43</v>
      </c>
    </row>
    <row r="743" spans="1:26" ht="15.75" customHeight="1">
      <c r="A743" s="48"/>
      <c r="B743" s="48"/>
      <c r="C743" s="106" t="s">
        <v>2516</v>
      </c>
      <c r="D743" s="40">
        <v>736</v>
      </c>
      <c r="E743" s="41" t="s">
        <v>2651</v>
      </c>
      <c r="F743" s="45" t="s">
        <v>168</v>
      </c>
      <c r="G743" s="45" t="s">
        <v>35</v>
      </c>
      <c r="H743" s="46" t="s">
        <v>165</v>
      </c>
      <c r="I743" s="46" t="s">
        <v>753</v>
      </c>
      <c r="J743" s="46" t="s">
        <v>2649</v>
      </c>
      <c r="K743" s="46" t="s">
        <v>2650</v>
      </c>
      <c r="L743" s="46">
        <v>2017</v>
      </c>
      <c r="M743" s="46"/>
      <c r="N743" s="46"/>
      <c r="O743" s="46"/>
      <c r="P743" s="46"/>
      <c r="Q743" s="46"/>
      <c r="R743" s="46"/>
      <c r="S743" s="46"/>
      <c r="T743" s="46" t="s">
        <v>40</v>
      </c>
      <c r="U743" s="46"/>
      <c r="V743" s="16" t="str">
        <f t="shared" si="0"/>
        <v>C</v>
      </c>
      <c r="W743" s="13" t="str">
        <f t="shared" si="1"/>
        <v>Q4</v>
      </c>
      <c r="X743" s="46"/>
      <c r="Y743" s="46" t="s">
        <v>2539</v>
      </c>
      <c r="Z743" s="46" t="s">
        <v>43</v>
      </c>
    </row>
    <row r="744" spans="1:26" ht="15.75" customHeight="1">
      <c r="A744" s="48"/>
      <c r="B744" s="48"/>
      <c r="C744" s="106" t="s">
        <v>2516</v>
      </c>
      <c r="D744" s="40">
        <v>737</v>
      </c>
      <c r="E744" s="41" t="s">
        <v>2652</v>
      </c>
      <c r="F744" s="45" t="s">
        <v>168</v>
      </c>
      <c r="G744" s="46"/>
      <c r="H744" s="46" t="s">
        <v>2518</v>
      </c>
      <c r="I744" s="46" t="s">
        <v>59</v>
      </c>
      <c r="J744" s="46" t="s">
        <v>2653</v>
      </c>
      <c r="K744" s="46" t="s">
        <v>374</v>
      </c>
      <c r="L744" s="46">
        <v>2017</v>
      </c>
      <c r="M744" s="46"/>
      <c r="N744" s="46"/>
      <c r="O744" s="46" t="s">
        <v>40</v>
      </c>
      <c r="P744" s="46"/>
      <c r="Q744" s="46"/>
      <c r="R744" s="46"/>
      <c r="S744" s="46"/>
      <c r="T744" s="46"/>
      <c r="U744" s="46"/>
      <c r="V744" s="16" t="str">
        <f t="shared" si="0"/>
        <v>B</v>
      </c>
      <c r="W744" s="13" t="str">
        <f t="shared" si="1"/>
        <v>Q3</v>
      </c>
      <c r="X744" s="46"/>
      <c r="Y744" s="46" t="s">
        <v>2520</v>
      </c>
      <c r="Z744" s="46" t="s">
        <v>43</v>
      </c>
    </row>
    <row r="745" spans="1:26" ht="15.75" customHeight="1">
      <c r="A745" s="48"/>
      <c r="B745" s="48"/>
      <c r="C745" s="106" t="s">
        <v>2516</v>
      </c>
      <c r="D745" s="40">
        <v>738</v>
      </c>
      <c r="E745" s="41" t="s">
        <v>2654</v>
      </c>
      <c r="F745" s="45" t="s">
        <v>168</v>
      </c>
      <c r="G745" s="46"/>
      <c r="H745" s="46" t="s">
        <v>2655</v>
      </c>
      <c r="I745" s="46" t="s">
        <v>65</v>
      </c>
      <c r="J745" s="46" t="s">
        <v>2624</v>
      </c>
      <c r="K745" s="46" t="s">
        <v>2625</v>
      </c>
      <c r="L745" s="46">
        <v>2017</v>
      </c>
      <c r="M745" s="46"/>
      <c r="N745" s="46"/>
      <c r="O745" s="46"/>
      <c r="P745" s="46"/>
      <c r="Q745" s="46"/>
      <c r="R745" s="46"/>
      <c r="S745" s="46"/>
      <c r="T745" s="46"/>
      <c r="U745" s="46" t="s">
        <v>40</v>
      </c>
      <c r="V745" s="16" t="str">
        <f t="shared" si="0"/>
        <v>NI</v>
      </c>
      <c r="W745" s="13" t="str">
        <f t="shared" si="1"/>
        <v>NI</v>
      </c>
      <c r="X745" s="46"/>
      <c r="Y745" s="46" t="s">
        <v>2598</v>
      </c>
      <c r="Z745" s="46" t="s">
        <v>43</v>
      </c>
    </row>
    <row r="746" spans="1:26" ht="15.75" customHeight="1">
      <c r="A746" s="48"/>
      <c r="B746" s="48"/>
      <c r="C746" s="106" t="s">
        <v>2516</v>
      </c>
      <c r="D746" s="40">
        <v>739</v>
      </c>
      <c r="E746" s="41" t="s">
        <v>2656</v>
      </c>
      <c r="F746" s="45" t="s">
        <v>168</v>
      </c>
      <c r="G746" s="46"/>
      <c r="H746" s="46" t="s">
        <v>2527</v>
      </c>
      <c r="I746" s="46" t="s">
        <v>753</v>
      </c>
      <c r="J746" s="46" t="s">
        <v>1396</v>
      </c>
      <c r="K746" s="46" t="s">
        <v>2657</v>
      </c>
      <c r="L746" s="46">
        <v>2017</v>
      </c>
      <c r="M746" s="46"/>
      <c r="N746" s="46"/>
      <c r="O746" s="46"/>
      <c r="P746" s="46"/>
      <c r="Q746" s="46"/>
      <c r="R746" s="46"/>
      <c r="S746" s="46"/>
      <c r="T746" s="46" t="s">
        <v>40</v>
      </c>
      <c r="U746" s="46"/>
      <c r="V746" s="16" t="str">
        <f t="shared" si="0"/>
        <v>C</v>
      </c>
      <c r="W746" s="13" t="str">
        <f t="shared" si="1"/>
        <v>Q4</v>
      </c>
      <c r="X746" s="46"/>
      <c r="Y746" s="46" t="s">
        <v>2531</v>
      </c>
      <c r="Z746" s="46" t="s">
        <v>43</v>
      </c>
    </row>
    <row r="747" spans="1:26" ht="15.75" customHeight="1">
      <c r="A747" s="48"/>
      <c r="B747" s="48"/>
      <c r="C747" s="106" t="s">
        <v>2516</v>
      </c>
      <c r="D747" s="40">
        <v>740</v>
      </c>
      <c r="E747" s="41" t="s">
        <v>2658</v>
      </c>
      <c r="F747" s="45" t="s">
        <v>168</v>
      </c>
      <c r="G747" s="46"/>
      <c r="H747" s="46" t="s">
        <v>2527</v>
      </c>
      <c r="I747" s="46" t="s">
        <v>753</v>
      </c>
      <c r="J747" s="46" t="s">
        <v>2649</v>
      </c>
      <c r="K747" s="46" t="s">
        <v>2650</v>
      </c>
      <c r="L747" s="46">
        <v>2017</v>
      </c>
      <c r="M747" s="46"/>
      <c r="N747" s="46"/>
      <c r="O747" s="46"/>
      <c r="P747" s="46"/>
      <c r="Q747" s="46"/>
      <c r="R747" s="46"/>
      <c r="S747" s="46"/>
      <c r="T747" s="46" t="s">
        <v>40</v>
      </c>
      <c r="U747" s="46"/>
      <c r="V747" s="16" t="str">
        <f t="shared" si="0"/>
        <v>C</v>
      </c>
      <c r="W747" s="13" t="str">
        <f t="shared" si="1"/>
        <v>Q4</v>
      </c>
      <c r="X747" s="46"/>
      <c r="Y747" s="46" t="s">
        <v>2531</v>
      </c>
      <c r="Z747" s="46" t="s">
        <v>43</v>
      </c>
    </row>
    <row r="748" spans="1:26" ht="15.75" customHeight="1">
      <c r="A748" s="48"/>
      <c r="B748" s="48"/>
      <c r="C748" s="106" t="s">
        <v>2516</v>
      </c>
      <c r="D748" s="40">
        <v>741</v>
      </c>
      <c r="E748" s="41" t="s">
        <v>2659</v>
      </c>
      <c r="F748" s="45" t="s">
        <v>168</v>
      </c>
      <c r="G748" s="46"/>
      <c r="H748" s="46" t="s">
        <v>2518</v>
      </c>
      <c r="I748" s="46" t="s">
        <v>102</v>
      </c>
      <c r="J748" s="46" t="s">
        <v>2660</v>
      </c>
      <c r="K748" s="46" t="s">
        <v>2661</v>
      </c>
      <c r="L748" s="46">
        <v>2017</v>
      </c>
      <c r="M748" s="46"/>
      <c r="N748" s="46"/>
      <c r="O748" s="46"/>
      <c r="P748" s="46"/>
      <c r="Q748" s="46"/>
      <c r="R748" s="46"/>
      <c r="S748" s="46"/>
      <c r="T748" s="46"/>
      <c r="U748" s="46" t="s">
        <v>40</v>
      </c>
      <c r="V748" s="16" t="str">
        <f t="shared" si="0"/>
        <v>NI</v>
      </c>
      <c r="W748" s="13" t="str">
        <f t="shared" si="1"/>
        <v>NI</v>
      </c>
      <c r="X748" s="46"/>
      <c r="Y748" s="46" t="s">
        <v>2598</v>
      </c>
      <c r="Z748" s="46" t="s">
        <v>43</v>
      </c>
    </row>
    <row r="749" spans="1:26" ht="15.75" customHeight="1">
      <c r="A749" s="48"/>
      <c r="B749" s="48"/>
      <c r="C749" s="106" t="s">
        <v>2516</v>
      </c>
      <c r="D749" s="40">
        <v>742</v>
      </c>
      <c r="E749" s="41" t="s">
        <v>2662</v>
      </c>
      <c r="F749" s="45" t="s">
        <v>168</v>
      </c>
      <c r="G749" s="46"/>
      <c r="H749" s="46" t="s">
        <v>2527</v>
      </c>
      <c r="I749" s="46" t="s">
        <v>753</v>
      </c>
      <c r="J749" s="46" t="s">
        <v>1229</v>
      </c>
      <c r="K749" s="46" t="s">
        <v>874</v>
      </c>
      <c r="L749" s="46">
        <v>2018</v>
      </c>
      <c r="M749" s="46"/>
      <c r="N749" s="46"/>
      <c r="O749" s="46"/>
      <c r="P749" s="46"/>
      <c r="Q749" s="46"/>
      <c r="R749" s="46"/>
      <c r="S749" s="46" t="s">
        <v>40</v>
      </c>
      <c r="T749" s="46"/>
      <c r="U749" s="46"/>
      <c r="V749" s="16" t="str">
        <f t="shared" si="0"/>
        <v>B</v>
      </c>
      <c r="W749" s="13" t="str">
        <f t="shared" si="1"/>
        <v>Q3</v>
      </c>
      <c r="X749" s="46"/>
      <c r="Y749" s="46" t="s">
        <v>2531</v>
      </c>
      <c r="Z749" s="46" t="s">
        <v>43</v>
      </c>
    </row>
    <row r="750" spans="1:26" ht="15.75" customHeight="1">
      <c r="A750" s="48"/>
      <c r="B750" s="48"/>
      <c r="C750" s="106" t="s">
        <v>2516</v>
      </c>
      <c r="D750" s="40">
        <v>743</v>
      </c>
      <c r="E750" s="41" t="s">
        <v>2663</v>
      </c>
      <c r="F750" s="45" t="s">
        <v>168</v>
      </c>
      <c r="G750" s="46"/>
      <c r="H750" s="46" t="s">
        <v>165</v>
      </c>
      <c r="I750" s="46" t="s">
        <v>753</v>
      </c>
      <c r="J750" s="46" t="s">
        <v>1229</v>
      </c>
      <c r="K750" s="46" t="s">
        <v>874</v>
      </c>
      <c r="L750" s="46">
        <v>2018</v>
      </c>
      <c r="M750" s="46"/>
      <c r="N750" s="46"/>
      <c r="O750" s="46"/>
      <c r="P750" s="46"/>
      <c r="Q750" s="46"/>
      <c r="R750" s="46"/>
      <c r="S750" s="46" t="s">
        <v>40</v>
      </c>
      <c r="T750" s="46"/>
      <c r="U750" s="46"/>
      <c r="V750" s="16" t="str">
        <f t="shared" si="0"/>
        <v>B</v>
      </c>
      <c r="W750" s="13" t="str">
        <f t="shared" si="1"/>
        <v>Q3</v>
      </c>
      <c r="X750" s="46"/>
      <c r="Y750" s="46" t="s">
        <v>2531</v>
      </c>
      <c r="Z750" s="46" t="s">
        <v>43</v>
      </c>
    </row>
    <row r="751" spans="1:26" ht="15.75" customHeight="1">
      <c r="A751" s="48"/>
      <c r="B751" s="48"/>
      <c r="C751" s="106" t="s">
        <v>2516</v>
      </c>
      <c r="D751" s="40">
        <v>744</v>
      </c>
      <c r="E751" s="41" t="s">
        <v>2664</v>
      </c>
      <c r="F751" s="45" t="s">
        <v>168</v>
      </c>
      <c r="G751" s="45" t="s">
        <v>35</v>
      </c>
      <c r="H751" s="46" t="s">
        <v>165</v>
      </c>
      <c r="I751" s="46" t="s">
        <v>2665</v>
      </c>
      <c r="J751" s="46" t="s">
        <v>299</v>
      </c>
      <c r="K751" s="46" t="s">
        <v>1524</v>
      </c>
      <c r="L751" s="46">
        <v>2018</v>
      </c>
      <c r="M751" s="46"/>
      <c r="N751" s="46"/>
      <c r="O751" s="46"/>
      <c r="P751" s="46"/>
      <c r="Q751" s="46"/>
      <c r="R751" s="46"/>
      <c r="S751" s="46"/>
      <c r="T751" s="46" t="s">
        <v>40</v>
      </c>
      <c r="U751" s="46"/>
      <c r="V751" s="16" t="str">
        <f t="shared" si="0"/>
        <v>C</v>
      </c>
      <c r="W751" s="13" t="str">
        <f t="shared" si="1"/>
        <v>Q4</v>
      </c>
      <c r="X751" s="46"/>
      <c r="Y751" s="46" t="s">
        <v>2539</v>
      </c>
      <c r="Z751" s="46" t="s">
        <v>43</v>
      </c>
    </row>
    <row r="752" spans="1:26" ht="15.75" customHeight="1">
      <c r="A752" s="48"/>
      <c r="B752" s="48"/>
      <c r="C752" s="106" t="s">
        <v>2516</v>
      </c>
      <c r="D752" s="40">
        <v>745</v>
      </c>
      <c r="E752" s="41" t="s">
        <v>2666</v>
      </c>
      <c r="F752" s="45" t="s">
        <v>168</v>
      </c>
      <c r="G752" s="46"/>
      <c r="H752" s="46" t="s">
        <v>165</v>
      </c>
      <c r="I752" s="45" t="s">
        <v>75</v>
      </c>
      <c r="J752" s="46" t="s">
        <v>292</v>
      </c>
      <c r="K752" s="46" t="s">
        <v>1286</v>
      </c>
      <c r="L752" s="46">
        <v>2018</v>
      </c>
      <c r="M752" s="46"/>
      <c r="N752" s="46"/>
      <c r="O752" s="46"/>
      <c r="P752" s="46"/>
      <c r="Q752" s="46"/>
      <c r="R752" s="46" t="s">
        <v>40</v>
      </c>
      <c r="S752" s="46"/>
      <c r="T752" s="46"/>
      <c r="U752" s="46"/>
      <c r="V752" s="16" t="str">
        <f t="shared" si="0"/>
        <v>A2</v>
      </c>
      <c r="W752" s="13" t="str">
        <f t="shared" si="1"/>
        <v>Q2</v>
      </c>
      <c r="X752" s="46"/>
      <c r="Y752" s="46" t="s">
        <v>2539</v>
      </c>
      <c r="Z752" s="46" t="s">
        <v>43</v>
      </c>
    </row>
    <row r="753" spans="1:26" ht="15.75" customHeight="1">
      <c r="A753" s="48"/>
      <c r="B753" s="48"/>
      <c r="C753" s="106" t="s">
        <v>2516</v>
      </c>
      <c r="D753" s="40">
        <v>746</v>
      </c>
      <c r="E753" s="41" t="s">
        <v>2667</v>
      </c>
      <c r="F753" s="45" t="s">
        <v>168</v>
      </c>
      <c r="G753" s="46"/>
      <c r="H753" s="46" t="s">
        <v>165</v>
      </c>
      <c r="I753" s="46" t="s">
        <v>753</v>
      </c>
      <c r="J753" s="46" t="s">
        <v>1229</v>
      </c>
      <c r="K753" s="46" t="s">
        <v>874</v>
      </c>
      <c r="L753" s="46">
        <v>2018</v>
      </c>
      <c r="M753" s="46"/>
      <c r="N753" s="46"/>
      <c r="O753" s="46"/>
      <c r="P753" s="46"/>
      <c r="Q753" s="46"/>
      <c r="R753" s="46"/>
      <c r="S753" s="46" t="s">
        <v>40</v>
      </c>
      <c r="T753" s="46"/>
      <c r="U753" s="46"/>
      <c r="V753" s="16" t="str">
        <f t="shared" si="0"/>
        <v>B</v>
      </c>
      <c r="W753" s="13" t="str">
        <f t="shared" si="1"/>
        <v>Q3</v>
      </c>
      <c r="X753" s="46"/>
      <c r="Y753" s="46" t="s">
        <v>2531</v>
      </c>
      <c r="Z753" s="46" t="s">
        <v>43</v>
      </c>
    </row>
    <row r="754" spans="1:26" ht="15.75" customHeight="1">
      <c r="A754" s="48"/>
      <c r="B754" s="48"/>
      <c r="C754" s="106" t="s">
        <v>2516</v>
      </c>
      <c r="D754" s="40">
        <v>747</v>
      </c>
      <c r="E754" s="41" t="s">
        <v>2668</v>
      </c>
      <c r="F754" s="45" t="s">
        <v>168</v>
      </c>
      <c r="G754" s="46"/>
      <c r="H754" s="46" t="s">
        <v>2669</v>
      </c>
      <c r="I754" s="46" t="s">
        <v>753</v>
      </c>
      <c r="J754" s="46" t="s">
        <v>1229</v>
      </c>
      <c r="K754" s="46" t="s">
        <v>874</v>
      </c>
      <c r="L754" s="46">
        <v>2018</v>
      </c>
      <c r="M754" s="46"/>
      <c r="N754" s="46"/>
      <c r="O754" s="46"/>
      <c r="P754" s="46"/>
      <c r="Q754" s="46"/>
      <c r="R754" s="46"/>
      <c r="S754" s="46" t="s">
        <v>40</v>
      </c>
      <c r="T754" s="46"/>
      <c r="U754" s="46"/>
      <c r="V754" s="16" t="str">
        <f t="shared" si="0"/>
        <v>B</v>
      </c>
      <c r="W754" s="13" t="str">
        <f t="shared" si="1"/>
        <v>Q3</v>
      </c>
      <c r="X754" s="46"/>
      <c r="Y754" s="46" t="s">
        <v>2531</v>
      </c>
      <c r="Z754" s="46" t="s">
        <v>43</v>
      </c>
    </row>
    <row r="755" spans="1:26" ht="15.75" customHeight="1">
      <c r="A755" s="48"/>
      <c r="B755" s="48"/>
      <c r="C755" s="106" t="s">
        <v>2516</v>
      </c>
      <c r="D755" s="40">
        <v>748</v>
      </c>
      <c r="E755" s="41" t="s">
        <v>2670</v>
      </c>
      <c r="F755" s="45" t="s">
        <v>168</v>
      </c>
      <c r="G755" s="46"/>
      <c r="H755" s="46" t="s">
        <v>2527</v>
      </c>
      <c r="I755" s="45" t="s">
        <v>110</v>
      </c>
      <c r="J755" s="46" t="s">
        <v>2671</v>
      </c>
      <c r="K755" s="46" t="s">
        <v>2642</v>
      </c>
      <c r="L755" s="46">
        <v>2018</v>
      </c>
      <c r="M755" s="46"/>
      <c r="N755" s="46"/>
      <c r="O755" s="46"/>
      <c r="P755" s="46"/>
      <c r="Q755" s="46"/>
      <c r="R755" s="46" t="s">
        <v>40</v>
      </c>
      <c r="S755" s="46"/>
      <c r="T755" s="46"/>
      <c r="U755" s="46"/>
      <c r="V755" s="16" t="str">
        <f t="shared" si="0"/>
        <v>A2</v>
      </c>
      <c r="W755" s="13" t="str">
        <f t="shared" si="1"/>
        <v>Q2</v>
      </c>
      <c r="X755" s="46"/>
      <c r="Y755" s="46" t="s">
        <v>2539</v>
      </c>
      <c r="Z755" s="46" t="s">
        <v>43</v>
      </c>
    </row>
    <row r="756" spans="1:26" ht="15.75" customHeight="1">
      <c r="A756" s="48"/>
      <c r="B756" s="48"/>
      <c r="C756" s="106" t="s">
        <v>2516</v>
      </c>
      <c r="D756" s="40">
        <v>749</v>
      </c>
      <c r="E756" s="41" t="s">
        <v>2672</v>
      </c>
      <c r="F756" s="45" t="s">
        <v>168</v>
      </c>
      <c r="G756" s="46"/>
      <c r="H756" s="46" t="s">
        <v>165</v>
      </c>
      <c r="I756" s="45" t="s">
        <v>75</v>
      </c>
      <c r="J756" s="46" t="s">
        <v>2634</v>
      </c>
      <c r="K756" s="46" t="s">
        <v>2635</v>
      </c>
      <c r="L756" s="46">
        <v>2018</v>
      </c>
      <c r="M756" s="46"/>
      <c r="N756" s="46"/>
      <c r="O756" s="46"/>
      <c r="P756" s="46"/>
      <c r="Q756" s="46"/>
      <c r="R756" s="46" t="s">
        <v>40</v>
      </c>
      <c r="S756" s="46"/>
      <c r="T756" s="46"/>
      <c r="U756" s="46"/>
      <c r="V756" s="16" t="str">
        <f t="shared" si="0"/>
        <v>A2</v>
      </c>
      <c r="W756" s="13" t="str">
        <f t="shared" si="1"/>
        <v>Q2</v>
      </c>
      <c r="X756" s="46"/>
      <c r="Y756" s="46" t="s">
        <v>2539</v>
      </c>
      <c r="Z756" s="46" t="s">
        <v>43</v>
      </c>
    </row>
    <row r="757" spans="1:26" ht="15.75" customHeight="1">
      <c r="A757" s="48"/>
      <c r="B757" s="48"/>
      <c r="C757" s="106" t="s">
        <v>2516</v>
      </c>
      <c r="D757" s="40">
        <v>750</v>
      </c>
      <c r="E757" s="41" t="s">
        <v>2673</v>
      </c>
      <c r="F757" s="45" t="s">
        <v>168</v>
      </c>
      <c r="G757" s="46"/>
      <c r="H757" s="46" t="s">
        <v>165</v>
      </c>
      <c r="I757" s="46" t="s">
        <v>45</v>
      </c>
      <c r="J757" s="46" t="s">
        <v>292</v>
      </c>
      <c r="K757" s="46" t="s">
        <v>293</v>
      </c>
      <c r="L757" s="46">
        <v>2018</v>
      </c>
      <c r="M757" s="46"/>
      <c r="N757" s="46"/>
      <c r="O757" s="46"/>
      <c r="P757" s="46"/>
      <c r="Q757" s="46"/>
      <c r="R757" s="46" t="s">
        <v>40</v>
      </c>
      <c r="S757" s="46"/>
      <c r="T757" s="46"/>
      <c r="U757" s="46"/>
      <c r="V757" s="16" t="str">
        <f t="shared" si="0"/>
        <v>A2</v>
      </c>
      <c r="W757" s="13" t="str">
        <f t="shared" si="1"/>
        <v>Q2</v>
      </c>
      <c r="X757" s="46"/>
      <c r="Y757" s="46" t="s">
        <v>2520</v>
      </c>
      <c r="Z757" s="46" t="s">
        <v>43</v>
      </c>
    </row>
    <row r="758" spans="1:26" ht="15.75" customHeight="1">
      <c r="A758" s="48"/>
      <c r="B758" s="48"/>
      <c r="C758" s="106" t="s">
        <v>2516</v>
      </c>
      <c r="D758" s="40">
        <v>751</v>
      </c>
      <c r="E758" s="41" t="s">
        <v>2674</v>
      </c>
      <c r="F758" s="45" t="s">
        <v>168</v>
      </c>
      <c r="G758" s="46"/>
      <c r="H758" s="46" t="s">
        <v>2669</v>
      </c>
      <c r="I758" s="46" t="s">
        <v>753</v>
      </c>
      <c r="J758" s="46" t="s">
        <v>1229</v>
      </c>
      <c r="K758" s="46" t="s">
        <v>874</v>
      </c>
      <c r="L758" s="46">
        <v>2018</v>
      </c>
      <c r="M758" s="46"/>
      <c r="N758" s="46"/>
      <c r="O758" s="46"/>
      <c r="P758" s="46"/>
      <c r="Q758" s="46"/>
      <c r="R758" s="46"/>
      <c r="S758" s="46" t="s">
        <v>40</v>
      </c>
      <c r="T758" s="46"/>
      <c r="U758" s="46"/>
      <c r="V758" s="16" t="str">
        <f t="shared" si="0"/>
        <v>B</v>
      </c>
      <c r="W758" s="13" t="str">
        <f t="shared" si="1"/>
        <v>Q3</v>
      </c>
      <c r="X758" s="46"/>
      <c r="Y758" s="46" t="s">
        <v>2531</v>
      </c>
      <c r="Z758" s="46" t="s">
        <v>43</v>
      </c>
    </row>
    <row r="759" spans="1:26" ht="15.75" customHeight="1">
      <c r="A759" s="48"/>
      <c r="B759" s="48"/>
      <c r="C759" s="106" t="s">
        <v>2516</v>
      </c>
      <c r="D759" s="40">
        <v>752</v>
      </c>
      <c r="E759" s="41" t="s">
        <v>2675</v>
      </c>
      <c r="F759" s="45" t="s">
        <v>168</v>
      </c>
      <c r="G759" s="46"/>
      <c r="H759" s="46" t="s">
        <v>2676</v>
      </c>
      <c r="I759" s="46" t="s">
        <v>124</v>
      </c>
      <c r="J759" s="46" t="s">
        <v>2624</v>
      </c>
      <c r="K759" s="46" t="s">
        <v>2625</v>
      </c>
      <c r="L759" s="46">
        <v>2018</v>
      </c>
      <c r="M759" s="46"/>
      <c r="N759" s="46"/>
      <c r="O759" s="46"/>
      <c r="P759" s="46"/>
      <c r="Q759" s="46"/>
      <c r="R759" s="46"/>
      <c r="S759" s="46"/>
      <c r="T759" s="46"/>
      <c r="U759" s="46" t="s">
        <v>40</v>
      </c>
      <c r="V759" s="16" t="str">
        <f t="shared" si="0"/>
        <v>NI</v>
      </c>
      <c r="W759" s="13" t="str">
        <f t="shared" si="1"/>
        <v>NI</v>
      </c>
      <c r="X759" s="46"/>
      <c r="Y759" s="46" t="s">
        <v>2598</v>
      </c>
      <c r="Z759" s="46" t="s">
        <v>43</v>
      </c>
    </row>
    <row r="760" spans="1:26" ht="15.75" customHeight="1">
      <c r="A760" s="48"/>
      <c r="B760" s="48"/>
      <c r="C760" s="106" t="s">
        <v>2516</v>
      </c>
      <c r="D760" s="40">
        <v>753</v>
      </c>
      <c r="E760" s="41" t="s">
        <v>2677</v>
      </c>
      <c r="F760" s="45" t="s">
        <v>168</v>
      </c>
      <c r="G760" s="46"/>
      <c r="H760" s="46" t="s">
        <v>2669</v>
      </c>
      <c r="I760" s="46" t="s">
        <v>753</v>
      </c>
      <c r="J760" s="46" t="s">
        <v>1229</v>
      </c>
      <c r="K760" s="46" t="s">
        <v>874</v>
      </c>
      <c r="L760" s="46">
        <v>2018</v>
      </c>
      <c r="M760" s="46"/>
      <c r="N760" s="46"/>
      <c r="O760" s="46"/>
      <c r="P760" s="46"/>
      <c r="Q760" s="46"/>
      <c r="R760" s="46"/>
      <c r="S760" s="46" t="s">
        <v>40</v>
      </c>
      <c r="T760" s="46"/>
      <c r="U760" s="46"/>
      <c r="V760" s="16" t="str">
        <f t="shared" si="0"/>
        <v>B</v>
      </c>
      <c r="W760" s="13" t="str">
        <f t="shared" si="1"/>
        <v>Q3</v>
      </c>
      <c r="X760" s="46"/>
      <c r="Y760" s="46" t="s">
        <v>2531</v>
      </c>
      <c r="Z760" s="46" t="s">
        <v>43</v>
      </c>
    </row>
    <row r="761" spans="1:26" ht="15.75" customHeight="1">
      <c r="A761" s="48"/>
      <c r="B761" s="48"/>
      <c r="C761" s="106" t="s">
        <v>2516</v>
      </c>
      <c r="D761" s="40">
        <v>754</v>
      </c>
      <c r="E761" s="41" t="s">
        <v>2678</v>
      </c>
      <c r="F761" s="45" t="s">
        <v>168</v>
      </c>
      <c r="G761" s="46"/>
      <c r="H761" s="46" t="s">
        <v>2527</v>
      </c>
      <c r="I761" s="46" t="s">
        <v>59</v>
      </c>
      <c r="J761" s="46" t="s">
        <v>804</v>
      </c>
      <c r="K761" s="46" t="s">
        <v>805</v>
      </c>
      <c r="L761" s="46">
        <v>2018</v>
      </c>
      <c r="M761" s="46"/>
      <c r="N761" s="46"/>
      <c r="O761" s="46" t="s">
        <v>40</v>
      </c>
      <c r="P761" s="46"/>
      <c r="Q761" s="46"/>
      <c r="R761" s="46"/>
      <c r="S761" s="46"/>
      <c r="T761" s="46"/>
      <c r="U761" s="46"/>
      <c r="V761" s="16" t="str">
        <f t="shared" si="0"/>
        <v>B</v>
      </c>
      <c r="W761" s="13" t="str">
        <f t="shared" si="1"/>
        <v>Q3</v>
      </c>
      <c r="X761" s="46"/>
      <c r="Y761" s="46" t="s">
        <v>2539</v>
      </c>
      <c r="Z761" s="46" t="s">
        <v>43</v>
      </c>
    </row>
    <row r="762" spans="1:26" ht="15.75" customHeight="1">
      <c r="A762" s="48"/>
      <c r="B762" s="48"/>
      <c r="C762" s="106" t="s">
        <v>2516</v>
      </c>
      <c r="D762" s="40">
        <v>755</v>
      </c>
      <c r="E762" s="41" t="s">
        <v>2679</v>
      </c>
      <c r="F762" s="45" t="s">
        <v>168</v>
      </c>
      <c r="G762" s="46"/>
      <c r="H762" s="46" t="s">
        <v>165</v>
      </c>
      <c r="I762" s="45" t="s">
        <v>75</v>
      </c>
      <c r="J762" s="46" t="s">
        <v>292</v>
      </c>
      <c r="K762" s="46" t="s">
        <v>293</v>
      </c>
      <c r="L762" s="46">
        <v>2018</v>
      </c>
      <c r="M762" s="46"/>
      <c r="N762" s="46"/>
      <c r="O762" s="46"/>
      <c r="P762" s="46"/>
      <c r="Q762" s="46"/>
      <c r="R762" s="46" t="s">
        <v>40</v>
      </c>
      <c r="S762" s="46"/>
      <c r="T762" s="46"/>
      <c r="U762" s="46"/>
      <c r="V762" s="16" t="str">
        <f t="shared" si="0"/>
        <v>A2</v>
      </c>
      <c r="W762" s="13" t="str">
        <f t="shared" si="1"/>
        <v>Q2</v>
      </c>
      <c r="X762" s="46"/>
      <c r="Y762" s="46" t="s">
        <v>2539</v>
      </c>
      <c r="Z762" s="46" t="s">
        <v>43</v>
      </c>
    </row>
    <row r="763" spans="1:26" ht="15.75" customHeight="1">
      <c r="A763" s="48"/>
      <c r="B763" s="48"/>
      <c r="C763" s="106" t="s">
        <v>2516</v>
      </c>
      <c r="D763" s="40">
        <v>756</v>
      </c>
      <c r="E763" s="41" t="s">
        <v>2680</v>
      </c>
      <c r="F763" s="45" t="s">
        <v>168</v>
      </c>
      <c r="G763" s="46"/>
      <c r="H763" s="46" t="s">
        <v>2518</v>
      </c>
      <c r="I763" s="46" t="s">
        <v>2681</v>
      </c>
      <c r="J763" s="46" t="s">
        <v>2682</v>
      </c>
      <c r="K763" s="46" t="s">
        <v>2683</v>
      </c>
      <c r="L763" s="46">
        <v>2018</v>
      </c>
      <c r="M763" s="46"/>
      <c r="N763" s="46"/>
      <c r="O763" s="46"/>
      <c r="P763" s="46"/>
      <c r="Q763" s="46"/>
      <c r="R763" s="46"/>
      <c r="S763" s="46"/>
      <c r="T763" s="46"/>
      <c r="U763" s="46" t="s">
        <v>40</v>
      </c>
      <c r="V763" s="16" t="str">
        <f t="shared" si="0"/>
        <v>NI</v>
      </c>
      <c r="W763" s="13" t="str">
        <f t="shared" si="1"/>
        <v>NI</v>
      </c>
      <c r="X763" s="46"/>
      <c r="Y763" s="70" t="s">
        <v>2684</v>
      </c>
      <c r="Z763" s="46" t="s">
        <v>43</v>
      </c>
    </row>
    <row r="764" spans="1:26" ht="15.75" customHeight="1">
      <c r="A764" s="48"/>
      <c r="B764" s="48"/>
      <c r="C764" s="106" t="s">
        <v>2516</v>
      </c>
      <c r="D764" s="40">
        <v>757</v>
      </c>
      <c r="E764" s="41" t="s">
        <v>2685</v>
      </c>
      <c r="F764" s="45" t="s">
        <v>168</v>
      </c>
      <c r="G764" s="46"/>
      <c r="H764" s="46" t="s">
        <v>2518</v>
      </c>
      <c r="I764" s="46" t="s">
        <v>124</v>
      </c>
      <c r="J764" s="46" t="s">
        <v>2686</v>
      </c>
      <c r="K764" s="46" t="s">
        <v>2687</v>
      </c>
      <c r="L764" s="46">
        <v>2018</v>
      </c>
      <c r="M764" s="46"/>
      <c r="N764" s="46"/>
      <c r="O764" s="46"/>
      <c r="P764" s="46"/>
      <c r="Q764" s="46" t="s">
        <v>40</v>
      </c>
      <c r="R764" s="46"/>
      <c r="S764" s="46"/>
      <c r="T764" s="46"/>
      <c r="U764" s="46"/>
      <c r="V764" s="16" t="str">
        <f t="shared" si="0"/>
        <v>A1</v>
      </c>
      <c r="W764" s="13" t="str">
        <f t="shared" si="1"/>
        <v>Q1</v>
      </c>
      <c r="X764" s="46"/>
      <c r="Y764" s="46" t="s">
        <v>2688</v>
      </c>
      <c r="Z764" s="46" t="s">
        <v>43</v>
      </c>
    </row>
    <row r="765" spans="1:26" ht="15.75" customHeight="1">
      <c r="A765" s="48"/>
      <c r="B765" s="48"/>
      <c r="C765" s="106" t="s">
        <v>2516</v>
      </c>
      <c r="D765" s="40">
        <v>758</v>
      </c>
      <c r="E765" s="41" t="s">
        <v>2689</v>
      </c>
      <c r="F765" s="45" t="s">
        <v>168</v>
      </c>
      <c r="G765" s="46"/>
      <c r="H765" s="46" t="s">
        <v>165</v>
      </c>
      <c r="I765" s="46" t="s">
        <v>45</v>
      </c>
      <c r="J765" s="46" t="s">
        <v>292</v>
      </c>
      <c r="K765" s="46" t="s">
        <v>293</v>
      </c>
      <c r="L765" s="46">
        <v>2018</v>
      </c>
      <c r="M765" s="46"/>
      <c r="N765" s="46"/>
      <c r="O765" s="46"/>
      <c r="P765" s="46"/>
      <c r="Q765" s="46"/>
      <c r="R765" s="46" t="s">
        <v>40</v>
      </c>
      <c r="S765" s="46"/>
      <c r="T765" s="46"/>
      <c r="U765" s="46"/>
      <c r="V765" s="16" t="str">
        <f t="shared" si="0"/>
        <v>A2</v>
      </c>
      <c r="W765" s="13" t="str">
        <f t="shared" si="1"/>
        <v>Q2</v>
      </c>
      <c r="X765" s="46"/>
      <c r="Y765" s="46" t="s">
        <v>2598</v>
      </c>
      <c r="Z765" s="46" t="s">
        <v>43</v>
      </c>
    </row>
    <row r="766" spans="1:26" ht="15.75" customHeight="1">
      <c r="A766" s="48"/>
      <c r="B766" s="48"/>
      <c r="C766" s="106" t="s">
        <v>2516</v>
      </c>
      <c r="D766" s="40">
        <v>759</v>
      </c>
      <c r="E766" s="41" t="s">
        <v>2690</v>
      </c>
      <c r="F766" s="45" t="s">
        <v>168</v>
      </c>
      <c r="G766" s="46"/>
      <c r="H766" s="46" t="s">
        <v>2669</v>
      </c>
      <c r="I766" s="46" t="s">
        <v>753</v>
      </c>
      <c r="J766" s="46" t="s">
        <v>1229</v>
      </c>
      <c r="K766" s="46" t="s">
        <v>874</v>
      </c>
      <c r="L766" s="46">
        <v>2018</v>
      </c>
      <c r="M766" s="46"/>
      <c r="N766" s="46"/>
      <c r="O766" s="46"/>
      <c r="P766" s="46"/>
      <c r="Q766" s="46"/>
      <c r="R766" s="46"/>
      <c r="S766" s="46" t="s">
        <v>40</v>
      </c>
      <c r="T766" s="46"/>
      <c r="U766" s="46"/>
      <c r="V766" s="16" t="str">
        <f t="shared" si="0"/>
        <v>B</v>
      </c>
      <c r="W766" s="13" t="str">
        <f t="shared" si="1"/>
        <v>Q3</v>
      </c>
      <c r="X766" s="46"/>
      <c r="Y766" s="46" t="s">
        <v>2531</v>
      </c>
      <c r="Z766" s="46" t="s">
        <v>43</v>
      </c>
    </row>
    <row r="767" spans="1:26" ht="15.75" customHeight="1">
      <c r="A767" s="48"/>
      <c r="B767" s="48"/>
      <c r="C767" s="106" t="s">
        <v>2516</v>
      </c>
      <c r="D767" s="40">
        <v>760</v>
      </c>
      <c r="E767" s="41" t="s">
        <v>2691</v>
      </c>
      <c r="F767" s="45" t="s">
        <v>168</v>
      </c>
      <c r="G767" s="46"/>
      <c r="H767" s="46" t="s">
        <v>2518</v>
      </c>
      <c r="I767" s="46" t="s">
        <v>2645</v>
      </c>
      <c r="J767" s="46" t="s">
        <v>2692</v>
      </c>
      <c r="K767" s="46" t="s">
        <v>1274</v>
      </c>
      <c r="L767" s="46">
        <v>2018</v>
      </c>
      <c r="M767" s="46"/>
      <c r="N767" s="46"/>
      <c r="O767" s="46"/>
      <c r="P767" s="46"/>
      <c r="Q767" s="46"/>
      <c r="R767" s="46"/>
      <c r="S767" s="46"/>
      <c r="T767" s="46"/>
      <c r="U767" s="46" t="s">
        <v>40</v>
      </c>
      <c r="V767" s="16" t="str">
        <f t="shared" si="0"/>
        <v>NI</v>
      </c>
      <c r="W767" s="13" t="str">
        <f t="shared" si="1"/>
        <v>NI</v>
      </c>
      <c r="X767" s="46"/>
      <c r="Y767" s="46" t="s">
        <v>2520</v>
      </c>
      <c r="Z767" s="46" t="s">
        <v>43</v>
      </c>
    </row>
    <row r="768" spans="1:26" ht="15.75" customHeight="1">
      <c r="A768" s="48"/>
      <c r="B768" s="48"/>
      <c r="C768" s="106" t="s">
        <v>2516</v>
      </c>
      <c r="D768" s="40">
        <v>761</v>
      </c>
      <c r="E768" s="41" t="s">
        <v>2693</v>
      </c>
      <c r="F768" s="45" t="s">
        <v>168</v>
      </c>
      <c r="G768" s="46"/>
      <c r="H768" s="46" t="s">
        <v>2669</v>
      </c>
      <c r="I768" s="46" t="s">
        <v>753</v>
      </c>
      <c r="J768" s="46" t="s">
        <v>1229</v>
      </c>
      <c r="K768" s="46" t="s">
        <v>874</v>
      </c>
      <c r="L768" s="46">
        <v>2018</v>
      </c>
      <c r="M768" s="46"/>
      <c r="N768" s="46"/>
      <c r="O768" s="46"/>
      <c r="P768" s="46"/>
      <c r="Q768" s="46"/>
      <c r="R768" s="46"/>
      <c r="S768" s="46" t="s">
        <v>40</v>
      </c>
      <c r="T768" s="46"/>
      <c r="U768" s="46"/>
      <c r="V768" s="16" t="str">
        <f t="shared" si="0"/>
        <v>B</v>
      </c>
      <c r="W768" s="13" t="str">
        <f t="shared" si="1"/>
        <v>Q3</v>
      </c>
      <c r="X768" s="46"/>
      <c r="Y768" s="46" t="s">
        <v>2531</v>
      </c>
      <c r="Z768" s="46" t="s">
        <v>43</v>
      </c>
    </row>
    <row r="769" spans="1:26" ht="15.75" customHeight="1">
      <c r="A769" s="48"/>
      <c r="B769" s="48"/>
      <c r="C769" s="106" t="s">
        <v>2516</v>
      </c>
      <c r="D769" s="40">
        <v>762</v>
      </c>
      <c r="E769" s="41" t="s">
        <v>2694</v>
      </c>
      <c r="F769" s="45" t="s">
        <v>168</v>
      </c>
      <c r="G769" s="46"/>
      <c r="H769" s="46" t="s">
        <v>2695</v>
      </c>
      <c r="I769" s="46" t="s">
        <v>1358</v>
      </c>
      <c r="J769" s="46" t="s">
        <v>292</v>
      </c>
      <c r="K769" s="46" t="s">
        <v>293</v>
      </c>
      <c r="L769" s="46">
        <v>2018</v>
      </c>
      <c r="M769" s="46"/>
      <c r="N769" s="46"/>
      <c r="O769" s="46"/>
      <c r="P769" s="46"/>
      <c r="Q769" s="46"/>
      <c r="R769" s="46" t="s">
        <v>40</v>
      </c>
      <c r="S769" s="46"/>
      <c r="T769" s="46"/>
      <c r="U769" s="46"/>
      <c r="V769" s="16" t="str">
        <f t="shared" si="0"/>
        <v>A2</v>
      </c>
      <c r="W769" s="13" t="str">
        <f t="shared" si="1"/>
        <v>Q2</v>
      </c>
      <c r="X769" s="46"/>
      <c r="Y769" s="46" t="s">
        <v>2598</v>
      </c>
      <c r="Z769" s="46" t="s">
        <v>43</v>
      </c>
    </row>
    <row r="770" spans="1:26" ht="15.75" customHeight="1">
      <c r="A770" s="48"/>
      <c r="B770" s="48"/>
      <c r="C770" s="106" t="s">
        <v>2516</v>
      </c>
      <c r="D770" s="40">
        <v>763</v>
      </c>
      <c r="E770" s="41" t="s">
        <v>2696</v>
      </c>
      <c r="F770" s="45" t="s">
        <v>168</v>
      </c>
      <c r="G770" s="45" t="s">
        <v>2697</v>
      </c>
      <c r="H770" s="46" t="s">
        <v>2698</v>
      </c>
      <c r="I770" s="46" t="s">
        <v>1408</v>
      </c>
      <c r="J770" s="46" t="s">
        <v>292</v>
      </c>
      <c r="K770" s="46" t="s">
        <v>293</v>
      </c>
      <c r="L770" s="46">
        <v>2018</v>
      </c>
      <c r="M770" s="46"/>
      <c r="N770" s="46"/>
      <c r="O770" s="46"/>
      <c r="P770" s="46"/>
      <c r="Q770" s="46"/>
      <c r="R770" s="46" t="s">
        <v>40</v>
      </c>
      <c r="S770" s="46"/>
      <c r="T770" s="46"/>
      <c r="U770" s="46"/>
      <c r="V770" s="16" t="str">
        <f t="shared" si="0"/>
        <v>A2</v>
      </c>
      <c r="W770" s="13" t="str">
        <f t="shared" si="1"/>
        <v>Q2</v>
      </c>
      <c r="X770" s="46"/>
      <c r="Y770" s="46" t="s">
        <v>2520</v>
      </c>
      <c r="Z770" s="46" t="s">
        <v>43</v>
      </c>
    </row>
    <row r="771" spans="1:26" ht="15.75" customHeight="1">
      <c r="A771" s="48"/>
      <c r="B771" s="48"/>
      <c r="C771" s="106" t="s">
        <v>2516</v>
      </c>
      <c r="D771" s="40">
        <v>764</v>
      </c>
      <c r="E771" s="41" t="s">
        <v>2699</v>
      </c>
      <c r="F771" s="45" t="s">
        <v>58</v>
      </c>
      <c r="G771" s="46"/>
      <c r="H771" s="46" t="s">
        <v>165</v>
      </c>
      <c r="I771" s="46" t="s">
        <v>1358</v>
      </c>
      <c r="J771" s="46" t="s">
        <v>292</v>
      </c>
      <c r="K771" s="46" t="s">
        <v>293</v>
      </c>
      <c r="L771" s="46">
        <v>2018</v>
      </c>
      <c r="M771" s="46"/>
      <c r="N771" s="46"/>
      <c r="O771" s="46"/>
      <c r="P771" s="46"/>
      <c r="Q771" s="46"/>
      <c r="R771" s="46" t="s">
        <v>40</v>
      </c>
      <c r="S771" s="46"/>
      <c r="T771" s="46"/>
      <c r="U771" s="46"/>
      <c r="V771" s="16" t="str">
        <f t="shared" si="0"/>
        <v>A2</v>
      </c>
      <c r="W771" s="13" t="str">
        <f t="shared" si="1"/>
        <v>Q2</v>
      </c>
      <c r="X771" s="46"/>
      <c r="Y771" s="46" t="s">
        <v>2520</v>
      </c>
      <c r="Z771" s="46" t="s">
        <v>43</v>
      </c>
    </row>
    <row r="772" spans="1:26" ht="15.75" customHeight="1">
      <c r="A772" s="48"/>
      <c r="B772" s="48"/>
      <c r="C772" s="106" t="s">
        <v>2516</v>
      </c>
      <c r="D772" s="40">
        <v>765</v>
      </c>
      <c r="E772" s="41" t="s">
        <v>2700</v>
      </c>
      <c r="F772" s="45" t="s">
        <v>168</v>
      </c>
      <c r="G772" s="46"/>
      <c r="H772" s="46" t="s">
        <v>2527</v>
      </c>
      <c r="I772" s="45" t="s">
        <v>75</v>
      </c>
      <c r="J772" s="46" t="s">
        <v>2198</v>
      </c>
      <c r="K772" s="46" t="s">
        <v>2612</v>
      </c>
      <c r="L772" s="46">
        <v>2019</v>
      </c>
      <c r="M772" s="46"/>
      <c r="N772" s="46"/>
      <c r="O772" s="46"/>
      <c r="P772" s="46"/>
      <c r="Q772" s="46"/>
      <c r="R772" s="46"/>
      <c r="S772" s="46"/>
      <c r="T772" s="46"/>
      <c r="U772" s="45" t="s">
        <v>40</v>
      </c>
      <c r="V772" s="16" t="str">
        <f t="shared" si="0"/>
        <v>NI</v>
      </c>
      <c r="W772" s="13" t="str">
        <f t="shared" si="1"/>
        <v>NI</v>
      </c>
      <c r="X772" s="46"/>
      <c r="Y772" s="46" t="s">
        <v>2539</v>
      </c>
      <c r="Z772" s="46" t="s">
        <v>43</v>
      </c>
    </row>
    <row r="773" spans="1:26" ht="15.75" customHeight="1">
      <c r="A773" s="48"/>
      <c r="B773" s="48"/>
      <c r="C773" s="106" t="s">
        <v>2516</v>
      </c>
      <c r="D773" s="40">
        <v>766</v>
      </c>
      <c r="E773" s="41" t="s">
        <v>2701</v>
      </c>
      <c r="F773" s="45" t="s">
        <v>168</v>
      </c>
      <c r="G773" s="46"/>
      <c r="H773" s="46" t="s">
        <v>2527</v>
      </c>
      <c r="I773" s="45" t="s">
        <v>110</v>
      </c>
      <c r="J773" s="46" t="s">
        <v>2702</v>
      </c>
      <c r="K773" s="46" t="s">
        <v>2703</v>
      </c>
      <c r="L773" s="46">
        <v>2019</v>
      </c>
      <c r="M773" s="46"/>
      <c r="N773" s="46"/>
      <c r="O773" s="46"/>
      <c r="P773" s="46"/>
      <c r="Q773" s="46"/>
      <c r="R773" s="46" t="s">
        <v>40</v>
      </c>
      <c r="S773" s="46"/>
      <c r="T773" s="46"/>
      <c r="U773" s="46"/>
      <c r="V773" s="16" t="str">
        <f t="shared" si="0"/>
        <v>A2</v>
      </c>
      <c r="W773" s="13" t="str">
        <f t="shared" si="1"/>
        <v>Q2</v>
      </c>
      <c r="X773" s="46"/>
      <c r="Y773" s="46" t="s">
        <v>2539</v>
      </c>
      <c r="Z773" s="46" t="s">
        <v>43</v>
      </c>
    </row>
    <row r="774" spans="1:26" ht="15.75" customHeight="1">
      <c r="A774" s="48"/>
      <c r="B774" s="48"/>
      <c r="C774" s="106" t="s">
        <v>2516</v>
      </c>
      <c r="D774" s="40">
        <v>767</v>
      </c>
      <c r="E774" s="41" t="s">
        <v>2704</v>
      </c>
      <c r="F774" s="45" t="s">
        <v>168</v>
      </c>
      <c r="G774" s="46"/>
      <c r="H774" s="46" t="s">
        <v>2705</v>
      </c>
      <c r="I774" s="46" t="s">
        <v>59</v>
      </c>
      <c r="J774" s="46" t="s">
        <v>2706</v>
      </c>
      <c r="K774" s="46" t="s">
        <v>2707</v>
      </c>
      <c r="L774" s="46">
        <v>2019</v>
      </c>
      <c r="M774" s="46"/>
      <c r="N774" s="46"/>
      <c r="O774" s="46"/>
      <c r="P774" s="46"/>
      <c r="Q774" s="46"/>
      <c r="R774" s="46"/>
      <c r="S774" s="46"/>
      <c r="T774" s="46"/>
      <c r="U774" s="46" t="s">
        <v>40</v>
      </c>
      <c r="V774" s="16" t="str">
        <f t="shared" si="0"/>
        <v>NI</v>
      </c>
      <c r="W774" s="13" t="str">
        <f t="shared" si="1"/>
        <v>NI</v>
      </c>
      <c r="X774" s="46"/>
      <c r="Y774" s="46" t="s">
        <v>2598</v>
      </c>
      <c r="Z774" s="46" t="s">
        <v>43</v>
      </c>
    </row>
    <row r="775" spans="1:26" ht="15.75" customHeight="1">
      <c r="A775" s="48"/>
      <c r="B775" s="48"/>
      <c r="C775" s="106" t="s">
        <v>2516</v>
      </c>
      <c r="D775" s="40">
        <v>768</v>
      </c>
      <c r="E775" s="41" t="s">
        <v>2708</v>
      </c>
      <c r="F775" s="45" t="s">
        <v>58</v>
      </c>
      <c r="G775" s="46"/>
      <c r="H775" s="46" t="s">
        <v>2676</v>
      </c>
      <c r="I775" s="46" t="s">
        <v>2709</v>
      </c>
      <c r="J775" s="46" t="s">
        <v>2710</v>
      </c>
      <c r="K775" s="46" t="s">
        <v>2711</v>
      </c>
      <c r="L775" s="46">
        <v>2019</v>
      </c>
      <c r="M775" s="46"/>
      <c r="N775" s="46"/>
      <c r="O775" s="46"/>
      <c r="P775" s="46"/>
      <c r="Q775" s="46"/>
      <c r="R775" s="46"/>
      <c r="S775" s="46"/>
      <c r="T775" s="46"/>
      <c r="U775" s="46" t="s">
        <v>40</v>
      </c>
      <c r="V775" s="16" t="str">
        <f t="shared" si="0"/>
        <v>NI</v>
      </c>
      <c r="W775" s="13" t="str">
        <f t="shared" si="1"/>
        <v>NI</v>
      </c>
      <c r="X775" s="46"/>
      <c r="Y775" s="46" t="s">
        <v>2598</v>
      </c>
      <c r="Z775" s="46" t="s">
        <v>43</v>
      </c>
    </row>
    <row r="776" spans="1:26" ht="15.75" customHeight="1">
      <c r="A776" s="48"/>
      <c r="B776" s="48"/>
      <c r="C776" s="106" t="s">
        <v>2516</v>
      </c>
      <c r="D776" s="40">
        <v>769</v>
      </c>
      <c r="E776" s="41" t="s">
        <v>2712</v>
      </c>
      <c r="F776" s="45" t="s">
        <v>58</v>
      </c>
      <c r="G776" s="46"/>
      <c r="H776" s="46" t="s">
        <v>165</v>
      </c>
      <c r="I776" s="46" t="s">
        <v>52</v>
      </c>
      <c r="J776" s="46" t="s">
        <v>292</v>
      </c>
      <c r="K776" s="46" t="s">
        <v>293</v>
      </c>
      <c r="L776" s="46">
        <v>2019</v>
      </c>
      <c r="M776" s="46"/>
      <c r="N776" s="46"/>
      <c r="O776" s="46"/>
      <c r="P776" s="46"/>
      <c r="Q776" s="46"/>
      <c r="R776" s="46" t="s">
        <v>40</v>
      </c>
      <c r="S776" s="46"/>
      <c r="T776" s="46"/>
      <c r="U776" s="46"/>
      <c r="V776" s="16" t="str">
        <f t="shared" si="0"/>
        <v>A2</v>
      </c>
      <c r="W776" s="13" t="str">
        <f t="shared" si="1"/>
        <v>Q2</v>
      </c>
      <c r="X776" s="46"/>
      <c r="Y776" s="46" t="s">
        <v>2598</v>
      </c>
      <c r="Z776" s="46" t="s">
        <v>43</v>
      </c>
    </row>
    <row r="777" spans="1:26" ht="15.75" customHeight="1">
      <c r="A777" s="48"/>
      <c r="B777" s="48"/>
      <c r="C777" s="106" t="s">
        <v>2516</v>
      </c>
      <c r="D777" s="40">
        <v>770</v>
      </c>
      <c r="E777" s="41" t="s">
        <v>2713</v>
      </c>
      <c r="F777" s="45" t="s">
        <v>58</v>
      </c>
      <c r="G777" s="46"/>
      <c r="H777" s="46" t="s">
        <v>2676</v>
      </c>
      <c r="I777" s="46" t="s">
        <v>2714</v>
      </c>
      <c r="J777" s="46" t="s">
        <v>2715</v>
      </c>
      <c r="K777" s="46" t="s">
        <v>2716</v>
      </c>
      <c r="L777" s="46">
        <v>2019</v>
      </c>
      <c r="M777" s="46"/>
      <c r="N777" s="46"/>
      <c r="O777" s="46"/>
      <c r="P777" s="46"/>
      <c r="Q777" s="46"/>
      <c r="R777" s="46"/>
      <c r="S777" s="46"/>
      <c r="T777" s="46"/>
      <c r="U777" s="46" t="s">
        <v>40</v>
      </c>
      <c r="V777" s="16" t="str">
        <f t="shared" si="0"/>
        <v>NI</v>
      </c>
      <c r="W777" s="13" t="str">
        <f t="shared" si="1"/>
        <v>NI</v>
      </c>
      <c r="X777" s="46"/>
      <c r="Y777" s="46" t="s">
        <v>2598</v>
      </c>
      <c r="Z777" s="46" t="s">
        <v>43</v>
      </c>
    </row>
    <row r="778" spans="1:26" ht="15.75" customHeight="1">
      <c r="A778" s="48"/>
      <c r="B778" s="48"/>
      <c r="C778" s="106" t="s">
        <v>2516</v>
      </c>
      <c r="D778" s="40">
        <v>771</v>
      </c>
      <c r="E778" s="41" t="s">
        <v>2717</v>
      </c>
      <c r="F778" s="45" t="s">
        <v>168</v>
      </c>
      <c r="G778" s="46"/>
      <c r="H778" s="46" t="s">
        <v>2718</v>
      </c>
      <c r="I778" s="46" t="s">
        <v>59</v>
      </c>
      <c r="J778" s="46" t="s">
        <v>2719</v>
      </c>
      <c r="K778" s="46" t="s">
        <v>2720</v>
      </c>
      <c r="L778" s="46">
        <v>2019</v>
      </c>
      <c r="M778" s="46"/>
      <c r="N778" s="46"/>
      <c r="O778" s="46"/>
      <c r="P778" s="46" t="s">
        <v>40</v>
      </c>
      <c r="Q778" s="46"/>
      <c r="R778" s="46"/>
      <c r="S778" s="46"/>
      <c r="T778" s="46"/>
      <c r="U778" s="46"/>
      <c r="V778" s="16" t="str">
        <f t="shared" si="0"/>
        <v>C</v>
      </c>
      <c r="W778" s="13" t="str">
        <f t="shared" si="1"/>
        <v>Q4</v>
      </c>
      <c r="X778" s="46"/>
      <c r="Y778" s="46" t="s">
        <v>2598</v>
      </c>
      <c r="Z778" s="46" t="s">
        <v>43</v>
      </c>
    </row>
    <row r="779" spans="1:26" ht="15.75" customHeight="1">
      <c r="A779" s="48"/>
      <c r="B779" s="48"/>
      <c r="C779" s="106" t="s">
        <v>2516</v>
      </c>
      <c r="D779" s="40">
        <v>772</v>
      </c>
      <c r="E779" s="41" t="s">
        <v>2721</v>
      </c>
      <c r="F779" s="45" t="s">
        <v>168</v>
      </c>
      <c r="G779" s="46"/>
      <c r="H779" s="46" t="s">
        <v>2527</v>
      </c>
      <c r="I779" s="45" t="s">
        <v>75</v>
      </c>
      <c r="J779" s="46" t="s">
        <v>2198</v>
      </c>
      <c r="K779" s="46" t="s">
        <v>2612</v>
      </c>
      <c r="L779" s="46">
        <v>2019</v>
      </c>
      <c r="M779" s="46"/>
      <c r="N779" s="46"/>
      <c r="O779" s="46"/>
      <c r="P779" s="46"/>
      <c r="Q779" s="46"/>
      <c r="R779" s="46"/>
      <c r="S779" s="46"/>
      <c r="T779" s="46"/>
      <c r="U779" s="45" t="s">
        <v>40</v>
      </c>
      <c r="V779" s="16" t="str">
        <f t="shared" si="0"/>
        <v>NI</v>
      </c>
      <c r="W779" s="13" t="str">
        <f t="shared" si="1"/>
        <v>NI</v>
      </c>
      <c r="X779" s="46"/>
      <c r="Y779" s="46" t="s">
        <v>2539</v>
      </c>
      <c r="Z779" s="46" t="s">
        <v>43</v>
      </c>
    </row>
    <row r="780" spans="1:26" ht="15.75" customHeight="1">
      <c r="A780" s="48"/>
      <c r="B780" s="48"/>
      <c r="C780" s="106" t="s">
        <v>2516</v>
      </c>
      <c r="D780" s="40">
        <v>773</v>
      </c>
      <c r="E780" s="41" t="s">
        <v>2722</v>
      </c>
      <c r="F780" s="45" t="s">
        <v>168</v>
      </c>
      <c r="G780" s="45" t="s">
        <v>35</v>
      </c>
      <c r="H780" s="46" t="s">
        <v>2518</v>
      </c>
      <c r="I780" s="46" t="s">
        <v>2714</v>
      </c>
      <c r="J780" s="46" t="s">
        <v>2715</v>
      </c>
      <c r="K780" s="46" t="s">
        <v>2716</v>
      </c>
      <c r="L780" s="46">
        <v>2019</v>
      </c>
      <c r="M780" s="46"/>
      <c r="N780" s="46"/>
      <c r="O780" s="46"/>
      <c r="P780" s="46"/>
      <c r="Q780" s="46"/>
      <c r="R780" s="46"/>
      <c r="S780" s="46"/>
      <c r="T780" s="46"/>
      <c r="U780" s="46" t="s">
        <v>40</v>
      </c>
      <c r="V780" s="16" t="str">
        <f t="shared" si="0"/>
        <v>NI</v>
      </c>
      <c r="W780" s="13" t="str">
        <f t="shared" si="1"/>
        <v>NI</v>
      </c>
      <c r="X780" s="46"/>
      <c r="Y780" s="46" t="s">
        <v>2598</v>
      </c>
      <c r="Z780" s="46" t="s">
        <v>43</v>
      </c>
    </row>
    <row r="781" spans="1:26" ht="15.75" customHeight="1">
      <c r="A781" s="48"/>
      <c r="B781" s="48"/>
      <c r="C781" s="106" t="s">
        <v>2516</v>
      </c>
      <c r="D781" s="40">
        <v>774</v>
      </c>
      <c r="E781" s="41" t="s">
        <v>2723</v>
      </c>
      <c r="F781" s="45" t="s">
        <v>168</v>
      </c>
      <c r="G781" s="46"/>
      <c r="H781" s="46" t="s">
        <v>2527</v>
      </c>
      <c r="I781" s="45" t="s">
        <v>110</v>
      </c>
      <c r="J781" s="46" t="s">
        <v>2702</v>
      </c>
      <c r="K781" s="46" t="s">
        <v>2703</v>
      </c>
      <c r="L781" s="46">
        <v>2019</v>
      </c>
      <c r="M781" s="46"/>
      <c r="N781" s="46"/>
      <c r="O781" s="46"/>
      <c r="P781" s="46"/>
      <c r="Q781" s="46"/>
      <c r="R781" s="46" t="s">
        <v>40</v>
      </c>
      <c r="S781" s="46"/>
      <c r="T781" s="46"/>
      <c r="U781" s="46"/>
      <c r="V781" s="16" t="str">
        <f t="shared" si="0"/>
        <v>A2</v>
      </c>
      <c r="W781" s="13" t="str">
        <f t="shared" si="1"/>
        <v>Q2</v>
      </c>
      <c r="X781" s="46"/>
      <c r="Y781" s="46" t="s">
        <v>2539</v>
      </c>
      <c r="Z781" s="46" t="s">
        <v>43</v>
      </c>
    </row>
    <row r="782" spans="1:26" ht="15.75" customHeight="1">
      <c r="A782" s="48"/>
      <c r="B782" s="48"/>
      <c r="C782" s="106" t="s">
        <v>2516</v>
      </c>
      <c r="D782" s="40">
        <v>775</v>
      </c>
      <c r="E782" s="41" t="s">
        <v>2724</v>
      </c>
      <c r="F782" s="45" t="s">
        <v>168</v>
      </c>
      <c r="G782" s="46"/>
      <c r="H782" s="46" t="s">
        <v>2705</v>
      </c>
      <c r="I782" s="46" t="s">
        <v>59</v>
      </c>
      <c r="J782" s="46" t="s">
        <v>2725</v>
      </c>
      <c r="K782" s="46" t="s">
        <v>2726</v>
      </c>
      <c r="L782" s="46">
        <v>2019</v>
      </c>
      <c r="M782" s="46"/>
      <c r="N782" s="46"/>
      <c r="O782" s="46"/>
      <c r="P782" s="46" t="s">
        <v>40</v>
      </c>
      <c r="Q782" s="46"/>
      <c r="R782" s="46"/>
      <c r="S782" s="46"/>
      <c r="T782" s="46"/>
      <c r="U782" s="46"/>
      <c r="V782" s="16" t="str">
        <f t="shared" si="0"/>
        <v>C</v>
      </c>
      <c r="W782" s="13" t="str">
        <f t="shared" si="1"/>
        <v>Q4</v>
      </c>
      <c r="X782" s="46"/>
      <c r="Y782" s="46" t="s">
        <v>2727</v>
      </c>
      <c r="Z782" s="46" t="s">
        <v>43</v>
      </c>
    </row>
    <row r="783" spans="1:26" ht="15.75" customHeight="1">
      <c r="A783" s="48"/>
      <c r="B783" s="48"/>
      <c r="C783" s="106" t="s">
        <v>2516</v>
      </c>
      <c r="D783" s="40">
        <v>776</v>
      </c>
      <c r="E783" s="41" t="s">
        <v>2728</v>
      </c>
      <c r="F783" s="45" t="s">
        <v>168</v>
      </c>
      <c r="G783" s="46"/>
      <c r="H783" s="46" t="s">
        <v>2518</v>
      </c>
      <c r="I783" s="46" t="s">
        <v>59</v>
      </c>
      <c r="J783" s="46" t="s">
        <v>2729</v>
      </c>
      <c r="K783" s="46" t="s">
        <v>2730</v>
      </c>
      <c r="L783" s="46">
        <v>2019</v>
      </c>
      <c r="M783" s="46"/>
      <c r="N783" s="46"/>
      <c r="O783" s="46" t="s">
        <v>40</v>
      </c>
      <c r="P783" s="46"/>
      <c r="Q783" s="46"/>
      <c r="R783" s="46"/>
      <c r="S783" s="46"/>
      <c r="T783" s="46"/>
      <c r="U783" s="46"/>
      <c r="V783" s="16" t="str">
        <f t="shared" si="0"/>
        <v>B</v>
      </c>
      <c r="W783" s="13" t="str">
        <f t="shared" si="1"/>
        <v>Q3</v>
      </c>
      <c r="X783" s="46"/>
      <c r="Y783" s="46" t="s">
        <v>2727</v>
      </c>
      <c r="Z783" s="46" t="s">
        <v>43</v>
      </c>
    </row>
    <row r="784" spans="1:26" ht="15.75" customHeight="1">
      <c r="A784" s="48"/>
      <c r="B784" s="48"/>
      <c r="C784" s="106" t="s">
        <v>2516</v>
      </c>
      <c r="D784" s="40">
        <v>777</v>
      </c>
      <c r="E784" s="41" t="s">
        <v>2731</v>
      </c>
      <c r="F784" s="45" t="s">
        <v>168</v>
      </c>
      <c r="G784" s="46"/>
      <c r="H784" s="46" t="s">
        <v>2518</v>
      </c>
      <c r="I784" s="46" t="s">
        <v>59</v>
      </c>
      <c r="J784" s="46" t="s">
        <v>1623</v>
      </c>
      <c r="K784" s="46" t="s">
        <v>2732</v>
      </c>
      <c r="L784" s="46">
        <v>2019</v>
      </c>
      <c r="M784" s="46"/>
      <c r="N784" s="46"/>
      <c r="O784" s="46" t="s">
        <v>40</v>
      </c>
      <c r="P784" s="46"/>
      <c r="Q784" s="46"/>
      <c r="R784" s="46"/>
      <c r="S784" s="46"/>
      <c r="T784" s="46"/>
      <c r="U784" s="46"/>
      <c r="V784" s="16" t="str">
        <f t="shared" si="0"/>
        <v>B</v>
      </c>
      <c r="W784" s="13" t="str">
        <f t="shared" si="1"/>
        <v>Q3</v>
      </c>
      <c r="X784" s="46"/>
      <c r="Y784" s="46" t="s">
        <v>2520</v>
      </c>
      <c r="Z784" s="46" t="s">
        <v>43</v>
      </c>
    </row>
    <row r="785" spans="1:26" ht="15.75" customHeight="1">
      <c r="A785" s="48"/>
      <c r="B785" s="48"/>
      <c r="C785" s="106" t="s">
        <v>2516</v>
      </c>
      <c r="D785" s="40">
        <v>778</v>
      </c>
      <c r="E785" s="41" t="s">
        <v>2733</v>
      </c>
      <c r="F785" s="45" t="s">
        <v>168</v>
      </c>
      <c r="G785" s="46"/>
      <c r="H785" s="46" t="s">
        <v>2734</v>
      </c>
      <c r="I785" s="46" t="s">
        <v>2709</v>
      </c>
      <c r="J785" s="46" t="s">
        <v>2710</v>
      </c>
      <c r="K785" s="46" t="s">
        <v>2711</v>
      </c>
      <c r="L785" s="46">
        <v>2019</v>
      </c>
      <c r="M785" s="46"/>
      <c r="N785" s="46"/>
      <c r="O785" s="46"/>
      <c r="P785" s="46"/>
      <c r="Q785" s="46"/>
      <c r="R785" s="46"/>
      <c r="S785" s="46"/>
      <c r="T785" s="46"/>
      <c r="U785" s="46" t="s">
        <v>40</v>
      </c>
      <c r="V785" s="16" t="str">
        <f t="shared" si="0"/>
        <v>NI</v>
      </c>
      <c r="W785" s="13" t="str">
        <f t="shared" si="1"/>
        <v>NI</v>
      </c>
      <c r="X785" s="46"/>
      <c r="Y785" s="46" t="s">
        <v>2598</v>
      </c>
      <c r="Z785" s="46" t="s">
        <v>43</v>
      </c>
    </row>
    <row r="786" spans="1:26" ht="15.75" customHeight="1">
      <c r="A786" s="48"/>
      <c r="B786" s="48"/>
      <c r="C786" s="106" t="s">
        <v>2516</v>
      </c>
      <c r="D786" s="40">
        <v>779</v>
      </c>
      <c r="E786" s="41" t="s">
        <v>2735</v>
      </c>
      <c r="F786" s="45" t="s">
        <v>168</v>
      </c>
      <c r="G786" s="46"/>
      <c r="H786" s="46" t="s">
        <v>2527</v>
      </c>
      <c r="I786" s="45" t="s">
        <v>75</v>
      </c>
      <c r="J786" s="46" t="s">
        <v>2198</v>
      </c>
      <c r="K786" s="46" t="s">
        <v>2612</v>
      </c>
      <c r="L786" s="46">
        <v>2019</v>
      </c>
      <c r="M786" s="46"/>
      <c r="N786" s="46"/>
      <c r="O786" s="46"/>
      <c r="P786" s="46"/>
      <c r="Q786" s="46"/>
      <c r="R786" s="46"/>
      <c r="S786" s="46"/>
      <c r="T786" s="46"/>
      <c r="U786" s="45" t="s">
        <v>40</v>
      </c>
      <c r="V786" s="16" t="str">
        <f t="shared" si="0"/>
        <v>NI</v>
      </c>
      <c r="W786" s="13" t="str">
        <f t="shared" si="1"/>
        <v>NI</v>
      </c>
      <c r="X786" s="46"/>
      <c r="Y786" s="46" t="s">
        <v>2539</v>
      </c>
      <c r="Z786" s="46" t="s">
        <v>43</v>
      </c>
    </row>
    <row r="787" spans="1:26" ht="15.75" customHeight="1">
      <c r="A787" s="48"/>
      <c r="B787" s="48"/>
      <c r="C787" s="106" t="s">
        <v>2516</v>
      </c>
      <c r="D787" s="40">
        <v>780</v>
      </c>
      <c r="E787" s="41" t="s">
        <v>2736</v>
      </c>
      <c r="F787" s="45" t="s">
        <v>168</v>
      </c>
      <c r="G787" s="45" t="s">
        <v>35</v>
      </c>
      <c r="H787" s="46" t="s">
        <v>2518</v>
      </c>
      <c r="I787" s="46" t="s">
        <v>65</v>
      </c>
      <c r="J787" s="46" t="s">
        <v>2235</v>
      </c>
      <c r="K787" s="46" t="s">
        <v>67</v>
      </c>
      <c r="L787" s="46">
        <v>2020</v>
      </c>
      <c r="M787" s="46"/>
      <c r="N787" s="46"/>
      <c r="O787" s="46"/>
      <c r="P787" s="46"/>
      <c r="Q787" s="46"/>
      <c r="R787" s="46"/>
      <c r="S787" s="46"/>
      <c r="T787" s="46" t="s">
        <v>40</v>
      </c>
      <c r="U787" s="46"/>
      <c r="V787" s="16" t="str">
        <f t="shared" si="0"/>
        <v>C</v>
      </c>
      <c r="W787" s="13" t="str">
        <f t="shared" si="1"/>
        <v>Q4</v>
      </c>
      <c r="X787" s="46"/>
      <c r="Y787" s="46" t="s">
        <v>2520</v>
      </c>
      <c r="Z787" s="46" t="s">
        <v>43</v>
      </c>
    </row>
    <row r="788" spans="1:26" ht="15.75" customHeight="1">
      <c r="A788" s="48"/>
      <c r="B788" s="48"/>
      <c r="C788" s="106" t="s">
        <v>2516</v>
      </c>
      <c r="D788" s="40">
        <v>781</v>
      </c>
      <c r="E788" s="41" t="s">
        <v>2737</v>
      </c>
      <c r="F788" s="45" t="s">
        <v>168</v>
      </c>
      <c r="G788" s="45" t="s">
        <v>35</v>
      </c>
      <c r="H788" s="46" t="s">
        <v>2518</v>
      </c>
      <c r="I788" s="46" t="s">
        <v>59</v>
      </c>
      <c r="J788" s="46" t="s">
        <v>1623</v>
      </c>
      <c r="K788" s="46" t="s">
        <v>2732</v>
      </c>
      <c r="L788" s="46">
        <v>2020</v>
      </c>
      <c r="M788" s="46"/>
      <c r="N788" s="46"/>
      <c r="O788" s="46" t="s">
        <v>40</v>
      </c>
      <c r="P788" s="46"/>
      <c r="Q788" s="46"/>
      <c r="R788" s="46"/>
      <c r="S788" s="46"/>
      <c r="T788" s="46"/>
      <c r="U788" s="46"/>
      <c r="V788" s="16" t="str">
        <f t="shared" si="0"/>
        <v>B</v>
      </c>
      <c r="W788" s="13" t="str">
        <f t="shared" si="1"/>
        <v>Q3</v>
      </c>
      <c r="X788" s="46"/>
      <c r="Y788" s="46" t="s">
        <v>2598</v>
      </c>
      <c r="Z788" s="46" t="s">
        <v>43</v>
      </c>
    </row>
    <row r="789" spans="1:26" ht="15.75" customHeight="1">
      <c r="A789" s="48"/>
      <c r="B789" s="48"/>
      <c r="C789" s="106" t="s">
        <v>2516</v>
      </c>
      <c r="D789" s="40">
        <v>782</v>
      </c>
      <c r="E789" s="41" t="s">
        <v>2738</v>
      </c>
      <c r="F789" s="45" t="s">
        <v>168</v>
      </c>
      <c r="G789" s="46"/>
      <c r="H789" s="46" t="s">
        <v>2527</v>
      </c>
      <c r="I789" s="46" t="s">
        <v>2739</v>
      </c>
      <c r="J789" s="46" t="s">
        <v>2740</v>
      </c>
      <c r="K789" s="46" t="s">
        <v>2243</v>
      </c>
      <c r="L789" s="46">
        <v>2020</v>
      </c>
      <c r="M789" s="46"/>
      <c r="N789" s="46"/>
      <c r="O789" s="46"/>
      <c r="P789" s="46"/>
      <c r="Q789" s="46"/>
      <c r="R789" s="46"/>
      <c r="S789" s="46" t="s">
        <v>40</v>
      </c>
      <c r="T789" s="46"/>
      <c r="U789" s="46"/>
      <c r="V789" s="16" t="str">
        <f t="shared" si="0"/>
        <v>B</v>
      </c>
      <c r="W789" s="13" t="str">
        <f t="shared" si="1"/>
        <v>Q3</v>
      </c>
      <c r="X789" s="46"/>
      <c r="Y789" s="46" t="s">
        <v>2531</v>
      </c>
      <c r="Z789" s="46" t="s">
        <v>43</v>
      </c>
    </row>
    <row r="790" spans="1:26" ht="15.75" customHeight="1">
      <c r="A790" s="48"/>
      <c r="B790" s="48"/>
      <c r="C790" s="106" t="s">
        <v>2516</v>
      </c>
      <c r="D790" s="40">
        <v>783</v>
      </c>
      <c r="E790" s="41" t="s">
        <v>2741</v>
      </c>
      <c r="F790" s="45" t="s">
        <v>168</v>
      </c>
      <c r="G790" s="45" t="s">
        <v>35</v>
      </c>
      <c r="H790" s="46" t="s">
        <v>2518</v>
      </c>
      <c r="I790" s="46" t="s">
        <v>65</v>
      </c>
      <c r="J790" s="46" t="s">
        <v>2235</v>
      </c>
      <c r="K790" s="46" t="s">
        <v>67</v>
      </c>
      <c r="L790" s="46">
        <v>2020</v>
      </c>
      <c r="M790" s="46"/>
      <c r="N790" s="46"/>
      <c r="O790" s="46"/>
      <c r="P790" s="45" t="s">
        <v>40</v>
      </c>
      <c r="Q790" s="46"/>
      <c r="R790" s="46"/>
      <c r="S790" s="46"/>
      <c r="T790" s="45" t="s">
        <v>40</v>
      </c>
      <c r="U790" s="46"/>
      <c r="V790" s="16" t="str">
        <f t="shared" si="0"/>
        <v>C</v>
      </c>
      <c r="W790" s="13" t="str">
        <f t="shared" si="1"/>
        <v>Q4</v>
      </c>
      <c r="X790" s="46"/>
      <c r="Y790" s="46" t="s">
        <v>2598</v>
      </c>
      <c r="Z790" s="46" t="s">
        <v>43</v>
      </c>
    </row>
    <row r="791" spans="1:26" ht="15.75" customHeight="1">
      <c r="A791" s="48"/>
      <c r="B791" s="48"/>
      <c r="C791" s="106" t="s">
        <v>2516</v>
      </c>
      <c r="D791" s="40">
        <v>784</v>
      </c>
      <c r="E791" s="41" t="s">
        <v>2742</v>
      </c>
      <c r="F791" s="45" t="s">
        <v>168</v>
      </c>
      <c r="G791" s="46"/>
      <c r="H791" s="46" t="s">
        <v>2518</v>
      </c>
      <c r="I791" s="46" t="s">
        <v>59</v>
      </c>
      <c r="J791" s="46" t="s">
        <v>1623</v>
      </c>
      <c r="K791" s="46" t="s">
        <v>2732</v>
      </c>
      <c r="L791" s="46">
        <v>2020</v>
      </c>
      <c r="M791" s="46"/>
      <c r="N791" s="46"/>
      <c r="O791" s="46" t="s">
        <v>40</v>
      </c>
      <c r="P791" s="46"/>
      <c r="Q791" s="46"/>
      <c r="R791" s="46"/>
      <c r="S791" s="46"/>
      <c r="T791" s="46"/>
      <c r="U791" s="46"/>
      <c r="V791" s="16" t="str">
        <f t="shared" si="0"/>
        <v>B</v>
      </c>
      <c r="W791" s="13" t="str">
        <f t="shared" si="1"/>
        <v>Q3</v>
      </c>
      <c r="X791" s="46"/>
      <c r="Y791" s="46" t="s">
        <v>2520</v>
      </c>
      <c r="Z791" s="46" t="s">
        <v>43</v>
      </c>
    </row>
    <row r="792" spans="1:26" ht="15.75" customHeight="1">
      <c r="A792" s="48"/>
      <c r="B792" s="48"/>
      <c r="C792" s="106" t="s">
        <v>2516</v>
      </c>
      <c r="D792" s="40">
        <v>785</v>
      </c>
      <c r="E792" s="41" t="s">
        <v>2743</v>
      </c>
      <c r="F792" s="45" t="s">
        <v>168</v>
      </c>
      <c r="G792" s="46"/>
      <c r="H792" s="46" t="s">
        <v>2744</v>
      </c>
      <c r="I792" s="46" t="s">
        <v>65</v>
      </c>
      <c r="J792" s="46" t="s">
        <v>2235</v>
      </c>
      <c r="K792" s="46" t="s">
        <v>67</v>
      </c>
      <c r="L792" s="46">
        <v>2020</v>
      </c>
      <c r="M792" s="46"/>
      <c r="N792" s="46"/>
      <c r="O792" s="46"/>
      <c r="P792" s="46"/>
      <c r="Q792" s="46"/>
      <c r="R792" s="46"/>
      <c r="S792" s="46"/>
      <c r="T792" s="46" t="s">
        <v>40</v>
      </c>
      <c r="U792" s="46"/>
      <c r="V792" s="16" t="str">
        <f t="shared" si="0"/>
        <v>C</v>
      </c>
      <c r="W792" s="13" t="str">
        <f t="shared" si="1"/>
        <v>Q4</v>
      </c>
      <c r="X792" s="46"/>
      <c r="Y792" s="46" t="s">
        <v>2520</v>
      </c>
      <c r="Z792" s="46" t="s">
        <v>43</v>
      </c>
    </row>
    <row r="793" spans="1:26" ht="15.75" customHeight="1">
      <c r="A793" s="48"/>
      <c r="B793" s="48"/>
      <c r="C793" s="106" t="s">
        <v>2516</v>
      </c>
      <c r="D793" s="40">
        <v>786</v>
      </c>
      <c r="E793" s="41" t="s">
        <v>2745</v>
      </c>
      <c r="F793" s="45" t="s">
        <v>168</v>
      </c>
      <c r="G793" s="46"/>
      <c r="H793" s="46" t="s">
        <v>2655</v>
      </c>
      <c r="I793" s="46" t="s">
        <v>59</v>
      </c>
      <c r="J793" s="46" t="s">
        <v>2706</v>
      </c>
      <c r="K793" s="46" t="s">
        <v>2707</v>
      </c>
      <c r="L793" s="46">
        <v>2020</v>
      </c>
      <c r="M793" s="46"/>
      <c r="N793" s="46"/>
      <c r="O793" s="46"/>
      <c r="P793" s="46"/>
      <c r="Q793" s="46"/>
      <c r="R793" s="46"/>
      <c r="S793" s="46"/>
      <c r="T793" s="46"/>
      <c r="U793" s="46" t="s">
        <v>40</v>
      </c>
      <c r="V793" s="16" t="str">
        <f t="shared" si="0"/>
        <v>NI</v>
      </c>
      <c r="W793" s="13" t="str">
        <f t="shared" si="1"/>
        <v>NI</v>
      </c>
      <c r="X793" s="46"/>
      <c r="Y793" s="46" t="s">
        <v>2598</v>
      </c>
      <c r="Z793" s="46" t="s">
        <v>43</v>
      </c>
    </row>
    <row r="794" spans="1:26" ht="15.75" customHeight="1">
      <c r="A794" s="48"/>
      <c r="B794" s="48"/>
      <c r="C794" s="106" t="s">
        <v>2516</v>
      </c>
      <c r="D794" s="40">
        <v>787</v>
      </c>
      <c r="E794" s="41" t="s">
        <v>2746</v>
      </c>
      <c r="F794" s="45" t="s">
        <v>168</v>
      </c>
      <c r="G794" s="46"/>
      <c r="H794" s="46" t="s">
        <v>2518</v>
      </c>
      <c r="I794" s="46" t="s">
        <v>65</v>
      </c>
      <c r="J794" s="46" t="s">
        <v>2235</v>
      </c>
      <c r="K794" s="46" t="s">
        <v>67</v>
      </c>
      <c r="L794" s="46">
        <v>2020</v>
      </c>
      <c r="M794" s="46"/>
      <c r="N794" s="46"/>
      <c r="O794" s="46"/>
      <c r="P794" s="46"/>
      <c r="Q794" s="46"/>
      <c r="R794" s="46"/>
      <c r="S794" s="46"/>
      <c r="T794" s="46" t="s">
        <v>40</v>
      </c>
      <c r="U794" s="46"/>
      <c r="V794" s="16" t="str">
        <f t="shared" si="0"/>
        <v>C</v>
      </c>
      <c r="W794" s="13" t="str">
        <f t="shared" si="1"/>
        <v>Q4</v>
      </c>
      <c r="X794" s="46"/>
      <c r="Y794" s="46" t="s">
        <v>2520</v>
      </c>
      <c r="Z794" s="46" t="s">
        <v>43</v>
      </c>
    </row>
    <row r="795" spans="1:26" ht="15.75" customHeight="1">
      <c r="A795" s="48"/>
      <c r="B795" s="48"/>
      <c r="C795" s="106" t="s">
        <v>2516</v>
      </c>
      <c r="D795" s="40">
        <v>788</v>
      </c>
      <c r="E795" s="41" t="s">
        <v>2747</v>
      </c>
      <c r="F795" s="45" t="s">
        <v>168</v>
      </c>
      <c r="G795" s="46"/>
      <c r="H795" s="46" t="s">
        <v>2518</v>
      </c>
      <c r="I795" s="46" t="s">
        <v>65</v>
      </c>
      <c r="J795" s="46" t="s">
        <v>2235</v>
      </c>
      <c r="K795" s="46" t="s">
        <v>67</v>
      </c>
      <c r="L795" s="46">
        <v>2020</v>
      </c>
      <c r="M795" s="46"/>
      <c r="N795" s="46"/>
      <c r="O795" s="46"/>
      <c r="P795" s="46"/>
      <c r="Q795" s="46"/>
      <c r="R795" s="46"/>
      <c r="S795" s="46"/>
      <c r="T795" s="46" t="s">
        <v>40</v>
      </c>
      <c r="U795" s="46"/>
      <c r="V795" s="16" t="str">
        <f t="shared" si="0"/>
        <v>C</v>
      </c>
      <c r="W795" s="13" t="str">
        <f t="shared" si="1"/>
        <v>Q4</v>
      </c>
      <c r="X795" s="46"/>
      <c r="Y795" s="46" t="s">
        <v>2520</v>
      </c>
      <c r="Z795" s="46" t="s">
        <v>43</v>
      </c>
    </row>
    <row r="796" spans="1:26" ht="15.75" customHeight="1">
      <c r="A796" s="48"/>
      <c r="B796" s="48"/>
      <c r="C796" s="106" t="s">
        <v>2516</v>
      </c>
      <c r="D796" s="40">
        <v>789</v>
      </c>
      <c r="E796" s="41" t="s">
        <v>2748</v>
      </c>
      <c r="F796" s="45" t="s">
        <v>168</v>
      </c>
      <c r="G796" s="45" t="s">
        <v>35</v>
      </c>
      <c r="H796" s="46" t="s">
        <v>2518</v>
      </c>
      <c r="I796" s="46" t="s">
        <v>65</v>
      </c>
      <c r="J796" s="46" t="s">
        <v>2235</v>
      </c>
      <c r="K796" s="46" t="s">
        <v>67</v>
      </c>
      <c r="L796" s="46">
        <v>2020</v>
      </c>
      <c r="M796" s="46"/>
      <c r="N796" s="46"/>
      <c r="O796" s="46"/>
      <c r="P796" s="46"/>
      <c r="Q796" s="46"/>
      <c r="R796" s="46"/>
      <c r="S796" s="46"/>
      <c r="T796" s="46" t="s">
        <v>40</v>
      </c>
      <c r="U796" s="46"/>
      <c r="V796" s="16" t="str">
        <f t="shared" si="0"/>
        <v>C</v>
      </c>
      <c r="W796" s="13" t="str">
        <f t="shared" si="1"/>
        <v>Q4</v>
      </c>
      <c r="X796" s="46"/>
      <c r="Y796" s="46" t="s">
        <v>2520</v>
      </c>
      <c r="Z796" s="46" t="s">
        <v>43</v>
      </c>
    </row>
    <row r="797" spans="1:26" ht="15.75" customHeight="1">
      <c r="A797" s="48"/>
      <c r="B797" s="48"/>
      <c r="C797" s="106" t="s">
        <v>2516</v>
      </c>
      <c r="D797" s="40">
        <v>790</v>
      </c>
      <c r="E797" s="41" t="s">
        <v>2749</v>
      </c>
      <c r="F797" s="45" t="s">
        <v>168</v>
      </c>
      <c r="G797" s="45" t="s">
        <v>35</v>
      </c>
      <c r="H797" s="46" t="s">
        <v>2518</v>
      </c>
      <c r="I797" s="46" t="s">
        <v>65</v>
      </c>
      <c r="J797" s="46" t="s">
        <v>2235</v>
      </c>
      <c r="K797" s="46" t="s">
        <v>67</v>
      </c>
      <c r="L797" s="46">
        <v>2020</v>
      </c>
      <c r="M797" s="46"/>
      <c r="N797" s="46"/>
      <c r="O797" s="46"/>
      <c r="P797" s="46"/>
      <c r="Q797" s="46"/>
      <c r="R797" s="46"/>
      <c r="S797" s="46"/>
      <c r="T797" s="46" t="s">
        <v>40</v>
      </c>
      <c r="U797" s="46"/>
      <c r="V797" s="16" t="str">
        <f t="shared" si="0"/>
        <v>C</v>
      </c>
      <c r="W797" s="13" t="str">
        <f t="shared" si="1"/>
        <v>Q4</v>
      </c>
      <c r="X797" s="46"/>
      <c r="Y797" s="46" t="s">
        <v>2598</v>
      </c>
      <c r="Z797" s="46" t="s">
        <v>43</v>
      </c>
    </row>
    <row r="798" spans="1:26" ht="15.75" customHeight="1">
      <c r="A798" s="48"/>
      <c r="B798" s="48"/>
      <c r="C798" s="106" t="s">
        <v>2516</v>
      </c>
      <c r="D798" s="40">
        <v>791</v>
      </c>
      <c r="E798" s="41" t="s">
        <v>2750</v>
      </c>
      <c r="F798" s="45" t="s">
        <v>168</v>
      </c>
      <c r="G798" s="46"/>
      <c r="H798" s="46" t="s">
        <v>2705</v>
      </c>
      <c r="I798" s="46" t="s">
        <v>65</v>
      </c>
      <c r="J798" s="46" t="s">
        <v>2235</v>
      </c>
      <c r="K798" s="46" t="s">
        <v>67</v>
      </c>
      <c r="L798" s="46">
        <v>2020</v>
      </c>
      <c r="M798" s="46"/>
      <c r="N798" s="46"/>
      <c r="O798" s="46"/>
      <c r="P798" s="46"/>
      <c r="Q798" s="46"/>
      <c r="R798" s="46"/>
      <c r="S798" s="46"/>
      <c r="T798" s="46" t="s">
        <v>40</v>
      </c>
      <c r="U798" s="46"/>
      <c r="V798" s="16" t="str">
        <f t="shared" si="0"/>
        <v>C</v>
      </c>
      <c r="W798" s="13" t="str">
        <f t="shared" si="1"/>
        <v>Q4</v>
      </c>
      <c r="X798" s="46"/>
      <c r="Y798" s="46" t="s">
        <v>2598</v>
      </c>
      <c r="Z798" s="46" t="s">
        <v>43</v>
      </c>
    </row>
    <row r="799" spans="1:26" ht="15.75" customHeight="1">
      <c r="A799" s="48"/>
      <c r="B799" s="48"/>
      <c r="C799" s="106" t="s">
        <v>2516</v>
      </c>
      <c r="D799" s="40">
        <v>792</v>
      </c>
      <c r="E799" s="41" t="s">
        <v>2751</v>
      </c>
      <c r="F799" s="45" t="s">
        <v>168</v>
      </c>
      <c r="G799" s="46"/>
      <c r="H799" s="46" t="s">
        <v>2518</v>
      </c>
      <c r="I799" s="46" t="s">
        <v>102</v>
      </c>
      <c r="J799" s="46" t="s">
        <v>1403</v>
      </c>
      <c r="K799" s="46" t="s">
        <v>573</v>
      </c>
      <c r="L799" s="46">
        <v>2020</v>
      </c>
      <c r="M799" s="46"/>
      <c r="N799" s="46"/>
      <c r="O799" s="46"/>
      <c r="P799" s="46"/>
      <c r="Q799" s="46"/>
      <c r="R799" s="46"/>
      <c r="S799" s="46" t="s">
        <v>40</v>
      </c>
      <c r="T799" s="46"/>
      <c r="U799" s="46"/>
      <c r="V799" s="16" t="str">
        <f t="shared" si="0"/>
        <v>B</v>
      </c>
      <c r="W799" s="13" t="str">
        <f t="shared" si="1"/>
        <v>Q3</v>
      </c>
      <c r="X799" s="46"/>
      <c r="Y799" s="46" t="s">
        <v>2520</v>
      </c>
      <c r="Z799" s="46" t="s">
        <v>43</v>
      </c>
    </row>
    <row r="800" spans="1:26" ht="15.75" customHeight="1">
      <c r="A800" s="48"/>
      <c r="B800" s="48"/>
      <c r="C800" s="106" t="s">
        <v>2516</v>
      </c>
      <c r="D800" s="40">
        <v>793</v>
      </c>
      <c r="E800" s="41" t="s">
        <v>2752</v>
      </c>
      <c r="F800" s="45" t="s">
        <v>168</v>
      </c>
      <c r="G800" s="46"/>
      <c r="H800" s="46" t="s">
        <v>2527</v>
      </c>
      <c r="I800" s="45" t="s">
        <v>110</v>
      </c>
      <c r="J800" s="46" t="s">
        <v>2608</v>
      </c>
      <c r="K800" s="46" t="s">
        <v>2609</v>
      </c>
      <c r="L800" s="46">
        <v>2020</v>
      </c>
      <c r="M800" s="46"/>
      <c r="N800" s="46"/>
      <c r="O800" s="46"/>
      <c r="P800" s="46"/>
      <c r="Q800" s="46"/>
      <c r="R800" s="46"/>
      <c r="S800" s="46" t="s">
        <v>40</v>
      </c>
      <c r="T800" s="46"/>
      <c r="U800" s="46"/>
      <c r="V800" s="16" t="str">
        <f t="shared" si="0"/>
        <v>B</v>
      </c>
      <c r="W800" s="13" t="str">
        <f t="shared" si="1"/>
        <v>Q3</v>
      </c>
      <c r="X800" s="46"/>
      <c r="Y800" s="46" t="s">
        <v>2539</v>
      </c>
      <c r="Z800" s="46" t="s">
        <v>43</v>
      </c>
    </row>
    <row r="801" spans="1:26" ht="15.75" customHeight="1">
      <c r="A801" s="48"/>
      <c r="B801" s="48"/>
      <c r="C801" s="106" t="s">
        <v>2516</v>
      </c>
      <c r="D801" s="40">
        <v>794</v>
      </c>
      <c r="E801" s="41" t="s">
        <v>2753</v>
      </c>
      <c r="F801" s="45" t="s">
        <v>58</v>
      </c>
      <c r="G801" s="46"/>
      <c r="H801" s="46" t="s">
        <v>2655</v>
      </c>
      <c r="I801" s="46" t="s">
        <v>65</v>
      </c>
      <c r="J801" s="46" t="s">
        <v>2235</v>
      </c>
      <c r="K801" s="46" t="s">
        <v>67</v>
      </c>
      <c r="L801" s="46">
        <v>2020</v>
      </c>
      <c r="M801" s="46"/>
      <c r="N801" s="46"/>
      <c r="O801" s="46"/>
      <c r="P801" s="46"/>
      <c r="Q801" s="46"/>
      <c r="R801" s="46"/>
      <c r="S801" s="46"/>
      <c r="T801" s="46" t="s">
        <v>40</v>
      </c>
      <c r="U801" s="46"/>
      <c r="V801" s="16" t="str">
        <f t="shared" si="0"/>
        <v>C</v>
      </c>
      <c r="W801" s="13" t="str">
        <f t="shared" si="1"/>
        <v>Q4</v>
      </c>
      <c r="X801" s="46"/>
      <c r="Y801" s="46" t="s">
        <v>2598</v>
      </c>
      <c r="Z801" s="46" t="s">
        <v>43</v>
      </c>
    </row>
    <row r="802" spans="1:26" ht="15.75" customHeight="1">
      <c r="A802" s="48"/>
      <c r="B802" s="48"/>
      <c r="C802" s="106" t="s">
        <v>2516</v>
      </c>
      <c r="D802" s="40">
        <v>795</v>
      </c>
      <c r="E802" s="41" t="s">
        <v>2754</v>
      </c>
      <c r="F802" s="45" t="s">
        <v>168</v>
      </c>
      <c r="G802" s="46"/>
      <c r="H802" s="46" t="s">
        <v>2705</v>
      </c>
      <c r="I802" s="46" t="s">
        <v>65</v>
      </c>
      <c r="J802" s="46" t="s">
        <v>2235</v>
      </c>
      <c r="K802" s="46" t="s">
        <v>67</v>
      </c>
      <c r="L802" s="46">
        <v>2021</v>
      </c>
      <c r="M802" s="46"/>
      <c r="N802" s="46"/>
      <c r="O802" s="46"/>
      <c r="P802" s="46"/>
      <c r="Q802" s="46"/>
      <c r="R802" s="46"/>
      <c r="S802" s="46"/>
      <c r="T802" s="46" t="s">
        <v>40</v>
      </c>
      <c r="U802" s="46"/>
      <c r="V802" s="16" t="str">
        <f t="shared" si="0"/>
        <v>C</v>
      </c>
      <c r="W802" s="13" t="str">
        <f t="shared" si="1"/>
        <v>Q4</v>
      </c>
      <c r="X802" s="46"/>
      <c r="Y802" s="46" t="s">
        <v>2755</v>
      </c>
      <c r="Z802" s="46" t="s">
        <v>43</v>
      </c>
    </row>
    <row r="803" spans="1:26" ht="15.75" customHeight="1">
      <c r="A803" s="48"/>
      <c r="B803" s="48"/>
      <c r="C803" s="106" t="s">
        <v>2516</v>
      </c>
      <c r="D803" s="40">
        <v>796</v>
      </c>
      <c r="E803" s="41" t="s">
        <v>2756</v>
      </c>
      <c r="F803" s="45" t="s">
        <v>168</v>
      </c>
      <c r="G803" s="46"/>
      <c r="H803" s="46" t="s">
        <v>2757</v>
      </c>
      <c r="I803" s="46"/>
      <c r="J803" s="46" t="s">
        <v>2758</v>
      </c>
      <c r="K803" s="46" t="s">
        <v>2759</v>
      </c>
      <c r="L803" s="46">
        <v>2021</v>
      </c>
      <c r="M803" s="46"/>
      <c r="N803" s="46"/>
      <c r="O803" s="46" t="s">
        <v>40</v>
      </c>
      <c r="P803" s="46"/>
      <c r="Q803" s="46" t="s">
        <v>40</v>
      </c>
      <c r="R803" s="46"/>
      <c r="S803" s="46"/>
      <c r="T803" s="46"/>
      <c r="U803" s="46"/>
      <c r="V803" s="16" t="str">
        <f t="shared" si="0"/>
        <v>B</v>
      </c>
      <c r="W803" s="13" t="str">
        <f t="shared" si="1"/>
        <v>Q1</v>
      </c>
      <c r="X803" s="46" t="s">
        <v>2760</v>
      </c>
      <c r="Y803" s="46" t="s">
        <v>2761</v>
      </c>
      <c r="Z803" s="46" t="s">
        <v>43</v>
      </c>
    </row>
    <row r="804" spans="1:26" ht="15.75" customHeight="1">
      <c r="A804" s="48"/>
      <c r="B804" s="48"/>
      <c r="C804" s="106" t="s">
        <v>2516</v>
      </c>
      <c r="D804" s="40">
        <v>797</v>
      </c>
      <c r="E804" s="41" t="s">
        <v>2762</v>
      </c>
      <c r="F804" s="45" t="s">
        <v>168</v>
      </c>
      <c r="G804" s="46"/>
      <c r="H804" s="46" t="s">
        <v>2527</v>
      </c>
      <c r="I804" s="45" t="s">
        <v>75</v>
      </c>
      <c r="J804" s="46" t="s">
        <v>2198</v>
      </c>
      <c r="K804" s="46" t="s">
        <v>2612</v>
      </c>
      <c r="L804" s="46">
        <v>2021</v>
      </c>
      <c r="M804" s="46"/>
      <c r="N804" s="46"/>
      <c r="O804" s="46"/>
      <c r="P804" s="46"/>
      <c r="Q804" s="46"/>
      <c r="R804" s="46"/>
      <c r="S804" s="46"/>
      <c r="T804" s="46"/>
      <c r="U804" s="45" t="s">
        <v>40</v>
      </c>
      <c r="V804" s="16" t="str">
        <f t="shared" si="0"/>
        <v>NI</v>
      </c>
      <c r="W804" s="13" t="str">
        <f t="shared" si="1"/>
        <v>NI</v>
      </c>
      <c r="X804" s="46"/>
      <c r="Y804" s="46" t="s">
        <v>2539</v>
      </c>
      <c r="Z804" s="46" t="s">
        <v>43</v>
      </c>
    </row>
    <row r="805" spans="1:26" ht="15.75" customHeight="1">
      <c r="A805" s="48"/>
      <c r="B805" s="48"/>
      <c r="C805" s="106" t="s">
        <v>2516</v>
      </c>
      <c r="D805" s="40">
        <v>798</v>
      </c>
      <c r="E805" s="41" t="s">
        <v>2763</v>
      </c>
      <c r="F805" s="45" t="s">
        <v>168</v>
      </c>
      <c r="G805" s="46"/>
      <c r="H805" s="46" t="s">
        <v>2527</v>
      </c>
      <c r="I805" s="46" t="s">
        <v>59</v>
      </c>
      <c r="J805" s="46" t="s">
        <v>2038</v>
      </c>
      <c r="K805" s="46" t="s">
        <v>1468</v>
      </c>
      <c r="L805" s="46">
        <v>2021</v>
      </c>
      <c r="M805" s="46"/>
      <c r="N805" s="46"/>
      <c r="O805" s="46" t="s">
        <v>40</v>
      </c>
      <c r="P805" s="46"/>
      <c r="Q805" s="46"/>
      <c r="R805" s="46"/>
      <c r="S805" s="46"/>
      <c r="T805" s="46"/>
      <c r="U805" s="46"/>
      <c r="V805" s="16" t="str">
        <f t="shared" si="0"/>
        <v>B</v>
      </c>
      <c r="W805" s="13" t="str">
        <f t="shared" si="1"/>
        <v>Q3</v>
      </c>
      <c r="X805" s="46"/>
      <c r="Y805" s="46" t="s">
        <v>2539</v>
      </c>
      <c r="Z805" s="46" t="s">
        <v>43</v>
      </c>
    </row>
    <row r="806" spans="1:26" ht="15.75" customHeight="1">
      <c r="A806" s="48"/>
      <c r="B806" s="48"/>
      <c r="C806" s="106" t="s">
        <v>2516</v>
      </c>
      <c r="D806" s="40">
        <v>799</v>
      </c>
      <c r="E806" s="41" t="s">
        <v>2764</v>
      </c>
      <c r="F806" s="45" t="s">
        <v>168</v>
      </c>
      <c r="G806" s="46"/>
      <c r="H806" s="46" t="s">
        <v>2765</v>
      </c>
      <c r="I806" s="46" t="s">
        <v>2766</v>
      </c>
      <c r="J806" s="46" t="s">
        <v>2767</v>
      </c>
      <c r="K806" s="46" t="s">
        <v>2768</v>
      </c>
      <c r="L806" s="46">
        <v>2021</v>
      </c>
      <c r="M806" s="46"/>
      <c r="N806" s="46"/>
      <c r="O806" s="46"/>
      <c r="P806" s="46"/>
      <c r="Q806" s="46"/>
      <c r="R806" s="46" t="s">
        <v>40</v>
      </c>
      <c r="S806" s="46"/>
      <c r="T806" s="46"/>
      <c r="U806" s="46"/>
      <c r="V806" s="16" t="str">
        <f t="shared" si="0"/>
        <v>A2</v>
      </c>
      <c r="W806" s="13" t="str">
        <f t="shared" si="1"/>
        <v>Q2</v>
      </c>
      <c r="X806" s="46"/>
      <c r="Y806" s="46" t="s">
        <v>2769</v>
      </c>
      <c r="Z806" s="46" t="s">
        <v>43</v>
      </c>
    </row>
    <row r="807" spans="1:26" ht="15.75" customHeight="1">
      <c r="A807" s="48"/>
      <c r="B807" s="48"/>
      <c r="C807" s="106" t="s">
        <v>2516</v>
      </c>
      <c r="D807" s="40">
        <v>800</v>
      </c>
      <c r="E807" s="41" t="s">
        <v>2770</v>
      </c>
      <c r="F807" s="45" t="s">
        <v>168</v>
      </c>
      <c r="G807" s="46"/>
      <c r="H807" s="46" t="s">
        <v>2705</v>
      </c>
      <c r="I807" s="46" t="s">
        <v>52</v>
      </c>
      <c r="J807" s="46" t="s">
        <v>2771</v>
      </c>
      <c r="K807" s="46" t="s">
        <v>2772</v>
      </c>
      <c r="L807" s="46">
        <v>2021</v>
      </c>
      <c r="M807" s="46"/>
      <c r="N807" s="46"/>
      <c r="O807" s="46"/>
      <c r="P807" s="46"/>
      <c r="Q807" s="46"/>
      <c r="R807" s="46" t="s">
        <v>40</v>
      </c>
      <c r="S807" s="46"/>
      <c r="T807" s="46"/>
      <c r="U807" s="46"/>
      <c r="V807" s="16" t="str">
        <f t="shared" si="0"/>
        <v>A2</v>
      </c>
      <c r="W807" s="13" t="str">
        <f t="shared" si="1"/>
        <v>Q2</v>
      </c>
      <c r="X807" s="46" t="s">
        <v>2773</v>
      </c>
      <c r="Y807" s="46" t="s">
        <v>2774</v>
      </c>
      <c r="Z807" s="46" t="s">
        <v>43</v>
      </c>
    </row>
    <row r="808" spans="1:26" ht="15.75" customHeight="1">
      <c r="A808" s="48"/>
      <c r="B808" s="48"/>
      <c r="C808" s="106" t="s">
        <v>2516</v>
      </c>
      <c r="D808" s="40">
        <v>801</v>
      </c>
      <c r="E808" s="41" t="s">
        <v>2775</v>
      </c>
      <c r="F808" s="45" t="s">
        <v>168</v>
      </c>
      <c r="G808" s="46"/>
      <c r="H808" s="46" t="s">
        <v>2527</v>
      </c>
      <c r="I808" s="45" t="s">
        <v>75</v>
      </c>
      <c r="J808" s="46" t="s">
        <v>2198</v>
      </c>
      <c r="K808" s="46" t="s">
        <v>2612</v>
      </c>
      <c r="L808" s="46">
        <v>2021</v>
      </c>
      <c r="M808" s="46"/>
      <c r="N808" s="46"/>
      <c r="O808" s="46"/>
      <c r="P808" s="46"/>
      <c r="Q808" s="46"/>
      <c r="R808" s="46"/>
      <c r="S808" s="46"/>
      <c r="T808" s="46"/>
      <c r="U808" s="45" t="s">
        <v>40</v>
      </c>
      <c r="V808" s="16" t="str">
        <f t="shared" si="0"/>
        <v>NI</v>
      </c>
      <c r="W808" s="13" t="str">
        <f t="shared" si="1"/>
        <v>NI</v>
      </c>
      <c r="X808" s="46"/>
      <c r="Y808" s="46" t="s">
        <v>2539</v>
      </c>
      <c r="Z808" s="46" t="s">
        <v>43</v>
      </c>
    </row>
    <row r="809" spans="1:26" ht="15.75" customHeight="1">
      <c r="A809" s="48"/>
      <c r="B809" s="48"/>
      <c r="C809" s="106" t="s">
        <v>2516</v>
      </c>
      <c r="D809" s="40">
        <v>802</v>
      </c>
      <c r="E809" s="41" t="s">
        <v>2776</v>
      </c>
      <c r="F809" s="45" t="s">
        <v>168</v>
      </c>
      <c r="G809" s="46"/>
      <c r="H809" s="46" t="s">
        <v>2527</v>
      </c>
      <c r="I809" s="45" t="s">
        <v>75</v>
      </c>
      <c r="J809" s="46" t="s">
        <v>2198</v>
      </c>
      <c r="K809" s="46" t="s">
        <v>2612</v>
      </c>
      <c r="L809" s="46">
        <v>2021</v>
      </c>
      <c r="M809" s="46"/>
      <c r="N809" s="46"/>
      <c r="O809" s="46"/>
      <c r="P809" s="46"/>
      <c r="Q809" s="46"/>
      <c r="R809" s="46"/>
      <c r="S809" s="46"/>
      <c r="T809" s="46"/>
      <c r="U809" s="45" t="s">
        <v>40</v>
      </c>
      <c r="V809" s="16" t="str">
        <f t="shared" si="0"/>
        <v>NI</v>
      </c>
      <c r="W809" s="13" t="str">
        <f t="shared" si="1"/>
        <v>NI</v>
      </c>
      <c r="X809" s="46"/>
      <c r="Y809" s="46" t="s">
        <v>2539</v>
      </c>
      <c r="Z809" s="46" t="s">
        <v>43</v>
      </c>
    </row>
    <row r="810" spans="1:26" ht="15.75" customHeight="1">
      <c r="A810" s="86"/>
      <c r="B810" s="86"/>
      <c r="C810" s="87" t="s">
        <v>2777</v>
      </c>
      <c r="D810" s="40">
        <v>803</v>
      </c>
      <c r="E810" s="10" t="s">
        <v>2778</v>
      </c>
      <c r="F810" s="11" t="s">
        <v>72</v>
      </c>
      <c r="G810" s="93"/>
      <c r="H810" s="14"/>
      <c r="I810" s="13" t="s">
        <v>59</v>
      </c>
      <c r="J810" s="14" t="s">
        <v>2779</v>
      </c>
      <c r="K810" s="14" t="s">
        <v>2780</v>
      </c>
      <c r="L810" s="14">
        <v>2021</v>
      </c>
      <c r="M810" s="13"/>
      <c r="N810" s="13"/>
      <c r="O810" s="13"/>
      <c r="P810" s="13"/>
      <c r="Q810" s="13" t="s">
        <v>40</v>
      </c>
      <c r="R810" s="13"/>
      <c r="S810" s="13"/>
      <c r="T810" s="13"/>
      <c r="U810" s="13"/>
      <c r="V810" s="16" t="str">
        <f t="shared" si="0"/>
        <v>A1</v>
      </c>
      <c r="W810" s="13" t="str">
        <f t="shared" si="1"/>
        <v>Q1</v>
      </c>
      <c r="X810" s="107" t="s">
        <v>2781</v>
      </c>
      <c r="Y810" s="13" t="s">
        <v>2782</v>
      </c>
      <c r="Z810" s="13" t="s">
        <v>2783</v>
      </c>
    </row>
    <row r="811" spans="1:26" ht="15.75" customHeight="1">
      <c r="A811" s="48"/>
      <c r="B811" s="48"/>
      <c r="C811" s="89" t="s">
        <v>2777</v>
      </c>
      <c r="D811" s="40">
        <v>804</v>
      </c>
      <c r="E811" s="52" t="s">
        <v>2778</v>
      </c>
      <c r="F811" s="53" t="s">
        <v>72</v>
      </c>
      <c r="G811" s="41"/>
      <c r="H811" s="46"/>
      <c r="I811" s="16" t="s">
        <v>59</v>
      </c>
      <c r="J811" s="16" t="s">
        <v>2779</v>
      </c>
      <c r="K811" s="16" t="s">
        <v>2780</v>
      </c>
      <c r="L811" s="16">
        <v>2020</v>
      </c>
      <c r="M811" s="16"/>
      <c r="N811" s="16"/>
      <c r="O811" s="16"/>
      <c r="P811" s="16"/>
      <c r="Q811" s="16" t="s">
        <v>40</v>
      </c>
      <c r="R811" s="16"/>
      <c r="S811" s="16"/>
      <c r="T811" s="16"/>
      <c r="U811" s="16"/>
      <c r="V811" s="16" t="str">
        <f t="shared" si="0"/>
        <v>A1</v>
      </c>
      <c r="W811" s="13" t="str">
        <f t="shared" si="1"/>
        <v>Q1</v>
      </c>
      <c r="X811" s="71" t="s">
        <v>2781</v>
      </c>
      <c r="Y811" s="16" t="s">
        <v>2782</v>
      </c>
      <c r="Z811" s="16" t="s">
        <v>43</v>
      </c>
    </row>
    <row r="812" spans="1:26" ht="15.75" customHeight="1">
      <c r="A812" s="48"/>
      <c r="B812" s="48"/>
      <c r="C812" s="89" t="s">
        <v>2777</v>
      </c>
      <c r="D812" s="40">
        <v>805</v>
      </c>
      <c r="E812" s="69" t="s">
        <v>2784</v>
      </c>
      <c r="F812" s="53" t="s">
        <v>2247</v>
      </c>
      <c r="G812" s="41"/>
      <c r="H812" s="46"/>
      <c r="I812" s="16" t="s">
        <v>124</v>
      </c>
      <c r="J812" s="16" t="s">
        <v>2785</v>
      </c>
      <c r="K812" s="16" t="s">
        <v>2786</v>
      </c>
      <c r="L812" s="16">
        <v>2019</v>
      </c>
      <c r="M812" s="16"/>
      <c r="N812" s="16"/>
      <c r="O812" s="16"/>
      <c r="P812" s="16"/>
      <c r="Q812" s="16"/>
      <c r="R812" s="16"/>
      <c r="S812" s="16"/>
      <c r="T812" s="16"/>
      <c r="U812" s="16" t="s">
        <v>40</v>
      </c>
      <c r="V812" s="16" t="str">
        <f t="shared" si="0"/>
        <v>NI</v>
      </c>
      <c r="W812" s="13" t="str">
        <f t="shared" si="1"/>
        <v>NI</v>
      </c>
      <c r="X812" s="16" t="s">
        <v>233</v>
      </c>
      <c r="Y812" s="16" t="s">
        <v>2787</v>
      </c>
      <c r="Z812" s="16" t="s">
        <v>43</v>
      </c>
    </row>
    <row r="813" spans="1:26" ht="15.75" customHeight="1">
      <c r="A813" s="48"/>
      <c r="B813" s="48"/>
      <c r="C813" s="89" t="s">
        <v>2777</v>
      </c>
      <c r="D813" s="40">
        <v>806</v>
      </c>
      <c r="E813" s="69" t="s">
        <v>2788</v>
      </c>
      <c r="F813" s="53" t="s">
        <v>72</v>
      </c>
      <c r="G813" s="41"/>
      <c r="H813" s="46"/>
      <c r="I813" s="16" t="s">
        <v>124</v>
      </c>
      <c r="J813" s="16" t="s">
        <v>2789</v>
      </c>
      <c r="K813" s="16" t="s">
        <v>2790</v>
      </c>
      <c r="L813" s="16">
        <v>2018</v>
      </c>
      <c r="M813" s="16"/>
      <c r="N813" s="16"/>
      <c r="O813" s="16"/>
      <c r="P813" s="16"/>
      <c r="Q813" s="16"/>
      <c r="R813" s="16"/>
      <c r="S813" s="16"/>
      <c r="T813" s="16"/>
      <c r="U813" s="16" t="s">
        <v>40</v>
      </c>
      <c r="V813" s="16" t="str">
        <f t="shared" si="0"/>
        <v>NI</v>
      </c>
      <c r="W813" s="13" t="str">
        <f t="shared" si="1"/>
        <v>NI</v>
      </c>
      <c r="X813" s="16" t="s">
        <v>233</v>
      </c>
      <c r="Y813" s="16" t="s">
        <v>2787</v>
      </c>
      <c r="Z813" s="16" t="s">
        <v>43</v>
      </c>
    </row>
    <row r="814" spans="1:26" ht="15.75" customHeight="1">
      <c r="A814" s="48"/>
      <c r="B814" s="48"/>
      <c r="C814" s="89" t="s">
        <v>2777</v>
      </c>
      <c r="D814" s="40">
        <v>807</v>
      </c>
      <c r="E814" s="52" t="s">
        <v>2791</v>
      </c>
      <c r="F814" s="53" t="s">
        <v>72</v>
      </c>
      <c r="G814" s="41"/>
      <c r="H814" s="46"/>
      <c r="I814" s="16" t="s">
        <v>59</v>
      </c>
      <c r="J814" s="16" t="s">
        <v>2779</v>
      </c>
      <c r="K814" s="16" t="s">
        <v>2792</v>
      </c>
      <c r="L814" s="16">
        <v>2018</v>
      </c>
      <c r="M814" s="16" t="s">
        <v>40</v>
      </c>
      <c r="N814" s="16"/>
      <c r="O814" s="16"/>
      <c r="P814" s="16"/>
      <c r="Q814" s="16" t="s">
        <v>40</v>
      </c>
      <c r="R814" s="16"/>
      <c r="S814" s="16"/>
      <c r="T814" s="16"/>
      <c r="U814" s="16"/>
      <c r="V814" s="16" t="str">
        <f t="shared" si="0"/>
        <v>A1</v>
      </c>
      <c r="W814" s="13" t="str">
        <f t="shared" si="1"/>
        <v>Q1</v>
      </c>
      <c r="X814" s="16" t="s">
        <v>2793</v>
      </c>
      <c r="Y814" s="16" t="s">
        <v>2787</v>
      </c>
      <c r="Z814" s="16" t="s">
        <v>43</v>
      </c>
    </row>
    <row r="815" spans="1:26" ht="15.75" customHeight="1">
      <c r="A815" s="48"/>
      <c r="B815" s="48"/>
      <c r="C815" s="89" t="s">
        <v>2777</v>
      </c>
      <c r="D815" s="40">
        <v>808</v>
      </c>
      <c r="E815" s="52" t="s">
        <v>2794</v>
      </c>
      <c r="F815" s="53" t="s">
        <v>72</v>
      </c>
      <c r="G815" s="41"/>
      <c r="H815" s="46"/>
      <c r="I815" s="16" t="s">
        <v>59</v>
      </c>
      <c r="J815" s="16" t="s">
        <v>788</v>
      </c>
      <c r="K815" s="16" t="s">
        <v>414</v>
      </c>
      <c r="L815" s="16">
        <v>2018</v>
      </c>
      <c r="M815" s="16"/>
      <c r="N815" s="16"/>
      <c r="O815" s="16"/>
      <c r="P815" s="16"/>
      <c r="Q815" s="16"/>
      <c r="R815" s="16"/>
      <c r="S815" s="16"/>
      <c r="T815" s="16"/>
      <c r="U815" s="16" t="s">
        <v>40</v>
      </c>
      <c r="V815" s="16" t="str">
        <f t="shared" si="0"/>
        <v>NI</v>
      </c>
      <c r="W815" s="13" t="str">
        <f t="shared" si="1"/>
        <v>NI</v>
      </c>
      <c r="X815" s="16" t="s">
        <v>2795</v>
      </c>
      <c r="Y815" s="16" t="s">
        <v>2796</v>
      </c>
      <c r="Z815" s="16"/>
    </row>
    <row r="816" spans="1:26" ht="15.75" customHeight="1">
      <c r="A816" s="48"/>
      <c r="B816" s="48"/>
      <c r="C816" s="89" t="s">
        <v>2777</v>
      </c>
      <c r="D816" s="40">
        <v>809</v>
      </c>
      <c r="E816" s="52" t="s">
        <v>2797</v>
      </c>
      <c r="F816" s="53" t="s">
        <v>72</v>
      </c>
      <c r="G816" s="41"/>
      <c r="H816" s="46"/>
      <c r="I816" s="16" t="s">
        <v>102</v>
      </c>
      <c r="J816" s="16" t="s">
        <v>282</v>
      </c>
      <c r="K816" s="16" t="s">
        <v>232</v>
      </c>
      <c r="L816" s="16">
        <v>2017</v>
      </c>
      <c r="M816" s="16"/>
      <c r="N816" s="16"/>
      <c r="O816" s="16"/>
      <c r="P816" s="16"/>
      <c r="Q816" s="16"/>
      <c r="R816" s="16"/>
      <c r="S816" s="16"/>
      <c r="T816" s="16" t="s">
        <v>40</v>
      </c>
      <c r="U816" s="16"/>
      <c r="V816" s="16" t="str">
        <f t="shared" si="0"/>
        <v>C</v>
      </c>
      <c r="W816" s="13" t="str">
        <f t="shared" si="1"/>
        <v>Q4</v>
      </c>
      <c r="X816" s="16" t="s">
        <v>2798</v>
      </c>
      <c r="Y816" s="16" t="s">
        <v>2799</v>
      </c>
      <c r="Z816" s="16"/>
    </row>
    <row r="817" spans="1:26" ht="15.75" customHeight="1">
      <c r="A817" s="48"/>
      <c r="B817" s="48"/>
      <c r="C817" s="89" t="s">
        <v>2777</v>
      </c>
      <c r="D817" s="40">
        <v>810</v>
      </c>
      <c r="E817" s="52" t="s">
        <v>2800</v>
      </c>
      <c r="F817" s="53" t="s">
        <v>72</v>
      </c>
      <c r="G817" s="41"/>
      <c r="H817" s="46"/>
      <c r="I817" s="16" t="s">
        <v>59</v>
      </c>
      <c r="J817" s="16" t="s">
        <v>2801</v>
      </c>
      <c r="K817" s="16" t="s">
        <v>2802</v>
      </c>
      <c r="L817" s="16">
        <v>2017</v>
      </c>
      <c r="M817" s="16"/>
      <c r="N817" s="16"/>
      <c r="O817" s="16" t="s">
        <v>40</v>
      </c>
      <c r="P817" s="16"/>
      <c r="Q817" s="16"/>
      <c r="R817" s="16"/>
      <c r="S817" s="16" t="s">
        <v>40</v>
      </c>
      <c r="T817" s="16"/>
      <c r="U817" s="16"/>
      <c r="V817" s="16" t="str">
        <f t="shared" si="0"/>
        <v>B</v>
      </c>
      <c r="W817" s="13" t="str">
        <f t="shared" si="1"/>
        <v>Q3</v>
      </c>
      <c r="X817" s="73" t="s">
        <v>2803</v>
      </c>
      <c r="Y817" s="16" t="s">
        <v>2804</v>
      </c>
      <c r="Z817" s="16" t="s">
        <v>43</v>
      </c>
    </row>
    <row r="818" spans="1:26" ht="15.75" customHeight="1">
      <c r="A818" s="48"/>
      <c r="B818" s="48"/>
      <c r="C818" s="89" t="s">
        <v>2777</v>
      </c>
      <c r="D818" s="40">
        <v>811</v>
      </c>
      <c r="E818" s="52" t="s">
        <v>2805</v>
      </c>
      <c r="F818" s="53" t="s">
        <v>72</v>
      </c>
      <c r="G818" s="41"/>
      <c r="H818" s="46"/>
      <c r="I818" s="16" t="s">
        <v>59</v>
      </c>
      <c r="J818" s="16" t="s">
        <v>804</v>
      </c>
      <c r="K818" s="16" t="s">
        <v>805</v>
      </c>
      <c r="L818" s="16">
        <v>2016</v>
      </c>
      <c r="M818" s="16"/>
      <c r="N818" s="54" t="s">
        <v>40</v>
      </c>
      <c r="O818" s="16"/>
      <c r="P818" s="16"/>
      <c r="Q818" s="16"/>
      <c r="R818" s="16"/>
      <c r="S818" s="16"/>
      <c r="T818" s="16"/>
      <c r="U818" s="16"/>
      <c r="V818" s="16" t="str">
        <f t="shared" si="0"/>
        <v>A2</v>
      </c>
      <c r="W818" s="13" t="str">
        <f t="shared" si="1"/>
        <v>Q2</v>
      </c>
      <c r="X818" s="16" t="s">
        <v>2806</v>
      </c>
      <c r="Y818" s="16" t="s">
        <v>2807</v>
      </c>
      <c r="Z818" s="16" t="s">
        <v>43</v>
      </c>
    </row>
    <row r="819" spans="1:26" ht="15.75" customHeight="1">
      <c r="A819" s="48"/>
      <c r="B819" s="48"/>
      <c r="C819" s="89" t="s">
        <v>2777</v>
      </c>
      <c r="D819" s="40">
        <v>812</v>
      </c>
      <c r="E819" s="52" t="s">
        <v>2808</v>
      </c>
      <c r="F819" s="53" t="s">
        <v>72</v>
      </c>
      <c r="G819" s="41"/>
      <c r="H819" s="46"/>
      <c r="I819" s="16" t="s">
        <v>2809</v>
      </c>
      <c r="J819" s="16" t="s">
        <v>2810</v>
      </c>
      <c r="K819" s="16" t="s">
        <v>2811</v>
      </c>
      <c r="L819" s="16">
        <v>2016</v>
      </c>
      <c r="M819" s="16"/>
      <c r="N819" s="16"/>
      <c r="O819" s="16"/>
      <c r="P819" s="16"/>
      <c r="Q819" s="16"/>
      <c r="R819" s="16"/>
      <c r="S819" s="16"/>
      <c r="T819" s="16"/>
      <c r="U819" s="16" t="s">
        <v>40</v>
      </c>
      <c r="V819" s="16" t="str">
        <f t="shared" si="0"/>
        <v>NI</v>
      </c>
      <c r="W819" s="13" t="str">
        <f t="shared" si="1"/>
        <v>NI</v>
      </c>
      <c r="X819" s="16" t="s">
        <v>2812</v>
      </c>
      <c r="Y819" s="16" t="s">
        <v>2813</v>
      </c>
      <c r="Z819" s="16"/>
    </row>
    <row r="820" spans="1:26" ht="15.75" customHeight="1">
      <c r="A820" s="48"/>
      <c r="B820" s="48"/>
      <c r="C820" s="89" t="s">
        <v>2777</v>
      </c>
      <c r="D820" s="40">
        <v>813</v>
      </c>
      <c r="E820" s="52" t="s">
        <v>2814</v>
      </c>
      <c r="F820" s="53" t="s">
        <v>72</v>
      </c>
      <c r="G820" s="41"/>
      <c r="H820" s="46"/>
      <c r="I820" s="16" t="s">
        <v>1425</v>
      </c>
      <c r="J820" s="16" t="s">
        <v>2815</v>
      </c>
      <c r="K820" s="16" t="s">
        <v>2816</v>
      </c>
      <c r="L820" s="16">
        <v>2016</v>
      </c>
      <c r="M820" s="16"/>
      <c r="N820" s="16"/>
      <c r="O820" s="16"/>
      <c r="P820" s="16"/>
      <c r="Q820" s="16"/>
      <c r="R820" s="16"/>
      <c r="S820" s="16"/>
      <c r="T820" s="16"/>
      <c r="U820" s="16" t="s">
        <v>40</v>
      </c>
      <c r="V820" s="16" t="str">
        <f t="shared" si="0"/>
        <v>NI</v>
      </c>
      <c r="W820" s="13" t="str">
        <f t="shared" si="1"/>
        <v>NI</v>
      </c>
      <c r="X820" s="16" t="s">
        <v>233</v>
      </c>
      <c r="Y820" s="16" t="s">
        <v>2787</v>
      </c>
      <c r="Z820" s="16" t="s">
        <v>43</v>
      </c>
    </row>
    <row r="821" spans="1:26" ht="15.75" customHeight="1">
      <c r="A821" s="48"/>
      <c r="B821" s="48"/>
      <c r="C821" s="89" t="s">
        <v>2777</v>
      </c>
      <c r="D821" s="40">
        <v>814</v>
      </c>
      <c r="E821" s="52" t="s">
        <v>2817</v>
      </c>
      <c r="F821" s="53" t="s">
        <v>72</v>
      </c>
      <c r="G821" s="41"/>
      <c r="H821" s="46"/>
      <c r="I821" s="16" t="s">
        <v>2528</v>
      </c>
      <c r="J821" s="16" t="s">
        <v>2818</v>
      </c>
      <c r="K821" s="16" t="s">
        <v>2819</v>
      </c>
      <c r="L821" s="16">
        <v>2015</v>
      </c>
      <c r="M821" s="46"/>
      <c r="N821" s="16"/>
      <c r="O821" s="16"/>
      <c r="P821" s="16"/>
      <c r="Q821" s="16"/>
      <c r="R821" s="16"/>
      <c r="S821" s="16" t="s">
        <v>40</v>
      </c>
      <c r="T821" s="46"/>
      <c r="U821" s="16"/>
      <c r="V821" s="16" t="str">
        <f t="shared" si="0"/>
        <v>B</v>
      </c>
      <c r="W821" s="13" t="str">
        <f t="shared" si="1"/>
        <v>Q3</v>
      </c>
      <c r="X821" s="73" t="s">
        <v>2820</v>
      </c>
      <c r="Y821" s="16" t="s">
        <v>2821</v>
      </c>
      <c r="Z821" s="16" t="s">
        <v>43</v>
      </c>
    </row>
    <row r="822" spans="1:26" ht="15.75" customHeight="1">
      <c r="A822" s="48"/>
      <c r="B822" s="48"/>
      <c r="C822" s="89" t="s">
        <v>2777</v>
      </c>
      <c r="D822" s="40">
        <v>815</v>
      </c>
      <c r="E822" s="52" t="s">
        <v>2822</v>
      </c>
      <c r="F822" s="53" t="s">
        <v>72</v>
      </c>
      <c r="G822" s="41"/>
      <c r="H822" s="46"/>
      <c r="I822" s="16" t="s">
        <v>102</v>
      </c>
      <c r="J822" s="16" t="s">
        <v>2823</v>
      </c>
      <c r="K822" s="16" t="s">
        <v>2824</v>
      </c>
      <c r="L822" s="16">
        <v>2013</v>
      </c>
      <c r="M822" s="16"/>
      <c r="N822" s="16"/>
      <c r="O822" s="16"/>
      <c r="P822" s="16"/>
      <c r="Q822" s="16"/>
      <c r="R822" s="16"/>
      <c r="S822" s="16"/>
      <c r="T822" s="16"/>
      <c r="U822" s="16" t="s">
        <v>40</v>
      </c>
      <c r="V822" s="16" t="str">
        <f t="shared" si="0"/>
        <v>NI</v>
      </c>
      <c r="W822" s="13" t="str">
        <f t="shared" si="1"/>
        <v>NI</v>
      </c>
      <c r="X822" s="16" t="s">
        <v>233</v>
      </c>
      <c r="Y822" s="16" t="s">
        <v>2825</v>
      </c>
      <c r="Z822" s="16"/>
    </row>
    <row r="823" spans="1:26" ht="15.75" customHeight="1">
      <c r="A823" s="48"/>
      <c r="B823" s="48"/>
      <c r="C823" s="89" t="s">
        <v>2777</v>
      </c>
      <c r="D823" s="40">
        <v>816</v>
      </c>
      <c r="E823" s="52" t="s">
        <v>2826</v>
      </c>
      <c r="F823" s="53" t="s">
        <v>72</v>
      </c>
      <c r="G823" s="41"/>
      <c r="H823" s="46"/>
      <c r="I823" s="16" t="s">
        <v>59</v>
      </c>
      <c r="J823" s="16" t="s">
        <v>2827</v>
      </c>
      <c r="K823" s="16" t="s">
        <v>2828</v>
      </c>
      <c r="L823" s="16">
        <v>2010</v>
      </c>
      <c r="M823" s="16"/>
      <c r="N823" s="16"/>
      <c r="O823" s="16" t="s">
        <v>40</v>
      </c>
      <c r="P823" s="16"/>
      <c r="Q823" s="16"/>
      <c r="R823" s="16"/>
      <c r="S823" s="16" t="s">
        <v>40</v>
      </c>
      <c r="T823" s="16"/>
      <c r="U823" s="16"/>
      <c r="V823" s="16" t="str">
        <f t="shared" si="0"/>
        <v>B</v>
      </c>
      <c r="W823" s="13" t="str">
        <f t="shared" si="1"/>
        <v>Q3</v>
      </c>
      <c r="X823" s="16" t="s">
        <v>233</v>
      </c>
      <c r="Y823" s="16" t="s">
        <v>2829</v>
      </c>
      <c r="Z823" s="16"/>
    </row>
    <row r="824" spans="1:26" ht="15.75" customHeight="1">
      <c r="A824" s="86"/>
      <c r="B824" s="86"/>
      <c r="C824" s="87" t="s">
        <v>2830</v>
      </c>
      <c r="D824" s="108">
        <v>817</v>
      </c>
      <c r="E824" s="77" t="s">
        <v>2831</v>
      </c>
      <c r="F824" s="11" t="s">
        <v>51</v>
      </c>
      <c r="G824" s="93"/>
      <c r="H824" s="14"/>
      <c r="I824" s="12" t="s">
        <v>59</v>
      </c>
      <c r="J824" s="14" t="s">
        <v>1024</v>
      </c>
      <c r="K824" s="14" t="s">
        <v>2832</v>
      </c>
      <c r="L824" s="13">
        <v>2013</v>
      </c>
      <c r="M824" s="13" t="s">
        <v>40</v>
      </c>
      <c r="N824" s="13"/>
      <c r="O824" s="13"/>
      <c r="P824" s="13"/>
      <c r="Q824" s="13"/>
      <c r="R824" s="13"/>
      <c r="S824" s="13"/>
      <c r="T824" s="13"/>
      <c r="U824" s="13"/>
      <c r="V824" s="16" t="str">
        <f t="shared" si="0"/>
        <v>A1</v>
      </c>
      <c r="W824" s="13" t="str">
        <f t="shared" si="1"/>
        <v>Q1</v>
      </c>
      <c r="X824" s="14"/>
      <c r="Y824" s="109" t="s">
        <v>2833</v>
      </c>
      <c r="Z824" s="14"/>
    </row>
    <row r="825" spans="1:26" ht="15.75" customHeight="1">
      <c r="A825" s="48"/>
      <c r="B825" s="48"/>
      <c r="C825" s="89" t="s">
        <v>2830</v>
      </c>
      <c r="D825" s="40">
        <v>818</v>
      </c>
      <c r="E825" s="52" t="s">
        <v>2834</v>
      </c>
      <c r="F825" s="53" t="s">
        <v>51</v>
      </c>
      <c r="G825" s="41"/>
      <c r="H825" s="46"/>
      <c r="I825" s="46"/>
      <c r="J825" s="16" t="s">
        <v>1024</v>
      </c>
      <c r="K825" s="16" t="s">
        <v>2835</v>
      </c>
      <c r="L825" s="16">
        <v>2013</v>
      </c>
      <c r="M825" s="16"/>
      <c r="N825" s="16"/>
      <c r="O825" s="16"/>
      <c r="P825" s="16"/>
      <c r="Q825" s="16"/>
      <c r="R825" s="16"/>
      <c r="S825" s="16"/>
      <c r="T825" s="16"/>
      <c r="U825" s="16" t="s">
        <v>40</v>
      </c>
      <c r="V825" s="16" t="str">
        <f t="shared" si="0"/>
        <v>NI</v>
      </c>
      <c r="W825" s="13" t="str">
        <f t="shared" si="1"/>
        <v>NI</v>
      </c>
      <c r="X825" s="46"/>
      <c r="Y825" s="45" t="s">
        <v>2836</v>
      </c>
      <c r="Z825" s="46"/>
    </row>
    <row r="826" spans="1:26" ht="15.75" customHeight="1">
      <c r="A826" s="38"/>
      <c r="B826" s="38"/>
      <c r="C826" s="89" t="s">
        <v>2830</v>
      </c>
      <c r="D826" s="40">
        <v>819</v>
      </c>
      <c r="E826" s="52" t="s">
        <v>2837</v>
      </c>
      <c r="F826" s="53" t="s">
        <v>51</v>
      </c>
      <c r="G826" s="41"/>
      <c r="H826" s="46"/>
      <c r="I826" s="45" t="s">
        <v>59</v>
      </c>
      <c r="J826" s="16" t="s">
        <v>1024</v>
      </c>
      <c r="K826" s="16" t="s">
        <v>2832</v>
      </c>
      <c r="L826" s="16">
        <v>2013</v>
      </c>
      <c r="M826" s="16"/>
      <c r="N826" s="16"/>
      <c r="O826" s="16"/>
      <c r="P826" s="16" t="s">
        <v>40</v>
      </c>
      <c r="Q826" s="16"/>
      <c r="R826" s="16"/>
      <c r="S826" s="16"/>
      <c r="T826" s="16"/>
      <c r="U826" s="16"/>
      <c r="V826" s="16" t="str">
        <f t="shared" si="0"/>
        <v>C</v>
      </c>
      <c r="W826" s="13" t="str">
        <f t="shared" si="1"/>
        <v>Q4</v>
      </c>
      <c r="X826" s="46"/>
      <c r="Y826" s="45" t="s">
        <v>2838</v>
      </c>
      <c r="Z826" s="46"/>
    </row>
    <row r="827" spans="1:26" ht="15.75" customHeight="1">
      <c r="A827" s="48"/>
      <c r="B827" s="48"/>
      <c r="C827" s="89" t="s">
        <v>2830</v>
      </c>
      <c r="D827" s="40">
        <v>821</v>
      </c>
      <c r="E827" s="52" t="s">
        <v>2839</v>
      </c>
      <c r="F827" s="53" t="s">
        <v>35</v>
      </c>
      <c r="G827" s="41"/>
      <c r="H827" s="46"/>
      <c r="I827" s="46"/>
      <c r="J827" s="16" t="s">
        <v>2061</v>
      </c>
      <c r="K827" s="46" t="s">
        <v>2062</v>
      </c>
      <c r="L827" s="16">
        <v>2014</v>
      </c>
      <c r="M827" s="16"/>
      <c r="N827" s="16"/>
      <c r="O827" s="16" t="s">
        <v>40</v>
      </c>
      <c r="P827" s="16"/>
      <c r="Q827" s="16"/>
      <c r="R827" s="16"/>
      <c r="S827" s="16"/>
      <c r="T827" s="16"/>
      <c r="U827" s="16"/>
      <c r="V827" s="16" t="str">
        <f t="shared" si="0"/>
        <v>B</v>
      </c>
      <c r="W827" s="13" t="str">
        <f t="shared" si="1"/>
        <v>Q3</v>
      </c>
      <c r="X827" s="46"/>
      <c r="Y827" s="45" t="s">
        <v>2840</v>
      </c>
      <c r="Z827" s="46"/>
    </row>
    <row r="828" spans="1:26" ht="15.75" customHeight="1">
      <c r="A828" s="48"/>
      <c r="B828" s="48"/>
      <c r="C828" s="89" t="s">
        <v>2830</v>
      </c>
      <c r="D828" s="40">
        <v>822</v>
      </c>
      <c r="E828" s="52" t="s">
        <v>2841</v>
      </c>
      <c r="F828" s="53" t="s">
        <v>51</v>
      </c>
      <c r="G828" s="41"/>
      <c r="H828" s="46"/>
      <c r="I828" s="46"/>
      <c r="J828" s="16" t="s">
        <v>2842</v>
      </c>
      <c r="K828" s="16" t="s">
        <v>1714</v>
      </c>
      <c r="L828" s="16">
        <v>2016</v>
      </c>
      <c r="M828" s="16"/>
      <c r="N828" s="16"/>
      <c r="O828" s="16"/>
      <c r="P828" s="16" t="s">
        <v>40</v>
      </c>
      <c r="Q828" s="16"/>
      <c r="R828" s="16"/>
      <c r="S828" s="16"/>
      <c r="T828" s="16"/>
      <c r="U828" s="16"/>
      <c r="V828" s="16" t="str">
        <f t="shared" si="0"/>
        <v>C</v>
      </c>
      <c r="W828" s="13" t="str">
        <f t="shared" si="1"/>
        <v>Q4</v>
      </c>
      <c r="X828" s="46"/>
      <c r="Y828" s="45" t="s">
        <v>2843</v>
      </c>
      <c r="Z828" s="46"/>
    </row>
    <row r="829" spans="1:26" ht="15.75" customHeight="1">
      <c r="A829" s="48"/>
      <c r="B829" s="48"/>
      <c r="C829" s="89" t="s">
        <v>2830</v>
      </c>
      <c r="D829" s="40">
        <v>823</v>
      </c>
      <c r="E829" s="52" t="s">
        <v>2844</v>
      </c>
      <c r="F829" s="53" t="s">
        <v>51</v>
      </c>
      <c r="G829" s="41"/>
      <c r="H829" s="46"/>
      <c r="I829" s="46"/>
      <c r="J829" s="46" t="s">
        <v>2842</v>
      </c>
      <c r="K829" s="46" t="s">
        <v>1714</v>
      </c>
      <c r="L829" s="16">
        <v>2016</v>
      </c>
      <c r="M829" s="16"/>
      <c r="N829" s="16"/>
      <c r="O829" s="16"/>
      <c r="P829" s="16" t="s">
        <v>40</v>
      </c>
      <c r="Q829" s="16"/>
      <c r="R829" s="16"/>
      <c r="S829" s="16"/>
      <c r="T829" s="16"/>
      <c r="U829" s="16"/>
      <c r="V829" s="16" t="str">
        <f t="shared" si="0"/>
        <v>C</v>
      </c>
      <c r="W829" s="13" t="str">
        <f t="shared" si="1"/>
        <v>Q4</v>
      </c>
      <c r="X829" s="46"/>
      <c r="Y829" s="45" t="s">
        <v>2845</v>
      </c>
      <c r="Z829" s="46"/>
    </row>
    <row r="830" spans="1:26" ht="15.75" customHeight="1">
      <c r="A830" s="48"/>
      <c r="B830" s="48"/>
      <c r="C830" s="89" t="s">
        <v>2830</v>
      </c>
      <c r="D830" s="40">
        <v>824</v>
      </c>
      <c r="E830" s="52" t="s">
        <v>2846</v>
      </c>
      <c r="F830" s="53" t="s">
        <v>51</v>
      </c>
      <c r="G830" s="41"/>
      <c r="H830" s="46"/>
      <c r="I830" s="45" t="s">
        <v>753</v>
      </c>
      <c r="J830" s="16" t="s">
        <v>2847</v>
      </c>
      <c r="K830" s="54" t="s">
        <v>2848</v>
      </c>
      <c r="L830" s="16">
        <v>2017</v>
      </c>
      <c r="M830" s="16"/>
      <c r="N830" s="16"/>
      <c r="O830" s="16"/>
      <c r="P830" s="16"/>
      <c r="Q830" s="16"/>
      <c r="R830" s="16"/>
      <c r="S830" s="16"/>
      <c r="T830" s="16"/>
      <c r="U830" s="16" t="s">
        <v>40</v>
      </c>
      <c r="V830" s="16" t="str">
        <f t="shared" si="0"/>
        <v>NI</v>
      </c>
      <c r="W830" s="13" t="str">
        <f t="shared" si="1"/>
        <v>NI</v>
      </c>
      <c r="X830" s="46"/>
      <c r="Y830" s="45" t="s">
        <v>2849</v>
      </c>
      <c r="Z830" s="46"/>
    </row>
    <row r="831" spans="1:26" ht="15.75" customHeight="1">
      <c r="A831" s="86"/>
      <c r="B831" s="86"/>
      <c r="C831" s="87" t="s">
        <v>2850</v>
      </c>
      <c r="D831" s="40">
        <v>825</v>
      </c>
      <c r="E831" s="10" t="s">
        <v>2851</v>
      </c>
      <c r="F831" s="11" t="s">
        <v>58</v>
      </c>
      <c r="G831" s="93"/>
      <c r="H831" s="14"/>
      <c r="I831" s="13" t="s">
        <v>59</v>
      </c>
      <c r="J831" s="13" t="s">
        <v>2852</v>
      </c>
      <c r="K831" s="13" t="s">
        <v>430</v>
      </c>
      <c r="L831" s="13">
        <v>2001</v>
      </c>
      <c r="M831" s="13"/>
      <c r="N831" s="13"/>
      <c r="O831" s="13"/>
      <c r="P831" s="15" t="s">
        <v>172</v>
      </c>
      <c r="Q831" s="13"/>
      <c r="R831" s="13"/>
      <c r="S831" s="13"/>
      <c r="T831" s="15"/>
      <c r="U831" s="13"/>
      <c r="V831" s="16" t="str">
        <f t="shared" si="0"/>
        <v>C</v>
      </c>
      <c r="W831" s="13" t="str">
        <f t="shared" si="1"/>
        <v>Q4</v>
      </c>
      <c r="X831" s="13" t="s">
        <v>2011</v>
      </c>
      <c r="Y831" s="13" t="s">
        <v>2853</v>
      </c>
      <c r="Z831" s="14"/>
    </row>
    <row r="832" spans="1:26" ht="15.75" customHeight="1">
      <c r="A832" s="48"/>
      <c r="B832" s="48"/>
      <c r="C832" s="89" t="s">
        <v>2850</v>
      </c>
      <c r="D832" s="40">
        <v>826</v>
      </c>
      <c r="E832" s="52" t="s">
        <v>2854</v>
      </c>
      <c r="F832" s="67" t="s">
        <v>444</v>
      </c>
      <c r="G832" s="41"/>
      <c r="H832" s="46"/>
      <c r="I832" s="16" t="s">
        <v>59</v>
      </c>
      <c r="J832" s="16" t="s">
        <v>2855</v>
      </c>
      <c r="K832" s="16" t="s">
        <v>2856</v>
      </c>
      <c r="L832" s="16">
        <v>2002</v>
      </c>
      <c r="M832" s="16"/>
      <c r="N832" s="16"/>
      <c r="O832" s="16"/>
      <c r="P832" s="16" t="s">
        <v>172</v>
      </c>
      <c r="Q832" s="16"/>
      <c r="R832" s="16"/>
      <c r="S832" s="16"/>
      <c r="T832" s="7"/>
      <c r="U832" s="16"/>
      <c r="V832" s="16" t="str">
        <f t="shared" si="0"/>
        <v>C</v>
      </c>
      <c r="W832" s="13" t="str">
        <f t="shared" si="1"/>
        <v>Q4</v>
      </c>
      <c r="X832" s="16"/>
      <c r="Y832" s="16" t="s">
        <v>2857</v>
      </c>
      <c r="Z832" s="46"/>
    </row>
    <row r="833" spans="1:26" ht="15.75" customHeight="1">
      <c r="A833" s="48"/>
      <c r="B833" s="48"/>
      <c r="C833" s="89" t="s">
        <v>2850</v>
      </c>
      <c r="D833" s="40">
        <v>827</v>
      </c>
      <c r="E833" s="52" t="s">
        <v>2858</v>
      </c>
      <c r="F833" s="53" t="s">
        <v>58</v>
      </c>
      <c r="G833" s="41"/>
      <c r="H833" s="46"/>
      <c r="I833" s="16" t="s">
        <v>59</v>
      </c>
      <c r="J833" s="16" t="s">
        <v>2852</v>
      </c>
      <c r="K833" s="16" t="s">
        <v>430</v>
      </c>
      <c r="L833" s="16">
        <v>2002</v>
      </c>
      <c r="M833" s="16"/>
      <c r="N833" s="16"/>
      <c r="O833" s="16"/>
      <c r="P833" s="16" t="s">
        <v>172</v>
      </c>
      <c r="Q833" s="16"/>
      <c r="R833" s="16"/>
      <c r="S833" s="16"/>
      <c r="T833" s="7"/>
      <c r="U833" s="16"/>
      <c r="V833" s="16" t="str">
        <f t="shared" si="0"/>
        <v>C</v>
      </c>
      <c r="W833" s="13" t="str">
        <f t="shared" si="1"/>
        <v>Q4</v>
      </c>
      <c r="X833" s="16" t="s">
        <v>2011</v>
      </c>
      <c r="Y833" s="16" t="s">
        <v>2859</v>
      </c>
      <c r="Z833" s="46"/>
    </row>
    <row r="834" spans="1:26" ht="15.75" customHeight="1">
      <c r="A834" s="48"/>
      <c r="B834" s="48"/>
      <c r="C834" s="89" t="s">
        <v>2850</v>
      </c>
      <c r="D834" s="40">
        <v>828</v>
      </c>
      <c r="E834" s="52" t="s">
        <v>2860</v>
      </c>
      <c r="F834" s="67" t="s">
        <v>444</v>
      </c>
      <c r="G834" s="41"/>
      <c r="H834" s="46"/>
      <c r="I834" s="16" t="s">
        <v>1425</v>
      </c>
      <c r="J834" s="16" t="s">
        <v>2861</v>
      </c>
      <c r="K834" s="16" t="s">
        <v>2862</v>
      </c>
      <c r="L834" s="16">
        <v>2005</v>
      </c>
      <c r="M834" s="16"/>
      <c r="N834" s="16"/>
      <c r="O834" s="16"/>
      <c r="P834" s="7"/>
      <c r="Q834" s="16"/>
      <c r="R834" s="16"/>
      <c r="S834" s="16" t="s">
        <v>172</v>
      </c>
      <c r="T834" s="7"/>
      <c r="U834" s="16"/>
      <c r="V834" s="16" t="str">
        <f t="shared" si="0"/>
        <v>B</v>
      </c>
      <c r="W834" s="13" t="str">
        <f t="shared" si="1"/>
        <v>Q3</v>
      </c>
      <c r="X834" s="16" t="s">
        <v>2011</v>
      </c>
      <c r="Y834" s="16" t="s">
        <v>2863</v>
      </c>
      <c r="Z834" s="46"/>
    </row>
    <row r="835" spans="1:26" ht="15.75" customHeight="1">
      <c r="A835" s="48"/>
      <c r="B835" s="48"/>
      <c r="C835" s="89" t="s">
        <v>2850</v>
      </c>
      <c r="D835" s="40">
        <v>829</v>
      </c>
      <c r="E835" s="52" t="s">
        <v>2864</v>
      </c>
      <c r="F835" s="67" t="s">
        <v>444</v>
      </c>
      <c r="G835" s="41"/>
      <c r="H835" s="46"/>
      <c r="I835" s="16" t="s">
        <v>1425</v>
      </c>
      <c r="J835" s="16" t="s">
        <v>2861</v>
      </c>
      <c r="K835" s="16" t="s">
        <v>2862</v>
      </c>
      <c r="L835" s="16">
        <v>2005</v>
      </c>
      <c r="M835" s="16"/>
      <c r="N835" s="16"/>
      <c r="O835" s="16"/>
      <c r="P835" s="7"/>
      <c r="Q835" s="16"/>
      <c r="R835" s="16"/>
      <c r="S835" s="16" t="s">
        <v>172</v>
      </c>
      <c r="T835" s="7"/>
      <c r="U835" s="16"/>
      <c r="V835" s="16" t="str">
        <f t="shared" si="0"/>
        <v>B</v>
      </c>
      <c r="W835" s="13" t="str">
        <f t="shared" si="1"/>
        <v>Q3</v>
      </c>
      <c r="X835" s="16"/>
      <c r="Y835" s="16" t="s">
        <v>2865</v>
      </c>
      <c r="Z835" s="46"/>
    </row>
    <row r="836" spans="1:26" ht="15.75" customHeight="1">
      <c r="A836" s="48"/>
      <c r="B836" s="48"/>
      <c r="C836" s="89" t="s">
        <v>2850</v>
      </c>
      <c r="D836" s="40">
        <v>830</v>
      </c>
      <c r="E836" s="52" t="s">
        <v>2866</v>
      </c>
      <c r="F836" s="53" t="s">
        <v>51</v>
      </c>
      <c r="G836" s="41"/>
      <c r="H836" s="46"/>
      <c r="I836" s="16" t="s">
        <v>59</v>
      </c>
      <c r="J836" s="54" t="s">
        <v>804</v>
      </c>
      <c r="K836" s="54" t="s">
        <v>1986</v>
      </c>
      <c r="L836" s="16">
        <v>2006</v>
      </c>
      <c r="M836" s="16"/>
      <c r="N836" s="16"/>
      <c r="O836" s="54" t="s">
        <v>40</v>
      </c>
      <c r="P836" s="7"/>
      <c r="Q836" s="16"/>
      <c r="R836" s="16"/>
      <c r="S836" s="16"/>
      <c r="T836" s="7"/>
      <c r="U836" s="16" t="s">
        <v>172</v>
      </c>
      <c r="V836" s="16" t="str">
        <f t="shared" si="0"/>
        <v>NI</v>
      </c>
      <c r="W836" s="13" t="str">
        <f t="shared" si="1"/>
        <v>NI</v>
      </c>
      <c r="X836" s="16" t="s">
        <v>2011</v>
      </c>
      <c r="Y836" s="16" t="s">
        <v>2867</v>
      </c>
      <c r="Z836" s="46"/>
    </row>
    <row r="837" spans="1:26" ht="15.75" customHeight="1">
      <c r="A837" s="48"/>
      <c r="B837" s="48"/>
      <c r="C837" s="89" t="s">
        <v>2850</v>
      </c>
      <c r="D837" s="40">
        <v>831</v>
      </c>
      <c r="E837" s="52" t="s">
        <v>2868</v>
      </c>
      <c r="F837" s="53" t="s">
        <v>51</v>
      </c>
      <c r="G837" s="41"/>
      <c r="H837" s="46"/>
      <c r="I837" s="16" t="s">
        <v>59</v>
      </c>
      <c r="J837" s="16" t="s">
        <v>1967</v>
      </c>
      <c r="K837" s="16" t="s">
        <v>2869</v>
      </c>
      <c r="L837" s="16">
        <v>2006</v>
      </c>
      <c r="M837" s="16"/>
      <c r="N837" s="16"/>
      <c r="O837" s="16"/>
      <c r="P837" s="16" t="s">
        <v>172</v>
      </c>
      <c r="Q837" s="16"/>
      <c r="R837" s="16"/>
      <c r="S837" s="16"/>
      <c r="T837" s="7"/>
      <c r="U837" s="16"/>
      <c r="V837" s="16" t="str">
        <f t="shared" si="0"/>
        <v>C</v>
      </c>
      <c r="W837" s="13" t="str">
        <f t="shared" si="1"/>
        <v>Q4</v>
      </c>
      <c r="X837" s="16" t="s">
        <v>2011</v>
      </c>
      <c r="Y837" s="16" t="s">
        <v>2870</v>
      </c>
      <c r="Z837" s="46"/>
    </row>
    <row r="838" spans="1:26" ht="15.75" customHeight="1">
      <c r="A838" s="48"/>
      <c r="B838" s="48"/>
      <c r="C838" s="89" t="s">
        <v>2850</v>
      </c>
      <c r="D838" s="40">
        <v>832</v>
      </c>
      <c r="E838" s="52" t="s">
        <v>2871</v>
      </c>
      <c r="F838" s="67" t="s">
        <v>444</v>
      </c>
      <c r="G838" s="41"/>
      <c r="H838" s="46"/>
      <c r="I838" s="16" t="s">
        <v>59</v>
      </c>
      <c r="J838" s="16" t="s">
        <v>1024</v>
      </c>
      <c r="K838" s="16" t="s">
        <v>430</v>
      </c>
      <c r="L838" s="16">
        <v>2007</v>
      </c>
      <c r="M838" s="16"/>
      <c r="N838" s="16"/>
      <c r="O838" s="16"/>
      <c r="P838" s="7"/>
      <c r="Q838" s="16"/>
      <c r="R838" s="16"/>
      <c r="S838" s="16" t="s">
        <v>172</v>
      </c>
      <c r="T838" s="7"/>
      <c r="U838" s="16"/>
      <c r="V838" s="16" t="str">
        <f t="shared" si="0"/>
        <v>B</v>
      </c>
      <c r="W838" s="13" t="str">
        <f t="shared" si="1"/>
        <v>Q3</v>
      </c>
      <c r="X838" s="16"/>
      <c r="Y838" s="45" t="s">
        <v>2872</v>
      </c>
      <c r="Z838" s="46"/>
    </row>
    <row r="839" spans="1:26" ht="15.75" customHeight="1">
      <c r="A839" s="38"/>
      <c r="B839" s="38"/>
      <c r="C839" s="89" t="s">
        <v>2850</v>
      </c>
      <c r="D839" s="40">
        <v>833</v>
      </c>
      <c r="E839" s="52" t="s">
        <v>2873</v>
      </c>
      <c r="F839" s="53" t="s">
        <v>51</v>
      </c>
      <c r="G839" s="41"/>
      <c r="H839" s="46"/>
      <c r="I839" s="16" t="s">
        <v>59</v>
      </c>
      <c r="J839" s="16" t="s">
        <v>2874</v>
      </c>
      <c r="K839" s="16" t="s">
        <v>2875</v>
      </c>
      <c r="L839" s="16">
        <v>2008</v>
      </c>
      <c r="M839" s="16"/>
      <c r="N839" s="16"/>
      <c r="O839" s="16"/>
      <c r="P839" s="16" t="s">
        <v>172</v>
      </c>
      <c r="Q839" s="16"/>
      <c r="R839" s="16"/>
      <c r="S839" s="16"/>
      <c r="T839" s="7"/>
      <c r="U839" s="16"/>
      <c r="V839" s="16" t="str">
        <f t="shared" si="0"/>
        <v>C</v>
      </c>
      <c r="W839" s="13" t="str">
        <f t="shared" si="1"/>
        <v>Q4</v>
      </c>
      <c r="X839" s="16" t="s">
        <v>2011</v>
      </c>
      <c r="Y839" s="16" t="s">
        <v>2876</v>
      </c>
      <c r="Z839" s="46"/>
    </row>
    <row r="840" spans="1:26" ht="15.75" customHeight="1">
      <c r="A840" s="48"/>
      <c r="B840" s="48"/>
      <c r="C840" s="89" t="s">
        <v>2850</v>
      </c>
      <c r="D840" s="40">
        <v>834</v>
      </c>
      <c r="E840" s="52" t="s">
        <v>2877</v>
      </c>
      <c r="F840" s="67" t="s">
        <v>444</v>
      </c>
      <c r="G840" s="41"/>
      <c r="H840" s="46"/>
      <c r="I840" s="16" t="s">
        <v>59</v>
      </c>
      <c r="J840" s="16" t="s">
        <v>804</v>
      </c>
      <c r="K840" s="16" t="s">
        <v>805</v>
      </c>
      <c r="L840" s="16">
        <v>2008</v>
      </c>
      <c r="M840" s="16"/>
      <c r="N840" s="54" t="s">
        <v>40</v>
      </c>
      <c r="O840" s="16"/>
      <c r="P840" s="16"/>
      <c r="Q840" s="16"/>
      <c r="R840" s="16"/>
      <c r="S840" s="16"/>
      <c r="T840" s="7"/>
      <c r="U840" s="16"/>
      <c r="V840" s="16" t="str">
        <f t="shared" si="0"/>
        <v>A2</v>
      </c>
      <c r="W840" s="13" t="str">
        <f t="shared" si="1"/>
        <v>Q2</v>
      </c>
      <c r="X840" s="16" t="s">
        <v>2011</v>
      </c>
      <c r="Y840" s="16" t="s">
        <v>2878</v>
      </c>
      <c r="Z840" s="46"/>
    </row>
    <row r="841" spans="1:26" ht="15.75" customHeight="1">
      <c r="A841" s="48"/>
      <c r="B841" s="48"/>
      <c r="C841" s="89" t="s">
        <v>2850</v>
      </c>
      <c r="D841" s="40">
        <v>835</v>
      </c>
      <c r="E841" s="52" t="s">
        <v>2879</v>
      </c>
      <c r="F841" s="67" t="s">
        <v>444</v>
      </c>
      <c r="G841" s="41"/>
      <c r="H841" s="46"/>
      <c r="I841" s="16" t="s">
        <v>102</v>
      </c>
      <c r="J841" s="16" t="s">
        <v>2880</v>
      </c>
      <c r="K841" s="16" t="s">
        <v>2881</v>
      </c>
      <c r="L841" s="16">
        <v>2009</v>
      </c>
      <c r="M841" s="16"/>
      <c r="N841" s="16"/>
      <c r="O841" s="16"/>
      <c r="P841" s="7"/>
      <c r="Q841" s="16" t="s">
        <v>172</v>
      </c>
      <c r="R841" s="16"/>
      <c r="S841" s="16"/>
      <c r="T841" s="7"/>
      <c r="U841" s="16"/>
      <c r="V841" s="16" t="str">
        <f t="shared" si="0"/>
        <v>A1</v>
      </c>
      <c r="W841" s="13" t="str">
        <f t="shared" si="1"/>
        <v>Q1</v>
      </c>
      <c r="X841" s="16" t="s">
        <v>2882</v>
      </c>
      <c r="Y841" s="16" t="s">
        <v>2883</v>
      </c>
      <c r="Z841" s="46"/>
    </row>
    <row r="842" spans="1:26" ht="15.75" customHeight="1">
      <c r="A842" s="48"/>
      <c r="B842" s="48"/>
      <c r="C842" s="89" t="s">
        <v>2850</v>
      </c>
      <c r="D842" s="40">
        <v>836</v>
      </c>
      <c r="E842" s="52" t="s">
        <v>2884</v>
      </c>
      <c r="F842" s="53" t="s">
        <v>58</v>
      </c>
      <c r="G842" s="41"/>
      <c r="H842" s="46"/>
      <c r="I842" s="16" t="s">
        <v>59</v>
      </c>
      <c r="J842" s="16" t="s">
        <v>2885</v>
      </c>
      <c r="K842" s="16" t="s">
        <v>2886</v>
      </c>
      <c r="L842" s="16">
        <v>2009</v>
      </c>
      <c r="M842" s="16"/>
      <c r="N842" s="16"/>
      <c r="O842" s="16"/>
      <c r="P842" s="7"/>
      <c r="Q842" s="16"/>
      <c r="R842" s="16"/>
      <c r="S842" s="16"/>
      <c r="T842" s="7"/>
      <c r="U842" s="16" t="s">
        <v>172</v>
      </c>
      <c r="V842" s="16" t="str">
        <f t="shared" si="0"/>
        <v>NI</v>
      </c>
      <c r="W842" s="13" t="str">
        <f t="shared" si="1"/>
        <v>NI</v>
      </c>
      <c r="X842" s="16" t="s">
        <v>2011</v>
      </c>
      <c r="Y842" s="16" t="s">
        <v>2887</v>
      </c>
      <c r="Z842" s="46"/>
    </row>
    <row r="843" spans="1:26" ht="15.75" customHeight="1">
      <c r="A843" s="48"/>
      <c r="B843" s="48"/>
      <c r="C843" s="89" t="s">
        <v>2850</v>
      </c>
      <c r="D843" s="40">
        <v>837</v>
      </c>
      <c r="E843" s="52" t="s">
        <v>2888</v>
      </c>
      <c r="F843" s="53" t="s">
        <v>58</v>
      </c>
      <c r="G843" s="41"/>
      <c r="H843" s="46"/>
      <c r="I843" s="16" t="s">
        <v>59</v>
      </c>
      <c r="J843" s="16" t="s">
        <v>523</v>
      </c>
      <c r="K843" s="16" t="s">
        <v>447</v>
      </c>
      <c r="L843" s="16">
        <v>2010</v>
      </c>
      <c r="M843" s="16"/>
      <c r="N843" s="16"/>
      <c r="O843" s="16"/>
      <c r="P843" s="7"/>
      <c r="Q843" s="16"/>
      <c r="R843" s="16"/>
      <c r="S843" s="16"/>
      <c r="T843" s="7"/>
      <c r="U843" s="16" t="s">
        <v>172</v>
      </c>
      <c r="V843" s="16" t="str">
        <f t="shared" si="0"/>
        <v>NI</v>
      </c>
      <c r="W843" s="13" t="str">
        <f t="shared" si="1"/>
        <v>NI</v>
      </c>
      <c r="X843" s="16" t="s">
        <v>2011</v>
      </c>
      <c r="Y843" s="16" t="s">
        <v>2889</v>
      </c>
      <c r="Z843" s="46"/>
    </row>
    <row r="844" spans="1:26" ht="15.75" customHeight="1">
      <c r="A844" s="48"/>
      <c r="B844" s="48"/>
      <c r="C844" s="89" t="s">
        <v>2850</v>
      </c>
      <c r="D844" s="40">
        <v>838</v>
      </c>
      <c r="E844" s="52" t="s">
        <v>2890</v>
      </c>
      <c r="F844" s="53" t="s">
        <v>35</v>
      </c>
      <c r="G844" s="41"/>
      <c r="H844" s="46"/>
      <c r="I844" s="16" t="s">
        <v>59</v>
      </c>
      <c r="J844" s="16" t="s">
        <v>804</v>
      </c>
      <c r="K844" s="16" t="s">
        <v>805</v>
      </c>
      <c r="L844" s="16">
        <v>2010</v>
      </c>
      <c r="M844" s="16"/>
      <c r="N844" s="54" t="s">
        <v>40</v>
      </c>
      <c r="O844" s="16"/>
      <c r="P844" s="7"/>
      <c r="Q844" s="16"/>
      <c r="R844" s="16"/>
      <c r="S844" s="16"/>
      <c r="T844" s="7"/>
      <c r="U844" s="16"/>
      <c r="V844" s="16" t="str">
        <f t="shared" si="0"/>
        <v>A2</v>
      </c>
      <c r="W844" s="13" t="str">
        <f t="shared" si="1"/>
        <v>Q2</v>
      </c>
      <c r="X844" s="16" t="s">
        <v>2011</v>
      </c>
      <c r="Y844" s="16" t="s">
        <v>2891</v>
      </c>
      <c r="Z844" s="46"/>
    </row>
    <row r="845" spans="1:26" ht="15.75" customHeight="1">
      <c r="A845" s="48"/>
      <c r="B845" s="48"/>
      <c r="C845" s="89" t="s">
        <v>2850</v>
      </c>
      <c r="D845" s="40">
        <v>839</v>
      </c>
      <c r="E845" s="52" t="s">
        <v>2892</v>
      </c>
      <c r="F845" s="53" t="s">
        <v>58</v>
      </c>
      <c r="G845" s="41"/>
      <c r="H845" s="46"/>
      <c r="I845" s="16" t="s">
        <v>59</v>
      </c>
      <c r="J845" s="16" t="s">
        <v>2893</v>
      </c>
      <c r="K845" s="16" t="s">
        <v>2875</v>
      </c>
      <c r="L845" s="16">
        <v>2010</v>
      </c>
      <c r="M845" s="16"/>
      <c r="N845" s="16"/>
      <c r="O845" s="16"/>
      <c r="P845" s="16" t="s">
        <v>172</v>
      </c>
      <c r="Q845" s="16"/>
      <c r="R845" s="16"/>
      <c r="S845" s="16"/>
      <c r="T845" s="7"/>
      <c r="U845" s="16"/>
      <c r="V845" s="16" t="str">
        <f t="shared" si="0"/>
        <v>C</v>
      </c>
      <c r="W845" s="13" t="str">
        <f t="shared" si="1"/>
        <v>Q4</v>
      </c>
      <c r="X845" s="16" t="s">
        <v>2011</v>
      </c>
      <c r="Y845" s="16" t="s">
        <v>2894</v>
      </c>
      <c r="Z845" s="46"/>
    </row>
    <row r="846" spans="1:26" ht="15.75" customHeight="1">
      <c r="A846" s="48"/>
      <c r="B846" s="48"/>
      <c r="C846" s="89" t="s">
        <v>2850</v>
      </c>
      <c r="D846" s="40">
        <v>840</v>
      </c>
      <c r="E846" s="52" t="s">
        <v>2895</v>
      </c>
      <c r="F846" s="53" t="s">
        <v>35</v>
      </c>
      <c r="G846" s="41"/>
      <c r="H846" s="46"/>
      <c r="I846" s="16" t="s">
        <v>102</v>
      </c>
      <c r="J846" s="16" t="s">
        <v>2896</v>
      </c>
      <c r="K846" s="16" t="s">
        <v>2897</v>
      </c>
      <c r="L846" s="16">
        <v>2011</v>
      </c>
      <c r="M846" s="16"/>
      <c r="N846" s="16"/>
      <c r="O846" s="16"/>
      <c r="P846" s="7"/>
      <c r="Q846" s="16"/>
      <c r="R846" s="16" t="s">
        <v>172</v>
      </c>
      <c r="S846" s="16"/>
      <c r="T846" s="7"/>
      <c r="U846" s="16"/>
      <c r="V846" s="16" t="str">
        <f t="shared" si="0"/>
        <v>A2</v>
      </c>
      <c r="W846" s="13" t="str">
        <f t="shared" si="1"/>
        <v>Q2</v>
      </c>
      <c r="X846" s="16" t="s">
        <v>2011</v>
      </c>
      <c r="Y846" s="16" t="s">
        <v>2898</v>
      </c>
      <c r="Z846" s="46"/>
    </row>
    <row r="847" spans="1:26" ht="15.75" customHeight="1">
      <c r="A847" s="38"/>
      <c r="B847" s="38"/>
      <c r="C847" s="89" t="s">
        <v>2850</v>
      </c>
      <c r="D847" s="40">
        <v>841</v>
      </c>
      <c r="E847" s="52" t="s">
        <v>2899</v>
      </c>
      <c r="F847" s="53" t="s">
        <v>58</v>
      </c>
      <c r="G847" s="41"/>
      <c r="H847" s="46"/>
      <c r="I847" s="16" t="s">
        <v>59</v>
      </c>
      <c r="J847" s="16" t="s">
        <v>523</v>
      </c>
      <c r="K847" s="16" t="s">
        <v>447</v>
      </c>
      <c r="L847" s="16">
        <v>2011</v>
      </c>
      <c r="M847" s="16"/>
      <c r="N847" s="16"/>
      <c r="O847" s="16"/>
      <c r="P847" s="7"/>
      <c r="Q847" s="16"/>
      <c r="R847" s="16"/>
      <c r="S847" s="16"/>
      <c r="T847" s="7"/>
      <c r="U847" s="16" t="s">
        <v>172</v>
      </c>
      <c r="V847" s="16" t="str">
        <f t="shared" si="0"/>
        <v>NI</v>
      </c>
      <c r="W847" s="13" t="str">
        <f t="shared" si="1"/>
        <v>NI</v>
      </c>
      <c r="X847" s="16" t="s">
        <v>2011</v>
      </c>
      <c r="Y847" s="16" t="s">
        <v>2889</v>
      </c>
      <c r="Z847" s="46"/>
    </row>
    <row r="848" spans="1:26" ht="15.75" customHeight="1">
      <c r="A848" s="48"/>
      <c r="B848" s="48"/>
      <c r="C848" s="89" t="s">
        <v>2850</v>
      </c>
      <c r="D848" s="40">
        <v>842</v>
      </c>
      <c r="E848" s="52" t="s">
        <v>2900</v>
      </c>
      <c r="F848" s="53" t="s">
        <v>58</v>
      </c>
      <c r="G848" s="41"/>
      <c r="H848" s="46"/>
      <c r="I848" s="16" t="s">
        <v>102</v>
      </c>
      <c r="J848" s="16" t="s">
        <v>2901</v>
      </c>
      <c r="K848" s="16" t="s">
        <v>2902</v>
      </c>
      <c r="L848" s="16">
        <v>2011</v>
      </c>
      <c r="M848" s="16"/>
      <c r="N848" s="16"/>
      <c r="O848" s="16"/>
      <c r="P848" s="7"/>
      <c r="Q848" s="16"/>
      <c r="R848" s="16"/>
      <c r="S848" s="16"/>
      <c r="T848" s="7"/>
      <c r="U848" s="16" t="s">
        <v>172</v>
      </c>
      <c r="V848" s="16" t="str">
        <f t="shared" si="0"/>
        <v>NI</v>
      </c>
      <c r="W848" s="13" t="str">
        <f t="shared" si="1"/>
        <v>NI</v>
      </c>
      <c r="X848" s="16" t="s">
        <v>2011</v>
      </c>
      <c r="Y848" s="16" t="s">
        <v>2889</v>
      </c>
      <c r="Z848" s="46"/>
    </row>
    <row r="849" spans="1:26" ht="15.75" customHeight="1">
      <c r="A849" s="48"/>
      <c r="B849" s="48"/>
      <c r="C849" s="89" t="s">
        <v>2850</v>
      </c>
      <c r="D849" s="40">
        <v>843</v>
      </c>
      <c r="E849" s="52" t="s">
        <v>2903</v>
      </c>
      <c r="F849" s="53" t="s">
        <v>35</v>
      </c>
      <c r="G849" s="41"/>
      <c r="H849" s="46"/>
      <c r="I849" s="16" t="s">
        <v>59</v>
      </c>
      <c r="J849" s="16" t="s">
        <v>523</v>
      </c>
      <c r="K849" s="16" t="s">
        <v>447</v>
      </c>
      <c r="L849" s="16">
        <v>2011</v>
      </c>
      <c r="M849" s="16"/>
      <c r="N849" s="16"/>
      <c r="O849" s="16"/>
      <c r="P849" s="7"/>
      <c r="Q849" s="16"/>
      <c r="R849" s="16"/>
      <c r="S849" s="16"/>
      <c r="T849" s="7"/>
      <c r="U849" s="16" t="s">
        <v>172</v>
      </c>
      <c r="V849" s="16" t="str">
        <f t="shared" si="0"/>
        <v>NI</v>
      </c>
      <c r="W849" s="13" t="str">
        <f t="shared" si="1"/>
        <v>NI</v>
      </c>
      <c r="X849" s="16" t="s">
        <v>2011</v>
      </c>
      <c r="Y849" s="16" t="s">
        <v>2904</v>
      </c>
      <c r="Z849" s="46"/>
    </row>
    <row r="850" spans="1:26" ht="15.75" customHeight="1">
      <c r="A850" s="48"/>
      <c r="B850" s="48"/>
      <c r="C850" s="89" t="s">
        <v>2850</v>
      </c>
      <c r="D850" s="40">
        <v>844</v>
      </c>
      <c r="E850" s="52" t="s">
        <v>2905</v>
      </c>
      <c r="F850" s="67" t="s">
        <v>444</v>
      </c>
      <c r="G850" s="41"/>
      <c r="H850" s="46"/>
      <c r="I850" s="16" t="s">
        <v>59</v>
      </c>
      <c r="J850" s="16" t="s">
        <v>804</v>
      </c>
      <c r="K850" s="16" t="s">
        <v>805</v>
      </c>
      <c r="L850" s="16">
        <v>2012</v>
      </c>
      <c r="M850" s="16"/>
      <c r="N850" s="54" t="s">
        <v>40</v>
      </c>
      <c r="O850" s="16"/>
      <c r="P850" s="7"/>
      <c r="Q850" s="16"/>
      <c r="R850" s="16"/>
      <c r="S850" s="16"/>
      <c r="T850" s="7"/>
      <c r="U850" s="16"/>
      <c r="V850" s="16" t="str">
        <f t="shared" si="0"/>
        <v>A2</v>
      </c>
      <c r="W850" s="13" t="str">
        <f t="shared" si="1"/>
        <v>Q2</v>
      </c>
      <c r="X850" s="16" t="s">
        <v>2011</v>
      </c>
      <c r="Y850" s="16" t="s">
        <v>2906</v>
      </c>
      <c r="Z850" s="46"/>
    </row>
    <row r="851" spans="1:26" ht="15.75" customHeight="1">
      <c r="A851" s="48"/>
      <c r="B851" s="48"/>
      <c r="C851" s="89" t="s">
        <v>2850</v>
      </c>
      <c r="D851" s="40">
        <v>845</v>
      </c>
      <c r="E851" s="52" t="s">
        <v>2907</v>
      </c>
      <c r="F851" s="53" t="s">
        <v>58</v>
      </c>
      <c r="G851" s="41"/>
      <c r="H851" s="46"/>
      <c r="I851" s="16" t="s">
        <v>59</v>
      </c>
      <c r="J851" s="16" t="s">
        <v>523</v>
      </c>
      <c r="K851" s="16" t="s">
        <v>447</v>
      </c>
      <c r="L851" s="16">
        <v>2012</v>
      </c>
      <c r="M851" s="16"/>
      <c r="N851" s="16"/>
      <c r="O851" s="16"/>
      <c r="P851" s="16"/>
      <c r="Q851" s="16"/>
      <c r="R851" s="16"/>
      <c r="S851" s="16"/>
      <c r="T851" s="7"/>
      <c r="U851" s="16" t="s">
        <v>172</v>
      </c>
      <c r="V851" s="16" t="str">
        <f t="shared" si="0"/>
        <v>NI</v>
      </c>
      <c r="W851" s="13" t="str">
        <f t="shared" si="1"/>
        <v>NI</v>
      </c>
      <c r="X851" s="16" t="s">
        <v>2908</v>
      </c>
      <c r="Y851" s="16" t="s">
        <v>2909</v>
      </c>
      <c r="Z851" s="46"/>
    </row>
    <row r="852" spans="1:26" ht="15.75" customHeight="1">
      <c r="A852" s="48"/>
      <c r="B852" s="48"/>
      <c r="C852" s="89" t="s">
        <v>2850</v>
      </c>
      <c r="D852" s="40">
        <v>846</v>
      </c>
      <c r="E852" s="52" t="s">
        <v>2910</v>
      </c>
      <c r="F852" s="53" t="s">
        <v>58</v>
      </c>
      <c r="G852" s="41"/>
      <c r="H852" s="46"/>
      <c r="I852" s="16" t="s">
        <v>59</v>
      </c>
      <c r="J852" s="16" t="s">
        <v>2911</v>
      </c>
      <c r="K852" s="16" t="s">
        <v>1701</v>
      </c>
      <c r="L852" s="16">
        <v>2012</v>
      </c>
      <c r="M852" s="16"/>
      <c r="N852" s="16"/>
      <c r="O852" s="16"/>
      <c r="P852" s="16" t="s">
        <v>172</v>
      </c>
      <c r="Q852" s="16"/>
      <c r="R852" s="16"/>
      <c r="S852" s="16"/>
      <c r="T852" s="7"/>
      <c r="U852" s="16"/>
      <c r="V852" s="16" t="str">
        <f t="shared" si="0"/>
        <v>C</v>
      </c>
      <c r="W852" s="13" t="str">
        <f t="shared" si="1"/>
        <v>Q4</v>
      </c>
      <c r="X852" s="16" t="s">
        <v>2912</v>
      </c>
      <c r="Y852" s="16" t="s">
        <v>2887</v>
      </c>
      <c r="Z852" s="46"/>
    </row>
    <row r="853" spans="1:26" ht="15.75" customHeight="1">
      <c r="A853" s="48"/>
      <c r="B853" s="48"/>
      <c r="C853" s="89" t="s">
        <v>2850</v>
      </c>
      <c r="D853" s="40">
        <v>847</v>
      </c>
      <c r="E853" s="52" t="s">
        <v>2913</v>
      </c>
      <c r="F853" s="53" t="s">
        <v>51</v>
      </c>
      <c r="G853" s="41"/>
      <c r="H853" s="46"/>
      <c r="I853" s="16" t="s">
        <v>102</v>
      </c>
      <c r="J853" s="16" t="s">
        <v>2914</v>
      </c>
      <c r="K853" s="16" t="s">
        <v>2562</v>
      </c>
      <c r="L853" s="16">
        <v>2012</v>
      </c>
      <c r="M853" s="16"/>
      <c r="N853" s="16"/>
      <c r="O853" s="16"/>
      <c r="P853" s="16"/>
      <c r="Q853" s="16"/>
      <c r="R853" s="16"/>
      <c r="S853" s="16" t="s">
        <v>172</v>
      </c>
      <c r="T853" s="7"/>
      <c r="U853" s="16"/>
      <c r="V853" s="16" t="str">
        <f t="shared" si="0"/>
        <v>B</v>
      </c>
      <c r="W853" s="13" t="str">
        <f t="shared" si="1"/>
        <v>Q3</v>
      </c>
      <c r="X853" s="16" t="s">
        <v>2011</v>
      </c>
      <c r="Y853" s="16" t="s">
        <v>2915</v>
      </c>
      <c r="Z853" s="46"/>
    </row>
    <row r="854" spans="1:26" ht="15.75" customHeight="1">
      <c r="A854" s="48"/>
      <c r="B854" s="48"/>
      <c r="C854" s="89" t="s">
        <v>2850</v>
      </c>
      <c r="D854" s="40">
        <v>848</v>
      </c>
      <c r="E854" s="52" t="s">
        <v>2916</v>
      </c>
      <c r="F854" s="53" t="s">
        <v>2247</v>
      </c>
      <c r="G854" s="41"/>
      <c r="H854" s="46"/>
      <c r="I854" s="16" t="s">
        <v>59</v>
      </c>
      <c r="J854" s="16" t="s">
        <v>788</v>
      </c>
      <c r="K854" s="16" t="s">
        <v>414</v>
      </c>
      <c r="L854" s="16">
        <v>2012</v>
      </c>
      <c r="M854" s="16"/>
      <c r="N854" s="16"/>
      <c r="O854" s="16" t="s">
        <v>172</v>
      </c>
      <c r="P854" s="16"/>
      <c r="Q854" s="16"/>
      <c r="R854" s="16"/>
      <c r="S854" s="16"/>
      <c r="T854" s="7"/>
      <c r="U854" s="16"/>
      <c r="V854" s="16" t="str">
        <f t="shared" si="0"/>
        <v>B</v>
      </c>
      <c r="W854" s="13" t="str">
        <f t="shared" si="1"/>
        <v>Q3</v>
      </c>
      <c r="X854" s="16" t="s">
        <v>2011</v>
      </c>
      <c r="Y854" s="16" t="s">
        <v>2917</v>
      </c>
      <c r="Z854" s="46"/>
    </row>
    <row r="855" spans="1:26" ht="15.75" customHeight="1">
      <c r="A855" s="48"/>
      <c r="B855" s="48"/>
      <c r="C855" s="89" t="s">
        <v>2850</v>
      </c>
      <c r="D855" s="40">
        <v>849</v>
      </c>
      <c r="E855" s="52" t="s">
        <v>2918</v>
      </c>
      <c r="F855" s="53" t="s">
        <v>58</v>
      </c>
      <c r="G855" s="41"/>
      <c r="H855" s="46"/>
      <c r="I855" s="16" t="s">
        <v>102</v>
      </c>
      <c r="J855" s="16" t="s">
        <v>2919</v>
      </c>
      <c r="K855" s="16" t="s">
        <v>2920</v>
      </c>
      <c r="L855" s="16">
        <v>2012</v>
      </c>
      <c r="M855" s="16"/>
      <c r="N855" s="16"/>
      <c r="O855" s="16"/>
      <c r="P855" s="16"/>
      <c r="Q855" s="16"/>
      <c r="R855" s="16"/>
      <c r="S855" s="16"/>
      <c r="T855" s="16" t="s">
        <v>172</v>
      </c>
      <c r="U855" s="16"/>
      <c r="V855" s="16" t="str">
        <f t="shared" si="0"/>
        <v>C</v>
      </c>
      <c r="W855" s="13" t="str">
        <f t="shared" si="1"/>
        <v>Q4</v>
      </c>
      <c r="X855" s="16" t="s">
        <v>2011</v>
      </c>
      <c r="Y855" s="16" t="s">
        <v>2921</v>
      </c>
      <c r="Z855" s="46"/>
    </row>
    <row r="856" spans="1:26" ht="15.75" customHeight="1">
      <c r="A856" s="48"/>
      <c r="B856" s="48"/>
      <c r="C856" s="89" t="s">
        <v>2850</v>
      </c>
      <c r="D856" s="40">
        <v>850</v>
      </c>
      <c r="E856" s="52" t="s">
        <v>2922</v>
      </c>
      <c r="F856" s="53" t="s">
        <v>2247</v>
      </c>
      <c r="G856" s="41"/>
      <c r="H856" s="46"/>
      <c r="I856" s="16" t="s">
        <v>59</v>
      </c>
      <c r="J856" s="16" t="s">
        <v>2923</v>
      </c>
      <c r="K856" s="16" t="s">
        <v>2924</v>
      </c>
      <c r="L856" s="16">
        <v>2014</v>
      </c>
      <c r="M856" s="16"/>
      <c r="N856" s="16"/>
      <c r="O856" s="16"/>
      <c r="P856" s="16" t="s">
        <v>172</v>
      </c>
      <c r="Q856" s="16"/>
      <c r="R856" s="16"/>
      <c r="S856" s="16"/>
      <c r="T856" s="16"/>
      <c r="U856" s="16"/>
      <c r="V856" s="16" t="str">
        <f t="shared" si="0"/>
        <v>C</v>
      </c>
      <c r="W856" s="13" t="str">
        <f t="shared" si="1"/>
        <v>Q4</v>
      </c>
      <c r="X856" s="16" t="s">
        <v>2011</v>
      </c>
      <c r="Y856" s="16" t="s">
        <v>2887</v>
      </c>
      <c r="Z856" s="46"/>
    </row>
    <row r="857" spans="1:26" ht="15.75" customHeight="1">
      <c r="A857" s="48"/>
      <c r="B857" s="48"/>
      <c r="C857" s="89" t="s">
        <v>2850</v>
      </c>
      <c r="D857" s="40">
        <v>851</v>
      </c>
      <c r="E857" s="52" t="s">
        <v>2925</v>
      </c>
      <c r="F857" s="53" t="s">
        <v>2247</v>
      </c>
      <c r="G857" s="41"/>
      <c r="H857" s="46"/>
      <c r="I857" s="16" t="s">
        <v>59</v>
      </c>
      <c r="J857" s="16" t="s">
        <v>2926</v>
      </c>
      <c r="K857" s="16" t="s">
        <v>2927</v>
      </c>
      <c r="L857" s="16">
        <v>2014</v>
      </c>
      <c r="M857" s="16"/>
      <c r="N857" s="16"/>
      <c r="O857" s="16"/>
      <c r="P857" s="16"/>
      <c r="Q857" s="16"/>
      <c r="R857" s="16"/>
      <c r="S857" s="16"/>
      <c r="T857" s="7"/>
      <c r="U857" s="16" t="s">
        <v>172</v>
      </c>
      <c r="V857" s="16" t="str">
        <f t="shared" si="0"/>
        <v>NI</v>
      </c>
      <c r="W857" s="13" t="str">
        <f t="shared" si="1"/>
        <v>NI</v>
      </c>
      <c r="X857" s="16" t="s">
        <v>2011</v>
      </c>
      <c r="Y857" s="16" t="s">
        <v>2887</v>
      </c>
      <c r="Z857" s="46"/>
    </row>
    <row r="858" spans="1:26" ht="15.75" customHeight="1">
      <c r="A858" s="48"/>
      <c r="B858" s="48"/>
      <c r="C858" s="89" t="s">
        <v>2850</v>
      </c>
      <c r="D858" s="40">
        <v>852</v>
      </c>
      <c r="E858" s="52" t="s">
        <v>2928</v>
      </c>
      <c r="F858" s="53" t="s">
        <v>58</v>
      </c>
      <c r="G858" s="41"/>
      <c r="H858" s="46"/>
      <c r="I858" s="16" t="s">
        <v>52</v>
      </c>
      <c r="J858" s="16" t="s">
        <v>2418</v>
      </c>
      <c r="K858" s="16" t="s">
        <v>2419</v>
      </c>
      <c r="L858" s="16">
        <v>2015</v>
      </c>
      <c r="M858" s="16"/>
      <c r="N858" s="16"/>
      <c r="O858" s="16"/>
      <c r="P858" s="16"/>
      <c r="Q858" s="16"/>
      <c r="R858" s="16"/>
      <c r="S858" s="16" t="s">
        <v>172</v>
      </c>
      <c r="T858" s="16"/>
      <c r="U858" s="16"/>
      <c r="V858" s="16" t="str">
        <f t="shared" si="0"/>
        <v>B</v>
      </c>
      <c r="W858" s="13" t="str">
        <f t="shared" si="1"/>
        <v>Q3</v>
      </c>
      <c r="X858" s="73" t="s">
        <v>2929</v>
      </c>
      <c r="Y858" s="16" t="s">
        <v>2930</v>
      </c>
      <c r="Z858" s="16" t="s">
        <v>2931</v>
      </c>
    </row>
    <row r="859" spans="1:26" ht="15.75" customHeight="1">
      <c r="A859" s="48"/>
      <c r="B859" s="48"/>
      <c r="C859" s="89" t="s">
        <v>2850</v>
      </c>
      <c r="D859" s="40">
        <v>853</v>
      </c>
      <c r="E859" s="52" t="s">
        <v>2932</v>
      </c>
      <c r="F859" s="67" t="s">
        <v>444</v>
      </c>
      <c r="G859" s="41"/>
      <c r="H859" s="46"/>
      <c r="I859" s="16" t="s">
        <v>59</v>
      </c>
      <c r="J859" s="16" t="s">
        <v>804</v>
      </c>
      <c r="K859" s="54" t="s">
        <v>805</v>
      </c>
      <c r="L859" s="16">
        <v>2015</v>
      </c>
      <c r="M859" s="16"/>
      <c r="N859" s="54" t="s">
        <v>40</v>
      </c>
      <c r="O859" s="16"/>
      <c r="P859" s="16"/>
      <c r="Q859" s="16"/>
      <c r="R859" s="16"/>
      <c r="S859" s="16"/>
      <c r="T859" s="16"/>
      <c r="U859" s="16"/>
      <c r="V859" s="16" t="str">
        <f t="shared" si="0"/>
        <v>A2</v>
      </c>
      <c r="W859" s="13" t="str">
        <f t="shared" si="1"/>
        <v>Q2</v>
      </c>
      <c r="X859" s="16" t="s">
        <v>2011</v>
      </c>
      <c r="Y859" s="16" t="s">
        <v>2933</v>
      </c>
      <c r="Z859" s="16" t="s">
        <v>2931</v>
      </c>
    </row>
    <row r="860" spans="1:26" ht="15.75" customHeight="1">
      <c r="A860" s="48"/>
      <c r="B860" s="48"/>
      <c r="C860" s="89" t="s">
        <v>2850</v>
      </c>
      <c r="D860" s="40">
        <v>854</v>
      </c>
      <c r="E860" s="52" t="s">
        <v>2934</v>
      </c>
      <c r="F860" s="67" t="s">
        <v>444</v>
      </c>
      <c r="G860" s="41"/>
      <c r="H860" s="46"/>
      <c r="I860" s="16" t="s">
        <v>59</v>
      </c>
      <c r="J860" s="16" t="s">
        <v>804</v>
      </c>
      <c r="K860" s="16" t="s">
        <v>805</v>
      </c>
      <c r="L860" s="16">
        <v>2015</v>
      </c>
      <c r="M860" s="16"/>
      <c r="N860" s="54" t="s">
        <v>40</v>
      </c>
      <c r="O860" s="16"/>
      <c r="P860" s="16"/>
      <c r="Q860" s="16"/>
      <c r="R860" s="16"/>
      <c r="S860" s="16"/>
      <c r="T860" s="16"/>
      <c r="U860" s="16"/>
      <c r="V860" s="16" t="str">
        <f t="shared" si="0"/>
        <v>A2</v>
      </c>
      <c r="W860" s="13" t="str">
        <f t="shared" si="1"/>
        <v>Q2</v>
      </c>
      <c r="X860" s="73" t="s">
        <v>2935</v>
      </c>
      <c r="Y860" s="16" t="s">
        <v>2936</v>
      </c>
      <c r="Z860" s="16" t="s">
        <v>2931</v>
      </c>
    </row>
    <row r="861" spans="1:26" ht="15.75" customHeight="1">
      <c r="A861" s="48"/>
      <c r="B861" s="48"/>
      <c r="C861" s="89" t="s">
        <v>2850</v>
      </c>
      <c r="D861" s="40">
        <v>855</v>
      </c>
      <c r="E861" s="52" t="s">
        <v>2937</v>
      </c>
      <c r="F861" s="67" t="s">
        <v>444</v>
      </c>
      <c r="G861" s="41"/>
      <c r="H861" s="46"/>
      <c r="I861" s="16" t="s">
        <v>59</v>
      </c>
      <c r="J861" s="16" t="s">
        <v>804</v>
      </c>
      <c r="K861" s="16" t="s">
        <v>1986</v>
      </c>
      <c r="L861" s="16">
        <v>2015</v>
      </c>
      <c r="M861" s="16"/>
      <c r="N861" s="16"/>
      <c r="O861" s="16"/>
      <c r="P861" s="16"/>
      <c r="Q861" s="16"/>
      <c r="R861" s="16"/>
      <c r="S861" s="16"/>
      <c r="T861" s="16"/>
      <c r="U861" s="16" t="s">
        <v>172</v>
      </c>
      <c r="V861" s="16" t="str">
        <f t="shared" si="0"/>
        <v>NI</v>
      </c>
      <c r="W861" s="13" t="str">
        <f t="shared" si="1"/>
        <v>NI</v>
      </c>
      <c r="X861" s="73" t="s">
        <v>2938</v>
      </c>
      <c r="Y861" s="16" t="s">
        <v>2939</v>
      </c>
      <c r="Z861" s="16" t="s">
        <v>2931</v>
      </c>
    </row>
    <row r="862" spans="1:26" ht="15.75" customHeight="1">
      <c r="A862" s="48"/>
      <c r="B862" s="48"/>
      <c r="C862" s="89" t="s">
        <v>2850</v>
      </c>
      <c r="D862" s="40">
        <v>856</v>
      </c>
      <c r="E862" s="52" t="s">
        <v>2417</v>
      </c>
      <c r="F862" s="53" t="s">
        <v>58</v>
      </c>
      <c r="G862" s="41"/>
      <c r="H862" s="46"/>
      <c r="I862" s="16" t="s">
        <v>91</v>
      </c>
      <c r="J862" s="16" t="s">
        <v>2418</v>
      </c>
      <c r="K862" s="16" t="s">
        <v>2419</v>
      </c>
      <c r="L862" s="16">
        <v>2015</v>
      </c>
      <c r="M862" s="16"/>
      <c r="N862" s="16"/>
      <c r="O862" s="16"/>
      <c r="P862" s="16"/>
      <c r="Q862" s="16"/>
      <c r="R862" s="16"/>
      <c r="S862" s="16" t="s">
        <v>172</v>
      </c>
      <c r="T862" s="16"/>
      <c r="U862" s="16"/>
      <c r="V862" s="16" t="str">
        <f t="shared" si="0"/>
        <v>B</v>
      </c>
      <c r="W862" s="13" t="str">
        <f t="shared" si="1"/>
        <v>Q3</v>
      </c>
      <c r="X862" s="16"/>
      <c r="Y862" s="16" t="s">
        <v>2940</v>
      </c>
      <c r="Z862" s="16" t="s">
        <v>2931</v>
      </c>
    </row>
    <row r="863" spans="1:26" ht="15.75" customHeight="1">
      <c r="A863" s="48"/>
      <c r="B863" s="48"/>
      <c r="C863" s="89" t="s">
        <v>2850</v>
      </c>
      <c r="D863" s="40">
        <v>857</v>
      </c>
      <c r="E863" s="52" t="s">
        <v>2941</v>
      </c>
      <c r="F863" s="53" t="s">
        <v>2247</v>
      </c>
      <c r="G863" s="41"/>
      <c r="H863" s="46"/>
      <c r="I863" s="16" t="s">
        <v>59</v>
      </c>
      <c r="J863" s="16" t="s">
        <v>2911</v>
      </c>
      <c r="K863" s="16" t="s">
        <v>1701</v>
      </c>
      <c r="L863" s="16">
        <v>2015</v>
      </c>
      <c r="M863" s="16"/>
      <c r="N863" s="16"/>
      <c r="O863" s="16"/>
      <c r="P863" s="54" t="s">
        <v>40</v>
      </c>
      <c r="Q863" s="16"/>
      <c r="R863" s="16"/>
      <c r="S863" s="16"/>
      <c r="T863" s="54" t="s">
        <v>40</v>
      </c>
      <c r="U863" s="16"/>
      <c r="V863" s="16" t="str">
        <f t="shared" si="0"/>
        <v>C</v>
      </c>
      <c r="W863" s="13" t="str">
        <f t="shared" si="1"/>
        <v>Q4</v>
      </c>
      <c r="X863" s="16" t="s">
        <v>2942</v>
      </c>
      <c r="Y863" s="16" t="s">
        <v>2887</v>
      </c>
      <c r="Z863" s="16"/>
    </row>
    <row r="864" spans="1:26" ht="15.75" customHeight="1">
      <c r="A864" s="48"/>
      <c r="B864" s="48"/>
      <c r="C864" s="89" t="s">
        <v>2850</v>
      </c>
      <c r="D864" s="40">
        <v>858</v>
      </c>
      <c r="E864" s="52" t="s">
        <v>2943</v>
      </c>
      <c r="F864" s="67" t="s">
        <v>444</v>
      </c>
      <c r="G864" s="41"/>
      <c r="H864" s="46"/>
      <c r="I864" s="16" t="s">
        <v>59</v>
      </c>
      <c r="J864" s="16" t="s">
        <v>2944</v>
      </c>
      <c r="K864" s="16" t="s">
        <v>447</v>
      </c>
      <c r="L864" s="16">
        <v>2015</v>
      </c>
      <c r="M864" s="16"/>
      <c r="N864" s="16"/>
      <c r="O864" s="16"/>
      <c r="P864" s="16"/>
      <c r="Q864" s="16"/>
      <c r="R864" s="16"/>
      <c r="S864" s="16"/>
      <c r="T864" s="16"/>
      <c r="U864" s="16" t="s">
        <v>172</v>
      </c>
      <c r="V864" s="16" t="str">
        <f t="shared" si="0"/>
        <v>NI</v>
      </c>
      <c r="W864" s="13" t="str">
        <f t="shared" si="1"/>
        <v>NI</v>
      </c>
      <c r="X864" s="16"/>
      <c r="Y864" s="16" t="s">
        <v>2945</v>
      </c>
      <c r="Z864" s="16" t="s">
        <v>2931</v>
      </c>
    </row>
    <row r="865" spans="1:26" ht="15.75" customHeight="1">
      <c r="A865" s="48"/>
      <c r="B865" s="48"/>
      <c r="C865" s="89" t="s">
        <v>2850</v>
      </c>
      <c r="D865" s="40">
        <v>859</v>
      </c>
      <c r="E865" s="52" t="s">
        <v>2946</v>
      </c>
      <c r="F865" s="67" t="s">
        <v>444</v>
      </c>
      <c r="G865" s="41"/>
      <c r="H865" s="46"/>
      <c r="I865" s="16" t="s">
        <v>102</v>
      </c>
      <c r="J865" s="16" t="s">
        <v>1403</v>
      </c>
      <c r="K865" s="54" t="s">
        <v>573</v>
      </c>
      <c r="L865" s="16">
        <v>2015</v>
      </c>
      <c r="M865" s="16"/>
      <c r="N865" s="16"/>
      <c r="O865" s="16"/>
      <c r="P865" s="16"/>
      <c r="Q865" s="16"/>
      <c r="R865" s="16"/>
      <c r="S865" s="16" t="s">
        <v>172</v>
      </c>
      <c r="T865" s="16"/>
      <c r="U865" s="16"/>
      <c r="V865" s="16" t="str">
        <f t="shared" si="0"/>
        <v>B</v>
      </c>
      <c r="W865" s="13" t="str">
        <f t="shared" si="1"/>
        <v>Q3</v>
      </c>
      <c r="X865" s="16"/>
      <c r="Y865" s="16" t="s">
        <v>2947</v>
      </c>
      <c r="Z865" s="16" t="s">
        <v>2931</v>
      </c>
    </row>
    <row r="866" spans="1:26" ht="15.75" customHeight="1">
      <c r="A866" s="48"/>
      <c r="B866" s="48"/>
      <c r="C866" s="89" t="s">
        <v>2850</v>
      </c>
      <c r="D866" s="40">
        <v>860</v>
      </c>
      <c r="E866" s="52" t="s">
        <v>2948</v>
      </c>
      <c r="F866" s="67" t="s">
        <v>444</v>
      </c>
      <c r="G866" s="41"/>
      <c r="H866" s="46"/>
      <c r="I866" s="16" t="s">
        <v>59</v>
      </c>
      <c r="J866" s="16" t="s">
        <v>2949</v>
      </c>
      <c r="K866" s="16" t="s">
        <v>843</v>
      </c>
      <c r="L866" s="16">
        <v>2016</v>
      </c>
      <c r="M866" s="16"/>
      <c r="N866" s="16"/>
      <c r="O866" s="16" t="s">
        <v>172</v>
      </c>
      <c r="P866" s="16"/>
      <c r="Q866" s="16"/>
      <c r="R866" s="16"/>
      <c r="S866" s="16"/>
      <c r="T866" s="16"/>
      <c r="U866" s="16"/>
      <c r="V866" s="16" t="str">
        <f t="shared" si="0"/>
        <v>B</v>
      </c>
      <c r="W866" s="13" t="str">
        <f t="shared" si="1"/>
        <v>Q3</v>
      </c>
      <c r="X866" s="73" t="s">
        <v>2950</v>
      </c>
      <c r="Y866" s="16" t="s">
        <v>2940</v>
      </c>
      <c r="Z866" s="16" t="s">
        <v>2931</v>
      </c>
    </row>
    <row r="867" spans="1:26" ht="15.75" customHeight="1">
      <c r="A867" s="48"/>
      <c r="B867" s="48"/>
      <c r="C867" s="89" t="s">
        <v>2850</v>
      </c>
      <c r="D867" s="40">
        <v>861</v>
      </c>
      <c r="E867" s="52" t="s">
        <v>2951</v>
      </c>
      <c r="F867" s="53" t="s">
        <v>58</v>
      </c>
      <c r="G867" s="41"/>
      <c r="H867" s="46"/>
      <c r="I867" s="16" t="s">
        <v>91</v>
      </c>
      <c r="J867" s="16" t="s">
        <v>1915</v>
      </c>
      <c r="K867" s="16" t="s">
        <v>1286</v>
      </c>
      <c r="L867" s="16">
        <v>2017</v>
      </c>
      <c r="M867" s="16"/>
      <c r="N867" s="16"/>
      <c r="O867" s="16"/>
      <c r="P867" s="16"/>
      <c r="Q867" s="16"/>
      <c r="R867" s="16" t="s">
        <v>172</v>
      </c>
      <c r="S867" s="16"/>
      <c r="T867" s="16"/>
      <c r="U867" s="16"/>
      <c r="V867" s="16" t="str">
        <f t="shared" si="0"/>
        <v>A2</v>
      </c>
      <c r="W867" s="13" t="str">
        <f t="shared" si="1"/>
        <v>Q2</v>
      </c>
      <c r="X867" s="16" t="s">
        <v>2952</v>
      </c>
      <c r="Y867" s="16" t="s">
        <v>2953</v>
      </c>
      <c r="Z867" s="16"/>
    </row>
    <row r="868" spans="1:26" ht="15.75" customHeight="1">
      <c r="A868" s="48"/>
      <c r="B868" s="48"/>
      <c r="C868" s="89" t="s">
        <v>2850</v>
      </c>
      <c r="D868" s="40">
        <v>862</v>
      </c>
      <c r="E868" s="52" t="s">
        <v>2954</v>
      </c>
      <c r="F868" s="53" t="s">
        <v>58</v>
      </c>
      <c r="G868" s="41"/>
      <c r="H868" s="46"/>
      <c r="I868" s="16" t="s">
        <v>59</v>
      </c>
      <c r="J868" s="16" t="s">
        <v>788</v>
      </c>
      <c r="K868" s="16" t="s">
        <v>414</v>
      </c>
      <c r="L868" s="16">
        <v>2017</v>
      </c>
      <c r="M868" s="16"/>
      <c r="N868" s="16"/>
      <c r="O868" s="16"/>
      <c r="P868" s="16" t="s">
        <v>172</v>
      </c>
      <c r="Q868" s="16"/>
      <c r="R868" s="16"/>
      <c r="S868" s="16"/>
      <c r="T868" s="16"/>
      <c r="U868" s="16"/>
      <c r="V868" s="16" t="str">
        <f t="shared" si="0"/>
        <v>C</v>
      </c>
      <c r="W868" s="13" t="str">
        <f t="shared" si="1"/>
        <v>Q4</v>
      </c>
      <c r="X868" s="16" t="s">
        <v>2011</v>
      </c>
      <c r="Y868" s="16" t="s">
        <v>2955</v>
      </c>
      <c r="Z868" s="16"/>
    </row>
    <row r="869" spans="1:26" ht="15.75" customHeight="1">
      <c r="A869" s="48"/>
      <c r="B869" s="48"/>
      <c r="C869" s="89" t="s">
        <v>2850</v>
      </c>
      <c r="D869" s="40">
        <v>863</v>
      </c>
      <c r="E869" s="52" t="s">
        <v>2956</v>
      </c>
      <c r="F869" s="53" t="s">
        <v>58</v>
      </c>
      <c r="G869" s="41"/>
      <c r="H869" s="46"/>
      <c r="I869" s="16" t="s">
        <v>2957</v>
      </c>
      <c r="J869" s="16" t="s">
        <v>2958</v>
      </c>
      <c r="K869" s="16" t="s">
        <v>2368</v>
      </c>
      <c r="L869" s="16">
        <v>2017</v>
      </c>
      <c r="M869" s="16"/>
      <c r="N869" s="16"/>
      <c r="O869" s="16"/>
      <c r="P869" s="16"/>
      <c r="Q869" s="16"/>
      <c r="R869" s="16"/>
      <c r="S869" s="16"/>
      <c r="T869" s="16" t="s">
        <v>172</v>
      </c>
      <c r="U869" s="16"/>
      <c r="V869" s="16" t="str">
        <f t="shared" si="0"/>
        <v>C</v>
      </c>
      <c r="W869" s="13" t="str">
        <f t="shared" si="1"/>
        <v>Q4</v>
      </c>
      <c r="X869" s="16" t="s">
        <v>2011</v>
      </c>
      <c r="Y869" s="16" t="s">
        <v>2887</v>
      </c>
      <c r="Z869" s="16"/>
    </row>
    <row r="870" spans="1:26" ht="15.75" customHeight="1">
      <c r="A870" s="48"/>
      <c r="B870" s="48"/>
      <c r="C870" s="89" t="s">
        <v>2850</v>
      </c>
      <c r="D870" s="40">
        <v>864</v>
      </c>
      <c r="E870" s="52" t="s">
        <v>2959</v>
      </c>
      <c r="F870" s="53" t="s">
        <v>782</v>
      </c>
      <c r="G870" s="53" t="s">
        <v>58</v>
      </c>
      <c r="H870" s="46"/>
      <c r="I870" s="16" t="s">
        <v>91</v>
      </c>
      <c r="J870" s="16" t="s">
        <v>2960</v>
      </c>
      <c r="K870" s="54" t="s">
        <v>337</v>
      </c>
      <c r="L870" s="16">
        <v>2017</v>
      </c>
      <c r="M870" s="16"/>
      <c r="N870" s="16"/>
      <c r="O870" s="16"/>
      <c r="P870" s="16"/>
      <c r="Q870" s="16"/>
      <c r="R870" s="16"/>
      <c r="S870" s="16" t="s">
        <v>172</v>
      </c>
      <c r="T870" s="16"/>
      <c r="U870" s="16"/>
      <c r="V870" s="16" t="str">
        <f t="shared" si="0"/>
        <v>B</v>
      </c>
      <c r="W870" s="13" t="str">
        <f t="shared" si="1"/>
        <v>Q3</v>
      </c>
      <c r="X870" s="16"/>
      <c r="Y870" s="16" t="s">
        <v>2961</v>
      </c>
      <c r="Z870" s="16" t="s">
        <v>2931</v>
      </c>
    </row>
    <row r="871" spans="1:26" ht="15.75" customHeight="1">
      <c r="A871" s="48"/>
      <c r="B871" s="48"/>
      <c r="C871" s="89" t="s">
        <v>2850</v>
      </c>
      <c r="D871" s="40">
        <v>865</v>
      </c>
      <c r="E871" s="52" t="s">
        <v>2962</v>
      </c>
      <c r="F871" s="53" t="s">
        <v>58</v>
      </c>
      <c r="G871" s="41"/>
      <c r="H871" s="46"/>
      <c r="I871" s="16" t="s">
        <v>59</v>
      </c>
      <c r="J871" s="16" t="s">
        <v>2963</v>
      </c>
      <c r="K871" s="16" t="s">
        <v>2964</v>
      </c>
      <c r="L871" s="16">
        <v>2017</v>
      </c>
      <c r="M871" s="16"/>
      <c r="N871" s="16"/>
      <c r="O871" s="16"/>
      <c r="P871" s="16"/>
      <c r="Q871" s="16"/>
      <c r="R871" s="16"/>
      <c r="S871" s="16"/>
      <c r="T871" s="16"/>
      <c r="U871" s="16" t="s">
        <v>172</v>
      </c>
      <c r="V871" s="16" t="str">
        <f t="shared" si="0"/>
        <v>NI</v>
      </c>
      <c r="W871" s="13" t="str">
        <f t="shared" si="1"/>
        <v>NI</v>
      </c>
      <c r="X871" s="16"/>
      <c r="Y871" s="16" t="s">
        <v>2965</v>
      </c>
      <c r="Z871" s="16" t="s">
        <v>2931</v>
      </c>
    </row>
    <row r="872" spans="1:26" ht="15.75" customHeight="1">
      <c r="A872" s="48"/>
      <c r="B872" s="48"/>
      <c r="C872" s="89" t="s">
        <v>2850</v>
      </c>
      <c r="D872" s="40">
        <v>866</v>
      </c>
      <c r="E872" s="52" t="s">
        <v>2966</v>
      </c>
      <c r="F872" s="53" t="s">
        <v>58</v>
      </c>
      <c r="G872" s="41"/>
      <c r="H872" s="46"/>
      <c r="I872" s="16" t="s">
        <v>59</v>
      </c>
      <c r="J872" s="16" t="s">
        <v>2949</v>
      </c>
      <c r="K872" s="16" t="s">
        <v>2967</v>
      </c>
      <c r="L872" s="16">
        <v>2017</v>
      </c>
      <c r="M872" s="16"/>
      <c r="N872" s="16"/>
      <c r="O872" s="16" t="s">
        <v>172</v>
      </c>
      <c r="P872" s="16"/>
      <c r="Q872" s="16"/>
      <c r="R872" s="16"/>
      <c r="S872" s="16"/>
      <c r="T872" s="16"/>
      <c r="U872" s="16"/>
      <c r="V872" s="16" t="str">
        <f t="shared" si="0"/>
        <v>B</v>
      </c>
      <c r="W872" s="13" t="str">
        <f t="shared" si="1"/>
        <v>Q3</v>
      </c>
      <c r="X872" s="16"/>
      <c r="Y872" s="16" t="s">
        <v>2968</v>
      </c>
      <c r="Z872" s="16" t="s">
        <v>2931</v>
      </c>
    </row>
    <row r="873" spans="1:26" ht="15.75" customHeight="1">
      <c r="A873" s="48"/>
      <c r="B873" s="48"/>
      <c r="C873" s="89" t="s">
        <v>2850</v>
      </c>
      <c r="D873" s="40">
        <v>867</v>
      </c>
      <c r="E873" s="52" t="s">
        <v>2969</v>
      </c>
      <c r="F873" s="67" t="s">
        <v>444</v>
      </c>
      <c r="G873" s="53" t="s">
        <v>58</v>
      </c>
      <c r="H873" s="46"/>
      <c r="I873" s="16" t="s">
        <v>2957</v>
      </c>
      <c r="J873" s="16" t="s">
        <v>2958</v>
      </c>
      <c r="K873" s="16" t="s">
        <v>2368</v>
      </c>
      <c r="L873" s="16">
        <v>2017</v>
      </c>
      <c r="M873" s="16"/>
      <c r="N873" s="16"/>
      <c r="O873" s="16"/>
      <c r="P873" s="16"/>
      <c r="Q873" s="16"/>
      <c r="R873" s="16"/>
      <c r="S873" s="16"/>
      <c r="T873" s="16" t="s">
        <v>172</v>
      </c>
      <c r="U873" s="16"/>
      <c r="V873" s="16" t="str">
        <f t="shared" si="0"/>
        <v>C</v>
      </c>
      <c r="W873" s="13" t="str">
        <f t="shared" si="1"/>
        <v>Q4</v>
      </c>
      <c r="X873" s="16"/>
      <c r="Y873" s="16" t="s">
        <v>2887</v>
      </c>
      <c r="Z873" s="16"/>
    </row>
    <row r="874" spans="1:26" ht="15.75" customHeight="1">
      <c r="A874" s="48"/>
      <c r="B874" s="48"/>
      <c r="C874" s="89" t="s">
        <v>2850</v>
      </c>
      <c r="D874" s="40">
        <v>868</v>
      </c>
      <c r="E874" s="52" t="s">
        <v>2970</v>
      </c>
      <c r="F874" s="53" t="s">
        <v>58</v>
      </c>
      <c r="G874" s="41"/>
      <c r="H874" s="46"/>
      <c r="I874" s="16" t="s">
        <v>59</v>
      </c>
      <c r="J874" s="16" t="s">
        <v>2949</v>
      </c>
      <c r="K874" s="16" t="s">
        <v>843</v>
      </c>
      <c r="L874" s="16">
        <v>2017</v>
      </c>
      <c r="M874" s="16"/>
      <c r="N874" s="16"/>
      <c r="O874" s="16" t="s">
        <v>172</v>
      </c>
      <c r="P874" s="16"/>
      <c r="Q874" s="16"/>
      <c r="R874" s="16"/>
      <c r="S874" s="16"/>
      <c r="T874" s="16"/>
      <c r="U874" s="16"/>
      <c r="V874" s="16" t="str">
        <f t="shared" si="0"/>
        <v>B</v>
      </c>
      <c r="W874" s="13" t="str">
        <f t="shared" si="1"/>
        <v>Q3</v>
      </c>
      <c r="X874" s="16" t="s">
        <v>2011</v>
      </c>
      <c r="Y874" s="16" t="s">
        <v>2971</v>
      </c>
      <c r="Z874" s="16"/>
    </row>
    <row r="875" spans="1:26" ht="15.75" customHeight="1">
      <c r="A875" s="48"/>
      <c r="B875" s="48"/>
      <c r="C875" s="89" t="s">
        <v>2850</v>
      </c>
      <c r="D875" s="40">
        <v>869</v>
      </c>
      <c r="E875" s="52" t="s">
        <v>2972</v>
      </c>
      <c r="F875" s="53" t="s">
        <v>58</v>
      </c>
      <c r="G875" s="41"/>
      <c r="H875" s="46"/>
      <c r="I875" s="16" t="s">
        <v>102</v>
      </c>
      <c r="J875" s="16" t="s">
        <v>2973</v>
      </c>
      <c r="K875" s="16" t="s">
        <v>2974</v>
      </c>
      <c r="L875" s="16">
        <v>2018</v>
      </c>
      <c r="M875" s="16"/>
      <c r="N875" s="16"/>
      <c r="O875" s="16"/>
      <c r="P875" s="16"/>
      <c r="Q875" s="16"/>
      <c r="R875" s="16" t="s">
        <v>172</v>
      </c>
      <c r="S875" s="16"/>
      <c r="T875" s="16"/>
      <c r="U875" s="16"/>
      <c r="V875" s="16" t="str">
        <f t="shared" si="0"/>
        <v>A2</v>
      </c>
      <c r="W875" s="13" t="str">
        <f t="shared" si="1"/>
        <v>Q2</v>
      </c>
      <c r="X875" s="16" t="s">
        <v>2975</v>
      </c>
      <c r="Y875" s="16" t="s">
        <v>2976</v>
      </c>
      <c r="Z875" s="16" t="s">
        <v>2931</v>
      </c>
    </row>
    <row r="876" spans="1:26" ht="15.75" customHeight="1">
      <c r="A876" s="48"/>
      <c r="B876" s="48"/>
      <c r="C876" s="89" t="s">
        <v>2850</v>
      </c>
      <c r="D876" s="40">
        <v>870</v>
      </c>
      <c r="E876" s="52" t="s">
        <v>2977</v>
      </c>
      <c r="F876" s="67" t="s">
        <v>444</v>
      </c>
      <c r="G876" s="41"/>
      <c r="H876" s="46"/>
      <c r="I876" s="16" t="s">
        <v>91</v>
      </c>
      <c r="J876" s="16" t="s">
        <v>336</v>
      </c>
      <c r="K876" s="16" t="s">
        <v>337</v>
      </c>
      <c r="L876" s="16">
        <v>2018</v>
      </c>
      <c r="M876" s="16"/>
      <c r="N876" s="16"/>
      <c r="O876" s="16"/>
      <c r="P876" s="16"/>
      <c r="Q876" s="16"/>
      <c r="R876" s="16"/>
      <c r="S876" s="16"/>
      <c r="T876" s="16" t="s">
        <v>172</v>
      </c>
      <c r="U876" s="16"/>
      <c r="V876" s="16" t="str">
        <f t="shared" si="0"/>
        <v>C</v>
      </c>
      <c r="W876" s="13" t="str">
        <f t="shared" si="1"/>
        <v>Q4</v>
      </c>
      <c r="X876" s="16" t="s">
        <v>2978</v>
      </c>
      <c r="Y876" s="16" t="s">
        <v>2979</v>
      </c>
      <c r="Z876" s="16"/>
    </row>
    <row r="877" spans="1:26" ht="15.75" customHeight="1">
      <c r="A877" s="48"/>
      <c r="B877" s="48"/>
      <c r="C877" s="89" t="s">
        <v>2850</v>
      </c>
      <c r="D877" s="40">
        <v>871</v>
      </c>
      <c r="E877" s="52" t="s">
        <v>2980</v>
      </c>
      <c r="F877" s="67" t="s">
        <v>444</v>
      </c>
      <c r="G877" s="41"/>
      <c r="H877" s="46"/>
      <c r="I877" s="16" t="s">
        <v>59</v>
      </c>
      <c r="J877" s="16" t="s">
        <v>336</v>
      </c>
      <c r="K877" s="16" t="s">
        <v>337</v>
      </c>
      <c r="L877" s="16">
        <v>2018</v>
      </c>
      <c r="M877" s="16"/>
      <c r="N877" s="16"/>
      <c r="O877" s="16"/>
      <c r="P877" s="16"/>
      <c r="Q877" s="16"/>
      <c r="R877" s="16"/>
      <c r="S877" s="16"/>
      <c r="T877" s="16" t="s">
        <v>172</v>
      </c>
      <c r="U877" s="16"/>
      <c r="V877" s="16" t="str">
        <f t="shared" si="0"/>
        <v>C</v>
      </c>
      <c r="W877" s="13" t="str">
        <f t="shared" si="1"/>
        <v>Q4</v>
      </c>
      <c r="X877" s="46" t="s">
        <v>2981</v>
      </c>
      <c r="Y877" s="16" t="s">
        <v>2979</v>
      </c>
      <c r="Z877" s="16"/>
    </row>
    <row r="878" spans="1:26" ht="15.75" customHeight="1">
      <c r="A878" s="48"/>
      <c r="B878" s="48"/>
      <c r="C878" s="89" t="s">
        <v>2850</v>
      </c>
      <c r="D878" s="40">
        <v>872</v>
      </c>
      <c r="E878" s="52" t="s">
        <v>2982</v>
      </c>
      <c r="F878" s="53" t="s">
        <v>58</v>
      </c>
      <c r="G878" s="41"/>
      <c r="H878" s="46"/>
      <c r="I878" s="54" t="s">
        <v>75</v>
      </c>
      <c r="J878" s="16" t="s">
        <v>2983</v>
      </c>
      <c r="K878" s="16" t="s">
        <v>2984</v>
      </c>
      <c r="L878" s="16">
        <v>2018</v>
      </c>
      <c r="M878" s="16"/>
      <c r="N878" s="16"/>
      <c r="O878" s="16"/>
      <c r="P878" s="16"/>
      <c r="Q878" s="16"/>
      <c r="R878" s="16" t="s">
        <v>172</v>
      </c>
      <c r="S878" s="16"/>
      <c r="T878" s="16"/>
      <c r="U878" s="16"/>
      <c r="V878" s="16" t="str">
        <f t="shared" si="0"/>
        <v>A2</v>
      </c>
      <c r="W878" s="13" t="str">
        <f t="shared" si="1"/>
        <v>Q2</v>
      </c>
      <c r="X878" s="16"/>
      <c r="Y878" s="16" t="s">
        <v>2887</v>
      </c>
      <c r="Z878" s="16"/>
    </row>
    <row r="879" spans="1:26" ht="15.75" customHeight="1">
      <c r="A879" s="48"/>
      <c r="B879" s="48"/>
      <c r="C879" s="89" t="s">
        <v>2850</v>
      </c>
      <c r="D879" s="40">
        <v>873</v>
      </c>
      <c r="E879" s="52" t="s">
        <v>2985</v>
      </c>
      <c r="F879" s="67" t="s">
        <v>444</v>
      </c>
      <c r="G879" s="41"/>
      <c r="H879" s="46"/>
      <c r="I879" s="16" t="s">
        <v>767</v>
      </c>
      <c r="J879" s="16" t="s">
        <v>2986</v>
      </c>
      <c r="K879" s="16" t="s">
        <v>769</v>
      </c>
      <c r="L879" s="16">
        <v>2018</v>
      </c>
      <c r="M879" s="16"/>
      <c r="N879" s="16"/>
      <c r="O879" s="16"/>
      <c r="P879" s="16"/>
      <c r="Q879" s="16"/>
      <c r="R879" s="16"/>
      <c r="S879" s="16" t="s">
        <v>172</v>
      </c>
      <c r="T879" s="16"/>
      <c r="U879" s="16"/>
      <c r="V879" s="16" t="str">
        <f t="shared" si="0"/>
        <v>B</v>
      </c>
      <c r="W879" s="13" t="str">
        <f t="shared" si="1"/>
        <v>Q3</v>
      </c>
      <c r="X879" s="16"/>
      <c r="Y879" s="16" t="s">
        <v>2987</v>
      </c>
      <c r="Z879" s="16" t="s">
        <v>2988</v>
      </c>
    </row>
    <row r="880" spans="1:26" ht="15.75" customHeight="1">
      <c r="A880" s="48"/>
      <c r="B880" s="48"/>
      <c r="C880" s="89" t="s">
        <v>2850</v>
      </c>
      <c r="D880" s="40">
        <v>874</v>
      </c>
      <c r="E880" s="52" t="s">
        <v>2989</v>
      </c>
      <c r="F880" s="67" t="s">
        <v>444</v>
      </c>
      <c r="G880" s="41"/>
      <c r="H880" s="46"/>
      <c r="I880" s="16" t="s">
        <v>59</v>
      </c>
      <c r="J880" s="16" t="s">
        <v>2990</v>
      </c>
      <c r="K880" s="16" t="s">
        <v>1768</v>
      </c>
      <c r="L880" s="16">
        <v>2019</v>
      </c>
      <c r="M880" s="16"/>
      <c r="N880" s="54" t="s">
        <v>40</v>
      </c>
      <c r="O880" s="16"/>
      <c r="P880" s="16"/>
      <c r="Q880" s="16"/>
      <c r="R880" s="16"/>
      <c r="S880" s="16"/>
      <c r="T880" s="16"/>
      <c r="U880" s="16"/>
      <c r="V880" s="16" t="str">
        <f t="shared" si="0"/>
        <v>A2</v>
      </c>
      <c r="W880" s="13" t="str">
        <f t="shared" si="1"/>
        <v>Q2</v>
      </c>
      <c r="X880" s="16" t="s">
        <v>2991</v>
      </c>
      <c r="Y880" s="16" t="s">
        <v>2992</v>
      </c>
      <c r="Z880" s="16"/>
    </row>
    <row r="881" spans="1:26" ht="15.75" customHeight="1">
      <c r="A881" s="48"/>
      <c r="B881" s="48"/>
      <c r="C881" s="89" t="s">
        <v>2850</v>
      </c>
      <c r="D881" s="40">
        <v>875</v>
      </c>
      <c r="E881" s="52" t="s">
        <v>2993</v>
      </c>
      <c r="F881" s="53" t="s">
        <v>58</v>
      </c>
      <c r="G881" s="41"/>
      <c r="H881" s="46"/>
      <c r="I881" s="16" t="s">
        <v>59</v>
      </c>
      <c r="J881" s="16" t="s">
        <v>1024</v>
      </c>
      <c r="K881" s="16" t="s">
        <v>430</v>
      </c>
      <c r="L881" s="16">
        <v>2019</v>
      </c>
      <c r="M881" s="16"/>
      <c r="N881" s="16"/>
      <c r="O881" s="54" t="s">
        <v>40</v>
      </c>
      <c r="P881" s="16"/>
      <c r="Q881" s="16"/>
      <c r="R881" s="16"/>
      <c r="S881" s="16"/>
      <c r="T881" s="16"/>
      <c r="U881" s="16"/>
      <c r="V881" s="16" t="str">
        <f t="shared" si="0"/>
        <v>B</v>
      </c>
      <c r="W881" s="13" t="str">
        <f t="shared" si="1"/>
        <v>Q3</v>
      </c>
      <c r="X881" s="16" t="s">
        <v>2994</v>
      </c>
      <c r="Y881" s="16" t="s">
        <v>2995</v>
      </c>
      <c r="Z881" s="16" t="s">
        <v>2931</v>
      </c>
    </row>
    <row r="882" spans="1:26" ht="15.75" customHeight="1">
      <c r="A882" s="48"/>
      <c r="B882" s="48"/>
      <c r="C882" s="89" t="s">
        <v>2850</v>
      </c>
      <c r="D882" s="40">
        <v>876</v>
      </c>
      <c r="E882" s="110" t="s">
        <v>2996</v>
      </c>
      <c r="F882" s="67" t="s">
        <v>444</v>
      </c>
      <c r="G882" s="41"/>
      <c r="H882" s="46"/>
      <c r="I882" s="54" t="s">
        <v>2645</v>
      </c>
      <c r="J882" s="54" t="s">
        <v>2997</v>
      </c>
      <c r="K882" s="54" t="s">
        <v>2998</v>
      </c>
      <c r="L882" s="16">
        <v>2020</v>
      </c>
      <c r="M882" s="16"/>
      <c r="N882" s="16"/>
      <c r="O882" s="54" t="s">
        <v>40</v>
      </c>
      <c r="P882" s="16"/>
      <c r="Q882" s="16"/>
      <c r="R882" s="16"/>
      <c r="S882" s="54" t="s">
        <v>40</v>
      </c>
      <c r="T882" s="16"/>
      <c r="U882" s="16"/>
      <c r="V882" s="16" t="str">
        <f t="shared" si="0"/>
        <v>B</v>
      </c>
      <c r="W882" s="13" t="str">
        <f t="shared" si="1"/>
        <v>Q3</v>
      </c>
      <c r="X882" s="16"/>
      <c r="Y882" s="16" t="s">
        <v>2965</v>
      </c>
      <c r="Z882" s="16"/>
    </row>
    <row r="883" spans="1:26" ht="15.75" customHeight="1">
      <c r="A883" s="48"/>
      <c r="B883" s="48"/>
      <c r="C883" s="89" t="s">
        <v>2850</v>
      </c>
      <c r="D883" s="40">
        <v>877</v>
      </c>
      <c r="E883" s="111" t="s">
        <v>2999</v>
      </c>
      <c r="F883" s="67" t="s">
        <v>444</v>
      </c>
      <c r="G883" s="41"/>
      <c r="H883" s="46"/>
      <c r="I883" s="16"/>
      <c r="J883" s="16" t="s">
        <v>3000</v>
      </c>
      <c r="K883" s="16" t="s">
        <v>2345</v>
      </c>
      <c r="L883" s="16">
        <v>2020</v>
      </c>
      <c r="M883" s="16"/>
      <c r="N883" s="54" t="s">
        <v>40</v>
      </c>
      <c r="O883" s="16"/>
      <c r="P883" s="16"/>
      <c r="Q883" s="16"/>
      <c r="R883" s="54" t="s">
        <v>40</v>
      </c>
      <c r="S883" s="16"/>
      <c r="T883" s="16"/>
      <c r="U883" s="16"/>
      <c r="V883" s="16" t="str">
        <f t="shared" si="0"/>
        <v>A2</v>
      </c>
      <c r="W883" s="13" t="str">
        <f t="shared" si="1"/>
        <v>Q2</v>
      </c>
      <c r="X883" s="16"/>
      <c r="Y883" s="16" t="s">
        <v>3001</v>
      </c>
      <c r="Z883" s="16"/>
    </row>
    <row r="884" spans="1:26" ht="15.75" customHeight="1">
      <c r="A884" s="48"/>
      <c r="B884" s="48"/>
      <c r="C884" s="89" t="s">
        <v>2850</v>
      </c>
      <c r="D884" s="40">
        <v>878</v>
      </c>
      <c r="E884" s="111" t="s">
        <v>2187</v>
      </c>
      <c r="F884" s="67" t="s">
        <v>444</v>
      </c>
      <c r="G884" s="41"/>
      <c r="H884" s="46"/>
      <c r="I884" s="16" t="s">
        <v>52</v>
      </c>
      <c r="J884" s="16" t="s">
        <v>2117</v>
      </c>
      <c r="K884" s="54" t="s">
        <v>2118</v>
      </c>
      <c r="L884" s="16">
        <v>2020</v>
      </c>
      <c r="M884" s="16"/>
      <c r="N884" s="16"/>
      <c r="O884" s="16"/>
      <c r="P884" s="16"/>
      <c r="Q884" s="16"/>
      <c r="R884" s="16"/>
      <c r="S884" s="54" t="s">
        <v>40</v>
      </c>
      <c r="T884" s="16"/>
      <c r="U884" s="16"/>
      <c r="V884" s="16" t="str">
        <f t="shared" si="0"/>
        <v>B</v>
      </c>
      <c r="W884" s="13" t="str">
        <f t="shared" si="1"/>
        <v>Q3</v>
      </c>
      <c r="X884" s="16" t="s">
        <v>2189</v>
      </c>
      <c r="Y884" s="16" t="s">
        <v>3002</v>
      </c>
      <c r="Z884" s="16"/>
    </row>
    <row r="885" spans="1:26" ht="15.75" customHeight="1">
      <c r="A885" s="48"/>
      <c r="B885" s="48"/>
      <c r="C885" s="89" t="s">
        <v>2850</v>
      </c>
      <c r="D885" s="40">
        <v>879</v>
      </c>
      <c r="E885" s="52" t="s">
        <v>3003</v>
      </c>
      <c r="F885" s="67" t="s">
        <v>444</v>
      </c>
      <c r="G885" s="53" t="s">
        <v>58</v>
      </c>
      <c r="H885" s="46"/>
      <c r="I885" s="16" t="s">
        <v>59</v>
      </c>
      <c r="J885" s="16" t="s">
        <v>2154</v>
      </c>
      <c r="K885" s="16" t="s">
        <v>2155</v>
      </c>
      <c r="L885" s="16">
        <v>2020</v>
      </c>
      <c r="M885" s="16"/>
      <c r="N885" s="16"/>
      <c r="O885" s="16"/>
      <c r="P885" s="16"/>
      <c r="Q885" s="16" t="s">
        <v>172</v>
      </c>
      <c r="R885" s="16"/>
      <c r="S885" s="16"/>
      <c r="T885" s="16"/>
      <c r="U885" s="16"/>
      <c r="V885" s="16" t="str">
        <f t="shared" si="0"/>
        <v>A1</v>
      </c>
      <c r="W885" s="13" t="str">
        <f t="shared" si="1"/>
        <v>Q1</v>
      </c>
      <c r="X885" s="73" t="s">
        <v>3004</v>
      </c>
      <c r="Y885" s="16" t="s">
        <v>3005</v>
      </c>
      <c r="Z885" s="16"/>
    </row>
    <row r="886" spans="1:26" ht="15.75" customHeight="1">
      <c r="A886" s="48"/>
      <c r="B886" s="48"/>
      <c r="C886" s="89" t="s">
        <v>2850</v>
      </c>
      <c r="D886" s="40">
        <v>880</v>
      </c>
      <c r="E886" s="69" t="s">
        <v>3006</v>
      </c>
      <c r="F886" s="67" t="s">
        <v>444</v>
      </c>
      <c r="G886" s="53" t="s">
        <v>58</v>
      </c>
      <c r="H886" s="46"/>
      <c r="I886" s="46" t="s">
        <v>52</v>
      </c>
      <c r="J886" s="56" t="s">
        <v>2113</v>
      </c>
      <c r="K886" s="46" t="s">
        <v>278</v>
      </c>
      <c r="L886" s="46">
        <v>2021</v>
      </c>
      <c r="M886" s="46"/>
      <c r="N886" s="46"/>
      <c r="O886" s="46"/>
      <c r="P886" s="46"/>
      <c r="Q886" s="46"/>
      <c r="R886" s="46" t="s">
        <v>172</v>
      </c>
      <c r="S886" s="46"/>
      <c r="T886" s="46"/>
      <c r="U886" s="46"/>
      <c r="V886" s="16" t="str">
        <f t="shared" si="0"/>
        <v>A2</v>
      </c>
      <c r="W886" s="13" t="str">
        <f t="shared" si="1"/>
        <v>Q2</v>
      </c>
      <c r="X886" s="112"/>
      <c r="Y886" s="85" t="s">
        <v>3002</v>
      </c>
      <c r="Z886" s="45" t="s">
        <v>43</v>
      </c>
    </row>
    <row r="887" spans="1:26" ht="15.75" customHeight="1">
      <c r="A887" s="86"/>
      <c r="B887" s="86"/>
      <c r="C887" s="87" t="s">
        <v>3007</v>
      </c>
      <c r="D887" s="40">
        <v>881</v>
      </c>
      <c r="E887" s="77" t="s">
        <v>3008</v>
      </c>
      <c r="F887" s="11" t="s">
        <v>58</v>
      </c>
      <c r="G887" s="93"/>
      <c r="H887" s="14"/>
      <c r="I887" s="14" t="s">
        <v>59</v>
      </c>
      <c r="J887" s="14" t="s">
        <v>3009</v>
      </c>
      <c r="K887" s="14" t="s">
        <v>2045</v>
      </c>
      <c r="L887" s="14">
        <v>2021</v>
      </c>
      <c r="M887" s="14"/>
      <c r="N887" s="14"/>
      <c r="O887" s="14" t="s">
        <v>40</v>
      </c>
      <c r="P887" s="14"/>
      <c r="Q887" s="14"/>
      <c r="R887" s="14"/>
      <c r="S887" s="14"/>
      <c r="T887" s="14"/>
      <c r="U887" s="14"/>
      <c r="V887" s="16" t="str">
        <f t="shared" si="0"/>
        <v>B</v>
      </c>
      <c r="W887" s="13" t="str">
        <f t="shared" si="1"/>
        <v>Q3</v>
      </c>
      <c r="X887" s="113" t="s">
        <v>3010</v>
      </c>
      <c r="Y887" s="14" t="s">
        <v>3011</v>
      </c>
      <c r="Z887" s="14" t="s">
        <v>43</v>
      </c>
    </row>
    <row r="888" spans="1:26" ht="15.75" customHeight="1">
      <c r="A888" s="48"/>
      <c r="B888" s="48"/>
      <c r="C888" s="89" t="s">
        <v>3007</v>
      </c>
      <c r="D888" s="40">
        <v>882</v>
      </c>
      <c r="E888" s="69" t="s">
        <v>3012</v>
      </c>
      <c r="F888" s="53" t="s">
        <v>58</v>
      </c>
      <c r="G888" s="41"/>
      <c r="H888" s="46"/>
      <c r="I888" s="46"/>
      <c r="J888" s="46" t="s">
        <v>3013</v>
      </c>
      <c r="K888" s="46" t="s">
        <v>3014</v>
      </c>
      <c r="L888" s="46">
        <v>2021</v>
      </c>
      <c r="M888" s="46"/>
      <c r="N888" s="46"/>
      <c r="O888" s="46"/>
      <c r="P888" s="46"/>
      <c r="Q888" s="46"/>
      <c r="R888" s="45" t="s">
        <v>40</v>
      </c>
      <c r="S888" s="46"/>
      <c r="T888" s="46"/>
      <c r="U888" s="46"/>
      <c r="V888" s="16" t="str">
        <f t="shared" si="0"/>
        <v>A2</v>
      </c>
      <c r="W888" s="13" t="str">
        <f t="shared" si="1"/>
        <v>Q2</v>
      </c>
      <c r="X888" s="85" t="s">
        <v>3015</v>
      </c>
      <c r="Y888" s="46" t="s">
        <v>3016</v>
      </c>
      <c r="Z888" s="46"/>
    </row>
    <row r="889" spans="1:26" ht="15.75" customHeight="1">
      <c r="A889" s="48"/>
      <c r="B889" s="48"/>
      <c r="C889" s="89" t="s">
        <v>3007</v>
      </c>
      <c r="D889" s="40">
        <v>883</v>
      </c>
      <c r="E889" s="69" t="s">
        <v>2048</v>
      </c>
      <c r="F889" s="53" t="s">
        <v>58</v>
      </c>
      <c r="G889" s="41"/>
      <c r="H889" s="46"/>
      <c r="I889" s="46" t="s">
        <v>59</v>
      </c>
      <c r="J889" s="46" t="s">
        <v>3017</v>
      </c>
      <c r="K889" s="46" t="s">
        <v>621</v>
      </c>
      <c r="L889" s="46">
        <v>2021</v>
      </c>
      <c r="M889" s="46"/>
      <c r="N889" s="46"/>
      <c r="O889" s="46" t="s">
        <v>40</v>
      </c>
      <c r="P889" s="46"/>
      <c r="Q889" s="46"/>
      <c r="R889" s="46"/>
      <c r="S889" s="46"/>
      <c r="T889" s="46"/>
      <c r="U889" s="46"/>
      <c r="V889" s="16" t="str">
        <f t="shared" si="0"/>
        <v>B</v>
      </c>
      <c r="W889" s="13" t="str">
        <f t="shared" si="1"/>
        <v>Q3</v>
      </c>
      <c r="X889" s="98" t="s">
        <v>3018</v>
      </c>
      <c r="Y889" s="46" t="s">
        <v>3019</v>
      </c>
      <c r="Z889" s="46" t="s">
        <v>1380</v>
      </c>
    </row>
    <row r="890" spans="1:26" ht="15.75" customHeight="1">
      <c r="A890" s="48"/>
      <c r="B890" s="48"/>
      <c r="C890" s="89" t="s">
        <v>3007</v>
      </c>
      <c r="D890" s="40">
        <v>884</v>
      </c>
      <c r="E890" s="69" t="s">
        <v>3020</v>
      </c>
      <c r="F890" s="53" t="s">
        <v>58</v>
      </c>
      <c r="G890" s="41"/>
      <c r="H890" s="46"/>
      <c r="I890" s="46" t="s">
        <v>59</v>
      </c>
      <c r="J890" s="46" t="s">
        <v>3021</v>
      </c>
      <c r="K890" s="46" t="s">
        <v>3022</v>
      </c>
      <c r="L890" s="46">
        <v>2022</v>
      </c>
      <c r="M890" s="46"/>
      <c r="N890" s="46"/>
      <c r="O890" s="46"/>
      <c r="P890" s="46" t="s">
        <v>40</v>
      </c>
      <c r="Q890" s="46"/>
      <c r="R890" s="46"/>
      <c r="S890" s="46"/>
      <c r="T890" s="46"/>
      <c r="U890" s="46"/>
      <c r="V890" s="16" t="str">
        <f t="shared" si="0"/>
        <v>C</v>
      </c>
      <c r="W890" s="13" t="str">
        <f t="shared" si="1"/>
        <v>Q4</v>
      </c>
      <c r="X890" s="46" t="s">
        <v>3023</v>
      </c>
      <c r="Y890" s="46" t="s">
        <v>3024</v>
      </c>
      <c r="Z890" s="46" t="s">
        <v>43</v>
      </c>
    </row>
    <row r="891" spans="1:26" ht="15.75" customHeight="1">
      <c r="A891" s="48"/>
      <c r="B891" s="48"/>
      <c r="C891" s="89" t="s">
        <v>3007</v>
      </c>
      <c r="D891" s="40">
        <v>885</v>
      </c>
      <c r="E891" s="69" t="s">
        <v>3025</v>
      </c>
      <c r="F891" s="53" t="s">
        <v>58</v>
      </c>
      <c r="G891" s="41"/>
      <c r="H891" s="46"/>
      <c r="I891" s="46" t="s">
        <v>59</v>
      </c>
      <c r="J891" s="46" t="s">
        <v>3026</v>
      </c>
      <c r="K891" s="46" t="s">
        <v>3027</v>
      </c>
      <c r="L891" s="46">
        <v>2021</v>
      </c>
      <c r="M891" s="46"/>
      <c r="N891" s="46"/>
      <c r="O891" s="46" t="s">
        <v>40</v>
      </c>
      <c r="P891" s="46"/>
      <c r="Q891" s="46"/>
      <c r="R891" s="46"/>
      <c r="S891" s="46"/>
      <c r="T891" s="46"/>
      <c r="U891" s="46"/>
      <c r="V891" s="16" t="str">
        <f t="shared" si="0"/>
        <v>B</v>
      </c>
      <c r="W891" s="13" t="str">
        <f t="shared" si="1"/>
        <v>Q3</v>
      </c>
      <c r="X891" s="85" t="s">
        <v>3028</v>
      </c>
      <c r="Y891" s="46" t="s">
        <v>3029</v>
      </c>
      <c r="Z891" s="46" t="s">
        <v>43</v>
      </c>
    </row>
    <row r="892" spans="1:26" ht="15.75" customHeight="1">
      <c r="A892" s="48"/>
      <c r="B892" s="48"/>
      <c r="C892" s="89" t="s">
        <v>3007</v>
      </c>
      <c r="D892" s="40">
        <v>886</v>
      </c>
      <c r="E892" s="69" t="s">
        <v>3030</v>
      </c>
      <c r="F892" s="53" t="s">
        <v>2247</v>
      </c>
      <c r="G892" s="41"/>
      <c r="H892" s="46"/>
      <c r="I892" s="46" t="s">
        <v>59</v>
      </c>
      <c r="J892" s="46" t="s">
        <v>3017</v>
      </c>
      <c r="K892" s="46" t="s">
        <v>621</v>
      </c>
      <c r="L892" s="46">
        <v>2021</v>
      </c>
      <c r="M892" s="46"/>
      <c r="N892" s="46"/>
      <c r="O892" s="46" t="s">
        <v>40</v>
      </c>
      <c r="P892" s="46"/>
      <c r="Q892" s="46"/>
      <c r="R892" s="46"/>
      <c r="S892" s="46"/>
      <c r="T892" s="46"/>
      <c r="U892" s="46"/>
      <c r="V892" s="16" t="str">
        <f t="shared" si="0"/>
        <v>B</v>
      </c>
      <c r="W892" s="13" t="str">
        <f t="shared" si="1"/>
        <v>Q3</v>
      </c>
      <c r="X892" s="98" t="s">
        <v>3031</v>
      </c>
      <c r="Y892" s="46" t="s">
        <v>3032</v>
      </c>
      <c r="Z892" s="46" t="s">
        <v>43</v>
      </c>
    </row>
    <row r="893" spans="1:26" ht="15.75" customHeight="1">
      <c r="A893" s="48"/>
      <c r="B893" s="48"/>
      <c r="C893" s="89" t="s">
        <v>3007</v>
      </c>
      <c r="D893" s="40">
        <v>887</v>
      </c>
      <c r="E893" s="69" t="s">
        <v>3033</v>
      </c>
      <c r="F893" s="53" t="s">
        <v>58</v>
      </c>
      <c r="G893" s="41"/>
      <c r="H893" s="46"/>
      <c r="I893" s="46" t="s">
        <v>91</v>
      </c>
      <c r="J893" s="16" t="s">
        <v>3034</v>
      </c>
      <c r="K893" s="46" t="s">
        <v>1274</v>
      </c>
      <c r="L893" s="46">
        <v>2020</v>
      </c>
      <c r="M893" s="16"/>
      <c r="N893" s="16"/>
      <c r="O893" s="16"/>
      <c r="P893" s="16"/>
      <c r="Q893" s="54" t="s">
        <v>40</v>
      </c>
      <c r="R893" s="16"/>
      <c r="S893" s="16"/>
      <c r="T893" s="16"/>
      <c r="U893" s="7"/>
      <c r="V893" s="16" t="str">
        <f t="shared" si="0"/>
        <v>A1</v>
      </c>
      <c r="W893" s="13" t="str">
        <f t="shared" si="1"/>
        <v>Q1</v>
      </c>
      <c r="X893" s="46" t="s">
        <v>3035</v>
      </c>
      <c r="Y893" s="46" t="s">
        <v>3036</v>
      </c>
      <c r="Z893" s="46" t="s">
        <v>3037</v>
      </c>
    </row>
    <row r="894" spans="1:26" ht="15.75" customHeight="1">
      <c r="A894" s="48"/>
      <c r="B894" s="48"/>
      <c r="C894" s="89" t="s">
        <v>3007</v>
      </c>
      <c r="D894" s="40">
        <v>888</v>
      </c>
      <c r="E894" s="69" t="s">
        <v>3038</v>
      </c>
      <c r="F894" s="53" t="s">
        <v>58</v>
      </c>
      <c r="G894" s="41"/>
      <c r="H894" s="46"/>
      <c r="I894" s="46" t="s">
        <v>124</v>
      </c>
      <c r="J894" s="46" t="s">
        <v>3039</v>
      </c>
      <c r="K894" s="46" t="s">
        <v>2045</v>
      </c>
      <c r="L894" s="46">
        <v>2020</v>
      </c>
      <c r="M894" s="16"/>
      <c r="N894" s="16"/>
      <c r="O894" s="16"/>
      <c r="P894" s="16"/>
      <c r="Q894" s="54" t="s">
        <v>40</v>
      </c>
      <c r="R894" s="16"/>
      <c r="S894" s="16"/>
      <c r="T894" s="16"/>
      <c r="U894" s="7"/>
      <c r="V894" s="16" t="str">
        <f t="shared" si="0"/>
        <v>A1</v>
      </c>
      <c r="W894" s="13" t="str">
        <f t="shared" si="1"/>
        <v>Q1</v>
      </c>
      <c r="X894" s="71" t="s">
        <v>3040</v>
      </c>
      <c r="Y894" s="46" t="s">
        <v>3041</v>
      </c>
      <c r="Z894" s="46" t="s">
        <v>3042</v>
      </c>
    </row>
    <row r="895" spans="1:26" ht="15.75" customHeight="1">
      <c r="A895" s="48"/>
      <c r="B895" s="48"/>
      <c r="C895" s="89" t="s">
        <v>3007</v>
      </c>
      <c r="D895" s="40">
        <v>889</v>
      </c>
      <c r="E895" s="69" t="s">
        <v>3043</v>
      </c>
      <c r="F895" s="53" t="s">
        <v>2247</v>
      </c>
      <c r="G895" s="41"/>
      <c r="H895" s="46"/>
      <c r="I895" s="46" t="s">
        <v>124</v>
      </c>
      <c r="J895" s="46" t="s">
        <v>3039</v>
      </c>
      <c r="K895" s="46" t="s">
        <v>2045</v>
      </c>
      <c r="L895" s="46">
        <v>2020</v>
      </c>
      <c r="M895" s="16"/>
      <c r="N895" s="16"/>
      <c r="O895" s="16"/>
      <c r="P895" s="16"/>
      <c r="Q895" s="54" t="s">
        <v>40</v>
      </c>
      <c r="R895" s="16"/>
      <c r="S895" s="16"/>
      <c r="T895" s="16"/>
      <c r="U895" s="7"/>
      <c r="V895" s="16" t="str">
        <f t="shared" si="0"/>
        <v>A1</v>
      </c>
      <c r="W895" s="13" t="str">
        <f t="shared" si="1"/>
        <v>Q1</v>
      </c>
      <c r="X895" s="71" t="s">
        <v>3044</v>
      </c>
      <c r="Y895" s="46" t="s">
        <v>3045</v>
      </c>
      <c r="Z895" s="46" t="s">
        <v>3042</v>
      </c>
    </row>
    <row r="896" spans="1:26" ht="15.75" customHeight="1">
      <c r="A896" s="48"/>
      <c r="B896" s="48"/>
      <c r="C896" s="89" t="s">
        <v>3007</v>
      </c>
      <c r="D896" s="40">
        <v>890</v>
      </c>
      <c r="E896" s="69" t="s">
        <v>3046</v>
      </c>
      <c r="F896" s="53" t="s">
        <v>51</v>
      </c>
      <c r="G896" s="41"/>
      <c r="H896" s="46"/>
      <c r="I896" s="46" t="s">
        <v>3047</v>
      </c>
      <c r="J896" s="46" t="s">
        <v>3048</v>
      </c>
      <c r="K896" s="45" t="s">
        <v>3049</v>
      </c>
      <c r="L896" s="46">
        <v>2020</v>
      </c>
      <c r="M896" s="16"/>
      <c r="N896" s="16"/>
      <c r="O896" s="16"/>
      <c r="P896" s="16"/>
      <c r="Q896" s="54" t="s">
        <v>40</v>
      </c>
      <c r="R896" s="16"/>
      <c r="S896" s="16"/>
      <c r="T896" s="16"/>
      <c r="U896" s="7"/>
      <c r="V896" s="16" t="str">
        <f t="shared" si="0"/>
        <v>A1</v>
      </c>
      <c r="W896" s="13" t="str">
        <f t="shared" si="1"/>
        <v>Q1</v>
      </c>
      <c r="X896" s="71" t="s">
        <v>3050</v>
      </c>
      <c r="Y896" s="46" t="s">
        <v>3051</v>
      </c>
      <c r="Z896" s="46" t="s">
        <v>3042</v>
      </c>
    </row>
    <row r="897" spans="1:26" ht="15.75" customHeight="1">
      <c r="A897" s="48"/>
      <c r="B897" s="48"/>
      <c r="C897" s="89" t="s">
        <v>3007</v>
      </c>
      <c r="D897" s="40">
        <v>891</v>
      </c>
      <c r="E897" s="69" t="s">
        <v>3052</v>
      </c>
      <c r="F897" s="53" t="s">
        <v>51</v>
      </c>
      <c r="G897" s="53" t="s">
        <v>58</v>
      </c>
      <c r="H897" s="46"/>
      <c r="I897" s="46" t="s">
        <v>3047</v>
      </c>
      <c r="J897" s="46" t="s">
        <v>1575</v>
      </c>
      <c r="K897" s="46" t="s">
        <v>1576</v>
      </c>
      <c r="L897" s="46">
        <v>2020</v>
      </c>
      <c r="M897" s="16"/>
      <c r="N897" s="16"/>
      <c r="O897" s="16"/>
      <c r="P897" s="16"/>
      <c r="Q897" s="54" t="s">
        <v>40</v>
      </c>
      <c r="R897" s="16"/>
      <c r="S897" s="16"/>
      <c r="T897" s="16"/>
      <c r="U897" s="7"/>
      <c r="V897" s="16" t="str">
        <f t="shared" si="0"/>
        <v>A1</v>
      </c>
      <c r="W897" s="13" t="str">
        <f t="shared" si="1"/>
        <v>Q1</v>
      </c>
      <c r="X897" s="71" t="s">
        <v>3053</v>
      </c>
      <c r="Y897" s="46" t="s">
        <v>3054</v>
      </c>
      <c r="Z897" s="46" t="s">
        <v>3042</v>
      </c>
    </row>
    <row r="898" spans="1:26" ht="15.75" customHeight="1">
      <c r="A898" s="48"/>
      <c r="B898" s="48"/>
      <c r="C898" s="89" t="s">
        <v>3007</v>
      </c>
      <c r="D898" s="40">
        <v>892</v>
      </c>
      <c r="E898" s="69" t="s">
        <v>3055</v>
      </c>
      <c r="F898" s="53" t="s">
        <v>58</v>
      </c>
      <c r="G898" s="41"/>
      <c r="H898" s="46"/>
      <c r="I898" s="46" t="s">
        <v>59</v>
      </c>
      <c r="J898" s="46" t="s">
        <v>1967</v>
      </c>
      <c r="K898" s="46" t="s">
        <v>2049</v>
      </c>
      <c r="L898" s="46">
        <v>2020</v>
      </c>
      <c r="M898" s="16"/>
      <c r="N898" s="16"/>
      <c r="O898" s="16"/>
      <c r="P898" s="54" t="s">
        <v>40</v>
      </c>
      <c r="Q898" s="16"/>
      <c r="R898" s="16"/>
      <c r="S898" s="16"/>
      <c r="T898" s="16"/>
      <c r="U898" s="7"/>
      <c r="V898" s="16" t="str">
        <f t="shared" si="0"/>
        <v>C</v>
      </c>
      <c r="W898" s="13" t="str">
        <f t="shared" si="1"/>
        <v>Q4</v>
      </c>
      <c r="X898" s="71" t="s">
        <v>3056</v>
      </c>
      <c r="Y898" s="46" t="s">
        <v>3057</v>
      </c>
      <c r="Z898" s="46" t="s">
        <v>3042</v>
      </c>
    </row>
    <row r="899" spans="1:26" ht="15.75" customHeight="1">
      <c r="A899" s="48"/>
      <c r="B899" s="48"/>
      <c r="C899" s="89" t="s">
        <v>3007</v>
      </c>
      <c r="D899" s="40">
        <v>893</v>
      </c>
      <c r="E899" s="69" t="s">
        <v>3058</v>
      </c>
      <c r="F899" s="53" t="s">
        <v>58</v>
      </c>
      <c r="G899" s="41"/>
      <c r="H899" s="46"/>
      <c r="I899" s="46" t="s">
        <v>124</v>
      </c>
      <c r="J899" s="46" t="s">
        <v>3059</v>
      </c>
      <c r="K899" s="46" t="s">
        <v>3060</v>
      </c>
      <c r="L899" s="46">
        <v>2020</v>
      </c>
      <c r="M899" s="16"/>
      <c r="N899" s="16"/>
      <c r="O899" s="16"/>
      <c r="P899" s="16"/>
      <c r="Q899" s="16"/>
      <c r="R899" s="16"/>
      <c r="S899" s="16"/>
      <c r="T899" s="54" t="s">
        <v>40</v>
      </c>
      <c r="U899" s="7"/>
      <c r="V899" s="16" t="str">
        <f t="shared" si="0"/>
        <v>C</v>
      </c>
      <c r="W899" s="13" t="str">
        <f t="shared" si="1"/>
        <v>Q4</v>
      </c>
      <c r="X899" s="46"/>
      <c r="Y899" s="46" t="s">
        <v>3061</v>
      </c>
      <c r="Z899" s="46" t="s">
        <v>3042</v>
      </c>
    </row>
    <row r="900" spans="1:26" ht="15.75" customHeight="1">
      <c r="A900" s="48"/>
      <c r="B900" s="48"/>
      <c r="C900" s="89" t="s">
        <v>3007</v>
      </c>
      <c r="D900" s="40">
        <v>894</v>
      </c>
      <c r="E900" s="69" t="s">
        <v>3062</v>
      </c>
      <c r="F900" s="53" t="s">
        <v>58</v>
      </c>
      <c r="G900" s="53" t="s">
        <v>35</v>
      </c>
      <c r="H900" s="46"/>
      <c r="I900" s="46" t="s">
        <v>75</v>
      </c>
      <c r="J900" s="46" t="s">
        <v>3063</v>
      </c>
      <c r="K900" s="46" t="s">
        <v>3064</v>
      </c>
      <c r="L900" s="46">
        <v>2020</v>
      </c>
      <c r="M900" s="16"/>
      <c r="N900" s="16"/>
      <c r="O900" s="16"/>
      <c r="P900" s="16"/>
      <c r="Q900" s="54" t="s">
        <v>40</v>
      </c>
      <c r="R900" s="16"/>
      <c r="S900" s="16"/>
      <c r="T900" s="16"/>
      <c r="U900" s="7"/>
      <c r="V900" s="16" t="str">
        <f t="shared" si="0"/>
        <v>A1</v>
      </c>
      <c r="W900" s="13" t="str">
        <f t="shared" si="1"/>
        <v>Q1</v>
      </c>
      <c r="X900" s="71" t="s">
        <v>3065</v>
      </c>
      <c r="Y900" s="46" t="s">
        <v>3066</v>
      </c>
      <c r="Z900" s="46" t="s">
        <v>3042</v>
      </c>
    </row>
    <row r="901" spans="1:26" ht="15.75" customHeight="1">
      <c r="A901" s="48"/>
      <c r="B901" s="48"/>
      <c r="C901" s="89" t="s">
        <v>3007</v>
      </c>
      <c r="D901" s="40">
        <v>895</v>
      </c>
      <c r="E901" s="69" t="s">
        <v>3067</v>
      </c>
      <c r="F901" s="53" t="s">
        <v>35</v>
      </c>
      <c r="G901" s="41"/>
      <c r="H901" s="46"/>
      <c r="I901" s="46" t="s">
        <v>75</v>
      </c>
      <c r="J901" s="46" t="s">
        <v>3068</v>
      </c>
      <c r="K901" s="46" t="s">
        <v>3069</v>
      </c>
      <c r="L901" s="46">
        <v>2020</v>
      </c>
      <c r="M901" s="16"/>
      <c r="N901" s="16"/>
      <c r="O901" s="16"/>
      <c r="P901" s="16"/>
      <c r="Q901" s="16"/>
      <c r="R901" s="54" t="s">
        <v>40</v>
      </c>
      <c r="S901" s="16"/>
      <c r="T901" s="16"/>
      <c r="U901" s="7"/>
      <c r="V901" s="16" t="str">
        <f t="shared" si="0"/>
        <v>A2</v>
      </c>
      <c r="W901" s="13" t="str">
        <f t="shared" si="1"/>
        <v>Q2</v>
      </c>
      <c r="X901" s="46"/>
      <c r="Y901" s="46" t="s">
        <v>3070</v>
      </c>
      <c r="Z901" s="46" t="s">
        <v>3042</v>
      </c>
    </row>
    <row r="902" spans="1:26" ht="15.75" customHeight="1">
      <c r="A902" s="48"/>
      <c r="B902" s="48"/>
      <c r="C902" s="89" t="s">
        <v>3007</v>
      </c>
      <c r="D902" s="40">
        <v>896</v>
      </c>
      <c r="E902" s="69" t="s">
        <v>3071</v>
      </c>
      <c r="F902" s="53" t="s">
        <v>58</v>
      </c>
      <c r="G902" s="41"/>
      <c r="H902" s="46"/>
      <c r="I902" s="46" t="s">
        <v>59</v>
      </c>
      <c r="J902" s="46" t="s">
        <v>788</v>
      </c>
      <c r="K902" s="46" t="s">
        <v>414</v>
      </c>
      <c r="L902" s="46">
        <v>2020</v>
      </c>
      <c r="M902" s="16"/>
      <c r="N902" s="16"/>
      <c r="O902" s="16"/>
      <c r="P902" s="54" t="s">
        <v>40</v>
      </c>
      <c r="Q902" s="16"/>
      <c r="R902" s="16"/>
      <c r="S902" s="16"/>
      <c r="T902" s="16"/>
      <c r="U902" s="7"/>
      <c r="V902" s="16" t="str">
        <f t="shared" si="0"/>
        <v>C</v>
      </c>
      <c r="W902" s="13" t="str">
        <f t="shared" si="1"/>
        <v>Q4</v>
      </c>
      <c r="X902" s="71" t="s">
        <v>3072</v>
      </c>
      <c r="Y902" s="46" t="s">
        <v>3073</v>
      </c>
      <c r="Z902" s="46" t="s">
        <v>3042</v>
      </c>
    </row>
    <row r="903" spans="1:26" ht="15.75" customHeight="1">
      <c r="A903" s="48"/>
      <c r="B903" s="48"/>
      <c r="C903" s="89" t="s">
        <v>3007</v>
      </c>
      <c r="D903" s="40">
        <v>897</v>
      </c>
      <c r="E903" s="69" t="s">
        <v>3074</v>
      </c>
      <c r="F903" s="53" t="s">
        <v>58</v>
      </c>
      <c r="G903" s="41"/>
      <c r="H903" s="46"/>
      <c r="I903" s="46" t="s">
        <v>59</v>
      </c>
      <c r="J903" s="46" t="s">
        <v>788</v>
      </c>
      <c r="K903" s="46" t="s">
        <v>414</v>
      </c>
      <c r="L903" s="46">
        <v>2020</v>
      </c>
      <c r="M903" s="16"/>
      <c r="N903" s="16"/>
      <c r="O903" s="16"/>
      <c r="P903" s="54" t="s">
        <v>40</v>
      </c>
      <c r="Q903" s="16"/>
      <c r="R903" s="16"/>
      <c r="S903" s="16"/>
      <c r="T903" s="16"/>
      <c r="U903" s="7"/>
      <c r="V903" s="16" t="str">
        <f t="shared" si="0"/>
        <v>C</v>
      </c>
      <c r="W903" s="13" t="str">
        <f t="shared" si="1"/>
        <v>Q4</v>
      </c>
      <c r="X903" s="46" t="s">
        <v>3075</v>
      </c>
      <c r="Y903" s="46" t="s">
        <v>3076</v>
      </c>
      <c r="Z903" s="46" t="s">
        <v>3037</v>
      </c>
    </row>
    <row r="904" spans="1:26" ht="14.25" customHeight="1">
      <c r="A904" s="38"/>
      <c r="B904" s="38"/>
      <c r="C904" s="89" t="s">
        <v>3007</v>
      </c>
      <c r="D904" s="40">
        <v>898</v>
      </c>
      <c r="E904" s="69" t="s">
        <v>3077</v>
      </c>
      <c r="F904" s="53" t="s">
        <v>58</v>
      </c>
      <c r="G904" s="41"/>
      <c r="H904" s="46"/>
      <c r="I904" s="46" t="s">
        <v>59</v>
      </c>
      <c r="J904" s="46" t="s">
        <v>3078</v>
      </c>
      <c r="K904" s="46" t="s">
        <v>3079</v>
      </c>
      <c r="L904" s="46">
        <v>2020</v>
      </c>
      <c r="M904" s="16"/>
      <c r="N904" s="16"/>
      <c r="O904" s="16"/>
      <c r="P904" s="54" t="s">
        <v>40</v>
      </c>
      <c r="Q904" s="16"/>
      <c r="R904" s="16"/>
      <c r="S904" s="16"/>
      <c r="T904" s="16"/>
      <c r="U904" s="7"/>
      <c r="V904" s="16" t="str">
        <f t="shared" si="0"/>
        <v>C</v>
      </c>
      <c r="W904" s="13" t="str">
        <f t="shared" si="1"/>
        <v>Q4</v>
      </c>
      <c r="X904" s="46" t="s">
        <v>3080</v>
      </c>
      <c r="Y904" s="46" t="s">
        <v>3081</v>
      </c>
      <c r="Z904" s="46" t="s">
        <v>3042</v>
      </c>
    </row>
    <row r="905" spans="1:26" ht="15.75" customHeight="1">
      <c r="A905" s="38"/>
      <c r="B905" s="38"/>
      <c r="C905" s="89" t="s">
        <v>3007</v>
      </c>
      <c r="D905" s="40">
        <v>899</v>
      </c>
      <c r="E905" s="69" t="s">
        <v>3082</v>
      </c>
      <c r="F905" s="53" t="s">
        <v>58</v>
      </c>
      <c r="G905" s="41"/>
      <c r="H905" s="46"/>
      <c r="I905" s="46" t="s">
        <v>3047</v>
      </c>
      <c r="J905" s="46" t="s">
        <v>3083</v>
      </c>
      <c r="K905" s="45" t="s">
        <v>3084</v>
      </c>
      <c r="L905" s="46">
        <v>2020</v>
      </c>
      <c r="M905" s="16"/>
      <c r="N905" s="16"/>
      <c r="O905" s="16"/>
      <c r="P905" s="16"/>
      <c r="Q905" s="54" t="s">
        <v>40</v>
      </c>
      <c r="R905" s="16"/>
      <c r="S905" s="16"/>
      <c r="T905" s="16"/>
      <c r="U905" s="7"/>
      <c r="V905" s="16" t="str">
        <f t="shared" si="0"/>
        <v>A1</v>
      </c>
      <c r="W905" s="13" t="str">
        <f t="shared" si="1"/>
        <v>Q1</v>
      </c>
      <c r="X905" s="46"/>
      <c r="Y905" s="46" t="s">
        <v>3085</v>
      </c>
      <c r="Z905" s="46" t="s">
        <v>3037</v>
      </c>
    </row>
    <row r="906" spans="1:26" ht="15.75" customHeight="1">
      <c r="A906" s="38"/>
      <c r="B906" s="38"/>
      <c r="C906" s="89" t="s">
        <v>3007</v>
      </c>
      <c r="D906" s="40">
        <v>900</v>
      </c>
      <c r="E906" s="69" t="s">
        <v>3086</v>
      </c>
      <c r="F906" s="53" t="s">
        <v>58</v>
      </c>
      <c r="G906" s="41"/>
      <c r="H906" s="46"/>
      <c r="I906" s="46" t="s">
        <v>59</v>
      </c>
      <c r="J906" s="46" t="s">
        <v>2519</v>
      </c>
      <c r="K906" s="46" t="s">
        <v>3087</v>
      </c>
      <c r="L906" s="46">
        <v>2020</v>
      </c>
      <c r="M906" s="16"/>
      <c r="N906" s="16"/>
      <c r="O906" s="16"/>
      <c r="P906" s="16"/>
      <c r="Q906" s="16"/>
      <c r="R906" s="16"/>
      <c r="S906" s="16"/>
      <c r="T906" s="54" t="s">
        <v>40</v>
      </c>
      <c r="U906" s="7"/>
      <c r="V906" s="16" t="str">
        <f t="shared" si="0"/>
        <v>C</v>
      </c>
      <c r="W906" s="13" t="str">
        <f t="shared" si="1"/>
        <v>Q4</v>
      </c>
      <c r="X906" s="46"/>
      <c r="Y906" s="46" t="s">
        <v>3088</v>
      </c>
      <c r="Z906" s="46" t="s">
        <v>3042</v>
      </c>
    </row>
    <row r="907" spans="1:26" ht="15.75" customHeight="1">
      <c r="A907" s="38"/>
      <c r="B907" s="38"/>
      <c r="C907" s="89" t="s">
        <v>3007</v>
      </c>
      <c r="D907" s="40">
        <v>901</v>
      </c>
      <c r="E907" s="69" t="s">
        <v>3089</v>
      </c>
      <c r="F907" s="53" t="s">
        <v>58</v>
      </c>
      <c r="G907" s="41"/>
      <c r="H907" s="46"/>
      <c r="I907" s="46" t="s">
        <v>65</v>
      </c>
      <c r="J907" s="46" t="s">
        <v>2519</v>
      </c>
      <c r="K907" s="46" t="s">
        <v>3087</v>
      </c>
      <c r="L907" s="16">
        <v>2020</v>
      </c>
      <c r="M907" s="16"/>
      <c r="N907" s="16"/>
      <c r="O907" s="16"/>
      <c r="P907" s="16"/>
      <c r="Q907" s="16"/>
      <c r="R907" s="16"/>
      <c r="S907" s="16"/>
      <c r="T907" s="54" t="s">
        <v>40</v>
      </c>
      <c r="U907" s="7"/>
      <c r="V907" s="16" t="str">
        <f t="shared" si="0"/>
        <v>C</v>
      </c>
      <c r="W907" s="13" t="str">
        <f t="shared" si="1"/>
        <v>Q4</v>
      </c>
      <c r="X907" s="46"/>
      <c r="Y907" s="46" t="s">
        <v>3090</v>
      </c>
      <c r="Z907" s="46" t="s">
        <v>3042</v>
      </c>
    </row>
    <row r="908" spans="1:26" ht="15.75" customHeight="1">
      <c r="A908" s="38"/>
      <c r="B908" s="38"/>
      <c r="C908" s="89" t="s">
        <v>3007</v>
      </c>
      <c r="D908" s="40">
        <v>902</v>
      </c>
      <c r="E908" s="69" t="s">
        <v>3091</v>
      </c>
      <c r="F908" s="53" t="s">
        <v>51</v>
      </c>
      <c r="G908" s="41"/>
      <c r="H908" s="46"/>
      <c r="I908" s="46" t="s">
        <v>52</v>
      </c>
      <c r="J908" s="46" t="s">
        <v>3092</v>
      </c>
      <c r="K908" s="46" t="s">
        <v>3093</v>
      </c>
      <c r="L908" s="16">
        <v>2020</v>
      </c>
      <c r="M908" s="16"/>
      <c r="N908" s="16"/>
      <c r="O908" s="16"/>
      <c r="P908" s="16"/>
      <c r="Q908" s="16"/>
      <c r="R908" s="16"/>
      <c r="S908" s="54" t="s">
        <v>40</v>
      </c>
      <c r="T908" s="16"/>
      <c r="U908" s="16"/>
      <c r="V908" s="16" t="str">
        <f t="shared" si="0"/>
        <v>B</v>
      </c>
      <c r="W908" s="13" t="str">
        <f t="shared" si="1"/>
        <v>Q3</v>
      </c>
      <c r="X908" s="46" t="s">
        <v>3094</v>
      </c>
      <c r="Y908" s="16" t="s">
        <v>3095</v>
      </c>
      <c r="Z908" s="16"/>
    </row>
    <row r="909" spans="1:26" ht="15.75" customHeight="1">
      <c r="A909" s="38"/>
      <c r="B909" s="38"/>
      <c r="C909" s="89" t="s">
        <v>3007</v>
      </c>
      <c r="D909" s="40">
        <v>903</v>
      </c>
      <c r="E909" s="69" t="s">
        <v>3096</v>
      </c>
      <c r="F909" s="53" t="s">
        <v>58</v>
      </c>
      <c r="G909" s="41"/>
      <c r="H909" s="46"/>
      <c r="I909" s="46" t="s">
        <v>3097</v>
      </c>
      <c r="J909" s="46" t="s">
        <v>3098</v>
      </c>
      <c r="K909" s="79" t="s">
        <v>158</v>
      </c>
      <c r="L909" s="16">
        <v>2020</v>
      </c>
      <c r="M909" s="16"/>
      <c r="N909" s="16"/>
      <c r="O909" s="16"/>
      <c r="P909" s="16"/>
      <c r="Q909" s="16"/>
      <c r="R909" s="54" t="s">
        <v>40</v>
      </c>
      <c r="S909" s="16"/>
      <c r="T909" s="16"/>
      <c r="U909" s="16"/>
      <c r="V909" s="16" t="str">
        <f t="shared" si="0"/>
        <v>A2</v>
      </c>
      <c r="W909" s="13" t="str">
        <f t="shared" si="1"/>
        <v>Q2</v>
      </c>
      <c r="X909" s="71" t="s">
        <v>3099</v>
      </c>
      <c r="Y909" s="16" t="s">
        <v>3100</v>
      </c>
      <c r="Z909" s="16"/>
    </row>
    <row r="910" spans="1:26" ht="15.75" customHeight="1">
      <c r="A910" s="38"/>
      <c r="B910" s="38"/>
      <c r="C910" s="89" t="s">
        <v>3007</v>
      </c>
      <c r="D910" s="40">
        <v>904</v>
      </c>
      <c r="E910" s="69" t="s">
        <v>3101</v>
      </c>
      <c r="F910" s="53" t="s">
        <v>51</v>
      </c>
      <c r="G910" s="41"/>
      <c r="H910" s="46"/>
      <c r="I910" s="46" t="s">
        <v>3047</v>
      </c>
      <c r="J910" s="46" t="s">
        <v>1575</v>
      </c>
      <c r="K910" s="45" t="s">
        <v>1576</v>
      </c>
      <c r="L910" s="16">
        <v>2020</v>
      </c>
      <c r="M910" s="16"/>
      <c r="N910" s="16"/>
      <c r="O910" s="16"/>
      <c r="P910" s="16"/>
      <c r="Q910" s="54" t="s">
        <v>40</v>
      </c>
      <c r="R910" s="16"/>
      <c r="S910" s="16"/>
      <c r="T910" s="16"/>
      <c r="U910" s="16"/>
      <c r="V910" s="16" t="str">
        <f t="shared" si="0"/>
        <v>A1</v>
      </c>
      <c r="W910" s="13" t="str">
        <f t="shared" si="1"/>
        <v>Q1</v>
      </c>
      <c r="X910" s="46" t="s">
        <v>3102</v>
      </c>
      <c r="Y910" s="16" t="s">
        <v>3103</v>
      </c>
      <c r="Z910" s="16"/>
    </row>
    <row r="911" spans="1:26" ht="15.75" customHeight="1">
      <c r="A911" s="38"/>
      <c r="B911" s="38"/>
      <c r="C911" s="89" t="s">
        <v>3007</v>
      </c>
      <c r="D911" s="40">
        <v>905</v>
      </c>
      <c r="E911" s="69" t="s">
        <v>3055</v>
      </c>
      <c r="F911" s="53" t="s">
        <v>72</v>
      </c>
      <c r="G911" s="41"/>
      <c r="H911" s="46"/>
      <c r="I911" s="46" t="s">
        <v>59</v>
      </c>
      <c r="J911" s="46" t="s">
        <v>1967</v>
      </c>
      <c r="K911" s="70" t="s">
        <v>2049</v>
      </c>
      <c r="L911" s="16">
        <v>2020</v>
      </c>
      <c r="M911" s="16"/>
      <c r="N911" s="16"/>
      <c r="O911" s="16"/>
      <c r="P911" s="54" t="s">
        <v>40</v>
      </c>
      <c r="Q911" s="16"/>
      <c r="R911" s="16"/>
      <c r="S911" s="16"/>
      <c r="T911" s="16"/>
      <c r="U911" s="16"/>
      <c r="V911" s="16" t="str">
        <f t="shared" si="0"/>
        <v>C</v>
      </c>
      <c r="W911" s="13" t="str">
        <f t="shared" si="1"/>
        <v>Q4</v>
      </c>
      <c r="X911" s="71" t="s">
        <v>3104</v>
      </c>
      <c r="Y911" s="16" t="s">
        <v>3057</v>
      </c>
      <c r="Z911" s="16"/>
    </row>
    <row r="912" spans="1:26" ht="15.75" customHeight="1">
      <c r="A912" s="48"/>
      <c r="B912" s="48"/>
      <c r="C912" s="89" t="s">
        <v>3007</v>
      </c>
      <c r="D912" s="40">
        <v>906</v>
      </c>
      <c r="E912" s="69" t="s">
        <v>3091</v>
      </c>
      <c r="F912" s="53" t="s">
        <v>51</v>
      </c>
      <c r="G912" s="41"/>
      <c r="H912" s="46"/>
      <c r="I912" s="46" t="s">
        <v>52</v>
      </c>
      <c r="J912" s="46" t="s">
        <v>3092</v>
      </c>
      <c r="K912" s="46" t="s">
        <v>3093</v>
      </c>
      <c r="L912" s="16">
        <v>2020</v>
      </c>
      <c r="M912" s="16"/>
      <c r="N912" s="16"/>
      <c r="O912" s="16"/>
      <c r="P912" s="16"/>
      <c r="Q912" s="16"/>
      <c r="R912" s="16"/>
      <c r="S912" s="54" t="s">
        <v>40</v>
      </c>
      <c r="T912" s="16"/>
      <c r="U912" s="16"/>
      <c r="V912" s="16" t="str">
        <f t="shared" si="0"/>
        <v>B</v>
      </c>
      <c r="W912" s="13" t="str">
        <f t="shared" si="1"/>
        <v>Q3</v>
      </c>
      <c r="X912" s="46" t="s">
        <v>3105</v>
      </c>
      <c r="Y912" s="16" t="s">
        <v>3095</v>
      </c>
      <c r="Z912" s="16"/>
    </row>
    <row r="913" spans="1:26" ht="15.75" customHeight="1">
      <c r="A913" s="48"/>
      <c r="B913" s="48"/>
      <c r="C913" s="89" t="s">
        <v>3007</v>
      </c>
      <c r="D913" s="40">
        <v>907</v>
      </c>
      <c r="E913" s="69" t="s">
        <v>3106</v>
      </c>
      <c r="F913" s="53" t="s">
        <v>72</v>
      </c>
      <c r="G913" s="41"/>
      <c r="H913" s="46"/>
      <c r="I913" s="46" t="s">
        <v>59</v>
      </c>
      <c r="J913" s="46" t="s">
        <v>3107</v>
      </c>
      <c r="K913" s="46" t="s">
        <v>316</v>
      </c>
      <c r="L913" s="16">
        <v>2019</v>
      </c>
      <c r="M913" s="16"/>
      <c r="N913" s="16"/>
      <c r="O913" s="16"/>
      <c r="P913" s="54" t="s">
        <v>40</v>
      </c>
      <c r="Q913" s="16"/>
      <c r="R913" s="16"/>
      <c r="S913" s="16"/>
      <c r="T913" s="16"/>
      <c r="U913" s="16"/>
      <c r="V913" s="16" t="str">
        <f t="shared" si="0"/>
        <v>C</v>
      </c>
      <c r="W913" s="13" t="str">
        <f t="shared" si="1"/>
        <v>Q4</v>
      </c>
      <c r="X913" s="46" t="s">
        <v>3108</v>
      </c>
      <c r="Y913" s="16" t="s">
        <v>3109</v>
      </c>
      <c r="Z913" s="16"/>
    </row>
    <row r="914" spans="1:26" ht="15.75" customHeight="1">
      <c r="A914" s="48"/>
      <c r="B914" s="48"/>
      <c r="C914" s="89" t="s">
        <v>3007</v>
      </c>
      <c r="D914" s="40">
        <v>908</v>
      </c>
      <c r="E914" s="69" t="s">
        <v>3110</v>
      </c>
      <c r="F914" s="53" t="s">
        <v>58</v>
      </c>
      <c r="G914" s="41"/>
      <c r="H914" s="46"/>
      <c r="I914" s="46" t="s">
        <v>59</v>
      </c>
      <c r="J914" s="46" t="s">
        <v>788</v>
      </c>
      <c r="K914" s="46" t="s">
        <v>414</v>
      </c>
      <c r="L914" s="16">
        <v>2019</v>
      </c>
      <c r="M914" s="16"/>
      <c r="N914" s="16"/>
      <c r="O914" s="16"/>
      <c r="P914" s="54" t="s">
        <v>40</v>
      </c>
      <c r="Q914" s="16"/>
      <c r="R914" s="16"/>
      <c r="S914" s="16"/>
      <c r="T914" s="16"/>
      <c r="U914" s="16"/>
      <c r="V914" s="16" t="str">
        <f t="shared" si="0"/>
        <v>C</v>
      </c>
      <c r="W914" s="13" t="str">
        <f t="shared" si="1"/>
        <v>Q4</v>
      </c>
      <c r="X914" s="46" t="s">
        <v>3111</v>
      </c>
      <c r="Y914" s="16" t="s">
        <v>3112</v>
      </c>
      <c r="Z914" s="16"/>
    </row>
    <row r="915" spans="1:26" ht="15.75" customHeight="1">
      <c r="A915" s="48"/>
      <c r="B915" s="48"/>
      <c r="C915" s="89" t="s">
        <v>3007</v>
      </c>
      <c r="D915" s="40">
        <v>909</v>
      </c>
      <c r="E915" s="69" t="s">
        <v>3113</v>
      </c>
      <c r="F915" s="53" t="s">
        <v>58</v>
      </c>
      <c r="G915" s="41"/>
      <c r="H915" s="46"/>
      <c r="I915" s="46" t="s">
        <v>59</v>
      </c>
      <c r="J915" s="46" t="s">
        <v>788</v>
      </c>
      <c r="K915" s="46" t="s">
        <v>414</v>
      </c>
      <c r="L915" s="16">
        <v>2019</v>
      </c>
      <c r="M915" s="16"/>
      <c r="N915" s="16"/>
      <c r="O915" s="16"/>
      <c r="P915" s="54" t="s">
        <v>40</v>
      </c>
      <c r="Q915" s="16"/>
      <c r="R915" s="16"/>
      <c r="S915" s="16"/>
      <c r="T915" s="16"/>
      <c r="U915" s="16"/>
      <c r="V915" s="16" t="str">
        <f t="shared" si="0"/>
        <v>C</v>
      </c>
      <c r="W915" s="13" t="str">
        <f t="shared" si="1"/>
        <v>Q4</v>
      </c>
      <c r="X915" s="71" t="s">
        <v>3114</v>
      </c>
      <c r="Y915" s="16" t="s">
        <v>3115</v>
      </c>
      <c r="Z915" s="16"/>
    </row>
    <row r="916" spans="1:26" ht="15.75" customHeight="1">
      <c r="A916" s="48"/>
      <c r="B916" s="48"/>
      <c r="C916" s="89" t="s">
        <v>3007</v>
      </c>
      <c r="D916" s="40">
        <v>910</v>
      </c>
      <c r="E916" s="69" t="s">
        <v>3116</v>
      </c>
      <c r="F916" s="53" t="s">
        <v>58</v>
      </c>
      <c r="G916" s="41"/>
      <c r="H916" s="46"/>
      <c r="I916" s="46" t="s">
        <v>59</v>
      </c>
      <c r="J916" s="46" t="s">
        <v>788</v>
      </c>
      <c r="K916" s="46" t="s">
        <v>414</v>
      </c>
      <c r="L916" s="16">
        <v>2019</v>
      </c>
      <c r="M916" s="16"/>
      <c r="N916" s="16"/>
      <c r="O916" s="16"/>
      <c r="P916" s="54" t="s">
        <v>40</v>
      </c>
      <c r="Q916" s="16"/>
      <c r="R916" s="16"/>
      <c r="S916" s="16"/>
      <c r="T916" s="16"/>
      <c r="U916" s="16"/>
      <c r="V916" s="16" t="str">
        <f t="shared" si="0"/>
        <v>C</v>
      </c>
      <c r="W916" s="13" t="str">
        <f t="shared" si="1"/>
        <v>Q4</v>
      </c>
      <c r="X916" s="46" t="s">
        <v>3117</v>
      </c>
      <c r="Y916" s="46" t="s">
        <v>3118</v>
      </c>
      <c r="Z916" s="16"/>
    </row>
    <row r="917" spans="1:26" ht="15.75" customHeight="1">
      <c r="A917" s="48"/>
      <c r="B917" s="48"/>
      <c r="C917" s="89" t="s">
        <v>3007</v>
      </c>
      <c r="D917" s="40">
        <v>911</v>
      </c>
      <c r="E917" s="69" t="s">
        <v>3119</v>
      </c>
      <c r="F917" s="53" t="s">
        <v>58</v>
      </c>
      <c r="G917" s="41"/>
      <c r="H917" s="46"/>
      <c r="I917" s="46" t="s">
        <v>59</v>
      </c>
      <c r="J917" s="46" t="s">
        <v>3120</v>
      </c>
      <c r="K917" s="46" t="s">
        <v>3121</v>
      </c>
      <c r="L917" s="16">
        <v>2019</v>
      </c>
      <c r="M917" s="16"/>
      <c r="N917" s="16"/>
      <c r="O917" s="16"/>
      <c r="P917" s="16"/>
      <c r="Q917" s="16"/>
      <c r="R917" s="16"/>
      <c r="S917" s="16"/>
      <c r="T917" s="16"/>
      <c r="U917" s="54" t="s">
        <v>40</v>
      </c>
      <c r="V917" s="16" t="str">
        <f t="shared" si="0"/>
        <v>NI</v>
      </c>
      <c r="W917" s="13" t="str">
        <f t="shared" si="1"/>
        <v>NI</v>
      </c>
      <c r="X917" s="46" t="s">
        <v>3122</v>
      </c>
      <c r="Y917" s="16" t="s">
        <v>3123</v>
      </c>
      <c r="Z917" s="16"/>
    </row>
    <row r="918" spans="1:26" ht="15.75" customHeight="1">
      <c r="A918" s="48"/>
      <c r="B918" s="48"/>
      <c r="C918" s="89" t="s">
        <v>3007</v>
      </c>
      <c r="D918" s="40">
        <v>912</v>
      </c>
      <c r="E918" s="69" t="s">
        <v>3124</v>
      </c>
      <c r="F918" s="53" t="s">
        <v>51</v>
      </c>
      <c r="G918" s="41"/>
      <c r="H918" s="46"/>
      <c r="I918" s="46" t="s">
        <v>59</v>
      </c>
      <c r="J918" s="46" t="s">
        <v>3120</v>
      </c>
      <c r="K918" s="46" t="s">
        <v>3125</v>
      </c>
      <c r="L918" s="16">
        <v>2019</v>
      </c>
      <c r="M918" s="16"/>
      <c r="N918" s="16"/>
      <c r="O918" s="16"/>
      <c r="P918" s="16"/>
      <c r="Q918" s="16"/>
      <c r="R918" s="16"/>
      <c r="S918" s="16"/>
      <c r="T918" s="16"/>
      <c r="U918" s="54" t="s">
        <v>40</v>
      </c>
      <c r="V918" s="16" t="str">
        <f t="shared" si="0"/>
        <v>NI</v>
      </c>
      <c r="W918" s="13" t="str">
        <f t="shared" si="1"/>
        <v>NI</v>
      </c>
      <c r="X918" s="46" t="s">
        <v>3126</v>
      </c>
      <c r="Y918" s="16" t="s">
        <v>3127</v>
      </c>
      <c r="Z918" s="16"/>
    </row>
    <row r="919" spans="1:26" ht="15.75" customHeight="1">
      <c r="A919" s="48"/>
      <c r="B919" s="48"/>
      <c r="C919" s="89" t="s">
        <v>3007</v>
      </c>
      <c r="D919" s="40">
        <v>913</v>
      </c>
      <c r="E919" s="69" t="s">
        <v>2916</v>
      </c>
      <c r="F919" s="53" t="s">
        <v>72</v>
      </c>
      <c r="G919" s="41"/>
      <c r="H919" s="46"/>
      <c r="I919" s="46" t="s">
        <v>59</v>
      </c>
      <c r="J919" s="46" t="s">
        <v>788</v>
      </c>
      <c r="K919" s="46" t="s">
        <v>414</v>
      </c>
      <c r="L919" s="16">
        <v>2019</v>
      </c>
      <c r="M919" s="16"/>
      <c r="N919" s="16"/>
      <c r="O919" s="16"/>
      <c r="P919" s="54" t="s">
        <v>40</v>
      </c>
      <c r="Q919" s="16"/>
      <c r="R919" s="16"/>
      <c r="S919" s="16"/>
      <c r="T919" s="16"/>
      <c r="U919" s="16"/>
      <c r="V919" s="16" t="str">
        <f t="shared" si="0"/>
        <v>C</v>
      </c>
      <c r="W919" s="13" t="str">
        <f t="shared" si="1"/>
        <v>Q4</v>
      </c>
      <c r="X919" s="46" t="s">
        <v>3128</v>
      </c>
      <c r="Y919" s="16" t="s">
        <v>3129</v>
      </c>
      <c r="Z919" s="16"/>
    </row>
    <row r="920" spans="1:26" ht="15.75" customHeight="1">
      <c r="A920" s="48"/>
      <c r="B920" s="48"/>
      <c r="C920" s="89" t="s">
        <v>3007</v>
      </c>
      <c r="D920" s="40">
        <v>914</v>
      </c>
      <c r="E920" s="69" t="s">
        <v>3130</v>
      </c>
      <c r="F920" s="53" t="s">
        <v>35</v>
      </c>
      <c r="G920" s="41"/>
      <c r="H920" s="46"/>
      <c r="I920" s="46" t="s">
        <v>124</v>
      </c>
      <c r="J920" s="16" t="s">
        <v>125</v>
      </c>
      <c r="K920" s="46" t="s">
        <v>126</v>
      </c>
      <c r="L920" s="16">
        <v>2019</v>
      </c>
      <c r="M920" s="16"/>
      <c r="N920" s="16"/>
      <c r="O920" s="16"/>
      <c r="P920" s="16"/>
      <c r="Q920" s="16"/>
      <c r="R920" s="16"/>
      <c r="S920" s="16"/>
      <c r="T920" s="16"/>
      <c r="U920" s="54" t="s">
        <v>40</v>
      </c>
      <c r="V920" s="16" t="str">
        <f t="shared" si="0"/>
        <v>NI</v>
      </c>
      <c r="W920" s="13" t="str">
        <f t="shared" si="1"/>
        <v>NI</v>
      </c>
      <c r="X920" s="46" t="s">
        <v>3131</v>
      </c>
      <c r="Y920" s="16" t="s">
        <v>3132</v>
      </c>
      <c r="Z920" s="16"/>
    </row>
    <row r="921" spans="1:26" ht="15.75" customHeight="1">
      <c r="A921" s="48"/>
      <c r="B921" s="48"/>
      <c r="C921" s="89" t="s">
        <v>3007</v>
      </c>
      <c r="D921" s="40">
        <v>915</v>
      </c>
      <c r="E921" s="69" t="s">
        <v>3133</v>
      </c>
      <c r="F921" s="53" t="s">
        <v>35</v>
      </c>
      <c r="G921" s="41"/>
      <c r="H921" s="46"/>
      <c r="I921" s="46" t="s">
        <v>237</v>
      </c>
      <c r="J921" s="46" t="s">
        <v>238</v>
      </c>
      <c r="K921" s="45" t="s">
        <v>239</v>
      </c>
      <c r="L921" s="16">
        <v>2019</v>
      </c>
      <c r="M921" s="16"/>
      <c r="N921" s="16"/>
      <c r="O921" s="16"/>
      <c r="P921" s="16"/>
      <c r="Q921" s="16"/>
      <c r="R921" s="16"/>
      <c r="S921" s="54" t="s">
        <v>40</v>
      </c>
      <c r="T921" s="16"/>
      <c r="U921" s="16"/>
      <c r="V921" s="16" t="str">
        <f t="shared" si="0"/>
        <v>B</v>
      </c>
      <c r="W921" s="13" t="str">
        <f t="shared" si="1"/>
        <v>Q3</v>
      </c>
      <c r="X921" s="71" t="s">
        <v>3134</v>
      </c>
      <c r="Y921" s="16" t="s">
        <v>3135</v>
      </c>
      <c r="Z921" s="16"/>
    </row>
    <row r="922" spans="1:26" ht="15.75" customHeight="1">
      <c r="A922" s="48"/>
      <c r="B922" s="48"/>
      <c r="C922" s="89" t="s">
        <v>3007</v>
      </c>
      <c r="D922" s="40">
        <v>916</v>
      </c>
      <c r="E922" s="69" t="s">
        <v>3136</v>
      </c>
      <c r="F922" s="53" t="s">
        <v>35</v>
      </c>
      <c r="G922" s="41"/>
      <c r="H922" s="46"/>
      <c r="I922" s="46" t="s">
        <v>75</v>
      </c>
      <c r="J922" s="46" t="s">
        <v>3137</v>
      </c>
      <c r="K922" s="45" t="s">
        <v>3138</v>
      </c>
      <c r="L922" s="16">
        <v>2019</v>
      </c>
      <c r="M922" s="16"/>
      <c r="N922" s="16"/>
      <c r="O922" s="16"/>
      <c r="P922" s="16"/>
      <c r="Q922" s="16"/>
      <c r="R922" s="54" t="s">
        <v>40</v>
      </c>
      <c r="S922" s="16"/>
      <c r="T922" s="16"/>
      <c r="U922" s="16"/>
      <c r="V922" s="16" t="str">
        <f t="shared" si="0"/>
        <v>A2</v>
      </c>
      <c r="W922" s="13" t="str">
        <f t="shared" si="1"/>
        <v>Q2</v>
      </c>
      <c r="X922" s="71" t="s">
        <v>3139</v>
      </c>
      <c r="Y922" s="16" t="s">
        <v>3140</v>
      </c>
      <c r="Z922" s="16"/>
    </row>
    <row r="923" spans="1:26" ht="15.75" customHeight="1">
      <c r="A923" s="48"/>
      <c r="B923" s="48"/>
      <c r="C923" s="89" t="s">
        <v>3007</v>
      </c>
      <c r="D923" s="40">
        <v>917</v>
      </c>
      <c r="E923" s="69" t="s">
        <v>264</v>
      </c>
      <c r="F923" s="53" t="s">
        <v>58</v>
      </c>
      <c r="G923" s="53" t="s">
        <v>51</v>
      </c>
      <c r="H923" s="46"/>
      <c r="I923" s="46" t="s">
        <v>91</v>
      </c>
      <c r="J923" s="46" t="s">
        <v>266</v>
      </c>
      <c r="K923" s="16" t="s">
        <v>267</v>
      </c>
      <c r="L923" s="16">
        <v>2019</v>
      </c>
      <c r="M923" s="16"/>
      <c r="N923" s="16"/>
      <c r="O923" s="16"/>
      <c r="P923" s="16"/>
      <c r="Q923" s="16"/>
      <c r="R923" s="54" t="s">
        <v>40</v>
      </c>
      <c r="S923" s="16"/>
      <c r="T923" s="16"/>
      <c r="U923" s="16"/>
      <c r="V923" s="16" t="str">
        <f t="shared" si="0"/>
        <v>A2</v>
      </c>
      <c r="W923" s="13" t="str">
        <f t="shared" si="1"/>
        <v>Q2</v>
      </c>
      <c r="X923" s="71" t="s">
        <v>3141</v>
      </c>
      <c r="Y923" s="16" t="s">
        <v>3142</v>
      </c>
      <c r="Z923" s="16"/>
    </row>
    <row r="924" spans="1:26" ht="15.75" customHeight="1">
      <c r="A924" s="48"/>
      <c r="B924" s="48"/>
      <c r="C924" s="89" t="s">
        <v>3007</v>
      </c>
      <c r="D924" s="40">
        <v>918</v>
      </c>
      <c r="E924" s="69" t="s">
        <v>3143</v>
      </c>
      <c r="F924" s="53" t="s">
        <v>58</v>
      </c>
      <c r="G924" s="53" t="s">
        <v>35</v>
      </c>
      <c r="H924" s="46"/>
      <c r="I924" s="46" t="s">
        <v>3047</v>
      </c>
      <c r="J924" s="46" t="s">
        <v>3083</v>
      </c>
      <c r="K924" s="45" t="s">
        <v>3084</v>
      </c>
      <c r="L924" s="16">
        <v>2019</v>
      </c>
      <c r="M924" s="16"/>
      <c r="N924" s="16"/>
      <c r="O924" s="16"/>
      <c r="P924" s="16"/>
      <c r="Q924" s="54" t="s">
        <v>40</v>
      </c>
      <c r="R924" s="16"/>
      <c r="S924" s="16"/>
      <c r="T924" s="16"/>
      <c r="U924" s="16"/>
      <c r="V924" s="16" t="str">
        <f t="shared" si="0"/>
        <v>A1</v>
      </c>
      <c r="W924" s="13" t="str">
        <f t="shared" si="1"/>
        <v>Q1</v>
      </c>
      <c r="X924" s="46" t="s">
        <v>3144</v>
      </c>
      <c r="Y924" s="16" t="s">
        <v>3145</v>
      </c>
      <c r="Z924" s="16"/>
    </row>
    <row r="925" spans="1:26" ht="15.75" customHeight="1">
      <c r="A925" s="48"/>
      <c r="B925" s="48"/>
      <c r="C925" s="89" t="s">
        <v>3007</v>
      </c>
      <c r="D925" s="40">
        <v>919</v>
      </c>
      <c r="E925" s="69" t="s">
        <v>3146</v>
      </c>
      <c r="F925" s="53" t="s">
        <v>58</v>
      </c>
      <c r="G925" s="41"/>
      <c r="H925" s="46"/>
      <c r="I925" s="46" t="s">
        <v>59</v>
      </c>
      <c r="J925" s="16" t="s">
        <v>885</v>
      </c>
      <c r="K925" s="16" t="s">
        <v>886</v>
      </c>
      <c r="L925" s="16">
        <v>2019</v>
      </c>
      <c r="M925" s="16"/>
      <c r="N925" s="16"/>
      <c r="O925" s="16"/>
      <c r="P925" s="54" t="s">
        <v>40</v>
      </c>
      <c r="Q925" s="16"/>
      <c r="R925" s="16"/>
      <c r="S925" s="16"/>
      <c r="T925" s="16"/>
      <c r="U925" s="16"/>
      <c r="V925" s="16" t="str">
        <f t="shared" si="0"/>
        <v>C</v>
      </c>
      <c r="W925" s="13" t="str">
        <f t="shared" si="1"/>
        <v>Q4</v>
      </c>
      <c r="X925" s="71" t="s">
        <v>3147</v>
      </c>
      <c r="Y925" s="16" t="s">
        <v>3148</v>
      </c>
      <c r="Z925" s="16"/>
    </row>
    <row r="926" spans="1:26" ht="15.75" customHeight="1">
      <c r="A926" s="48"/>
      <c r="B926" s="48"/>
      <c r="C926" s="89" t="s">
        <v>3007</v>
      </c>
      <c r="D926" s="40">
        <v>920</v>
      </c>
      <c r="E926" s="69" t="s">
        <v>3149</v>
      </c>
      <c r="F926" s="53" t="s">
        <v>58</v>
      </c>
      <c r="G926" s="41"/>
      <c r="H926" s="46"/>
      <c r="I926" s="46" t="s">
        <v>59</v>
      </c>
      <c r="J926" s="46" t="s">
        <v>788</v>
      </c>
      <c r="K926" s="46" t="s">
        <v>414</v>
      </c>
      <c r="L926" s="16">
        <v>2019</v>
      </c>
      <c r="M926" s="16"/>
      <c r="N926" s="16"/>
      <c r="O926" s="16"/>
      <c r="P926" s="54" t="s">
        <v>40</v>
      </c>
      <c r="Q926" s="16"/>
      <c r="R926" s="16"/>
      <c r="S926" s="16"/>
      <c r="T926" s="16"/>
      <c r="U926" s="16"/>
      <c r="V926" s="16" t="str">
        <f t="shared" si="0"/>
        <v>C</v>
      </c>
      <c r="W926" s="13" t="str">
        <f t="shared" si="1"/>
        <v>Q4</v>
      </c>
      <c r="X926" s="46"/>
      <c r="Y926" s="16" t="s">
        <v>3150</v>
      </c>
      <c r="Z926" s="16"/>
    </row>
    <row r="927" spans="1:26" ht="15.75" customHeight="1">
      <c r="A927" s="48"/>
      <c r="B927" s="48"/>
      <c r="C927" s="89" t="s">
        <v>3007</v>
      </c>
      <c r="D927" s="40">
        <v>921</v>
      </c>
      <c r="E927" s="69" t="s">
        <v>3151</v>
      </c>
      <c r="F927" s="53" t="s">
        <v>58</v>
      </c>
      <c r="G927" s="41"/>
      <c r="H927" s="46"/>
      <c r="I927" s="46" t="s">
        <v>3047</v>
      </c>
      <c r="J927" s="46" t="s">
        <v>3152</v>
      </c>
      <c r="K927" s="45" t="s">
        <v>3153</v>
      </c>
      <c r="L927" s="16">
        <v>2019</v>
      </c>
      <c r="M927" s="16"/>
      <c r="N927" s="16"/>
      <c r="O927" s="16"/>
      <c r="P927" s="16"/>
      <c r="Q927" s="54" t="s">
        <v>40</v>
      </c>
      <c r="R927" s="16"/>
      <c r="S927" s="16"/>
      <c r="T927" s="16"/>
      <c r="U927" s="16"/>
      <c r="V927" s="16" t="str">
        <f t="shared" si="0"/>
        <v>A1</v>
      </c>
      <c r="W927" s="13" t="str">
        <f t="shared" si="1"/>
        <v>Q1</v>
      </c>
      <c r="X927" s="46" t="s">
        <v>3154</v>
      </c>
      <c r="Y927" s="16" t="s">
        <v>3155</v>
      </c>
      <c r="Z927" s="16"/>
    </row>
    <row r="928" spans="1:26" ht="15.75" customHeight="1">
      <c r="A928" s="48"/>
      <c r="B928" s="48"/>
      <c r="C928" s="89" t="s">
        <v>3007</v>
      </c>
      <c r="D928" s="40">
        <v>922</v>
      </c>
      <c r="E928" s="69" t="s">
        <v>3156</v>
      </c>
      <c r="F928" s="53" t="s">
        <v>51</v>
      </c>
      <c r="G928" s="41"/>
      <c r="H928" s="46"/>
      <c r="I928" s="46" t="s">
        <v>75</v>
      </c>
      <c r="J928" s="46" t="s">
        <v>244</v>
      </c>
      <c r="K928" s="45" t="s">
        <v>245</v>
      </c>
      <c r="L928" s="16">
        <v>2019</v>
      </c>
      <c r="M928" s="16"/>
      <c r="N928" s="16"/>
      <c r="O928" s="16"/>
      <c r="P928" s="16"/>
      <c r="Q928" s="54" t="s">
        <v>40</v>
      </c>
      <c r="R928" s="16"/>
      <c r="S928" s="16"/>
      <c r="T928" s="16"/>
      <c r="U928" s="16"/>
      <c r="V928" s="16" t="str">
        <f t="shared" si="0"/>
        <v>A1</v>
      </c>
      <c r="W928" s="13" t="str">
        <f t="shared" si="1"/>
        <v>Q1</v>
      </c>
      <c r="X928" s="46"/>
      <c r="Y928" s="16" t="s">
        <v>3157</v>
      </c>
      <c r="Z928" s="16"/>
    </row>
    <row r="929" spans="1:26" ht="15.75" customHeight="1">
      <c r="A929" s="48"/>
      <c r="B929" s="48"/>
      <c r="C929" s="89" t="s">
        <v>3007</v>
      </c>
      <c r="D929" s="40">
        <v>923</v>
      </c>
      <c r="E929" s="69" t="s">
        <v>3158</v>
      </c>
      <c r="F929" s="53" t="s">
        <v>51</v>
      </c>
      <c r="G929" s="41"/>
      <c r="H929" s="46"/>
      <c r="I929" s="46" t="s">
        <v>3047</v>
      </c>
      <c r="J929" s="46" t="s">
        <v>3159</v>
      </c>
      <c r="K929" s="45" t="s">
        <v>3160</v>
      </c>
      <c r="L929" s="16">
        <v>2019</v>
      </c>
      <c r="M929" s="16"/>
      <c r="N929" s="16"/>
      <c r="O929" s="16"/>
      <c r="P929" s="16"/>
      <c r="Q929" s="16"/>
      <c r="R929" s="16"/>
      <c r="S929" s="54" t="s">
        <v>40</v>
      </c>
      <c r="T929" s="16"/>
      <c r="U929" s="16"/>
      <c r="V929" s="16" t="str">
        <f t="shared" si="0"/>
        <v>B</v>
      </c>
      <c r="W929" s="13" t="str">
        <f t="shared" si="1"/>
        <v>Q3</v>
      </c>
      <c r="X929" s="46" t="s">
        <v>3161</v>
      </c>
      <c r="Y929" s="16" t="s">
        <v>3162</v>
      </c>
      <c r="Z929" s="16"/>
    </row>
    <row r="930" spans="1:26" ht="15.75" customHeight="1">
      <c r="A930" s="48"/>
      <c r="B930" s="48"/>
      <c r="C930" s="89" t="s">
        <v>3007</v>
      </c>
      <c r="D930" s="40">
        <v>924</v>
      </c>
      <c r="E930" s="52" t="s">
        <v>3163</v>
      </c>
      <c r="F930" s="53" t="s">
        <v>51</v>
      </c>
      <c r="G930" s="41"/>
      <c r="H930" s="46"/>
      <c r="I930" s="46"/>
      <c r="J930" s="16" t="s">
        <v>3164</v>
      </c>
      <c r="K930" s="70" t="s">
        <v>3165</v>
      </c>
      <c r="L930" s="54">
        <v>2019</v>
      </c>
      <c r="M930" s="16"/>
      <c r="N930" s="16"/>
      <c r="O930" s="16"/>
      <c r="P930" s="16"/>
      <c r="Q930" s="16"/>
      <c r="R930" s="16"/>
      <c r="S930" s="16"/>
      <c r="T930" s="16"/>
      <c r="U930" s="54" t="s">
        <v>40</v>
      </c>
      <c r="V930" s="16" t="str">
        <f t="shared" si="0"/>
        <v>NI</v>
      </c>
      <c r="W930" s="13" t="str">
        <f t="shared" si="1"/>
        <v>NI</v>
      </c>
      <c r="X930" s="46" t="s">
        <v>3166</v>
      </c>
      <c r="Y930" s="16" t="s">
        <v>3167</v>
      </c>
      <c r="Z930" s="16"/>
    </row>
    <row r="931" spans="1:26" ht="15.75" customHeight="1">
      <c r="A931" s="48"/>
      <c r="B931" s="48"/>
      <c r="C931" s="89" t="s">
        <v>3007</v>
      </c>
      <c r="D931" s="40">
        <v>925</v>
      </c>
      <c r="E931" s="69" t="s">
        <v>3168</v>
      </c>
      <c r="F931" s="53" t="s">
        <v>51</v>
      </c>
      <c r="G931" s="41"/>
      <c r="H931" s="46"/>
      <c r="I931" s="46" t="s">
        <v>3047</v>
      </c>
      <c r="J931" s="46" t="s">
        <v>3048</v>
      </c>
      <c r="K931" s="45" t="s">
        <v>3049</v>
      </c>
      <c r="L931" s="16">
        <v>2019</v>
      </c>
      <c r="M931" s="16"/>
      <c r="N931" s="16"/>
      <c r="O931" s="16"/>
      <c r="P931" s="16"/>
      <c r="Q931" s="54" t="s">
        <v>40</v>
      </c>
      <c r="R931" s="16"/>
      <c r="S931" s="16"/>
      <c r="T931" s="16"/>
      <c r="U931" s="16"/>
      <c r="V931" s="16" t="str">
        <f t="shared" si="0"/>
        <v>A1</v>
      </c>
      <c r="W931" s="13" t="str">
        <f t="shared" si="1"/>
        <v>Q1</v>
      </c>
      <c r="X931" s="46" t="s">
        <v>3169</v>
      </c>
      <c r="Y931" s="16" t="s">
        <v>3170</v>
      </c>
      <c r="Z931" s="16"/>
    </row>
    <row r="932" spans="1:26" ht="15.75" customHeight="1">
      <c r="A932" s="48"/>
      <c r="B932" s="48"/>
      <c r="C932" s="89" t="s">
        <v>3007</v>
      </c>
      <c r="D932" s="40">
        <v>926</v>
      </c>
      <c r="E932" s="69" t="s">
        <v>254</v>
      </c>
      <c r="F932" s="53" t="s">
        <v>58</v>
      </c>
      <c r="G932" s="41"/>
      <c r="H932" s="46"/>
      <c r="I932" s="46" t="s">
        <v>3097</v>
      </c>
      <c r="J932" s="46" t="s">
        <v>111</v>
      </c>
      <c r="K932" s="46" t="s">
        <v>3171</v>
      </c>
      <c r="L932" s="16">
        <v>2019</v>
      </c>
      <c r="M932" s="16"/>
      <c r="N932" s="16"/>
      <c r="O932" s="16"/>
      <c r="P932" s="16"/>
      <c r="Q932" s="54" t="s">
        <v>40</v>
      </c>
      <c r="R932" s="16"/>
      <c r="S932" s="16"/>
      <c r="T932" s="16"/>
      <c r="U932" s="16"/>
      <c r="V932" s="16" t="str">
        <f t="shared" si="0"/>
        <v>A1</v>
      </c>
      <c r="W932" s="13" t="str">
        <f t="shared" si="1"/>
        <v>Q1</v>
      </c>
      <c r="X932" s="46" t="s">
        <v>256</v>
      </c>
      <c r="Y932" s="16" t="s">
        <v>3172</v>
      </c>
      <c r="Z932" s="16"/>
    </row>
    <row r="933" spans="1:26" ht="15.75" customHeight="1">
      <c r="A933" s="48"/>
      <c r="B933" s="48"/>
      <c r="C933" s="89" t="s">
        <v>3007</v>
      </c>
      <c r="D933" s="40">
        <v>927</v>
      </c>
      <c r="E933" s="69" t="s">
        <v>3173</v>
      </c>
      <c r="F933" s="53" t="s">
        <v>58</v>
      </c>
      <c r="G933" s="41"/>
      <c r="H933" s="46"/>
      <c r="I933" s="46" t="s">
        <v>3097</v>
      </c>
      <c r="J933" s="46" t="s">
        <v>111</v>
      </c>
      <c r="K933" s="46" t="s">
        <v>3171</v>
      </c>
      <c r="L933" s="16">
        <v>2019</v>
      </c>
      <c r="M933" s="16"/>
      <c r="N933" s="16"/>
      <c r="O933" s="16"/>
      <c r="P933" s="16"/>
      <c r="Q933" s="54" t="s">
        <v>40</v>
      </c>
      <c r="R933" s="16"/>
      <c r="S933" s="16"/>
      <c r="T933" s="16"/>
      <c r="U933" s="16"/>
      <c r="V933" s="16" t="str">
        <f t="shared" si="0"/>
        <v>A1</v>
      </c>
      <c r="W933" s="13" t="str">
        <f t="shared" si="1"/>
        <v>Q1</v>
      </c>
      <c r="X933" s="71" t="s">
        <v>3174</v>
      </c>
      <c r="Y933" s="16" t="s">
        <v>3175</v>
      </c>
      <c r="Z933" s="16"/>
    </row>
    <row r="934" spans="1:26" ht="15.75" customHeight="1">
      <c r="A934" s="48"/>
      <c r="B934" s="48"/>
      <c r="C934" s="89" t="s">
        <v>3007</v>
      </c>
      <c r="D934" s="40">
        <v>928</v>
      </c>
      <c r="E934" s="69" t="s">
        <v>3176</v>
      </c>
      <c r="F934" s="53" t="s">
        <v>35</v>
      </c>
      <c r="G934" s="41"/>
      <c r="H934" s="46"/>
      <c r="I934" s="46" t="s">
        <v>3097</v>
      </c>
      <c r="J934" s="46" t="s">
        <v>3177</v>
      </c>
      <c r="K934" s="45" t="s">
        <v>261</v>
      </c>
      <c r="L934" s="16">
        <v>2019</v>
      </c>
      <c r="M934" s="16"/>
      <c r="N934" s="16"/>
      <c r="O934" s="16"/>
      <c r="P934" s="16"/>
      <c r="Q934" s="54" t="s">
        <v>40</v>
      </c>
      <c r="R934" s="16"/>
      <c r="S934" s="16"/>
      <c r="T934" s="16"/>
      <c r="U934" s="16"/>
      <c r="V934" s="16" t="str">
        <f t="shared" si="0"/>
        <v>A1</v>
      </c>
      <c r="W934" s="13" t="str">
        <f t="shared" si="1"/>
        <v>Q1</v>
      </c>
      <c r="X934" s="46" t="s">
        <v>3178</v>
      </c>
      <c r="Y934" s="16" t="s">
        <v>3179</v>
      </c>
      <c r="Z934" s="16"/>
    </row>
    <row r="935" spans="1:26" ht="15.75" customHeight="1">
      <c r="A935" s="48"/>
      <c r="B935" s="48"/>
      <c r="C935" s="89" t="s">
        <v>3007</v>
      </c>
      <c r="D935" s="40">
        <v>929</v>
      </c>
      <c r="E935" s="69" t="s">
        <v>3180</v>
      </c>
      <c r="F935" s="53" t="s">
        <v>35</v>
      </c>
      <c r="G935" s="41"/>
      <c r="H935" s="46"/>
      <c r="I935" s="46" t="s">
        <v>3047</v>
      </c>
      <c r="J935" s="46" t="s">
        <v>3181</v>
      </c>
      <c r="K935" s="114" t="s">
        <v>3182</v>
      </c>
      <c r="L935" s="16">
        <v>2019</v>
      </c>
      <c r="M935" s="16"/>
      <c r="N935" s="16"/>
      <c r="O935" s="16"/>
      <c r="P935" s="16"/>
      <c r="Q935" s="16"/>
      <c r="R935" s="16"/>
      <c r="S935" s="54" t="s">
        <v>40</v>
      </c>
      <c r="T935" s="16"/>
      <c r="U935" s="16"/>
      <c r="V935" s="16" t="str">
        <f t="shared" si="0"/>
        <v>B</v>
      </c>
      <c r="W935" s="13" t="str">
        <f t="shared" si="1"/>
        <v>Q3</v>
      </c>
      <c r="X935" s="71" t="s">
        <v>3183</v>
      </c>
      <c r="Y935" s="16" t="s">
        <v>3184</v>
      </c>
      <c r="Z935" s="16"/>
    </row>
    <row r="936" spans="1:26" ht="15.75" customHeight="1">
      <c r="A936" s="48"/>
      <c r="B936" s="48"/>
      <c r="C936" s="89" t="s">
        <v>3007</v>
      </c>
      <c r="D936" s="40">
        <v>930</v>
      </c>
      <c r="E936" s="69" t="s">
        <v>3185</v>
      </c>
      <c r="F936" s="53" t="s">
        <v>35</v>
      </c>
      <c r="G936" s="41"/>
      <c r="H936" s="46"/>
      <c r="I936" s="46" t="s">
        <v>862</v>
      </c>
      <c r="J936" s="46" t="s">
        <v>3186</v>
      </c>
      <c r="K936" s="114" t="s">
        <v>864</v>
      </c>
      <c r="L936" s="16">
        <v>2019</v>
      </c>
      <c r="M936" s="16"/>
      <c r="N936" s="16"/>
      <c r="O936" s="16"/>
      <c r="P936" s="16"/>
      <c r="Q936" s="16"/>
      <c r="R936" s="54" t="s">
        <v>40</v>
      </c>
      <c r="S936" s="16"/>
      <c r="T936" s="16"/>
      <c r="U936" s="16"/>
      <c r="V936" s="16" t="str">
        <f t="shared" si="0"/>
        <v>A2</v>
      </c>
      <c r="W936" s="13" t="str">
        <f t="shared" si="1"/>
        <v>Q2</v>
      </c>
      <c r="X936" s="46"/>
      <c r="Y936" s="16" t="s">
        <v>3187</v>
      </c>
      <c r="Z936" s="16"/>
    </row>
    <row r="937" spans="1:26" ht="15.75" customHeight="1">
      <c r="A937" s="48"/>
      <c r="B937" s="48"/>
      <c r="C937" s="89" t="s">
        <v>3007</v>
      </c>
      <c r="D937" s="40">
        <v>931</v>
      </c>
      <c r="E937" s="69" t="s">
        <v>3143</v>
      </c>
      <c r="F937" s="53" t="s">
        <v>58</v>
      </c>
      <c r="G937" s="53" t="s">
        <v>35</v>
      </c>
      <c r="H937" s="46"/>
      <c r="I937" s="46" t="s">
        <v>3047</v>
      </c>
      <c r="J937" s="46" t="s">
        <v>3188</v>
      </c>
      <c r="K937" s="45" t="s">
        <v>3084</v>
      </c>
      <c r="L937" s="16">
        <v>2019</v>
      </c>
      <c r="M937" s="16"/>
      <c r="N937" s="16"/>
      <c r="O937" s="16"/>
      <c r="P937" s="16"/>
      <c r="Q937" s="54" t="s">
        <v>40</v>
      </c>
      <c r="R937" s="16"/>
      <c r="S937" s="16"/>
      <c r="T937" s="16"/>
      <c r="U937" s="16"/>
      <c r="V937" s="16" t="str">
        <f t="shared" si="0"/>
        <v>A1</v>
      </c>
      <c r="W937" s="13" t="str">
        <f t="shared" si="1"/>
        <v>Q1</v>
      </c>
      <c r="X937" s="71" t="s">
        <v>3144</v>
      </c>
      <c r="Y937" s="16" t="s">
        <v>3145</v>
      </c>
      <c r="Z937" s="16"/>
    </row>
    <row r="938" spans="1:26" ht="15.75" customHeight="1">
      <c r="A938" s="48"/>
      <c r="B938" s="48"/>
      <c r="C938" s="89" t="s">
        <v>3007</v>
      </c>
      <c r="D938" s="40">
        <v>932</v>
      </c>
      <c r="E938" s="69" t="s">
        <v>3189</v>
      </c>
      <c r="F938" s="53" t="s">
        <v>58</v>
      </c>
      <c r="G938" s="41"/>
      <c r="H938" s="46"/>
      <c r="I938" s="46" t="s">
        <v>91</v>
      </c>
      <c r="J938" s="46" t="s">
        <v>175</v>
      </c>
      <c r="K938" s="114" t="s">
        <v>272</v>
      </c>
      <c r="L938" s="16">
        <v>2019</v>
      </c>
      <c r="M938" s="16"/>
      <c r="N938" s="16"/>
      <c r="O938" s="16"/>
      <c r="P938" s="16"/>
      <c r="Q938" s="16"/>
      <c r="R938" s="54" t="s">
        <v>40</v>
      </c>
      <c r="S938" s="16"/>
      <c r="T938" s="16"/>
      <c r="U938" s="16"/>
      <c r="V938" s="16" t="str">
        <f t="shared" si="0"/>
        <v>A2</v>
      </c>
      <c r="W938" s="13" t="str">
        <f t="shared" si="1"/>
        <v>Q2</v>
      </c>
      <c r="X938" s="71" t="s">
        <v>3190</v>
      </c>
      <c r="Y938" s="16" t="s">
        <v>3191</v>
      </c>
      <c r="Z938" s="16"/>
    </row>
    <row r="939" spans="1:26" ht="15.75" customHeight="1">
      <c r="A939" s="48"/>
      <c r="B939" s="48"/>
      <c r="C939" s="89" t="s">
        <v>3007</v>
      </c>
      <c r="D939" s="40">
        <v>933</v>
      </c>
      <c r="E939" s="69" t="s">
        <v>3136</v>
      </c>
      <c r="F939" s="53" t="s">
        <v>35</v>
      </c>
      <c r="G939" s="41"/>
      <c r="H939" s="46"/>
      <c r="I939" s="46" t="s">
        <v>75</v>
      </c>
      <c r="J939" s="46" t="s">
        <v>3192</v>
      </c>
      <c r="K939" s="114" t="s">
        <v>1372</v>
      </c>
      <c r="L939" s="16">
        <v>2019</v>
      </c>
      <c r="M939" s="16"/>
      <c r="N939" s="16"/>
      <c r="O939" s="16"/>
      <c r="P939" s="16"/>
      <c r="Q939" s="16"/>
      <c r="R939" s="54" t="s">
        <v>40</v>
      </c>
      <c r="S939" s="16"/>
      <c r="T939" s="16"/>
      <c r="U939" s="16"/>
      <c r="V939" s="16" t="str">
        <f t="shared" si="0"/>
        <v>A2</v>
      </c>
      <c r="W939" s="13" t="str">
        <f t="shared" si="1"/>
        <v>Q2</v>
      </c>
      <c r="X939" s="46" t="s">
        <v>3139</v>
      </c>
      <c r="Y939" s="16" t="s">
        <v>3193</v>
      </c>
      <c r="Z939" s="16"/>
    </row>
    <row r="940" spans="1:26" ht="15.75" customHeight="1">
      <c r="A940" s="48"/>
      <c r="B940" s="48"/>
      <c r="C940" s="89" t="s">
        <v>3007</v>
      </c>
      <c r="D940" s="40">
        <v>934</v>
      </c>
      <c r="E940" s="69" t="s">
        <v>3194</v>
      </c>
      <c r="F940" s="53" t="s">
        <v>35</v>
      </c>
      <c r="G940" s="41"/>
      <c r="H940" s="46"/>
      <c r="I940" s="46" t="s">
        <v>91</v>
      </c>
      <c r="J940" s="46" t="s">
        <v>148</v>
      </c>
      <c r="K940" s="114" t="s">
        <v>149</v>
      </c>
      <c r="L940" s="16">
        <v>2019</v>
      </c>
      <c r="M940" s="16"/>
      <c r="N940" s="16"/>
      <c r="O940" s="16"/>
      <c r="P940" s="16"/>
      <c r="Q940" s="16"/>
      <c r="R940" s="54" t="s">
        <v>40</v>
      </c>
      <c r="S940" s="16"/>
      <c r="T940" s="16"/>
      <c r="U940" s="16"/>
      <c r="V940" s="16" t="str">
        <f t="shared" si="0"/>
        <v>A2</v>
      </c>
      <c r="W940" s="13" t="str">
        <f t="shared" si="1"/>
        <v>Q2</v>
      </c>
      <c r="X940" s="46" t="s">
        <v>3195</v>
      </c>
      <c r="Y940" s="16" t="s">
        <v>3196</v>
      </c>
      <c r="Z940" s="16"/>
    </row>
    <row r="941" spans="1:26" ht="15.75" customHeight="1">
      <c r="A941" s="48"/>
      <c r="B941" s="48"/>
      <c r="C941" s="89" t="s">
        <v>3007</v>
      </c>
      <c r="D941" s="40">
        <v>935</v>
      </c>
      <c r="E941" s="69" t="s">
        <v>3197</v>
      </c>
      <c r="F941" s="53" t="s">
        <v>58</v>
      </c>
      <c r="G941" s="41"/>
      <c r="H941" s="46"/>
      <c r="I941" s="46" t="s">
        <v>3198</v>
      </c>
      <c r="J941" s="46" t="s">
        <v>3199</v>
      </c>
      <c r="K941" s="114" t="s">
        <v>3153</v>
      </c>
      <c r="L941" s="16">
        <v>2019</v>
      </c>
      <c r="M941" s="16"/>
      <c r="N941" s="16"/>
      <c r="O941" s="16"/>
      <c r="P941" s="16"/>
      <c r="Q941" s="54" t="s">
        <v>40</v>
      </c>
      <c r="R941" s="16"/>
      <c r="S941" s="16"/>
      <c r="T941" s="16"/>
      <c r="U941" s="16"/>
      <c r="V941" s="16" t="str">
        <f t="shared" si="0"/>
        <v>A1</v>
      </c>
      <c r="W941" s="13" t="str">
        <f t="shared" si="1"/>
        <v>Q1</v>
      </c>
      <c r="X941" s="46"/>
      <c r="Y941" s="16" t="s">
        <v>3200</v>
      </c>
      <c r="Z941" s="16"/>
    </row>
    <row r="942" spans="1:26" ht="15.75" customHeight="1">
      <c r="A942" s="48"/>
      <c r="B942" s="48"/>
      <c r="C942" s="89" t="s">
        <v>3007</v>
      </c>
      <c r="D942" s="40">
        <v>936</v>
      </c>
      <c r="E942" s="69" t="s">
        <v>3185</v>
      </c>
      <c r="F942" s="53" t="s">
        <v>58</v>
      </c>
      <c r="G942" s="41"/>
      <c r="H942" s="46"/>
      <c r="I942" s="46" t="s">
        <v>862</v>
      </c>
      <c r="J942" s="46" t="s">
        <v>3201</v>
      </c>
      <c r="K942" s="114" t="s">
        <v>864</v>
      </c>
      <c r="L942" s="16">
        <v>2019</v>
      </c>
      <c r="M942" s="16"/>
      <c r="N942" s="16"/>
      <c r="O942" s="16"/>
      <c r="P942" s="16"/>
      <c r="Q942" s="16"/>
      <c r="R942" s="54" t="s">
        <v>40</v>
      </c>
      <c r="S942" s="16"/>
      <c r="T942" s="16"/>
      <c r="U942" s="16"/>
      <c r="V942" s="16" t="str">
        <f t="shared" si="0"/>
        <v>A2</v>
      </c>
      <c r="W942" s="13" t="str">
        <f t="shared" si="1"/>
        <v>Q2</v>
      </c>
      <c r="X942" s="46"/>
      <c r="Y942" s="16" t="s">
        <v>3202</v>
      </c>
      <c r="Z942" s="16"/>
    </row>
    <row r="943" spans="1:26" ht="15.75" customHeight="1">
      <c r="A943" s="48"/>
      <c r="B943" s="48"/>
      <c r="C943" s="89" t="s">
        <v>3007</v>
      </c>
      <c r="D943" s="40">
        <v>937</v>
      </c>
      <c r="E943" s="69" t="s">
        <v>3133</v>
      </c>
      <c r="F943" s="53" t="s">
        <v>35</v>
      </c>
      <c r="G943" s="41"/>
      <c r="H943" s="46"/>
      <c r="I943" s="46" t="s">
        <v>237</v>
      </c>
      <c r="J943" s="46" t="s">
        <v>238</v>
      </c>
      <c r="K943" s="114" t="s">
        <v>239</v>
      </c>
      <c r="L943" s="16">
        <v>2019</v>
      </c>
      <c r="M943" s="16"/>
      <c r="N943" s="16"/>
      <c r="O943" s="16"/>
      <c r="P943" s="16"/>
      <c r="Q943" s="16"/>
      <c r="R943" s="16"/>
      <c r="S943" s="54" t="s">
        <v>40</v>
      </c>
      <c r="T943" s="16"/>
      <c r="U943" s="16"/>
      <c r="V943" s="16" t="str">
        <f t="shared" si="0"/>
        <v>B</v>
      </c>
      <c r="W943" s="13" t="str">
        <f t="shared" si="1"/>
        <v>Q3</v>
      </c>
      <c r="X943" s="71" t="s">
        <v>3134</v>
      </c>
      <c r="Y943" s="16" t="s">
        <v>3203</v>
      </c>
      <c r="Z943" s="16"/>
    </row>
    <row r="944" spans="1:26" ht="15.75" customHeight="1">
      <c r="A944" s="48"/>
      <c r="B944" s="48"/>
      <c r="C944" s="89" t="s">
        <v>3007</v>
      </c>
      <c r="D944" s="40">
        <v>938</v>
      </c>
      <c r="E944" s="69" t="s">
        <v>3204</v>
      </c>
      <c r="F944" s="53" t="s">
        <v>35</v>
      </c>
      <c r="G944" s="41"/>
      <c r="H944" s="46"/>
      <c r="I944" s="45" t="s">
        <v>110</v>
      </c>
      <c r="J944" s="46" t="s">
        <v>1620</v>
      </c>
      <c r="K944" s="46" t="s">
        <v>436</v>
      </c>
      <c r="L944" s="16">
        <v>2018</v>
      </c>
      <c r="M944" s="16"/>
      <c r="N944" s="16"/>
      <c r="O944" s="16"/>
      <c r="P944" s="16"/>
      <c r="Q944" s="54" t="s">
        <v>40</v>
      </c>
      <c r="R944" s="16"/>
      <c r="S944" s="16"/>
      <c r="T944" s="16"/>
      <c r="U944" s="16"/>
      <c r="V944" s="16" t="str">
        <f t="shared" si="0"/>
        <v>A1</v>
      </c>
      <c r="W944" s="13" t="str">
        <f t="shared" si="1"/>
        <v>Q1</v>
      </c>
      <c r="X944" s="46" t="s">
        <v>3205</v>
      </c>
      <c r="Y944" s="16" t="s">
        <v>3016</v>
      </c>
      <c r="Z944" s="16" t="s">
        <v>3042</v>
      </c>
    </row>
    <row r="945" spans="1:26" ht="15.75" customHeight="1">
      <c r="A945" s="48"/>
      <c r="B945" s="48"/>
      <c r="C945" s="89" t="s">
        <v>3007</v>
      </c>
      <c r="D945" s="40">
        <v>939</v>
      </c>
      <c r="E945" s="69" t="s">
        <v>3206</v>
      </c>
      <c r="F945" s="53" t="s">
        <v>58</v>
      </c>
      <c r="G945" s="41"/>
      <c r="H945" s="46"/>
      <c r="I945" s="46" t="s">
        <v>91</v>
      </c>
      <c r="J945" s="46" t="s">
        <v>292</v>
      </c>
      <c r="K945" s="46" t="s">
        <v>293</v>
      </c>
      <c r="L945" s="16">
        <v>2018</v>
      </c>
      <c r="M945" s="16"/>
      <c r="N945" s="16"/>
      <c r="O945" s="16"/>
      <c r="P945" s="16"/>
      <c r="Q945" s="16"/>
      <c r="R945" s="54" t="s">
        <v>40</v>
      </c>
      <c r="S945" s="16"/>
      <c r="T945" s="16"/>
      <c r="U945" s="16"/>
      <c r="V945" s="16" t="str">
        <f t="shared" si="0"/>
        <v>A2</v>
      </c>
      <c r="W945" s="13" t="str">
        <f t="shared" si="1"/>
        <v>Q2</v>
      </c>
      <c r="X945" s="46" t="s">
        <v>3207</v>
      </c>
      <c r="Y945" s="16" t="s">
        <v>3208</v>
      </c>
      <c r="Z945" s="16" t="s">
        <v>3209</v>
      </c>
    </row>
    <row r="946" spans="1:26" ht="15.75" customHeight="1">
      <c r="A946" s="48"/>
      <c r="B946" s="48"/>
      <c r="C946" s="89" t="s">
        <v>3007</v>
      </c>
      <c r="D946" s="40">
        <v>940</v>
      </c>
      <c r="E946" s="69" t="s">
        <v>3149</v>
      </c>
      <c r="F946" s="53" t="s">
        <v>58</v>
      </c>
      <c r="G946" s="41"/>
      <c r="H946" s="46"/>
      <c r="I946" s="46" t="s">
        <v>59</v>
      </c>
      <c r="J946" s="46" t="s">
        <v>788</v>
      </c>
      <c r="K946" s="46" t="s">
        <v>414</v>
      </c>
      <c r="L946" s="16">
        <v>2018</v>
      </c>
      <c r="M946" s="16"/>
      <c r="N946" s="16"/>
      <c r="O946" s="16"/>
      <c r="P946" s="54" t="s">
        <v>40</v>
      </c>
      <c r="Q946" s="16"/>
      <c r="R946" s="16"/>
      <c r="S946" s="16"/>
      <c r="T946" s="16"/>
      <c r="U946" s="16"/>
      <c r="V946" s="16" t="str">
        <f t="shared" si="0"/>
        <v>C</v>
      </c>
      <c r="W946" s="13" t="str">
        <f t="shared" si="1"/>
        <v>Q4</v>
      </c>
      <c r="X946" s="71" t="s">
        <v>3210</v>
      </c>
      <c r="Y946" s="16" t="s">
        <v>3211</v>
      </c>
      <c r="Z946" s="16" t="s">
        <v>3042</v>
      </c>
    </row>
    <row r="947" spans="1:26" ht="15.75" customHeight="1">
      <c r="A947" s="48"/>
      <c r="B947" s="48"/>
      <c r="C947" s="89" t="s">
        <v>3007</v>
      </c>
      <c r="D947" s="40">
        <v>941</v>
      </c>
      <c r="E947" s="69" t="s">
        <v>3212</v>
      </c>
      <c r="F947" s="53" t="s">
        <v>51</v>
      </c>
      <c r="G947" s="41"/>
      <c r="H947" s="46"/>
      <c r="I947" s="46" t="s">
        <v>91</v>
      </c>
      <c r="J947" s="46" t="s">
        <v>292</v>
      </c>
      <c r="K947" s="46" t="s">
        <v>293</v>
      </c>
      <c r="L947" s="16">
        <v>2018</v>
      </c>
      <c r="M947" s="16"/>
      <c r="N947" s="16"/>
      <c r="O947" s="16"/>
      <c r="P947" s="16"/>
      <c r="Q947" s="16"/>
      <c r="R947" s="54" t="s">
        <v>40</v>
      </c>
      <c r="S947" s="16"/>
      <c r="T947" s="16"/>
      <c r="U947" s="16"/>
      <c r="V947" s="16" t="str">
        <f t="shared" si="0"/>
        <v>A2</v>
      </c>
      <c r="W947" s="13" t="str">
        <f t="shared" si="1"/>
        <v>Q2</v>
      </c>
      <c r="X947" s="46" t="s">
        <v>3213</v>
      </c>
      <c r="Y947" s="16" t="s">
        <v>3208</v>
      </c>
      <c r="Z947" s="16" t="s">
        <v>3042</v>
      </c>
    </row>
    <row r="948" spans="1:26" ht="15.75" customHeight="1">
      <c r="A948" s="48"/>
      <c r="B948" s="48"/>
      <c r="C948" s="89" t="s">
        <v>3007</v>
      </c>
      <c r="D948" s="40">
        <v>942</v>
      </c>
      <c r="E948" s="69" t="s">
        <v>3214</v>
      </c>
      <c r="F948" s="53" t="s">
        <v>58</v>
      </c>
      <c r="G948" s="41"/>
      <c r="H948" s="46"/>
      <c r="I948" s="46" t="s">
        <v>91</v>
      </c>
      <c r="J948" s="46" t="s">
        <v>2692</v>
      </c>
      <c r="K948" s="46" t="s">
        <v>1274</v>
      </c>
      <c r="L948" s="16">
        <v>2018</v>
      </c>
      <c r="M948" s="16"/>
      <c r="N948" s="16"/>
      <c r="O948" s="16"/>
      <c r="P948" s="16"/>
      <c r="Q948" s="16"/>
      <c r="R948" s="16"/>
      <c r="S948" s="54" t="s">
        <v>40</v>
      </c>
      <c r="T948" s="16"/>
      <c r="U948" s="16"/>
      <c r="V948" s="16" t="str">
        <f t="shared" si="0"/>
        <v>B</v>
      </c>
      <c r="W948" s="13" t="str">
        <f t="shared" si="1"/>
        <v>Q3</v>
      </c>
      <c r="X948" s="46" t="s">
        <v>3215</v>
      </c>
      <c r="Y948" s="16" t="s">
        <v>3208</v>
      </c>
      <c r="Z948" s="16" t="s">
        <v>3042</v>
      </c>
    </row>
    <row r="949" spans="1:26" ht="15.75" customHeight="1">
      <c r="A949" s="48"/>
      <c r="B949" s="48"/>
      <c r="C949" s="89" t="s">
        <v>3007</v>
      </c>
      <c r="D949" s="40">
        <v>943</v>
      </c>
      <c r="E949" s="69" t="s">
        <v>3216</v>
      </c>
      <c r="F949" s="53" t="s">
        <v>58</v>
      </c>
      <c r="G949" s="41"/>
      <c r="H949" s="46"/>
      <c r="I949" s="46" t="s">
        <v>91</v>
      </c>
      <c r="J949" s="46" t="s">
        <v>2692</v>
      </c>
      <c r="K949" s="46" t="s">
        <v>1274</v>
      </c>
      <c r="L949" s="16">
        <v>2018</v>
      </c>
      <c r="M949" s="16"/>
      <c r="N949" s="16"/>
      <c r="O949" s="16"/>
      <c r="P949" s="16"/>
      <c r="Q949" s="16"/>
      <c r="R949" s="16"/>
      <c r="S949" s="54" t="s">
        <v>40</v>
      </c>
      <c r="T949" s="16"/>
      <c r="U949" s="16"/>
      <c r="V949" s="16" t="str">
        <f t="shared" si="0"/>
        <v>B</v>
      </c>
      <c r="W949" s="13" t="str">
        <f t="shared" si="1"/>
        <v>Q3</v>
      </c>
      <c r="X949" s="46" t="s">
        <v>3217</v>
      </c>
      <c r="Y949" s="16" t="s">
        <v>3208</v>
      </c>
      <c r="Z949" s="16" t="s">
        <v>3042</v>
      </c>
    </row>
    <row r="950" spans="1:26" ht="15.75" customHeight="1">
      <c r="A950" s="48"/>
      <c r="B950" s="48"/>
      <c r="C950" s="89" t="s">
        <v>3007</v>
      </c>
      <c r="D950" s="40">
        <v>944</v>
      </c>
      <c r="E950" s="69" t="s">
        <v>3218</v>
      </c>
      <c r="F950" s="53" t="s">
        <v>58</v>
      </c>
      <c r="G950" s="41"/>
      <c r="H950" s="46"/>
      <c r="I950" s="46" t="s">
        <v>91</v>
      </c>
      <c r="J950" s="46" t="s">
        <v>2692</v>
      </c>
      <c r="K950" s="46" t="s">
        <v>1274</v>
      </c>
      <c r="L950" s="16">
        <v>2018</v>
      </c>
      <c r="M950" s="16"/>
      <c r="N950" s="16"/>
      <c r="O950" s="16"/>
      <c r="P950" s="16"/>
      <c r="Q950" s="16"/>
      <c r="R950" s="16"/>
      <c r="S950" s="54" t="s">
        <v>40</v>
      </c>
      <c r="T950" s="16"/>
      <c r="U950" s="16"/>
      <c r="V950" s="16" t="str">
        <f t="shared" si="0"/>
        <v>B</v>
      </c>
      <c r="W950" s="13" t="str">
        <f t="shared" si="1"/>
        <v>Q3</v>
      </c>
      <c r="X950" s="46" t="s">
        <v>3219</v>
      </c>
      <c r="Y950" s="16" t="s">
        <v>3208</v>
      </c>
      <c r="Z950" s="16" t="s">
        <v>3042</v>
      </c>
    </row>
    <row r="951" spans="1:26" ht="15.75" customHeight="1">
      <c r="A951" s="48"/>
      <c r="B951" s="48"/>
      <c r="C951" s="89" t="s">
        <v>3007</v>
      </c>
      <c r="D951" s="40">
        <v>945</v>
      </c>
      <c r="E951" s="69" t="s">
        <v>3220</v>
      </c>
      <c r="F951" s="53" t="s">
        <v>58</v>
      </c>
      <c r="G951" s="41"/>
      <c r="H951" s="46"/>
      <c r="I951" s="45" t="s">
        <v>110</v>
      </c>
      <c r="J951" s="46" t="s">
        <v>3221</v>
      </c>
      <c r="K951" s="46" t="s">
        <v>3222</v>
      </c>
      <c r="L951" s="16">
        <v>2018</v>
      </c>
      <c r="M951" s="16"/>
      <c r="N951" s="16"/>
      <c r="O951" s="16"/>
      <c r="P951" s="16"/>
      <c r="Q951" s="16"/>
      <c r="R951" s="16"/>
      <c r="S951" s="54" t="s">
        <v>40</v>
      </c>
      <c r="T951" s="16"/>
      <c r="U951" s="16"/>
      <c r="V951" s="16" t="str">
        <f t="shared" si="0"/>
        <v>B</v>
      </c>
      <c r="W951" s="13" t="str">
        <f t="shared" si="1"/>
        <v>Q3</v>
      </c>
      <c r="X951" s="46" t="s">
        <v>3223</v>
      </c>
      <c r="Y951" s="16" t="s">
        <v>3224</v>
      </c>
      <c r="Z951" s="16" t="s">
        <v>3042</v>
      </c>
    </row>
    <row r="952" spans="1:26" ht="15.75" customHeight="1">
      <c r="A952" s="48"/>
      <c r="B952" s="48"/>
      <c r="C952" s="89" t="s">
        <v>3007</v>
      </c>
      <c r="D952" s="40">
        <v>946</v>
      </c>
      <c r="E952" s="69" t="s">
        <v>1855</v>
      </c>
      <c r="F952" s="53" t="s">
        <v>51</v>
      </c>
      <c r="G952" s="41"/>
      <c r="H952" s="46"/>
      <c r="I952" s="46" t="s">
        <v>91</v>
      </c>
      <c r="J952" s="46" t="s">
        <v>3225</v>
      </c>
      <c r="K952" s="46" t="s">
        <v>293</v>
      </c>
      <c r="L952" s="16">
        <v>2018</v>
      </c>
      <c r="M952" s="16"/>
      <c r="N952" s="16"/>
      <c r="O952" s="16"/>
      <c r="P952" s="16"/>
      <c r="Q952" s="16"/>
      <c r="R952" s="54" t="s">
        <v>40</v>
      </c>
      <c r="S952" s="16"/>
      <c r="T952" s="16"/>
      <c r="U952" s="16"/>
      <c r="V952" s="16" t="str">
        <f t="shared" si="0"/>
        <v>A2</v>
      </c>
      <c r="W952" s="13" t="str">
        <f t="shared" si="1"/>
        <v>Q2</v>
      </c>
      <c r="X952" s="46" t="s">
        <v>1857</v>
      </c>
      <c r="Y952" s="16" t="s">
        <v>3208</v>
      </c>
      <c r="Z952" s="16" t="s">
        <v>3042</v>
      </c>
    </row>
    <row r="953" spans="1:26" ht="15.75" customHeight="1">
      <c r="A953" s="48"/>
      <c r="B953" s="48"/>
      <c r="C953" s="89" t="s">
        <v>3007</v>
      </c>
      <c r="D953" s="40">
        <v>947</v>
      </c>
      <c r="E953" s="69" t="s">
        <v>1844</v>
      </c>
      <c r="F953" s="53" t="s">
        <v>51</v>
      </c>
      <c r="G953" s="41"/>
      <c r="H953" s="46"/>
      <c r="I953" s="46" t="s">
        <v>91</v>
      </c>
      <c r="J953" s="46" t="s">
        <v>292</v>
      </c>
      <c r="K953" s="46" t="s">
        <v>293</v>
      </c>
      <c r="L953" s="16">
        <v>2018</v>
      </c>
      <c r="M953" s="16"/>
      <c r="N953" s="16"/>
      <c r="O953" s="16"/>
      <c r="P953" s="16"/>
      <c r="Q953" s="16"/>
      <c r="R953" s="54" t="s">
        <v>40</v>
      </c>
      <c r="S953" s="16"/>
      <c r="T953" s="16"/>
      <c r="U953" s="16"/>
      <c r="V953" s="16" t="str">
        <f t="shared" si="0"/>
        <v>A2</v>
      </c>
      <c r="W953" s="13" t="str">
        <f t="shared" si="1"/>
        <v>Q2</v>
      </c>
      <c r="X953" s="46" t="s">
        <v>1845</v>
      </c>
      <c r="Y953" s="16" t="s">
        <v>3208</v>
      </c>
      <c r="Z953" s="16" t="s">
        <v>3042</v>
      </c>
    </row>
    <row r="954" spans="1:26" ht="15.75" customHeight="1">
      <c r="A954" s="48"/>
      <c r="B954" s="48"/>
      <c r="C954" s="89" t="s">
        <v>3007</v>
      </c>
      <c r="D954" s="40">
        <v>948</v>
      </c>
      <c r="E954" s="69" t="s">
        <v>3226</v>
      </c>
      <c r="F954" s="67" t="s">
        <v>444</v>
      </c>
      <c r="G954" s="53" t="s">
        <v>51</v>
      </c>
      <c r="H954" s="46"/>
      <c r="I954" s="46" t="s">
        <v>91</v>
      </c>
      <c r="J954" s="46" t="s">
        <v>292</v>
      </c>
      <c r="K954" s="46" t="s">
        <v>293</v>
      </c>
      <c r="L954" s="16">
        <v>2018</v>
      </c>
      <c r="M954" s="16"/>
      <c r="N954" s="16"/>
      <c r="O954" s="16"/>
      <c r="P954" s="16"/>
      <c r="Q954" s="16"/>
      <c r="R954" s="54" t="s">
        <v>40</v>
      </c>
      <c r="S954" s="16"/>
      <c r="T954" s="16"/>
      <c r="U954" s="16"/>
      <c r="V954" s="16" t="str">
        <f t="shared" si="0"/>
        <v>A2</v>
      </c>
      <c r="W954" s="13" t="str">
        <f t="shared" si="1"/>
        <v>Q2</v>
      </c>
      <c r="X954" s="46" t="s">
        <v>3227</v>
      </c>
      <c r="Y954" s="16" t="s">
        <v>3208</v>
      </c>
      <c r="Z954" s="16" t="s">
        <v>3042</v>
      </c>
    </row>
    <row r="955" spans="1:26" ht="15.75" customHeight="1">
      <c r="A955" s="48"/>
      <c r="B955" s="48"/>
      <c r="C955" s="89" t="s">
        <v>3007</v>
      </c>
      <c r="D955" s="40">
        <v>949</v>
      </c>
      <c r="E955" s="69" t="s">
        <v>3228</v>
      </c>
      <c r="F955" s="53" t="s">
        <v>51</v>
      </c>
      <c r="G955" s="41"/>
      <c r="H955" s="46"/>
      <c r="I955" s="46" t="s">
        <v>292</v>
      </c>
      <c r="J955" s="46" t="s">
        <v>292</v>
      </c>
      <c r="K955" s="46" t="s">
        <v>293</v>
      </c>
      <c r="L955" s="16">
        <v>2018</v>
      </c>
      <c r="M955" s="16"/>
      <c r="N955" s="16"/>
      <c r="O955" s="16"/>
      <c r="P955" s="16"/>
      <c r="Q955" s="16"/>
      <c r="R955" s="54" t="s">
        <v>40</v>
      </c>
      <c r="S955" s="16"/>
      <c r="T955" s="16"/>
      <c r="U955" s="16"/>
      <c r="V955" s="16" t="str">
        <f t="shared" si="0"/>
        <v>A2</v>
      </c>
      <c r="W955" s="13" t="str">
        <f t="shared" si="1"/>
        <v>Q2</v>
      </c>
      <c r="X955" s="46" t="s">
        <v>3229</v>
      </c>
      <c r="Y955" s="16" t="s">
        <v>3208</v>
      </c>
      <c r="Z955" s="16" t="s">
        <v>3042</v>
      </c>
    </row>
    <row r="956" spans="1:26" ht="15.75" customHeight="1">
      <c r="A956" s="48"/>
      <c r="B956" s="48"/>
      <c r="C956" s="89" t="s">
        <v>3007</v>
      </c>
      <c r="D956" s="40">
        <v>950</v>
      </c>
      <c r="E956" s="69" t="s">
        <v>3230</v>
      </c>
      <c r="F956" s="53" t="s">
        <v>58</v>
      </c>
      <c r="G956" s="41"/>
      <c r="H956" s="46"/>
      <c r="I956" s="46" t="s">
        <v>124</v>
      </c>
      <c r="J956" s="46" t="s">
        <v>2624</v>
      </c>
      <c r="K956" s="46" t="s">
        <v>2625</v>
      </c>
      <c r="L956" s="16">
        <v>2018</v>
      </c>
      <c r="M956" s="16"/>
      <c r="N956" s="16"/>
      <c r="O956" s="16"/>
      <c r="P956" s="16"/>
      <c r="Q956" s="16"/>
      <c r="R956" s="16"/>
      <c r="S956" s="16"/>
      <c r="T956" s="16"/>
      <c r="U956" s="54" t="s">
        <v>40</v>
      </c>
      <c r="V956" s="16" t="str">
        <f t="shared" si="0"/>
        <v>NI</v>
      </c>
      <c r="W956" s="13" t="str">
        <f t="shared" si="1"/>
        <v>NI</v>
      </c>
      <c r="X956" s="46" t="s">
        <v>3231</v>
      </c>
      <c r="Y956" s="16" t="s">
        <v>3232</v>
      </c>
      <c r="Z956" s="16" t="s">
        <v>3042</v>
      </c>
    </row>
    <row r="957" spans="1:26" ht="15.75" customHeight="1">
      <c r="A957" s="48"/>
      <c r="B957" s="48"/>
      <c r="C957" s="89" t="s">
        <v>3007</v>
      </c>
      <c r="D957" s="40">
        <v>951</v>
      </c>
      <c r="E957" s="69" t="s">
        <v>3233</v>
      </c>
      <c r="F957" s="53" t="s">
        <v>58</v>
      </c>
      <c r="G957" s="41"/>
      <c r="H957" s="46"/>
      <c r="I957" s="46" t="s">
        <v>52</v>
      </c>
      <c r="J957" s="46" t="s">
        <v>336</v>
      </c>
      <c r="K957" s="46" t="s">
        <v>337</v>
      </c>
      <c r="L957" s="16">
        <v>2018</v>
      </c>
      <c r="M957" s="16"/>
      <c r="N957" s="16"/>
      <c r="O957" s="16"/>
      <c r="P957" s="16"/>
      <c r="Q957" s="16"/>
      <c r="R957" s="16"/>
      <c r="S957" s="54" t="s">
        <v>40</v>
      </c>
      <c r="T957" s="16"/>
      <c r="U957" s="16"/>
      <c r="V957" s="16" t="str">
        <f t="shared" si="0"/>
        <v>B</v>
      </c>
      <c r="W957" s="13" t="str">
        <f t="shared" si="1"/>
        <v>Q3</v>
      </c>
      <c r="X957" s="46" t="s">
        <v>3234</v>
      </c>
      <c r="Y957" s="16" t="s">
        <v>3208</v>
      </c>
      <c r="Z957" s="16" t="s">
        <v>3209</v>
      </c>
    </row>
    <row r="958" spans="1:26" ht="15.75" customHeight="1">
      <c r="A958" s="48"/>
      <c r="B958" s="48"/>
      <c r="C958" s="89" t="s">
        <v>3007</v>
      </c>
      <c r="D958" s="40">
        <v>952</v>
      </c>
      <c r="E958" s="69" t="s">
        <v>1847</v>
      </c>
      <c r="F958" s="53" t="s">
        <v>58</v>
      </c>
      <c r="G958" s="41"/>
      <c r="H958" s="46"/>
      <c r="I958" s="46" t="s">
        <v>52</v>
      </c>
      <c r="J958" s="46" t="s">
        <v>292</v>
      </c>
      <c r="K958" s="46" t="s">
        <v>293</v>
      </c>
      <c r="L958" s="16">
        <v>2018</v>
      </c>
      <c r="M958" s="16"/>
      <c r="N958" s="16"/>
      <c r="O958" s="16"/>
      <c r="P958" s="16"/>
      <c r="Q958" s="16"/>
      <c r="R958" s="54" t="s">
        <v>40</v>
      </c>
      <c r="S958" s="16"/>
      <c r="T958" s="16"/>
      <c r="U958" s="16"/>
      <c r="V958" s="16" t="str">
        <f t="shared" si="0"/>
        <v>A2</v>
      </c>
      <c r="W958" s="13" t="str">
        <f t="shared" si="1"/>
        <v>Q2</v>
      </c>
      <c r="X958" s="46" t="s">
        <v>1848</v>
      </c>
      <c r="Y958" s="16" t="s">
        <v>3208</v>
      </c>
      <c r="Z958" s="16" t="s">
        <v>3042</v>
      </c>
    </row>
    <row r="959" spans="1:26" ht="15.75" customHeight="1">
      <c r="A959" s="48"/>
      <c r="B959" s="48"/>
      <c r="C959" s="89" t="s">
        <v>3007</v>
      </c>
      <c r="D959" s="40">
        <v>953</v>
      </c>
      <c r="E959" s="69" t="s">
        <v>3235</v>
      </c>
      <c r="F959" s="53" t="s">
        <v>51</v>
      </c>
      <c r="G959" s="53" t="s">
        <v>35</v>
      </c>
      <c r="H959" s="46"/>
      <c r="I959" s="46" t="s">
        <v>124</v>
      </c>
      <c r="J959" s="46" t="s">
        <v>3236</v>
      </c>
      <c r="K959" s="46" t="s">
        <v>3237</v>
      </c>
      <c r="L959" s="16">
        <v>2018</v>
      </c>
      <c r="M959" s="16"/>
      <c r="N959" s="16"/>
      <c r="O959" s="16"/>
      <c r="P959" s="16"/>
      <c r="Q959" s="16"/>
      <c r="R959" s="16"/>
      <c r="S959" s="16"/>
      <c r="T959" s="54" t="s">
        <v>40</v>
      </c>
      <c r="U959" s="16"/>
      <c r="V959" s="16" t="str">
        <f t="shared" si="0"/>
        <v>C</v>
      </c>
      <c r="W959" s="13" t="str">
        <f t="shared" si="1"/>
        <v>Q4</v>
      </c>
      <c r="X959" s="46" t="s">
        <v>3238</v>
      </c>
      <c r="Y959" s="16" t="s">
        <v>3016</v>
      </c>
      <c r="Z959" s="16" t="s">
        <v>3042</v>
      </c>
    </row>
    <row r="960" spans="1:26" ht="15.75" customHeight="1">
      <c r="A960" s="48"/>
      <c r="B960" s="48"/>
      <c r="C960" s="89" t="s">
        <v>3007</v>
      </c>
      <c r="D960" s="40">
        <v>954</v>
      </c>
      <c r="E960" s="69" t="s">
        <v>3239</v>
      </c>
      <c r="F960" s="53" t="s">
        <v>58</v>
      </c>
      <c r="G960" s="41"/>
      <c r="H960" s="46"/>
      <c r="I960" s="46" t="s">
        <v>753</v>
      </c>
      <c r="J960" s="46" t="s">
        <v>1229</v>
      </c>
      <c r="K960" s="46" t="s">
        <v>874</v>
      </c>
      <c r="L960" s="16">
        <v>2018</v>
      </c>
      <c r="M960" s="16"/>
      <c r="N960" s="16"/>
      <c r="O960" s="16"/>
      <c r="P960" s="16"/>
      <c r="Q960" s="16"/>
      <c r="R960" s="16"/>
      <c r="S960" s="54" t="s">
        <v>40</v>
      </c>
      <c r="T960" s="16"/>
      <c r="U960" s="16"/>
      <c r="V960" s="16" t="str">
        <f t="shared" si="0"/>
        <v>B</v>
      </c>
      <c r="W960" s="13" t="str">
        <f t="shared" si="1"/>
        <v>Q3</v>
      </c>
      <c r="X960" s="46"/>
      <c r="Y960" s="16" t="s">
        <v>3208</v>
      </c>
      <c r="Z960" s="16" t="s">
        <v>3042</v>
      </c>
    </row>
    <row r="961" spans="1:26" ht="15.75" customHeight="1">
      <c r="A961" s="48"/>
      <c r="B961" s="48"/>
      <c r="C961" s="89" t="s">
        <v>3007</v>
      </c>
      <c r="D961" s="40">
        <v>955</v>
      </c>
      <c r="E961" s="69" t="s">
        <v>3240</v>
      </c>
      <c r="F961" s="53" t="s">
        <v>51</v>
      </c>
      <c r="G961" s="41"/>
      <c r="H961" s="46"/>
      <c r="I961" s="46" t="s">
        <v>52</v>
      </c>
      <c r="J961" s="46" t="s">
        <v>336</v>
      </c>
      <c r="K961" s="46" t="s">
        <v>337</v>
      </c>
      <c r="L961" s="16">
        <v>2018</v>
      </c>
      <c r="M961" s="16"/>
      <c r="N961" s="16"/>
      <c r="O961" s="16"/>
      <c r="P961" s="16"/>
      <c r="Q961" s="16"/>
      <c r="R961" s="16"/>
      <c r="S961" s="54" t="s">
        <v>40</v>
      </c>
      <c r="T961" s="16"/>
      <c r="U961" s="16"/>
      <c r="V961" s="16" t="str">
        <f t="shared" si="0"/>
        <v>B</v>
      </c>
      <c r="W961" s="13" t="str">
        <f t="shared" si="1"/>
        <v>Q3</v>
      </c>
      <c r="X961" s="46" t="s">
        <v>3241</v>
      </c>
      <c r="Y961" s="16" t="s">
        <v>3208</v>
      </c>
      <c r="Z961" s="16" t="s">
        <v>3042</v>
      </c>
    </row>
    <row r="962" spans="1:26" ht="15.75" customHeight="1">
      <c r="A962" s="48"/>
      <c r="B962" s="48"/>
      <c r="C962" s="89" t="s">
        <v>3007</v>
      </c>
      <c r="D962" s="40">
        <v>956</v>
      </c>
      <c r="E962" s="69" t="s">
        <v>3242</v>
      </c>
      <c r="F962" s="53" t="s">
        <v>58</v>
      </c>
      <c r="G962" s="41"/>
      <c r="H962" s="46"/>
      <c r="I962" s="46" t="s">
        <v>52</v>
      </c>
      <c r="J962" s="46" t="s">
        <v>336</v>
      </c>
      <c r="K962" s="46" t="s">
        <v>337</v>
      </c>
      <c r="L962" s="16">
        <v>2018</v>
      </c>
      <c r="M962" s="16"/>
      <c r="N962" s="16"/>
      <c r="O962" s="16"/>
      <c r="P962" s="16"/>
      <c r="Q962" s="16"/>
      <c r="R962" s="16"/>
      <c r="S962" s="54" t="s">
        <v>40</v>
      </c>
      <c r="T962" s="16"/>
      <c r="U962" s="16"/>
      <c r="V962" s="16" t="str">
        <f t="shared" si="0"/>
        <v>B</v>
      </c>
      <c r="W962" s="13" t="str">
        <f t="shared" si="1"/>
        <v>Q3</v>
      </c>
      <c r="X962" s="46" t="s">
        <v>3243</v>
      </c>
      <c r="Y962" s="16" t="s">
        <v>3208</v>
      </c>
      <c r="Z962" s="16" t="s">
        <v>3042</v>
      </c>
    </row>
    <row r="963" spans="1:26" ht="15.75" customHeight="1">
      <c r="A963" s="48"/>
      <c r="B963" s="48"/>
      <c r="C963" s="89" t="s">
        <v>3007</v>
      </c>
      <c r="D963" s="40">
        <v>957</v>
      </c>
      <c r="E963" s="69" t="s">
        <v>3244</v>
      </c>
      <c r="F963" s="53" t="s">
        <v>58</v>
      </c>
      <c r="G963" s="41"/>
      <c r="H963" s="46"/>
      <c r="I963" s="46" t="s">
        <v>91</v>
      </c>
      <c r="J963" s="46" t="s">
        <v>3245</v>
      </c>
      <c r="K963" s="46" t="s">
        <v>272</v>
      </c>
      <c r="L963" s="16">
        <v>2018</v>
      </c>
      <c r="M963" s="16"/>
      <c r="N963" s="16"/>
      <c r="O963" s="16"/>
      <c r="P963" s="16"/>
      <c r="Q963" s="16"/>
      <c r="R963" s="54" t="s">
        <v>40</v>
      </c>
      <c r="S963" s="16"/>
      <c r="T963" s="16"/>
      <c r="U963" s="16"/>
      <c r="V963" s="16" t="str">
        <f t="shared" si="0"/>
        <v>A2</v>
      </c>
      <c r="W963" s="13" t="str">
        <f t="shared" si="1"/>
        <v>Q2</v>
      </c>
      <c r="X963" s="46" t="s">
        <v>3246</v>
      </c>
      <c r="Y963" s="16" t="s">
        <v>3016</v>
      </c>
      <c r="Z963" s="16" t="s">
        <v>3042</v>
      </c>
    </row>
    <row r="964" spans="1:26" ht="15.75" customHeight="1">
      <c r="A964" s="48"/>
      <c r="B964" s="48"/>
      <c r="C964" s="89" t="s">
        <v>3007</v>
      </c>
      <c r="D964" s="40">
        <v>958</v>
      </c>
      <c r="E964" s="69" t="s">
        <v>3247</v>
      </c>
      <c r="F964" s="53" t="s">
        <v>58</v>
      </c>
      <c r="G964" s="41"/>
      <c r="H964" s="46"/>
      <c r="I964" s="46" t="s">
        <v>52</v>
      </c>
      <c r="J964" s="46" t="s">
        <v>336</v>
      </c>
      <c r="K964" s="46" t="s">
        <v>337</v>
      </c>
      <c r="L964" s="16">
        <v>2018</v>
      </c>
      <c r="M964" s="16"/>
      <c r="N964" s="16"/>
      <c r="O964" s="16"/>
      <c r="P964" s="16"/>
      <c r="Q964" s="16"/>
      <c r="R964" s="16"/>
      <c r="S964" s="54" t="s">
        <v>40</v>
      </c>
      <c r="T964" s="16"/>
      <c r="U964" s="16"/>
      <c r="V964" s="16" t="str">
        <f t="shared" si="0"/>
        <v>B</v>
      </c>
      <c r="W964" s="13" t="str">
        <f t="shared" si="1"/>
        <v>Q3</v>
      </c>
      <c r="X964" s="46" t="s">
        <v>3248</v>
      </c>
      <c r="Y964" s="16" t="s">
        <v>3208</v>
      </c>
      <c r="Z964" s="16" t="s">
        <v>3042</v>
      </c>
    </row>
    <row r="965" spans="1:26" ht="15.75" customHeight="1">
      <c r="A965" s="48"/>
      <c r="B965" s="48"/>
      <c r="C965" s="89" t="s">
        <v>3007</v>
      </c>
      <c r="D965" s="40">
        <v>959</v>
      </c>
      <c r="E965" s="69" t="s">
        <v>3249</v>
      </c>
      <c r="F965" s="53" t="s">
        <v>51</v>
      </c>
      <c r="G965" s="41"/>
      <c r="H965" s="46"/>
      <c r="I965" s="46" t="s">
        <v>124</v>
      </c>
      <c r="J965" s="46" t="s">
        <v>3250</v>
      </c>
      <c r="K965" s="46" t="s">
        <v>3251</v>
      </c>
      <c r="L965" s="16">
        <v>2018</v>
      </c>
      <c r="M965" s="16"/>
      <c r="N965" s="16"/>
      <c r="O965" s="16"/>
      <c r="P965" s="16"/>
      <c r="Q965" s="16"/>
      <c r="R965" s="54" t="s">
        <v>40</v>
      </c>
      <c r="S965" s="16"/>
      <c r="T965" s="16"/>
      <c r="U965" s="16"/>
      <c r="V965" s="16" t="str">
        <f t="shared" si="0"/>
        <v>A2</v>
      </c>
      <c r="W965" s="13" t="str">
        <f t="shared" si="1"/>
        <v>Q2</v>
      </c>
      <c r="X965" s="46" t="s">
        <v>3252</v>
      </c>
      <c r="Y965" s="16" t="s">
        <v>3016</v>
      </c>
      <c r="Z965" s="16" t="s">
        <v>3042</v>
      </c>
    </row>
    <row r="966" spans="1:26" ht="15.75" customHeight="1">
      <c r="A966" s="48"/>
      <c r="B966" s="48"/>
      <c r="C966" s="89" t="s">
        <v>3007</v>
      </c>
      <c r="D966" s="40">
        <v>960</v>
      </c>
      <c r="E966" s="69" t="s">
        <v>3253</v>
      </c>
      <c r="F966" s="53" t="s">
        <v>72</v>
      </c>
      <c r="G966" s="41"/>
      <c r="H966" s="46"/>
      <c r="I966" s="46" t="s">
        <v>753</v>
      </c>
      <c r="J966" s="46" t="s">
        <v>1229</v>
      </c>
      <c r="K966" s="46" t="s">
        <v>874</v>
      </c>
      <c r="L966" s="16">
        <v>2018</v>
      </c>
      <c r="M966" s="16"/>
      <c r="N966" s="16"/>
      <c r="O966" s="16"/>
      <c r="P966" s="16"/>
      <c r="Q966" s="16"/>
      <c r="R966" s="16"/>
      <c r="S966" s="54" t="s">
        <v>40</v>
      </c>
      <c r="T966" s="16"/>
      <c r="U966" s="16"/>
      <c r="V966" s="16" t="str">
        <f t="shared" si="0"/>
        <v>B</v>
      </c>
      <c r="W966" s="13" t="str">
        <f t="shared" si="1"/>
        <v>Q3</v>
      </c>
      <c r="X966" s="46"/>
      <c r="Y966" s="16" t="s">
        <v>3208</v>
      </c>
      <c r="Z966" s="16" t="s">
        <v>3042</v>
      </c>
    </row>
    <row r="967" spans="1:26" ht="15.75" customHeight="1">
      <c r="A967" s="48"/>
      <c r="B967" s="48"/>
      <c r="C967" s="89" t="s">
        <v>3007</v>
      </c>
      <c r="D967" s="40">
        <v>961</v>
      </c>
      <c r="E967" s="69" t="s">
        <v>3254</v>
      </c>
      <c r="F967" s="53" t="s">
        <v>72</v>
      </c>
      <c r="G967" s="41"/>
      <c r="H967" s="46"/>
      <c r="I967" s="46" t="s">
        <v>753</v>
      </c>
      <c r="J967" s="46" t="s">
        <v>1229</v>
      </c>
      <c r="K967" s="46" t="s">
        <v>874</v>
      </c>
      <c r="L967" s="16">
        <v>2018</v>
      </c>
      <c r="M967" s="16"/>
      <c r="N967" s="16"/>
      <c r="O967" s="16"/>
      <c r="P967" s="16"/>
      <c r="Q967" s="16"/>
      <c r="R967" s="16"/>
      <c r="S967" s="54" t="s">
        <v>40</v>
      </c>
      <c r="T967" s="16"/>
      <c r="U967" s="16"/>
      <c r="V967" s="16" t="str">
        <f t="shared" si="0"/>
        <v>B</v>
      </c>
      <c r="W967" s="13" t="str">
        <f t="shared" si="1"/>
        <v>Q3</v>
      </c>
      <c r="X967" s="46"/>
      <c r="Y967" s="16" t="s">
        <v>3208</v>
      </c>
      <c r="Z967" s="16" t="s">
        <v>3209</v>
      </c>
    </row>
    <row r="968" spans="1:26" ht="15.75" customHeight="1">
      <c r="A968" s="48"/>
      <c r="B968" s="48"/>
      <c r="C968" s="89" t="s">
        <v>3007</v>
      </c>
      <c r="D968" s="40">
        <v>962</v>
      </c>
      <c r="E968" s="69" t="s">
        <v>3255</v>
      </c>
      <c r="F968" s="53" t="s">
        <v>72</v>
      </c>
      <c r="G968" s="41"/>
      <c r="H968" s="46"/>
      <c r="I968" s="46" t="s">
        <v>59</v>
      </c>
      <c r="J968" s="46" t="s">
        <v>788</v>
      </c>
      <c r="K968" s="46" t="s">
        <v>414</v>
      </c>
      <c r="L968" s="16">
        <v>2018</v>
      </c>
      <c r="M968" s="16"/>
      <c r="N968" s="16"/>
      <c r="O968" s="16"/>
      <c r="P968" s="16"/>
      <c r="Q968" s="16"/>
      <c r="R968" s="16"/>
      <c r="S968" s="16"/>
      <c r="T968" s="16"/>
      <c r="U968" s="54" t="s">
        <v>40</v>
      </c>
      <c r="V968" s="16" t="str">
        <f t="shared" si="0"/>
        <v>NI</v>
      </c>
      <c r="W968" s="13" t="str">
        <f t="shared" si="1"/>
        <v>NI</v>
      </c>
      <c r="X968" s="46" t="s">
        <v>3256</v>
      </c>
      <c r="Y968" s="16" t="s">
        <v>3208</v>
      </c>
      <c r="Z968" s="16" t="s">
        <v>3209</v>
      </c>
    </row>
    <row r="969" spans="1:26" ht="15.75" customHeight="1">
      <c r="A969" s="48"/>
      <c r="B969" s="48"/>
      <c r="C969" s="89" t="s">
        <v>3007</v>
      </c>
      <c r="D969" s="40">
        <v>963</v>
      </c>
      <c r="E969" s="69" t="s">
        <v>3257</v>
      </c>
      <c r="F969" s="53" t="s">
        <v>58</v>
      </c>
      <c r="G969" s="41"/>
      <c r="H969" s="46"/>
      <c r="I969" s="46" t="s">
        <v>59</v>
      </c>
      <c r="J969" s="46" t="s">
        <v>3250</v>
      </c>
      <c r="K969" s="46" t="s">
        <v>3251</v>
      </c>
      <c r="L969" s="16">
        <v>2018</v>
      </c>
      <c r="M969" s="16"/>
      <c r="N969" s="16"/>
      <c r="O969" s="16"/>
      <c r="P969" s="16"/>
      <c r="Q969" s="16"/>
      <c r="R969" s="54" t="s">
        <v>40</v>
      </c>
      <c r="S969" s="16"/>
      <c r="T969" s="16"/>
      <c r="U969" s="16"/>
      <c r="V969" s="16" t="str">
        <f t="shared" si="0"/>
        <v>A2</v>
      </c>
      <c r="W969" s="13" t="str">
        <f t="shared" si="1"/>
        <v>Q2</v>
      </c>
      <c r="X969" s="46" t="s">
        <v>3258</v>
      </c>
      <c r="Y969" s="16" t="s">
        <v>3259</v>
      </c>
      <c r="Z969" s="16" t="s">
        <v>3209</v>
      </c>
    </row>
    <row r="970" spans="1:26" ht="15.75" customHeight="1">
      <c r="A970" s="48"/>
      <c r="B970" s="48"/>
      <c r="C970" s="89" t="s">
        <v>3007</v>
      </c>
      <c r="D970" s="40">
        <v>964</v>
      </c>
      <c r="E970" s="69" t="s">
        <v>3260</v>
      </c>
      <c r="F970" s="53" t="s">
        <v>58</v>
      </c>
      <c r="G970" s="41"/>
      <c r="H970" s="46"/>
      <c r="I970" s="46" t="s">
        <v>52</v>
      </c>
      <c r="J970" s="46" t="s">
        <v>1890</v>
      </c>
      <c r="K970" s="46" t="s">
        <v>3261</v>
      </c>
      <c r="L970" s="16">
        <v>2018</v>
      </c>
      <c r="M970" s="16"/>
      <c r="N970" s="16"/>
      <c r="O970" s="16"/>
      <c r="P970" s="16"/>
      <c r="Q970" s="16"/>
      <c r="R970" s="16"/>
      <c r="S970" s="54" t="s">
        <v>40</v>
      </c>
      <c r="T970" s="16"/>
      <c r="U970" s="16"/>
      <c r="V970" s="16" t="str">
        <f t="shared" si="0"/>
        <v>B</v>
      </c>
      <c r="W970" s="13" t="str">
        <f t="shared" si="1"/>
        <v>Q3</v>
      </c>
      <c r="X970" s="46" t="s">
        <v>3262</v>
      </c>
      <c r="Y970" s="16" t="s">
        <v>3211</v>
      </c>
      <c r="Z970" s="16" t="s">
        <v>3209</v>
      </c>
    </row>
    <row r="971" spans="1:26" ht="15.75" customHeight="1">
      <c r="A971" s="48"/>
      <c r="B971" s="48"/>
      <c r="C971" s="89" t="s">
        <v>3007</v>
      </c>
      <c r="D971" s="40">
        <v>965</v>
      </c>
      <c r="E971" s="69" t="s">
        <v>3263</v>
      </c>
      <c r="F971" s="53" t="s">
        <v>51</v>
      </c>
      <c r="G971" s="41"/>
      <c r="H971" s="46"/>
      <c r="I971" s="46" t="s">
        <v>52</v>
      </c>
      <c r="J971" s="46" t="s">
        <v>1915</v>
      </c>
      <c r="K971" s="46" t="s">
        <v>293</v>
      </c>
      <c r="L971" s="16">
        <v>2018</v>
      </c>
      <c r="M971" s="16"/>
      <c r="N971" s="16"/>
      <c r="O971" s="16"/>
      <c r="P971" s="16"/>
      <c r="Q971" s="16"/>
      <c r="R971" s="54" t="s">
        <v>40</v>
      </c>
      <c r="S971" s="16"/>
      <c r="T971" s="16"/>
      <c r="U971" s="16"/>
      <c r="V971" s="16" t="str">
        <f t="shared" si="0"/>
        <v>A2</v>
      </c>
      <c r="W971" s="13" t="str">
        <f t="shared" si="1"/>
        <v>Q2</v>
      </c>
      <c r="X971" s="46" t="s">
        <v>3264</v>
      </c>
      <c r="Y971" s="16" t="s">
        <v>3211</v>
      </c>
      <c r="Z971" s="16" t="s">
        <v>3209</v>
      </c>
    </row>
    <row r="972" spans="1:26" ht="15.75" customHeight="1">
      <c r="A972" s="48"/>
      <c r="B972" s="48"/>
      <c r="C972" s="89" t="s">
        <v>3007</v>
      </c>
      <c r="D972" s="40">
        <v>966</v>
      </c>
      <c r="E972" s="69" t="s">
        <v>3265</v>
      </c>
      <c r="F972" s="53" t="s">
        <v>35</v>
      </c>
      <c r="G972" s="41"/>
      <c r="H972" s="46"/>
      <c r="I972" s="46" t="s">
        <v>52</v>
      </c>
      <c r="J972" s="46" t="s">
        <v>1890</v>
      </c>
      <c r="K972" s="46" t="s">
        <v>3261</v>
      </c>
      <c r="L972" s="16">
        <v>2018</v>
      </c>
      <c r="M972" s="16"/>
      <c r="N972" s="16"/>
      <c r="O972" s="16"/>
      <c r="P972" s="16"/>
      <c r="Q972" s="16"/>
      <c r="R972" s="16"/>
      <c r="S972" s="54" t="s">
        <v>40</v>
      </c>
      <c r="T972" s="16"/>
      <c r="U972" s="16"/>
      <c r="V972" s="16" t="str">
        <f t="shared" si="0"/>
        <v>B</v>
      </c>
      <c r="W972" s="13" t="str">
        <f t="shared" si="1"/>
        <v>Q3</v>
      </c>
      <c r="X972" s="46" t="s">
        <v>3266</v>
      </c>
      <c r="Y972" s="16" t="s">
        <v>3211</v>
      </c>
      <c r="Z972" s="16" t="s">
        <v>3209</v>
      </c>
    </row>
    <row r="973" spans="1:26" ht="15.75" customHeight="1">
      <c r="A973" s="48"/>
      <c r="B973" s="48"/>
      <c r="C973" s="89" t="s">
        <v>3007</v>
      </c>
      <c r="D973" s="40">
        <v>967</v>
      </c>
      <c r="E973" s="69" t="s">
        <v>3267</v>
      </c>
      <c r="F973" s="53" t="s">
        <v>72</v>
      </c>
      <c r="G973" s="41"/>
      <c r="H973" s="46"/>
      <c r="I973" s="46" t="s">
        <v>52</v>
      </c>
      <c r="J973" s="46" t="s">
        <v>1915</v>
      </c>
      <c r="K973" s="46" t="s">
        <v>293</v>
      </c>
      <c r="L973" s="16">
        <v>2018</v>
      </c>
      <c r="M973" s="16"/>
      <c r="N973" s="16"/>
      <c r="O973" s="16"/>
      <c r="P973" s="16"/>
      <c r="Q973" s="16"/>
      <c r="R973" s="54" t="s">
        <v>40</v>
      </c>
      <c r="S973" s="16"/>
      <c r="T973" s="16"/>
      <c r="U973" s="16"/>
      <c r="V973" s="16" t="str">
        <f t="shared" si="0"/>
        <v>A2</v>
      </c>
      <c r="W973" s="13" t="str">
        <f t="shared" si="1"/>
        <v>Q2</v>
      </c>
      <c r="X973" s="46" t="s">
        <v>3268</v>
      </c>
      <c r="Y973" s="16" t="s">
        <v>3211</v>
      </c>
      <c r="Z973" s="16" t="s">
        <v>3209</v>
      </c>
    </row>
    <row r="974" spans="1:26" ht="15.75" customHeight="1">
      <c r="A974" s="48"/>
      <c r="B974" s="48"/>
      <c r="C974" s="89" t="s">
        <v>3007</v>
      </c>
      <c r="D974" s="40">
        <v>968</v>
      </c>
      <c r="E974" s="69" t="s">
        <v>3269</v>
      </c>
      <c r="F974" s="53" t="s">
        <v>51</v>
      </c>
      <c r="G974" s="41"/>
      <c r="H974" s="46"/>
      <c r="I974" s="45" t="s">
        <v>110</v>
      </c>
      <c r="J974" s="46" t="s">
        <v>153</v>
      </c>
      <c r="K974" s="46" t="s">
        <v>272</v>
      </c>
      <c r="L974" s="16">
        <v>2018</v>
      </c>
      <c r="M974" s="16"/>
      <c r="N974" s="16"/>
      <c r="O974" s="16"/>
      <c r="P974" s="16"/>
      <c r="Q974" s="16"/>
      <c r="R974" s="54" t="s">
        <v>40</v>
      </c>
      <c r="S974" s="16"/>
      <c r="T974" s="16"/>
      <c r="U974" s="16"/>
      <c r="V974" s="16" t="str">
        <f t="shared" si="0"/>
        <v>A2</v>
      </c>
      <c r="W974" s="13" t="str">
        <f t="shared" si="1"/>
        <v>Q2</v>
      </c>
      <c r="X974" s="46" t="s">
        <v>3270</v>
      </c>
      <c r="Y974" s="16" t="s">
        <v>3211</v>
      </c>
      <c r="Z974" s="16" t="s">
        <v>3209</v>
      </c>
    </row>
    <row r="975" spans="1:26" ht="15.75" customHeight="1">
      <c r="A975" s="48"/>
      <c r="B975" s="48"/>
      <c r="C975" s="89" t="s">
        <v>3007</v>
      </c>
      <c r="D975" s="40">
        <v>969</v>
      </c>
      <c r="E975" s="69" t="s">
        <v>3271</v>
      </c>
      <c r="F975" s="53" t="s">
        <v>58</v>
      </c>
      <c r="G975" s="41"/>
      <c r="H975" s="46"/>
      <c r="I975" s="46" t="s">
        <v>753</v>
      </c>
      <c r="J975" s="46" t="s">
        <v>873</v>
      </c>
      <c r="K975" s="46" t="s">
        <v>3272</v>
      </c>
      <c r="L975" s="16">
        <v>2018</v>
      </c>
      <c r="M975" s="16"/>
      <c r="N975" s="16"/>
      <c r="O975" s="16"/>
      <c r="P975" s="16"/>
      <c r="Q975" s="16"/>
      <c r="R975" s="16"/>
      <c r="S975" s="54" t="s">
        <v>40</v>
      </c>
      <c r="T975" s="16"/>
      <c r="U975" s="16"/>
      <c r="V975" s="16" t="str">
        <f t="shared" si="0"/>
        <v>B</v>
      </c>
      <c r="W975" s="13" t="str">
        <f t="shared" si="1"/>
        <v>Q3</v>
      </c>
      <c r="X975" s="46" t="s">
        <v>3273</v>
      </c>
      <c r="Y975" s="16" t="s">
        <v>3211</v>
      </c>
      <c r="Z975" s="16" t="s">
        <v>3209</v>
      </c>
    </row>
    <row r="976" spans="1:26" ht="15.75" customHeight="1">
      <c r="A976" s="48"/>
      <c r="B976" s="48"/>
      <c r="C976" s="89" t="s">
        <v>3007</v>
      </c>
      <c r="D976" s="40">
        <v>970</v>
      </c>
      <c r="E976" s="69" t="s">
        <v>3274</v>
      </c>
      <c r="F976" s="53" t="s">
        <v>51</v>
      </c>
      <c r="G976" s="41"/>
      <c r="H976" s="46"/>
      <c r="I976" s="46" t="s">
        <v>52</v>
      </c>
      <c r="J976" s="46" t="s">
        <v>1915</v>
      </c>
      <c r="K976" s="46" t="s">
        <v>293</v>
      </c>
      <c r="L976" s="16">
        <v>2018</v>
      </c>
      <c r="M976" s="16"/>
      <c r="N976" s="16"/>
      <c r="O976" s="16"/>
      <c r="P976" s="16"/>
      <c r="Q976" s="16"/>
      <c r="R976" s="54" t="s">
        <v>40</v>
      </c>
      <c r="S976" s="16"/>
      <c r="T976" s="16"/>
      <c r="U976" s="16"/>
      <c r="V976" s="16" t="str">
        <f t="shared" si="0"/>
        <v>A2</v>
      </c>
      <c r="W976" s="13" t="str">
        <f t="shared" si="1"/>
        <v>Q2</v>
      </c>
      <c r="X976" s="46" t="s">
        <v>3275</v>
      </c>
      <c r="Y976" s="16" t="s">
        <v>3211</v>
      </c>
      <c r="Z976" s="16" t="s">
        <v>3209</v>
      </c>
    </row>
    <row r="977" spans="1:26" ht="15.75" customHeight="1">
      <c r="A977" s="48"/>
      <c r="B977" s="48"/>
      <c r="C977" s="89" t="s">
        <v>3007</v>
      </c>
      <c r="D977" s="40">
        <v>971</v>
      </c>
      <c r="E977" s="69" t="s">
        <v>3276</v>
      </c>
      <c r="F977" s="53" t="s">
        <v>58</v>
      </c>
      <c r="G977" s="41"/>
      <c r="H977" s="46"/>
      <c r="I977" s="46" t="s">
        <v>753</v>
      </c>
      <c r="J977" s="46" t="s">
        <v>873</v>
      </c>
      <c r="K977" s="46" t="s">
        <v>3272</v>
      </c>
      <c r="L977" s="16">
        <v>2018</v>
      </c>
      <c r="M977" s="16"/>
      <c r="N977" s="16"/>
      <c r="O977" s="16"/>
      <c r="P977" s="16"/>
      <c r="Q977" s="16"/>
      <c r="R977" s="16"/>
      <c r="S977" s="54" t="s">
        <v>40</v>
      </c>
      <c r="T977" s="16"/>
      <c r="U977" s="16"/>
      <c r="V977" s="16" t="str">
        <f t="shared" si="0"/>
        <v>B</v>
      </c>
      <c r="W977" s="13" t="str">
        <f t="shared" si="1"/>
        <v>Q3</v>
      </c>
      <c r="X977" s="46"/>
      <c r="Y977" s="16" t="s">
        <v>3211</v>
      </c>
      <c r="Z977" s="16" t="s">
        <v>3209</v>
      </c>
    </row>
    <row r="978" spans="1:26" ht="15.75" customHeight="1">
      <c r="A978" s="48"/>
      <c r="B978" s="48"/>
      <c r="C978" s="89" t="s">
        <v>3007</v>
      </c>
      <c r="D978" s="40">
        <v>972</v>
      </c>
      <c r="E978" s="69" t="s">
        <v>3277</v>
      </c>
      <c r="F978" s="53" t="s">
        <v>58</v>
      </c>
      <c r="G978" s="41"/>
      <c r="H978" s="46"/>
      <c r="I978" s="46" t="s">
        <v>102</v>
      </c>
      <c r="J978" s="46" t="s">
        <v>2624</v>
      </c>
      <c r="K978" s="46" t="s">
        <v>3278</v>
      </c>
      <c r="L978" s="16">
        <v>2018</v>
      </c>
      <c r="M978" s="16"/>
      <c r="N978" s="16"/>
      <c r="O978" s="16"/>
      <c r="P978" s="16"/>
      <c r="Q978" s="16"/>
      <c r="R978" s="16"/>
      <c r="S978" s="16"/>
      <c r="T978" s="16"/>
      <c r="U978" s="54" t="s">
        <v>40</v>
      </c>
      <c r="V978" s="16" t="str">
        <f t="shared" si="0"/>
        <v>NI</v>
      </c>
      <c r="W978" s="13" t="str">
        <f t="shared" si="1"/>
        <v>NI</v>
      </c>
      <c r="X978" s="46" t="s">
        <v>3279</v>
      </c>
      <c r="Y978" s="16" t="s">
        <v>3280</v>
      </c>
      <c r="Z978" s="16" t="s">
        <v>3209</v>
      </c>
    </row>
    <row r="979" spans="1:26" ht="15.75" customHeight="1">
      <c r="A979" s="48"/>
      <c r="B979" s="48"/>
      <c r="C979" s="89" t="s">
        <v>3007</v>
      </c>
      <c r="D979" s="40">
        <v>973</v>
      </c>
      <c r="E979" s="69" t="s">
        <v>3281</v>
      </c>
      <c r="F979" s="53" t="s">
        <v>35</v>
      </c>
      <c r="G979" s="41"/>
      <c r="H979" s="46"/>
      <c r="I979" s="46" t="s">
        <v>75</v>
      </c>
      <c r="J979" s="46" t="s">
        <v>244</v>
      </c>
      <c r="K979" s="46" t="s">
        <v>245</v>
      </c>
      <c r="L979" s="16">
        <v>2017</v>
      </c>
      <c r="M979" s="16"/>
      <c r="N979" s="16"/>
      <c r="O979" s="16"/>
      <c r="P979" s="16"/>
      <c r="Q979" s="54" t="s">
        <v>40</v>
      </c>
      <c r="R979" s="16"/>
      <c r="S979" s="16"/>
      <c r="T979" s="16"/>
      <c r="U979" s="16"/>
      <c r="V979" s="16" t="str">
        <f t="shared" si="0"/>
        <v>A1</v>
      </c>
      <c r="W979" s="13" t="str">
        <f t="shared" si="1"/>
        <v>Q1</v>
      </c>
      <c r="X979" s="46" t="s">
        <v>3282</v>
      </c>
      <c r="Y979" s="16" t="s">
        <v>3232</v>
      </c>
      <c r="Z979" s="16" t="s">
        <v>3209</v>
      </c>
    </row>
    <row r="980" spans="1:26" ht="15.75" customHeight="1">
      <c r="A980" s="48"/>
      <c r="B980" s="48"/>
      <c r="C980" s="89" t="s">
        <v>3007</v>
      </c>
      <c r="D980" s="40">
        <v>974</v>
      </c>
      <c r="E980" s="69" t="s">
        <v>3283</v>
      </c>
      <c r="F980" s="53" t="s">
        <v>72</v>
      </c>
      <c r="G980" s="41"/>
      <c r="H980" s="46"/>
      <c r="I980" s="46" t="s">
        <v>753</v>
      </c>
      <c r="J980" s="46" t="s">
        <v>1229</v>
      </c>
      <c r="K980" s="46" t="s">
        <v>874</v>
      </c>
      <c r="L980" s="16">
        <v>2017</v>
      </c>
      <c r="M980" s="16"/>
      <c r="N980" s="16"/>
      <c r="O980" s="16"/>
      <c r="P980" s="16"/>
      <c r="Q980" s="16"/>
      <c r="R980" s="16"/>
      <c r="S980" s="54" t="s">
        <v>40</v>
      </c>
      <c r="T980" s="16"/>
      <c r="U980" s="16"/>
      <c r="V980" s="16" t="str">
        <f t="shared" si="0"/>
        <v>B</v>
      </c>
      <c r="W980" s="13" t="str">
        <f t="shared" si="1"/>
        <v>Q3</v>
      </c>
      <c r="X980" s="46"/>
      <c r="Y980" s="16" t="s">
        <v>3208</v>
      </c>
      <c r="Z980" s="16" t="s">
        <v>3209</v>
      </c>
    </row>
    <row r="981" spans="1:26" ht="15.75" customHeight="1">
      <c r="A981" s="48"/>
      <c r="B981" s="48"/>
      <c r="C981" s="89" t="s">
        <v>3007</v>
      </c>
      <c r="D981" s="40">
        <v>975</v>
      </c>
      <c r="E981" s="69" t="s">
        <v>3284</v>
      </c>
      <c r="F981" s="53" t="s">
        <v>51</v>
      </c>
      <c r="G981" s="41"/>
      <c r="H981" s="46"/>
      <c r="I981" s="45" t="s">
        <v>110</v>
      </c>
      <c r="J981" s="46" t="s">
        <v>148</v>
      </c>
      <c r="K981" s="46" t="s">
        <v>149</v>
      </c>
      <c r="L981" s="16">
        <v>2017</v>
      </c>
      <c r="M981" s="16"/>
      <c r="N981" s="16"/>
      <c r="O981" s="16"/>
      <c r="P981" s="16"/>
      <c r="Q981" s="16"/>
      <c r="R981" s="54" t="s">
        <v>40</v>
      </c>
      <c r="S981" s="16"/>
      <c r="T981" s="16"/>
      <c r="U981" s="16"/>
      <c r="V981" s="16" t="str">
        <f t="shared" si="0"/>
        <v>A2</v>
      </c>
      <c r="W981" s="13" t="str">
        <f t="shared" si="1"/>
        <v>Q2</v>
      </c>
      <c r="X981" s="71" t="s">
        <v>3285</v>
      </c>
      <c r="Y981" s="16" t="s">
        <v>3224</v>
      </c>
      <c r="Z981" s="16" t="s">
        <v>3209</v>
      </c>
    </row>
    <row r="982" spans="1:26" ht="15.75" customHeight="1">
      <c r="A982" s="48"/>
      <c r="B982" s="48"/>
      <c r="C982" s="89" t="s">
        <v>3007</v>
      </c>
      <c r="D982" s="40">
        <v>976</v>
      </c>
      <c r="E982" s="69" t="s">
        <v>3286</v>
      </c>
      <c r="F982" s="53" t="s">
        <v>58</v>
      </c>
      <c r="G982" s="41"/>
      <c r="H982" s="46"/>
      <c r="I982" s="46" t="s">
        <v>59</v>
      </c>
      <c r="J982" s="46" t="s">
        <v>2649</v>
      </c>
      <c r="K982" s="46" t="s">
        <v>2650</v>
      </c>
      <c r="L982" s="16">
        <v>2017</v>
      </c>
      <c r="M982" s="16"/>
      <c r="N982" s="16"/>
      <c r="O982" s="16"/>
      <c r="P982" s="16"/>
      <c r="Q982" s="16"/>
      <c r="R982" s="16"/>
      <c r="S982" s="16"/>
      <c r="T982" s="54" t="s">
        <v>40</v>
      </c>
      <c r="U982" s="16"/>
      <c r="V982" s="16" t="str">
        <f t="shared" si="0"/>
        <v>C</v>
      </c>
      <c r="W982" s="13" t="str">
        <f t="shared" si="1"/>
        <v>Q4</v>
      </c>
      <c r="X982" s="71" t="s">
        <v>3287</v>
      </c>
      <c r="Y982" s="16" t="s">
        <v>3211</v>
      </c>
      <c r="Z982" s="16" t="s">
        <v>3209</v>
      </c>
    </row>
    <row r="983" spans="1:26" ht="15.75" customHeight="1">
      <c r="A983" s="48"/>
      <c r="B983" s="48"/>
      <c r="C983" s="89" t="s">
        <v>3007</v>
      </c>
      <c r="D983" s="40">
        <v>977</v>
      </c>
      <c r="E983" s="69" t="s">
        <v>3288</v>
      </c>
      <c r="F983" s="53" t="s">
        <v>58</v>
      </c>
      <c r="G983" s="41"/>
      <c r="H983" s="46"/>
      <c r="I983" s="46" t="s">
        <v>3289</v>
      </c>
      <c r="J983" s="46" t="s">
        <v>3290</v>
      </c>
      <c r="K983" s="46" t="s">
        <v>3291</v>
      </c>
      <c r="L983" s="16">
        <v>2017</v>
      </c>
      <c r="M983" s="16"/>
      <c r="N983" s="16"/>
      <c r="O983" s="16"/>
      <c r="P983" s="16"/>
      <c r="Q983" s="16"/>
      <c r="R983" s="16"/>
      <c r="S983" s="16"/>
      <c r="T983" s="16"/>
      <c r="U983" s="54" t="s">
        <v>40</v>
      </c>
      <c r="V983" s="16" t="str">
        <f t="shared" si="0"/>
        <v>NI</v>
      </c>
      <c r="W983" s="13" t="str">
        <f t="shared" si="1"/>
        <v>NI</v>
      </c>
      <c r="X983" s="46"/>
      <c r="Y983" s="16" t="s">
        <v>3016</v>
      </c>
      <c r="Z983" s="16" t="s">
        <v>3209</v>
      </c>
    </row>
    <row r="984" spans="1:26" ht="15.75" customHeight="1">
      <c r="A984" s="48"/>
      <c r="B984" s="48"/>
      <c r="C984" s="89" t="s">
        <v>3007</v>
      </c>
      <c r="D984" s="40">
        <v>978</v>
      </c>
      <c r="E984" s="69" t="s">
        <v>3292</v>
      </c>
      <c r="F984" s="53" t="s">
        <v>58</v>
      </c>
      <c r="G984" s="41"/>
      <c r="H984" s="46"/>
      <c r="I984" s="46" t="s">
        <v>124</v>
      </c>
      <c r="J984" s="46" t="s">
        <v>1107</v>
      </c>
      <c r="K984" s="46" t="s">
        <v>126</v>
      </c>
      <c r="L984" s="16">
        <v>2017</v>
      </c>
      <c r="M984" s="16"/>
      <c r="N984" s="16"/>
      <c r="O984" s="16"/>
      <c r="P984" s="16"/>
      <c r="Q984" s="16"/>
      <c r="R984" s="16"/>
      <c r="S984" s="16"/>
      <c r="T984" s="16"/>
      <c r="U984" s="54" t="s">
        <v>40</v>
      </c>
      <c r="V984" s="16" t="str">
        <f t="shared" si="0"/>
        <v>NI</v>
      </c>
      <c r="W984" s="13" t="str">
        <f t="shared" si="1"/>
        <v>NI</v>
      </c>
      <c r="X984" s="46" t="s">
        <v>556</v>
      </c>
      <c r="Y984" s="16" t="s">
        <v>3293</v>
      </c>
      <c r="Z984" s="16" t="s">
        <v>3209</v>
      </c>
    </row>
    <row r="985" spans="1:26" ht="15.75" customHeight="1">
      <c r="A985" s="48"/>
      <c r="B985" s="48"/>
      <c r="C985" s="89" t="s">
        <v>3007</v>
      </c>
      <c r="D985" s="40">
        <v>979</v>
      </c>
      <c r="E985" s="69" t="s">
        <v>3294</v>
      </c>
      <c r="F985" s="53" t="s">
        <v>72</v>
      </c>
      <c r="G985" s="41"/>
      <c r="H985" s="46"/>
      <c r="I985" s="46" t="s">
        <v>59</v>
      </c>
      <c r="J985" s="46" t="s">
        <v>523</v>
      </c>
      <c r="K985" s="46" t="s">
        <v>447</v>
      </c>
      <c r="L985" s="16">
        <v>2017</v>
      </c>
      <c r="M985" s="16"/>
      <c r="N985" s="16"/>
      <c r="O985" s="16"/>
      <c r="P985" s="54" t="s">
        <v>40</v>
      </c>
      <c r="Q985" s="16"/>
      <c r="R985" s="16"/>
      <c r="S985" s="16"/>
      <c r="T985" s="16"/>
      <c r="U985" s="16"/>
      <c r="V985" s="16" t="str">
        <f t="shared" si="0"/>
        <v>C</v>
      </c>
      <c r="W985" s="13" t="str">
        <f t="shared" si="1"/>
        <v>Q4</v>
      </c>
      <c r="X985" s="46" t="s">
        <v>3295</v>
      </c>
      <c r="Y985" s="16" t="s">
        <v>3296</v>
      </c>
      <c r="Z985" s="16" t="s">
        <v>3209</v>
      </c>
    </row>
    <row r="986" spans="1:26" ht="15.75" customHeight="1">
      <c r="A986" s="48"/>
      <c r="B986" s="48"/>
      <c r="C986" s="89" t="s">
        <v>3007</v>
      </c>
      <c r="D986" s="40">
        <v>980</v>
      </c>
      <c r="E986" s="69" t="s">
        <v>3269</v>
      </c>
      <c r="F986" s="53" t="s">
        <v>51</v>
      </c>
      <c r="G986" s="41"/>
      <c r="H986" s="46"/>
      <c r="I986" s="46" t="s">
        <v>59</v>
      </c>
      <c r="J986" s="46" t="s">
        <v>153</v>
      </c>
      <c r="K986" s="46" t="s">
        <v>272</v>
      </c>
      <c r="L986" s="16">
        <v>2017</v>
      </c>
      <c r="M986" s="16"/>
      <c r="N986" s="16"/>
      <c r="O986" s="16"/>
      <c r="P986" s="16"/>
      <c r="Q986" s="16"/>
      <c r="R986" s="54" t="s">
        <v>40</v>
      </c>
      <c r="S986" s="16"/>
      <c r="T986" s="16"/>
      <c r="U986" s="16"/>
      <c r="V986" s="16" t="str">
        <f t="shared" si="0"/>
        <v>A2</v>
      </c>
      <c r="W986" s="13" t="str">
        <f t="shared" si="1"/>
        <v>Q2</v>
      </c>
      <c r="X986" s="46" t="s">
        <v>3270</v>
      </c>
      <c r="Y986" s="16" t="s">
        <v>3297</v>
      </c>
      <c r="Z986" s="16" t="s">
        <v>3209</v>
      </c>
    </row>
    <row r="987" spans="1:26" ht="15.75" customHeight="1">
      <c r="A987" s="48"/>
      <c r="B987" s="48"/>
      <c r="C987" s="89" t="s">
        <v>3007</v>
      </c>
      <c r="D987" s="40">
        <v>981</v>
      </c>
      <c r="E987" s="69" t="s">
        <v>3298</v>
      </c>
      <c r="F987" s="53" t="s">
        <v>51</v>
      </c>
      <c r="G987" s="41"/>
      <c r="H987" s="46"/>
      <c r="I987" s="46" t="s">
        <v>59</v>
      </c>
      <c r="J987" s="46" t="s">
        <v>3299</v>
      </c>
      <c r="K987" s="46" t="s">
        <v>3300</v>
      </c>
      <c r="L987" s="16">
        <v>2017</v>
      </c>
      <c r="M987" s="16"/>
      <c r="N987" s="16"/>
      <c r="O987" s="16"/>
      <c r="P987" s="16"/>
      <c r="Q987" s="16"/>
      <c r="R987" s="16"/>
      <c r="S987" s="16"/>
      <c r="T987" s="16"/>
      <c r="U987" s="54" t="s">
        <v>40</v>
      </c>
      <c r="V987" s="16" t="str">
        <f t="shared" si="0"/>
        <v>NI</v>
      </c>
      <c r="W987" s="13" t="str">
        <f t="shared" si="1"/>
        <v>NI</v>
      </c>
      <c r="X987" s="46" t="s">
        <v>3301</v>
      </c>
      <c r="Y987" s="16" t="s">
        <v>3296</v>
      </c>
      <c r="Z987" s="16" t="s">
        <v>3209</v>
      </c>
    </row>
    <row r="988" spans="1:26" ht="15.75" customHeight="1">
      <c r="A988" s="48"/>
      <c r="B988" s="48"/>
      <c r="C988" s="89" t="s">
        <v>3007</v>
      </c>
      <c r="D988" s="40">
        <v>982</v>
      </c>
      <c r="E988" s="69" t="s">
        <v>3302</v>
      </c>
      <c r="F988" s="53" t="s">
        <v>51</v>
      </c>
      <c r="G988" s="41"/>
      <c r="H988" s="46"/>
      <c r="I988" s="46" t="s">
        <v>59</v>
      </c>
      <c r="J988" s="46" t="s">
        <v>523</v>
      </c>
      <c r="K988" s="46" t="s">
        <v>447</v>
      </c>
      <c r="L988" s="16">
        <v>2017</v>
      </c>
      <c r="M988" s="16"/>
      <c r="N988" s="16"/>
      <c r="O988" s="16"/>
      <c r="P988" s="54" t="s">
        <v>40</v>
      </c>
      <c r="Q988" s="16"/>
      <c r="R988" s="16"/>
      <c r="S988" s="16"/>
      <c r="T988" s="16"/>
      <c r="U988" s="16"/>
      <c r="V988" s="16" t="str">
        <f t="shared" si="0"/>
        <v>C</v>
      </c>
      <c r="W988" s="13" t="str">
        <f t="shared" si="1"/>
        <v>Q4</v>
      </c>
      <c r="X988" s="46" t="s">
        <v>3303</v>
      </c>
      <c r="Y988" s="16" t="s">
        <v>3296</v>
      </c>
      <c r="Z988" s="16" t="s">
        <v>3209</v>
      </c>
    </row>
    <row r="989" spans="1:26" ht="15.75" customHeight="1">
      <c r="A989" s="48"/>
      <c r="B989" s="48"/>
      <c r="C989" s="89" t="s">
        <v>3007</v>
      </c>
      <c r="D989" s="40">
        <v>983</v>
      </c>
      <c r="E989" s="69" t="s">
        <v>3304</v>
      </c>
      <c r="F989" s="53" t="s">
        <v>58</v>
      </c>
      <c r="G989" s="41"/>
      <c r="H989" s="46"/>
      <c r="I989" s="46" t="s">
        <v>59</v>
      </c>
      <c r="J989" s="46" t="s">
        <v>523</v>
      </c>
      <c r="K989" s="46" t="s">
        <v>447</v>
      </c>
      <c r="L989" s="16">
        <v>2017</v>
      </c>
      <c r="M989" s="16"/>
      <c r="N989" s="16"/>
      <c r="O989" s="16"/>
      <c r="P989" s="54" t="s">
        <v>40</v>
      </c>
      <c r="Q989" s="16"/>
      <c r="R989" s="16"/>
      <c r="S989" s="16"/>
      <c r="T989" s="16"/>
      <c r="U989" s="16"/>
      <c r="V989" s="16" t="str">
        <f t="shared" si="0"/>
        <v>C</v>
      </c>
      <c r="W989" s="13" t="str">
        <f t="shared" si="1"/>
        <v>Q4</v>
      </c>
      <c r="X989" s="46" t="s">
        <v>3305</v>
      </c>
      <c r="Y989" s="16" t="s">
        <v>3296</v>
      </c>
      <c r="Z989" s="16" t="s">
        <v>3042</v>
      </c>
    </row>
    <row r="990" spans="1:26" ht="15.75" customHeight="1">
      <c r="A990" s="48"/>
      <c r="B990" s="48"/>
      <c r="C990" s="89" t="s">
        <v>3007</v>
      </c>
      <c r="D990" s="40">
        <v>984</v>
      </c>
      <c r="E990" s="69" t="s">
        <v>3306</v>
      </c>
      <c r="F990" s="53" t="s">
        <v>58</v>
      </c>
      <c r="G990" s="41"/>
      <c r="H990" s="46"/>
      <c r="I990" s="46" t="s">
        <v>102</v>
      </c>
      <c r="J990" s="46" t="s">
        <v>3307</v>
      </c>
      <c r="K990" s="46" t="s">
        <v>3278</v>
      </c>
      <c r="L990" s="16">
        <v>2017</v>
      </c>
      <c r="M990" s="16"/>
      <c r="N990" s="16"/>
      <c r="O990" s="16"/>
      <c r="P990" s="16"/>
      <c r="Q990" s="16"/>
      <c r="R990" s="16"/>
      <c r="S990" s="16"/>
      <c r="T990" s="16"/>
      <c r="U990" s="54" t="s">
        <v>40</v>
      </c>
      <c r="V990" s="16" t="str">
        <f t="shared" si="0"/>
        <v>NI</v>
      </c>
      <c r="W990" s="13" t="str">
        <f t="shared" si="1"/>
        <v>NI</v>
      </c>
      <c r="X990" s="46" t="s">
        <v>3308</v>
      </c>
      <c r="Y990" s="16" t="s">
        <v>3211</v>
      </c>
      <c r="Z990" s="16" t="s">
        <v>3209</v>
      </c>
    </row>
    <row r="991" spans="1:26" ht="15.75" customHeight="1">
      <c r="A991" s="48"/>
      <c r="B991" s="48"/>
      <c r="C991" s="89" t="s">
        <v>3007</v>
      </c>
      <c r="D991" s="40">
        <v>985</v>
      </c>
      <c r="E991" s="69" t="s">
        <v>3309</v>
      </c>
      <c r="F991" s="53" t="s">
        <v>58</v>
      </c>
      <c r="G991" s="41"/>
      <c r="H991" s="46"/>
      <c r="I991" s="46" t="s">
        <v>102</v>
      </c>
      <c r="J991" s="46" t="s">
        <v>3310</v>
      </c>
      <c r="K991" s="46" t="s">
        <v>3311</v>
      </c>
      <c r="L991" s="16">
        <v>2017</v>
      </c>
      <c r="M991" s="16"/>
      <c r="N991" s="16"/>
      <c r="O991" s="16"/>
      <c r="P991" s="16"/>
      <c r="Q991" s="16"/>
      <c r="R991" s="16"/>
      <c r="S991" s="16"/>
      <c r="T991" s="54" t="s">
        <v>40</v>
      </c>
      <c r="U991" s="16"/>
      <c r="V991" s="16" t="str">
        <f t="shared" si="0"/>
        <v>C</v>
      </c>
      <c r="W991" s="13" t="str">
        <f t="shared" si="1"/>
        <v>Q4</v>
      </c>
      <c r="X991" s="71" t="s">
        <v>3312</v>
      </c>
      <c r="Y991" s="16" t="s">
        <v>3211</v>
      </c>
      <c r="Z991" s="16" t="s">
        <v>3209</v>
      </c>
    </row>
    <row r="992" spans="1:26" ht="15.75" customHeight="1">
      <c r="A992" s="48"/>
      <c r="B992" s="48"/>
      <c r="C992" s="89" t="s">
        <v>3007</v>
      </c>
      <c r="D992" s="40">
        <v>986</v>
      </c>
      <c r="E992" s="69" t="s">
        <v>3313</v>
      </c>
      <c r="F992" s="53" t="s">
        <v>58</v>
      </c>
      <c r="G992" s="41"/>
      <c r="H992" s="46"/>
      <c r="I992" s="46" t="s">
        <v>102</v>
      </c>
      <c r="J992" s="46" t="s">
        <v>1396</v>
      </c>
      <c r="K992" s="46" t="s">
        <v>3314</v>
      </c>
      <c r="L992" s="16">
        <v>2017</v>
      </c>
      <c r="M992" s="16"/>
      <c r="N992" s="16"/>
      <c r="O992" s="16"/>
      <c r="P992" s="16"/>
      <c r="Q992" s="16"/>
      <c r="R992" s="16"/>
      <c r="S992" s="16"/>
      <c r="T992" s="54" t="s">
        <v>40</v>
      </c>
      <c r="U992" s="16"/>
      <c r="V992" s="16" t="str">
        <f t="shared" si="0"/>
        <v>C</v>
      </c>
      <c r="W992" s="13" t="str">
        <f t="shared" si="1"/>
        <v>Q4</v>
      </c>
      <c r="X992" s="71" t="s">
        <v>3315</v>
      </c>
      <c r="Y992" s="16" t="s">
        <v>3211</v>
      </c>
      <c r="Z992" s="16" t="s">
        <v>3209</v>
      </c>
    </row>
    <row r="993" spans="1:26" ht="15.75" customHeight="1">
      <c r="A993" s="48"/>
      <c r="B993" s="48"/>
      <c r="C993" s="89" t="s">
        <v>3007</v>
      </c>
      <c r="D993" s="40">
        <v>987</v>
      </c>
      <c r="E993" s="69" t="s">
        <v>3316</v>
      </c>
      <c r="F993" s="53" t="s">
        <v>35</v>
      </c>
      <c r="G993" s="41"/>
      <c r="H993" s="46"/>
      <c r="I993" s="46" t="s">
        <v>59</v>
      </c>
      <c r="J993" s="46" t="s">
        <v>523</v>
      </c>
      <c r="K993" s="46" t="s">
        <v>447</v>
      </c>
      <c r="L993" s="16">
        <v>2017</v>
      </c>
      <c r="M993" s="16"/>
      <c r="N993" s="16"/>
      <c r="O993" s="16"/>
      <c r="P993" s="54" t="s">
        <v>40</v>
      </c>
      <c r="Q993" s="16"/>
      <c r="R993" s="16"/>
      <c r="S993" s="16"/>
      <c r="T993" s="16"/>
      <c r="U993" s="16"/>
      <c r="V993" s="16" t="str">
        <f t="shared" si="0"/>
        <v>C</v>
      </c>
      <c r="W993" s="13" t="str">
        <f t="shared" si="1"/>
        <v>Q4</v>
      </c>
      <c r="X993" s="71" t="s">
        <v>3317</v>
      </c>
      <c r="Y993" s="16" t="s">
        <v>3211</v>
      </c>
      <c r="Z993" s="16" t="s">
        <v>3209</v>
      </c>
    </row>
    <row r="994" spans="1:26" ht="15.75" customHeight="1">
      <c r="A994" s="48"/>
      <c r="B994" s="48"/>
      <c r="C994" s="89" t="s">
        <v>3007</v>
      </c>
      <c r="D994" s="40">
        <v>988</v>
      </c>
      <c r="E994" s="69" t="s">
        <v>2055</v>
      </c>
      <c r="F994" s="53" t="s">
        <v>51</v>
      </c>
      <c r="G994" s="41"/>
      <c r="H994" s="46"/>
      <c r="I994" s="46" t="s">
        <v>102</v>
      </c>
      <c r="J994" s="46" t="s">
        <v>3299</v>
      </c>
      <c r="K994" s="46" t="s">
        <v>3318</v>
      </c>
      <c r="L994" s="16">
        <v>2017</v>
      </c>
      <c r="M994" s="16"/>
      <c r="N994" s="16"/>
      <c r="O994" s="16"/>
      <c r="P994" s="16"/>
      <c r="Q994" s="16"/>
      <c r="R994" s="16"/>
      <c r="S994" s="16"/>
      <c r="T994" s="16"/>
      <c r="U994" s="54" t="s">
        <v>40</v>
      </c>
      <c r="V994" s="16" t="str">
        <f t="shared" si="0"/>
        <v>NI</v>
      </c>
      <c r="W994" s="13" t="str">
        <f t="shared" si="1"/>
        <v>NI</v>
      </c>
      <c r="X994" s="46" t="s">
        <v>2056</v>
      </c>
      <c r="Y994" s="16" t="s">
        <v>3211</v>
      </c>
      <c r="Z994" s="16" t="s">
        <v>3209</v>
      </c>
    </row>
    <row r="995" spans="1:26" ht="15.75" customHeight="1">
      <c r="A995" s="48"/>
      <c r="B995" s="48"/>
      <c r="C995" s="89" t="s">
        <v>3007</v>
      </c>
      <c r="D995" s="40">
        <v>989</v>
      </c>
      <c r="E995" s="69" t="s">
        <v>3319</v>
      </c>
      <c r="F995" s="53" t="s">
        <v>58</v>
      </c>
      <c r="G995" s="41"/>
      <c r="H995" s="46"/>
      <c r="I995" s="46" t="s">
        <v>102</v>
      </c>
      <c r="J995" s="46" t="s">
        <v>3320</v>
      </c>
      <c r="K995" s="46" t="s">
        <v>3261</v>
      </c>
      <c r="L995" s="16">
        <v>2017</v>
      </c>
      <c r="M995" s="16"/>
      <c r="N995" s="16"/>
      <c r="O995" s="16"/>
      <c r="P995" s="16"/>
      <c r="Q995" s="16"/>
      <c r="R995" s="16"/>
      <c r="S995" s="54" t="s">
        <v>40</v>
      </c>
      <c r="T995" s="16"/>
      <c r="U995" s="16"/>
      <c r="V995" s="16" t="str">
        <f t="shared" si="0"/>
        <v>B</v>
      </c>
      <c r="W995" s="13" t="str">
        <f t="shared" si="1"/>
        <v>Q3</v>
      </c>
      <c r="X995" s="46"/>
      <c r="Y995" s="16" t="s">
        <v>3211</v>
      </c>
      <c r="Z995" s="16" t="s">
        <v>3209</v>
      </c>
    </row>
    <row r="996" spans="1:26" ht="15.75" customHeight="1">
      <c r="A996" s="48"/>
      <c r="B996" s="48"/>
      <c r="C996" s="89" t="s">
        <v>3007</v>
      </c>
      <c r="D996" s="40">
        <v>990</v>
      </c>
      <c r="E996" s="69" t="s">
        <v>3321</v>
      </c>
      <c r="F996" s="53" t="s">
        <v>58</v>
      </c>
      <c r="G996" s="41"/>
      <c r="H996" s="46"/>
      <c r="I996" s="46" t="s">
        <v>59</v>
      </c>
      <c r="J996" s="46" t="s">
        <v>793</v>
      </c>
      <c r="K996" s="45" t="s">
        <v>794</v>
      </c>
      <c r="L996" s="16">
        <v>2017</v>
      </c>
      <c r="M996" s="16"/>
      <c r="N996" s="16"/>
      <c r="O996" s="16"/>
      <c r="P996" s="54" t="s">
        <v>40</v>
      </c>
      <c r="Q996" s="16"/>
      <c r="R996" s="16"/>
      <c r="S996" s="16"/>
      <c r="T996" s="16"/>
      <c r="U996" s="16"/>
      <c r="V996" s="16" t="str">
        <f t="shared" si="0"/>
        <v>C</v>
      </c>
      <c r="W996" s="13" t="str">
        <f t="shared" si="1"/>
        <v>Q4</v>
      </c>
      <c r="X996" s="71" t="s">
        <v>3322</v>
      </c>
      <c r="Y996" s="16" t="s">
        <v>3211</v>
      </c>
      <c r="Z996" s="16" t="s">
        <v>3209</v>
      </c>
    </row>
    <row r="997" spans="1:26" ht="15.75" customHeight="1">
      <c r="A997" s="48"/>
      <c r="B997" s="48"/>
      <c r="C997" s="89" t="s">
        <v>3007</v>
      </c>
      <c r="D997" s="40">
        <v>991</v>
      </c>
      <c r="E997" s="69" t="s">
        <v>3323</v>
      </c>
      <c r="F997" s="53" t="s">
        <v>72</v>
      </c>
      <c r="G997" s="41"/>
      <c r="H997" s="46"/>
      <c r="I997" s="46" t="s">
        <v>59</v>
      </c>
      <c r="J997" s="46" t="s">
        <v>523</v>
      </c>
      <c r="K997" s="46" t="s">
        <v>3324</v>
      </c>
      <c r="L997" s="16">
        <v>2017</v>
      </c>
      <c r="M997" s="16"/>
      <c r="N997" s="16"/>
      <c r="O997" s="16"/>
      <c r="P997" s="54" t="s">
        <v>40</v>
      </c>
      <c r="Q997" s="16"/>
      <c r="R997" s="16"/>
      <c r="S997" s="16"/>
      <c r="T997" s="16"/>
      <c r="U997" s="16"/>
      <c r="V997" s="16" t="str">
        <f t="shared" si="0"/>
        <v>C</v>
      </c>
      <c r="W997" s="13" t="str">
        <f t="shared" si="1"/>
        <v>Q4</v>
      </c>
      <c r="X997" s="71" t="s">
        <v>3322</v>
      </c>
      <c r="Y997" s="16" t="s">
        <v>3211</v>
      </c>
      <c r="Z997" s="16" t="s">
        <v>3209</v>
      </c>
    </row>
    <row r="998" spans="1:26" ht="15.75" customHeight="1">
      <c r="A998" s="48"/>
      <c r="B998" s="48"/>
      <c r="C998" s="89" t="s">
        <v>3007</v>
      </c>
      <c r="D998" s="40">
        <v>992</v>
      </c>
      <c r="E998" s="69" t="s">
        <v>3325</v>
      </c>
      <c r="F998" s="53" t="s">
        <v>72</v>
      </c>
      <c r="G998" s="41"/>
      <c r="H998" s="46"/>
      <c r="I998" s="46" t="s">
        <v>124</v>
      </c>
      <c r="J998" s="46" t="s">
        <v>2519</v>
      </c>
      <c r="K998" s="46" t="s">
        <v>3087</v>
      </c>
      <c r="L998" s="16">
        <v>2017</v>
      </c>
      <c r="M998" s="16"/>
      <c r="N998" s="16"/>
      <c r="O998" s="16"/>
      <c r="P998" s="16"/>
      <c r="Q998" s="16"/>
      <c r="R998" s="16"/>
      <c r="S998" s="54" t="s">
        <v>40</v>
      </c>
      <c r="T998" s="16"/>
      <c r="U998" s="16"/>
      <c r="V998" s="16" t="str">
        <f t="shared" si="0"/>
        <v>B</v>
      </c>
      <c r="W998" s="13" t="str">
        <f t="shared" si="1"/>
        <v>Q3</v>
      </c>
      <c r="X998" s="46" t="s">
        <v>3326</v>
      </c>
      <c r="Y998" s="16" t="s">
        <v>3280</v>
      </c>
      <c r="Z998" s="16" t="s">
        <v>3209</v>
      </c>
    </row>
    <row r="999" spans="1:26" ht="15.75" customHeight="1">
      <c r="A999" s="48"/>
      <c r="B999" s="48"/>
      <c r="C999" s="89" t="s">
        <v>3007</v>
      </c>
      <c r="D999" s="40">
        <v>993</v>
      </c>
      <c r="E999" s="69" t="s">
        <v>3327</v>
      </c>
      <c r="F999" s="53" t="s">
        <v>58</v>
      </c>
      <c r="G999" s="41"/>
      <c r="H999" s="46"/>
      <c r="I999" s="46" t="s">
        <v>59</v>
      </c>
      <c r="J999" s="46" t="s">
        <v>788</v>
      </c>
      <c r="K999" s="46" t="s">
        <v>3328</v>
      </c>
      <c r="L999" s="16">
        <v>2017</v>
      </c>
      <c r="M999" s="16"/>
      <c r="N999" s="16"/>
      <c r="O999" s="16"/>
      <c r="P999" s="54" t="s">
        <v>40</v>
      </c>
      <c r="Q999" s="16"/>
      <c r="R999" s="16"/>
      <c r="S999" s="16"/>
      <c r="T999" s="16"/>
      <c r="U999" s="16"/>
      <c r="V999" s="16" t="str">
        <f t="shared" si="0"/>
        <v>C</v>
      </c>
      <c r="W999" s="13" t="str">
        <f t="shared" si="1"/>
        <v>Q4</v>
      </c>
      <c r="X999" s="46"/>
      <c r="Y999" s="16" t="s">
        <v>3280</v>
      </c>
      <c r="Z999" s="16" t="s">
        <v>3209</v>
      </c>
    </row>
    <row r="1000" spans="1:26" ht="15.75" customHeight="1">
      <c r="A1000" s="48"/>
      <c r="B1000" s="48"/>
      <c r="C1000" s="89" t="s">
        <v>3007</v>
      </c>
      <c r="D1000" s="40">
        <v>994</v>
      </c>
      <c r="E1000" s="69" t="s">
        <v>3329</v>
      </c>
      <c r="F1000" s="53" t="s">
        <v>58</v>
      </c>
      <c r="G1000" s="41"/>
      <c r="H1000" s="46"/>
      <c r="I1000" s="46" t="s">
        <v>59</v>
      </c>
      <c r="J1000" s="46" t="s">
        <v>3330</v>
      </c>
      <c r="K1000" s="46" t="s">
        <v>3331</v>
      </c>
      <c r="L1000" s="16">
        <v>2017</v>
      </c>
      <c r="M1000" s="16"/>
      <c r="N1000" s="16"/>
      <c r="O1000" s="16"/>
      <c r="P1000" s="54" t="s">
        <v>40</v>
      </c>
      <c r="Q1000" s="16"/>
      <c r="R1000" s="16"/>
      <c r="S1000" s="16"/>
      <c r="T1000" s="16"/>
      <c r="U1000" s="16"/>
      <c r="V1000" s="16" t="str">
        <f t="shared" si="0"/>
        <v>C</v>
      </c>
      <c r="W1000" s="13" t="str">
        <f t="shared" si="1"/>
        <v>Q4</v>
      </c>
      <c r="X1000" s="46"/>
      <c r="Y1000" s="16" t="s">
        <v>3280</v>
      </c>
      <c r="Z1000" s="16" t="s">
        <v>3209</v>
      </c>
    </row>
    <row r="1001" spans="1:26" ht="15.75" customHeight="1">
      <c r="A1001" s="48"/>
      <c r="B1001" s="48"/>
      <c r="C1001" s="89" t="s">
        <v>3007</v>
      </c>
      <c r="D1001" s="40">
        <v>995</v>
      </c>
      <c r="E1001" s="69" t="s">
        <v>3332</v>
      </c>
      <c r="F1001" s="53" t="s">
        <v>58</v>
      </c>
      <c r="G1001" s="41"/>
      <c r="H1001" s="46"/>
      <c r="I1001" s="46" t="s">
        <v>124</v>
      </c>
      <c r="J1001" s="46" t="s">
        <v>1890</v>
      </c>
      <c r="K1001" s="46" t="s">
        <v>3261</v>
      </c>
      <c r="L1001" s="16">
        <v>2017</v>
      </c>
      <c r="M1001" s="16"/>
      <c r="N1001" s="16"/>
      <c r="O1001" s="16"/>
      <c r="P1001" s="16"/>
      <c r="Q1001" s="16"/>
      <c r="R1001" s="16"/>
      <c r="S1001" s="54" t="s">
        <v>40</v>
      </c>
      <c r="T1001" s="16"/>
      <c r="U1001" s="16"/>
      <c r="V1001" s="16" t="str">
        <f t="shared" si="0"/>
        <v>B</v>
      </c>
      <c r="W1001" s="13" t="str">
        <f t="shared" si="1"/>
        <v>Q3</v>
      </c>
      <c r="X1001" s="46" t="s">
        <v>3333</v>
      </c>
      <c r="Y1001" s="16" t="s">
        <v>3208</v>
      </c>
      <c r="Z1001" s="16" t="s">
        <v>3209</v>
      </c>
    </row>
    <row r="1002" spans="1:26" ht="15.75" customHeight="1">
      <c r="A1002" s="48"/>
      <c r="B1002" s="48"/>
      <c r="C1002" s="89" t="s">
        <v>3007</v>
      </c>
      <c r="D1002" s="40">
        <v>996</v>
      </c>
      <c r="E1002" s="69" t="s">
        <v>2055</v>
      </c>
      <c r="F1002" s="53" t="s">
        <v>58</v>
      </c>
      <c r="G1002" s="41"/>
      <c r="H1002" s="46"/>
      <c r="I1002" s="46" t="s">
        <v>102</v>
      </c>
      <c r="J1002" s="46" t="s">
        <v>3334</v>
      </c>
      <c r="K1002" s="46" t="s">
        <v>3335</v>
      </c>
      <c r="L1002" s="16">
        <v>2017</v>
      </c>
      <c r="M1002" s="16"/>
      <c r="N1002" s="16"/>
      <c r="O1002" s="16"/>
      <c r="P1002" s="16"/>
      <c r="Q1002" s="16"/>
      <c r="R1002" s="54" t="s">
        <v>40</v>
      </c>
      <c r="S1002" s="16"/>
      <c r="T1002" s="16"/>
      <c r="U1002" s="16"/>
      <c r="V1002" s="16" t="str">
        <f t="shared" si="0"/>
        <v>A2</v>
      </c>
      <c r="W1002" s="13" t="str">
        <f t="shared" si="1"/>
        <v>Q2</v>
      </c>
      <c r="X1002" s="46" t="s">
        <v>3336</v>
      </c>
      <c r="Y1002" s="16" t="s">
        <v>3208</v>
      </c>
      <c r="Z1002" s="16" t="s">
        <v>3209</v>
      </c>
    </row>
    <row r="1003" spans="1:26" ht="15.75" customHeight="1">
      <c r="A1003" s="48"/>
      <c r="B1003" s="48"/>
      <c r="C1003" s="89" t="s">
        <v>3007</v>
      </c>
      <c r="D1003" s="40">
        <v>997</v>
      </c>
      <c r="E1003" s="69" t="s">
        <v>3337</v>
      </c>
      <c r="F1003" s="53" t="s">
        <v>58</v>
      </c>
      <c r="G1003" s="41"/>
      <c r="H1003" s="46"/>
      <c r="I1003" s="46" t="s">
        <v>102</v>
      </c>
      <c r="J1003" s="46" t="s">
        <v>299</v>
      </c>
      <c r="K1003" s="46" t="s">
        <v>1524</v>
      </c>
      <c r="L1003" s="16">
        <v>2017</v>
      </c>
      <c r="M1003" s="16"/>
      <c r="N1003" s="16"/>
      <c r="O1003" s="16"/>
      <c r="P1003" s="16"/>
      <c r="Q1003" s="16"/>
      <c r="R1003" s="16"/>
      <c r="S1003" s="16"/>
      <c r="T1003" s="54" t="s">
        <v>40</v>
      </c>
      <c r="U1003" s="16"/>
      <c r="V1003" s="16" t="str">
        <f t="shared" si="0"/>
        <v>C</v>
      </c>
      <c r="W1003" s="13" t="str">
        <f t="shared" si="1"/>
        <v>Q4</v>
      </c>
      <c r="X1003" s="46" t="s">
        <v>3338</v>
      </c>
      <c r="Y1003" s="16" t="s">
        <v>3208</v>
      </c>
      <c r="Z1003" s="16" t="s">
        <v>3209</v>
      </c>
    </row>
    <row r="1004" spans="1:26" ht="15.75" customHeight="1">
      <c r="A1004" s="48"/>
      <c r="B1004" s="48"/>
      <c r="C1004" s="89" t="s">
        <v>3007</v>
      </c>
      <c r="D1004" s="40">
        <v>998</v>
      </c>
      <c r="E1004" s="69" t="s">
        <v>1876</v>
      </c>
      <c r="F1004" s="53" t="s">
        <v>58</v>
      </c>
      <c r="G1004" s="41"/>
      <c r="H1004" s="46"/>
      <c r="I1004" s="46" t="s">
        <v>102</v>
      </c>
      <c r="J1004" s="46" t="s">
        <v>1915</v>
      </c>
      <c r="K1004" s="46" t="s">
        <v>3335</v>
      </c>
      <c r="L1004" s="16">
        <v>2017</v>
      </c>
      <c r="M1004" s="16"/>
      <c r="N1004" s="16"/>
      <c r="O1004" s="16"/>
      <c r="P1004" s="16"/>
      <c r="Q1004" s="16"/>
      <c r="R1004" s="54" t="s">
        <v>40</v>
      </c>
      <c r="S1004" s="16"/>
      <c r="T1004" s="16"/>
      <c r="U1004" s="16"/>
      <c r="V1004" s="16" t="str">
        <f t="shared" si="0"/>
        <v>A2</v>
      </c>
      <c r="W1004" s="13" t="str">
        <f t="shared" si="1"/>
        <v>Q2</v>
      </c>
      <c r="X1004" s="46" t="s">
        <v>1877</v>
      </c>
      <c r="Y1004" s="16" t="s">
        <v>3208</v>
      </c>
      <c r="Z1004" s="16" t="s">
        <v>3209</v>
      </c>
    </row>
    <row r="1005" spans="1:26" ht="15.75" customHeight="1">
      <c r="A1005" s="48"/>
      <c r="B1005" s="48"/>
      <c r="C1005" s="89" t="s">
        <v>3007</v>
      </c>
      <c r="D1005" s="40">
        <v>999</v>
      </c>
      <c r="E1005" s="69" t="s">
        <v>3339</v>
      </c>
      <c r="F1005" s="53" t="s">
        <v>58</v>
      </c>
      <c r="G1005" s="53" t="s">
        <v>72</v>
      </c>
      <c r="H1005" s="46"/>
      <c r="I1005" s="46" t="s">
        <v>59</v>
      </c>
      <c r="J1005" s="46" t="s">
        <v>788</v>
      </c>
      <c r="K1005" s="46" t="s">
        <v>3328</v>
      </c>
      <c r="L1005" s="16">
        <v>2017</v>
      </c>
      <c r="M1005" s="16"/>
      <c r="N1005" s="16"/>
      <c r="O1005" s="16"/>
      <c r="P1005" s="54" t="s">
        <v>40</v>
      </c>
      <c r="Q1005" s="16"/>
      <c r="R1005" s="16"/>
      <c r="S1005" s="16"/>
      <c r="T1005" s="16"/>
      <c r="U1005" s="16"/>
      <c r="V1005" s="16" t="str">
        <f t="shared" si="0"/>
        <v>C</v>
      </c>
      <c r="W1005" s="13" t="str">
        <f t="shared" si="1"/>
        <v>Q4</v>
      </c>
      <c r="X1005" s="71" t="s">
        <v>3340</v>
      </c>
      <c r="Y1005" s="16" t="s">
        <v>3208</v>
      </c>
      <c r="Z1005" s="16" t="s">
        <v>3209</v>
      </c>
    </row>
    <row r="1006" spans="1:26" ht="15.75" customHeight="1">
      <c r="A1006" s="48"/>
      <c r="B1006" s="48"/>
      <c r="C1006" s="89" t="s">
        <v>3007</v>
      </c>
      <c r="D1006" s="40">
        <v>1000</v>
      </c>
      <c r="E1006" s="69" t="s">
        <v>3341</v>
      </c>
      <c r="F1006" s="53" t="s">
        <v>58</v>
      </c>
      <c r="G1006" s="41"/>
      <c r="H1006" s="46"/>
      <c r="I1006" s="46" t="s">
        <v>59</v>
      </c>
      <c r="J1006" s="46" t="s">
        <v>153</v>
      </c>
      <c r="K1006" s="46" t="s">
        <v>272</v>
      </c>
      <c r="L1006" s="16">
        <v>2017</v>
      </c>
      <c r="M1006" s="16"/>
      <c r="N1006" s="16"/>
      <c r="O1006" s="16"/>
      <c r="P1006" s="16"/>
      <c r="Q1006" s="16"/>
      <c r="R1006" s="54" t="s">
        <v>40</v>
      </c>
      <c r="S1006" s="16"/>
      <c r="T1006" s="16"/>
      <c r="U1006" s="16"/>
      <c r="V1006" s="16" t="str">
        <f t="shared" si="0"/>
        <v>A2</v>
      </c>
      <c r="W1006" s="13" t="str">
        <f t="shared" si="1"/>
        <v>Q2</v>
      </c>
      <c r="X1006" s="46" t="s">
        <v>437</v>
      </c>
      <c r="Y1006" s="16" t="s">
        <v>3208</v>
      </c>
      <c r="Z1006" s="16" t="s">
        <v>3209</v>
      </c>
    </row>
    <row r="1007" spans="1:26" ht="15.75" customHeight="1">
      <c r="A1007" s="48"/>
      <c r="B1007" s="48"/>
      <c r="C1007" s="89" t="s">
        <v>3007</v>
      </c>
      <c r="D1007" s="40">
        <v>1001</v>
      </c>
      <c r="E1007" s="69" t="s">
        <v>3342</v>
      </c>
      <c r="F1007" s="53" t="s">
        <v>58</v>
      </c>
      <c r="G1007" s="41"/>
      <c r="H1007" s="46"/>
      <c r="I1007" s="46" t="s">
        <v>52</v>
      </c>
      <c r="J1007" s="46" t="s">
        <v>1890</v>
      </c>
      <c r="K1007" s="46" t="s">
        <v>3261</v>
      </c>
      <c r="L1007" s="16">
        <v>2017</v>
      </c>
      <c r="M1007" s="16"/>
      <c r="N1007" s="16"/>
      <c r="O1007" s="16"/>
      <c r="P1007" s="16"/>
      <c r="Q1007" s="16"/>
      <c r="R1007" s="54" t="s">
        <v>40</v>
      </c>
      <c r="S1007" s="16"/>
      <c r="T1007" s="16"/>
      <c r="U1007" s="16"/>
      <c r="V1007" s="16" t="str">
        <f t="shared" si="0"/>
        <v>A2</v>
      </c>
      <c r="W1007" s="13" t="str">
        <f t="shared" si="1"/>
        <v>Q2</v>
      </c>
      <c r="X1007" s="46" t="s">
        <v>3343</v>
      </c>
      <c r="Y1007" s="16" t="s">
        <v>3208</v>
      </c>
      <c r="Z1007" s="16" t="s">
        <v>3209</v>
      </c>
    </row>
    <row r="1008" spans="1:26" ht="15.75" customHeight="1">
      <c r="A1008" s="48"/>
      <c r="B1008" s="48"/>
      <c r="C1008" s="89" t="s">
        <v>3007</v>
      </c>
      <c r="D1008" s="40">
        <v>1002</v>
      </c>
      <c r="E1008" s="69" t="s">
        <v>3344</v>
      </c>
      <c r="F1008" s="53" t="s">
        <v>58</v>
      </c>
      <c r="G1008" s="41"/>
      <c r="H1008" s="46"/>
      <c r="I1008" s="46" t="s">
        <v>102</v>
      </c>
      <c r="J1008" s="46" t="s">
        <v>299</v>
      </c>
      <c r="K1008" s="46" t="s">
        <v>3345</v>
      </c>
      <c r="L1008" s="16">
        <v>2017</v>
      </c>
      <c r="M1008" s="16"/>
      <c r="N1008" s="16"/>
      <c r="O1008" s="16"/>
      <c r="P1008" s="16"/>
      <c r="Q1008" s="16"/>
      <c r="R1008" s="16"/>
      <c r="S1008" s="16"/>
      <c r="T1008" s="54" t="s">
        <v>40</v>
      </c>
      <c r="U1008" s="16"/>
      <c r="V1008" s="16" t="str">
        <f t="shared" si="0"/>
        <v>C</v>
      </c>
      <c r="W1008" s="13" t="str">
        <f t="shared" si="1"/>
        <v>Q4</v>
      </c>
      <c r="X1008" s="46" t="s">
        <v>3346</v>
      </c>
      <c r="Y1008" s="16" t="s">
        <v>3208</v>
      </c>
      <c r="Z1008" s="16" t="s">
        <v>3209</v>
      </c>
    </row>
    <row r="1009" spans="1:26" ht="15.75" customHeight="1">
      <c r="A1009" s="48"/>
      <c r="B1009" s="48"/>
      <c r="C1009" s="89" t="s">
        <v>3007</v>
      </c>
      <c r="D1009" s="40">
        <v>1003</v>
      </c>
      <c r="E1009" s="69" t="s">
        <v>3347</v>
      </c>
      <c r="F1009" s="53" t="s">
        <v>58</v>
      </c>
      <c r="G1009" s="41"/>
      <c r="H1009" s="46"/>
      <c r="I1009" s="46" t="s">
        <v>59</v>
      </c>
      <c r="J1009" s="46" t="s">
        <v>3348</v>
      </c>
      <c r="K1009" s="46" t="s">
        <v>3349</v>
      </c>
      <c r="L1009" s="16">
        <v>2017</v>
      </c>
      <c r="M1009" s="16"/>
      <c r="N1009" s="16"/>
      <c r="O1009" s="16"/>
      <c r="P1009" s="16"/>
      <c r="Q1009" s="16"/>
      <c r="R1009" s="16"/>
      <c r="S1009" s="16"/>
      <c r="T1009" s="54" t="s">
        <v>40</v>
      </c>
      <c r="U1009" s="16"/>
      <c r="V1009" s="16" t="str">
        <f t="shared" si="0"/>
        <v>C</v>
      </c>
      <c r="W1009" s="13" t="str">
        <f t="shared" si="1"/>
        <v>Q4</v>
      </c>
      <c r="X1009" s="46" t="s">
        <v>3350</v>
      </c>
      <c r="Y1009" s="16" t="s">
        <v>3208</v>
      </c>
      <c r="Z1009" s="16" t="s">
        <v>3209</v>
      </c>
    </row>
    <row r="1010" spans="1:26" ht="15.75" customHeight="1">
      <c r="A1010" s="48"/>
      <c r="B1010" s="48"/>
      <c r="C1010" s="89" t="s">
        <v>3007</v>
      </c>
      <c r="D1010" s="40">
        <v>1004</v>
      </c>
      <c r="E1010" s="69" t="s">
        <v>3351</v>
      </c>
      <c r="F1010" s="53" t="s">
        <v>58</v>
      </c>
      <c r="G1010" s="41"/>
      <c r="H1010" s="46"/>
      <c r="I1010" s="46" t="s">
        <v>102</v>
      </c>
      <c r="J1010" s="46" t="s">
        <v>299</v>
      </c>
      <c r="K1010" s="46" t="s">
        <v>300</v>
      </c>
      <c r="L1010" s="16">
        <v>2017</v>
      </c>
      <c r="M1010" s="16"/>
      <c r="N1010" s="16"/>
      <c r="O1010" s="16"/>
      <c r="P1010" s="16"/>
      <c r="Q1010" s="16"/>
      <c r="R1010" s="16"/>
      <c r="S1010" s="16"/>
      <c r="T1010" s="54" t="s">
        <v>40</v>
      </c>
      <c r="U1010" s="16"/>
      <c r="V1010" s="16" t="str">
        <f t="shared" si="0"/>
        <v>C</v>
      </c>
      <c r="W1010" s="13" t="str">
        <f t="shared" si="1"/>
        <v>Q4</v>
      </c>
      <c r="X1010" s="71" t="s">
        <v>2072</v>
      </c>
      <c r="Y1010" s="16" t="s">
        <v>3208</v>
      </c>
      <c r="Z1010" s="16" t="s">
        <v>3209</v>
      </c>
    </row>
    <row r="1011" spans="1:26" ht="15.75" customHeight="1">
      <c r="A1011" s="48"/>
      <c r="B1011" s="48"/>
      <c r="C1011" s="89" t="s">
        <v>3007</v>
      </c>
      <c r="D1011" s="40">
        <v>1005</v>
      </c>
      <c r="E1011" s="69" t="s">
        <v>3352</v>
      </c>
      <c r="F1011" s="53" t="s">
        <v>51</v>
      </c>
      <c r="G1011" s="41"/>
      <c r="H1011" s="46"/>
      <c r="I1011" s="46" t="s">
        <v>91</v>
      </c>
      <c r="J1011" s="46" t="s">
        <v>148</v>
      </c>
      <c r="K1011" s="46" t="s">
        <v>149</v>
      </c>
      <c r="L1011" s="16">
        <v>2016</v>
      </c>
      <c r="M1011" s="16"/>
      <c r="N1011" s="16"/>
      <c r="O1011" s="16"/>
      <c r="P1011" s="16"/>
      <c r="Q1011" s="16"/>
      <c r="R1011" s="54" t="s">
        <v>40</v>
      </c>
      <c r="S1011" s="16"/>
      <c r="T1011" s="16"/>
      <c r="U1011" s="16"/>
      <c r="V1011" s="16" t="str">
        <f t="shared" si="0"/>
        <v>A2</v>
      </c>
      <c r="W1011" s="13" t="str">
        <f t="shared" si="1"/>
        <v>Q2</v>
      </c>
      <c r="X1011" s="71" t="s">
        <v>3353</v>
      </c>
      <c r="Y1011" s="16" t="s">
        <v>3224</v>
      </c>
      <c r="Z1011" s="16" t="s">
        <v>3042</v>
      </c>
    </row>
    <row r="1012" spans="1:26" ht="15.75" customHeight="1">
      <c r="A1012" s="48"/>
      <c r="B1012" s="48"/>
      <c r="C1012" s="89" t="s">
        <v>3007</v>
      </c>
      <c r="D1012" s="40">
        <v>1006</v>
      </c>
      <c r="E1012" s="69" t="s">
        <v>3354</v>
      </c>
      <c r="F1012" s="53" t="s">
        <v>58</v>
      </c>
      <c r="G1012" s="41"/>
      <c r="H1012" s="46"/>
      <c r="I1012" s="45" t="s">
        <v>110</v>
      </c>
      <c r="J1012" s="46" t="s">
        <v>260</v>
      </c>
      <c r="K1012" s="46" t="s">
        <v>261</v>
      </c>
      <c r="L1012" s="16">
        <v>2016</v>
      </c>
      <c r="M1012" s="16"/>
      <c r="N1012" s="16"/>
      <c r="O1012" s="16"/>
      <c r="P1012" s="16"/>
      <c r="Q1012" s="54" t="s">
        <v>40</v>
      </c>
      <c r="R1012" s="16"/>
      <c r="S1012" s="16"/>
      <c r="T1012" s="16"/>
      <c r="U1012" s="16"/>
      <c r="V1012" s="16" t="str">
        <f t="shared" si="0"/>
        <v>A1</v>
      </c>
      <c r="W1012" s="13" t="str">
        <f t="shared" si="1"/>
        <v>Q1</v>
      </c>
      <c r="X1012" s="46" t="s">
        <v>653</v>
      </c>
      <c r="Y1012" s="16" t="s">
        <v>3016</v>
      </c>
      <c r="Z1012" s="16" t="s">
        <v>3042</v>
      </c>
    </row>
    <row r="1013" spans="1:26" ht="15.75" customHeight="1">
      <c r="A1013" s="48"/>
      <c r="B1013" s="48"/>
      <c r="C1013" s="89" t="s">
        <v>3007</v>
      </c>
      <c r="D1013" s="40">
        <v>1007</v>
      </c>
      <c r="E1013" s="69" t="s">
        <v>3355</v>
      </c>
      <c r="F1013" s="45" t="s">
        <v>168</v>
      </c>
      <c r="G1013" s="41"/>
      <c r="H1013" s="46"/>
      <c r="I1013" s="46" t="s">
        <v>59</v>
      </c>
      <c r="J1013" s="46" t="s">
        <v>523</v>
      </c>
      <c r="K1013" s="46" t="s">
        <v>447</v>
      </c>
      <c r="L1013" s="16">
        <v>2016</v>
      </c>
      <c r="M1013" s="16"/>
      <c r="N1013" s="16"/>
      <c r="O1013" s="16"/>
      <c r="P1013" s="54" t="s">
        <v>40</v>
      </c>
      <c r="Q1013" s="16"/>
      <c r="R1013" s="16"/>
      <c r="S1013" s="16"/>
      <c r="T1013" s="16"/>
      <c r="U1013" s="16"/>
      <c r="V1013" s="16" t="str">
        <f t="shared" si="0"/>
        <v>C</v>
      </c>
      <c r="W1013" s="13" t="str">
        <f t="shared" si="1"/>
        <v>Q4</v>
      </c>
      <c r="X1013" s="46"/>
      <c r="Y1013" s="16" t="s">
        <v>3356</v>
      </c>
      <c r="Z1013" s="16" t="s">
        <v>3209</v>
      </c>
    </row>
    <row r="1014" spans="1:26" ht="15.75" customHeight="1">
      <c r="A1014" s="48"/>
      <c r="B1014" s="48"/>
      <c r="C1014" s="89" t="s">
        <v>3007</v>
      </c>
      <c r="D1014" s="40">
        <v>1008</v>
      </c>
      <c r="E1014" s="69" t="s">
        <v>3357</v>
      </c>
      <c r="F1014" s="53" t="s">
        <v>58</v>
      </c>
      <c r="G1014" s="41"/>
      <c r="H1014" s="46"/>
      <c r="I1014" s="46" t="s">
        <v>59</v>
      </c>
      <c r="J1014" s="46" t="s">
        <v>523</v>
      </c>
      <c r="K1014" s="46" t="s">
        <v>447</v>
      </c>
      <c r="L1014" s="16">
        <v>2016</v>
      </c>
      <c r="M1014" s="16"/>
      <c r="N1014" s="16"/>
      <c r="O1014" s="16"/>
      <c r="P1014" s="54" t="s">
        <v>40</v>
      </c>
      <c r="Q1014" s="16"/>
      <c r="R1014" s="16"/>
      <c r="S1014" s="16"/>
      <c r="T1014" s="16"/>
      <c r="U1014" s="16"/>
      <c r="V1014" s="16" t="str">
        <f t="shared" si="0"/>
        <v>C</v>
      </c>
      <c r="W1014" s="13" t="str">
        <f t="shared" si="1"/>
        <v>Q4</v>
      </c>
      <c r="X1014" s="46"/>
      <c r="Y1014" s="16" t="s">
        <v>3356</v>
      </c>
      <c r="Z1014" s="16" t="s">
        <v>3209</v>
      </c>
    </row>
    <row r="1015" spans="1:26" ht="15.75" customHeight="1">
      <c r="A1015" s="48"/>
      <c r="B1015" s="48"/>
      <c r="C1015" s="89" t="s">
        <v>3007</v>
      </c>
      <c r="D1015" s="40">
        <v>1009</v>
      </c>
      <c r="E1015" s="69" t="s">
        <v>3358</v>
      </c>
      <c r="F1015" s="53" t="s">
        <v>51</v>
      </c>
      <c r="G1015" s="41"/>
      <c r="H1015" s="46"/>
      <c r="I1015" s="45" t="s">
        <v>110</v>
      </c>
      <c r="J1015" s="46" t="s">
        <v>3359</v>
      </c>
      <c r="K1015" s="46" t="s">
        <v>3360</v>
      </c>
      <c r="L1015" s="16">
        <v>2016</v>
      </c>
      <c r="M1015" s="16"/>
      <c r="N1015" s="16"/>
      <c r="O1015" s="16"/>
      <c r="P1015" s="16"/>
      <c r="Q1015" s="16"/>
      <c r="R1015" s="54" t="s">
        <v>40</v>
      </c>
      <c r="S1015" s="16"/>
      <c r="T1015" s="16"/>
      <c r="U1015" s="16"/>
      <c r="V1015" s="16" t="str">
        <f t="shared" si="0"/>
        <v>A2</v>
      </c>
      <c r="W1015" s="13" t="str">
        <f t="shared" si="1"/>
        <v>Q2</v>
      </c>
      <c r="X1015" s="46" t="s">
        <v>3361</v>
      </c>
      <c r="Y1015" s="16" t="s">
        <v>3232</v>
      </c>
      <c r="Z1015" s="16" t="s">
        <v>3209</v>
      </c>
    </row>
    <row r="1016" spans="1:26" ht="15.75" customHeight="1">
      <c r="A1016" s="48"/>
      <c r="B1016" s="48"/>
      <c r="C1016" s="89" t="s">
        <v>3007</v>
      </c>
      <c r="D1016" s="40">
        <v>1010</v>
      </c>
      <c r="E1016" s="69" t="s">
        <v>3362</v>
      </c>
      <c r="F1016" s="53" t="s">
        <v>51</v>
      </c>
      <c r="G1016" s="41"/>
      <c r="H1016" s="46"/>
      <c r="I1016" s="46" t="s">
        <v>608</v>
      </c>
      <c r="J1016" s="46" t="s">
        <v>3363</v>
      </c>
      <c r="K1016" s="46" t="s">
        <v>3364</v>
      </c>
      <c r="L1016" s="16">
        <v>2016</v>
      </c>
      <c r="M1016" s="16"/>
      <c r="N1016" s="16"/>
      <c r="O1016" s="16"/>
      <c r="P1016" s="16"/>
      <c r="Q1016" s="16"/>
      <c r="R1016" s="16"/>
      <c r="S1016" s="16"/>
      <c r="T1016" s="16"/>
      <c r="U1016" s="54" t="s">
        <v>40</v>
      </c>
      <c r="V1016" s="16" t="str">
        <f t="shared" si="0"/>
        <v>NI</v>
      </c>
      <c r="W1016" s="13" t="str">
        <f t="shared" si="1"/>
        <v>NI</v>
      </c>
      <c r="X1016" s="46" t="s">
        <v>3365</v>
      </c>
      <c r="Y1016" s="16" t="s">
        <v>3016</v>
      </c>
      <c r="Z1016" s="16" t="s">
        <v>3042</v>
      </c>
    </row>
    <row r="1017" spans="1:26" ht="15.75" customHeight="1">
      <c r="A1017" s="48"/>
      <c r="B1017" s="48"/>
      <c r="C1017" s="89" t="s">
        <v>3007</v>
      </c>
      <c r="D1017" s="40">
        <v>1011</v>
      </c>
      <c r="E1017" s="69" t="s">
        <v>3366</v>
      </c>
      <c r="F1017" s="53" t="s">
        <v>51</v>
      </c>
      <c r="G1017" s="53" t="s">
        <v>35</v>
      </c>
      <c r="H1017" s="46"/>
      <c r="I1017" s="46" t="s">
        <v>91</v>
      </c>
      <c r="J1017" s="46" t="s">
        <v>148</v>
      </c>
      <c r="K1017" s="46" t="s">
        <v>169</v>
      </c>
      <c r="L1017" s="16">
        <v>2016</v>
      </c>
      <c r="M1017" s="16"/>
      <c r="N1017" s="16"/>
      <c r="O1017" s="16"/>
      <c r="P1017" s="16"/>
      <c r="Q1017" s="16"/>
      <c r="R1017" s="54" t="s">
        <v>40</v>
      </c>
      <c r="S1017" s="16"/>
      <c r="T1017" s="16"/>
      <c r="U1017" s="16"/>
      <c r="V1017" s="16" t="str">
        <f t="shared" si="0"/>
        <v>A2</v>
      </c>
      <c r="W1017" s="13" t="str">
        <f t="shared" si="1"/>
        <v>Q2</v>
      </c>
      <c r="X1017" s="46" t="s">
        <v>675</v>
      </c>
      <c r="Y1017" s="16" t="s">
        <v>3016</v>
      </c>
      <c r="Z1017" s="16" t="s">
        <v>3042</v>
      </c>
    </row>
    <row r="1018" spans="1:26" ht="15.75" customHeight="1">
      <c r="A1018" s="48"/>
      <c r="B1018" s="48"/>
      <c r="C1018" s="89" t="s">
        <v>3007</v>
      </c>
      <c r="D1018" s="40">
        <v>1012</v>
      </c>
      <c r="E1018" s="69" t="s">
        <v>3367</v>
      </c>
      <c r="F1018" s="53" t="s">
        <v>58</v>
      </c>
      <c r="G1018" s="41"/>
      <c r="H1018" s="46"/>
      <c r="I1018" s="45" t="s">
        <v>110</v>
      </c>
      <c r="J1018" s="46" t="s">
        <v>3368</v>
      </c>
      <c r="K1018" s="46" t="s">
        <v>3369</v>
      </c>
      <c r="L1018" s="16">
        <v>2016</v>
      </c>
      <c r="M1018" s="16"/>
      <c r="N1018" s="16"/>
      <c r="O1018" s="16"/>
      <c r="P1018" s="16"/>
      <c r="Q1018" s="16"/>
      <c r="R1018" s="54" t="s">
        <v>40</v>
      </c>
      <c r="S1018" s="16"/>
      <c r="T1018" s="16"/>
      <c r="U1018" s="16"/>
      <c r="V1018" s="16" t="str">
        <f t="shared" si="0"/>
        <v>A2</v>
      </c>
      <c r="W1018" s="13" t="str">
        <f t="shared" si="1"/>
        <v>Q2</v>
      </c>
      <c r="X1018" s="46" t="s">
        <v>3370</v>
      </c>
      <c r="Y1018" s="16" t="s">
        <v>3016</v>
      </c>
      <c r="Z1018" s="16" t="s">
        <v>3209</v>
      </c>
    </row>
    <row r="1019" spans="1:26" ht="15.75" customHeight="1">
      <c r="A1019" s="48"/>
      <c r="B1019" s="48"/>
      <c r="C1019" s="89" t="s">
        <v>3007</v>
      </c>
      <c r="D1019" s="40">
        <v>1013</v>
      </c>
      <c r="E1019" s="69" t="s">
        <v>3371</v>
      </c>
      <c r="F1019" s="53" t="s">
        <v>58</v>
      </c>
      <c r="G1019" s="41"/>
      <c r="H1019" s="46"/>
      <c r="I1019" s="46" t="s">
        <v>102</v>
      </c>
      <c r="J1019" s="46" t="s">
        <v>3372</v>
      </c>
      <c r="K1019" s="46" t="s">
        <v>3373</v>
      </c>
      <c r="L1019" s="16">
        <v>2016</v>
      </c>
      <c r="M1019" s="16"/>
      <c r="N1019" s="16"/>
      <c r="O1019" s="16"/>
      <c r="P1019" s="16"/>
      <c r="Q1019" s="16"/>
      <c r="R1019" s="54" t="s">
        <v>40</v>
      </c>
      <c r="S1019" s="16"/>
      <c r="T1019" s="16"/>
      <c r="U1019" s="16"/>
      <c r="V1019" s="16" t="str">
        <f t="shared" si="0"/>
        <v>A2</v>
      </c>
      <c r="W1019" s="13" t="str">
        <f t="shared" si="1"/>
        <v>Q2</v>
      </c>
      <c r="X1019" s="46" t="s">
        <v>3374</v>
      </c>
      <c r="Y1019" s="16" t="s">
        <v>3016</v>
      </c>
      <c r="Z1019" s="16" t="s">
        <v>3042</v>
      </c>
    </row>
    <row r="1020" spans="1:26" ht="15.75" customHeight="1">
      <c r="A1020" s="48"/>
      <c r="B1020" s="48"/>
      <c r="C1020" s="89" t="s">
        <v>3007</v>
      </c>
      <c r="D1020" s="40">
        <v>1014</v>
      </c>
      <c r="E1020" s="69" t="s">
        <v>3375</v>
      </c>
      <c r="F1020" s="53" t="s">
        <v>35</v>
      </c>
      <c r="G1020" s="41"/>
      <c r="H1020" s="46"/>
      <c r="I1020" s="46" t="s">
        <v>862</v>
      </c>
      <c r="J1020" s="46" t="s">
        <v>3186</v>
      </c>
      <c r="K1020" s="46" t="s">
        <v>3376</v>
      </c>
      <c r="L1020" s="16">
        <v>2016</v>
      </c>
      <c r="M1020" s="16"/>
      <c r="N1020" s="16"/>
      <c r="O1020" s="16"/>
      <c r="P1020" s="16"/>
      <c r="Q1020" s="16"/>
      <c r="R1020" s="54" t="s">
        <v>40</v>
      </c>
      <c r="S1020" s="16"/>
      <c r="T1020" s="16"/>
      <c r="U1020" s="16"/>
      <c r="V1020" s="16" t="str">
        <f t="shared" si="0"/>
        <v>A2</v>
      </c>
      <c r="W1020" s="13" t="str">
        <f t="shared" si="1"/>
        <v>Q2</v>
      </c>
      <c r="X1020" s="46"/>
      <c r="Y1020" s="16" t="s">
        <v>3232</v>
      </c>
      <c r="Z1020" s="16" t="s">
        <v>3209</v>
      </c>
    </row>
    <row r="1021" spans="1:26" ht="15.75" customHeight="1">
      <c r="A1021" s="48"/>
      <c r="B1021" s="48"/>
      <c r="C1021" s="89" t="s">
        <v>3007</v>
      </c>
      <c r="D1021" s="40">
        <v>1015</v>
      </c>
      <c r="E1021" s="69" t="s">
        <v>3377</v>
      </c>
      <c r="F1021" s="53" t="s">
        <v>168</v>
      </c>
      <c r="G1021" s="41"/>
      <c r="H1021" s="46"/>
      <c r="I1021" s="46" t="s">
        <v>59</v>
      </c>
      <c r="J1021" s="46" t="s">
        <v>523</v>
      </c>
      <c r="K1021" s="46" t="s">
        <v>447</v>
      </c>
      <c r="L1021" s="16">
        <v>2016</v>
      </c>
      <c r="M1021" s="16"/>
      <c r="N1021" s="16"/>
      <c r="O1021" s="16"/>
      <c r="P1021" s="54" t="s">
        <v>40</v>
      </c>
      <c r="Q1021" s="16"/>
      <c r="R1021" s="16"/>
      <c r="S1021" s="16"/>
      <c r="T1021" s="16"/>
      <c r="U1021" s="16"/>
      <c r="V1021" s="16" t="str">
        <f t="shared" si="0"/>
        <v>C</v>
      </c>
      <c r="W1021" s="13" t="str">
        <f t="shared" si="1"/>
        <v>Q4</v>
      </c>
      <c r="X1021" s="71" t="s">
        <v>3378</v>
      </c>
      <c r="Y1021" s="16" t="s">
        <v>3356</v>
      </c>
      <c r="Z1021" s="16" t="s">
        <v>3209</v>
      </c>
    </row>
    <row r="1022" spans="1:26" ht="15.75" customHeight="1">
      <c r="A1022" s="48"/>
      <c r="B1022" s="48"/>
      <c r="C1022" s="89" t="s">
        <v>3007</v>
      </c>
      <c r="D1022" s="40">
        <v>1016</v>
      </c>
      <c r="E1022" s="69" t="s">
        <v>3379</v>
      </c>
      <c r="F1022" s="53" t="s">
        <v>51</v>
      </c>
      <c r="G1022" s="41"/>
      <c r="H1022" s="46"/>
      <c r="I1022" s="46" t="s">
        <v>862</v>
      </c>
      <c r="J1022" s="46" t="s">
        <v>3186</v>
      </c>
      <c r="K1022" s="46" t="s">
        <v>3376</v>
      </c>
      <c r="L1022" s="16">
        <v>2016</v>
      </c>
      <c r="M1022" s="16"/>
      <c r="N1022" s="16"/>
      <c r="O1022" s="16"/>
      <c r="P1022" s="16"/>
      <c r="Q1022" s="16"/>
      <c r="R1022" s="54" t="s">
        <v>40</v>
      </c>
      <c r="S1022" s="16"/>
      <c r="T1022" s="16"/>
      <c r="U1022" s="16"/>
      <c r="V1022" s="16" t="str">
        <f t="shared" si="0"/>
        <v>A2</v>
      </c>
      <c r="W1022" s="13" t="str">
        <f t="shared" si="1"/>
        <v>Q2</v>
      </c>
      <c r="X1022" s="46" t="s">
        <v>3380</v>
      </c>
      <c r="Y1022" s="16" t="s">
        <v>3232</v>
      </c>
      <c r="Z1022" s="16" t="s">
        <v>3209</v>
      </c>
    </row>
    <row r="1023" spans="1:26" ht="15.75" customHeight="1">
      <c r="A1023" s="48"/>
      <c r="B1023" s="48"/>
      <c r="C1023" s="89" t="s">
        <v>3007</v>
      </c>
      <c r="D1023" s="40">
        <v>1017</v>
      </c>
      <c r="E1023" s="69" t="s">
        <v>3381</v>
      </c>
      <c r="F1023" s="53" t="s">
        <v>51</v>
      </c>
      <c r="G1023" s="41"/>
      <c r="H1023" s="46"/>
      <c r="I1023" s="46" t="s">
        <v>91</v>
      </c>
      <c r="J1023" s="46" t="s">
        <v>3382</v>
      </c>
      <c r="K1023" s="46" t="s">
        <v>3383</v>
      </c>
      <c r="L1023" s="16">
        <v>2016</v>
      </c>
      <c r="M1023" s="16"/>
      <c r="N1023" s="16"/>
      <c r="O1023" s="16"/>
      <c r="P1023" s="16"/>
      <c r="Q1023" s="16"/>
      <c r="R1023" s="16"/>
      <c r="S1023" s="16"/>
      <c r="T1023" s="54" t="s">
        <v>40</v>
      </c>
      <c r="U1023" s="16"/>
      <c r="V1023" s="16" t="str">
        <f t="shared" si="0"/>
        <v>C</v>
      </c>
      <c r="W1023" s="13" t="str">
        <f t="shared" si="1"/>
        <v>Q4</v>
      </c>
      <c r="X1023" s="46"/>
      <c r="Y1023" s="16" t="s">
        <v>3384</v>
      </c>
      <c r="Z1023" s="16" t="s">
        <v>3209</v>
      </c>
    </row>
    <row r="1024" spans="1:26" ht="15.75" customHeight="1">
      <c r="A1024" s="48"/>
      <c r="B1024" s="48"/>
      <c r="C1024" s="89" t="s">
        <v>3007</v>
      </c>
      <c r="D1024" s="40">
        <v>1018</v>
      </c>
      <c r="E1024" s="69" t="s">
        <v>3385</v>
      </c>
      <c r="F1024" s="53" t="s">
        <v>58</v>
      </c>
      <c r="G1024" s="41"/>
      <c r="H1024" s="46"/>
      <c r="I1024" s="45" t="s">
        <v>110</v>
      </c>
      <c r="J1024" s="46" t="s">
        <v>3368</v>
      </c>
      <c r="K1024" s="46" t="s">
        <v>3369</v>
      </c>
      <c r="L1024" s="16">
        <v>2016</v>
      </c>
      <c r="M1024" s="16"/>
      <c r="N1024" s="16"/>
      <c r="O1024" s="16"/>
      <c r="P1024" s="16"/>
      <c r="Q1024" s="16"/>
      <c r="R1024" s="54" t="s">
        <v>40</v>
      </c>
      <c r="S1024" s="16"/>
      <c r="T1024" s="16"/>
      <c r="U1024" s="16"/>
      <c r="V1024" s="16" t="str">
        <f t="shared" si="0"/>
        <v>A2</v>
      </c>
      <c r="W1024" s="13" t="str">
        <f t="shared" si="1"/>
        <v>Q2</v>
      </c>
      <c r="X1024" s="46" t="s">
        <v>966</v>
      </c>
      <c r="Y1024" s="16" t="s">
        <v>3016</v>
      </c>
      <c r="Z1024" s="16" t="s">
        <v>3209</v>
      </c>
    </row>
    <row r="1025" spans="1:26" ht="15.75" customHeight="1">
      <c r="A1025" s="48"/>
      <c r="B1025" s="48"/>
      <c r="C1025" s="89" t="s">
        <v>3007</v>
      </c>
      <c r="D1025" s="40">
        <v>1019</v>
      </c>
      <c r="E1025" s="69" t="s">
        <v>3386</v>
      </c>
      <c r="F1025" s="53" t="s">
        <v>51</v>
      </c>
      <c r="G1025" s="41"/>
      <c r="H1025" s="46"/>
      <c r="I1025" s="46" t="s">
        <v>52</v>
      </c>
      <c r="J1025" s="46" t="s">
        <v>1915</v>
      </c>
      <c r="K1025" s="46" t="s">
        <v>293</v>
      </c>
      <c r="L1025" s="16">
        <v>2016</v>
      </c>
      <c r="M1025" s="16"/>
      <c r="N1025" s="16"/>
      <c r="O1025" s="16"/>
      <c r="P1025" s="16"/>
      <c r="Q1025" s="16"/>
      <c r="R1025" s="54" t="s">
        <v>40</v>
      </c>
      <c r="S1025" s="16"/>
      <c r="T1025" s="16"/>
      <c r="U1025" s="16"/>
      <c r="V1025" s="16" t="str">
        <f t="shared" si="0"/>
        <v>A2</v>
      </c>
      <c r="W1025" s="13" t="str">
        <f t="shared" si="1"/>
        <v>Q2</v>
      </c>
      <c r="X1025" s="46" t="s">
        <v>3387</v>
      </c>
      <c r="Y1025" s="16" t="s">
        <v>3388</v>
      </c>
      <c r="Z1025" s="16" t="s">
        <v>3209</v>
      </c>
    </row>
    <row r="1026" spans="1:26" ht="15.75" customHeight="1">
      <c r="A1026" s="48"/>
      <c r="B1026" s="48"/>
      <c r="C1026" s="89" t="s">
        <v>3007</v>
      </c>
      <c r="D1026" s="40">
        <v>1020</v>
      </c>
      <c r="E1026" s="69" t="s">
        <v>3389</v>
      </c>
      <c r="F1026" s="53" t="s">
        <v>3390</v>
      </c>
      <c r="G1026" s="41"/>
      <c r="H1026" s="46"/>
      <c r="I1026" s="46" t="s">
        <v>52</v>
      </c>
      <c r="J1026" s="46" t="s">
        <v>1915</v>
      </c>
      <c r="K1026" s="46" t="s">
        <v>293</v>
      </c>
      <c r="L1026" s="16">
        <v>2016</v>
      </c>
      <c r="M1026" s="16"/>
      <c r="N1026" s="16"/>
      <c r="O1026" s="16"/>
      <c r="P1026" s="16"/>
      <c r="Q1026" s="16"/>
      <c r="R1026" s="54" t="s">
        <v>40</v>
      </c>
      <c r="S1026" s="16"/>
      <c r="T1026" s="16"/>
      <c r="U1026" s="16"/>
      <c r="V1026" s="16" t="str">
        <f t="shared" si="0"/>
        <v>A2</v>
      </c>
      <c r="W1026" s="13" t="str">
        <f t="shared" si="1"/>
        <v>Q2</v>
      </c>
      <c r="X1026" s="46" t="s">
        <v>3391</v>
      </c>
      <c r="Y1026" s="16" t="s">
        <v>3388</v>
      </c>
      <c r="Z1026" s="16" t="s">
        <v>3209</v>
      </c>
    </row>
    <row r="1027" spans="1:26" ht="15.75" customHeight="1">
      <c r="A1027" s="48"/>
      <c r="B1027" s="48"/>
      <c r="C1027" s="89" t="s">
        <v>3007</v>
      </c>
      <c r="D1027" s="40">
        <v>1021</v>
      </c>
      <c r="E1027" s="69" t="s">
        <v>3392</v>
      </c>
      <c r="F1027" s="53" t="s">
        <v>58</v>
      </c>
      <c r="G1027" s="41"/>
      <c r="H1027" s="46"/>
      <c r="I1027" s="46" t="s">
        <v>59</v>
      </c>
      <c r="J1027" s="46" t="s">
        <v>1107</v>
      </c>
      <c r="K1027" s="46" t="s">
        <v>126</v>
      </c>
      <c r="L1027" s="16">
        <v>2016</v>
      </c>
      <c r="M1027" s="16"/>
      <c r="N1027" s="16"/>
      <c r="O1027" s="16"/>
      <c r="P1027" s="16"/>
      <c r="Q1027" s="16"/>
      <c r="R1027" s="16"/>
      <c r="S1027" s="16"/>
      <c r="T1027" s="16"/>
      <c r="U1027" s="54" t="s">
        <v>40</v>
      </c>
      <c r="V1027" s="16" t="str">
        <f t="shared" si="0"/>
        <v>NI</v>
      </c>
      <c r="W1027" s="13" t="str">
        <f t="shared" si="1"/>
        <v>NI</v>
      </c>
      <c r="X1027" s="46" t="s">
        <v>3393</v>
      </c>
      <c r="Y1027" s="16" t="s">
        <v>3384</v>
      </c>
      <c r="Z1027" s="16" t="s">
        <v>3209</v>
      </c>
    </row>
    <row r="1028" spans="1:26" ht="15.75" customHeight="1">
      <c r="A1028" s="48"/>
      <c r="B1028" s="48"/>
      <c r="C1028" s="89" t="s">
        <v>3007</v>
      </c>
      <c r="D1028" s="40">
        <v>1022</v>
      </c>
      <c r="E1028" s="69" t="s">
        <v>3394</v>
      </c>
      <c r="F1028" s="53" t="s">
        <v>58</v>
      </c>
      <c r="G1028" s="41"/>
      <c r="H1028" s="46"/>
      <c r="I1028" s="46" t="s">
        <v>52</v>
      </c>
      <c r="J1028" s="46" t="s">
        <v>1890</v>
      </c>
      <c r="K1028" s="46" t="s">
        <v>337</v>
      </c>
      <c r="L1028" s="16">
        <v>2016</v>
      </c>
      <c r="M1028" s="16"/>
      <c r="N1028" s="16"/>
      <c r="O1028" s="16"/>
      <c r="P1028" s="16"/>
      <c r="Q1028" s="16"/>
      <c r="R1028" s="16"/>
      <c r="S1028" s="54" t="s">
        <v>40</v>
      </c>
      <c r="T1028" s="16"/>
      <c r="U1028" s="16"/>
      <c r="V1028" s="16" t="str">
        <f t="shared" si="0"/>
        <v>B</v>
      </c>
      <c r="W1028" s="13" t="str">
        <f t="shared" si="1"/>
        <v>Q3</v>
      </c>
      <c r="X1028" s="46" t="s">
        <v>3395</v>
      </c>
      <c r="Y1028" s="16" t="s">
        <v>3388</v>
      </c>
      <c r="Z1028" s="16" t="s">
        <v>3209</v>
      </c>
    </row>
    <row r="1029" spans="1:26" ht="15.75" customHeight="1">
      <c r="A1029" s="48"/>
      <c r="B1029" s="48"/>
      <c r="C1029" s="89" t="s">
        <v>3007</v>
      </c>
      <c r="D1029" s="40">
        <v>1023</v>
      </c>
      <c r="E1029" s="69" t="s">
        <v>3396</v>
      </c>
      <c r="F1029" s="53" t="s">
        <v>51</v>
      </c>
      <c r="G1029" s="41"/>
      <c r="H1029" s="46"/>
      <c r="I1029" s="46" t="s">
        <v>124</v>
      </c>
      <c r="J1029" s="46" t="s">
        <v>3397</v>
      </c>
      <c r="K1029" s="46" t="s">
        <v>689</v>
      </c>
      <c r="L1029" s="16">
        <v>2016</v>
      </c>
      <c r="M1029" s="16"/>
      <c r="N1029" s="16"/>
      <c r="O1029" s="16"/>
      <c r="P1029" s="16"/>
      <c r="Q1029" s="16"/>
      <c r="R1029" s="16"/>
      <c r="S1029" s="54" t="s">
        <v>40</v>
      </c>
      <c r="T1029" s="16"/>
      <c r="U1029" s="16"/>
      <c r="V1029" s="16" t="str">
        <f t="shared" si="0"/>
        <v>B</v>
      </c>
      <c r="W1029" s="13" t="str">
        <f t="shared" si="1"/>
        <v>Q3</v>
      </c>
      <c r="X1029" s="46"/>
      <c r="Y1029" s="16" t="s">
        <v>3398</v>
      </c>
      <c r="Z1029" s="16" t="s">
        <v>3209</v>
      </c>
    </row>
    <row r="1030" spans="1:26" ht="15.75" customHeight="1">
      <c r="A1030" s="48"/>
      <c r="B1030" s="48"/>
      <c r="C1030" s="89" t="s">
        <v>3007</v>
      </c>
      <c r="D1030" s="40">
        <v>1024</v>
      </c>
      <c r="E1030" s="69" t="s">
        <v>3399</v>
      </c>
      <c r="F1030" s="53" t="s">
        <v>51</v>
      </c>
      <c r="G1030" s="41"/>
      <c r="H1030" s="46"/>
      <c r="I1030" s="46" t="s">
        <v>102</v>
      </c>
      <c r="J1030" s="46" t="s">
        <v>153</v>
      </c>
      <c r="K1030" s="46" t="s">
        <v>272</v>
      </c>
      <c r="L1030" s="16">
        <v>2016</v>
      </c>
      <c r="M1030" s="16"/>
      <c r="N1030" s="16"/>
      <c r="O1030" s="16"/>
      <c r="P1030" s="16"/>
      <c r="Q1030" s="16"/>
      <c r="R1030" s="54" t="s">
        <v>40</v>
      </c>
      <c r="S1030" s="16"/>
      <c r="T1030" s="16"/>
      <c r="U1030" s="16"/>
      <c r="V1030" s="16" t="str">
        <f t="shared" si="0"/>
        <v>A2</v>
      </c>
      <c r="W1030" s="13" t="str">
        <f t="shared" si="1"/>
        <v>Q2</v>
      </c>
      <c r="X1030" s="46" t="s">
        <v>3400</v>
      </c>
      <c r="Y1030" s="16" t="s">
        <v>3401</v>
      </c>
      <c r="Z1030" s="16" t="s">
        <v>3209</v>
      </c>
    </row>
    <row r="1031" spans="1:26" ht="15.75" customHeight="1">
      <c r="A1031" s="48"/>
      <c r="B1031" s="48"/>
      <c r="C1031" s="89" t="s">
        <v>3007</v>
      </c>
      <c r="D1031" s="40">
        <v>1025</v>
      </c>
      <c r="E1031" s="69" t="s">
        <v>3402</v>
      </c>
      <c r="F1031" s="53" t="s">
        <v>51</v>
      </c>
      <c r="G1031" s="41"/>
      <c r="H1031" s="46"/>
      <c r="I1031" s="46" t="s">
        <v>102</v>
      </c>
      <c r="J1031" s="46" t="s">
        <v>3403</v>
      </c>
      <c r="K1031" s="46" t="s">
        <v>874</v>
      </c>
      <c r="L1031" s="16">
        <v>2016</v>
      </c>
      <c r="M1031" s="16"/>
      <c r="N1031" s="16"/>
      <c r="O1031" s="16"/>
      <c r="P1031" s="16"/>
      <c r="Q1031" s="16"/>
      <c r="R1031" s="16"/>
      <c r="S1031" s="54" t="s">
        <v>40</v>
      </c>
      <c r="T1031" s="16"/>
      <c r="U1031" s="16"/>
      <c r="V1031" s="16" t="str">
        <f t="shared" si="0"/>
        <v>B</v>
      </c>
      <c r="W1031" s="13" t="str">
        <f t="shared" si="1"/>
        <v>Q3</v>
      </c>
      <c r="X1031" s="46"/>
      <c r="Y1031" s="16" t="s">
        <v>3211</v>
      </c>
      <c r="Z1031" s="16" t="s">
        <v>3209</v>
      </c>
    </row>
    <row r="1032" spans="1:26" ht="15.75" customHeight="1">
      <c r="A1032" s="48"/>
      <c r="B1032" s="48"/>
      <c r="C1032" s="89" t="s">
        <v>3007</v>
      </c>
      <c r="D1032" s="40">
        <v>1026</v>
      </c>
      <c r="E1032" s="69" t="s">
        <v>3404</v>
      </c>
      <c r="F1032" s="53" t="s">
        <v>58</v>
      </c>
      <c r="G1032" s="41"/>
      <c r="H1032" s="46"/>
      <c r="I1032" s="46" t="s">
        <v>59</v>
      </c>
      <c r="J1032" s="46" t="s">
        <v>793</v>
      </c>
      <c r="K1032" s="46" t="s">
        <v>794</v>
      </c>
      <c r="L1032" s="16">
        <v>2016</v>
      </c>
      <c r="M1032" s="16"/>
      <c r="N1032" s="16"/>
      <c r="O1032" s="16"/>
      <c r="P1032" s="54" t="s">
        <v>40</v>
      </c>
      <c r="Q1032" s="16"/>
      <c r="R1032" s="16"/>
      <c r="S1032" s="16"/>
      <c r="T1032" s="16"/>
      <c r="U1032" s="16"/>
      <c r="V1032" s="16" t="str">
        <f t="shared" si="0"/>
        <v>C</v>
      </c>
      <c r="W1032" s="13" t="str">
        <f t="shared" si="1"/>
        <v>Q4</v>
      </c>
      <c r="X1032" s="46" t="s">
        <v>1124</v>
      </c>
      <c r="Y1032" s="16" t="s">
        <v>3211</v>
      </c>
      <c r="Z1032" s="16" t="s">
        <v>3209</v>
      </c>
    </row>
    <row r="1033" spans="1:26" ht="15.75" customHeight="1">
      <c r="A1033" s="48"/>
      <c r="B1033" s="48"/>
      <c r="C1033" s="89" t="s">
        <v>3007</v>
      </c>
      <c r="D1033" s="40">
        <v>1027</v>
      </c>
      <c r="E1033" s="69" t="s">
        <v>3405</v>
      </c>
      <c r="F1033" s="53" t="s">
        <v>72</v>
      </c>
      <c r="G1033" s="41"/>
      <c r="H1033" s="46"/>
      <c r="I1033" s="46" t="s">
        <v>59</v>
      </c>
      <c r="J1033" s="46" t="s">
        <v>523</v>
      </c>
      <c r="K1033" s="46" t="s">
        <v>447</v>
      </c>
      <c r="L1033" s="16">
        <v>2016</v>
      </c>
      <c r="M1033" s="16"/>
      <c r="N1033" s="16"/>
      <c r="O1033" s="16"/>
      <c r="P1033" s="54" t="s">
        <v>40</v>
      </c>
      <c r="Q1033" s="16"/>
      <c r="R1033" s="16"/>
      <c r="S1033" s="16"/>
      <c r="T1033" s="16"/>
      <c r="U1033" s="16"/>
      <c r="V1033" s="16" t="str">
        <f t="shared" si="0"/>
        <v>C</v>
      </c>
      <c r="W1033" s="13" t="str">
        <f t="shared" si="1"/>
        <v>Q4</v>
      </c>
      <c r="X1033" s="46" t="s">
        <v>3406</v>
      </c>
      <c r="Y1033" s="16" t="s">
        <v>3211</v>
      </c>
      <c r="Z1033" s="16" t="s">
        <v>3209</v>
      </c>
    </row>
    <row r="1034" spans="1:26" ht="15.75" customHeight="1">
      <c r="A1034" s="48"/>
      <c r="B1034" s="48"/>
      <c r="C1034" s="89" t="s">
        <v>3007</v>
      </c>
      <c r="D1034" s="40">
        <v>1028</v>
      </c>
      <c r="E1034" s="69" t="s">
        <v>3407</v>
      </c>
      <c r="F1034" s="53" t="s">
        <v>58</v>
      </c>
      <c r="G1034" s="41"/>
      <c r="H1034" s="46"/>
      <c r="I1034" s="46" t="s">
        <v>52</v>
      </c>
      <c r="J1034" s="46" t="s">
        <v>1915</v>
      </c>
      <c r="K1034" s="46" t="s">
        <v>3335</v>
      </c>
      <c r="L1034" s="16">
        <v>2016</v>
      </c>
      <c r="M1034" s="16"/>
      <c r="N1034" s="16"/>
      <c r="O1034" s="16"/>
      <c r="P1034" s="16"/>
      <c r="Q1034" s="16"/>
      <c r="R1034" s="54" t="s">
        <v>40</v>
      </c>
      <c r="S1034" s="16"/>
      <c r="T1034" s="16"/>
      <c r="U1034" s="16"/>
      <c r="V1034" s="16" t="str">
        <f t="shared" si="0"/>
        <v>A2</v>
      </c>
      <c r="W1034" s="13" t="str">
        <f t="shared" si="1"/>
        <v>Q2</v>
      </c>
      <c r="X1034" s="46" t="s">
        <v>3408</v>
      </c>
      <c r="Y1034" s="16" t="s">
        <v>3208</v>
      </c>
      <c r="Z1034" s="16" t="s">
        <v>3209</v>
      </c>
    </row>
    <row r="1035" spans="1:26" ht="15.75" customHeight="1">
      <c r="A1035" s="48"/>
      <c r="B1035" s="48"/>
      <c r="C1035" s="89" t="s">
        <v>3007</v>
      </c>
      <c r="D1035" s="40">
        <v>1029</v>
      </c>
      <c r="E1035" s="69" t="s">
        <v>3409</v>
      </c>
      <c r="F1035" s="53" t="s">
        <v>58</v>
      </c>
      <c r="G1035" s="41"/>
      <c r="H1035" s="46"/>
      <c r="I1035" s="46" t="s">
        <v>124</v>
      </c>
      <c r="J1035" s="46" t="s">
        <v>3410</v>
      </c>
      <c r="K1035" s="46" t="s">
        <v>3411</v>
      </c>
      <c r="L1035" s="16">
        <v>2016</v>
      </c>
      <c r="M1035" s="16"/>
      <c r="N1035" s="16"/>
      <c r="O1035" s="16"/>
      <c r="P1035" s="16"/>
      <c r="Q1035" s="16"/>
      <c r="R1035" s="16"/>
      <c r="S1035" s="16"/>
      <c r="T1035" s="16"/>
      <c r="U1035" s="54" t="s">
        <v>40</v>
      </c>
      <c r="V1035" s="16" t="str">
        <f t="shared" si="0"/>
        <v>NI</v>
      </c>
      <c r="W1035" s="13" t="str">
        <f t="shared" si="1"/>
        <v>NI</v>
      </c>
      <c r="X1035" s="46" t="s">
        <v>3412</v>
      </c>
      <c r="Y1035" s="16" t="s">
        <v>3280</v>
      </c>
      <c r="Z1035" s="16" t="s">
        <v>3209</v>
      </c>
    </row>
    <row r="1036" spans="1:26" ht="15.75" customHeight="1">
      <c r="A1036" s="48"/>
      <c r="B1036" s="48"/>
      <c r="C1036" s="89" t="s">
        <v>3007</v>
      </c>
      <c r="D1036" s="40">
        <v>1030</v>
      </c>
      <c r="E1036" s="69" t="s">
        <v>3413</v>
      </c>
      <c r="F1036" s="53" t="s">
        <v>58</v>
      </c>
      <c r="G1036" s="41"/>
      <c r="H1036" s="46"/>
      <c r="I1036" s="46" t="s">
        <v>506</v>
      </c>
      <c r="J1036" s="46" t="s">
        <v>2313</v>
      </c>
      <c r="K1036" s="46" t="s">
        <v>1513</v>
      </c>
      <c r="L1036" s="16">
        <v>2016</v>
      </c>
      <c r="M1036" s="16"/>
      <c r="N1036" s="16"/>
      <c r="O1036" s="16"/>
      <c r="P1036" s="16"/>
      <c r="Q1036" s="16"/>
      <c r="R1036" s="16"/>
      <c r="S1036" s="54" t="s">
        <v>40</v>
      </c>
      <c r="T1036" s="16"/>
      <c r="U1036" s="16"/>
      <c r="V1036" s="16" t="str">
        <f t="shared" si="0"/>
        <v>B</v>
      </c>
      <c r="W1036" s="13" t="str">
        <f t="shared" si="1"/>
        <v>Q3</v>
      </c>
      <c r="X1036" s="46"/>
      <c r="Y1036" s="16" t="s">
        <v>3384</v>
      </c>
      <c r="Z1036" s="16" t="s">
        <v>3209</v>
      </c>
    </row>
    <row r="1037" spans="1:26" ht="15.75" customHeight="1">
      <c r="A1037" s="48"/>
      <c r="B1037" s="48"/>
      <c r="C1037" s="89" t="s">
        <v>3007</v>
      </c>
      <c r="D1037" s="40">
        <v>1031</v>
      </c>
      <c r="E1037" s="69" t="s">
        <v>3414</v>
      </c>
      <c r="F1037" s="53" t="s">
        <v>35</v>
      </c>
      <c r="G1037" s="41"/>
      <c r="H1037" s="46"/>
      <c r="I1037" s="46" t="s">
        <v>3415</v>
      </c>
      <c r="J1037" s="46" t="s">
        <v>3416</v>
      </c>
      <c r="K1037" s="46" t="s">
        <v>458</v>
      </c>
      <c r="L1037" s="16">
        <v>2015</v>
      </c>
      <c r="M1037" s="16"/>
      <c r="N1037" s="16"/>
      <c r="O1037" s="16"/>
      <c r="P1037" s="16"/>
      <c r="Q1037" s="54" t="s">
        <v>40</v>
      </c>
      <c r="R1037" s="16"/>
      <c r="S1037" s="16"/>
      <c r="T1037" s="16"/>
      <c r="U1037" s="16"/>
      <c r="V1037" s="16" t="str">
        <f t="shared" si="0"/>
        <v>A1</v>
      </c>
      <c r="W1037" s="13" t="str">
        <f t="shared" si="1"/>
        <v>Q1</v>
      </c>
      <c r="X1037" s="46" t="s">
        <v>3417</v>
      </c>
      <c r="Y1037" s="16" t="s">
        <v>3232</v>
      </c>
      <c r="Z1037" s="16" t="s">
        <v>3209</v>
      </c>
    </row>
    <row r="1038" spans="1:26" ht="15.75" customHeight="1">
      <c r="A1038" s="48"/>
      <c r="B1038" s="48"/>
      <c r="C1038" s="89" t="s">
        <v>3007</v>
      </c>
      <c r="D1038" s="40">
        <v>1032</v>
      </c>
      <c r="E1038" s="69" t="s">
        <v>3418</v>
      </c>
      <c r="F1038" s="53" t="s">
        <v>35</v>
      </c>
      <c r="G1038" s="41"/>
      <c r="H1038" s="46"/>
      <c r="I1038" s="46" t="s">
        <v>124</v>
      </c>
      <c r="J1038" s="46" t="s">
        <v>125</v>
      </c>
      <c r="K1038" s="46" t="s">
        <v>126</v>
      </c>
      <c r="L1038" s="16">
        <v>2015</v>
      </c>
      <c r="M1038" s="16"/>
      <c r="N1038" s="16"/>
      <c r="O1038" s="16"/>
      <c r="P1038" s="16"/>
      <c r="Q1038" s="16"/>
      <c r="R1038" s="16"/>
      <c r="S1038" s="16"/>
      <c r="T1038" s="16"/>
      <c r="U1038" s="54" t="s">
        <v>40</v>
      </c>
      <c r="V1038" s="16" t="str">
        <f t="shared" si="0"/>
        <v>NI</v>
      </c>
      <c r="W1038" s="13" t="str">
        <f t="shared" si="1"/>
        <v>NI</v>
      </c>
      <c r="X1038" s="46" t="s">
        <v>922</v>
      </c>
      <c r="Y1038" s="16" t="s">
        <v>3419</v>
      </c>
      <c r="Z1038" s="16" t="s">
        <v>3042</v>
      </c>
    </row>
    <row r="1039" spans="1:26" ht="15.75" customHeight="1">
      <c r="A1039" s="48"/>
      <c r="B1039" s="48"/>
      <c r="C1039" s="89" t="s">
        <v>3007</v>
      </c>
      <c r="D1039" s="40">
        <v>1033</v>
      </c>
      <c r="E1039" s="69" t="s">
        <v>3420</v>
      </c>
      <c r="F1039" s="53" t="s">
        <v>51</v>
      </c>
      <c r="G1039" s="41"/>
      <c r="H1039" s="46"/>
      <c r="I1039" s="46" t="s">
        <v>124</v>
      </c>
      <c r="J1039" s="46" t="s">
        <v>260</v>
      </c>
      <c r="K1039" s="46" t="s">
        <v>261</v>
      </c>
      <c r="L1039" s="16">
        <v>2015</v>
      </c>
      <c r="M1039" s="16"/>
      <c r="N1039" s="16"/>
      <c r="O1039" s="16"/>
      <c r="P1039" s="16"/>
      <c r="Q1039" s="54" t="s">
        <v>40</v>
      </c>
      <c r="R1039" s="16"/>
      <c r="S1039" s="16"/>
      <c r="T1039" s="16"/>
      <c r="U1039" s="16"/>
      <c r="V1039" s="16" t="str">
        <f t="shared" si="0"/>
        <v>A1</v>
      </c>
      <c r="W1039" s="13" t="str">
        <f t="shared" si="1"/>
        <v>Q1</v>
      </c>
      <c r="X1039" s="46" t="s">
        <v>910</v>
      </c>
      <c r="Y1039" s="16" t="s">
        <v>3016</v>
      </c>
      <c r="Z1039" s="16" t="s">
        <v>3042</v>
      </c>
    </row>
    <row r="1040" spans="1:26" ht="15.75" customHeight="1">
      <c r="A1040" s="48"/>
      <c r="B1040" s="48"/>
      <c r="C1040" s="89" t="s">
        <v>3007</v>
      </c>
      <c r="D1040" s="40">
        <v>1034</v>
      </c>
      <c r="E1040" s="69" t="s">
        <v>3421</v>
      </c>
      <c r="F1040" s="53" t="s">
        <v>58</v>
      </c>
      <c r="G1040" s="41"/>
      <c r="H1040" s="46"/>
      <c r="I1040" s="46" t="s">
        <v>124</v>
      </c>
      <c r="J1040" s="46" t="s">
        <v>3422</v>
      </c>
      <c r="K1040" s="46" t="s">
        <v>3423</v>
      </c>
      <c r="L1040" s="16">
        <v>2015</v>
      </c>
      <c r="M1040" s="16"/>
      <c r="N1040" s="16"/>
      <c r="O1040" s="16"/>
      <c r="P1040" s="16"/>
      <c r="Q1040" s="16"/>
      <c r="R1040" s="16"/>
      <c r="S1040" s="16"/>
      <c r="T1040" s="16"/>
      <c r="U1040" s="54" t="s">
        <v>40</v>
      </c>
      <c r="V1040" s="16" t="str">
        <f t="shared" si="0"/>
        <v>NI</v>
      </c>
      <c r="W1040" s="13" t="str">
        <f t="shared" si="1"/>
        <v>NI</v>
      </c>
      <c r="X1040" s="46" t="s">
        <v>3424</v>
      </c>
      <c r="Y1040" s="16" t="s">
        <v>3419</v>
      </c>
      <c r="Z1040" s="16" t="s">
        <v>3042</v>
      </c>
    </row>
    <row r="1041" spans="1:26" ht="15.75" customHeight="1">
      <c r="A1041" s="48"/>
      <c r="B1041" s="48"/>
      <c r="C1041" s="89" t="s">
        <v>3007</v>
      </c>
      <c r="D1041" s="40">
        <v>1035</v>
      </c>
      <c r="E1041" s="69" t="s">
        <v>3425</v>
      </c>
      <c r="F1041" s="53" t="s">
        <v>58</v>
      </c>
      <c r="G1041" s="41"/>
      <c r="H1041" s="46"/>
      <c r="I1041" s="46" t="s">
        <v>91</v>
      </c>
      <c r="J1041" s="46" t="s">
        <v>148</v>
      </c>
      <c r="K1041" s="46" t="s">
        <v>169</v>
      </c>
      <c r="L1041" s="16">
        <v>2015</v>
      </c>
      <c r="M1041" s="16"/>
      <c r="N1041" s="16"/>
      <c r="O1041" s="16"/>
      <c r="P1041" s="16"/>
      <c r="Q1041" s="16"/>
      <c r="R1041" s="54" t="s">
        <v>40</v>
      </c>
      <c r="S1041" s="16"/>
      <c r="T1041" s="16"/>
      <c r="U1041" s="16"/>
      <c r="V1041" s="16" t="str">
        <f t="shared" si="0"/>
        <v>A2</v>
      </c>
      <c r="W1041" s="13" t="str">
        <f t="shared" si="1"/>
        <v>Q2</v>
      </c>
      <c r="X1041" s="46" t="s">
        <v>3426</v>
      </c>
      <c r="Y1041" s="16" t="s">
        <v>3016</v>
      </c>
      <c r="Z1041" s="16" t="s">
        <v>3042</v>
      </c>
    </row>
    <row r="1042" spans="1:26" ht="15.75" customHeight="1">
      <c r="A1042" s="48"/>
      <c r="B1042" s="48"/>
      <c r="C1042" s="89" t="s">
        <v>3007</v>
      </c>
      <c r="D1042" s="40">
        <v>1036</v>
      </c>
      <c r="E1042" s="69" t="s">
        <v>3427</v>
      </c>
      <c r="F1042" s="53" t="s">
        <v>58</v>
      </c>
      <c r="G1042" s="53" t="s">
        <v>72</v>
      </c>
      <c r="H1042" s="46"/>
      <c r="I1042" s="46" t="s">
        <v>59</v>
      </c>
      <c r="J1042" s="46" t="s">
        <v>523</v>
      </c>
      <c r="K1042" s="46" t="s">
        <v>447</v>
      </c>
      <c r="L1042" s="16">
        <v>2015</v>
      </c>
      <c r="M1042" s="16"/>
      <c r="N1042" s="16"/>
      <c r="O1042" s="16"/>
      <c r="P1042" s="54" t="s">
        <v>40</v>
      </c>
      <c r="Q1042" s="16"/>
      <c r="R1042" s="16"/>
      <c r="S1042" s="16"/>
      <c r="T1042" s="16"/>
      <c r="U1042" s="16"/>
      <c r="V1042" s="16" t="str">
        <f t="shared" si="0"/>
        <v>C</v>
      </c>
      <c r="W1042" s="13" t="str">
        <f t="shared" si="1"/>
        <v>Q4</v>
      </c>
      <c r="X1042" s="46" t="s">
        <v>3428</v>
      </c>
      <c r="Y1042" s="16" t="s">
        <v>3429</v>
      </c>
      <c r="Z1042" s="16" t="s">
        <v>3209</v>
      </c>
    </row>
    <row r="1043" spans="1:26" ht="15.75" customHeight="1">
      <c r="A1043" s="48"/>
      <c r="B1043" s="48"/>
      <c r="C1043" s="89" t="s">
        <v>3007</v>
      </c>
      <c r="D1043" s="40">
        <v>1037</v>
      </c>
      <c r="E1043" s="69" t="s">
        <v>3430</v>
      </c>
      <c r="F1043" s="53" t="s">
        <v>51</v>
      </c>
      <c r="G1043" s="41"/>
      <c r="H1043" s="46"/>
      <c r="I1043" s="46" t="s">
        <v>59</v>
      </c>
      <c r="J1043" s="46" t="s">
        <v>1002</v>
      </c>
      <c r="K1043" s="46" t="s">
        <v>915</v>
      </c>
      <c r="L1043" s="16">
        <v>2015</v>
      </c>
      <c r="M1043" s="16"/>
      <c r="N1043" s="16"/>
      <c r="O1043" s="16"/>
      <c r="P1043" s="54" t="s">
        <v>40</v>
      </c>
      <c r="Q1043" s="16"/>
      <c r="R1043" s="16"/>
      <c r="S1043" s="16"/>
      <c r="T1043" s="16"/>
      <c r="U1043" s="16"/>
      <c r="V1043" s="16" t="str">
        <f t="shared" si="0"/>
        <v>C</v>
      </c>
      <c r="W1043" s="13" t="str">
        <f t="shared" si="1"/>
        <v>Q4</v>
      </c>
      <c r="X1043" s="46"/>
      <c r="Y1043" s="16" t="s">
        <v>3297</v>
      </c>
      <c r="Z1043" s="16" t="s">
        <v>3209</v>
      </c>
    </row>
    <row r="1044" spans="1:26" ht="15.75" customHeight="1">
      <c r="A1044" s="48"/>
      <c r="B1044" s="48"/>
      <c r="C1044" s="89" t="s">
        <v>3007</v>
      </c>
      <c r="D1044" s="40">
        <v>1038</v>
      </c>
      <c r="E1044" s="69" t="s">
        <v>3431</v>
      </c>
      <c r="F1044" s="53" t="s">
        <v>58</v>
      </c>
      <c r="G1044" s="41"/>
      <c r="H1044" s="46"/>
      <c r="I1044" s="46" t="s">
        <v>59</v>
      </c>
      <c r="J1044" s="46" t="s">
        <v>523</v>
      </c>
      <c r="K1044" s="46" t="s">
        <v>447</v>
      </c>
      <c r="L1044" s="16">
        <v>2015</v>
      </c>
      <c r="M1044" s="16"/>
      <c r="N1044" s="16"/>
      <c r="O1044" s="16"/>
      <c r="P1044" s="54" t="s">
        <v>40</v>
      </c>
      <c r="Q1044" s="16"/>
      <c r="R1044" s="16"/>
      <c r="S1044" s="16"/>
      <c r="T1044" s="16"/>
      <c r="U1044" s="16"/>
      <c r="V1044" s="16" t="str">
        <f t="shared" si="0"/>
        <v>C</v>
      </c>
      <c r="W1044" s="13" t="str">
        <f t="shared" si="1"/>
        <v>Q4</v>
      </c>
      <c r="X1044" s="46" t="s">
        <v>1142</v>
      </c>
      <c r="Y1044" s="16" t="s">
        <v>3208</v>
      </c>
      <c r="Z1044" s="16" t="s">
        <v>3209</v>
      </c>
    </row>
    <row r="1045" spans="1:26" ht="15.75" customHeight="1">
      <c r="A1045" s="48"/>
      <c r="B1045" s="48"/>
      <c r="C1045" s="89" t="s">
        <v>3007</v>
      </c>
      <c r="D1045" s="40">
        <v>1039</v>
      </c>
      <c r="E1045" s="69" t="s">
        <v>3432</v>
      </c>
      <c r="F1045" s="53" t="s">
        <v>58</v>
      </c>
      <c r="G1045" s="41"/>
      <c r="H1045" s="46"/>
      <c r="I1045" s="46" t="s">
        <v>59</v>
      </c>
      <c r="J1045" s="46" t="s">
        <v>2418</v>
      </c>
      <c r="K1045" s="46" t="s">
        <v>2419</v>
      </c>
      <c r="L1045" s="16">
        <v>2015</v>
      </c>
      <c r="M1045" s="16"/>
      <c r="N1045" s="16"/>
      <c r="O1045" s="16"/>
      <c r="P1045" s="16"/>
      <c r="Q1045" s="16"/>
      <c r="R1045" s="16"/>
      <c r="S1045" s="54" t="s">
        <v>40</v>
      </c>
      <c r="T1045" s="16"/>
      <c r="U1045" s="16"/>
      <c r="V1045" s="16" t="str">
        <f t="shared" si="0"/>
        <v>B</v>
      </c>
      <c r="W1045" s="13" t="str">
        <f t="shared" si="1"/>
        <v>Q3</v>
      </c>
      <c r="X1045" s="46" t="s">
        <v>3433</v>
      </c>
      <c r="Y1045" s="16" t="s">
        <v>3208</v>
      </c>
      <c r="Z1045" s="16" t="s">
        <v>3209</v>
      </c>
    </row>
    <row r="1046" spans="1:26" ht="15.75" customHeight="1">
      <c r="A1046" s="48"/>
      <c r="B1046" s="48"/>
      <c r="C1046" s="89" t="s">
        <v>3007</v>
      </c>
      <c r="D1046" s="40">
        <v>1040</v>
      </c>
      <c r="E1046" s="69" t="s">
        <v>3434</v>
      </c>
      <c r="F1046" s="53" t="s">
        <v>58</v>
      </c>
      <c r="G1046" s="41"/>
      <c r="H1046" s="46"/>
      <c r="I1046" s="46" t="s">
        <v>59</v>
      </c>
      <c r="J1046" s="46" t="s">
        <v>523</v>
      </c>
      <c r="K1046" s="46" t="s">
        <v>447</v>
      </c>
      <c r="L1046" s="16">
        <v>2015</v>
      </c>
      <c r="M1046" s="16"/>
      <c r="N1046" s="16"/>
      <c r="O1046" s="16"/>
      <c r="P1046" s="54" t="s">
        <v>40</v>
      </c>
      <c r="Q1046" s="16"/>
      <c r="R1046" s="16"/>
      <c r="S1046" s="16"/>
      <c r="T1046" s="16"/>
      <c r="U1046" s="16"/>
      <c r="V1046" s="16" t="str">
        <f t="shared" si="0"/>
        <v>C</v>
      </c>
      <c r="W1046" s="13" t="str">
        <f t="shared" si="1"/>
        <v>Q4</v>
      </c>
      <c r="X1046" s="46" t="s">
        <v>1142</v>
      </c>
      <c r="Y1046" s="16" t="s">
        <v>3208</v>
      </c>
      <c r="Z1046" s="16" t="s">
        <v>3209</v>
      </c>
    </row>
    <row r="1047" spans="1:26" ht="15.75" customHeight="1">
      <c r="A1047" s="48"/>
      <c r="B1047" s="48"/>
      <c r="C1047" s="89" t="s">
        <v>3007</v>
      </c>
      <c r="D1047" s="40">
        <v>1041</v>
      </c>
      <c r="E1047" s="69" t="s">
        <v>3435</v>
      </c>
      <c r="F1047" s="53" t="s">
        <v>72</v>
      </c>
      <c r="G1047" s="41"/>
      <c r="H1047" s="46"/>
      <c r="I1047" s="46" t="s">
        <v>59</v>
      </c>
      <c r="J1047" s="46" t="s">
        <v>2418</v>
      </c>
      <c r="K1047" s="46" t="s">
        <v>2419</v>
      </c>
      <c r="L1047" s="16">
        <v>2015</v>
      </c>
      <c r="M1047" s="16"/>
      <c r="N1047" s="16"/>
      <c r="O1047" s="16"/>
      <c r="P1047" s="16"/>
      <c r="Q1047" s="16"/>
      <c r="R1047" s="16"/>
      <c r="S1047" s="54" t="s">
        <v>40</v>
      </c>
      <c r="T1047" s="16"/>
      <c r="U1047" s="16"/>
      <c r="V1047" s="16" t="str">
        <f t="shared" si="0"/>
        <v>B</v>
      </c>
      <c r="W1047" s="13" t="str">
        <f t="shared" si="1"/>
        <v>Q3</v>
      </c>
      <c r="X1047" s="46" t="s">
        <v>3436</v>
      </c>
      <c r="Y1047" s="16" t="s">
        <v>3208</v>
      </c>
      <c r="Z1047" s="16" t="s">
        <v>3042</v>
      </c>
    </row>
    <row r="1048" spans="1:26" ht="15.75" customHeight="1">
      <c r="A1048" s="48"/>
      <c r="B1048" s="48"/>
      <c r="C1048" s="89" t="s">
        <v>3007</v>
      </c>
      <c r="D1048" s="40">
        <v>1042</v>
      </c>
      <c r="E1048" s="69" t="s">
        <v>3437</v>
      </c>
      <c r="F1048" s="53" t="s">
        <v>58</v>
      </c>
      <c r="G1048" s="41"/>
      <c r="H1048" s="46"/>
      <c r="I1048" s="45" t="s">
        <v>190</v>
      </c>
      <c r="J1048" s="46" t="s">
        <v>826</v>
      </c>
      <c r="K1048" s="46" t="s">
        <v>827</v>
      </c>
      <c r="L1048" s="16">
        <v>2015</v>
      </c>
      <c r="M1048" s="16"/>
      <c r="N1048" s="16"/>
      <c r="O1048" s="16"/>
      <c r="P1048" s="16"/>
      <c r="Q1048" s="16"/>
      <c r="R1048" s="16"/>
      <c r="S1048" s="54" t="s">
        <v>40</v>
      </c>
      <c r="T1048" s="16"/>
      <c r="U1048" s="16"/>
      <c r="V1048" s="16" t="str">
        <f t="shared" si="0"/>
        <v>B</v>
      </c>
      <c r="W1048" s="13" t="str">
        <f t="shared" si="1"/>
        <v>Q3</v>
      </c>
      <c r="X1048" s="46" t="s">
        <v>3438</v>
      </c>
      <c r="Y1048" s="16" t="s">
        <v>3208</v>
      </c>
      <c r="Z1048" s="16" t="s">
        <v>3042</v>
      </c>
    </row>
    <row r="1049" spans="1:26" ht="15.75" customHeight="1">
      <c r="A1049" s="48"/>
      <c r="B1049" s="48"/>
      <c r="C1049" s="89" t="s">
        <v>3007</v>
      </c>
      <c r="D1049" s="40">
        <v>1043</v>
      </c>
      <c r="E1049" s="69" t="s">
        <v>3439</v>
      </c>
      <c r="F1049" s="53" t="s">
        <v>72</v>
      </c>
      <c r="G1049" s="41"/>
      <c r="H1049" s="46"/>
      <c r="I1049" s="46" t="s">
        <v>59</v>
      </c>
      <c r="J1049" s="46" t="s">
        <v>523</v>
      </c>
      <c r="K1049" s="46" t="s">
        <v>447</v>
      </c>
      <c r="L1049" s="16">
        <v>2015</v>
      </c>
      <c r="M1049" s="16"/>
      <c r="N1049" s="16"/>
      <c r="O1049" s="16"/>
      <c r="P1049" s="54" t="s">
        <v>40</v>
      </c>
      <c r="Q1049" s="16"/>
      <c r="R1049" s="16"/>
      <c r="S1049" s="16"/>
      <c r="T1049" s="16"/>
      <c r="U1049" s="16"/>
      <c r="V1049" s="16" t="str">
        <f t="shared" si="0"/>
        <v>C</v>
      </c>
      <c r="W1049" s="13" t="str">
        <f t="shared" si="1"/>
        <v>Q4</v>
      </c>
      <c r="X1049" s="46" t="s">
        <v>3440</v>
      </c>
      <c r="Y1049" s="16" t="s">
        <v>3208</v>
      </c>
      <c r="Z1049" s="16" t="s">
        <v>3209</v>
      </c>
    </row>
    <row r="1050" spans="1:26" ht="15.75" customHeight="1">
      <c r="A1050" s="48"/>
      <c r="B1050" s="48"/>
      <c r="C1050" s="89" t="s">
        <v>3007</v>
      </c>
      <c r="D1050" s="40">
        <v>1044</v>
      </c>
      <c r="E1050" s="69" t="s">
        <v>3441</v>
      </c>
      <c r="F1050" s="53" t="s">
        <v>58</v>
      </c>
      <c r="G1050" s="41"/>
      <c r="H1050" s="46"/>
      <c r="I1050" s="46" t="s">
        <v>102</v>
      </c>
      <c r="J1050" s="46" t="s">
        <v>2371</v>
      </c>
      <c r="K1050" s="46" t="s">
        <v>573</v>
      </c>
      <c r="L1050" s="16">
        <v>2015</v>
      </c>
      <c r="M1050" s="16"/>
      <c r="N1050" s="16"/>
      <c r="O1050" s="16"/>
      <c r="P1050" s="16"/>
      <c r="Q1050" s="16"/>
      <c r="R1050" s="54" t="s">
        <v>40</v>
      </c>
      <c r="S1050" s="16"/>
      <c r="T1050" s="16"/>
      <c r="U1050" s="16"/>
      <c r="V1050" s="16" t="str">
        <f t="shared" si="0"/>
        <v>A2</v>
      </c>
      <c r="W1050" s="13" t="str">
        <f t="shared" si="1"/>
        <v>Q2</v>
      </c>
      <c r="X1050" s="46" t="s">
        <v>878</v>
      </c>
      <c r="Y1050" s="16" t="s">
        <v>3224</v>
      </c>
      <c r="Z1050" s="16" t="s">
        <v>3209</v>
      </c>
    </row>
    <row r="1051" spans="1:26" ht="15.75" customHeight="1">
      <c r="A1051" s="48"/>
      <c r="B1051" s="48"/>
      <c r="C1051" s="89" t="s">
        <v>3007</v>
      </c>
      <c r="D1051" s="40">
        <v>1045</v>
      </c>
      <c r="E1051" s="69" t="s">
        <v>3442</v>
      </c>
      <c r="F1051" s="53" t="s">
        <v>51</v>
      </c>
      <c r="G1051" s="41"/>
      <c r="H1051" s="46"/>
      <c r="I1051" s="46" t="s">
        <v>753</v>
      </c>
      <c r="J1051" s="46" t="s">
        <v>873</v>
      </c>
      <c r="K1051" s="46" t="s">
        <v>874</v>
      </c>
      <c r="L1051" s="16">
        <v>2015</v>
      </c>
      <c r="M1051" s="16"/>
      <c r="N1051" s="16"/>
      <c r="O1051" s="16"/>
      <c r="P1051" s="16"/>
      <c r="Q1051" s="16"/>
      <c r="R1051" s="16"/>
      <c r="S1051" s="54" t="s">
        <v>40</v>
      </c>
      <c r="T1051" s="16"/>
      <c r="U1051" s="16"/>
      <c r="V1051" s="16" t="str">
        <f t="shared" si="0"/>
        <v>B</v>
      </c>
      <c r="W1051" s="13" t="str">
        <f t="shared" si="1"/>
        <v>Q3</v>
      </c>
      <c r="X1051" s="46"/>
      <c r="Y1051" s="16" t="s">
        <v>3211</v>
      </c>
      <c r="Z1051" s="16" t="s">
        <v>3209</v>
      </c>
    </row>
    <row r="1052" spans="1:26" ht="15.75" customHeight="1">
      <c r="A1052" s="48"/>
      <c r="B1052" s="48"/>
      <c r="C1052" s="89" t="s">
        <v>3007</v>
      </c>
      <c r="D1052" s="40">
        <v>1046</v>
      </c>
      <c r="E1052" s="69" t="s">
        <v>3443</v>
      </c>
      <c r="F1052" s="53" t="s">
        <v>51</v>
      </c>
      <c r="G1052" s="41"/>
      <c r="H1052" s="46"/>
      <c r="I1052" s="46" t="s">
        <v>59</v>
      </c>
      <c r="J1052" s="46" t="s">
        <v>1107</v>
      </c>
      <c r="K1052" s="46" t="s">
        <v>126</v>
      </c>
      <c r="L1052" s="16">
        <v>2015</v>
      </c>
      <c r="M1052" s="16"/>
      <c r="N1052" s="16"/>
      <c r="O1052" s="16"/>
      <c r="P1052" s="16"/>
      <c r="Q1052" s="16"/>
      <c r="R1052" s="16"/>
      <c r="S1052" s="16"/>
      <c r="T1052" s="16"/>
      <c r="U1052" s="54" t="s">
        <v>40</v>
      </c>
      <c r="V1052" s="16" t="str">
        <f t="shared" si="0"/>
        <v>NI</v>
      </c>
      <c r="W1052" s="13" t="str">
        <f t="shared" si="1"/>
        <v>NI</v>
      </c>
      <c r="X1052" s="46" t="s">
        <v>960</v>
      </c>
      <c r="Y1052" s="16" t="s">
        <v>3444</v>
      </c>
      <c r="Z1052" s="16" t="s">
        <v>3209</v>
      </c>
    </row>
    <row r="1053" spans="1:26" ht="15.75" customHeight="1">
      <c r="A1053" s="48"/>
      <c r="B1053" s="48"/>
      <c r="C1053" s="89" t="s">
        <v>3007</v>
      </c>
      <c r="D1053" s="40">
        <v>1047</v>
      </c>
      <c r="E1053" s="69" t="s">
        <v>3445</v>
      </c>
      <c r="F1053" s="53" t="s">
        <v>72</v>
      </c>
      <c r="G1053" s="41"/>
      <c r="H1053" s="46"/>
      <c r="I1053" s="46" t="s">
        <v>59</v>
      </c>
      <c r="J1053" s="46" t="s">
        <v>523</v>
      </c>
      <c r="K1053" s="46" t="s">
        <v>447</v>
      </c>
      <c r="L1053" s="16">
        <v>2015</v>
      </c>
      <c r="M1053" s="16"/>
      <c r="N1053" s="16"/>
      <c r="O1053" s="16"/>
      <c r="P1053" s="54" t="s">
        <v>40</v>
      </c>
      <c r="Q1053" s="16"/>
      <c r="R1053" s="16"/>
      <c r="S1053" s="16"/>
      <c r="T1053" s="16"/>
      <c r="U1053" s="16"/>
      <c r="V1053" s="16" t="str">
        <f t="shared" si="0"/>
        <v>C</v>
      </c>
      <c r="W1053" s="13" t="str">
        <f t="shared" si="1"/>
        <v>Q4</v>
      </c>
      <c r="X1053" s="46" t="s">
        <v>3446</v>
      </c>
      <c r="Y1053" s="16" t="s">
        <v>3211</v>
      </c>
      <c r="Z1053" s="16" t="s">
        <v>3209</v>
      </c>
    </row>
    <row r="1054" spans="1:26" ht="15.75" customHeight="1">
      <c r="A1054" s="48"/>
      <c r="B1054" s="48"/>
      <c r="C1054" s="89" t="s">
        <v>3007</v>
      </c>
      <c r="D1054" s="40">
        <v>1048</v>
      </c>
      <c r="E1054" s="69" t="s">
        <v>3447</v>
      </c>
      <c r="F1054" s="53" t="s">
        <v>58</v>
      </c>
      <c r="G1054" s="41"/>
      <c r="H1054" s="46"/>
      <c r="I1054" s="46" t="s">
        <v>102</v>
      </c>
      <c r="J1054" s="46" t="s">
        <v>2418</v>
      </c>
      <c r="K1054" s="46" t="s">
        <v>2419</v>
      </c>
      <c r="L1054" s="16">
        <v>2015</v>
      </c>
      <c r="M1054" s="16"/>
      <c r="N1054" s="16"/>
      <c r="O1054" s="16"/>
      <c r="P1054" s="16"/>
      <c r="Q1054" s="16"/>
      <c r="R1054" s="16"/>
      <c r="S1054" s="54" t="s">
        <v>40</v>
      </c>
      <c r="T1054" s="16"/>
      <c r="U1054" s="16"/>
      <c r="V1054" s="16" t="str">
        <f t="shared" si="0"/>
        <v>B</v>
      </c>
      <c r="W1054" s="13" t="str">
        <f t="shared" si="1"/>
        <v>Q3</v>
      </c>
      <c r="X1054" s="46" t="s">
        <v>3448</v>
      </c>
      <c r="Y1054" s="16" t="s">
        <v>3297</v>
      </c>
      <c r="Z1054" s="16" t="s">
        <v>3209</v>
      </c>
    </row>
    <row r="1055" spans="1:26" ht="15.75" customHeight="1">
      <c r="A1055" s="48"/>
      <c r="B1055" s="48"/>
      <c r="C1055" s="89" t="s">
        <v>3007</v>
      </c>
      <c r="D1055" s="40">
        <v>1049</v>
      </c>
      <c r="E1055" s="69" t="s">
        <v>3449</v>
      </c>
      <c r="F1055" s="53" t="s">
        <v>51</v>
      </c>
      <c r="G1055" s="53" t="s">
        <v>35</v>
      </c>
      <c r="H1055" s="46"/>
      <c r="I1055" s="46" t="s">
        <v>124</v>
      </c>
      <c r="J1055" s="46" t="s">
        <v>3450</v>
      </c>
      <c r="K1055" s="46" t="s">
        <v>3451</v>
      </c>
      <c r="L1055" s="16">
        <v>2015</v>
      </c>
      <c r="M1055" s="16"/>
      <c r="N1055" s="16"/>
      <c r="O1055" s="16"/>
      <c r="P1055" s="16"/>
      <c r="Q1055" s="54" t="s">
        <v>40</v>
      </c>
      <c r="R1055" s="16"/>
      <c r="S1055" s="16"/>
      <c r="T1055" s="16"/>
      <c r="U1055" s="16"/>
      <c r="V1055" s="16" t="str">
        <f t="shared" si="0"/>
        <v>A1</v>
      </c>
      <c r="W1055" s="13" t="str">
        <f t="shared" si="1"/>
        <v>Q1</v>
      </c>
      <c r="X1055" s="46" t="s">
        <v>3452</v>
      </c>
      <c r="Y1055" s="16" t="s">
        <v>3401</v>
      </c>
      <c r="Z1055" s="16" t="s">
        <v>3209</v>
      </c>
    </row>
    <row r="1056" spans="1:26" ht="15.75" customHeight="1">
      <c r="A1056" s="48"/>
      <c r="B1056" s="48"/>
      <c r="C1056" s="89" t="s">
        <v>3007</v>
      </c>
      <c r="D1056" s="40">
        <v>1050</v>
      </c>
      <c r="E1056" s="69" t="s">
        <v>3453</v>
      </c>
      <c r="F1056" s="53" t="s">
        <v>58</v>
      </c>
      <c r="G1056" s="41"/>
      <c r="H1056" s="46"/>
      <c r="I1056" s="46" t="s">
        <v>59</v>
      </c>
      <c r="J1056" s="46" t="s">
        <v>1967</v>
      </c>
      <c r="K1056" s="46" t="s">
        <v>621</v>
      </c>
      <c r="L1056" s="16">
        <v>2015</v>
      </c>
      <c r="M1056" s="16"/>
      <c r="N1056" s="16"/>
      <c r="O1056" s="16"/>
      <c r="P1056" s="54" t="s">
        <v>40</v>
      </c>
      <c r="Q1056" s="16"/>
      <c r="R1056" s="16"/>
      <c r="S1056" s="16"/>
      <c r="T1056" s="16"/>
      <c r="U1056" s="16"/>
      <c r="V1056" s="16" t="str">
        <f t="shared" si="0"/>
        <v>C</v>
      </c>
      <c r="W1056" s="13" t="str">
        <f t="shared" si="1"/>
        <v>Q4</v>
      </c>
      <c r="X1056" s="46"/>
      <c r="Y1056" s="16" t="s">
        <v>3280</v>
      </c>
      <c r="Z1056" s="16" t="s">
        <v>3209</v>
      </c>
    </row>
    <row r="1057" spans="1:26" ht="15.75" customHeight="1">
      <c r="A1057" s="48"/>
      <c r="B1057" s="48"/>
      <c r="C1057" s="89" t="s">
        <v>3007</v>
      </c>
      <c r="D1057" s="40">
        <v>1051</v>
      </c>
      <c r="E1057" s="69" t="s">
        <v>3454</v>
      </c>
      <c r="F1057" s="53" t="s">
        <v>35</v>
      </c>
      <c r="G1057" s="41"/>
      <c r="H1057" s="46"/>
      <c r="I1057" s="45" t="s">
        <v>110</v>
      </c>
      <c r="J1057" s="46" t="s">
        <v>3455</v>
      </c>
      <c r="K1057" s="46" t="s">
        <v>436</v>
      </c>
      <c r="L1057" s="16">
        <v>2015</v>
      </c>
      <c r="M1057" s="16"/>
      <c r="N1057" s="16"/>
      <c r="O1057" s="16"/>
      <c r="P1057" s="16"/>
      <c r="Q1057" s="54" t="s">
        <v>40</v>
      </c>
      <c r="R1057" s="16"/>
      <c r="S1057" s="16"/>
      <c r="T1057" s="16"/>
      <c r="U1057" s="16"/>
      <c r="V1057" s="16" t="str">
        <f t="shared" si="0"/>
        <v>A1</v>
      </c>
      <c r="W1057" s="13" t="str">
        <f t="shared" si="1"/>
        <v>Q1</v>
      </c>
      <c r="X1057" s="46" t="s">
        <v>3456</v>
      </c>
      <c r="Y1057" s="16" t="s">
        <v>3419</v>
      </c>
      <c r="Z1057" s="16" t="s">
        <v>3209</v>
      </c>
    </row>
    <row r="1058" spans="1:26" ht="15.75" customHeight="1">
      <c r="A1058" s="48"/>
      <c r="B1058" s="48"/>
      <c r="C1058" s="89" t="s">
        <v>3007</v>
      </c>
      <c r="D1058" s="40">
        <v>1052</v>
      </c>
      <c r="E1058" s="69" t="s">
        <v>3457</v>
      </c>
      <c r="F1058" s="53" t="s">
        <v>51</v>
      </c>
      <c r="G1058" s="41"/>
      <c r="H1058" s="46"/>
      <c r="I1058" s="46" t="s">
        <v>59</v>
      </c>
      <c r="J1058" s="46" t="s">
        <v>3450</v>
      </c>
      <c r="K1058" s="46" t="s">
        <v>3451</v>
      </c>
      <c r="L1058" s="16">
        <v>2015</v>
      </c>
      <c r="M1058" s="16"/>
      <c r="N1058" s="16"/>
      <c r="O1058" s="16"/>
      <c r="P1058" s="16"/>
      <c r="Q1058" s="54" t="s">
        <v>40</v>
      </c>
      <c r="R1058" s="16"/>
      <c r="S1058" s="16"/>
      <c r="T1058" s="16"/>
      <c r="U1058" s="16"/>
      <c r="V1058" s="16" t="str">
        <f t="shared" si="0"/>
        <v>A1</v>
      </c>
      <c r="W1058" s="13" t="str">
        <f t="shared" si="1"/>
        <v>Q1</v>
      </c>
      <c r="X1058" s="46" t="s">
        <v>3458</v>
      </c>
      <c r="Y1058" s="16" t="s">
        <v>3401</v>
      </c>
      <c r="Z1058" s="16" t="s">
        <v>3209</v>
      </c>
    </row>
    <row r="1059" spans="1:26" ht="15.75" customHeight="1">
      <c r="A1059" s="48"/>
      <c r="B1059" s="48"/>
      <c r="C1059" s="89" t="s">
        <v>3007</v>
      </c>
      <c r="D1059" s="40">
        <v>1053</v>
      </c>
      <c r="E1059" s="69" t="s">
        <v>3459</v>
      </c>
      <c r="F1059" s="53" t="s">
        <v>72</v>
      </c>
      <c r="G1059" s="41"/>
      <c r="H1059" s="46"/>
      <c r="I1059" s="46" t="s">
        <v>59</v>
      </c>
      <c r="J1059" s="46" t="s">
        <v>523</v>
      </c>
      <c r="K1059" s="46" t="s">
        <v>447</v>
      </c>
      <c r="L1059" s="16">
        <v>2015</v>
      </c>
      <c r="M1059" s="16"/>
      <c r="N1059" s="16"/>
      <c r="O1059" s="16"/>
      <c r="P1059" s="54" t="s">
        <v>40</v>
      </c>
      <c r="Q1059" s="16"/>
      <c r="R1059" s="16"/>
      <c r="S1059" s="16"/>
      <c r="T1059" s="16"/>
      <c r="U1059" s="16"/>
      <c r="V1059" s="16" t="str">
        <f t="shared" si="0"/>
        <v>C</v>
      </c>
      <c r="W1059" s="13" t="str">
        <f t="shared" si="1"/>
        <v>Q4</v>
      </c>
      <c r="X1059" s="46" t="s">
        <v>3460</v>
      </c>
      <c r="Y1059" s="16" t="s">
        <v>3293</v>
      </c>
      <c r="Z1059" s="16" t="s">
        <v>3209</v>
      </c>
    </row>
    <row r="1060" spans="1:26" ht="15.75" customHeight="1">
      <c r="A1060" s="48"/>
      <c r="B1060" s="48"/>
      <c r="C1060" s="89" t="s">
        <v>3007</v>
      </c>
      <c r="D1060" s="40">
        <v>1054</v>
      </c>
      <c r="E1060" s="69" t="s">
        <v>3461</v>
      </c>
      <c r="F1060" s="53" t="s">
        <v>58</v>
      </c>
      <c r="G1060" s="41"/>
      <c r="H1060" s="46"/>
      <c r="I1060" s="46" t="s">
        <v>124</v>
      </c>
      <c r="J1060" s="46" t="s">
        <v>3363</v>
      </c>
      <c r="K1060" s="46" t="s">
        <v>3364</v>
      </c>
      <c r="L1060" s="16">
        <v>2015</v>
      </c>
      <c r="M1060" s="16"/>
      <c r="N1060" s="16"/>
      <c r="O1060" s="16"/>
      <c r="P1060" s="16"/>
      <c r="Q1060" s="16"/>
      <c r="R1060" s="54" t="s">
        <v>40</v>
      </c>
      <c r="S1060" s="16"/>
      <c r="T1060" s="16"/>
      <c r="U1060" s="16"/>
      <c r="V1060" s="16" t="str">
        <f t="shared" si="0"/>
        <v>A2</v>
      </c>
      <c r="W1060" s="13" t="str">
        <f t="shared" si="1"/>
        <v>Q2</v>
      </c>
      <c r="X1060" s="46" t="s">
        <v>3462</v>
      </c>
      <c r="Y1060" s="16" t="s">
        <v>3016</v>
      </c>
      <c r="Z1060" s="16" t="s">
        <v>3042</v>
      </c>
    </row>
    <row r="1061" spans="1:26" ht="15.75" customHeight="1">
      <c r="A1061" s="48"/>
      <c r="B1061" s="48"/>
      <c r="C1061" s="89" t="s">
        <v>3007</v>
      </c>
      <c r="D1061" s="40">
        <v>1055</v>
      </c>
      <c r="E1061" s="69" t="s">
        <v>3463</v>
      </c>
      <c r="F1061" s="53" t="s">
        <v>72</v>
      </c>
      <c r="G1061" s="41"/>
      <c r="H1061" s="46"/>
      <c r="I1061" s="46" t="s">
        <v>124</v>
      </c>
      <c r="J1061" s="46" t="s">
        <v>244</v>
      </c>
      <c r="K1061" s="46" t="s">
        <v>245</v>
      </c>
      <c r="L1061" s="16">
        <v>2014</v>
      </c>
      <c r="M1061" s="16"/>
      <c r="N1061" s="16"/>
      <c r="O1061" s="16"/>
      <c r="P1061" s="16"/>
      <c r="Q1061" s="54" t="s">
        <v>40</v>
      </c>
      <c r="R1061" s="16"/>
      <c r="S1061" s="16"/>
      <c r="T1061" s="16"/>
      <c r="U1061" s="16"/>
      <c r="V1061" s="16" t="str">
        <f t="shared" si="0"/>
        <v>A1</v>
      </c>
      <c r="W1061" s="13" t="str">
        <f t="shared" si="1"/>
        <v>Q1</v>
      </c>
      <c r="X1061" s="46" t="s">
        <v>3464</v>
      </c>
      <c r="Y1061" s="16" t="s">
        <v>3016</v>
      </c>
      <c r="Z1061" s="16" t="s">
        <v>3042</v>
      </c>
    </row>
    <row r="1062" spans="1:26" ht="15.75" customHeight="1">
      <c r="A1062" s="48"/>
      <c r="B1062" s="48"/>
      <c r="C1062" s="89" t="s">
        <v>3007</v>
      </c>
      <c r="D1062" s="40">
        <v>1056</v>
      </c>
      <c r="E1062" s="69" t="s">
        <v>3465</v>
      </c>
      <c r="F1062" s="53" t="s">
        <v>51</v>
      </c>
      <c r="G1062" s="41"/>
      <c r="H1062" s="46"/>
      <c r="I1062" s="46" t="s">
        <v>124</v>
      </c>
      <c r="J1062" s="46" t="s">
        <v>3466</v>
      </c>
      <c r="K1062" s="46" t="s">
        <v>3467</v>
      </c>
      <c r="L1062" s="16">
        <v>2014</v>
      </c>
      <c r="M1062" s="16"/>
      <c r="N1062" s="16"/>
      <c r="O1062" s="16"/>
      <c r="P1062" s="16"/>
      <c r="Q1062" s="16"/>
      <c r="R1062" s="16"/>
      <c r="S1062" s="16"/>
      <c r="T1062" s="54" t="s">
        <v>40</v>
      </c>
      <c r="U1062" s="16"/>
      <c r="V1062" s="16" t="str">
        <f t="shared" si="0"/>
        <v>C</v>
      </c>
      <c r="W1062" s="13" t="str">
        <f t="shared" si="1"/>
        <v>Q4</v>
      </c>
      <c r="X1062" s="46"/>
      <c r="Y1062" s="16" t="s">
        <v>3468</v>
      </c>
      <c r="Z1062" s="16" t="s">
        <v>3209</v>
      </c>
    </row>
    <row r="1063" spans="1:26" ht="15.75" customHeight="1">
      <c r="A1063" s="48"/>
      <c r="B1063" s="48"/>
      <c r="C1063" s="89" t="s">
        <v>3007</v>
      </c>
      <c r="D1063" s="40">
        <v>1057</v>
      </c>
      <c r="E1063" s="69" t="s">
        <v>3469</v>
      </c>
      <c r="F1063" s="53" t="s">
        <v>51</v>
      </c>
      <c r="G1063" s="53" t="s">
        <v>72</v>
      </c>
      <c r="H1063" s="46"/>
      <c r="I1063" s="46" t="s">
        <v>124</v>
      </c>
      <c r="J1063" s="46" t="s">
        <v>3450</v>
      </c>
      <c r="K1063" s="46" t="s">
        <v>3451</v>
      </c>
      <c r="L1063" s="16">
        <v>2014</v>
      </c>
      <c r="M1063" s="16"/>
      <c r="N1063" s="16"/>
      <c r="O1063" s="16"/>
      <c r="P1063" s="16"/>
      <c r="Q1063" s="54" t="s">
        <v>40</v>
      </c>
      <c r="R1063" s="16"/>
      <c r="S1063" s="16"/>
      <c r="T1063" s="16"/>
      <c r="U1063" s="16"/>
      <c r="V1063" s="16" t="str">
        <f t="shared" si="0"/>
        <v>A1</v>
      </c>
      <c r="W1063" s="13" t="str">
        <f t="shared" si="1"/>
        <v>Q1</v>
      </c>
      <c r="X1063" s="46" t="s">
        <v>3470</v>
      </c>
      <c r="Y1063" s="16" t="s">
        <v>3468</v>
      </c>
      <c r="Z1063" s="16" t="s">
        <v>3209</v>
      </c>
    </row>
    <row r="1064" spans="1:26" ht="15.75" customHeight="1">
      <c r="A1064" s="48"/>
      <c r="B1064" s="48"/>
      <c r="C1064" s="89" t="s">
        <v>3007</v>
      </c>
      <c r="D1064" s="40">
        <v>1058</v>
      </c>
      <c r="E1064" s="69" t="s">
        <v>3471</v>
      </c>
      <c r="F1064" s="53" t="s">
        <v>58</v>
      </c>
      <c r="G1064" s="53" t="s">
        <v>72</v>
      </c>
      <c r="H1064" s="46"/>
      <c r="I1064" s="46" t="s">
        <v>52</v>
      </c>
      <c r="J1064" s="46" t="s">
        <v>2418</v>
      </c>
      <c r="K1064" s="46" t="s">
        <v>2419</v>
      </c>
      <c r="L1064" s="16">
        <v>2014</v>
      </c>
      <c r="M1064" s="16"/>
      <c r="N1064" s="16"/>
      <c r="O1064" s="16"/>
      <c r="P1064" s="16"/>
      <c r="Q1064" s="16"/>
      <c r="R1064" s="16"/>
      <c r="S1064" s="54" t="s">
        <v>40</v>
      </c>
      <c r="T1064" s="16"/>
      <c r="U1064" s="16"/>
      <c r="V1064" s="16" t="str">
        <f t="shared" si="0"/>
        <v>B</v>
      </c>
      <c r="W1064" s="13" t="str">
        <f t="shared" si="1"/>
        <v>Q3</v>
      </c>
      <c r="X1064" s="46" t="s">
        <v>3472</v>
      </c>
      <c r="Y1064" s="16" t="s">
        <v>3473</v>
      </c>
      <c r="Z1064" s="16" t="s">
        <v>3209</v>
      </c>
    </row>
    <row r="1065" spans="1:26" ht="15.75" customHeight="1">
      <c r="A1065" s="48"/>
      <c r="B1065" s="48"/>
      <c r="C1065" s="89" t="s">
        <v>3007</v>
      </c>
      <c r="D1065" s="40">
        <v>1059</v>
      </c>
      <c r="E1065" s="72" t="s">
        <v>3474</v>
      </c>
      <c r="F1065" s="53" t="s">
        <v>51</v>
      </c>
      <c r="G1065" s="41"/>
      <c r="H1065" s="46"/>
      <c r="I1065" s="46" t="s">
        <v>75</v>
      </c>
      <c r="J1065" s="46" t="s">
        <v>3475</v>
      </c>
      <c r="K1065" s="46" t="s">
        <v>3476</v>
      </c>
      <c r="L1065" s="16">
        <v>2014</v>
      </c>
      <c r="M1065" s="16"/>
      <c r="N1065" s="16"/>
      <c r="O1065" s="16"/>
      <c r="P1065" s="16"/>
      <c r="Q1065" s="16"/>
      <c r="R1065" s="54" t="s">
        <v>40</v>
      </c>
      <c r="S1065" s="16"/>
      <c r="T1065" s="16"/>
      <c r="U1065" s="16"/>
      <c r="V1065" s="16" t="str">
        <f t="shared" si="0"/>
        <v>A2</v>
      </c>
      <c r="W1065" s="13" t="str">
        <f t="shared" si="1"/>
        <v>Q2</v>
      </c>
      <c r="X1065" s="46" t="s">
        <v>3477</v>
      </c>
      <c r="Y1065" s="16" t="s">
        <v>3224</v>
      </c>
      <c r="Z1065" s="16" t="s">
        <v>3209</v>
      </c>
    </row>
    <row r="1066" spans="1:26" ht="15.75" customHeight="1">
      <c r="A1066" s="48"/>
      <c r="B1066" s="48"/>
      <c r="C1066" s="89" t="s">
        <v>3007</v>
      </c>
      <c r="D1066" s="40">
        <v>1060</v>
      </c>
      <c r="E1066" s="69" t="s">
        <v>3478</v>
      </c>
      <c r="F1066" s="53" t="s">
        <v>72</v>
      </c>
      <c r="G1066" s="41"/>
      <c r="H1066" s="46"/>
      <c r="I1066" s="46" t="s">
        <v>59</v>
      </c>
      <c r="J1066" s="46" t="s">
        <v>3479</v>
      </c>
      <c r="K1066" s="46" t="s">
        <v>3480</v>
      </c>
      <c r="L1066" s="16">
        <v>2014</v>
      </c>
      <c r="M1066" s="16"/>
      <c r="N1066" s="16"/>
      <c r="O1066" s="16"/>
      <c r="P1066" s="16"/>
      <c r="Q1066" s="54" t="s">
        <v>40</v>
      </c>
      <c r="R1066" s="16"/>
      <c r="S1066" s="16"/>
      <c r="T1066" s="16"/>
      <c r="U1066" s="16"/>
      <c r="V1066" s="16" t="str">
        <f t="shared" si="0"/>
        <v>A1</v>
      </c>
      <c r="W1066" s="13" t="str">
        <f t="shared" si="1"/>
        <v>Q1</v>
      </c>
      <c r="X1066" s="46" t="s">
        <v>3481</v>
      </c>
      <c r="Y1066" s="16" t="s">
        <v>3211</v>
      </c>
      <c r="Z1066" s="16" t="s">
        <v>3209</v>
      </c>
    </row>
    <row r="1067" spans="1:26" ht="15.75" customHeight="1">
      <c r="A1067" s="48"/>
      <c r="B1067" s="48"/>
      <c r="C1067" s="89" t="s">
        <v>3007</v>
      </c>
      <c r="D1067" s="40">
        <v>1061</v>
      </c>
      <c r="E1067" s="69" t="s">
        <v>3482</v>
      </c>
      <c r="F1067" s="53" t="s">
        <v>51</v>
      </c>
      <c r="G1067" s="41"/>
      <c r="H1067" s="46"/>
      <c r="I1067" s="46" t="s">
        <v>59</v>
      </c>
      <c r="J1067" s="46" t="s">
        <v>3479</v>
      </c>
      <c r="K1067" s="46" t="s">
        <v>3480</v>
      </c>
      <c r="L1067" s="16">
        <v>2014</v>
      </c>
      <c r="M1067" s="16"/>
      <c r="N1067" s="16"/>
      <c r="O1067" s="16"/>
      <c r="P1067" s="16"/>
      <c r="Q1067" s="54" t="s">
        <v>40</v>
      </c>
      <c r="R1067" s="16"/>
      <c r="S1067" s="16"/>
      <c r="T1067" s="16"/>
      <c r="U1067" s="16"/>
      <c r="V1067" s="16" t="str">
        <f t="shared" si="0"/>
        <v>A1</v>
      </c>
      <c r="W1067" s="13" t="str">
        <f t="shared" si="1"/>
        <v>Q1</v>
      </c>
      <c r="X1067" s="46" t="s">
        <v>3483</v>
      </c>
      <c r="Y1067" s="16" t="s">
        <v>3468</v>
      </c>
      <c r="Z1067" s="16" t="s">
        <v>3209</v>
      </c>
    </row>
    <row r="1068" spans="1:26" ht="15.75" customHeight="1">
      <c r="A1068" s="48"/>
      <c r="B1068" s="48"/>
      <c r="C1068" s="89" t="s">
        <v>3007</v>
      </c>
      <c r="D1068" s="40">
        <v>1062</v>
      </c>
      <c r="E1068" s="69" t="s">
        <v>3484</v>
      </c>
      <c r="F1068" s="53" t="s">
        <v>51</v>
      </c>
      <c r="G1068" s="41"/>
      <c r="H1068" s="46"/>
      <c r="I1068" s="46" t="s">
        <v>3415</v>
      </c>
      <c r="J1068" s="46" t="s">
        <v>3485</v>
      </c>
      <c r="K1068" s="46" t="s">
        <v>3486</v>
      </c>
      <c r="L1068" s="16">
        <v>2014</v>
      </c>
      <c r="M1068" s="16"/>
      <c r="N1068" s="16"/>
      <c r="O1068" s="16"/>
      <c r="P1068" s="16"/>
      <c r="Q1068" s="54" t="s">
        <v>40</v>
      </c>
      <c r="R1068" s="16"/>
      <c r="S1068" s="16"/>
      <c r="T1068" s="16"/>
      <c r="U1068" s="16"/>
      <c r="V1068" s="16" t="str">
        <f t="shared" si="0"/>
        <v>A1</v>
      </c>
      <c r="W1068" s="13" t="str">
        <f t="shared" si="1"/>
        <v>Q1</v>
      </c>
      <c r="X1068" s="46" t="s">
        <v>3487</v>
      </c>
      <c r="Y1068" s="16" t="s">
        <v>3468</v>
      </c>
      <c r="Z1068" s="16" t="s">
        <v>3209</v>
      </c>
    </row>
    <row r="1069" spans="1:26" ht="15.75" customHeight="1">
      <c r="A1069" s="48"/>
      <c r="B1069" s="48"/>
      <c r="C1069" s="89" t="s">
        <v>3007</v>
      </c>
      <c r="D1069" s="40">
        <v>1063</v>
      </c>
      <c r="E1069" s="69" t="s">
        <v>3488</v>
      </c>
      <c r="F1069" s="53" t="s">
        <v>58</v>
      </c>
      <c r="G1069" s="41"/>
      <c r="H1069" s="46"/>
      <c r="I1069" s="46" t="s">
        <v>102</v>
      </c>
      <c r="J1069" s="46" t="s">
        <v>3489</v>
      </c>
      <c r="K1069" s="46" t="s">
        <v>3369</v>
      </c>
      <c r="L1069" s="16">
        <v>2014</v>
      </c>
      <c r="M1069" s="16"/>
      <c r="N1069" s="16"/>
      <c r="O1069" s="16"/>
      <c r="P1069" s="16"/>
      <c r="Q1069" s="54" t="s">
        <v>40</v>
      </c>
      <c r="R1069" s="16"/>
      <c r="S1069" s="16"/>
      <c r="T1069" s="16"/>
      <c r="U1069" s="16"/>
      <c r="V1069" s="16" t="str">
        <f t="shared" si="0"/>
        <v>A1</v>
      </c>
      <c r="W1069" s="13" t="str">
        <f t="shared" si="1"/>
        <v>Q1</v>
      </c>
      <c r="X1069" s="46" t="s">
        <v>3490</v>
      </c>
      <c r="Y1069" s="16" t="s">
        <v>3419</v>
      </c>
      <c r="Z1069" s="16" t="s">
        <v>3209</v>
      </c>
    </row>
    <row r="1070" spans="1:26" ht="15.75" customHeight="1">
      <c r="A1070" s="48"/>
      <c r="B1070" s="48"/>
      <c r="C1070" s="89" t="s">
        <v>3007</v>
      </c>
      <c r="D1070" s="40">
        <v>1064</v>
      </c>
      <c r="E1070" s="69" t="s">
        <v>3441</v>
      </c>
      <c r="F1070" s="53" t="s">
        <v>51</v>
      </c>
      <c r="G1070" s="41"/>
      <c r="H1070" s="46"/>
      <c r="I1070" s="46" t="s">
        <v>102</v>
      </c>
      <c r="J1070" s="46" t="s">
        <v>2371</v>
      </c>
      <c r="K1070" s="46" t="s">
        <v>573</v>
      </c>
      <c r="L1070" s="16">
        <v>2014</v>
      </c>
      <c r="M1070" s="16"/>
      <c r="N1070" s="16"/>
      <c r="O1070" s="16"/>
      <c r="P1070" s="16"/>
      <c r="Q1070" s="16"/>
      <c r="R1070" s="54" t="s">
        <v>40</v>
      </c>
      <c r="S1070" s="16"/>
      <c r="T1070" s="16"/>
      <c r="U1070" s="16"/>
      <c r="V1070" s="16" t="str">
        <f t="shared" si="0"/>
        <v>A2</v>
      </c>
      <c r="W1070" s="13" t="str">
        <f t="shared" si="1"/>
        <v>Q2</v>
      </c>
      <c r="X1070" s="46" t="s">
        <v>3491</v>
      </c>
      <c r="Y1070" s="16" t="s">
        <v>3297</v>
      </c>
      <c r="Z1070" s="16" t="s">
        <v>3209</v>
      </c>
    </row>
    <row r="1071" spans="1:26" ht="15.75" customHeight="1">
      <c r="A1071" s="48"/>
      <c r="B1071" s="48"/>
      <c r="C1071" s="89" t="s">
        <v>3007</v>
      </c>
      <c r="D1071" s="40">
        <v>1065</v>
      </c>
      <c r="E1071" s="69" t="s">
        <v>3492</v>
      </c>
      <c r="F1071" s="53" t="s">
        <v>58</v>
      </c>
      <c r="G1071" s="41"/>
      <c r="H1071" s="46"/>
      <c r="I1071" s="46" t="s">
        <v>3415</v>
      </c>
      <c r="J1071" s="46" t="s">
        <v>3397</v>
      </c>
      <c r="K1071" s="46" t="s">
        <v>689</v>
      </c>
      <c r="L1071" s="16">
        <v>2014</v>
      </c>
      <c r="M1071" s="16"/>
      <c r="N1071" s="16"/>
      <c r="O1071" s="16"/>
      <c r="P1071" s="16"/>
      <c r="Q1071" s="16"/>
      <c r="R1071" s="16"/>
      <c r="S1071" s="54" t="s">
        <v>40</v>
      </c>
      <c r="T1071" s="16"/>
      <c r="U1071" s="16"/>
      <c r="V1071" s="16" t="str">
        <f t="shared" si="0"/>
        <v>B</v>
      </c>
      <c r="W1071" s="13" t="str">
        <f t="shared" si="1"/>
        <v>Q3</v>
      </c>
      <c r="X1071" s="46"/>
      <c r="Y1071" s="16" t="s">
        <v>3232</v>
      </c>
      <c r="Z1071" s="16" t="s">
        <v>3209</v>
      </c>
    </row>
    <row r="1072" spans="1:26" ht="15.75" customHeight="1">
      <c r="A1072" s="48"/>
      <c r="B1072" s="48"/>
      <c r="C1072" s="89" t="s">
        <v>3007</v>
      </c>
      <c r="D1072" s="40">
        <v>1066</v>
      </c>
      <c r="E1072" s="69" t="s">
        <v>3493</v>
      </c>
      <c r="F1072" s="53" t="s">
        <v>51</v>
      </c>
      <c r="G1072" s="41"/>
      <c r="H1072" s="46"/>
      <c r="I1072" s="46" t="s">
        <v>124</v>
      </c>
      <c r="J1072" s="46" t="s">
        <v>2371</v>
      </c>
      <c r="K1072" s="46" t="s">
        <v>573</v>
      </c>
      <c r="L1072" s="16">
        <v>2014</v>
      </c>
      <c r="M1072" s="16"/>
      <c r="N1072" s="16"/>
      <c r="O1072" s="16"/>
      <c r="P1072" s="16"/>
      <c r="Q1072" s="16"/>
      <c r="R1072" s="54" t="s">
        <v>40</v>
      </c>
      <c r="S1072" s="16"/>
      <c r="T1072" s="16"/>
      <c r="U1072" s="16"/>
      <c r="V1072" s="16" t="str">
        <f t="shared" si="0"/>
        <v>A2</v>
      </c>
      <c r="W1072" s="13" t="str">
        <f t="shared" si="1"/>
        <v>Q2</v>
      </c>
      <c r="X1072" s="46" t="s">
        <v>3491</v>
      </c>
      <c r="Y1072" s="16" t="s">
        <v>3211</v>
      </c>
      <c r="Z1072" s="16" t="s">
        <v>3209</v>
      </c>
    </row>
    <row r="1073" spans="1:26" ht="15.75" customHeight="1">
      <c r="A1073" s="48"/>
      <c r="B1073" s="48"/>
      <c r="C1073" s="89" t="s">
        <v>3007</v>
      </c>
      <c r="D1073" s="40">
        <v>1067</v>
      </c>
      <c r="E1073" s="69" t="s">
        <v>3494</v>
      </c>
      <c r="F1073" s="53" t="s">
        <v>58</v>
      </c>
      <c r="G1073" s="41"/>
      <c r="H1073" s="46"/>
      <c r="I1073" s="46" t="s">
        <v>102</v>
      </c>
      <c r="J1073" s="46" t="s">
        <v>3495</v>
      </c>
      <c r="K1073" s="46" t="s">
        <v>1543</v>
      </c>
      <c r="L1073" s="16">
        <v>2014</v>
      </c>
      <c r="M1073" s="16"/>
      <c r="N1073" s="16"/>
      <c r="O1073" s="16"/>
      <c r="P1073" s="16"/>
      <c r="Q1073" s="54" t="s">
        <v>40</v>
      </c>
      <c r="R1073" s="16"/>
      <c r="S1073" s="16"/>
      <c r="T1073" s="16"/>
      <c r="U1073" s="16"/>
      <c r="V1073" s="16" t="str">
        <f t="shared" si="0"/>
        <v>A1</v>
      </c>
      <c r="W1073" s="13" t="str">
        <f t="shared" si="1"/>
        <v>Q1</v>
      </c>
      <c r="X1073" s="46" t="s">
        <v>3496</v>
      </c>
      <c r="Y1073" s="16" t="s">
        <v>3419</v>
      </c>
      <c r="Z1073" s="16" t="s">
        <v>3209</v>
      </c>
    </row>
    <row r="1074" spans="1:26" ht="15.75" customHeight="1">
      <c r="A1074" s="48"/>
      <c r="B1074" s="48"/>
      <c r="C1074" s="89" t="s">
        <v>3007</v>
      </c>
      <c r="D1074" s="40">
        <v>1068</v>
      </c>
      <c r="E1074" s="69" t="s">
        <v>3497</v>
      </c>
      <c r="F1074" s="53" t="s">
        <v>51</v>
      </c>
      <c r="G1074" s="41"/>
      <c r="H1074" s="46"/>
      <c r="I1074" s="46" t="s">
        <v>59</v>
      </c>
      <c r="J1074" s="46" t="s">
        <v>2418</v>
      </c>
      <c r="K1074" s="46" t="s">
        <v>2419</v>
      </c>
      <c r="L1074" s="16">
        <v>2014</v>
      </c>
      <c r="M1074" s="16"/>
      <c r="N1074" s="16"/>
      <c r="O1074" s="16"/>
      <c r="P1074" s="16"/>
      <c r="Q1074" s="16"/>
      <c r="R1074" s="16"/>
      <c r="S1074" s="54" t="s">
        <v>40</v>
      </c>
      <c r="T1074" s="16"/>
      <c r="U1074" s="16"/>
      <c r="V1074" s="16" t="str">
        <f t="shared" si="0"/>
        <v>B</v>
      </c>
      <c r="W1074" s="13" t="str">
        <f t="shared" si="1"/>
        <v>Q3</v>
      </c>
      <c r="X1074" s="46" t="s">
        <v>3498</v>
      </c>
      <c r="Y1074" s="16" t="s">
        <v>3211</v>
      </c>
      <c r="Z1074" s="16" t="s">
        <v>3209</v>
      </c>
    </row>
    <row r="1075" spans="1:26" ht="15.75" customHeight="1">
      <c r="A1075" s="48"/>
      <c r="B1075" s="48"/>
      <c r="C1075" s="89" t="s">
        <v>3007</v>
      </c>
      <c r="D1075" s="40">
        <v>1069</v>
      </c>
      <c r="E1075" s="69" t="s">
        <v>3499</v>
      </c>
      <c r="F1075" s="53" t="s">
        <v>72</v>
      </c>
      <c r="G1075" s="53" t="s">
        <v>35</v>
      </c>
      <c r="H1075" s="46"/>
      <c r="I1075" s="46" t="s">
        <v>59</v>
      </c>
      <c r="J1075" s="46" t="s">
        <v>2624</v>
      </c>
      <c r="K1075" s="46" t="s">
        <v>3278</v>
      </c>
      <c r="L1075" s="16">
        <v>2014</v>
      </c>
      <c r="M1075" s="16"/>
      <c r="N1075" s="16"/>
      <c r="O1075" s="16"/>
      <c r="P1075" s="16"/>
      <c r="Q1075" s="16"/>
      <c r="R1075" s="16"/>
      <c r="S1075" s="16"/>
      <c r="T1075" s="16"/>
      <c r="U1075" s="54" t="s">
        <v>40</v>
      </c>
      <c r="V1075" s="16" t="str">
        <f t="shared" si="0"/>
        <v>NI</v>
      </c>
      <c r="W1075" s="13" t="str">
        <f t="shared" si="1"/>
        <v>NI</v>
      </c>
      <c r="X1075" s="46" t="s">
        <v>3500</v>
      </c>
      <c r="Y1075" s="16" t="s">
        <v>3211</v>
      </c>
      <c r="Z1075" s="16" t="s">
        <v>3209</v>
      </c>
    </row>
    <row r="1076" spans="1:26" ht="15.75" customHeight="1">
      <c r="A1076" s="48"/>
      <c r="B1076" s="48"/>
      <c r="C1076" s="89" t="s">
        <v>3007</v>
      </c>
      <c r="D1076" s="40">
        <v>1070</v>
      </c>
      <c r="E1076" s="69" t="s">
        <v>3501</v>
      </c>
      <c r="F1076" s="53" t="s">
        <v>72</v>
      </c>
      <c r="G1076" s="41"/>
      <c r="H1076" s="46"/>
      <c r="I1076" s="46" t="s">
        <v>59</v>
      </c>
      <c r="J1076" s="46" t="s">
        <v>3502</v>
      </c>
      <c r="K1076" s="46" t="s">
        <v>3503</v>
      </c>
      <c r="L1076" s="16">
        <v>2014</v>
      </c>
      <c r="M1076" s="16"/>
      <c r="N1076" s="16"/>
      <c r="O1076" s="16"/>
      <c r="P1076" s="16"/>
      <c r="Q1076" s="16"/>
      <c r="R1076" s="16"/>
      <c r="S1076" s="16"/>
      <c r="T1076" s="16"/>
      <c r="U1076" s="54" t="s">
        <v>40</v>
      </c>
      <c r="V1076" s="16" t="str">
        <f t="shared" si="0"/>
        <v>NI</v>
      </c>
      <c r="W1076" s="13" t="str">
        <f t="shared" si="1"/>
        <v>NI</v>
      </c>
      <c r="X1076" s="46"/>
      <c r="Y1076" s="16" t="s">
        <v>3504</v>
      </c>
      <c r="Z1076" s="16" t="s">
        <v>3209</v>
      </c>
    </row>
    <row r="1077" spans="1:26" ht="15.75" customHeight="1">
      <c r="A1077" s="48"/>
      <c r="B1077" s="48"/>
      <c r="C1077" s="89" t="s">
        <v>3007</v>
      </c>
      <c r="D1077" s="40">
        <v>1071</v>
      </c>
      <c r="E1077" s="69" t="s">
        <v>3505</v>
      </c>
      <c r="F1077" s="53" t="s">
        <v>58</v>
      </c>
      <c r="G1077" s="41"/>
      <c r="H1077" s="46"/>
      <c r="I1077" s="46" t="s">
        <v>124</v>
      </c>
      <c r="J1077" s="46" t="s">
        <v>3506</v>
      </c>
      <c r="K1077" s="46" t="s">
        <v>905</v>
      </c>
      <c r="L1077" s="16">
        <v>2014</v>
      </c>
      <c r="M1077" s="16"/>
      <c r="N1077" s="16"/>
      <c r="O1077" s="16"/>
      <c r="P1077" s="16"/>
      <c r="Q1077" s="54" t="s">
        <v>40</v>
      </c>
      <c r="R1077" s="16"/>
      <c r="S1077" s="16"/>
      <c r="T1077" s="16"/>
      <c r="U1077" s="16"/>
      <c r="V1077" s="16" t="str">
        <f t="shared" si="0"/>
        <v>A1</v>
      </c>
      <c r="W1077" s="13" t="str">
        <f t="shared" si="1"/>
        <v>Q1</v>
      </c>
      <c r="X1077" s="46" t="s">
        <v>3507</v>
      </c>
      <c r="Y1077" s="16" t="s">
        <v>3016</v>
      </c>
      <c r="Z1077" s="16" t="s">
        <v>3209</v>
      </c>
    </row>
    <row r="1078" spans="1:26" ht="15.75" customHeight="1">
      <c r="A1078" s="48"/>
      <c r="B1078" s="48"/>
      <c r="C1078" s="89" t="s">
        <v>3007</v>
      </c>
      <c r="D1078" s="40">
        <v>1072</v>
      </c>
      <c r="E1078" s="69" t="s">
        <v>3508</v>
      </c>
      <c r="F1078" s="53" t="s">
        <v>58</v>
      </c>
      <c r="G1078" s="41"/>
      <c r="H1078" s="46"/>
      <c r="I1078" s="46" t="s">
        <v>124</v>
      </c>
      <c r="J1078" s="46" t="s">
        <v>1542</v>
      </c>
      <c r="K1078" s="46" t="s">
        <v>3509</v>
      </c>
      <c r="L1078" s="16">
        <v>2014</v>
      </c>
      <c r="M1078" s="16"/>
      <c r="N1078" s="16"/>
      <c r="O1078" s="16"/>
      <c r="P1078" s="16"/>
      <c r="Q1078" s="54" t="s">
        <v>40</v>
      </c>
      <c r="R1078" s="16"/>
      <c r="S1078" s="16"/>
      <c r="T1078" s="16"/>
      <c r="U1078" s="16"/>
      <c r="V1078" s="16" t="str">
        <f t="shared" si="0"/>
        <v>A1</v>
      </c>
      <c r="W1078" s="13" t="str">
        <f t="shared" si="1"/>
        <v>Q1</v>
      </c>
      <c r="X1078" s="46" t="s">
        <v>3510</v>
      </c>
      <c r="Y1078" s="16" t="s">
        <v>3016</v>
      </c>
      <c r="Z1078" s="16" t="s">
        <v>3209</v>
      </c>
    </row>
    <row r="1079" spans="1:26" ht="15.75" customHeight="1">
      <c r="A1079" s="48"/>
      <c r="B1079" s="48"/>
      <c r="C1079" s="89" t="s">
        <v>3007</v>
      </c>
      <c r="D1079" s="40">
        <v>1073</v>
      </c>
      <c r="E1079" s="69" t="s">
        <v>3511</v>
      </c>
      <c r="F1079" s="53" t="s">
        <v>51</v>
      </c>
      <c r="G1079" s="41"/>
      <c r="H1079" s="46"/>
      <c r="I1079" s="46" t="s">
        <v>124</v>
      </c>
      <c r="J1079" s="46" t="s">
        <v>3512</v>
      </c>
      <c r="K1079" s="46" t="s">
        <v>126</v>
      </c>
      <c r="L1079" s="16">
        <v>2014</v>
      </c>
      <c r="M1079" s="16"/>
      <c r="N1079" s="16"/>
      <c r="O1079" s="16"/>
      <c r="P1079" s="16"/>
      <c r="Q1079" s="16"/>
      <c r="R1079" s="16"/>
      <c r="S1079" s="16"/>
      <c r="T1079" s="16"/>
      <c r="U1079" s="54" t="s">
        <v>40</v>
      </c>
      <c r="V1079" s="16" t="str">
        <f t="shared" si="0"/>
        <v>NI</v>
      </c>
      <c r="W1079" s="13" t="str">
        <f t="shared" si="1"/>
        <v>NI</v>
      </c>
      <c r="X1079" s="46" t="s">
        <v>3513</v>
      </c>
      <c r="Y1079" s="16" t="s">
        <v>3016</v>
      </c>
      <c r="Z1079" s="16" t="s">
        <v>3042</v>
      </c>
    </row>
    <row r="1080" spans="1:26" ht="15.75" customHeight="1">
      <c r="A1080" s="48"/>
      <c r="B1080" s="48"/>
      <c r="C1080" s="89" t="s">
        <v>3007</v>
      </c>
      <c r="D1080" s="40">
        <v>1074</v>
      </c>
      <c r="E1080" s="69" t="s">
        <v>3514</v>
      </c>
      <c r="F1080" s="53" t="s">
        <v>51</v>
      </c>
      <c r="G1080" s="41"/>
      <c r="H1080" s="46"/>
      <c r="I1080" s="46" t="s">
        <v>59</v>
      </c>
      <c r="J1080" s="46" t="s">
        <v>804</v>
      </c>
      <c r="K1080" s="46" t="s">
        <v>805</v>
      </c>
      <c r="L1080" s="16">
        <v>2014</v>
      </c>
      <c r="M1080" s="16"/>
      <c r="N1080" s="54" t="s">
        <v>40</v>
      </c>
      <c r="O1080" s="16"/>
      <c r="P1080" s="16"/>
      <c r="Q1080" s="16"/>
      <c r="R1080" s="16"/>
      <c r="S1080" s="16"/>
      <c r="T1080" s="16"/>
      <c r="U1080" s="16"/>
      <c r="V1080" s="16" t="str">
        <f t="shared" si="0"/>
        <v>A2</v>
      </c>
      <c r="W1080" s="13" t="str">
        <f t="shared" si="1"/>
        <v>Q2</v>
      </c>
      <c r="X1080" s="46"/>
      <c r="Y1080" s="16" t="s">
        <v>3224</v>
      </c>
      <c r="Z1080" s="16" t="s">
        <v>3209</v>
      </c>
    </row>
    <row r="1081" spans="1:26" ht="15.75" customHeight="1">
      <c r="A1081" s="48"/>
      <c r="B1081" s="48"/>
      <c r="C1081" s="89" t="s">
        <v>3007</v>
      </c>
      <c r="D1081" s="40">
        <v>1075</v>
      </c>
      <c r="E1081" s="69" t="s">
        <v>3515</v>
      </c>
      <c r="F1081" s="53" t="s">
        <v>51</v>
      </c>
      <c r="G1081" s="41"/>
      <c r="H1081" s="46"/>
      <c r="I1081" s="46" t="s">
        <v>3415</v>
      </c>
      <c r="J1081" s="46" t="s">
        <v>3516</v>
      </c>
      <c r="K1081" s="46" t="s">
        <v>3517</v>
      </c>
      <c r="L1081" s="16">
        <v>2013</v>
      </c>
      <c r="M1081" s="16"/>
      <c r="N1081" s="16"/>
      <c r="O1081" s="16"/>
      <c r="P1081" s="16"/>
      <c r="Q1081" s="16"/>
      <c r="R1081" s="16"/>
      <c r="S1081" s="54" t="s">
        <v>40</v>
      </c>
      <c r="T1081" s="16"/>
      <c r="U1081" s="16"/>
      <c r="V1081" s="16" t="str">
        <f t="shared" si="0"/>
        <v>B</v>
      </c>
      <c r="W1081" s="13" t="str">
        <f t="shared" si="1"/>
        <v>Q3</v>
      </c>
      <c r="X1081" s="16"/>
      <c r="Y1081" s="16" t="s">
        <v>3232</v>
      </c>
      <c r="Z1081" s="16" t="s">
        <v>3209</v>
      </c>
    </row>
    <row r="1082" spans="1:26" ht="15.75" customHeight="1">
      <c r="A1082" s="48"/>
      <c r="B1082" s="48"/>
      <c r="C1082" s="89" t="s">
        <v>3007</v>
      </c>
      <c r="D1082" s="40">
        <v>1076</v>
      </c>
      <c r="E1082" s="69" t="s">
        <v>3518</v>
      </c>
      <c r="F1082" s="53" t="s">
        <v>51</v>
      </c>
      <c r="G1082" s="41"/>
      <c r="H1082" s="46"/>
      <c r="I1082" s="46" t="s">
        <v>3415</v>
      </c>
      <c r="J1082" s="46" t="s">
        <v>3519</v>
      </c>
      <c r="K1082" s="46" t="s">
        <v>3520</v>
      </c>
      <c r="L1082" s="16">
        <v>2013</v>
      </c>
      <c r="M1082" s="16"/>
      <c r="N1082" s="16"/>
      <c r="O1082" s="16"/>
      <c r="P1082" s="16"/>
      <c r="Q1082" s="54" t="s">
        <v>40</v>
      </c>
      <c r="R1082" s="16"/>
      <c r="S1082" s="16"/>
      <c r="T1082" s="16"/>
      <c r="U1082" s="16"/>
      <c r="V1082" s="16" t="str">
        <f t="shared" si="0"/>
        <v>A1</v>
      </c>
      <c r="W1082" s="13" t="str">
        <f t="shared" si="1"/>
        <v>Q1</v>
      </c>
      <c r="X1082" s="46" t="s">
        <v>3521</v>
      </c>
      <c r="Y1082" s="16" t="s">
        <v>3232</v>
      </c>
      <c r="Z1082" s="16" t="s">
        <v>3209</v>
      </c>
    </row>
    <row r="1083" spans="1:26" ht="15.75" customHeight="1">
      <c r="A1083" s="48"/>
      <c r="B1083" s="48"/>
      <c r="C1083" s="89" t="s">
        <v>3007</v>
      </c>
      <c r="D1083" s="40">
        <v>1077</v>
      </c>
      <c r="E1083" s="69" t="s">
        <v>3522</v>
      </c>
      <c r="F1083" s="53" t="s">
        <v>51</v>
      </c>
      <c r="G1083" s="41"/>
      <c r="H1083" s="46"/>
      <c r="I1083" s="46" t="s">
        <v>124</v>
      </c>
      <c r="J1083" s="46" t="s">
        <v>1107</v>
      </c>
      <c r="K1083" s="46" t="s">
        <v>126</v>
      </c>
      <c r="L1083" s="16">
        <v>2013</v>
      </c>
      <c r="M1083" s="16"/>
      <c r="N1083" s="16"/>
      <c r="O1083" s="16"/>
      <c r="P1083" s="16"/>
      <c r="Q1083" s="16"/>
      <c r="R1083" s="16"/>
      <c r="S1083" s="16"/>
      <c r="T1083" s="16"/>
      <c r="U1083" s="54" t="s">
        <v>40</v>
      </c>
      <c r="V1083" s="16" t="str">
        <f t="shared" si="0"/>
        <v>NI</v>
      </c>
      <c r="W1083" s="13" t="str">
        <f t="shared" si="1"/>
        <v>NI</v>
      </c>
      <c r="X1083" s="46" t="s">
        <v>3523</v>
      </c>
      <c r="Y1083" s="16" t="s">
        <v>3401</v>
      </c>
      <c r="Z1083" s="16" t="s">
        <v>3209</v>
      </c>
    </row>
    <row r="1084" spans="1:26" ht="15.75" customHeight="1">
      <c r="A1084" s="48"/>
      <c r="B1084" s="48"/>
      <c r="C1084" s="89" t="s">
        <v>3007</v>
      </c>
      <c r="D1084" s="40">
        <v>1078</v>
      </c>
      <c r="E1084" s="69" t="s">
        <v>3524</v>
      </c>
      <c r="F1084" s="53" t="s">
        <v>51</v>
      </c>
      <c r="G1084" s="41"/>
      <c r="H1084" s="46"/>
      <c r="I1084" s="46" t="s">
        <v>3415</v>
      </c>
      <c r="J1084" s="46" t="s">
        <v>3525</v>
      </c>
      <c r="K1084" s="46" t="s">
        <v>1463</v>
      </c>
      <c r="L1084" s="16">
        <v>2013</v>
      </c>
      <c r="M1084" s="16"/>
      <c r="N1084" s="16"/>
      <c r="O1084" s="16"/>
      <c r="P1084" s="16"/>
      <c r="Q1084" s="16"/>
      <c r="R1084" s="54" t="s">
        <v>40</v>
      </c>
      <c r="S1084" s="16"/>
      <c r="T1084" s="16"/>
      <c r="U1084" s="16"/>
      <c r="V1084" s="16" t="str">
        <f t="shared" si="0"/>
        <v>A2</v>
      </c>
      <c r="W1084" s="13" t="str">
        <f t="shared" si="1"/>
        <v>Q2</v>
      </c>
      <c r="X1084" s="46" t="s">
        <v>3526</v>
      </c>
      <c r="Y1084" s="16" t="s">
        <v>3232</v>
      </c>
      <c r="Z1084" s="16" t="s">
        <v>3209</v>
      </c>
    </row>
    <row r="1085" spans="1:26" ht="15.75" customHeight="1">
      <c r="A1085" s="48"/>
      <c r="B1085" s="48"/>
      <c r="C1085" s="89" t="s">
        <v>3007</v>
      </c>
      <c r="D1085" s="40">
        <v>1079</v>
      </c>
      <c r="E1085" s="69" t="s">
        <v>3527</v>
      </c>
      <c r="F1085" s="53" t="s">
        <v>51</v>
      </c>
      <c r="G1085" s="41"/>
      <c r="H1085" s="46"/>
      <c r="I1085" s="46" t="s">
        <v>59</v>
      </c>
      <c r="J1085" s="46" t="s">
        <v>2519</v>
      </c>
      <c r="K1085" s="46" t="s">
        <v>67</v>
      </c>
      <c r="L1085" s="16">
        <v>2013</v>
      </c>
      <c r="M1085" s="16"/>
      <c r="N1085" s="16"/>
      <c r="O1085" s="16"/>
      <c r="P1085" s="16"/>
      <c r="Q1085" s="16"/>
      <c r="R1085" s="16"/>
      <c r="S1085" s="54" t="s">
        <v>40</v>
      </c>
      <c r="T1085" s="16"/>
      <c r="U1085" s="16"/>
      <c r="V1085" s="16" t="str">
        <f t="shared" si="0"/>
        <v>B</v>
      </c>
      <c r="W1085" s="13" t="str">
        <f t="shared" si="1"/>
        <v>Q3</v>
      </c>
      <c r="X1085" s="46" t="s">
        <v>3528</v>
      </c>
      <c r="Y1085" s="16" t="s">
        <v>3280</v>
      </c>
      <c r="Z1085" s="16" t="s">
        <v>3042</v>
      </c>
    </row>
    <row r="1086" spans="1:26" ht="15.75" customHeight="1">
      <c r="A1086" s="48"/>
      <c r="B1086" s="48"/>
      <c r="C1086" s="89" t="s">
        <v>3007</v>
      </c>
      <c r="D1086" s="40">
        <v>1080</v>
      </c>
      <c r="E1086" s="69" t="s">
        <v>3529</v>
      </c>
      <c r="F1086" s="53" t="s">
        <v>51</v>
      </c>
      <c r="G1086" s="41"/>
      <c r="H1086" s="46"/>
      <c r="I1086" s="46" t="s">
        <v>124</v>
      </c>
      <c r="J1086" s="46" t="s">
        <v>111</v>
      </c>
      <c r="K1086" s="46" t="s">
        <v>112</v>
      </c>
      <c r="L1086" s="16">
        <v>2013</v>
      </c>
      <c r="M1086" s="16"/>
      <c r="N1086" s="16"/>
      <c r="O1086" s="16"/>
      <c r="P1086" s="16"/>
      <c r="Q1086" s="54" t="s">
        <v>40</v>
      </c>
      <c r="R1086" s="16"/>
      <c r="S1086" s="16"/>
      <c r="T1086" s="16"/>
      <c r="U1086" s="16"/>
      <c r="V1086" s="16" t="str">
        <f t="shared" si="0"/>
        <v>A1</v>
      </c>
      <c r="W1086" s="13" t="str">
        <f t="shared" si="1"/>
        <v>Q1</v>
      </c>
      <c r="X1086" s="46" t="s">
        <v>3530</v>
      </c>
      <c r="Y1086" s="16" t="s">
        <v>3468</v>
      </c>
      <c r="Z1086" s="16" t="s">
        <v>3209</v>
      </c>
    </row>
    <row r="1087" spans="1:26" ht="15.75" customHeight="1">
      <c r="A1087" s="48"/>
      <c r="B1087" s="48"/>
      <c r="C1087" s="89" t="s">
        <v>3007</v>
      </c>
      <c r="D1087" s="40">
        <v>1081</v>
      </c>
      <c r="E1087" s="69" t="s">
        <v>3531</v>
      </c>
      <c r="F1087" s="53" t="s">
        <v>51</v>
      </c>
      <c r="G1087" s="53" t="s">
        <v>35</v>
      </c>
      <c r="H1087" s="46"/>
      <c r="I1087" s="46" t="s">
        <v>124</v>
      </c>
      <c r="J1087" s="46" t="s">
        <v>1480</v>
      </c>
      <c r="K1087" s="46" t="s">
        <v>245</v>
      </c>
      <c r="L1087" s="16">
        <v>2013</v>
      </c>
      <c r="M1087" s="16"/>
      <c r="N1087" s="16"/>
      <c r="O1087" s="16"/>
      <c r="P1087" s="16"/>
      <c r="Q1087" s="54" t="s">
        <v>40</v>
      </c>
      <c r="R1087" s="16"/>
      <c r="S1087" s="16"/>
      <c r="T1087" s="16"/>
      <c r="U1087" s="16"/>
      <c r="V1087" s="16" t="str">
        <f t="shared" si="0"/>
        <v>A1</v>
      </c>
      <c r="W1087" s="13" t="str">
        <f t="shared" si="1"/>
        <v>Q1</v>
      </c>
      <c r="X1087" s="46" t="s">
        <v>3532</v>
      </c>
      <c r="Y1087" s="16" t="s">
        <v>3468</v>
      </c>
      <c r="Z1087" s="16" t="s">
        <v>3209</v>
      </c>
    </row>
    <row r="1088" spans="1:26" ht="15.75" customHeight="1">
      <c r="A1088" s="48"/>
      <c r="B1088" s="48"/>
      <c r="C1088" s="89" t="s">
        <v>3007</v>
      </c>
      <c r="D1088" s="40">
        <v>1082</v>
      </c>
      <c r="E1088" s="69" t="s">
        <v>3533</v>
      </c>
      <c r="F1088" s="53" t="s">
        <v>58</v>
      </c>
      <c r="G1088" s="41"/>
      <c r="H1088" s="46"/>
      <c r="I1088" s="46" t="s">
        <v>59</v>
      </c>
      <c r="J1088" s="46" t="s">
        <v>3534</v>
      </c>
      <c r="K1088" s="46" t="s">
        <v>3535</v>
      </c>
      <c r="L1088" s="16">
        <v>2013</v>
      </c>
      <c r="M1088" s="16"/>
      <c r="N1088" s="16"/>
      <c r="O1088" s="16"/>
      <c r="P1088" s="16"/>
      <c r="Q1088" s="16"/>
      <c r="R1088" s="16"/>
      <c r="S1088" s="16"/>
      <c r="T1088" s="16"/>
      <c r="U1088" s="54" t="s">
        <v>40</v>
      </c>
      <c r="V1088" s="16" t="str">
        <f t="shared" si="0"/>
        <v>NI</v>
      </c>
      <c r="W1088" s="13" t="str">
        <f t="shared" si="1"/>
        <v>NI</v>
      </c>
      <c r="X1088" s="46" t="s">
        <v>3536</v>
      </c>
      <c r="Y1088" s="16" t="s">
        <v>3211</v>
      </c>
      <c r="Z1088" s="16" t="s">
        <v>3209</v>
      </c>
    </row>
    <row r="1089" spans="1:26" ht="15.75" customHeight="1">
      <c r="A1089" s="48"/>
      <c r="B1089" s="48"/>
      <c r="C1089" s="89" t="s">
        <v>3007</v>
      </c>
      <c r="D1089" s="40">
        <v>1083</v>
      </c>
      <c r="E1089" s="69" t="s">
        <v>3537</v>
      </c>
      <c r="F1089" s="53" t="s">
        <v>72</v>
      </c>
      <c r="G1089" s="41"/>
      <c r="H1089" s="46"/>
      <c r="I1089" s="46" t="s">
        <v>59</v>
      </c>
      <c r="J1089" s="46" t="s">
        <v>1967</v>
      </c>
      <c r="K1089" s="46" t="s">
        <v>621</v>
      </c>
      <c r="L1089" s="16">
        <v>2013</v>
      </c>
      <c r="M1089" s="16"/>
      <c r="N1089" s="16"/>
      <c r="O1089" s="16"/>
      <c r="P1089" s="54" t="s">
        <v>40</v>
      </c>
      <c r="Q1089" s="16"/>
      <c r="R1089" s="16"/>
      <c r="S1089" s="16"/>
      <c r="T1089" s="16"/>
      <c r="U1089" s="16"/>
      <c r="V1089" s="16" t="str">
        <f t="shared" si="0"/>
        <v>C</v>
      </c>
      <c r="W1089" s="13" t="str">
        <f t="shared" si="1"/>
        <v>Q4</v>
      </c>
      <c r="X1089" s="46" t="s">
        <v>3538</v>
      </c>
      <c r="Y1089" s="16" t="s">
        <v>3539</v>
      </c>
      <c r="Z1089" s="16" t="s">
        <v>3042</v>
      </c>
    </row>
    <row r="1090" spans="1:26" ht="15.75" customHeight="1">
      <c r="A1090" s="48"/>
      <c r="B1090" s="48"/>
      <c r="C1090" s="89" t="s">
        <v>3007</v>
      </c>
      <c r="D1090" s="40">
        <v>1084</v>
      </c>
      <c r="E1090" s="69" t="s">
        <v>3540</v>
      </c>
      <c r="F1090" s="53" t="s">
        <v>51</v>
      </c>
      <c r="G1090" s="53" t="s">
        <v>35</v>
      </c>
      <c r="H1090" s="46"/>
      <c r="I1090" s="46" t="s">
        <v>59</v>
      </c>
      <c r="J1090" s="46" t="s">
        <v>1107</v>
      </c>
      <c r="K1090" s="46" t="s">
        <v>126</v>
      </c>
      <c r="L1090" s="16">
        <v>2013</v>
      </c>
      <c r="M1090" s="16"/>
      <c r="N1090" s="16"/>
      <c r="O1090" s="16"/>
      <c r="P1090" s="16"/>
      <c r="Q1090" s="16"/>
      <c r="R1090" s="16"/>
      <c r="S1090" s="16"/>
      <c r="T1090" s="16"/>
      <c r="U1090" s="54" t="s">
        <v>40</v>
      </c>
      <c r="V1090" s="16" t="str">
        <f t="shared" si="0"/>
        <v>NI</v>
      </c>
      <c r="W1090" s="13" t="str">
        <f t="shared" si="1"/>
        <v>NI</v>
      </c>
      <c r="X1090" s="46" t="s">
        <v>1147</v>
      </c>
      <c r="Y1090" s="16" t="s">
        <v>3211</v>
      </c>
      <c r="Z1090" s="16" t="s">
        <v>3209</v>
      </c>
    </row>
    <row r="1091" spans="1:26" ht="15.75" customHeight="1">
      <c r="A1091" s="48"/>
      <c r="B1091" s="48"/>
      <c r="C1091" s="89" t="s">
        <v>3007</v>
      </c>
      <c r="D1091" s="40">
        <v>1085</v>
      </c>
      <c r="E1091" s="69" t="s">
        <v>3541</v>
      </c>
      <c r="F1091" s="53" t="s">
        <v>51</v>
      </c>
      <c r="G1091" s="53" t="s">
        <v>35</v>
      </c>
      <c r="H1091" s="46"/>
      <c r="I1091" s="46" t="s">
        <v>59</v>
      </c>
      <c r="J1091" s="46" t="s">
        <v>793</v>
      </c>
      <c r="K1091" s="46" t="s">
        <v>794</v>
      </c>
      <c r="L1091" s="16">
        <v>2013</v>
      </c>
      <c r="M1091" s="16"/>
      <c r="N1091" s="16"/>
      <c r="O1091" s="16"/>
      <c r="P1091" s="54" t="s">
        <v>40</v>
      </c>
      <c r="Q1091" s="16"/>
      <c r="R1091" s="16"/>
      <c r="S1091" s="16"/>
      <c r="T1091" s="16"/>
      <c r="U1091" s="16"/>
      <c r="V1091" s="16" t="str">
        <f t="shared" si="0"/>
        <v>C</v>
      </c>
      <c r="W1091" s="13" t="str">
        <f t="shared" si="1"/>
        <v>Q4</v>
      </c>
      <c r="X1091" s="46" t="s">
        <v>1124</v>
      </c>
      <c r="Y1091" s="16" t="s">
        <v>3211</v>
      </c>
      <c r="Z1091" s="16" t="s">
        <v>3209</v>
      </c>
    </row>
    <row r="1092" spans="1:26" ht="15.75" customHeight="1">
      <c r="A1092" s="48"/>
      <c r="B1092" s="48"/>
      <c r="C1092" s="89" t="s">
        <v>3007</v>
      </c>
      <c r="D1092" s="40">
        <v>1086</v>
      </c>
      <c r="E1092" s="69" t="s">
        <v>3542</v>
      </c>
      <c r="F1092" s="53" t="s">
        <v>51</v>
      </c>
      <c r="G1092" s="41"/>
      <c r="H1092" s="46"/>
      <c r="I1092" s="46" t="s">
        <v>59</v>
      </c>
      <c r="J1092" s="46" t="s">
        <v>3543</v>
      </c>
      <c r="K1092" s="46" t="s">
        <v>3544</v>
      </c>
      <c r="L1092" s="16">
        <v>2013</v>
      </c>
      <c r="M1092" s="16"/>
      <c r="N1092" s="16"/>
      <c r="O1092" s="16"/>
      <c r="P1092" s="16"/>
      <c r="Q1092" s="16"/>
      <c r="R1092" s="16"/>
      <c r="S1092" s="16"/>
      <c r="T1092" s="16"/>
      <c r="U1092" s="54" t="s">
        <v>40</v>
      </c>
      <c r="V1092" s="16" t="str">
        <f t="shared" si="0"/>
        <v>NI</v>
      </c>
      <c r="W1092" s="13" t="str">
        <f t="shared" si="1"/>
        <v>NI</v>
      </c>
      <c r="X1092" s="46"/>
      <c r="Y1092" s="16" t="s">
        <v>3211</v>
      </c>
      <c r="Z1092" s="16" t="s">
        <v>3209</v>
      </c>
    </row>
    <row r="1093" spans="1:26" ht="15.75" customHeight="1">
      <c r="A1093" s="48"/>
      <c r="B1093" s="48"/>
      <c r="C1093" s="89" t="s">
        <v>3007</v>
      </c>
      <c r="D1093" s="40">
        <v>1087</v>
      </c>
      <c r="E1093" s="69" t="s">
        <v>3545</v>
      </c>
      <c r="F1093" s="53" t="s">
        <v>58</v>
      </c>
      <c r="G1093" s="41"/>
      <c r="H1093" s="46"/>
      <c r="I1093" s="46" t="s">
        <v>59</v>
      </c>
      <c r="J1093" s="46" t="s">
        <v>2963</v>
      </c>
      <c r="K1093" s="46" t="s">
        <v>3546</v>
      </c>
      <c r="L1093" s="16">
        <v>2013</v>
      </c>
      <c r="M1093" s="16"/>
      <c r="N1093" s="16"/>
      <c r="O1093" s="16"/>
      <c r="P1093" s="16"/>
      <c r="Q1093" s="16"/>
      <c r="R1093" s="16"/>
      <c r="S1093" s="16"/>
      <c r="T1093" s="16"/>
      <c r="U1093" s="54" t="s">
        <v>40</v>
      </c>
      <c r="V1093" s="16" t="str">
        <f t="shared" si="0"/>
        <v>NI</v>
      </c>
      <c r="W1093" s="13" t="str">
        <f t="shared" si="1"/>
        <v>NI</v>
      </c>
      <c r="X1093" s="46"/>
      <c r="Y1093" s="16" t="s">
        <v>3280</v>
      </c>
      <c r="Z1093" s="16" t="s">
        <v>3209</v>
      </c>
    </row>
    <row r="1094" spans="1:26" ht="15.75" customHeight="1">
      <c r="A1094" s="48"/>
      <c r="B1094" s="48"/>
      <c r="C1094" s="89" t="s">
        <v>3007</v>
      </c>
      <c r="D1094" s="40">
        <v>1088</v>
      </c>
      <c r="E1094" s="69" t="s">
        <v>3547</v>
      </c>
      <c r="F1094" s="53" t="s">
        <v>58</v>
      </c>
      <c r="G1094" s="41"/>
      <c r="H1094" s="46"/>
      <c r="I1094" s="46" t="s">
        <v>59</v>
      </c>
      <c r="J1094" s="46" t="s">
        <v>3299</v>
      </c>
      <c r="K1094" s="46" t="s">
        <v>3300</v>
      </c>
      <c r="L1094" s="16">
        <v>2013</v>
      </c>
      <c r="M1094" s="16"/>
      <c r="N1094" s="16"/>
      <c r="O1094" s="16"/>
      <c r="P1094" s="16"/>
      <c r="Q1094" s="16"/>
      <c r="R1094" s="16"/>
      <c r="S1094" s="16"/>
      <c r="T1094" s="16"/>
      <c r="U1094" s="54" t="s">
        <v>40</v>
      </c>
      <c r="V1094" s="16" t="str">
        <f t="shared" si="0"/>
        <v>NI</v>
      </c>
      <c r="W1094" s="13" t="str">
        <f t="shared" si="1"/>
        <v>NI</v>
      </c>
      <c r="X1094" s="46" t="s">
        <v>3548</v>
      </c>
      <c r="Y1094" s="16" t="s">
        <v>3211</v>
      </c>
      <c r="Z1094" s="16" t="s">
        <v>3209</v>
      </c>
    </row>
    <row r="1095" spans="1:26" ht="15.75" customHeight="1">
      <c r="A1095" s="48"/>
      <c r="B1095" s="48"/>
      <c r="C1095" s="89" t="s">
        <v>3007</v>
      </c>
      <c r="D1095" s="40">
        <v>1089</v>
      </c>
      <c r="E1095" s="69" t="s">
        <v>3549</v>
      </c>
      <c r="F1095" s="53" t="s">
        <v>72</v>
      </c>
      <c r="G1095" s="41"/>
      <c r="H1095" s="46"/>
      <c r="I1095" s="46" t="s">
        <v>59</v>
      </c>
      <c r="J1095" s="46" t="s">
        <v>3410</v>
      </c>
      <c r="K1095" s="46" t="s">
        <v>3411</v>
      </c>
      <c r="L1095" s="16">
        <v>2013</v>
      </c>
      <c r="M1095" s="16"/>
      <c r="N1095" s="16"/>
      <c r="O1095" s="16"/>
      <c r="P1095" s="16"/>
      <c r="Q1095" s="16"/>
      <c r="R1095" s="16"/>
      <c r="S1095" s="16"/>
      <c r="T1095" s="16"/>
      <c r="U1095" s="54" t="s">
        <v>40</v>
      </c>
      <c r="V1095" s="16" t="str">
        <f t="shared" si="0"/>
        <v>NI</v>
      </c>
      <c r="W1095" s="13" t="str">
        <f t="shared" si="1"/>
        <v>NI</v>
      </c>
      <c r="X1095" s="46"/>
      <c r="Y1095" s="16" t="s">
        <v>3211</v>
      </c>
      <c r="Z1095" s="16" t="s">
        <v>3209</v>
      </c>
    </row>
    <row r="1096" spans="1:26" ht="15.75" customHeight="1">
      <c r="A1096" s="48"/>
      <c r="B1096" s="48"/>
      <c r="C1096" s="89" t="s">
        <v>3007</v>
      </c>
      <c r="D1096" s="40">
        <v>1090</v>
      </c>
      <c r="E1096" s="69" t="s">
        <v>3550</v>
      </c>
      <c r="F1096" s="53" t="s">
        <v>58</v>
      </c>
      <c r="G1096" s="41"/>
      <c r="H1096" s="46"/>
      <c r="I1096" s="46" t="s">
        <v>59</v>
      </c>
      <c r="J1096" s="46" t="s">
        <v>3551</v>
      </c>
      <c r="K1096" s="70" t="s">
        <v>3027</v>
      </c>
      <c r="L1096" s="16">
        <v>2013</v>
      </c>
      <c r="M1096" s="16"/>
      <c r="N1096" s="54" t="s">
        <v>40</v>
      </c>
      <c r="O1096" s="16"/>
      <c r="P1096" s="16"/>
      <c r="Q1096" s="16"/>
      <c r="R1096" s="16"/>
      <c r="S1096" s="16"/>
      <c r="T1096" s="16"/>
      <c r="U1096" s="16"/>
      <c r="V1096" s="16" t="str">
        <f t="shared" si="0"/>
        <v>A2</v>
      </c>
      <c r="W1096" s="13" t="str">
        <f t="shared" si="1"/>
        <v>Q2</v>
      </c>
      <c r="X1096" s="46"/>
      <c r="Y1096" s="16" t="s">
        <v>3211</v>
      </c>
      <c r="Z1096" s="16" t="s">
        <v>3209</v>
      </c>
    </row>
    <row r="1097" spans="1:26" ht="15.75" customHeight="1">
      <c r="A1097" s="48"/>
      <c r="B1097" s="48"/>
      <c r="C1097" s="89" t="s">
        <v>3007</v>
      </c>
      <c r="D1097" s="40">
        <v>1091</v>
      </c>
      <c r="E1097" s="69" t="s">
        <v>3552</v>
      </c>
      <c r="F1097" s="53" t="s">
        <v>72</v>
      </c>
      <c r="G1097" s="41"/>
      <c r="H1097" s="46"/>
      <c r="I1097" s="46" t="s">
        <v>59</v>
      </c>
      <c r="J1097" s="46" t="s">
        <v>793</v>
      </c>
      <c r="K1097" s="46" t="s">
        <v>794</v>
      </c>
      <c r="L1097" s="16">
        <v>2013</v>
      </c>
      <c r="M1097" s="16"/>
      <c r="N1097" s="16"/>
      <c r="O1097" s="16"/>
      <c r="P1097" s="54" t="s">
        <v>40</v>
      </c>
      <c r="Q1097" s="16"/>
      <c r="R1097" s="16"/>
      <c r="S1097" s="16"/>
      <c r="T1097" s="16"/>
      <c r="U1097" s="16"/>
      <c r="V1097" s="16" t="str">
        <f t="shared" si="0"/>
        <v>C</v>
      </c>
      <c r="W1097" s="13" t="str">
        <f t="shared" si="1"/>
        <v>Q4</v>
      </c>
      <c r="X1097" s="46" t="s">
        <v>1124</v>
      </c>
      <c r="Y1097" s="16" t="s">
        <v>3211</v>
      </c>
      <c r="Z1097" s="16" t="s">
        <v>3209</v>
      </c>
    </row>
    <row r="1098" spans="1:26" ht="15.75" customHeight="1">
      <c r="A1098" s="48"/>
      <c r="B1098" s="48"/>
      <c r="C1098" s="89" t="s">
        <v>3007</v>
      </c>
      <c r="D1098" s="40">
        <v>1092</v>
      </c>
      <c r="E1098" s="69" t="s">
        <v>3553</v>
      </c>
      <c r="F1098" s="53" t="s">
        <v>72</v>
      </c>
      <c r="G1098" s="41"/>
      <c r="H1098" s="46"/>
      <c r="I1098" s="46" t="s">
        <v>59</v>
      </c>
      <c r="J1098" s="46" t="s">
        <v>3551</v>
      </c>
      <c r="K1098" s="46" t="s">
        <v>3027</v>
      </c>
      <c r="L1098" s="16">
        <v>2013</v>
      </c>
      <c r="M1098" s="16"/>
      <c r="N1098" s="54" t="s">
        <v>40</v>
      </c>
      <c r="O1098" s="16"/>
      <c r="P1098" s="16"/>
      <c r="Q1098" s="16"/>
      <c r="R1098" s="16"/>
      <c r="S1098" s="16"/>
      <c r="T1098" s="16"/>
      <c r="U1098" s="16"/>
      <c r="V1098" s="16" t="str">
        <f t="shared" si="0"/>
        <v>A2</v>
      </c>
      <c r="W1098" s="13" t="str">
        <f t="shared" si="1"/>
        <v>Q2</v>
      </c>
      <c r="X1098" s="46" t="s">
        <v>3554</v>
      </c>
      <c r="Y1098" s="16" t="s">
        <v>3211</v>
      </c>
      <c r="Z1098" s="16" t="s">
        <v>3209</v>
      </c>
    </row>
    <row r="1099" spans="1:26" ht="15.75" customHeight="1">
      <c r="A1099" s="48"/>
      <c r="B1099" s="48"/>
      <c r="C1099" s="89" t="s">
        <v>3007</v>
      </c>
      <c r="D1099" s="40">
        <v>1093</v>
      </c>
      <c r="E1099" s="69" t="s">
        <v>3555</v>
      </c>
      <c r="F1099" s="53" t="s">
        <v>51</v>
      </c>
      <c r="G1099" s="41"/>
      <c r="H1099" s="46"/>
      <c r="I1099" s="46" t="s">
        <v>124</v>
      </c>
      <c r="J1099" s="46" t="s">
        <v>3556</v>
      </c>
      <c r="K1099" s="46" t="s">
        <v>3557</v>
      </c>
      <c r="L1099" s="16">
        <v>2013</v>
      </c>
      <c r="M1099" s="16"/>
      <c r="N1099" s="16"/>
      <c r="O1099" s="16"/>
      <c r="P1099" s="16"/>
      <c r="Q1099" s="16"/>
      <c r="R1099" s="16"/>
      <c r="S1099" s="16"/>
      <c r="T1099" s="54" t="s">
        <v>40</v>
      </c>
      <c r="U1099" s="16"/>
      <c r="V1099" s="16" t="str">
        <f t="shared" si="0"/>
        <v>C</v>
      </c>
      <c r="W1099" s="13" t="str">
        <f t="shared" si="1"/>
        <v>Q4</v>
      </c>
      <c r="X1099" s="46"/>
      <c r="Y1099" s="16" t="s">
        <v>3224</v>
      </c>
      <c r="Z1099" s="16" t="s">
        <v>3209</v>
      </c>
    </row>
    <row r="1100" spans="1:26" ht="15.75" customHeight="1">
      <c r="A1100" s="86"/>
      <c r="B1100" s="86"/>
      <c r="C1100" s="87" t="s">
        <v>3558</v>
      </c>
      <c r="D1100" s="40">
        <v>1094</v>
      </c>
      <c r="E1100" s="10" t="s">
        <v>3559</v>
      </c>
      <c r="F1100" s="11" t="s">
        <v>58</v>
      </c>
      <c r="G1100" s="11" t="s">
        <v>168</v>
      </c>
      <c r="H1100" s="14" t="s">
        <v>3560</v>
      </c>
      <c r="I1100" s="13" t="s">
        <v>59</v>
      </c>
      <c r="J1100" s="13" t="s">
        <v>3561</v>
      </c>
      <c r="K1100" s="13" t="s">
        <v>3562</v>
      </c>
      <c r="L1100" s="13">
        <v>2021</v>
      </c>
      <c r="M1100" s="13"/>
      <c r="N1100" s="13"/>
      <c r="O1100" s="13" t="s">
        <v>172</v>
      </c>
      <c r="P1100" s="13"/>
      <c r="Q1100" s="13"/>
      <c r="R1100" s="13"/>
      <c r="S1100" s="13"/>
      <c r="T1100" s="13"/>
      <c r="U1100" s="13"/>
      <c r="V1100" s="16" t="str">
        <f t="shared" si="0"/>
        <v>B</v>
      </c>
      <c r="W1100" s="13" t="str">
        <f t="shared" si="1"/>
        <v>Q3</v>
      </c>
      <c r="X1100" s="13" t="s">
        <v>3563</v>
      </c>
      <c r="Y1100" s="13" t="s">
        <v>3564</v>
      </c>
      <c r="Z1100" s="13" t="s">
        <v>43</v>
      </c>
    </row>
    <row r="1101" spans="1:26" ht="15.75" customHeight="1">
      <c r="A1101" s="48"/>
      <c r="B1101" s="48"/>
      <c r="C1101" s="89" t="s">
        <v>3558</v>
      </c>
      <c r="D1101" s="40">
        <v>1095</v>
      </c>
      <c r="E1101" s="52" t="s">
        <v>3565</v>
      </c>
      <c r="F1101" s="53" t="s">
        <v>168</v>
      </c>
      <c r="G1101" s="41"/>
      <c r="H1101" s="46" t="s">
        <v>3560</v>
      </c>
      <c r="I1101" s="16" t="s">
        <v>65</v>
      </c>
      <c r="J1101" s="16" t="s">
        <v>3566</v>
      </c>
      <c r="K1101" s="16" t="s">
        <v>67</v>
      </c>
      <c r="L1101" s="16">
        <v>2021</v>
      </c>
      <c r="M1101" s="16"/>
      <c r="N1101" s="16"/>
      <c r="O1101" s="16"/>
      <c r="P1101" s="16"/>
      <c r="Q1101" s="16"/>
      <c r="R1101" s="16"/>
      <c r="S1101" s="16"/>
      <c r="T1101" s="16" t="s">
        <v>172</v>
      </c>
      <c r="U1101" s="16"/>
      <c r="V1101" s="16" t="str">
        <f t="shared" si="0"/>
        <v>C</v>
      </c>
      <c r="W1101" s="13" t="str">
        <f t="shared" si="1"/>
        <v>Q4</v>
      </c>
      <c r="X1101" s="16"/>
      <c r="Y1101" s="16" t="s">
        <v>3567</v>
      </c>
      <c r="Z1101" s="16" t="s">
        <v>43</v>
      </c>
    </row>
    <row r="1102" spans="1:26" ht="15.75" customHeight="1">
      <c r="A1102" s="48"/>
      <c r="B1102" s="48"/>
      <c r="C1102" s="89" t="s">
        <v>3558</v>
      </c>
      <c r="D1102" s="40">
        <v>1096</v>
      </c>
      <c r="E1102" s="52" t="s">
        <v>3568</v>
      </c>
      <c r="F1102" s="53" t="s">
        <v>58</v>
      </c>
      <c r="G1102" s="41"/>
      <c r="H1102" s="46" t="s">
        <v>3569</v>
      </c>
      <c r="I1102" s="16" t="s">
        <v>65</v>
      </c>
      <c r="J1102" s="16" t="s">
        <v>3566</v>
      </c>
      <c r="K1102" s="16" t="s">
        <v>67</v>
      </c>
      <c r="L1102" s="16">
        <v>2021</v>
      </c>
      <c r="M1102" s="16"/>
      <c r="N1102" s="16"/>
      <c r="O1102" s="16"/>
      <c r="P1102" s="16"/>
      <c r="Q1102" s="16"/>
      <c r="R1102" s="16"/>
      <c r="S1102" s="16"/>
      <c r="T1102" s="16" t="s">
        <v>172</v>
      </c>
      <c r="U1102" s="16"/>
      <c r="V1102" s="16" t="str">
        <f t="shared" si="0"/>
        <v>C</v>
      </c>
      <c r="W1102" s="13" t="str">
        <f t="shared" si="1"/>
        <v>Q4</v>
      </c>
      <c r="X1102" s="16"/>
      <c r="Y1102" s="16" t="s">
        <v>3570</v>
      </c>
      <c r="Z1102" s="16" t="s">
        <v>43</v>
      </c>
    </row>
    <row r="1103" spans="1:26" ht="15.75" customHeight="1">
      <c r="A1103" s="48"/>
      <c r="B1103" s="48"/>
      <c r="C1103" s="89" t="s">
        <v>3558</v>
      </c>
      <c r="D1103" s="40">
        <v>1097</v>
      </c>
      <c r="E1103" s="52" t="s">
        <v>3571</v>
      </c>
      <c r="F1103" s="53" t="s">
        <v>72</v>
      </c>
      <c r="G1103" s="41"/>
      <c r="H1103" s="46" t="s">
        <v>3572</v>
      </c>
      <c r="I1103" s="16" t="s">
        <v>65</v>
      </c>
      <c r="J1103" s="16" t="s">
        <v>3566</v>
      </c>
      <c r="K1103" s="16" t="s">
        <v>67</v>
      </c>
      <c r="L1103" s="16">
        <v>2021</v>
      </c>
      <c r="M1103" s="16"/>
      <c r="N1103" s="16"/>
      <c r="O1103" s="16"/>
      <c r="P1103" s="16"/>
      <c r="Q1103" s="16"/>
      <c r="R1103" s="16"/>
      <c r="S1103" s="16"/>
      <c r="T1103" s="16" t="s">
        <v>172</v>
      </c>
      <c r="U1103" s="16"/>
      <c r="V1103" s="16" t="str">
        <f t="shared" si="0"/>
        <v>C</v>
      </c>
      <c r="W1103" s="13" t="str">
        <f t="shared" si="1"/>
        <v>Q4</v>
      </c>
      <c r="X1103" s="16"/>
      <c r="Y1103" s="16" t="s">
        <v>3573</v>
      </c>
      <c r="Z1103" s="16" t="s">
        <v>43</v>
      </c>
    </row>
    <row r="1104" spans="1:26" ht="15.75" customHeight="1">
      <c r="A1104" s="48"/>
      <c r="B1104" s="48"/>
      <c r="C1104" s="89" t="s">
        <v>3558</v>
      </c>
      <c r="D1104" s="40">
        <v>1098</v>
      </c>
      <c r="E1104" s="52" t="s">
        <v>3574</v>
      </c>
      <c r="F1104" s="53" t="s">
        <v>58</v>
      </c>
      <c r="G1104" s="53" t="s">
        <v>35</v>
      </c>
      <c r="H1104" s="46"/>
      <c r="I1104" s="16" t="s">
        <v>1603</v>
      </c>
      <c r="J1104" s="16" t="s">
        <v>3575</v>
      </c>
      <c r="K1104" s="16" t="s">
        <v>3576</v>
      </c>
      <c r="L1104" s="16">
        <v>2021</v>
      </c>
      <c r="M1104" s="16"/>
      <c r="N1104" s="16"/>
      <c r="O1104" s="16"/>
      <c r="P1104" s="16"/>
      <c r="Q1104" s="16"/>
      <c r="R1104" s="16"/>
      <c r="S1104" s="54" t="s">
        <v>40</v>
      </c>
      <c r="T1104" s="16"/>
      <c r="U1104" s="16"/>
      <c r="V1104" s="16" t="str">
        <f t="shared" si="0"/>
        <v>B</v>
      </c>
      <c r="W1104" s="13" t="str">
        <f t="shared" si="1"/>
        <v>Q3</v>
      </c>
      <c r="X1104" s="16" t="s">
        <v>3577</v>
      </c>
      <c r="Y1104" s="16" t="s">
        <v>3578</v>
      </c>
      <c r="Z1104" s="16"/>
    </row>
    <row r="1105" spans="1:26" ht="15.75" customHeight="1">
      <c r="A1105" s="48"/>
      <c r="B1105" s="48"/>
      <c r="C1105" s="89" t="s">
        <v>3558</v>
      </c>
      <c r="D1105" s="40">
        <v>1099</v>
      </c>
      <c r="E1105" s="52" t="s">
        <v>2764</v>
      </c>
      <c r="F1105" s="53" t="s">
        <v>35</v>
      </c>
      <c r="G1105" s="41"/>
      <c r="H1105" s="46"/>
      <c r="I1105" s="16" t="s">
        <v>2766</v>
      </c>
      <c r="J1105" s="16" t="s">
        <v>2767</v>
      </c>
      <c r="K1105" s="16" t="s">
        <v>2768</v>
      </c>
      <c r="L1105" s="16">
        <v>2021</v>
      </c>
      <c r="M1105" s="16"/>
      <c r="N1105" s="16"/>
      <c r="O1105" s="54" t="s">
        <v>40</v>
      </c>
      <c r="P1105" s="16"/>
      <c r="Q1105" s="16"/>
      <c r="R1105" s="54"/>
      <c r="S1105" s="54" t="s">
        <v>40</v>
      </c>
      <c r="T1105" s="16"/>
      <c r="U1105" s="16"/>
      <c r="V1105" s="16" t="str">
        <f t="shared" si="0"/>
        <v>B</v>
      </c>
      <c r="W1105" s="13" t="str">
        <f t="shared" si="1"/>
        <v>Q3</v>
      </c>
      <c r="X1105" s="16"/>
      <c r="Y1105" s="16" t="s">
        <v>3578</v>
      </c>
      <c r="Z1105" s="16"/>
    </row>
    <row r="1106" spans="1:26" ht="15.75" customHeight="1">
      <c r="A1106" s="48"/>
      <c r="B1106" s="48"/>
      <c r="C1106" s="89" t="s">
        <v>3558</v>
      </c>
      <c r="D1106" s="40">
        <v>1100</v>
      </c>
      <c r="E1106" s="52" t="s">
        <v>3579</v>
      </c>
      <c r="F1106" s="53" t="s">
        <v>168</v>
      </c>
      <c r="G1106" s="41"/>
      <c r="H1106" s="46"/>
      <c r="I1106" s="16" t="s">
        <v>1603</v>
      </c>
      <c r="J1106" s="16" t="s">
        <v>3575</v>
      </c>
      <c r="K1106" s="16" t="s">
        <v>3576</v>
      </c>
      <c r="L1106" s="16">
        <v>2022</v>
      </c>
      <c r="M1106" s="16"/>
      <c r="N1106" s="16"/>
      <c r="O1106" s="16"/>
      <c r="P1106" s="16"/>
      <c r="Q1106" s="16"/>
      <c r="R1106" s="16"/>
      <c r="S1106" s="54" t="s">
        <v>40</v>
      </c>
      <c r="T1106" s="16"/>
      <c r="U1106" s="16"/>
      <c r="V1106" s="16" t="str">
        <f t="shared" si="0"/>
        <v>B</v>
      </c>
      <c r="W1106" s="13" t="str">
        <f t="shared" si="1"/>
        <v>Q3</v>
      </c>
      <c r="X1106" s="16" t="s">
        <v>3580</v>
      </c>
      <c r="Y1106" s="16" t="s">
        <v>3581</v>
      </c>
      <c r="Z1106" s="16"/>
    </row>
    <row r="1107" spans="1:26" ht="15.75" customHeight="1">
      <c r="A1107" s="48"/>
      <c r="B1107" s="48"/>
      <c r="C1107" s="89" t="s">
        <v>3558</v>
      </c>
      <c r="D1107" s="40">
        <v>1101</v>
      </c>
      <c r="E1107" s="52" t="s">
        <v>3582</v>
      </c>
      <c r="F1107" s="53" t="s">
        <v>58</v>
      </c>
      <c r="G1107" s="41"/>
      <c r="H1107" s="46"/>
      <c r="I1107" s="16" t="s">
        <v>59</v>
      </c>
      <c r="J1107" s="16" t="s">
        <v>1024</v>
      </c>
      <c r="K1107" s="16" t="s">
        <v>430</v>
      </c>
      <c r="L1107" s="16">
        <v>2022</v>
      </c>
      <c r="M1107" s="16"/>
      <c r="N1107" s="16"/>
      <c r="O1107" s="54" t="s">
        <v>40</v>
      </c>
      <c r="P1107" s="16"/>
      <c r="Q1107" s="16"/>
      <c r="R1107" s="16"/>
      <c r="S1107" s="16"/>
      <c r="T1107" s="16"/>
      <c r="U1107" s="16"/>
      <c r="V1107" s="16" t="str">
        <f t="shared" si="0"/>
        <v>B</v>
      </c>
      <c r="W1107" s="13" t="str">
        <f t="shared" si="1"/>
        <v>Q3</v>
      </c>
      <c r="X1107" s="16"/>
      <c r="Y1107" s="16" t="s">
        <v>3583</v>
      </c>
      <c r="Z1107" s="16"/>
    </row>
    <row r="1108" spans="1:26" ht="15.75" customHeight="1">
      <c r="A1108" s="48"/>
      <c r="B1108" s="48"/>
      <c r="C1108" s="89" t="s">
        <v>3558</v>
      </c>
      <c r="D1108" s="40">
        <v>1102</v>
      </c>
      <c r="E1108" s="52" t="s">
        <v>3584</v>
      </c>
      <c r="F1108" s="53" t="s">
        <v>168</v>
      </c>
      <c r="G1108" s="41"/>
      <c r="H1108" s="46"/>
      <c r="I1108" s="16" t="s">
        <v>110</v>
      </c>
      <c r="J1108" s="16" t="s">
        <v>3585</v>
      </c>
      <c r="K1108" s="16" t="s">
        <v>3586</v>
      </c>
      <c r="L1108" s="16">
        <v>2018</v>
      </c>
      <c r="M1108" s="16"/>
      <c r="N1108" s="16"/>
      <c r="O1108" s="16"/>
      <c r="P1108" s="16"/>
      <c r="Q1108" s="16" t="s">
        <v>172</v>
      </c>
      <c r="R1108" s="16"/>
      <c r="S1108" s="16"/>
      <c r="T1108" s="16"/>
      <c r="U1108" s="54"/>
      <c r="V1108" s="16" t="str">
        <f t="shared" si="0"/>
        <v>A1</v>
      </c>
      <c r="W1108" s="13" t="str">
        <f t="shared" si="1"/>
        <v>Q1</v>
      </c>
      <c r="X1108" s="16" t="s">
        <v>3587</v>
      </c>
      <c r="Y1108" s="16" t="s">
        <v>3588</v>
      </c>
      <c r="Z1108" s="16" t="s">
        <v>1197</v>
      </c>
    </row>
    <row r="1109" spans="1:26" ht="15.75" customHeight="1">
      <c r="A1109" s="48"/>
      <c r="B1109" s="48"/>
      <c r="C1109" s="89" t="s">
        <v>3558</v>
      </c>
      <c r="D1109" s="40">
        <v>1103</v>
      </c>
      <c r="E1109" s="52" t="s">
        <v>3589</v>
      </c>
      <c r="F1109" s="53" t="s">
        <v>35</v>
      </c>
      <c r="G1109" s="53" t="s">
        <v>168</v>
      </c>
      <c r="H1109" s="46"/>
      <c r="I1109" s="16" t="s">
        <v>1811</v>
      </c>
      <c r="J1109" s="16" t="s">
        <v>3590</v>
      </c>
      <c r="K1109" s="16" t="s">
        <v>3591</v>
      </c>
      <c r="L1109" s="16">
        <v>2018</v>
      </c>
      <c r="M1109" s="16"/>
      <c r="N1109" s="16"/>
      <c r="O1109" s="16"/>
      <c r="P1109" s="16"/>
      <c r="Q1109" s="16" t="s">
        <v>172</v>
      </c>
      <c r="R1109" s="16"/>
      <c r="S1109" s="16"/>
      <c r="T1109" s="16"/>
      <c r="U1109" s="54"/>
      <c r="V1109" s="16" t="str">
        <f t="shared" si="0"/>
        <v>A1</v>
      </c>
      <c r="W1109" s="13" t="str">
        <f t="shared" si="1"/>
        <v>Q1</v>
      </c>
      <c r="X1109" s="16"/>
      <c r="Y1109" s="16" t="s">
        <v>3588</v>
      </c>
      <c r="Z1109" s="16" t="s">
        <v>3209</v>
      </c>
    </row>
    <row r="1110" spans="1:26" ht="15.75" customHeight="1">
      <c r="A1110" s="48"/>
      <c r="B1110" s="48"/>
      <c r="C1110" s="89" t="s">
        <v>3558</v>
      </c>
      <c r="D1110" s="40">
        <v>1104</v>
      </c>
      <c r="E1110" s="52" t="s">
        <v>3592</v>
      </c>
      <c r="F1110" s="53" t="s">
        <v>168</v>
      </c>
      <c r="G1110" s="41"/>
      <c r="H1110" s="46"/>
      <c r="I1110" s="16" t="s">
        <v>3593</v>
      </c>
      <c r="J1110" s="16" t="s">
        <v>3594</v>
      </c>
      <c r="K1110" s="16" t="s">
        <v>3595</v>
      </c>
      <c r="L1110" s="16">
        <v>2018</v>
      </c>
      <c r="M1110" s="16"/>
      <c r="N1110" s="16"/>
      <c r="O1110" s="16"/>
      <c r="P1110" s="16"/>
      <c r="Q1110" s="16" t="s">
        <v>172</v>
      </c>
      <c r="R1110" s="16"/>
      <c r="S1110" s="16"/>
      <c r="T1110" s="16"/>
      <c r="U1110" s="54"/>
      <c r="V1110" s="16" t="str">
        <f t="shared" si="0"/>
        <v>A1</v>
      </c>
      <c r="W1110" s="13" t="str">
        <f t="shared" si="1"/>
        <v>Q1</v>
      </c>
      <c r="X1110" s="16"/>
      <c r="Y1110" s="16" t="s">
        <v>3588</v>
      </c>
      <c r="Z1110" s="16" t="s">
        <v>3209</v>
      </c>
    </row>
    <row r="1111" spans="1:26" ht="15.75" customHeight="1">
      <c r="A1111" s="48"/>
      <c r="B1111" s="48"/>
      <c r="C1111" s="89" t="s">
        <v>3558</v>
      </c>
      <c r="D1111" s="40">
        <v>1105</v>
      </c>
      <c r="E1111" s="52" t="s">
        <v>3596</v>
      </c>
      <c r="F1111" s="53" t="s">
        <v>168</v>
      </c>
      <c r="G1111" s="41"/>
      <c r="H1111" s="46"/>
      <c r="I1111" s="16" t="s">
        <v>52</v>
      </c>
      <c r="J1111" s="16" t="s">
        <v>3597</v>
      </c>
      <c r="K1111" s="16" t="s">
        <v>3598</v>
      </c>
      <c r="L1111" s="16">
        <v>2018</v>
      </c>
      <c r="M1111" s="16"/>
      <c r="N1111" s="16"/>
      <c r="O1111" s="16"/>
      <c r="P1111" s="16"/>
      <c r="Q1111" s="16"/>
      <c r="R1111" s="16" t="s">
        <v>172</v>
      </c>
      <c r="S1111" s="16"/>
      <c r="T1111" s="16"/>
      <c r="U1111" s="16"/>
      <c r="V1111" s="16" t="str">
        <f t="shared" si="0"/>
        <v>A2</v>
      </c>
      <c r="W1111" s="13" t="str">
        <f t="shared" si="1"/>
        <v>Q2</v>
      </c>
      <c r="X1111" s="16" t="s">
        <v>3599</v>
      </c>
      <c r="Y1111" s="16" t="s">
        <v>3588</v>
      </c>
      <c r="Z1111" s="16" t="s">
        <v>1197</v>
      </c>
    </row>
    <row r="1112" spans="1:26" ht="15.75" customHeight="1">
      <c r="A1112" s="48"/>
      <c r="B1112" s="48"/>
      <c r="C1112" s="89" t="s">
        <v>3558</v>
      </c>
      <c r="D1112" s="40">
        <v>1106</v>
      </c>
      <c r="E1112" s="52" t="s">
        <v>3600</v>
      </c>
      <c r="F1112" s="53" t="s">
        <v>58</v>
      </c>
      <c r="G1112" s="41"/>
      <c r="H1112" s="46"/>
      <c r="I1112" s="16" t="s">
        <v>298</v>
      </c>
      <c r="J1112" s="16" t="s">
        <v>299</v>
      </c>
      <c r="K1112" s="16" t="s">
        <v>300</v>
      </c>
      <c r="L1112" s="16">
        <v>2017</v>
      </c>
      <c r="M1112" s="16"/>
      <c r="N1112" s="16"/>
      <c r="O1112" s="16"/>
      <c r="P1112" s="16"/>
      <c r="Q1112" s="16"/>
      <c r="R1112" s="16"/>
      <c r="S1112" s="16"/>
      <c r="T1112" s="16" t="s">
        <v>172</v>
      </c>
      <c r="U1112" s="16"/>
      <c r="V1112" s="16" t="str">
        <f t="shared" si="0"/>
        <v>C</v>
      </c>
      <c r="W1112" s="13" t="str">
        <f t="shared" si="1"/>
        <v>Q4</v>
      </c>
      <c r="X1112" s="16" t="s">
        <v>3601</v>
      </c>
      <c r="Y1112" s="16" t="s">
        <v>3602</v>
      </c>
      <c r="Z1112" s="16" t="s">
        <v>1197</v>
      </c>
    </row>
    <row r="1113" spans="1:26" ht="15.75" customHeight="1">
      <c r="A1113" s="48"/>
      <c r="B1113" s="48"/>
      <c r="C1113" s="89" t="s">
        <v>3558</v>
      </c>
      <c r="D1113" s="40">
        <v>1107</v>
      </c>
      <c r="E1113" s="52" t="s">
        <v>3603</v>
      </c>
      <c r="F1113" s="53" t="s">
        <v>168</v>
      </c>
      <c r="G1113" s="41"/>
      <c r="H1113" s="46"/>
      <c r="I1113" s="16" t="s">
        <v>3604</v>
      </c>
      <c r="J1113" s="16" t="s">
        <v>2660</v>
      </c>
      <c r="K1113" s="16" t="s">
        <v>3605</v>
      </c>
      <c r="L1113" s="16">
        <v>2017</v>
      </c>
      <c r="M1113" s="16"/>
      <c r="N1113" s="16"/>
      <c r="O1113" s="16"/>
      <c r="P1113" s="16"/>
      <c r="Q1113" s="16"/>
      <c r="R1113" s="16"/>
      <c r="S1113" s="16" t="s">
        <v>172</v>
      </c>
      <c r="T1113" s="16"/>
      <c r="U1113" s="16"/>
      <c r="V1113" s="16" t="str">
        <f t="shared" si="0"/>
        <v>B</v>
      </c>
      <c r="W1113" s="13" t="str">
        <f t="shared" si="1"/>
        <v>Q3</v>
      </c>
      <c r="X1113" s="16" t="s">
        <v>3606</v>
      </c>
      <c r="Y1113" s="16" t="s">
        <v>3578</v>
      </c>
      <c r="Z1113" s="16" t="s">
        <v>1197</v>
      </c>
    </row>
    <row r="1114" spans="1:26" ht="15.75" customHeight="1">
      <c r="A1114" s="48"/>
      <c r="B1114" s="48"/>
      <c r="C1114" s="89" t="s">
        <v>3558</v>
      </c>
      <c r="D1114" s="40">
        <v>1108</v>
      </c>
      <c r="E1114" s="52" t="s">
        <v>3607</v>
      </c>
      <c r="F1114" s="53" t="s">
        <v>58</v>
      </c>
      <c r="G1114" s="41"/>
      <c r="H1114" s="46"/>
      <c r="I1114" s="16" t="s">
        <v>298</v>
      </c>
      <c r="J1114" s="16" t="s">
        <v>299</v>
      </c>
      <c r="K1114" s="16" t="s">
        <v>300</v>
      </c>
      <c r="L1114" s="16">
        <v>2017</v>
      </c>
      <c r="M1114" s="16"/>
      <c r="N1114" s="16"/>
      <c r="O1114" s="16"/>
      <c r="P1114" s="16"/>
      <c r="Q1114" s="16"/>
      <c r="R1114" s="16"/>
      <c r="S1114" s="16"/>
      <c r="T1114" s="16" t="s">
        <v>172</v>
      </c>
      <c r="U1114" s="16"/>
      <c r="V1114" s="16" t="str">
        <f t="shared" si="0"/>
        <v>C</v>
      </c>
      <c r="W1114" s="13" t="str">
        <f t="shared" si="1"/>
        <v>Q4</v>
      </c>
      <c r="X1114" s="16" t="s">
        <v>3608</v>
      </c>
      <c r="Y1114" s="16" t="s">
        <v>3578</v>
      </c>
      <c r="Z1114" s="16" t="s">
        <v>1197</v>
      </c>
    </row>
    <row r="1115" spans="1:26" ht="15.75" customHeight="1">
      <c r="A1115" s="48"/>
      <c r="B1115" s="48"/>
      <c r="C1115" s="89" t="s">
        <v>3558</v>
      </c>
      <c r="D1115" s="40">
        <v>1109</v>
      </c>
      <c r="E1115" s="52" t="s">
        <v>3609</v>
      </c>
      <c r="F1115" s="53" t="s">
        <v>35</v>
      </c>
      <c r="G1115" s="41"/>
      <c r="H1115" s="46"/>
      <c r="I1115" s="16" t="s">
        <v>753</v>
      </c>
      <c r="J1115" s="16" t="s">
        <v>799</v>
      </c>
      <c r="K1115" s="16" t="s">
        <v>800</v>
      </c>
      <c r="L1115" s="16">
        <v>2017</v>
      </c>
      <c r="M1115" s="16"/>
      <c r="N1115" s="16"/>
      <c r="O1115" s="16"/>
      <c r="P1115" s="16"/>
      <c r="Q1115" s="16"/>
      <c r="R1115" s="16"/>
      <c r="S1115" s="16" t="s">
        <v>172</v>
      </c>
      <c r="T1115" s="16"/>
      <c r="U1115" s="16"/>
      <c r="V1115" s="16" t="str">
        <f t="shared" si="0"/>
        <v>B</v>
      </c>
      <c r="W1115" s="13" t="str">
        <f t="shared" si="1"/>
        <v>Q3</v>
      </c>
      <c r="X1115" s="16" t="s">
        <v>3610</v>
      </c>
      <c r="Y1115" s="16" t="s">
        <v>3578</v>
      </c>
      <c r="Z1115" s="16" t="s">
        <v>1197</v>
      </c>
    </row>
    <row r="1116" spans="1:26" ht="15.75" customHeight="1">
      <c r="A1116" s="48"/>
      <c r="B1116" s="48"/>
      <c r="C1116" s="89" t="s">
        <v>3558</v>
      </c>
      <c r="D1116" s="40">
        <v>1110</v>
      </c>
      <c r="E1116" s="52" t="s">
        <v>3611</v>
      </c>
      <c r="F1116" s="53" t="s">
        <v>58</v>
      </c>
      <c r="G1116" s="41"/>
      <c r="H1116" s="46"/>
      <c r="I1116" s="16" t="s">
        <v>298</v>
      </c>
      <c r="J1116" s="16" t="s">
        <v>299</v>
      </c>
      <c r="K1116" s="16" t="s">
        <v>300</v>
      </c>
      <c r="L1116" s="16">
        <v>2017</v>
      </c>
      <c r="M1116" s="16"/>
      <c r="N1116" s="16"/>
      <c r="O1116" s="16"/>
      <c r="P1116" s="16"/>
      <c r="Q1116" s="16"/>
      <c r="R1116" s="16"/>
      <c r="S1116" s="16"/>
      <c r="T1116" s="16" t="s">
        <v>172</v>
      </c>
      <c r="U1116" s="16"/>
      <c r="V1116" s="16" t="str">
        <f t="shared" si="0"/>
        <v>C</v>
      </c>
      <c r="W1116" s="13" t="str">
        <f t="shared" si="1"/>
        <v>Q4</v>
      </c>
      <c r="X1116" s="16" t="s">
        <v>3612</v>
      </c>
      <c r="Y1116" s="16" t="s">
        <v>3578</v>
      </c>
      <c r="Z1116" s="16" t="s">
        <v>1197</v>
      </c>
    </row>
    <row r="1117" spans="1:26" ht="15.75" customHeight="1">
      <c r="A1117" s="48"/>
      <c r="B1117" s="48"/>
      <c r="C1117" s="89" t="s">
        <v>3558</v>
      </c>
      <c r="D1117" s="40">
        <v>1111</v>
      </c>
      <c r="E1117" s="52" t="s">
        <v>3600</v>
      </c>
      <c r="F1117" s="53" t="s">
        <v>58</v>
      </c>
      <c r="G1117" s="41"/>
      <c r="H1117" s="46"/>
      <c r="I1117" s="16" t="s">
        <v>298</v>
      </c>
      <c r="J1117" s="16" t="s">
        <v>299</v>
      </c>
      <c r="K1117" s="16" t="s">
        <v>300</v>
      </c>
      <c r="L1117" s="16">
        <v>2017</v>
      </c>
      <c r="M1117" s="16"/>
      <c r="N1117" s="16"/>
      <c r="O1117" s="16"/>
      <c r="P1117" s="16"/>
      <c r="Q1117" s="16"/>
      <c r="R1117" s="16"/>
      <c r="S1117" s="16"/>
      <c r="T1117" s="16" t="s">
        <v>172</v>
      </c>
      <c r="U1117" s="16"/>
      <c r="V1117" s="16" t="str">
        <f t="shared" si="0"/>
        <v>C</v>
      </c>
      <c r="W1117" s="13" t="str">
        <f t="shared" si="1"/>
        <v>Q4</v>
      </c>
      <c r="X1117" s="16" t="s">
        <v>3601</v>
      </c>
      <c r="Y1117" s="16" t="s">
        <v>3578</v>
      </c>
      <c r="Z1117" s="16" t="s">
        <v>1197</v>
      </c>
    </row>
    <row r="1118" spans="1:26" ht="27.75" customHeight="1">
      <c r="A1118" s="38"/>
      <c r="B1118" s="38"/>
      <c r="C1118" s="89" t="s">
        <v>3558</v>
      </c>
      <c r="D1118" s="40">
        <v>1112</v>
      </c>
      <c r="E1118" s="52" t="s">
        <v>3613</v>
      </c>
      <c r="F1118" s="53" t="s">
        <v>35</v>
      </c>
      <c r="G1118" s="41"/>
      <c r="H1118" s="46"/>
      <c r="I1118" s="16" t="s">
        <v>3614</v>
      </c>
      <c r="J1118" s="16" t="s">
        <v>3615</v>
      </c>
      <c r="K1118" s="16" t="s">
        <v>3616</v>
      </c>
      <c r="L1118" s="16">
        <v>2017</v>
      </c>
      <c r="M1118" s="16"/>
      <c r="N1118" s="16"/>
      <c r="O1118" s="16"/>
      <c r="P1118" s="16"/>
      <c r="Q1118" s="16"/>
      <c r="R1118" s="16"/>
      <c r="S1118" s="16"/>
      <c r="T1118" s="16"/>
      <c r="U1118" s="16" t="s">
        <v>172</v>
      </c>
      <c r="V1118" s="16" t="str">
        <f t="shared" si="0"/>
        <v>NI</v>
      </c>
      <c r="W1118" s="13" t="str">
        <f t="shared" si="1"/>
        <v>NI</v>
      </c>
      <c r="X1118" s="16"/>
      <c r="Y1118" s="16" t="s">
        <v>3617</v>
      </c>
      <c r="Z1118" s="16" t="s">
        <v>1197</v>
      </c>
    </row>
    <row r="1119" spans="1:26" ht="15.75" customHeight="1">
      <c r="A1119" s="38"/>
      <c r="B1119" s="38"/>
      <c r="C1119" s="89" t="s">
        <v>3558</v>
      </c>
      <c r="D1119" s="40">
        <v>1113</v>
      </c>
      <c r="E1119" s="52" t="s">
        <v>3618</v>
      </c>
      <c r="F1119" s="53" t="s">
        <v>168</v>
      </c>
      <c r="G1119" s="53" t="s">
        <v>51</v>
      </c>
      <c r="H1119" s="46"/>
      <c r="I1119" s="16" t="s">
        <v>59</v>
      </c>
      <c r="J1119" s="16" t="s">
        <v>2653</v>
      </c>
      <c r="K1119" s="16" t="s">
        <v>501</v>
      </c>
      <c r="L1119" s="16">
        <v>2017</v>
      </c>
      <c r="M1119" s="16"/>
      <c r="N1119" s="16"/>
      <c r="O1119" s="16"/>
      <c r="P1119" s="16" t="s">
        <v>172</v>
      </c>
      <c r="Q1119" s="16"/>
      <c r="R1119" s="16"/>
      <c r="S1119" s="16"/>
      <c r="T1119" s="16"/>
      <c r="U1119" s="16"/>
      <c r="V1119" s="16" t="str">
        <f t="shared" si="0"/>
        <v>C</v>
      </c>
      <c r="W1119" s="13" t="str">
        <f t="shared" si="1"/>
        <v>Q4</v>
      </c>
      <c r="X1119" s="16" t="s">
        <v>3619</v>
      </c>
      <c r="Y1119" s="16" t="s">
        <v>3620</v>
      </c>
      <c r="Z1119" s="16" t="s">
        <v>1197</v>
      </c>
    </row>
    <row r="1120" spans="1:26" ht="15.75" customHeight="1">
      <c r="A1120" s="38"/>
      <c r="B1120" s="38"/>
      <c r="C1120" s="89" t="s">
        <v>3558</v>
      </c>
      <c r="D1120" s="40">
        <v>1114</v>
      </c>
      <c r="E1120" s="52" t="s">
        <v>3621</v>
      </c>
      <c r="F1120" s="53" t="s">
        <v>35</v>
      </c>
      <c r="G1120" s="41"/>
      <c r="H1120" s="46"/>
      <c r="I1120" s="16" t="s">
        <v>1425</v>
      </c>
      <c r="J1120" s="16" t="s">
        <v>3622</v>
      </c>
      <c r="K1120" s="16" t="s">
        <v>3623</v>
      </c>
      <c r="L1120" s="16">
        <v>2017</v>
      </c>
      <c r="M1120" s="16"/>
      <c r="N1120" s="16"/>
      <c r="O1120" s="16"/>
      <c r="P1120" s="16"/>
      <c r="Q1120" s="16"/>
      <c r="R1120" s="16"/>
      <c r="S1120" s="16" t="s">
        <v>172</v>
      </c>
      <c r="T1120" s="16"/>
      <c r="U1120" s="16"/>
      <c r="V1120" s="16" t="str">
        <f t="shared" si="0"/>
        <v>B</v>
      </c>
      <c r="W1120" s="13" t="str">
        <f t="shared" si="1"/>
        <v>Q3</v>
      </c>
      <c r="X1120" s="16"/>
      <c r="Y1120" s="16" t="s">
        <v>3620</v>
      </c>
      <c r="Z1120" s="16" t="s">
        <v>1197</v>
      </c>
    </row>
    <row r="1121" spans="1:26" ht="15.75" customHeight="1">
      <c r="A1121" s="38"/>
      <c r="B1121" s="38"/>
      <c r="C1121" s="89" t="s">
        <v>3558</v>
      </c>
      <c r="D1121" s="40">
        <v>1115</v>
      </c>
      <c r="E1121" s="52" t="s">
        <v>3624</v>
      </c>
      <c r="F1121" s="53" t="s">
        <v>35</v>
      </c>
      <c r="G1121" s="41"/>
      <c r="H1121" s="46"/>
      <c r="I1121" s="16" t="s">
        <v>3625</v>
      </c>
      <c r="J1121" s="16" t="s">
        <v>3626</v>
      </c>
      <c r="K1121" s="16" t="s">
        <v>3627</v>
      </c>
      <c r="L1121" s="16">
        <v>2016</v>
      </c>
      <c r="M1121" s="16"/>
      <c r="N1121" s="16"/>
      <c r="O1121" s="16"/>
      <c r="P1121" s="16"/>
      <c r="Q1121" s="16"/>
      <c r="R1121" s="16" t="s">
        <v>172</v>
      </c>
      <c r="S1121" s="16"/>
      <c r="T1121" s="16"/>
      <c r="U1121" s="16"/>
      <c r="V1121" s="16" t="str">
        <f t="shared" si="0"/>
        <v>A2</v>
      </c>
      <c r="W1121" s="13" t="str">
        <f t="shared" si="1"/>
        <v>Q2</v>
      </c>
      <c r="X1121" s="16" t="s">
        <v>3628</v>
      </c>
      <c r="Y1121" s="16" t="s">
        <v>3629</v>
      </c>
      <c r="Z1121" s="16" t="s">
        <v>1197</v>
      </c>
    </row>
    <row r="1122" spans="1:26" ht="30.75" customHeight="1">
      <c r="A1122" s="38"/>
      <c r="B1122" s="38"/>
      <c r="C1122" s="89" t="s">
        <v>3558</v>
      </c>
      <c r="D1122" s="40">
        <v>1116</v>
      </c>
      <c r="E1122" s="52" t="s">
        <v>3630</v>
      </c>
      <c r="F1122" s="53" t="s">
        <v>35</v>
      </c>
      <c r="G1122" s="41"/>
      <c r="H1122" s="46"/>
      <c r="I1122" s="16" t="s">
        <v>753</v>
      </c>
      <c r="J1122" s="16" t="s">
        <v>799</v>
      </c>
      <c r="K1122" s="16" t="s">
        <v>3631</v>
      </c>
      <c r="L1122" s="16">
        <v>2016</v>
      </c>
      <c r="M1122" s="16"/>
      <c r="N1122" s="16"/>
      <c r="O1122" s="16"/>
      <c r="P1122" s="16"/>
      <c r="Q1122" s="16"/>
      <c r="R1122" s="16"/>
      <c r="S1122" s="16" t="s">
        <v>172</v>
      </c>
      <c r="T1122" s="16"/>
      <c r="U1122" s="16"/>
      <c r="V1122" s="16" t="str">
        <f t="shared" si="0"/>
        <v>B</v>
      </c>
      <c r="W1122" s="13" t="str">
        <f t="shared" si="1"/>
        <v>Q3</v>
      </c>
      <c r="X1122" s="16" t="s">
        <v>3632</v>
      </c>
      <c r="Y1122" s="16" t="s">
        <v>3578</v>
      </c>
      <c r="Z1122" s="16" t="s">
        <v>1197</v>
      </c>
    </row>
    <row r="1123" spans="1:26" ht="30.75" customHeight="1">
      <c r="A1123" s="38"/>
      <c r="B1123" s="38"/>
      <c r="C1123" s="89" t="s">
        <v>3558</v>
      </c>
      <c r="D1123" s="40">
        <v>1117</v>
      </c>
      <c r="E1123" s="52" t="s">
        <v>3633</v>
      </c>
      <c r="F1123" s="53" t="s">
        <v>58</v>
      </c>
      <c r="G1123" s="41"/>
      <c r="H1123" s="46"/>
      <c r="I1123" s="16" t="s">
        <v>59</v>
      </c>
      <c r="J1123" s="16" t="s">
        <v>3634</v>
      </c>
      <c r="K1123" s="16" t="s">
        <v>621</v>
      </c>
      <c r="L1123" s="16">
        <v>2016</v>
      </c>
      <c r="M1123" s="16"/>
      <c r="N1123" s="16"/>
      <c r="O1123" s="16" t="s">
        <v>172</v>
      </c>
      <c r="P1123" s="16"/>
      <c r="Q1123" s="16"/>
      <c r="R1123" s="16"/>
      <c r="S1123" s="16"/>
      <c r="T1123" s="16"/>
      <c r="U1123" s="16"/>
      <c r="V1123" s="16" t="str">
        <f t="shared" si="0"/>
        <v>B</v>
      </c>
      <c r="W1123" s="13" t="str">
        <f t="shared" si="1"/>
        <v>Q3</v>
      </c>
      <c r="X1123" s="16" t="s">
        <v>3635</v>
      </c>
      <c r="Y1123" s="16" t="s">
        <v>3636</v>
      </c>
      <c r="Z1123" s="16" t="s">
        <v>1197</v>
      </c>
    </row>
    <row r="1124" spans="1:26" ht="30.75" customHeight="1">
      <c r="A1124" s="38"/>
      <c r="B1124" s="38"/>
      <c r="C1124" s="89" t="s">
        <v>3558</v>
      </c>
      <c r="D1124" s="40">
        <v>1118</v>
      </c>
      <c r="E1124" s="52" t="s">
        <v>3637</v>
      </c>
      <c r="F1124" s="53" t="s">
        <v>51</v>
      </c>
      <c r="G1124" s="41"/>
      <c r="H1124" s="46"/>
      <c r="I1124" s="16" t="s">
        <v>3614</v>
      </c>
      <c r="J1124" s="16" t="s">
        <v>3638</v>
      </c>
      <c r="K1124" s="16" t="s">
        <v>3639</v>
      </c>
      <c r="L1124" s="16">
        <v>2016</v>
      </c>
      <c r="M1124" s="16"/>
      <c r="N1124" s="16"/>
      <c r="O1124" s="16"/>
      <c r="P1124" s="16"/>
      <c r="Q1124" s="16"/>
      <c r="R1124" s="16"/>
      <c r="S1124" s="16"/>
      <c r="T1124" s="16"/>
      <c r="U1124" s="16" t="s">
        <v>40</v>
      </c>
      <c r="V1124" s="16" t="str">
        <f t="shared" si="0"/>
        <v>NI</v>
      </c>
      <c r="W1124" s="13" t="str">
        <f t="shared" si="1"/>
        <v>NI</v>
      </c>
      <c r="X1124" s="16"/>
      <c r="Y1124" s="16" t="s">
        <v>3617</v>
      </c>
      <c r="Z1124" s="16" t="s">
        <v>1197</v>
      </c>
    </row>
    <row r="1125" spans="1:26" ht="30.75" customHeight="1">
      <c r="A1125" s="38"/>
      <c r="B1125" s="38"/>
      <c r="C1125" s="89" t="s">
        <v>3558</v>
      </c>
      <c r="D1125" s="40">
        <v>1119</v>
      </c>
      <c r="E1125" s="52" t="s">
        <v>3640</v>
      </c>
      <c r="F1125" s="53" t="s">
        <v>35</v>
      </c>
      <c r="G1125" s="41"/>
      <c r="H1125" s="46"/>
      <c r="I1125" s="16" t="s">
        <v>3641</v>
      </c>
      <c r="J1125" s="16" t="s">
        <v>992</v>
      </c>
      <c r="K1125" s="16" t="s">
        <v>993</v>
      </c>
      <c r="L1125" s="16">
        <v>2016</v>
      </c>
      <c r="M1125" s="16"/>
      <c r="N1125" s="16"/>
      <c r="O1125" s="16"/>
      <c r="P1125" s="16"/>
      <c r="Q1125" s="16"/>
      <c r="R1125" s="16"/>
      <c r="S1125" s="16"/>
      <c r="T1125" s="16" t="s">
        <v>172</v>
      </c>
      <c r="U1125" s="16"/>
      <c r="V1125" s="16" t="str">
        <f t="shared" si="0"/>
        <v>C</v>
      </c>
      <c r="W1125" s="13" t="str">
        <f t="shared" si="1"/>
        <v>Q4</v>
      </c>
      <c r="X1125" s="16"/>
      <c r="Y1125" s="16" t="s">
        <v>3642</v>
      </c>
      <c r="Z1125" s="16" t="s">
        <v>1197</v>
      </c>
    </row>
    <row r="1126" spans="1:26" ht="15.75" customHeight="1">
      <c r="A1126" s="38"/>
      <c r="B1126" s="38"/>
      <c r="C1126" s="89" t="s">
        <v>3558</v>
      </c>
      <c r="D1126" s="40">
        <v>1120</v>
      </c>
      <c r="E1126" s="52" t="s">
        <v>3643</v>
      </c>
      <c r="F1126" s="53" t="s">
        <v>35</v>
      </c>
      <c r="G1126" s="41"/>
      <c r="H1126" s="46"/>
      <c r="I1126" s="16" t="s">
        <v>3641</v>
      </c>
      <c r="J1126" s="16" t="s">
        <v>980</v>
      </c>
      <c r="K1126" s="16" t="s">
        <v>981</v>
      </c>
      <c r="L1126" s="16">
        <v>2016</v>
      </c>
      <c r="M1126" s="16"/>
      <c r="N1126" s="16"/>
      <c r="O1126" s="16"/>
      <c r="P1126" s="16"/>
      <c r="Q1126" s="16"/>
      <c r="R1126" s="16"/>
      <c r="S1126" s="16"/>
      <c r="T1126" s="16" t="s">
        <v>172</v>
      </c>
      <c r="U1126" s="16"/>
      <c r="V1126" s="16" t="str">
        <f t="shared" si="0"/>
        <v>C</v>
      </c>
      <c r="W1126" s="13" t="str">
        <f t="shared" si="1"/>
        <v>Q4</v>
      </c>
      <c r="X1126" s="16"/>
      <c r="Y1126" s="16" t="s">
        <v>3578</v>
      </c>
      <c r="Z1126" s="16" t="s">
        <v>1197</v>
      </c>
    </row>
    <row r="1127" spans="1:26" ht="15.75" customHeight="1">
      <c r="A1127" s="48"/>
      <c r="B1127" s="48"/>
      <c r="C1127" s="89" t="s">
        <v>3558</v>
      </c>
      <c r="D1127" s="40">
        <v>1121</v>
      </c>
      <c r="E1127" s="52" t="s">
        <v>3644</v>
      </c>
      <c r="F1127" s="53" t="s">
        <v>35</v>
      </c>
      <c r="G1127" s="41"/>
      <c r="H1127" s="46"/>
      <c r="I1127" s="16" t="s">
        <v>3614</v>
      </c>
      <c r="J1127" s="16" t="s">
        <v>3645</v>
      </c>
      <c r="K1127" s="16" t="s">
        <v>3646</v>
      </c>
      <c r="L1127" s="16">
        <v>2016</v>
      </c>
      <c r="M1127" s="16"/>
      <c r="N1127" s="16"/>
      <c r="O1127" s="16"/>
      <c r="P1127" s="16"/>
      <c r="Q1127" s="16"/>
      <c r="R1127" s="16"/>
      <c r="S1127" s="16"/>
      <c r="T1127" s="16"/>
      <c r="U1127" s="16" t="s">
        <v>40</v>
      </c>
      <c r="V1127" s="16" t="str">
        <f t="shared" si="0"/>
        <v>NI</v>
      </c>
      <c r="W1127" s="13" t="str">
        <f t="shared" si="1"/>
        <v>NI</v>
      </c>
      <c r="X1127" s="16"/>
      <c r="Y1127" s="16" t="s">
        <v>3617</v>
      </c>
      <c r="Z1127" s="16" t="s">
        <v>1197</v>
      </c>
    </row>
    <row r="1128" spans="1:26" ht="15.75" customHeight="1">
      <c r="A1128" s="48"/>
      <c r="B1128" s="48"/>
      <c r="C1128" s="89" t="s">
        <v>3558</v>
      </c>
      <c r="D1128" s="40">
        <v>1122</v>
      </c>
      <c r="E1128" s="52" t="s">
        <v>3647</v>
      </c>
      <c r="F1128" s="53" t="s">
        <v>35</v>
      </c>
      <c r="G1128" s="41"/>
      <c r="H1128" s="46"/>
      <c r="I1128" s="16" t="s">
        <v>3625</v>
      </c>
      <c r="J1128" s="16" t="s">
        <v>3626</v>
      </c>
      <c r="K1128" s="16" t="s">
        <v>3648</v>
      </c>
      <c r="L1128" s="16">
        <v>2016</v>
      </c>
      <c r="M1128" s="16"/>
      <c r="N1128" s="16"/>
      <c r="O1128" s="16"/>
      <c r="P1128" s="16"/>
      <c r="Q1128" s="16"/>
      <c r="R1128" s="16"/>
      <c r="S1128" s="16"/>
      <c r="T1128" s="16"/>
      <c r="U1128" s="16" t="s">
        <v>172</v>
      </c>
      <c r="V1128" s="16" t="str">
        <f t="shared" si="0"/>
        <v>NI</v>
      </c>
      <c r="W1128" s="13" t="str">
        <f t="shared" si="1"/>
        <v>NI</v>
      </c>
      <c r="X1128" s="16"/>
      <c r="Y1128" s="16" t="s">
        <v>3578</v>
      </c>
      <c r="Z1128" s="16" t="s">
        <v>1197</v>
      </c>
    </row>
    <row r="1129" spans="1:26" ht="15.75" customHeight="1">
      <c r="A1129" s="48"/>
      <c r="B1129" s="48"/>
      <c r="C1129" s="89" t="s">
        <v>3558</v>
      </c>
      <c r="D1129" s="40">
        <v>1123</v>
      </c>
      <c r="E1129" s="52" t="s">
        <v>3366</v>
      </c>
      <c r="F1129" s="53" t="s">
        <v>35</v>
      </c>
      <c r="G1129" s="41"/>
      <c r="H1129" s="46"/>
      <c r="I1129" s="16" t="s">
        <v>91</v>
      </c>
      <c r="J1129" s="16" t="s">
        <v>148</v>
      </c>
      <c r="K1129" s="16" t="s">
        <v>149</v>
      </c>
      <c r="L1129" s="16">
        <v>2016</v>
      </c>
      <c r="M1129" s="16"/>
      <c r="N1129" s="16"/>
      <c r="O1129" s="16"/>
      <c r="P1129" s="16"/>
      <c r="Q1129" s="16"/>
      <c r="R1129" s="16" t="s">
        <v>172</v>
      </c>
      <c r="S1129" s="16"/>
      <c r="T1129" s="16"/>
      <c r="U1129" s="16"/>
      <c r="V1129" s="16" t="str">
        <f t="shared" si="0"/>
        <v>A2</v>
      </c>
      <c r="W1129" s="13" t="str">
        <f t="shared" si="1"/>
        <v>Q2</v>
      </c>
      <c r="X1129" s="16" t="s">
        <v>675</v>
      </c>
      <c r="Y1129" s="16" t="s">
        <v>3649</v>
      </c>
      <c r="Z1129" s="16" t="s">
        <v>1197</v>
      </c>
    </row>
    <row r="1130" spans="1:26" ht="15.75" customHeight="1">
      <c r="A1130" s="48"/>
      <c r="B1130" s="48"/>
      <c r="C1130" s="89" t="s">
        <v>3558</v>
      </c>
      <c r="D1130" s="40">
        <v>1124</v>
      </c>
      <c r="E1130" s="52" t="s">
        <v>3650</v>
      </c>
      <c r="F1130" s="53" t="s">
        <v>35</v>
      </c>
      <c r="G1130" s="41"/>
      <c r="H1130" s="46"/>
      <c r="I1130" s="16" t="s">
        <v>3625</v>
      </c>
      <c r="J1130" s="16" t="s">
        <v>3651</v>
      </c>
      <c r="K1130" s="16" t="s">
        <v>3652</v>
      </c>
      <c r="L1130" s="16">
        <v>2016</v>
      </c>
      <c r="M1130" s="16"/>
      <c r="N1130" s="16"/>
      <c r="O1130" s="16"/>
      <c r="P1130" s="16"/>
      <c r="Q1130" s="16" t="s">
        <v>172</v>
      </c>
      <c r="R1130" s="16"/>
      <c r="S1130" s="16"/>
      <c r="T1130" s="16"/>
      <c r="U1130" s="16"/>
      <c r="V1130" s="16" t="str">
        <f t="shared" si="0"/>
        <v>A1</v>
      </c>
      <c r="W1130" s="13" t="str">
        <f t="shared" si="1"/>
        <v>Q1</v>
      </c>
      <c r="X1130" s="16" t="s">
        <v>3653</v>
      </c>
      <c r="Y1130" s="16" t="s">
        <v>3654</v>
      </c>
      <c r="Z1130" s="16" t="s">
        <v>1197</v>
      </c>
    </row>
    <row r="1131" spans="1:26" ht="15.75" customHeight="1">
      <c r="A1131" s="48"/>
      <c r="B1131" s="48"/>
      <c r="C1131" s="89" t="s">
        <v>3558</v>
      </c>
      <c r="D1131" s="40">
        <v>1125</v>
      </c>
      <c r="E1131" s="52" t="s">
        <v>3655</v>
      </c>
      <c r="F1131" s="53" t="s">
        <v>35</v>
      </c>
      <c r="G1131" s="41"/>
      <c r="H1131" s="46"/>
      <c r="I1131" s="16" t="s">
        <v>1358</v>
      </c>
      <c r="J1131" s="16" t="s">
        <v>3656</v>
      </c>
      <c r="K1131" s="16" t="s">
        <v>3657</v>
      </c>
      <c r="L1131" s="16">
        <v>2015</v>
      </c>
      <c r="M1131" s="16"/>
      <c r="N1131" s="16"/>
      <c r="O1131" s="16"/>
      <c r="P1131" s="16"/>
      <c r="Q1131" s="16"/>
      <c r="R1131" s="16"/>
      <c r="S1131" s="16"/>
      <c r="T1131" s="16" t="s">
        <v>172</v>
      </c>
      <c r="U1131" s="16"/>
      <c r="V1131" s="16" t="str">
        <f t="shared" si="0"/>
        <v>C</v>
      </c>
      <c r="W1131" s="13" t="str">
        <f t="shared" si="1"/>
        <v>Q4</v>
      </c>
      <c r="X1131" s="16" t="s">
        <v>3658</v>
      </c>
      <c r="Y1131" s="16" t="s">
        <v>3659</v>
      </c>
      <c r="Z1131" s="16" t="s">
        <v>1197</v>
      </c>
    </row>
    <row r="1132" spans="1:26" ht="15.75" customHeight="1">
      <c r="A1132" s="48"/>
      <c r="B1132" s="48"/>
      <c r="C1132" s="89" t="s">
        <v>3558</v>
      </c>
      <c r="D1132" s="40">
        <v>1126</v>
      </c>
      <c r="E1132" s="52" t="s">
        <v>3660</v>
      </c>
      <c r="F1132" s="53" t="s">
        <v>58</v>
      </c>
      <c r="G1132" s="41"/>
      <c r="H1132" s="46"/>
      <c r="I1132" s="16" t="s">
        <v>753</v>
      </c>
      <c r="J1132" s="16" t="s">
        <v>799</v>
      </c>
      <c r="K1132" s="16" t="s">
        <v>800</v>
      </c>
      <c r="L1132" s="16">
        <v>2015</v>
      </c>
      <c r="M1132" s="16"/>
      <c r="N1132" s="16"/>
      <c r="O1132" s="16"/>
      <c r="P1132" s="16"/>
      <c r="Q1132" s="16"/>
      <c r="R1132" s="16"/>
      <c r="S1132" s="16" t="s">
        <v>172</v>
      </c>
      <c r="T1132" s="16"/>
      <c r="U1132" s="16"/>
      <c r="V1132" s="16" t="str">
        <f t="shared" si="0"/>
        <v>B</v>
      </c>
      <c r="W1132" s="13" t="str">
        <f t="shared" si="1"/>
        <v>Q3</v>
      </c>
      <c r="X1132" s="16"/>
      <c r="Y1132" s="16" t="s">
        <v>3578</v>
      </c>
      <c r="Z1132" s="16" t="s">
        <v>1197</v>
      </c>
    </row>
    <row r="1133" spans="1:26" ht="15.75" customHeight="1">
      <c r="A1133" s="48"/>
      <c r="B1133" s="48"/>
      <c r="C1133" s="89" t="s">
        <v>3558</v>
      </c>
      <c r="D1133" s="40">
        <v>1127</v>
      </c>
      <c r="E1133" s="52" t="s">
        <v>3661</v>
      </c>
      <c r="F1133" s="53" t="s">
        <v>35</v>
      </c>
      <c r="G1133" s="41"/>
      <c r="H1133" s="46"/>
      <c r="I1133" s="16" t="s">
        <v>3625</v>
      </c>
      <c r="J1133" s="16" t="s">
        <v>2371</v>
      </c>
      <c r="K1133" s="16" t="s">
        <v>573</v>
      </c>
      <c r="L1133" s="16">
        <v>2015</v>
      </c>
      <c r="M1133" s="16"/>
      <c r="N1133" s="16"/>
      <c r="O1133" s="16"/>
      <c r="P1133" s="16"/>
      <c r="Q1133" s="16"/>
      <c r="R1133" s="16"/>
      <c r="S1133" s="16" t="s">
        <v>172</v>
      </c>
      <c r="T1133" s="16"/>
      <c r="U1133" s="16"/>
      <c r="V1133" s="16" t="str">
        <f t="shared" si="0"/>
        <v>B</v>
      </c>
      <c r="W1133" s="13" t="str">
        <f t="shared" si="1"/>
        <v>Q3</v>
      </c>
      <c r="X1133" s="16" t="s">
        <v>3662</v>
      </c>
      <c r="Y1133" s="16" t="s">
        <v>3663</v>
      </c>
      <c r="Z1133" s="16" t="s">
        <v>1197</v>
      </c>
    </row>
    <row r="1134" spans="1:26" ht="15.75" customHeight="1">
      <c r="A1134" s="48"/>
      <c r="B1134" s="48"/>
      <c r="C1134" s="89" t="s">
        <v>3558</v>
      </c>
      <c r="D1134" s="40">
        <v>1128</v>
      </c>
      <c r="E1134" s="52" t="s">
        <v>3664</v>
      </c>
      <c r="F1134" s="53" t="s">
        <v>72</v>
      </c>
      <c r="G1134" s="41"/>
      <c r="H1134" s="46"/>
      <c r="I1134" s="16" t="s">
        <v>91</v>
      </c>
      <c r="J1134" s="16" t="s">
        <v>2418</v>
      </c>
      <c r="K1134" s="16" t="s">
        <v>2419</v>
      </c>
      <c r="L1134" s="16">
        <v>2015</v>
      </c>
      <c r="M1134" s="16"/>
      <c r="N1134" s="16"/>
      <c r="O1134" s="16"/>
      <c r="P1134" s="16"/>
      <c r="Q1134" s="16"/>
      <c r="R1134" s="16"/>
      <c r="S1134" s="16" t="s">
        <v>172</v>
      </c>
      <c r="T1134" s="16"/>
      <c r="U1134" s="16"/>
      <c r="V1134" s="16" t="str">
        <f t="shared" si="0"/>
        <v>B</v>
      </c>
      <c r="W1134" s="13" t="str">
        <f t="shared" si="1"/>
        <v>Q3</v>
      </c>
      <c r="X1134" s="16" t="s">
        <v>3665</v>
      </c>
      <c r="Y1134" s="16" t="s">
        <v>3666</v>
      </c>
      <c r="Z1134" s="16" t="s">
        <v>1197</v>
      </c>
    </row>
    <row r="1135" spans="1:26" ht="15.75" customHeight="1">
      <c r="A1135" s="48"/>
      <c r="B1135" s="48"/>
      <c r="C1135" s="89" t="s">
        <v>3558</v>
      </c>
      <c r="D1135" s="40">
        <v>1129</v>
      </c>
      <c r="E1135" s="52" t="s">
        <v>3667</v>
      </c>
      <c r="F1135" s="53" t="s">
        <v>58</v>
      </c>
      <c r="G1135" s="41"/>
      <c r="H1135" s="46"/>
      <c r="I1135" s="16" t="s">
        <v>3668</v>
      </c>
      <c r="J1135" s="16" t="s">
        <v>3669</v>
      </c>
      <c r="K1135" s="16" t="s">
        <v>993</v>
      </c>
      <c r="L1135" s="16">
        <v>2015</v>
      </c>
      <c r="M1135" s="16"/>
      <c r="N1135" s="16"/>
      <c r="O1135" s="16"/>
      <c r="P1135" s="16"/>
      <c r="Q1135" s="16"/>
      <c r="R1135" s="16"/>
      <c r="S1135" s="16"/>
      <c r="T1135" s="16" t="s">
        <v>172</v>
      </c>
      <c r="U1135" s="16"/>
      <c r="V1135" s="16" t="str">
        <f t="shared" si="0"/>
        <v>C</v>
      </c>
      <c r="W1135" s="13" t="str">
        <f t="shared" si="1"/>
        <v>Q4</v>
      </c>
      <c r="X1135" s="16"/>
      <c r="Y1135" s="16" t="s">
        <v>3578</v>
      </c>
      <c r="Z1135" s="16" t="s">
        <v>1197</v>
      </c>
    </row>
    <row r="1136" spans="1:26" ht="15.75" customHeight="1">
      <c r="A1136" s="48"/>
      <c r="B1136" s="48"/>
      <c r="C1136" s="89" t="s">
        <v>3558</v>
      </c>
      <c r="D1136" s="40">
        <v>1130</v>
      </c>
      <c r="E1136" s="52" t="s">
        <v>3670</v>
      </c>
      <c r="F1136" s="53" t="s">
        <v>72</v>
      </c>
      <c r="G1136" s="41"/>
      <c r="H1136" s="46"/>
      <c r="I1136" s="16" t="s">
        <v>91</v>
      </c>
      <c r="J1136" s="16" t="s">
        <v>2418</v>
      </c>
      <c r="K1136" s="16" t="s">
        <v>2419</v>
      </c>
      <c r="L1136" s="16">
        <v>2015</v>
      </c>
      <c r="M1136" s="16"/>
      <c r="N1136" s="16"/>
      <c r="O1136" s="16"/>
      <c r="P1136" s="16"/>
      <c r="Q1136" s="16"/>
      <c r="R1136" s="16"/>
      <c r="S1136" s="16" t="s">
        <v>40</v>
      </c>
      <c r="T1136" s="16"/>
      <c r="U1136" s="16"/>
      <c r="V1136" s="16" t="str">
        <f t="shared" si="0"/>
        <v>B</v>
      </c>
      <c r="W1136" s="13" t="str">
        <f t="shared" si="1"/>
        <v>Q3</v>
      </c>
      <c r="X1136" s="16" t="s">
        <v>3671</v>
      </c>
      <c r="Y1136" s="16" t="s">
        <v>3672</v>
      </c>
      <c r="Z1136" s="16" t="s">
        <v>1197</v>
      </c>
    </row>
    <row r="1137" spans="1:26" ht="15.75" customHeight="1">
      <c r="A1137" s="48"/>
      <c r="B1137" s="48"/>
      <c r="C1137" s="89" t="s">
        <v>3558</v>
      </c>
      <c r="D1137" s="40">
        <v>1131</v>
      </c>
      <c r="E1137" s="52" t="s">
        <v>3673</v>
      </c>
      <c r="F1137" s="53" t="s">
        <v>72</v>
      </c>
      <c r="G1137" s="41"/>
      <c r="H1137" s="46"/>
      <c r="I1137" s="16" t="s">
        <v>3625</v>
      </c>
      <c r="J1137" s="16" t="s">
        <v>3674</v>
      </c>
      <c r="K1137" s="16" t="s">
        <v>573</v>
      </c>
      <c r="L1137" s="16">
        <v>2015</v>
      </c>
      <c r="M1137" s="16"/>
      <c r="N1137" s="16"/>
      <c r="O1137" s="16"/>
      <c r="P1137" s="16"/>
      <c r="Q1137" s="16"/>
      <c r="R1137" s="16"/>
      <c r="S1137" s="16" t="s">
        <v>172</v>
      </c>
      <c r="T1137" s="16"/>
      <c r="U1137" s="16"/>
      <c r="V1137" s="16" t="str">
        <f t="shared" si="0"/>
        <v>B</v>
      </c>
      <c r="W1137" s="13" t="str">
        <f t="shared" si="1"/>
        <v>Q3</v>
      </c>
      <c r="X1137" s="16"/>
      <c r="Y1137" s="16" t="s">
        <v>3672</v>
      </c>
      <c r="Z1137" s="16" t="s">
        <v>1197</v>
      </c>
    </row>
    <row r="1138" spans="1:26" ht="15.75" customHeight="1">
      <c r="A1138" s="48"/>
      <c r="B1138" s="48"/>
      <c r="C1138" s="89" t="s">
        <v>3558</v>
      </c>
      <c r="D1138" s="40">
        <v>1132</v>
      </c>
      <c r="E1138" s="52" t="s">
        <v>3675</v>
      </c>
      <c r="F1138" s="53" t="s">
        <v>168</v>
      </c>
      <c r="G1138" s="41"/>
      <c r="H1138" s="46"/>
      <c r="I1138" s="16" t="s">
        <v>91</v>
      </c>
      <c r="J1138" s="16" t="s">
        <v>3676</v>
      </c>
      <c r="K1138" s="16" t="s">
        <v>3677</v>
      </c>
      <c r="L1138" s="16">
        <v>2015</v>
      </c>
      <c r="M1138" s="16"/>
      <c r="N1138" s="16"/>
      <c r="O1138" s="16"/>
      <c r="P1138" s="16"/>
      <c r="Q1138" s="16"/>
      <c r="R1138" s="54" t="s">
        <v>40</v>
      </c>
      <c r="S1138" s="16"/>
      <c r="T1138" s="16"/>
      <c r="U1138" s="16"/>
      <c r="V1138" s="16" t="str">
        <f t="shared" si="0"/>
        <v>A2</v>
      </c>
      <c r="W1138" s="13" t="str">
        <f t="shared" si="1"/>
        <v>Q2</v>
      </c>
      <c r="X1138" s="16" t="s">
        <v>3678</v>
      </c>
      <c r="Y1138" s="16" t="s">
        <v>3578</v>
      </c>
      <c r="Z1138" s="16" t="s">
        <v>1197</v>
      </c>
    </row>
    <row r="1139" spans="1:26" ht="15.75" customHeight="1">
      <c r="A1139" s="48"/>
      <c r="B1139" s="48"/>
      <c r="C1139" s="89" t="s">
        <v>3558</v>
      </c>
      <c r="D1139" s="40">
        <v>1133</v>
      </c>
      <c r="E1139" s="52" t="s">
        <v>3679</v>
      </c>
      <c r="F1139" s="53" t="s">
        <v>72</v>
      </c>
      <c r="G1139" s="41"/>
      <c r="H1139" s="46"/>
      <c r="I1139" s="16" t="s">
        <v>753</v>
      </c>
      <c r="J1139" s="16" t="s">
        <v>873</v>
      </c>
      <c r="K1139" s="16" t="s">
        <v>874</v>
      </c>
      <c r="L1139" s="16">
        <v>2015</v>
      </c>
      <c r="M1139" s="16"/>
      <c r="N1139" s="16"/>
      <c r="O1139" s="16"/>
      <c r="P1139" s="16"/>
      <c r="Q1139" s="16"/>
      <c r="R1139" s="16"/>
      <c r="S1139" s="16"/>
      <c r="T1139" s="16" t="s">
        <v>172</v>
      </c>
      <c r="U1139" s="16"/>
      <c r="V1139" s="16" t="str">
        <f t="shared" si="0"/>
        <v>C</v>
      </c>
      <c r="W1139" s="13" t="str">
        <f t="shared" si="1"/>
        <v>Q4</v>
      </c>
      <c r="X1139" s="16"/>
      <c r="Y1139" s="16" t="s">
        <v>3659</v>
      </c>
      <c r="Z1139" s="16" t="s">
        <v>1197</v>
      </c>
    </row>
    <row r="1140" spans="1:26" ht="15.75" customHeight="1">
      <c r="A1140" s="48"/>
      <c r="B1140" s="48"/>
      <c r="C1140" s="89" t="s">
        <v>3558</v>
      </c>
      <c r="D1140" s="40">
        <v>1134</v>
      </c>
      <c r="E1140" s="52" t="s">
        <v>3680</v>
      </c>
      <c r="F1140" s="53" t="s">
        <v>72</v>
      </c>
      <c r="G1140" s="41"/>
      <c r="H1140" s="46"/>
      <c r="I1140" s="16" t="s">
        <v>59</v>
      </c>
      <c r="J1140" s="16" t="s">
        <v>523</v>
      </c>
      <c r="K1140" s="16" t="s">
        <v>447</v>
      </c>
      <c r="L1140" s="16">
        <v>2015</v>
      </c>
      <c r="M1140" s="16"/>
      <c r="N1140" s="16"/>
      <c r="O1140" s="16" t="s">
        <v>172</v>
      </c>
      <c r="P1140" s="16"/>
      <c r="Q1140" s="16"/>
      <c r="R1140" s="16"/>
      <c r="S1140" s="16"/>
      <c r="T1140" s="16"/>
      <c r="U1140" s="16"/>
      <c r="V1140" s="16" t="str">
        <f t="shared" si="0"/>
        <v>B</v>
      </c>
      <c r="W1140" s="13" t="str">
        <f t="shared" si="1"/>
        <v>Q3</v>
      </c>
      <c r="X1140" s="16"/>
      <c r="Y1140" s="16" t="s">
        <v>3681</v>
      </c>
      <c r="Z1140" s="16" t="s">
        <v>1197</v>
      </c>
    </row>
    <row r="1141" spans="1:26" ht="15.75" customHeight="1">
      <c r="A1141" s="48"/>
      <c r="B1141" s="48"/>
      <c r="C1141" s="89" t="s">
        <v>3558</v>
      </c>
      <c r="D1141" s="40">
        <v>1135</v>
      </c>
      <c r="E1141" s="52" t="s">
        <v>3682</v>
      </c>
      <c r="F1141" s="53" t="s">
        <v>58</v>
      </c>
      <c r="G1141" s="41"/>
      <c r="H1141" s="46"/>
      <c r="I1141" s="16" t="s">
        <v>1759</v>
      </c>
      <c r="J1141" s="16" t="s">
        <v>3683</v>
      </c>
      <c r="K1141" s="16" t="s">
        <v>3684</v>
      </c>
      <c r="L1141" s="16">
        <v>2015</v>
      </c>
      <c r="M1141" s="16"/>
      <c r="N1141" s="16"/>
      <c r="O1141" s="16"/>
      <c r="P1141" s="16"/>
      <c r="Q1141" s="16"/>
      <c r="R1141" s="16"/>
      <c r="S1141" s="16"/>
      <c r="T1141" s="16" t="s">
        <v>172</v>
      </c>
      <c r="U1141" s="16"/>
      <c r="V1141" s="16" t="str">
        <f t="shared" si="0"/>
        <v>C</v>
      </c>
      <c r="W1141" s="13" t="str">
        <f t="shared" si="1"/>
        <v>Q4</v>
      </c>
      <c r="X1141" s="16" t="s">
        <v>3685</v>
      </c>
      <c r="Y1141" s="16" t="s">
        <v>3588</v>
      </c>
      <c r="Z1141" s="16" t="s">
        <v>1197</v>
      </c>
    </row>
    <row r="1142" spans="1:26" ht="15.75" customHeight="1">
      <c r="A1142" s="48"/>
      <c r="B1142" s="48"/>
      <c r="C1142" s="89" t="s">
        <v>3558</v>
      </c>
      <c r="D1142" s="40">
        <v>1136</v>
      </c>
      <c r="E1142" s="52" t="s">
        <v>3441</v>
      </c>
      <c r="F1142" s="53" t="s">
        <v>58</v>
      </c>
      <c r="G1142" s="41"/>
      <c r="H1142" s="46"/>
      <c r="I1142" s="16" t="s">
        <v>3625</v>
      </c>
      <c r="J1142" s="16" t="s">
        <v>2371</v>
      </c>
      <c r="K1142" s="16" t="s">
        <v>573</v>
      </c>
      <c r="L1142" s="16">
        <v>2015</v>
      </c>
      <c r="M1142" s="16"/>
      <c r="N1142" s="16"/>
      <c r="O1142" s="16"/>
      <c r="P1142" s="16"/>
      <c r="Q1142" s="16"/>
      <c r="R1142" s="16"/>
      <c r="S1142" s="16" t="s">
        <v>172</v>
      </c>
      <c r="T1142" s="16"/>
      <c r="U1142" s="16"/>
      <c r="V1142" s="16" t="str">
        <f t="shared" si="0"/>
        <v>B</v>
      </c>
      <c r="W1142" s="13" t="str">
        <f t="shared" si="1"/>
        <v>Q3</v>
      </c>
      <c r="X1142" s="16"/>
      <c r="Y1142" s="16" t="s">
        <v>3649</v>
      </c>
      <c r="Z1142" s="16" t="s">
        <v>1197</v>
      </c>
    </row>
    <row r="1143" spans="1:26" ht="15.75" customHeight="1">
      <c r="A1143" s="48"/>
      <c r="B1143" s="48"/>
      <c r="C1143" s="89" t="s">
        <v>3558</v>
      </c>
      <c r="D1143" s="40">
        <v>1137</v>
      </c>
      <c r="E1143" s="52" t="s">
        <v>3686</v>
      </c>
      <c r="F1143" s="53" t="s">
        <v>58</v>
      </c>
      <c r="G1143" s="41"/>
      <c r="H1143" s="46"/>
      <c r="I1143" s="16" t="s">
        <v>110</v>
      </c>
      <c r="J1143" s="16" t="s">
        <v>3687</v>
      </c>
      <c r="K1143" s="16" t="s">
        <v>3688</v>
      </c>
      <c r="L1143" s="16">
        <v>2015</v>
      </c>
      <c r="M1143" s="16"/>
      <c r="N1143" s="16"/>
      <c r="O1143" s="16"/>
      <c r="P1143" s="16"/>
      <c r="Q1143" s="16" t="s">
        <v>172</v>
      </c>
      <c r="R1143" s="16"/>
      <c r="S1143" s="16"/>
      <c r="T1143" s="16"/>
      <c r="U1143" s="16"/>
      <c r="V1143" s="16" t="str">
        <f t="shared" si="0"/>
        <v>A1</v>
      </c>
      <c r="W1143" s="13" t="str">
        <f t="shared" si="1"/>
        <v>Q1</v>
      </c>
      <c r="X1143" s="16" t="s">
        <v>3689</v>
      </c>
      <c r="Y1143" s="16" t="s">
        <v>3588</v>
      </c>
      <c r="Z1143" s="16" t="s">
        <v>1197</v>
      </c>
    </row>
    <row r="1144" spans="1:26" ht="15.75" customHeight="1">
      <c r="A1144" s="48"/>
      <c r="B1144" s="48"/>
      <c r="C1144" s="89" t="s">
        <v>3558</v>
      </c>
      <c r="D1144" s="40">
        <v>1138</v>
      </c>
      <c r="E1144" s="52" t="s">
        <v>3690</v>
      </c>
      <c r="F1144" s="53" t="s">
        <v>168</v>
      </c>
      <c r="G1144" s="41"/>
      <c r="H1144" s="46"/>
      <c r="I1144" s="16" t="s">
        <v>2709</v>
      </c>
      <c r="J1144" s="16" t="s">
        <v>3691</v>
      </c>
      <c r="K1144" s="16" t="s">
        <v>3692</v>
      </c>
      <c r="L1144" s="16">
        <v>2015</v>
      </c>
      <c r="M1144" s="16"/>
      <c r="N1144" s="16"/>
      <c r="O1144" s="16"/>
      <c r="P1144" s="16"/>
      <c r="Q1144" s="16"/>
      <c r="R1144" s="16"/>
      <c r="S1144" s="16"/>
      <c r="T1144" s="16" t="s">
        <v>172</v>
      </c>
      <c r="U1144" s="16"/>
      <c r="V1144" s="16" t="str">
        <f t="shared" si="0"/>
        <v>C</v>
      </c>
      <c r="W1144" s="13" t="str">
        <f t="shared" si="1"/>
        <v>Q4</v>
      </c>
      <c r="X1144" s="16" t="s">
        <v>3693</v>
      </c>
      <c r="Y1144" s="16" t="s">
        <v>3588</v>
      </c>
      <c r="Z1144" s="16" t="s">
        <v>1197</v>
      </c>
    </row>
    <row r="1145" spans="1:26" ht="15.75" customHeight="1">
      <c r="A1145" s="48"/>
      <c r="B1145" s="48"/>
      <c r="C1145" s="89" t="s">
        <v>3558</v>
      </c>
      <c r="D1145" s="40">
        <v>1139</v>
      </c>
      <c r="E1145" s="52" t="s">
        <v>3694</v>
      </c>
      <c r="F1145" s="53" t="s">
        <v>58</v>
      </c>
      <c r="G1145" s="41"/>
      <c r="H1145" s="46"/>
      <c r="I1145" s="16" t="s">
        <v>190</v>
      </c>
      <c r="J1145" s="16" t="s">
        <v>826</v>
      </c>
      <c r="K1145" s="16" t="s">
        <v>827</v>
      </c>
      <c r="L1145" s="16">
        <v>2015</v>
      </c>
      <c r="M1145" s="16"/>
      <c r="N1145" s="16"/>
      <c r="O1145" s="16"/>
      <c r="P1145" s="16"/>
      <c r="Q1145" s="16"/>
      <c r="R1145" s="16"/>
      <c r="S1145" s="16" t="s">
        <v>172</v>
      </c>
      <c r="T1145" s="16"/>
      <c r="U1145" s="16"/>
      <c r="V1145" s="16" t="str">
        <f t="shared" si="0"/>
        <v>B</v>
      </c>
      <c r="W1145" s="13" t="str">
        <f t="shared" si="1"/>
        <v>Q3</v>
      </c>
      <c r="X1145" s="16" t="s">
        <v>3695</v>
      </c>
      <c r="Y1145" s="16" t="s">
        <v>3578</v>
      </c>
      <c r="Z1145" s="16" t="s">
        <v>1197</v>
      </c>
    </row>
    <row r="1146" spans="1:26" ht="15.75" customHeight="1">
      <c r="A1146" s="48"/>
      <c r="B1146" s="48"/>
      <c r="C1146" s="89" t="s">
        <v>3558</v>
      </c>
      <c r="D1146" s="40">
        <v>1140</v>
      </c>
      <c r="E1146" s="52" t="s">
        <v>3696</v>
      </c>
      <c r="F1146" s="53" t="s">
        <v>168</v>
      </c>
      <c r="G1146" s="41"/>
      <c r="H1146" s="46"/>
      <c r="I1146" s="16" t="s">
        <v>110</v>
      </c>
      <c r="J1146" s="16" t="s">
        <v>3697</v>
      </c>
      <c r="K1146" s="16" t="s">
        <v>1212</v>
      </c>
      <c r="L1146" s="16">
        <v>2015</v>
      </c>
      <c r="M1146" s="16"/>
      <c r="N1146" s="16"/>
      <c r="O1146" s="16"/>
      <c r="P1146" s="16"/>
      <c r="Q1146" s="16"/>
      <c r="R1146" s="16" t="s">
        <v>172</v>
      </c>
      <c r="S1146" s="16"/>
      <c r="T1146" s="16"/>
      <c r="U1146" s="16"/>
      <c r="V1146" s="16" t="str">
        <f t="shared" si="0"/>
        <v>A2</v>
      </c>
      <c r="W1146" s="13" t="str">
        <f t="shared" si="1"/>
        <v>Q2</v>
      </c>
      <c r="X1146" s="16" t="s">
        <v>3698</v>
      </c>
      <c r="Y1146" s="16" t="s">
        <v>3588</v>
      </c>
      <c r="Z1146" s="16" t="s">
        <v>1197</v>
      </c>
    </row>
    <row r="1147" spans="1:26" ht="15.75" customHeight="1">
      <c r="A1147" s="48"/>
      <c r="B1147" s="48"/>
      <c r="C1147" s="89" t="s">
        <v>3558</v>
      </c>
      <c r="D1147" s="40">
        <v>1141</v>
      </c>
      <c r="E1147" s="52" t="s">
        <v>3699</v>
      </c>
      <c r="F1147" s="53" t="s">
        <v>35</v>
      </c>
      <c r="G1147" s="41"/>
      <c r="H1147" s="46"/>
      <c r="I1147" s="16" t="s">
        <v>3614</v>
      </c>
      <c r="J1147" s="16" t="s">
        <v>3700</v>
      </c>
      <c r="K1147" s="16" t="s">
        <v>3701</v>
      </c>
      <c r="L1147" s="16">
        <v>2015</v>
      </c>
      <c r="M1147" s="16"/>
      <c r="N1147" s="16"/>
      <c r="O1147" s="16"/>
      <c r="P1147" s="16"/>
      <c r="Q1147" s="16"/>
      <c r="R1147" s="16"/>
      <c r="S1147" s="16"/>
      <c r="T1147" s="16" t="s">
        <v>172</v>
      </c>
      <c r="U1147" s="16"/>
      <c r="V1147" s="16" t="str">
        <f t="shared" si="0"/>
        <v>C</v>
      </c>
      <c r="W1147" s="13" t="str">
        <f t="shared" si="1"/>
        <v>Q4</v>
      </c>
      <c r="X1147" s="16"/>
      <c r="Y1147" s="16" t="s">
        <v>3617</v>
      </c>
      <c r="Z1147" s="16" t="s">
        <v>1197</v>
      </c>
    </row>
    <row r="1148" spans="1:26" ht="15" customHeight="1">
      <c r="A1148" s="48"/>
      <c r="B1148" s="48"/>
      <c r="C1148" s="89" t="s">
        <v>3558</v>
      </c>
      <c r="D1148" s="40">
        <v>1142</v>
      </c>
      <c r="E1148" s="52" t="s">
        <v>3505</v>
      </c>
      <c r="F1148" s="53" t="s">
        <v>58</v>
      </c>
      <c r="G1148" s="41"/>
      <c r="H1148" s="46"/>
      <c r="I1148" s="54" t="s">
        <v>110</v>
      </c>
      <c r="J1148" s="16" t="s">
        <v>3506</v>
      </c>
      <c r="K1148" s="16" t="s">
        <v>905</v>
      </c>
      <c r="L1148" s="16">
        <v>2015</v>
      </c>
      <c r="M1148" s="16"/>
      <c r="N1148" s="16"/>
      <c r="O1148" s="16"/>
      <c r="P1148" s="16"/>
      <c r="Q1148" s="16" t="s">
        <v>172</v>
      </c>
      <c r="R1148" s="16"/>
      <c r="S1148" s="16"/>
      <c r="T1148" s="16"/>
      <c r="U1148" s="16"/>
      <c r="V1148" s="16" t="str">
        <f t="shared" si="0"/>
        <v>A1</v>
      </c>
      <c r="W1148" s="13" t="str">
        <f t="shared" si="1"/>
        <v>Q1</v>
      </c>
      <c r="X1148" s="16" t="s">
        <v>3702</v>
      </c>
      <c r="Y1148" s="16" t="s">
        <v>3703</v>
      </c>
      <c r="Z1148" s="16" t="s">
        <v>1197</v>
      </c>
    </row>
    <row r="1149" spans="1:26" ht="15" customHeight="1">
      <c r="A1149" s="48"/>
      <c r="B1149" s="48"/>
      <c r="C1149" s="89" t="s">
        <v>3558</v>
      </c>
      <c r="D1149" s="40">
        <v>1143</v>
      </c>
      <c r="E1149" s="52" t="s">
        <v>3704</v>
      </c>
      <c r="F1149" s="53" t="s">
        <v>51</v>
      </c>
      <c r="G1149" s="41"/>
      <c r="H1149" s="46"/>
      <c r="I1149" s="16" t="s">
        <v>59</v>
      </c>
      <c r="J1149" s="16" t="s">
        <v>1967</v>
      </c>
      <c r="K1149" s="16" t="s">
        <v>621</v>
      </c>
      <c r="L1149" s="16">
        <v>2015</v>
      </c>
      <c r="M1149" s="16"/>
      <c r="N1149" s="16"/>
      <c r="O1149" s="16" t="s">
        <v>172</v>
      </c>
      <c r="P1149" s="16"/>
      <c r="Q1149" s="16"/>
      <c r="R1149" s="16"/>
      <c r="S1149" s="16"/>
      <c r="T1149" s="16"/>
      <c r="U1149" s="16"/>
      <c r="V1149" s="16" t="str">
        <f t="shared" si="0"/>
        <v>B</v>
      </c>
      <c r="W1149" s="13" t="str">
        <f t="shared" si="1"/>
        <v>Q3</v>
      </c>
      <c r="X1149" s="16" t="s">
        <v>3705</v>
      </c>
      <c r="Y1149" s="16" t="s">
        <v>3706</v>
      </c>
      <c r="Z1149" s="16" t="s">
        <v>1197</v>
      </c>
    </row>
    <row r="1150" spans="1:26" ht="15" customHeight="1">
      <c r="A1150" s="48"/>
      <c r="B1150" s="48"/>
      <c r="C1150" s="89" t="s">
        <v>3558</v>
      </c>
      <c r="D1150" s="40">
        <v>1144</v>
      </c>
      <c r="E1150" s="52" t="s">
        <v>3707</v>
      </c>
      <c r="F1150" s="53" t="s">
        <v>58</v>
      </c>
      <c r="G1150" s="41"/>
      <c r="H1150" s="46"/>
      <c r="I1150" s="16" t="s">
        <v>753</v>
      </c>
      <c r="J1150" s="16" t="s">
        <v>3708</v>
      </c>
      <c r="K1150" s="16" t="s">
        <v>3709</v>
      </c>
      <c r="L1150" s="16">
        <v>2014</v>
      </c>
      <c r="M1150" s="16"/>
      <c r="N1150" s="16"/>
      <c r="O1150" s="16"/>
      <c r="P1150" s="16"/>
      <c r="Q1150" s="16"/>
      <c r="R1150" s="16"/>
      <c r="S1150" s="16" t="s">
        <v>172</v>
      </c>
      <c r="T1150" s="16"/>
      <c r="U1150" s="16"/>
      <c r="V1150" s="16" t="str">
        <f t="shared" si="0"/>
        <v>B</v>
      </c>
      <c r="W1150" s="13" t="str">
        <f t="shared" si="1"/>
        <v>Q3</v>
      </c>
      <c r="X1150" s="16"/>
      <c r="Y1150" s="16" t="s">
        <v>3578</v>
      </c>
      <c r="Z1150" s="16" t="s">
        <v>1197</v>
      </c>
    </row>
    <row r="1151" spans="1:26" ht="15" customHeight="1">
      <c r="A1151" s="48"/>
      <c r="B1151" s="48"/>
      <c r="C1151" s="89" t="s">
        <v>3558</v>
      </c>
      <c r="D1151" s="40">
        <v>1145</v>
      </c>
      <c r="E1151" s="52" t="s">
        <v>3710</v>
      </c>
      <c r="F1151" s="53" t="s">
        <v>58</v>
      </c>
      <c r="G1151" s="41"/>
      <c r="H1151" s="46"/>
      <c r="I1151" s="16" t="s">
        <v>3625</v>
      </c>
      <c r="J1151" s="16" t="s">
        <v>3656</v>
      </c>
      <c r="K1151" s="16" t="s">
        <v>3657</v>
      </c>
      <c r="L1151" s="16">
        <v>2014</v>
      </c>
      <c r="M1151" s="16"/>
      <c r="N1151" s="16"/>
      <c r="O1151" s="16"/>
      <c r="P1151" s="16"/>
      <c r="Q1151" s="16"/>
      <c r="R1151" s="16"/>
      <c r="S1151" s="16"/>
      <c r="T1151" s="16" t="s">
        <v>172</v>
      </c>
      <c r="U1151" s="16"/>
      <c r="V1151" s="16" t="str">
        <f t="shared" si="0"/>
        <v>C</v>
      </c>
      <c r="W1151" s="13" t="str">
        <f t="shared" si="1"/>
        <v>Q4</v>
      </c>
      <c r="X1151" s="16" t="s">
        <v>3711</v>
      </c>
      <c r="Y1151" s="16" t="s">
        <v>3578</v>
      </c>
      <c r="Z1151" s="16" t="s">
        <v>1197</v>
      </c>
    </row>
    <row r="1152" spans="1:26" ht="15" customHeight="1">
      <c r="A1152" s="48"/>
      <c r="B1152" s="48"/>
      <c r="C1152" s="89" t="s">
        <v>3558</v>
      </c>
      <c r="D1152" s="40">
        <v>1146</v>
      </c>
      <c r="E1152" s="52" t="s">
        <v>3712</v>
      </c>
      <c r="F1152" s="53" t="s">
        <v>51</v>
      </c>
      <c r="G1152" s="41"/>
      <c r="H1152" s="46"/>
      <c r="I1152" s="16" t="s">
        <v>59</v>
      </c>
      <c r="J1152" s="16" t="s">
        <v>523</v>
      </c>
      <c r="K1152" s="16" t="s">
        <v>447</v>
      </c>
      <c r="L1152" s="16">
        <v>2014</v>
      </c>
      <c r="M1152" s="16"/>
      <c r="N1152" s="16"/>
      <c r="O1152" s="16"/>
      <c r="P1152" s="16" t="s">
        <v>172</v>
      </c>
      <c r="Q1152" s="16"/>
      <c r="R1152" s="16"/>
      <c r="S1152" s="16"/>
      <c r="T1152" s="16"/>
      <c r="U1152" s="16"/>
      <c r="V1152" s="16" t="str">
        <f t="shared" si="0"/>
        <v>C</v>
      </c>
      <c r="W1152" s="13" t="str">
        <f t="shared" si="1"/>
        <v>Q4</v>
      </c>
      <c r="X1152" s="16"/>
      <c r="Y1152" s="16" t="s">
        <v>3620</v>
      </c>
      <c r="Z1152" s="16" t="s">
        <v>1197</v>
      </c>
    </row>
    <row r="1153" spans="1:26" ht="15" customHeight="1">
      <c r="A1153" s="48"/>
      <c r="B1153" s="48"/>
      <c r="C1153" s="89" t="s">
        <v>3558</v>
      </c>
      <c r="D1153" s="40">
        <v>1147</v>
      </c>
      <c r="E1153" s="52" t="s">
        <v>3713</v>
      </c>
      <c r="F1153" s="53" t="s">
        <v>35</v>
      </c>
      <c r="G1153" s="41"/>
      <c r="H1153" s="46"/>
      <c r="I1153" s="16" t="s">
        <v>59</v>
      </c>
      <c r="J1153" s="16" t="s">
        <v>804</v>
      </c>
      <c r="K1153" s="16" t="s">
        <v>805</v>
      </c>
      <c r="L1153" s="16">
        <v>2014</v>
      </c>
      <c r="M1153" s="16"/>
      <c r="N1153" s="16" t="s">
        <v>40</v>
      </c>
      <c r="O1153" s="16"/>
      <c r="P1153" s="16"/>
      <c r="Q1153" s="16"/>
      <c r="R1153" s="16"/>
      <c r="S1153" s="16"/>
      <c r="T1153" s="16"/>
      <c r="U1153" s="16"/>
      <c r="V1153" s="16" t="str">
        <f t="shared" si="0"/>
        <v>A2</v>
      </c>
      <c r="W1153" s="13" t="str">
        <f t="shared" si="1"/>
        <v>Q2</v>
      </c>
      <c r="X1153" s="16" t="s">
        <v>3714</v>
      </c>
      <c r="Y1153" s="16" t="s">
        <v>3659</v>
      </c>
      <c r="Z1153" s="16" t="s">
        <v>1197</v>
      </c>
    </row>
    <row r="1154" spans="1:26" ht="15" customHeight="1">
      <c r="A1154" s="48"/>
      <c r="B1154" s="48"/>
      <c r="C1154" s="89" t="s">
        <v>3558</v>
      </c>
      <c r="D1154" s="40">
        <v>1148</v>
      </c>
      <c r="E1154" s="52" t="s">
        <v>3715</v>
      </c>
      <c r="F1154" s="53" t="s">
        <v>58</v>
      </c>
      <c r="G1154" s="41"/>
      <c r="H1154" s="46"/>
      <c r="I1154" s="16" t="s">
        <v>753</v>
      </c>
      <c r="J1154" s="16" t="s">
        <v>3716</v>
      </c>
      <c r="K1154" s="16" t="s">
        <v>874</v>
      </c>
      <c r="L1154" s="16">
        <v>2014</v>
      </c>
      <c r="M1154" s="16"/>
      <c r="N1154" s="16"/>
      <c r="O1154" s="16"/>
      <c r="P1154" s="16"/>
      <c r="Q1154" s="16"/>
      <c r="R1154" s="16"/>
      <c r="S1154" s="16"/>
      <c r="T1154" s="16" t="s">
        <v>172</v>
      </c>
      <c r="U1154" s="16"/>
      <c r="V1154" s="16" t="str">
        <f t="shared" si="0"/>
        <v>C</v>
      </c>
      <c r="W1154" s="13" t="str">
        <f t="shared" si="1"/>
        <v>Q4</v>
      </c>
      <c r="X1154" s="16"/>
      <c r="Y1154" s="16" t="s">
        <v>3578</v>
      </c>
      <c r="Z1154" s="16" t="s">
        <v>1197</v>
      </c>
    </row>
    <row r="1155" spans="1:26" ht="15" customHeight="1">
      <c r="A1155" s="48"/>
      <c r="B1155" s="48"/>
      <c r="C1155" s="89" t="s">
        <v>3558</v>
      </c>
      <c r="D1155" s="40">
        <v>1149</v>
      </c>
      <c r="E1155" s="52" t="s">
        <v>3717</v>
      </c>
      <c r="F1155" s="53" t="s">
        <v>58</v>
      </c>
      <c r="G1155" s="41"/>
      <c r="H1155" s="46"/>
      <c r="I1155" s="16" t="s">
        <v>59</v>
      </c>
      <c r="J1155" s="16" t="s">
        <v>523</v>
      </c>
      <c r="K1155" s="16" t="s">
        <v>447</v>
      </c>
      <c r="L1155" s="16">
        <v>2014</v>
      </c>
      <c r="M1155" s="16"/>
      <c r="N1155" s="16"/>
      <c r="O1155" s="16"/>
      <c r="P1155" s="16" t="s">
        <v>172</v>
      </c>
      <c r="Q1155" s="16"/>
      <c r="R1155" s="16"/>
      <c r="S1155" s="16"/>
      <c r="T1155" s="16"/>
      <c r="U1155" s="16"/>
      <c r="V1155" s="16" t="str">
        <f t="shared" si="0"/>
        <v>C</v>
      </c>
      <c r="W1155" s="13" t="str">
        <f t="shared" si="1"/>
        <v>Q4</v>
      </c>
      <c r="X1155" s="16"/>
      <c r="Y1155" s="16" t="s">
        <v>3578</v>
      </c>
      <c r="Z1155" s="16" t="s">
        <v>1197</v>
      </c>
    </row>
    <row r="1156" spans="1:26" ht="15" customHeight="1">
      <c r="A1156" s="48"/>
      <c r="B1156" s="48"/>
      <c r="C1156" s="89" t="s">
        <v>3558</v>
      </c>
      <c r="D1156" s="40">
        <v>1150</v>
      </c>
      <c r="E1156" s="52" t="s">
        <v>3718</v>
      </c>
      <c r="F1156" s="53" t="s">
        <v>72</v>
      </c>
      <c r="G1156" s="41"/>
      <c r="H1156" s="46"/>
      <c r="I1156" s="16" t="s">
        <v>59</v>
      </c>
      <c r="J1156" s="16" t="s">
        <v>804</v>
      </c>
      <c r="K1156" s="16" t="s">
        <v>1986</v>
      </c>
      <c r="L1156" s="16">
        <v>2014</v>
      </c>
      <c r="M1156" s="16"/>
      <c r="N1156" s="16"/>
      <c r="O1156" s="16"/>
      <c r="P1156" s="16" t="s">
        <v>172</v>
      </c>
      <c r="Q1156" s="16"/>
      <c r="R1156" s="16"/>
      <c r="S1156" s="16"/>
      <c r="T1156" s="16"/>
      <c r="U1156" s="16"/>
      <c r="V1156" s="16" t="str">
        <f t="shared" si="0"/>
        <v>C</v>
      </c>
      <c r="W1156" s="13" t="str">
        <f t="shared" si="1"/>
        <v>Q4</v>
      </c>
      <c r="X1156" s="16"/>
      <c r="Y1156" s="16" t="s">
        <v>3719</v>
      </c>
      <c r="Z1156" s="16" t="s">
        <v>1197</v>
      </c>
    </row>
    <row r="1157" spans="1:26" ht="15" customHeight="1">
      <c r="A1157" s="48"/>
      <c r="B1157" s="48"/>
      <c r="C1157" s="89" t="s">
        <v>3558</v>
      </c>
      <c r="D1157" s="40">
        <v>1151</v>
      </c>
      <c r="E1157" s="52" t="s">
        <v>3720</v>
      </c>
      <c r="F1157" s="53" t="s">
        <v>168</v>
      </c>
      <c r="G1157" s="41"/>
      <c r="H1157" s="46"/>
      <c r="I1157" s="16" t="s">
        <v>59</v>
      </c>
      <c r="J1157" s="16" t="s">
        <v>3721</v>
      </c>
      <c r="K1157" s="16" t="s">
        <v>621</v>
      </c>
      <c r="L1157" s="16">
        <v>2014</v>
      </c>
      <c r="M1157" s="16"/>
      <c r="N1157" s="16"/>
      <c r="O1157" s="16" t="s">
        <v>172</v>
      </c>
      <c r="P1157" s="16"/>
      <c r="Q1157" s="16"/>
      <c r="R1157" s="16"/>
      <c r="S1157" s="16"/>
      <c r="T1157" s="16"/>
      <c r="U1157" s="16"/>
      <c r="V1157" s="16" t="str">
        <f t="shared" si="0"/>
        <v>B</v>
      </c>
      <c r="W1157" s="13" t="str">
        <f t="shared" si="1"/>
        <v>Q3</v>
      </c>
      <c r="X1157" s="16" t="s">
        <v>3722</v>
      </c>
      <c r="Y1157" s="16" t="s">
        <v>3620</v>
      </c>
      <c r="Z1157" s="16" t="s">
        <v>1197</v>
      </c>
    </row>
    <row r="1158" spans="1:26" ht="15" customHeight="1">
      <c r="A1158" s="48"/>
      <c r="B1158" s="48"/>
      <c r="C1158" s="89" t="s">
        <v>3558</v>
      </c>
      <c r="D1158" s="40">
        <v>1152</v>
      </c>
      <c r="E1158" s="52" t="s">
        <v>3723</v>
      </c>
      <c r="F1158" s="53" t="s">
        <v>51</v>
      </c>
      <c r="G1158" s="41"/>
      <c r="H1158" s="46"/>
      <c r="I1158" s="16" t="s">
        <v>3625</v>
      </c>
      <c r="J1158" s="16" t="s">
        <v>3724</v>
      </c>
      <c r="K1158" s="16" t="s">
        <v>3084</v>
      </c>
      <c r="L1158" s="16">
        <v>2014</v>
      </c>
      <c r="M1158" s="16"/>
      <c r="N1158" s="16"/>
      <c r="O1158" s="16"/>
      <c r="P1158" s="16"/>
      <c r="Q1158" s="16"/>
      <c r="R1158" s="16" t="s">
        <v>40</v>
      </c>
      <c r="S1158" s="16"/>
      <c r="T1158" s="16"/>
      <c r="U1158" s="16"/>
      <c r="V1158" s="16" t="str">
        <f t="shared" si="0"/>
        <v>A2</v>
      </c>
      <c r="W1158" s="13" t="str">
        <f t="shared" si="1"/>
        <v>Q2</v>
      </c>
      <c r="X1158" s="16" t="s">
        <v>3725</v>
      </c>
      <c r="Y1158" s="16" t="s">
        <v>3726</v>
      </c>
      <c r="Z1158" s="16" t="s">
        <v>1197</v>
      </c>
    </row>
    <row r="1159" spans="1:26" ht="15" customHeight="1">
      <c r="A1159" s="48"/>
      <c r="B1159" s="48"/>
      <c r="C1159" s="89" t="s">
        <v>3558</v>
      </c>
      <c r="D1159" s="40">
        <v>1153</v>
      </c>
      <c r="E1159" s="52" t="s">
        <v>3727</v>
      </c>
      <c r="F1159" s="53" t="s">
        <v>72</v>
      </c>
      <c r="G1159" s="41"/>
      <c r="H1159" s="46"/>
      <c r="I1159" s="16" t="s">
        <v>91</v>
      </c>
      <c r="J1159" s="16" t="s">
        <v>2418</v>
      </c>
      <c r="K1159" s="16" t="s">
        <v>2419</v>
      </c>
      <c r="L1159" s="16">
        <v>2014</v>
      </c>
      <c r="M1159" s="16"/>
      <c r="N1159" s="16"/>
      <c r="O1159" s="16"/>
      <c r="P1159" s="16"/>
      <c r="Q1159" s="16"/>
      <c r="R1159" s="16" t="s">
        <v>40</v>
      </c>
      <c r="S1159" s="16"/>
      <c r="T1159" s="16"/>
      <c r="U1159" s="16"/>
      <c r="V1159" s="16" t="str">
        <f t="shared" si="0"/>
        <v>A2</v>
      </c>
      <c r="W1159" s="13" t="str">
        <f t="shared" si="1"/>
        <v>Q2</v>
      </c>
      <c r="X1159" s="16"/>
      <c r="Y1159" s="16" t="s">
        <v>3728</v>
      </c>
      <c r="Z1159" s="16" t="s">
        <v>1197</v>
      </c>
    </row>
    <row r="1160" spans="1:26" ht="15" customHeight="1">
      <c r="A1160" s="48"/>
      <c r="B1160" s="48"/>
      <c r="C1160" s="89" t="s">
        <v>3558</v>
      </c>
      <c r="D1160" s="40">
        <v>1154</v>
      </c>
      <c r="E1160" s="52" t="s">
        <v>3729</v>
      </c>
      <c r="F1160" s="53" t="s">
        <v>72</v>
      </c>
      <c r="G1160" s="41"/>
      <c r="H1160" s="46"/>
      <c r="I1160" s="16" t="s">
        <v>91</v>
      </c>
      <c r="J1160" s="16" t="s">
        <v>2418</v>
      </c>
      <c r="K1160" s="16" t="s">
        <v>2419</v>
      </c>
      <c r="L1160" s="16">
        <v>2014</v>
      </c>
      <c r="M1160" s="16"/>
      <c r="N1160" s="16"/>
      <c r="O1160" s="16"/>
      <c r="P1160" s="16"/>
      <c r="Q1160" s="16"/>
      <c r="R1160" s="16" t="s">
        <v>172</v>
      </c>
      <c r="S1160" s="16"/>
      <c r="T1160" s="16"/>
      <c r="U1160" s="16"/>
      <c r="V1160" s="16" t="str">
        <f t="shared" si="0"/>
        <v>A2</v>
      </c>
      <c r="W1160" s="13" t="str">
        <f t="shared" si="1"/>
        <v>Q2</v>
      </c>
      <c r="X1160" s="16"/>
      <c r="Y1160" s="16" t="s">
        <v>3578</v>
      </c>
      <c r="Z1160" s="16" t="s">
        <v>1197</v>
      </c>
    </row>
    <row r="1161" spans="1:26" ht="15" customHeight="1">
      <c r="A1161" s="48"/>
      <c r="B1161" s="48"/>
      <c r="C1161" s="89" t="s">
        <v>3558</v>
      </c>
      <c r="D1161" s="40">
        <v>1155</v>
      </c>
      <c r="E1161" s="52" t="s">
        <v>3730</v>
      </c>
      <c r="F1161" s="53" t="s">
        <v>58</v>
      </c>
      <c r="G1161" s="41"/>
      <c r="H1161" s="46"/>
      <c r="I1161" s="16" t="s">
        <v>59</v>
      </c>
      <c r="J1161" s="16" t="s">
        <v>804</v>
      </c>
      <c r="K1161" s="16" t="s">
        <v>805</v>
      </c>
      <c r="L1161" s="16">
        <v>2014</v>
      </c>
      <c r="M1161" s="16"/>
      <c r="N1161" s="16" t="s">
        <v>40</v>
      </c>
      <c r="O1161" s="16"/>
      <c r="P1161" s="16"/>
      <c r="Q1161" s="16"/>
      <c r="R1161" s="16"/>
      <c r="S1161" s="16"/>
      <c r="T1161" s="16"/>
      <c r="U1161" s="16"/>
      <c r="V1161" s="16" t="str">
        <f t="shared" si="0"/>
        <v>A2</v>
      </c>
      <c r="W1161" s="13" t="str">
        <f t="shared" si="1"/>
        <v>Q2</v>
      </c>
      <c r="X1161" s="16"/>
      <c r="Y1161" s="16" t="s">
        <v>3578</v>
      </c>
      <c r="Z1161" s="16" t="s">
        <v>1197</v>
      </c>
    </row>
    <row r="1162" spans="1:26" ht="15" customHeight="1">
      <c r="A1162" s="48"/>
      <c r="B1162" s="48"/>
      <c r="C1162" s="89" t="s">
        <v>3558</v>
      </c>
      <c r="D1162" s="40">
        <v>1156</v>
      </c>
      <c r="E1162" s="52" t="s">
        <v>3731</v>
      </c>
      <c r="F1162" s="53" t="s">
        <v>51</v>
      </c>
      <c r="G1162" s="41"/>
      <c r="H1162" s="46"/>
      <c r="I1162" s="16" t="s">
        <v>59</v>
      </c>
      <c r="J1162" s="16" t="s">
        <v>1467</v>
      </c>
      <c r="K1162" s="16" t="s">
        <v>1468</v>
      </c>
      <c r="L1162" s="16">
        <v>2014</v>
      </c>
      <c r="M1162" s="16"/>
      <c r="N1162" s="16" t="s">
        <v>172</v>
      </c>
      <c r="O1162" s="16"/>
      <c r="P1162" s="16"/>
      <c r="Q1162" s="16"/>
      <c r="R1162" s="16"/>
      <c r="S1162" s="16"/>
      <c r="T1162" s="16"/>
      <c r="U1162" s="16"/>
      <c r="V1162" s="16" t="str">
        <f t="shared" si="0"/>
        <v>A2</v>
      </c>
      <c r="W1162" s="13" t="str">
        <f t="shared" si="1"/>
        <v>Q2</v>
      </c>
      <c r="X1162" s="16"/>
      <c r="Y1162" s="16" t="s">
        <v>3732</v>
      </c>
      <c r="Z1162" s="16" t="s">
        <v>1197</v>
      </c>
    </row>
    <row r="1163" spans="1:26" ht="15" customHeight="1">
      <c r="A1163" s="48"/>
      <c r="B1163" s="48"/>
      <c r="C1163" s="89" t="s">
        <v>3558</v>
      </c>
      <c r="D1163" s="40">
        <v>1157</v>
      </c>
      <c r="E1163" s="52" t="s">
        <v>1727</v>
      </c>
      <c r="F1163" s="53" t="s">
        <v>51</v>
      </c>
      <c r="G1163" s="41"/>
      <c r="H1163" s="46"/>
      <c r="I1163" s="16" t="s">
        <v>3625</v>
      </c>
      <c r="J1163" s="16" t="s">
        <v>2371</v>
      </c>
      <c r="K1163" s="16" t="s">
        <v>573</v>
      </c>
      <c r="L1163" s="16">
        <v>2014</v>
      </c>
      <c r="M1163" s="16"/>
      <c r="N1163" s="16"/>
      <c r="O1163" s="16"/>
      <c r="P1163" s="16"/>
      <c r="Q1163" s="16"/>
      <c r="R1163" s="16"/>
      <c r="S1163" s="16" t="s">
        <v>172</v>
      </c>
      <c r="T1163" s="16"/>
      <c r="U1163" s="16"/>
      <c r="V1163" s="16" t="str">
        <f t="shared" si="0"/>
        <v>B</v>
      </c>
      <c r="W1163" s="13" t="str">
        <f t="shared" si="1"/>
        <v>Q3</v>
      </c>
      <c r="X1163" s="16" t="s">
        <v>3733</v>
      </c>
      <c r="Y1163" s="16" t="s">
        <v>3734</v>
      </c>
      <c r="Z1163" s="16" t="s">
        <v>1197</v>
      </c>
    </row>
    <row r="1164" spans="1:26" ht="15" customHeight="1">
      <c r="A1164" s="48"/>
      <c r="B1164" s="48"/>
      <c r="C1164" s="89" t="s">
        <v>3558</v>
      </c>
      <c r="D1164" s="40">
        <v>1158</v>
      </c>
      <c r="E1164" s="52" t="s">
        <v>3735</v>
      </c>
      <c r="F1164" s="53" t="s">
        <v>35</v>
      </c>
      <c r="G1164" s="41"/>
      <c r="H1164" s="46"/>
      <c r="I1164" s="16" t="s">
        <v>75</v>
      </c>
      <c r="J1164" s="16" t="s">
        <v>3736</v>
      </c>
      <c r="K1164" s="16" t="s">
        <v>3737</v>
      </c>
      <c r="L1164" s="16">
        <v>2014</v>
      </c>
      <c r="M1164" s="16"/>
      <c r="N1164" s="16"/>
      <c r="O1164" s="16"/>
      <c r="P1164" s="16"/>
      <c r="Q1164" s="16"/>
      <c r="R1164" s="16"/>
      <c r="S1164" s="16" t="s">
        <v>172</v>
      </c>
      <c r="T1164" s="16"/>
      <c r="U1164" s="16"/>
      <c r="V1164" s="16" t="str">
        <f t="shared" si="0"/>
        <v>B</v>
      </c>
      <c r="W1164" s="13" t="str">
        <f t="shared" si="1"/>
        <v>Q3</v>
      </c>
      <c r="X1164" s="16" t="s">
        <v>3738</v>
      </c>
      <c r="Y1164" s="16" t="s">
        <v>3739</v>
      </c>
      <c r="Z1164" s="16" t="s">
        <v>1197</v>
      </c>
    </row>
    <row r="1165" spans="1:26" ht="15" customHeight="1">
      <c r="A1165" s="48"/>
      <c r="B1165" s="48"/>
      <c r="C1165" s="89" t="s">
        <v>3558</v>
      </c>
      <c r="D1165" s="40">
        <v>1159</v>
      </c>
      <c r="E1165" s="52" t="s">
        <v>3740</v>
      </c>
      <c r="F1165" s="53" t="s">
        <v>168</v>
      </c>
      <c r="G1165" s="41"/>
      <c r="H1165" s="46"/>
      <c r="I1165" s="16" t="s">
        <v>593</v>
      </c>
      <c r="J1165" s="16" t="s">
        <v>1057</v>
      </c>
      <c r="K1165" s="16" t="s">
        <v>3741</v>
      </c>
      <c r="L1165" s="16">
        <v>2014</v>
      </c>
      <c r="M1165" s="16"/>
      <c r="N1165" s="16"/>
      <c r="O1165" s="16"/>
      <c r="P1165" s="16"/>
      <c r="Q1165" s="16"/>
      <c r="R1165" s="16"/>
      <c r="S1165" s="16"/>
      <c r="T1165" s="16" t="s">
        <v>40</v>
      </c>
      <c r="U1165" s="16"/>
      <c r="V1165" s="16" t="str">
        <f t="shared" si="0"/>
        <v>C</v>
      </c>
      <c r="W1165" s="13" t="str">
        <f t="shared" si="1"/>
        <v>Q4</v>
      </c>
      <c r="X1165" s="16"/>
      <c r="Y1165" s="16" t="s">
        <v>79</v>
      </c>
      <c r="Z1165" s="16" t="s">
        <v>1197</v>
      </c>
    </row>
    <row r="1166" spans="1:26" ht="15" customHeight="1">
      <c r="A1166" s="48"/>
      <c r="B1166" s="48"/>
      <c r="C1166" s="89" t="s">
        <v>3558</v>
      </c>
      <c r="D1166" s="40">
        <v>1160</v>
      </c>
      <c r="E1166" s="52" t="s">
        <v>3742</v>
      </c>
      <c r="F1166" s="53" t="s">
        <v>72</v>
      </c>
      <c r="G1166" s="41"/>
      <c r="H1166" s="46"/>
      <c r="I1166" s="16" t="s">
        <v>2709</v>
      </c>
      <c r="J1166" s="16" t="s">
        <v>3743</v>
      </c>
      <c r="K1166" s="16" t="s">
        <v>3744</v>
      </c>
      <c r="L1166" s="16">
        <v>2014</v>
      </c>
      <c r="M1166" s="16"/>
      <c r="N1166" s="16"/>
      <c r="O1166" s="16"/>
      <c r="P1166" s="16"/>
      <c r="Q1166" s="16"/>
      <c r="R1166" s="16"/>
      <c r="S1166" s="16"/>
      <c r="T1166" s="16" t="s">
        <v>172</v>
      </c>
      <c r="U1166" s="16"/>
      <c r="V1166" s="16" t="str">
        <f t="shared" si="0"/>
        <v>C</v>
      </c>
      <c r="W1166" s="13" t="str">
        <f t="shared" si="1"/>
        <v>Q4</v>
      </c>
      <c r="X1166" s="16"/>
      <c r="Y1166" s="16" t="s">
        <v>3745</v>
      </c>
      <c r="Z1166" s="16" t="s">
        <v>1197</v>
      </c>
    </row>
    <row r="1167" spans="1:26" ht="15" customHeight="1">
      <c r="A1167" s="48"/>
      <c r="B1167" s="48"/>
      <c r="C1167" s="89" t="s">
        <v>3558</v>
      </c>
      <c r="D1167" s="40">
        <v>1161</v>
      </c>
      <c r="E1167" s="52" t="s">
        <v>3746</v>
      </c>
      <c r="F1167" s="53" t="s">
        <v>35</v>
      </c>
      <c r="G1167" s="41"/>
      <c r="H1167" s="46"/>
      <c r="I1167" s="16" t="s">
        <v>91</v>
      </c>
      <c r="J1167" s="16" t="s">
        <v>148</v>
      </c>
      <c r="K1167" s="16" t="s">
        <v>149</v>
      </c>
      <c r="L1167" s="16">
        <v>2014</v>
      </c>
      <c r="M1167" s="16"/>
      <c r="N1167" s="16"/>
      <c r="O1167" s="16"/>
      <c r="P1167" s="16"/>
      <c r="Q1167" s="16"/>
      <c r="R1167" s="16" t="s">
        <v>172</v>
      </c>
      <c r="S1167" s="16"/>
      <c r="T1167" s="16"/>
      <c r="U1167" s="16"/>
      <c r="V1167" s="16" t="str">
        <f t="shared" si="0"/>
        <v>A2</v>
      </c>
      <c r="W1167" s="13" t="str">
        <f t="shared" si="1"/>
        <v>Q2</v>
      </c>
      <c r="X1167" s="16" t="s">
        <v>3426</v>
      </c>
      <c r="Y1167" s="16" t="s">
        <v>3747</v>
      </c>
      <c r="Z1167" s="16" t="s">
        <v>1197</v>
      </c>
    </row>
    <row r="1168" spans="1:26" ht="15" customHeight="1">
      <c r="A1168" s="48"/>
      <c r="B1168" s="48"/>
      <c r="C1168" s="89" t="s">
        <v>3558</v>
      </c>
      <c r="D1168" s="40">
        <v>1162</v>
      </c>
      <c r="E1168" s="52" t="s">
        <v>3748</v>
      </c>
      <c r="F1168" s="53" t="s">
        <v>35</v>
      </c>
      <c r="G1168" s="41"/>
      <c r="H1168" s="46"/>
      <c r="I1168" s="54" t="s">
        <v>110</v>
      </c>
      <c r="J1168" s="16" t="s">
        <v>3749</v>
      </c>
      <c r="K1168" s="16" t="s">
        <v>3750</v>
      </c>
      <c r="L1168" s="16">
        <v>2014</v>
      </c>
      <c r="M1168" s="16"/>
      <c r="N1168" s="16"/>
      <c r="O1168" s="16"/>
      <c r="P1168" s="16"/>
      <c r="Q1168" s="16" t="s">
        <v>172</v>
      </c>
      <c r="R1168" s="16"/>
      <c r="S1168" s="16"/>
      <c r="T1168" s="16"/>
      <c r="U1168" s="16"/>
      <c r="V1168" s="16" t="str">
        <f t="shared" si="0"/>
        <v>A1</v>
      </c>
      <c r="W1168" s="13" t="str">
        <f t="shared" si="1"/>
        <v>Q1</v>
      </c>
      <c r="X1168" s="16" t="s">
        <v>3751</v>
      </c>
      <c r="Y1168" s="16" t="s">
        <v>3726</v>
      </c>
      <c r="Z1168" s="16" t="s">
        <v>1197</v>
      </c>
    </row>
    <row r="1169" spans="1:26" ht="15" customHeight="1">
      <c r="A1169" s="48"/>
      <c r="B1169" s="48"/>
      <c r="C1169" s="89" t="s">
        <v>3558</v>
      </c>
      <c r="D1169" s="40">
        <v>1163</v>
      </c>
      <c r="E1169" s="52" t="s">
        <v>3752</v>
      </c>
      <c r="F1169" s="53" t="s">
        <v>168</v>
      </c>
      <c r="G1169" s="41"/>
      <c r="H1169" s="46"/>
      <c r="I1169" s="16" t="s">
        <v>3625</v>
      </c>
      <c r="J1169" s="16" t="s">
        <v>3753</v>
      </c>
      <c r="K1169" s="16" t="s">
        <v>3754</v>
      </c>
      <c r="L1169" s="16">
        <v>2014</v>
      </c>
      <c r="M1169" s="16"/>
      <c r="N1169" s="16"/>
      <c r="O1169" s="16"/>
      <c r="P1169" s="16"/>
      <c r="Q1169" s="16"/>
      <c r="R1169" s="16"/>
      <c r="S1169" s="16"/>
      <c r="T1169" s="16"/>
      <c r="U1169" s="16" t="s">
        <v>40</v>
      </c>
      <c r="V1169" s="16" t="str">
        <f t="shared" si="0"/>
        <v>NI</v>
      </c>
      <c r="W1169" s="13" t="str">
        <f t="shared" si="1"/>
        <v>NI</v>
      </c>
      <c r="X1169" s="16" t="s">
        <v>3755</v>
      </c>
      <c r="Y1169" s="16" t="s">
        <v>3588</v>
      </c>
      <c r="Z1169" s="16" t="s">
        <v>1197</v>
      </c>
    </row>
    <row r="1170" spans="1:26" ht="15" customHeight="1">
      <c r="A1170" s="48"/>
      <c r="B1170" s="48"/>
      <c r="C1170" s="89" t="s">
        <v>3558</v>
      </c>
      <c r="D1170" s="40">
        <v>1164</v>
      </c>
      <c r="E1170" s="52" t="s">
        <v>3756</v>
      </c>
      <c r="F1170" s="53" t="s">
        <v>168</v>
      </c>
      <c r="G1170" s="41"/>
      <c r="H1170" s="46"/>
      <c r="I1170" s="16" t="s">
        <v>75</v>
      </c>
      <c r="J1170" s="16" t="s">
        <v>1480</v>
      </c>
      <c r="K1170" s="16" t="s">
        <v>245</v>
      </c>
      <c r="L1170" s="16">
        <v>2014</v>
      </c>
      <c r="M1170" s="16"/>
      <c r="N1170" s="16"/>
      <c r="O1170" s="16"/>
      <c r="P1170" s="16"/>
      <c r="Q1170" s="16" t="s">
        <v>40</v>
      </c>
      <c r="R1170" s="16"/>
      <c r="S1170" s="16"/>
      <c r="T1170" s="16"/>
      <c r="U1170" s="16"/>
      <c r="V1170" s="16" t="str">
        <f t="shared" si="0"/>
        <v>A1</v>
      </c>
      <c r="W1170" s="13" t="str">
        <f t="shared" si="1"/>
        <v>Q1</v>
      </c>
      <c r="X1170" s="16" t="s">
        <v>3757</v>
      </c>
      <c r="Y1170" s="16" t="s">
        <v>3726</v>
      </c>
      <c r="Z1170" s="16" t="s">
        <v>1197</v>
      </c>
    </row>
    <row r="1171" spans="1:26" ht="15" customHeight="1">
      <c r="A1171" s="48"/>
      <c r="B1171" s="48"/>
      <c r="C1171" s="89" t="s">
        <v>3558</v>
      </c>
      <c r="D1171" s="40">
        <v>1165</v>
      </c>
      <c r="E1171" s="52" t="s">
        <v>3758</v>
      </c>
      <c r="F1171" s="53" t="s">
        <v>168</v>
      </c>
      <c r="G1171" s="41"/>
      <c r="H1171" s="46"/>
      <c r="I1171" s="16" t="s">
        <v>75</v>
      </c>
      <c r="J1171" s="16" t="s">
        <v>1480</v>
      </c>
      <c r="K1171" s="16" t="s">
        <v>245</v>
      </c>
      <c r="L1171" s="16">
        <v>2014</v>
      </c>
      <c r="M1171" s="16"/>
      <c r="N1171" s="16"/>
      <c r="O1171" s="16"/>
      <c r="P1171" s="16"/>
      <c r="Q1171" s="16" t="s">
        <v>172</v>
      </c>
      <c r="R1171" s="16"/>
      <c r="S1171" s="16"/>
      <c r="T1171" s="16"/>
      <c r="U1171" s="16"/>
      <c r="V1171" s="16" t="str">
        <f t="shared" si="0"/>
        <v>A1</v>
      </c>
      <c r="W1171" s="13" t="str">
        <f t="shared" si="1"/>
        <v>Q1</v>
      </c>
      <c r="X1171" s="16" t="s">
        <v>3759</v>
      </c>
      <c r="Y1171" s="16" t="s">
        <v>3760</v>
      </c>
      <c r="Z1171" s="16" t="s">
        <v>1197</v>
      </c>
    </row>
    <row r="1172" spans="1:26" ht="15" customHeight="1">
      <c r="A1172" s="48"/>
      <c r="B1172" s="48"/>
      <c r="C1172" s="89" t="s">
        <v>3558</v>
      </c>
      <c r="D1172" s="40">
        <v>1166</v>
      </c>
      <c r="E1172" s="52" t="s">
        <v>3761</v>
      </c>
      <c r="F1172" s="53" t="s">
        <v>168</v>
      </c>
      <c r="G1172" s="41"/>
      <c r="H1172" s="46"/>
      <c r="I1172" s="16" t="s">
        <v>59</v>
      </c>
      <c r="J1172" s="16" t="s">
        <v>523</v>
      </c>
      <c r="K1172" s="16" t="s">
        <v>3762</v>
      </c>
      <c r="L1172" s="16">
        <v>2013</v>
      </c>
      <c r="M1172" s="16"/>
      <c r="N1172" s="16"/>
      <c r="O1172" s="16"/>
      <c r="P1172" s="16"/>
      <c r="Q1172" s="16"/>
      <c r="R1172" s="16"/>
      <c r="S1172" s="16"/>
      <c r="T1172" s="16"/>
      <c r="U1172" s="16" t="s">
        <v>172</v>
      </c>
      <c r="V1172" s="16" t="str">
        <f t="shared" si="0"/>
        <v>NI</v>
      </c>
      <c r="W1172" s="13" t="str">
        <f t="shared" si="1"/>
        <v>NI</v>
      </c>
      <c r="X1172" s="16" t="s">
        <v>3763</v>
      </c>
      <c r="Y1172" s="16" t="s">
        <v>3578</v>
      </c>
      <c r="Z1172" s="16" t="s">
        <v>1197</v>
      </c>
    </row>
    <row r="1173" spans="1:26" ht="15" customHeight="1">
      <c r="A1173" s="48"/>
      <c r="B1173" s="48"/>
      <c r="C1173" s="89" t="s">
        <v>3558</v>
      </c>
      <c r="D1173" s="40">
        <v>1167</v>
      </c>
      <c r="E1173" s="52" t="s">
        <v>3764</v>
      </c>
      <c r="F1173" s="53" t="s">
        <v>58</v>
      </c>
      <c r="G1173" s="41"/>
      <c r="H1173" s="46"/>
      <c r="I1173" s="16" t="s">
        <v>59</v>
      </c>
      <c r="J1173" s="16" t="s">
        <v>3551</v>
      </c>
      <c r="K1173" s="16" t="s">
        <v>3027</v>
      </c>
      <c r="L1173" s="16">
        <v>2013</v>
      </c>
      <c r="M1173" s="16"/>
      <c r="N1173" s="16" t="s">
        <v>172</v>
      </c>
      <c r="O1173" s="16"/>
      <c r="P1173" s="16"/>
      <c r="Q1173" s="16"/>
      <c r="R1173" s="16"/>
      <c r="S1173" s="16"/>
      <c r="T1173" s="16"/>
      <c r="U1173" s="16"/>
      <c r="V1173" s="16" t="str">
        <f t="shared" si="0"/>
        <v>A2</v>
      </c>
      <c r="W1173" s="13" t="str">
        <f t="shared" si="1"/>
        <v>Q2</v>
      </c>
      <c r="X1173" s="16" t="s">
        <v>3765</v>
      </c>
      <c r="Y1173" s="16" t="s">
        <v>3766</v>
      </c>
      <c r="Z1173" s="16" t="s">
        <v>1197</v>
      </c>
    </row>
    <row r="1174" spans="1:26" ht="15" customHeight="1">
      <c r="A1174" s="48"/>
      <c r="B1174" s="48"/>
      <c r="C1174" s="89" t="s">
        <v>3558</v>
      </c>
      <c r="D1174" s="40">
        <v>1168</v>
      </c>
      <c r="E1174" s="52" t="s">
        <v>3767</v>
      </c>
      <c r="F1174" s="53" t="s">
        <v>72</v>
      </c>
      <c r="G1174" s="41"/>
      <c r="H1174" s="46"/>
      <c r="I1174" s="16" t="s">
        <v>59</v>
      </c>
      <c r="J1174" s="16" t="s">
        <v>3721</v>
      </c>
      <c r="K1174" s="16" t="s">
        <v>3768</v>
      </c>
      <c r="L1174" s="16">
        <v>2013</v>
      </c>
      <c r="M1174" s="16"/>
      <c r="N1174" s="16"/>
      <c r="O1174" s="16"/>
      <c r="P1174" s="16"/>
      <c r="Q1174" s="16"/>
      <c r="R1174" s="16"/>
      <c r="S1174" s="16"/>
      <c r="T1174" s="16"/>
      <c r="U1174" s="16" t="s">
        <v>40</v>
      </c>
      <c r="V1174" s="16" t="str">
        <f t="shared" si="0"/>
        <v>NI</v>
      </c>
      <c r="W1174" s="13" t="str">
        <f t="shared" si="1"/>
        <v>NI</v>
      </c>
      <c r="X1174" s="16"/>
      <c r="Y1174" s="16" t="s">
        <v>3769</v>
      </c>
      <c r="Z1174" s="16" t="s">
        <v>1197</v>
      </c>
    </row>
    <row r="1175" spans="1:26" ht="15" customHeight="1">
      <c r="A1175" s="48"/>
      <c r="B1175" s="48"/>
      <c r="C1175" s="89" t="s">
        <v>3558</v>
      </c>
      <c r="D1175" s="40">
        <v>1169</v>
      </c>
      <c r="E1175" s="52" t="s">
        <v>3770</v>
      </c>
      <c r="F1175" s="53" t="s">
        <v>72</v>
      </c>
      <c r="G1175" s="41"/>
      <c r="H1175" s="46"/>
      <c r="I1175" s="16" t="s">
        <v>59</v>
      </c>
      <c r="J1175" s="16" t="s">
        <v>2619</v>
      </c>
      <c r="K1175" s="16" t="s">
        <v>1768</v>
      </c>
      <c r="L1175" s="16">
        <v>2013</v>
      </c>
      <c r="M1175" s="16"/>
      <c r="N1175" s="16"/>
      <c r="O1175" s="16" t="s">
        <v>172</v>
      </c>
      <c r="P1175" s="16"/>
      <c r="Q1175" s="16"/>
      <c r="R1175" s="16"/>
      <c r="S1175" s="16"/>
      <c r="T1175" s="16"/>
      <c r="U1175" s="16"/>
      <c r="V1175" s="16" t="str">
        <f t="shared" si="0"/>
        <v>B</v>
      </c>
      <c r="W1175" s="13" t="str">
        <f t="shared" si="1"/>
        <v>Q3</v>
      </c>
      <c r="X1175" s="16"/>
      <c r="Y1175" s="16" t="s">
        <v>3578</v>
      </c>
      <c r="Z1175" s="16" t="s">
        <v>1197</v>
      </c>
    </row>
    <row r="1176" spans="1:26" ht="15" customHeight="1">
      <c r="A1176" s="48"/>
      <c r="B1176" s="48"/>
      <c r="C1176" s="89" t="s">
        <v>3558</v>
      </c>
      <c r="D1176" s="40">
        <v>1170</v>
      </c>
      <c r="E1176" s="52" t="s">
        <v>3771</v>
      </c>
      <c r="F1176" s="53" t="s">
        <v>72</v>
      </c>
      <c r="G1176" s="41"/>
      <c r="H1176" s="46"/>
      <c r="I1176" s="16" t="s">
        <v>59</v>
      </c>
      <c r="J1176" s="16" t="s">
        <v>3551</v>
      </c>
      <c r="K1176" s="16" t="s">
        <v>3027</v>
      </c>
      <c r="L1176" s="16">
        <v>2013</v>
      </c>
      <c r="M1176" s="16"/>
      <c r="N1176" s="16" t="s">
        <v>172</v>
      </c>
      <c r="O1176" s="16"/>
      <c r="P1176" s="16"/>
      <c r="Q1176" s="16"/>
      <c r="R1176" s="16"/>
      <c r="S1176" s="16"/>
      <c r="T1176" s="16"/>
      <c r="U1176" s="16"/>
      <c r="V1176" s="16" t="str">
        <f t="shared" si="0"/>
        <v>A2</v>
      </c>
      <c r="W1176" s="13" t="str">
        <f t="shared" si="1"/>
        <v>Q2</v>
      </c>
      <c r="X1176" s="16" t="s">
        <v>3772</v>
      </c>
      <c r="Y1176" s="16" t="s">
        <v>3773</v>
      </c>
      <c r="Z1176" s="16" t="s">
        <v>1197</v>
      </c>
    </row>
    <row r="1177" spans="1:26" ht="15" customHeight="1">
      <c r="A1177" s="48"/>
      <c r="B1177" s="48"/>
      <c r="C1177" s="89" t="s">
        <v>3558</v>
      </c>
      <c r="D1177" s="40">
        <v>1171</v>
      </c>
      <c r="E1177" s="52" t="s">
        <v>3774</v>
      </c>
      <c r="F1177" s="53" t="s">
        <v>72</v>
      </c>
      <c r="G1177" s="41"/>
      <c r="H1177" s="46"/>
      <c r="I1177" s="16" t="s">
        <v>59</v>
      </c>
      <c r="J1177" s="16" t="s">
        <v>3775</v>
      </c>
      <c r="K1177" s="16" t="s">
        <v>3776</v>
      </c>
      <c r="L1177" s="16">
        <v>2013</v>
      </c>
      <c r="M1177" s="16"/>
      <c r="N1177" s="16"/>
      <c r="O1177" s="16"/>
      <c r="P1177" s="16" t="s">
        <v>172</v>
      </c>
      <c r="Q1177" s="16"/>
      <c r="R1177" s="16"/>
      <c r="S1177" s="16"/>
      <c r="T1177" s="16"/>
      <c r="U1177" s="16"/>
      <c r="V1177" s="16" t="str">
        <f t="shared" si="0"/>
        <v>C</v>
      </c>
      <c r="W1177" s="13" t="str">
        <f t="shared" si="1"/>
        <v>Q4</v>
      </c>
      <c r="X1177" s="16"/>
      <c r="Y1177" s="16" t="s">
        <v>3777</v>
      </c>
      <c r="Z1177" s="16" t="s">
        <v>1197</v>
      </c>
    </row>
    <row r="1178" spans="1:26" ht="15" customHeight="1">
      <c r="A1178" s="48"/>
      <c r="B1178" s="48"/>
      <c r="C1178" s="89" t="s">
        <v>3558</v>
      </c>
      <c r="D1178" s="40">
        <v>1172</v>
      </c>
      <c r="E1178" s="52" t="s">
        <v>3778</v>
      </c>
      <c r="F1178" s="53" t="s">
        <v>58</v>
      </c>
      <c r="G1178" s="41"/>
      <c r="H1178" s="46"/>
      <c r="I1178" s="16" t="s">
        <v>59</v>
      </c>
      <c r="J1178" s="16" t="s">
        <v>3779</v>
      </c>
      <c r="K1178" s="16" t="s">
        <v>1443</v>
      </c>
      <c r="L1178" s="16">
        <v>2013</v>
      </c>
      <c r="M1178" s="16"/>
      <c r="N1178" s="16" t="s">
        <v>172</v>
      </c>
      <c r="O1178" s="16"/>
      <c r="P1178" s="16"/>
      <c r="Q1178" s="16"/>
      <c r="R1178" s="16"/>
      <c r="S1178" s="16"/>
      <c r="T1178" s="16"/>
      <c r="U1178" s="16"/>
      <c r="V1178" s="16" t="str">
        <f t="shared" si="0"/>
        <v>A2</v>
      </c>
      <c r="W1178" s="13" t="str">
        <f t="shared" si="1"/>
        <v>Q2</v>
      </c>
      <c r="X1178" s="16"/>
      <c r="Y1178" s="16" t="s">
        <v>3780</v>
      </c>
      <c r="Z1178" s="16" t="s">
        <v>1197</v>
      </c>
    </row>
    <row r="1179" spans="1:26" ht="15" customHeight="1">
      <c r="A1179" s="48"/>
      <c r="B1179" s="48"/>
      <c r="C1179" s="89" t="s">
        <v>3558</v>
      </c>
      <c r="D1179" s="40">
        <v>1173</v>
      </c>
      <c r="E1179" s="52" t="s">
        <v>3781</v>
      </c>
      <c r="F1179" s="53" t="s">
        <v>168</v>
      </c>
      <c r="G1179" s="41"/>
      <c r="H1179" s="46"/>
      <c r="I1179" s="16" t="s">
        <v>110</v>
      </c>
      <c r="J1179" s="16" t="s">
        <v>3782</v>
      </c>
      <c r="K1179" s="16" t="s">
        <v>3783</v>
      </c>
      <c r="L1179" s="16">
        <v>2013</v>
      </c>
      <c r="M1179" s="16"/>
      <c r="N1179" s="16"/>
      <c r="O1179" s="16"/>
      <c r="P1179" s="16"/>
      <c r="Q1179" s="16" t="s">
        <v>172</v>
      </c>
      <c r="R1179" s="16"/>
      <c r="S1179" s="16"/>
      <c r="T1179" s="16"/>
      <c r="U1179" s="16"/>
      <c r="V1179" s="16" t="str">
        <f t="shared" si="0"/>
        <v>A1</v>
      </c>
      <c r="W1179" s="13" t="str">
        <f t="shared" si="1"/>
        <v>Q1</v>
      </c>
      <c r="X1179" s="16" t="s">
        <v>3784</v>
      </c>
      <c r="Y1179" s="16" t="s">
        <v>3588</v>
      </c>
      <c r="Z1179" s="16" t="s">
        <v>1197</v>
      </c>
    </row>
    <row r="1180" spans="1:26" ht="15" customHeight="1">
      <c r="A1180" s="48"/>
      <c r="B1180" s="48"/>
      <c r="C1180" s="89" t="s">
        <v>3558</v>
      </c>
      <c r="D1180" s="40">
        <v>1174</v>
      </c>
      <c r="E1180" s="52" t="s">
        <v>3785</v>
      </c>
      <c r="F1180" s="53" t="s">
        <v>51</v>
      </c>
      <c r="G1180" s="41"/>
      <c r="H1180" s="46"/>
      <c r="I1180" s="16" t="s">
        <v>59</v>
      </c>
      <c r="J1180" s="16" t="s">
        <v>885</v>
      </c>
      <c r="K1180" s="16" t="s">
        <v>886</v>
      </c>
      <c r="L1180" s="16">
        <v>2013</v>
      </c>
      <c r="M1180" s="16"/>
      <c r="N1180" s="16"/>
      <c r="O1180" s="16"/>
      <c r="P1180" s="16" t="s">
        <v>40</v>
      </c>
      <c r="Q1180" s="16"/>
      <c r="R1180" s="16"/>
      <c r="S1180" s="16"/>
      <c r="T1180" s="16"/>
      <c r="U1180" s="16"/>
      <c r="V1180" s="16" t="str">
        <f t="shared" si="0"/>
        <v>C</v>
      </c>
      <c r="W1180" s="13" t="str">
        <f t="shared" si="1"/>
        <v>Q4</v>
      </c>
      <c r="X1180" s="16"/>
      <c r="Y1180" s="16" t="s">
        <v>3786</v>
      </c>
      <c r="Z1180" s="16" t="s">
        <v>1197</v>
      </c>
    </row>
    <row r="1181" spans="1:26" ht="15" customHeight="1">
      <c r="A1181" s="48"/>
      <c r="B1181" s="48"/>
      <c r="C1181" s="89" t="s">
        <v>3558</v>
      </c>
      <c r="D1181" s="40">
        <v>1175</v>
      </c>
      <c r="E1181" s="52" t="s">
        <v>3787</v>
      </c>
      <c r="F1181" s="53" t="s">
        <v>51</v>
      </c>
      <c r="G1181" s="41"/>
      <c r="H1181" s="46"/>
      <c r="I1181" s="16" t="s">
        <v>59</v>
      </c>
      <c r="J1181" s="16" t="s">
        <v>523</v>
      </c>
      <c r="K1181" s="16" t="s">
        <v>447</v>
      </c>
      <c r="L1181" s="16">
        <v>2013</v>
      </c>
      <c r="M1181" s="16"/>
      <c r="N1181" s="16"/>
      <c r="O1181" s="16"/>
      <c r="P1181" s="16" t="s">
        <v>172</v>
      </c>
      <c r="Q1181" s="16"/>
      <c r="R1181" s="16"/>
      <c r="S1181" s="16"/>
      <c r="T1181" s="16"/>
      <c r="U1181" s="16"/>
      <c r="V1181" s="16" t="str">
        <f t="shared" si="0"/>
        <v>C</v>
      </c>
      <c r="W1181" s="13" t="str">
        <f t="shared" si="1"/>
        <v>Q4</v>
      </c>
      <c r="X1181" s="16"/>
      <c r="Y1181" s="16" t="s">
        <v>3578</v>
      </c>
      <c r="Z1181" s="16" t="s">
        <v>1197</v>
      </c>
    </row>
    <row r="1182" spans="1:26" ht="15" customHeight="1">
      <c r="A1182" s="48"/>
      <c r="B1182" s="48"/>
      <c r="C1182" s="89" t="s">
        <v>3558</v>
      </c>
      <c r="D1182" s="40">
        <v>1176</v>
      </c>
      <c r="E1182" s="52" t="s">
        <v>3788</v>
      </c>
      <c r="F1182" s="53" t="s">
        <v>58</v>
      </c>
      <c r="G1182" s="53" t="s">
        <v>35</v>
      </c>
      <c r="H1182" s="46"/>
      <c r="I1182" s="54" t="s">
        <v>190</v>
      </c>
      <c r="J1182" s="16" t="s">
        <v>2435</v>
      </c>
      <c r="K1182" s="54" t="s">
        <v>827</v>
      </c>
      <c r="L1182" s="16">
        <v>2015</v>
      </c>
      <c r="M1182" s="16"/>
      <c r="N1182" s="16"/>
      <c r="O1182" s="16"/>
      <c r="P1182" s="16"/>
      <c r="Q1182" s="16"/>
      <c r="R1182" s="16"/>
      <c r="S1182" s="54" t="s">
        <v>40</v>
      </c>
      <c r="T1182" s="16"/>
      <c r="U1182" s="16"/>
      <c r="V1182" s="16" t="str">
        <f t="shared" si="0"/>
        <v>B</v>
      </c>
      <c r="W1182" s="13" t="str">
        <f t="shared" si="1"/>
        <v>Q3</v>
      </c>
      <c r="X1182" s="16" t="s">
        <v>890</v>
      </c>
      <c r="Y1182" s="16" t="s">
        <v>3789</v>
      </c>
      <c r="Z1182" s="16" t="s">
        <v>1197</v>
      </c>
    </row>
    <row r="1183" spans="1:26" ht="15" customHeight="1">
      <c r="A1183" s="48"/>
      <c r="B1183" s="48"/>
      <c r="C1183" s="89" t="s">
        <v>3558</v>
      </c>
      <c r="D1183" s="40">
        <v>1177</v>
      </c>
      <c r="E1183" s="52" t="s">
        <v>3292</v>
      </c>
      <c r="F1183" s="53" t="s">
        <v>58</v>
      </c>
      <c r="G1183" s="41"/>
      <c r="H1183" s="46"/>
      <c r="I1183" s="16" t="s">
        <v>124</v>
      </c>
      <c r="J1183" s="16" t="s">
        <v>125</v>
      </c>
      <c r="K1183" s="16" t="s">
        <v>126</v>
      </c>
      <c r="L1183" s="46">
        <v>2017</v>
      </c>
      <c r="M1183" s="16"/>
      <c r="N1183" s="16"/>
      <c r="O1183" s="16"/>
      <c r="P1183" s="16"/>
      <c r="Q1183" s="16"/>
      <c r="R1183" s="54" t="s">
        <v>172</v>
      </c>
      <c r="S1183" s="16"/>
      <c r="T1183" s="16"/>
      <c r="U1183" s="16"/>
      <c r="V1183" s="16" t="str">
        <f t="shared" si="0"/>
        <v>A2</v>
      </c>
      <c r="W1183" s="13" t="str">
        <f t="shared" si="1"/>
        <v>Q2</v>
      </c>
      <c r="X1183" s="16" t="s">
        <v>556</v>
      </c>
      <c r="Y1183" s="16" t="s">
        <v>3790</v>
      </c>
      <c r="Z1183" s="16" t="s">
        <v>3791</v>
      </c>
    </row>
    <row r="1184" spans="1:26" ht="15" customHeight="1">
      <c r="A1184" s="48"/>
      <c r="B1184" s="48"/>
      <c r="C1184" s="89" t="s">
        <v>3558</v>
      </c>
      <c r="D1184" s="40">
        <v>1178</v>
      </c>
      <c r="E1184" s="52" t="s">
        <v>3792</v>
      </c>
      <c r="F1184" s="53" t="s">
        <v>51</v>
      </c>
      <c r="G1184" s="41"/>
      <c r="H1184" s="46"/>
      <c r="I1184" s="16"/>
      <c r="J1184" s="16" t="s">
        <v>3793</v>
      </c>
      <c r="K1184" s="16" t="s">
        <v>3794</v>
      </c>
      <c r="L1184" s="16">
        <v>2018</v>
      </c>
      <c r="M1184" s="16"/>
      <c r="N1184" s="16"/>
      <c r="O1184" s="16"/>
      <c r="P1184" s="16"/>
      <c r="Q1184" s="16"/>
      <c r="R1184" s="16"/>
      <c r="S1184" s="16"/>
      <c r="T1184" s="16"/>
      <c r="U1184" s="54" t="s">
        <v>40</v>
      </c>
      <c r="V1184" s="16" t="str">
        <f t="shared" si="0"/>
        <v>NI</v>
      </c>
      <c r="W1184" s="13" t="str">
        <f t="shared" si="1"/>
        <v>NI</v>
      </c>
      <c r="X1184" s="16" t="s">
        <v>3795</v>
      </c>
      <c r="Y1184" s="16" t="s">
        <v>3796</v>
      </c>
      <c r="Z1184" s="16" t="s">
        <v>1197</v>
      </c>
    </row>
    <row r="1185" spans="1:26" ht="15" customHeight="1">
      <c r="A1185" s="48"/>
      <c r="B1185" s="48"/>
      <c r="C1185" s="89" t="s">
        <v>3558</v>
      </c>
      <c r="D1185" s="40">
        <v>1179</v>
      </c>
      <c r="E1185" s="52" t="s">
        <v>3797</v>
      </c>
      <c r="F1185" s="53" t="s">
        <v>35</v>
      </c>
      <c r="G1185" s="41"/>
      <c r="H1185" s="46"/>
      <c r="I1185" s="54" t="s">
        <v>102</v>
      </c>
      <c r="J1185" s="16" t="s">
        <v>3798</v>
      </c>
      <c r="K1185" s="16" t="s">
        <v>3799</v>
      </c>
      <c r="L1185" s="16">
        <v>2018</v>
      </c>
      <c r="M1185" s="16"/>
      <c r="N1185" s="16"/>
      <c r="O1185" s="16"/>
      <c r="P1185" s="16"/>
      <c r="Q1185" s="16"/>
      <c r="R1185" s="16"/>
      <c r="S1185" s="16"/>
      <c r="T1185" s="16"/>
      <c r="U1185" s="54" t="s">
        <v>40</v>
      </c>
      <c r="V1185" s="16" t="str">
        <f t="shared" si="0"/>
        <v>NI</v>
      </c>
      <c r="W1185" s="13" t="str">
        <f t="shared" si="1"/>
        <v>NI</v>
      </c>
      <c r="X1185" s="16"/>
      <c r="Y1185" s="16" t="s">
        <v>3796</v>
      </c>
      <c r="Z1185" s="16" t="s">
        <v>1197</v>
      </c>
    </row>
    <row r="1186" spans="1:26" ht="15" customHeight="1">
      <c r="A1186" s="48"/>
      <c r="B1186" s="48"/>
      <c r="C1186" s="89" t="s">
        <v>3558</v>
      </c>
      <c r="D1186" s="40">
        <v>1180</v>
      </c>
      <c r="E1186" s="52" t="s">
        <v>3800</v>
      </c>
      <c r="F1186" s="53" t="s">
        <v>35</v>
      </c>
      <c r="G1186" s="41"/>
      <c r="H1186" s="46"/>
      <c r="I1186" s="16" t="s">
        <v>3614</v>
      </c>
      <c r="J1186" s="16" t="s">
        <v>3801</v>
      </c>
      <c r="K1186" s="16" t="s">
        <v>3802</v>
      </c>
      <c r="L1186" s="16">
        <v>2018</v>
      </c>
      <c r="M1186" s="16"/>
      <c r="N1186" s="16"/>
      <c r="O1186" s="16"/>
      <c r="P1186" s="16"/>
      <c r="Q1186" s="16"/>
      <c r="R1186" s="16"/>
      <c r="S1186" s="16"/>
      <c r="T1186" s="54" t="s">
        <v>40</v>
      </c>
      <c r="U1186" s="16"/>
      <c r="V1186" s="16" t="str">
        <f t="shared" si="0"/>
        <v>C</v>
      </c>
      <c r="W1186" s="13" t="str">
        <f t="shared" si="1"/>
        <v>Q4</v>
      </c>
      <c r="X1186" s="16"/>
      <c r="Y1186" s="16" t="s">
        <v>3796</v>
      </c>
      <c r="Z1186" s="16" t="s">
        <v>1197</v>
      </c>
    </row>
    <row r="1187" spans="1:26" ht="15" customHeight="1">
      <c r="A1187" s="48"/>
      <c r="B1187" s="48"/>
      <c r="C1187" s="89" t="s">
        <v>3558</v>
      </c>
      <c r="D1187" s="40">
        <v>1181</v>
      </c>
      <c r="E1187" s="52" t="s">
        <v>3803</v>
      </c>
      <c r="F1187" s="53" t="s">
        <v>35</v>
      </c>
      <c r="G1187" s="41"/>
      <c r="H1187" s="46"/>
      <c r="I1187" s="16"/>
      <c r="J1187" s="16" t="s">
        <v>1252</v>
      </c>
      <c r="K1187" s="54" t="s">
        <v>1253</v>
      </c>
      <c r="L1187" s="16">
        <v>2018</v>
      </c>
      <c r="M1187" s="16"/>
      <c r="N1187" s="16"/>
      <c r="O1187" s="16"/>
      <c r="P1187" s="16"/>
      <c r="Q1187" s="16"/>
      <c r="R1187" s="16"/>
      <c r="S1187" s="16"/>
      <c r="T1187" s="16"/>
      <c r="U1187" s="54" t="s">
        <v>40</v>
      </c>
      <c r="V1187" s="16" t="str">
        <f t="shared" si="0"/>
        <v>NI</v>
      </c>
      <c r="W1187" s="13" t="str">
        <f t="shared" si="1"/>
        <v>NI</v>
      </c>
      <c r="X1187" s="16" t="s">
        <v>3804</v>
      </c>
      <c r="Y1187" s="16" t="s">
        <v>3796</v>
      </c>
      <c r="Z1187" s="16" t="s">
        <v>1197</v>
      </c>
    </row>
    <row r="1188" spans="1:26" ht="15" customHeight="1">
      <c r="A1188" s="48"/>
      <c r="B1188" s="48"/>
      <c r="C1188" s="89" t="s">
        <v>3558</v>
      </c>
      <c r="D1188" s="40">
        <v>1182</v>
      </c>
      <c r="E1188" s="52" t="s">
        <v>3805</v>
      </c>
      <c r="F1188" s="53" t="s">
        <v>35</v>
      </c>
      <c r="G1188" s="41"/>
      <c r="H1188" s="46"/>
      <c r="I1188" s="16" t="s">
        <v>3614</v>
      </c>
      <c r="J1188" s="16" t="s">
        <v>3806</v>
      </c>
      <c r="K1188" s="54" t="s">
        <v>3807</v>
      </c>
      <c r="L1188" s="16">
        <v>2018</v>
      </c>
      <c r="M1188" s="16"/>
      <c r="N1188" s="16"/>
      <c r="O1188" s="16"/>
      <c r="P1188" s="16"/>
      <c r="Q1188" s="16"/>
      <c r="R1188" s="16"/>
      <c r="S1188" s="16"/>
      <c r="T1188" s="54" t="s">
        <v>40</v>
      </c>
      <c r="U1188" s="16"/>
      <c r="V1188" s="16" t="str">
        <f t="shared" si="0"/>
        <v>C</v>
      </c>
      <c r="W1188" s="13" t="str">
        <f t="shared" si="1"/>
        <v>Q4</v>
      </c>
      <c r="X1188" s="16"/>
      <c r="Y1188" s="16" t="s">
        <v>3796</v>
      </c>
      <c r="Z1188" s="16" t="s">
        <v>1197</v>
      </c>
    </row>
    <row r="1189" spans="1:26" ht="15" customHeight="1">
      <c r="A1189" s="48"/>
      <c r="B1189" s="48"/>
      <c r="C1189" s="89" t="s">
        <v>3558</v>
      </c>
      <c r="D1189" s="40">
        <v>1183</v>
      </c>
      <c r="E1189" s="52" t="s">
        <v>3808</v>
      </c>
      <c r="F1189" s="53" t="s">
        <v>35</v>
      </c>
      <c r="G1189" s="41"/>
      <c r="H1189" s="46"/>
      <c r="I1189" s="54" t="s">
        <v>3097</v>
      </c>
      <c r="J1189" s="16" t="s">
        <v>3809</v>
      </c>
      <c r="K1189" s="54" t="s">
        <v>3810</v>
      </c>
      <c r="L1189" s="16">
        <v>2018</v>
      </c>
      <c r="M1189" s="16"/>
      <c r="N1189" s="16"/>
      <c r="O1189" s="16"/>
      <c r="P1189" s="16"/>
      <c r="Q1189" s="54" t="s">
        <v>40</v>
      </c>
      <c r="R1189" s="16"/>
      <c r="S1189" s="16"/>
      <c r="T1189" s="16"/>
      <c r="U1189" s="16"/>
      <c r="V1189" s="16" t="str">
        <f t="shared" si="0"/>
        <v>A1</v>
      </c>
      <c r="W1189" s="13" t="str">
        <f t="shared" si="1"/>
        <v>Q1</v>
      </c>
      <c r="X1189" s="16" t="s">
        <v>3811</v>
      </c>
      <c r="Y1189" s="16" t="s">
        <v>3796</v>
      </c>
      <c r="Z1189" s="16" t="s">
        <v>1197</v>
      </c>
    </row>
    <row r="1190" spans="1:26" ht="15" customHeight="1">
      <c r="A1190" s="48"/>
      <c r="B1190" s="48"/>
      <c r="C1190" s="89" t="s">
        <v>3558</v>
      </c>
      <c r="D1190" s="40">
        <v>1184</v>
      </c>
      <c r="E1190" s="52" t="s">
        <v>3812</v>
      </c>
      <c r="F1190" s="53" t="s">
        <v>35</v>
      </c>
      <c r="G1190" s="41"/>
      <c r="H1190" s="46"/>
      <c r="I1190" s="16"/>
      <c r="J1190" s="16" t="s">
        <v>1816</v>
      </c>
      <c r="K1190" s="54" t="s">
        <v>1416</v>
      </c>
      <c r="L1190" s="16">
        <v>2018</v>
      </c>
      <c r="M1190" s="16"/>
      <c r="N1190" s="16"/>
      <c r="O1190" s="54" t="s">
        <v>40</v>
      </c>
      <c r="P1190" s="16"/>
      <c r="Q1190" s="16"/>
      <c r="R1190" s="16"/>
      <c r="S1190" s="54" t="s">
        <v>40</v>
      </c>
      <c r="T1190" s="16"/>
      <c r="U1190" s="16"/>
      <c r="V1190" s="16" t="str">
        <f t="shared" si="0"/>
        <v>B</v>
      </c>
      <c r="W1190" s="13" t="str">
        <f t="shared" si="1"/>
        <v>Q3</v>
      </c>
      <c r="X1190" s="16"/>
      <c r="Y1190" s="16" t="s">
        <v>3796</v>
      </c>
      <c r="Z1190" s="16"/>
    </row>
    <row r="1191" spans="1:26" ht="15" customHeight="1">
      <c r="A1191" s="48"/>
      <c r="B1191" s="48"/>
      <c r="C1191" s="89" t="s">
        <v>3558</v>
      </c>
      <c r="D1191" s="40">
        <v>1185</v>
      </c>
      <c r="E1191" s="52" t="s">
        <v>3813</v>
      </c>
      <c r="F1191" s="53" t="s">
        <v>58</v>
      </c>
      <c r="G1191" s="41"/>
      <c r="H1191" s="46"/>
      <c r="I1191" s="54" t="s">
        <v>753</v>
      </c>
      <c r="J1191" s="16" t="s">
        <v>1229</v>
      </c>
      <c r="K1191" s="54" t="s">
        <v>3814</v>
      </c>
      <c r="L1191" s="16">
        <v>2018</v>
      </c>
      <c r="M1191" s="16"/>
      <c r="N1191" s="16"/>
      <c r="O1191" s="16"/>
      <c r="P1191" s="16"/>
      <c r="Q1191" s="16"/>
      <c r="R1191" s="16"/>
      <c r="S1191" s="54" t="s">
        <v>40</v>
      </c>
      <c r="T1191" s="16"/>
      <c r="U1191" s="16"/>
      <c r="V1191" s="16" t="str">
        <f t="shared" si="0"/>
        <v>B</v>
      </c>
      <c r="W1191" s="13" t="str">
        <f t="shared" si="1"/>
        <v>Q3</v>
      </c>
      <c r="X1191" s="16"/>
      <c r="Y1191" s="16" t="s">
        <v>3815</v>
      </c>
      <c r="Z1191" s="16" t="s">
        <v>1197</v>
      </c>
    </row>
    <row r="1192" spans="1:26" ht="15" customHeight="1">
      <c r="A1192" s="48"/>
      <c r="B1192" s="48"/>
      <c r="C1192" s="89" t="s">
        <v>3558</v>
      </c>
      <c r="D1192" s="40">
        <v>1186</v>
      </c>
      <c r="E1192" s="52" t="s">
        <v>3816</v>
      </c>
      <c r="F1192" s="53" t="s">
        <v>58</v>
      </c>
      <c r="G1192" s="41"/>
      <c r="H1192" s="46"/>
      <c r="I1192" s="54" t="s">
        <v>102</v>
      </c>
      <c r="J1192" s="16" t="s">
        <v>3372</v>
      </c>
      <c r="K1192" s="54" t="s">
        <v>3373</v>
      </c>
      <c r="L1192" s="16">
        <v>2018</v>
      </c>
      <c r="M1192" s="16"/>
      <c r="N1192" s="16"/>
      <c r="O1192" s="54" t="s">
        <v>40</v>
      </c>
      <c r="P1192" s="16"/>
      <c r="Q1192" s="16"/>
      <c r="R1192" s="16"/>
      <c r="S1192" s="54" t="s">
        <v>40</v>
      </c>
      <c r="T1192" s="16"/>
      <c r="U1192" s="16"/>
      <c r="V1192" s="16" t="str">
        <f t="shared" si="0"/>
        <v>B</v>
      </c>
      <c r="W1192" s="13" t="str">
        <f t="shared" si="1"/>
        <v>Q3</v>
      </c>
      <c r="X1192" s="16" t="s">
        <v>3817</v>
      </c>
      <c r="Y1192" s="16" t="s">
        <v>3789</v>
      </c>
      <c r="Z1192" s="16" t="s">
        <v>1197</v>
      </c>
    </row>
    <row r="1193" spans="1:26" ht="15" customHeight="1">
      <c r="A1193" s="48"/>
      <c r="B1193" s="48"/>
      <c r="C1193" s="89" t="s">
        <v>3558</v>
      </c>
      <c r="D1193" s="40">
        <v>1187</v>
      </c>
      <c r="E1193" s="52" t="s">
        <v>3818</v>
      </c>
      <c r="F1193" s="53" t="s">
        <v>35</v>
      </c>
      <c r="G1193" s="41"/>
      <c r="H1193" s="46"/>
      <c r="I1193" s="16"/>
      <c r="J1193" s="16" t="s">
        <v>3250</v>
      </c>
      <c r="K1193" s="54" t="s">
        <v>3819</v>
      </c>
      <c r="L1193" s="16">
        <v>2018</v>
      </c>
      <c r="M1193" s="16"/>
      <c r="N1193" s="16"/>
      <c r="O1193" s="16"/>
      <c r="P1193" s="16"/>
      <c r="Q1193" s="16"/>
      <c r="R1193" s="54" t="s">
        <v>40</v>
      </c>
      <c r="S1193" s="16"/>
      <c r="T1193" s="16"/>
      <c r="U1193" s="16"/>
      <c r="V1193" s="16" t="str">
        <f t="shared" si="0"/>
        <v>A2</v>
      </c>
      <c r="W1193" s="13" t="str">
        <f t="shared" si="1"/>
        <v>Q2</v>
      </c>
      <c r="X1193" s="16" t="s">
        <v>3820</v>
      </c>
      <c r="Y1193" s="16" t="s">
        <v>3821</v>
      </c>
      <c r="Z1193" s="16" t="s">
        <v>1197</v>
      </c>
    </row>
    <row r="1194" spans="1:26" ht="15" customHeight="1">
      <c r="A1194" s="48"/>
      <c r="B1194" s="48"/>
      <c r="C1194" s="89" t="s">
        <v>3558</v>
      </c>
      <c r="D1194" s="40">
        <v>1188</v>
      </c>
      <c r="E1194" s="52" t="s">
        <v>3822</v>
      </c>
      <c r="F1194" s="53" t="s">
        <v>58</v>
      </c>
      <c r="G1194" s="41"/>
      <c r="H1194" s="46"/>
      <c r="I1194" s="16"/>
      <c r="J1194" s="16" t="s">
        <v>3250</v>
      </c>
      <c r="K1194" s="54" t="s">
        <v>3819</v>
      </c>
      <c r="L1194" s="16">
        <v>2018</v>
      </c>
      <c r="M1194" s="16"/>
      <c r="N1194" s="16"/>
      <c r="O1194" s="16"/>
      <c r="P1194" s="16"/>
      <c r="Q1194" s="16"/>
      <c r="R1194" s="54" t="s">
        <v>40</v>
      </c>
      <c r="S1194" s="16"/>
      <c r="T1194" s="16"/>
      <c r="U1194" s="16"/>
      <c r="V1194" s="16" t="str">
        <f t="shared" si="0"/>
        <v>A2</v>
      </c>
      <c r="W1194" s="13" t="str">
        <f t="shared" si="1"/>
        <v>Q2</v>
      </c>
      <c r="X1194" s="16" t="s">
        <v>3823</v>
      </c>
      <c r="Y1194" s="16" t="s">
        <v>3821</v>
      </c>
      <c r="Z1194" s="16" t="s">
        <v>1197</v>
      </c>
    </row>
    <row r="1195" spans="1:26" ht="15" customHeight="1">
      <c r="A1195" s="48"/>
      <c r="B1195" s="48"/>
      <c r="C1195" s="89" t="s">
        <v>3558</v>
      </c>
      <c r="D1195" s="40">
        <v>1189</v>
      </c>
      <c r="E1195" s="52" t="s">
        <v>3824</v>
      </c>
      <c r="F1195" s="53" t="s">
        <v>51</v>
      </c>
      <c r="G1195" s="41"/>
      <c r="H1195" s="46"/>
      <c r="I1195" s="16"/>
      <c r="J1195" s="16" t="s">
        <v>1221</v>
      </c>
      <c r="K1195" s="54" t="s">
        <v>508</v>
      </c>
      <c r="L1195" s="16">
        <v>2018</v>
      </c>
      <c r="M1195" s="16"/>
      <c r="N1195" s="16"/>
      <c r="O1195" s="16"/>
      <c r="P1195" s="16"/>
      <c r="Q1195" s="16"/>
      <c r="R1195" s="16"/>
      <c r="S1195" s="54" t="s">
        <v>40</v>
      </c>
      <c r="T1195" s="16"/>
      <c r="U1195" s="16"/>
      <c r="V1195" s="16" t="str">
        <f t="shared" si="0"/>
        <v>B</v>
      </c>
      <c r="W1195" s="13" t="str">
        <f t="shared" si="1"/>
        <v>Q3</v>
      </c>
      <c r="X1195" s="16" t="s">
        <v>3825</v>
      </c>
      <c r="Y1195" s="16" t="s">
        <v>3826</v>
      </c>
      <c r="Z1195" s="16" t="s">
        <v>1197</v>
      </c>
    </row>
    <row r="1196" spans="1:26" ht="15" customHeight="1">
      <c r="A1196" s="48"/>
      <c r="B1196" s="48"/>
      <c r="C1196" s="89" t="s">
        <v>3558</v>
      </c>
      <c r="D1196" s="40">
        <v>1190</v>
      </c>
      <c r="E1196" s="52" t="s">
        <v>3827</v>
      </c>
      <c r="F1196" s="53" t="s">
        <v>58</v>
      </c>
      <c r="G1196" s="41"/>
      <c r="H1196" s="46"/>
      <c r="I1196" s="16"/>
      <c r="J1196" s="16" t="s">
        <v>336</v>
      </c>
      <c r="K1196" s="54" t="s">
        <v>337</v>
      </c>
      <c r="L1196" s="16">
        <v>2018</v>
      </c>
      <c r="M1196" s="16"/>
      <c r="N1196" s="16"/>
      <c r="O1196" s="16"/>
      <c r="P1196" s="16"/>
      <c r="Q1196" s="16"/>
      <c r="R1196" s="16"/>
      <c r="S1196" s="54" t="s">
        <v>40</v>
      </c>
      <c r="T1196" s="16"/>
      <c r="U1196" s="16"/>
      <c r="V1196" s="16" t="str">
        <f t="shared" si="0"/>
        <v>B</v>
      </c>
      <c r="W1196" s="13" t="str">
        <f t="shared" si="1"/>
        <v>Q3</v>
      </c>
      <c r="X1196" s="73" t="s">
        <v>3828</v>
      </c>
      <c r="Y1196" s="16" t="s">
        <v>3826</v>
      </c>
      <c r="Z1196" s="16" t="s">
        <v>1197</v>
      </c>
    </row>
    <row r="1197" spans="1:26" ht="15" customHeight="1">
      <c r="A1197" s="48"/>
      <c r="B1197" s="48"/>
      <c r="C1197" s="89" t="s">
        <v>3558</v>
      </c>
      <c r="D1197" s="40">
        <v>1191</v>
      </c>
      <c r="E1197" s="52" t="s">
        <v>3829</v>
      </c>
      <c r="F1197" s="53" t="s">
        <v>51</v>
      </c>
      <c r="G1197" s="41"/>
      <c r="H1197" s="46"/>
      <c r="I1197" s="16"/>
      <c r="J1197" s="16" t="s">
        <v>336</v>
      </c>
      <c r="K1197" s="54" t="s">
        <v>337</v>
      </c>
      <c r="L1197" s="16">
        <v>2018</v>
      </c>
      <c r="M1197" s="16"/>
      <c r="N1197" s="16"/>
      <c r="O1197" s="16"/>
      <c r="P1197" s="16"/>
      <c r="Q1197" s="16"/>
      <c r="R1197" s="16"/>
      <c r="S1197" s="54" t="s">
        <v>40</v>
      </c>
      <c r="T1197" s="16"/>
      <c r="U1197" s="16"/>
      <c r="V1197" s="16" t="str">
        <f t="shared" si="0"/>
        <v>B</v>
      </c>
      <c r="W1197" s="13" t="str">
        <f t="shared" si="1"/>
        <v>Q3</v>
      </c>
      <c r="X1197" s="16" t="s">
        <v>3830</v>
      </c>
      <c r="Y1197" s="16" t="s">
        <v>3826</v>
      </c>
      <c r="Z1197" s="16" t="s">
        <v>1197</v>
      </c>
    </row>
    <row r="1198" spans="1:26" ht="15" customHeight="1">
      <c r="A1198" s="48"/>
      <c r="B1198" s="48"/>
      <c r="C1198" s="89" t="s">
        <v>3558</v>
      </c>
      <c r="D1198" s="40">
        <v>1192</v>
      </c>
      <c r="E1198" s="52" t="s">
        <v>3831</v>
      </c>
      <c r="F1198" s="53" t="s">
        <v>35</v>
      </c>
      <c r="G1198" s="41"/>
      <c r="H1198" s="46"/>
      <c r="I1198" s="16"/>
      <c r="J1198" s="16" t="s">
        <v>1620</v>
      </c>
      <c r="K1198" s="54" t="s">
        <v>436</v>
      </c>
      <c r="L1198" s="16">
        <v>2018</v>
      </c>
      <c r="M1198" s="16"/>
      <c r="N1198" s="16"/>
      <c r="O1198" s="16"/>
      <c r="P1198" s="16"/>
      <c r="Q1198" s="54" t="s">
        <v>40</v>
      </c>
      <c r="R1198" s="16"/>
      <c r="S1198" s="16"/>
      <c r="T1198" s="16"/>
      <c r="U1198" s="16"/>
      <c r="V1198" s="16" t="str">
        <f t="shared" si="0"/>
        <v>A1</v>
      </c>
      <c r="W1198" s="13" t="str">
        <f t="shared" si="1"/>
        <v>Q1</v>
      </c>
      <c r="X1198" s="16" t="s">
        <v>3205</v>
      </c>
      <c r="Y1198" s="16" t="s">
        <v>3790</v>
      </c>
      <c r="Z1198" s="16" t="s">
        <v>1197</v>
      </c>
    </row>
    <row r="1199" spans="1:26" ht="15" customHeight="1">
      <c r="A1199" s="48"/>
      <c r="B1199" s="48"/>
      <c r="C1199" s="89" t="s">
        <v>3558</v>
      </c>
      <c r="D1199" s="40">
        <v>1193</v>
      </c>
      <c r="E1199" s="52" t="s">
        <v>3832</v>
      </c>
      <c r="F1199" s="53" t="s">
        <v>35</v>
      </c>
      <c r="G1199" s="41"/>
      <c r="H1199" s="46"/>
      <c r="I1199" s="16"/>
      <c r="J1199" s="16" t="s">
        <v>1512</v>
      </c>
      <c r="K1199" s="54" t="s">
        <v>1513</v>
      </c>
      <c r="L1199" s="16">
        <v>2018</v>
      </c>
      <c r="M1199" s="16"/>
      <c r="N1199" s="16"/>
      <c r="O1199" s="16"/>
      <c r="P1199" s="16"/>
      <c r="Q1199" s="16"/>
      <c r="R1199" s="54" t="s">
        <v>40</v>
      </c>
      <c r="S1199" s="16"/>
      <c r="T1199" s="16"/>
      <c r="U1199" s="16"/>
      <c r="V1199" s="16" t="str">
        <f t="shared" si="0"/>
        <v>A2</v>
      </c>
      <c r="W1199" s="13" t="str">
        <f t="shared" si="1"/>
        <v>Q2</v>
      </c>
      <c r="X1199" s="16" t="s">
        <v>3833</v>
      </c>
      <c r="Y1199" s="16" t="s">
        <v>3789</v>
      </c>
      <c r="Z1199" s="16" t="s">
        <v>1197</v>
      </c>
    </row>
    <row r="1200" spans="1:26" ht="15" customHeight="1">
      <c r="A1200" s="48"/>
      <c r="B1200" s="48"/>
      <c r="C1200" s="89" t="s">
        <v>3558</v>
      </c>
      <c r="D1200" s="40">
        <v>1194</v>
      </c>
      <c r="E1200" s="52" t="s">
        <v>3834</v>
      </c>
      <c r="F1200" s="53" t="s">
        <v>35</v>
      </c>
      <c r="G1200" s="41"/>
      <c r="H1200" s="46"/>
      <c r="I1200" s="16"/>
      <c r="J1200" s="16" t="s">
        <v>1816</v>
      </c>
      <c r="K1200" s="54" t="s">
        <v>1416</v>
      </c>
      <c r="L1200" s="16">
        <v>2019</v>
      </c>
      <c r="M1200" s="16"/>
      <c r="N1200" s="16"/>
      <c r="O1200" s="54" t="s">
        <v>40</v>
      </c>
      <c r="P1200" s="16"/>
      <c r="Q1200" s="16"/>
      <c r="R1200" s="16"/>
      <c r="S1200" s="54" t="s">
        <v>40</v>
      </c>
      <c r="T1200" s="16"/>
      <c r="U1200" s="16"/>
      <c r="V1200" s="16" t="str">
        <f t="shared" si="0"/>
        <v>B</v>
      </c>
      <c r="W1200" s="13" t="str">
        <f t="shared" si="1"/>
        <v>Q3</v>
      </c>
      <c r="X1200" s="16" t="s">
        <v>3835</v>
      </c>
      <c r="Y1200" s="16" t="s">
        <v>3796</v>
      </c>
      <c r="Z1200" s="16" t="s">
        <v>1197</v>
      </c>
    </row>
    <row r="1201" spans="1:26" ht="15" customHeight="1">
      <c r="A1201" s="48"/>
      <c r="B1201" s="48"/>
      <c r="C1201" s="89" t="s">
        <v>3558</v>
      </c>
      <c r="D1201" s="40">
        <v>1195</v>
      </c>
      <c r="E1201" s="52" t="s">
        <v>3836</v>
      </c>
      <c r="F1201" s="53" t="s">
        <v>58</v>
      </c>
      <c r="G1201" s="41"/>
      <c r="H1201" s="46"/>
      <c r="I1201" s="16"/>
      <c r="J1201" s="16" t="s">
        <v>125</v>
      </c>
      <c r="K1201" s="54" t="s">
        <v>126</v>
      </c>
      <c r="L1201" s="16">
        <v>2019</v>
      </c>
      <c r="M1201" s="16"/>
      <c r="N1201" s="16"/>
      <c r="O1201" s="16"/>
      <c r="P1201" s="16"/>
      <c r="Q1201" s="16"/>
      <c r="R1201" s="54" t="s">
        <v>172</v>
      </c>
      <c r="S1201" s="16"/>
      <c r="T1201" s="16"/>
      <c r="U1201" s="16"/>
      <c r="V1201" s="16" t="str">
        <f t="shared" si="0"/>
        <v>A2</v>
      </c>
      <c r="W1201" s="13" t="str">
        <f t="shared" si="1"/>
        <v>Q2</v>
      </c>
      <c r="X1201" s="16" t="s">
        <v>3837</v>
      </c>
      <c r="Y1201" s="16" t="s">
        <v>3132</v>
      </c>
      <c r="Z1201" s="16" t="s">
        <v>3791</v>
      </c>
    </row>
    <row r="1202" spans="1:26" ht="15" customHeight="1">
      <c r="A1202" s="48"/>
      <c r="B1202" s="48"/>
      <c r="C1202" s="89" t="s">
        <v>3558</v>
      </c>
      <c r="D1202" s="40">
        <v>1196</v>
      </c>
      <c r="E1202" s="52" t="s">
        <v>3838</v>
      </c>
      <c r="F1202" s="53" t="s">
        <v>58</v>
      </c>
      <c r="G1202" s="41"/>
      <c r="H1202" s="46"/>
      <c r="I1202" s="16" t="s">
        <v>65</v>
      </c>
      <c r="J1202" s="16" t="s">
        <v>2235</v>
      </c>
      <c r="K1202" s="54" t="s">
        <v>67</v>
      </c>
      <c r="L1202" s="16">
        <v>2020</v>
      </c>
      <c r="M1202" s="16"/>
      <c r="N1202" s="16"/>
      <c r="O1202" s="16"/>
      <c r="P1202" s="16"/>
      <c r="Q1202" s="16"/>
      <c r="R1202" s="16"/>
      <c r="S1202" s="16"/>
      <c r="T1202" s="54" t="s">
        <v>40</v>
      </c>
      <c r="U1202" s="16"/>
      <c r="V1202" s="16" t="str">
        <f t="shared" si="0"/>
        <v>C</v>
      </c>
      <c r="W1202" s="13" t="str">
        <f t="shared" si="1"/>
        <v>Q4</v>
      </c>
      <c r="X1202" s="16"/>
      <c r="Y1202" s="16" t="s">
        <v>3839</v>
      </c>
      <c r="Z1202" s="16" t="s">
        <v>1197</v>
      </c>
    </row>
    <row r="1203" spans="1:26" ht="15" customHeight="1">
      <c r="A1203" s="48"/>
      <c r="B1203" s="48"/>
      <c r="C1203" s="89" t="s">
        <v>3558</v>
      </c>
      <c r="D1203" s="40">
        <v>1197</v>
      </c>
      <c r="E1203" s="52" t="s">
        <v>3840</v>
      </c>
      <c r="F1203" s="53" t="s">
        <v>58</v>
      </c>
      <c r="G1203" s="41"/>
      <c r="H1203" s="46"/>
      <c r="I1203" s="16" t="s">
        <v>3289</v>
      </c>
      <c r="J1203" s="46" t="s">
        <v>3841</v>
      </c>
      <c r="K1203" s="46" t="s">
        <v>3842</v>
      </c>
      <c r="L1203" s="16">
        <v>2020</v>
      </c>
      <c r="M1203" s="16"/>
      <c r="N1203" s="54" t="s">
        <v>40</v>
      </c>
      <c r="O1203" s="16"/>
      <c r="P1203" s="16"/>
      <c r="Q1203" s="16"/>
      <c r="R1203" s="16"/>
      <c r="S1203" s="16"/>
      <c r="T1203" s="16"/>
      <c r="U1203" s="16"/>
      <c r="V1203" s="16" t="str">
        <f t="shared" si="0"/>
        <v>A2</v>
      </c>
      <c r="W1203" s="13" t="str">
        <f t="shared" si="1"/>
        <v>Q2</v>
      </c>
      <c r="X1203" s="73" t="s">
        <v>3843</v>
      </c>
      <c r="Y1203" s="16" t="s">
        <v>3844</v>
      </c>
      <c r="Z1203" s="16"/>
    </row>
    <row r="1204" spans="1:26" ht="15" customHeight="1">
      <c r="A1204" s="48"/>
      <c r="B1204" s="48"/>
      <c r="C1204" s="89" t="s">
        <v>3558</v>
      </c>
      <c r="D1204" s="40">
        <v>1198</v>
      </c>
      <c r="E1204" s="52" t="s">
        <v>3845</v>
      </c>
      <c r="F1204" s="53" t="s">
        <v>72</v>
      </c>
      <c r="G1204" s="41"/>
      <c r="H1204" s="46"/>
      <c r="I1204" s="16" t="s">
        <v>65</v>
      </c>
      <c r="J1204" s="46" t="s">
        <v>2235</v>
      </c>
      <c r="K1204" s="16" t="s">
        <v>67</v>
      </c>
      <c r="L1204" s="16">
        <v>2020</v>
      </c>
      <c r="M1204" s="16"/>
      <c r="N1204" s="16"/>
      <c r="O1204" s="54" t="s">
        <v>40</v>
      </c>
      <c r="P1204" s="16"/>
      <c r="Q1204" s="16"/>
      <c r="R1204" s="16"/>
      <c r="S1204" s="16"/>
      <c r="T1204" s="16"/>
      <c r="U1204" s="16"/>
      <c r="V1204" s="16" t="str">
        <f t="shared" si="0"/>
        <v>B</v>
      </c>
      <c r="W1204" s="13" t="str">
        <f t="shared" si="1"/>
        <v>Q3</v>
      </c>
      <c r="X1204" s="71" t="s">
        <v>3846</v>
      </c>
      <c r="Y1204" s="16" t="s">
        <v>3847</v>
      </c>
      <c r="Z1204" s="16"/>
    </row>
    <row r="1205" spans="1:26" ht="15" customHeight="1">
      <c r="A1205" s="48"/>
      <c r="B1205" s="48"/>
      <c r="C1205" s="89" t="s">
        <v>3558</v>
      </c>
      <c r="D1205" s="40">
        <v>1199</v>
      </c>
      <c r="E1205" s="52" t="s">
        <v>3848</v>
      </c>
      <c r="F1205" s="53" t="s">
        <v>72</v>
      </c>
      <c r="G1205" s="41"/>
      <c r="H1205" s="46"/>
      <c r="I1205" s="16" t="s">
        <v>65</v>
      </c>
      <c r="J1205" s="46" t="s">
        <v>2235</v>
      </c>
      <c r="K1205" s="46" t="s">
        <v>67</v>
      </c>
      <c r="L1205" s="16">
        <v>2020</v>
      </c>
      <c r="M1205" s="16"/>
      <c r="N1205" s="16"/>
      <c r="O1205" s="54" t="s">
        <v>40</v>
      </c>
      <c r="P1205" s="16"/>
      <c r="Q1205" s="16"/>
      <c r="R1205" s="16"/>
      <c r="S1205" s="16"/>
      <c r="T1205" s="16"/>
      <c r="U1205" s="16"/>
      <c r="V1205" s="16" t="str">
        <f t="shared" si="0"/>
        <v>B</v>
      </c>
      <c r="W1205" s="13" t="str">
        <f t="shared" si="1"/>
        <v>Q3</v>
      </c>
      <c r="X1205" s="80" t="s">
        <v>3846</v>
      </c>
      <c r="Y1205" s="16" t="s">
        <v>3849</v>
      </c>
      <c r="Z1205" s="16"/>
    </row>
    <row r="1206" spans="1:26" ht="15" customHeight="1">
      <c r="A1206" s="48"/>
      <c r="B1206" s="48"/>
      <c r="C1206" s="89" t="s">
        <v>3558</v>
      </c>
      <c r="D1206" s="40">
        <v>1200</v>
      </c>
      <c r="E1206" s="52" t="s">
        <v>3850</v>
      </c>
      <c r="F1206" s="53" t="s">
        <v>35</v>
      </c>
      <c r="G1206" s="41"/>
      <c r="H1206" s="46"/>
      <c r="I1206" s="16" t="s">
        <v>59</v>
      </c>
      <c r="J1206" s="46" t="s">
        <v>3851</v>
      </c>
      <c r="K1206" s="46" t="s">
        <v>414</v>
      </c>
      <c r="L1206" s="16">
        <v>2020</v>
      </c>
      <c r="M1206" s="16"/>
      <c r="N1206" s="16"/>
      <c r="O1206" s="16"/>
      <c r="P1206" s="54" t="s">
        <v>40</v>
      </c>
      <c r="Q1206" s="16"/>
      <c r="R1206" s="16"/>
      <c r="S1206" s="16"/>
      <c r="T1206" s="16"/>
      <c r="U1206" s="16"/>
      <c r="V1206" s="16" t="str">
        <f t="shared" si="0"/>
        <v>C</v>
      </c>
      <c r="W1206" s="13" t="str">
        <f t="shared" si="1"/>
        <v>Q4</v>
      </c>
      <c r="X1206" s="71" t="s">
        <v>3852</v>
      </c>
      <c r="Y1206" s="16" t="s">
        <v>3853</v>
      </c>
      <c r="Z1206" s="16"/>
    </row>
    <row r="1207" spans="1:26" ht="15" customHeight="1">
      <c r="A1207" s="48"/>
      <c r="B1207" s="48"/>
      <c r="C1207" s="89" t="s">
        <v>3558</v>
      </c>
      <c r="D1207" s="40">
        <v>1201</v>
      </c>
      <c r="E1207" s="52" t="s">
        <v>3854</v>
      </c>
      <c r="F1207" s="53" t="s">
        <v>72</v>
      </c>
      <c r="G1207" s="41"/>
      <c r="H1207" s="46"/>
      <c r="I1207" s="16" t="s">
        <v>1358</v>
      </c>
      <c r="J1207" s="16" t="s">
        <v>3855</v>
      </c>
      <c r="K1207" s="46" t="s">
        <v>3856</v>
      </c>
      <c r="L1207" s="16">
        <v>2020</v>
      </c>
      <c r="M1207" s="16"/>
      <c r="N1207" s="16"/>
      <c r="O1207" s="16"/>
      <c r="P1207" s="16"/>
      <c r="Q1207" s="16"/>
      <c r="R1207" s="16"/>
      <c r="S1207" s="54" t="s">
        <v>40</v>
      </c>
      <c r="T1207" s="16"/>
      <c r="U1207" s="16"/>
      <c r="V1207" s="16" t="str">
        <f t="shared" si="0"/>
        <v>B</v>
      </c>
      <c r="W1207" s="13" t="str">
        <f t="shared" si="1"/>
        <v>Q3</v>
      </c>
      <c r="X1207" s="16"/>
      <c r="Y1207" s="16" t="s">
        <v>3857</v>
      </c>
      <c r="Z1207" s="16"/>
    </row>
    <row r="1208" spans="1:26" ht="15" customHeight="1">
      <c r="A1208" s="48"/>
      <c r="B1208" s="48"/>
      <c r="C1208" s="89" t="s">
        <v>3558</v>
      </c>
      <c r="D1208" s="40">
        <v>1202</v>
      </c>
      <c r="E1208" s="52" t="s">
        <v>3858</v>
      </c>
      <c r="F1208" s="53" t="s">
        <v>35</v>
      </c>
      <c r="G1208" s="41"/>
      <c r="H1208" s="46"/>
      <c r="I1208" s="16" t="s">
        <v>91</v>
      </c>
      <c r="J1208" s="16" t="s">
        <v>3859</v>
      </c>
      <c r="K1208" s="46" t="s">
        <v>3261</v>
      </c>
      <c r="L1208" s="16">
        <v>2019</v>
      </c>
      <c r="M1208" s="16"/>
      <c r="N1208" s="16"/>
      <c r="O1208" s="16"/>
      <c r="P1208" s="16"/>
      <c r="Q1208" s="16"/>
      <c r="R1208" s="54"/>
      <c r="S1208" s="54" t="s">
        <v>40</v>
      </c>
      <c r="T1208" s="16"/>
      <c r="U1208" s="16"/>
      <c r="V1208" s="16" t="str">
        <f t="shared" si="0"/>
        <v>B</v>
      </c>
      <c r="W1208" s="13" t="str">
        <f t="shared" si="1"/>
        <v>Q3</v>
      </c>
      <c r="X1208" s="73" t="s">
        <v>3860</v>
      </c>
      <c r="Y1208" s="16" t="s">
        <v>3861</v>
      </c>
      <c r="Z1208" s="16"/>
    </row>
    <row r="1209" spans="1:26" ht="15" customHeight="1">
      <c r="A1209" s="48"/>
      <c r="B1209" s="48"/>
      <c r="C1209" s="89" t="s">
        <v>3558</v>
      </c>
      <c r="D1209" s="40">
        <v>1203</v>
      </c>
      <c r="E1209" s="52" t="s">
        <v>3862</v>
      </c>
      <c r="F1209" s="53" t="s">
        <v>72</v>
      </c>
      <c r="G1209" s="41"/>
      <c r="H1209" s="46"/>
      <c r="I1209" s="16" t="s">
        <v>91</v>
      </c>
      <c r="J1209" s="16" t="s">
        <v>3859</v>
      </c>
      <c r="K1209" s="46" t="s">
        <v>3261</v>
      </c>
      <c r="L1209" s="16">
        <v>2019</v>
      </c>
      <c r="M1209" s="16"/>
      <c r="N1209" s="16"/>
      <c r="O1209" s="16"/>
      <c r="P1209" s="16"/>
      <c r="Q1209" s="16"/>
      <c r="R1209" s="16"/>
      <c r="S1209" s="54" t="s">
        <v>40</v>
      </c>
      <c r="T1209" s="16"/>
      <c r="U1209" s="16"/>
      <c r="V1209" s="16" t="str">
        <f t="shared" si="0"/>
        <v>B</v>
      </c>
      <c r="W1209" s="13" t="str">
        <f t="shared" si="1"/>
        <v>Q3</v>
      </c>
      <c r="X1209" s="73" t="s">
        <v>3860</v>
      </c>
      <c r="Y1209" s="16" t="s">
        <v>3863</v>
      </c>
      <c r="Z1209" s="16"/>
    </row>
    <row r="1210" spans="1:26" ht="15" customHeight="1">
      <c r="A1210" s="86"/>
      <c r="B1210" s="86"/>
      <c r="C1210" s="87" t="s">
        <v>3864</v>
      </c>
      <c r="D1210" s="40">
        <v>1204</v>
      </c>
      <c r="E1210" s="10" t="s">
        <v>3865</v>
      </c>
      <c r="F1210" s="96" t="s">
        <v>444</v>
      </c>
      <c r="G1210" s="13"/>
      <c r="H1210" s="13" t="s">
        <v>3866</v>
      </c>
      <c r="I1210" s="78" t="s">
        <v>190</v>
      </c>
      <c r="J1210" s="13" t="s">
        <v>3867</v>
      </c>
      <c r="K1210" s="13" t="s">
        <v>827</v>
      </c>
      <c r="L1210" s="13">
        <v>2019</v>
      </c>
      <c r="M1210" s="13"/>
      <c r="N1210" s="13"/>
      <c r="O1210" s="13"/>
      <c r="P1210" s="13"/>
      <c r="Q1210" s="13"/>
      <c r="R1210" s="78" t="s">
        <v>40</v>
      </c>
      <c r="S1210" s="13"/>
      <c r="T1210" s="13"/>
      <c r="U1210" s="13"/>
      <c r="V1210" s="16" t="str">
        <f t="shared" si="0"/>
        <v>A2</v>
      </c>
      <c r="W1210" s="13" t="str">
        <f t="shared" si="1"/>
        <v>Q2</v>
      </c>
      <c r="X1210" s="13" t="s">
        <v>3868</v>
      </c>
      <c r="Y1210" s="13" t="s">
        <v>3869</v>
      </c>
      <c r="Z1210" s="13" t="s">
        <v>43</v>
      </c>
    </row>
    <row r="1211" spans="1:26" ht="15" customHeight="1">
      <c r="A1211" s="48"/>
      <c r="B1211" s="48"/>
      <c r="C1211" s="94" t="s">
        <v>3864</v>
      </c>
      <c r="D1211" s="40">
        <v>1205</v>
      </c>
      <c r="E1211" s="52" t="s">
        <v>3870</v>
      </c>
      <c r="F1211" s="67" t="s">
        <v>444</v>
      </c>
      <c r="G1211" s="16"/>
      <c r="H1211" s="16" t="s">
        <v>3866</v>
      </c>
      <c r="I1211" s="16" t="s">
        <v>59</v>
      </c>
      <c r="J1211" s="16" t="s">
        <v>3871</v>
      </c>
      <c r="K1211" s="16" t="s">
        <v>501</v>
      </c>
      <c r="L1211" s="16">
        <v>2020</v>
      </c>
      <c r="M1211" s="16"/>
      <c r="N1211" s="16"/>
      <c r="O1211" s="16" t="s">
        <v>40</v>
      </c>
      <c r="P1211" s="16"/>
      <c r="Q1211" s="16"/>
      <c r="R1211" s="16"/>
      <c r="S1211" s="16"/>
      <c r="T1211" s="16"/>
      <c r="U1211" s="16"/>
      <c r="V1211" s="16" t="str">
        <f t="shared" si="0"/>
        <v>B</v>
      </c>
      <c r="W1211" s="13" t="str">
        <f t="shared" si="1"/>
        <v>Q3</v>
      </c>
      <c r="X1211" s="16" t="s">
        <v>3872</v>
      </c>
      <c r="Y1211" s="16" t="s">
        <v>3873</v>
      </c>
      <c r="Z1211" s="16" t="s">
        <v>43</v>
      </c>
    </row>
    <row r="1212" spans="1:26" ht="15" customHeight="1">
      <c r="A1212" s="48"/>
      <c r="B1212" s="48"/>
      <c r="C1212" s="94" t="s">
        <v>3864</v>
      </c>
      <c r="D1212" s="40">
        <v>1206</v>
      </c>
      <c r="E1212" s="52" t="s">
        <v>3874</v>
      </c>
      <c r="F1212" s="67" t="s">
        <v>444</v>
      </c>
      <c r="G1212" s="16"/>
      <c r="H1212" s="16" t="s">
        <v>3866</v>
      </c>
      <c r="I1212" s="16" t="s">
        <v>59</v>
      </c>
      <c r="J1212" s="16" t="s">
        <v>3875</v>
      </c>
      <c r="K1212" s="16" t="s">
        <v>3876</v>
      </c>
      <c r="L1212" s="16">
        <v>2020</v>
      </c>
      <c r="M1212" s="16"/>
      <c r="N1212" s="16"/>
      <c r="O1212" s="16"/>
      <c r="P1212" s="16"/>
      <c r="Q1212" s="16"/>
      <c r="R1212" s="16"/>
      <c r="S1212" s="16" t="s">
        <v>40</v>
      </c>
      <c r="T1212" s="16"/>
      <c r="U1212" s="16"/>
      <c r="V1212" s="16" t="str">
        <f t="shared" si="0"/>
        <v>B</v>
      </c>
      <c r="W1212" s="13" t="str">
        <f t="shared" si="1"/>
        <v>Q3</v>
      </c>
      <c r="X1212" s="16" t="s">
        <v>3877</v>
      </c>
      <c r="Y1212" s="16" t="s">
        <v>3878</v>
      </c>
      <c r="Z1212" s="16" t="s">
        <v>43</v>
      </c>
    </row>
    <row r="1213" spans="1:26" ht="15" customHeight="1">
      <c r="A1213" s="48"/>
      <c r="B1213" s="48"/>
      <c r="C1213" s="94" t="s">
        <v>3864</v>
      </c>
      <c r="D1213" s="40">
        <v>1207</v>
      </c>
      <c r="E1213" s="52" t="s">
        <v>3879</v>
      </c>
      <c r="F1213" s="67" t="s">
        <v>444</v>
      </c>
      <c r="G1213" s="16"/>
      <c r="H1213" s="16" t="s">
        <v>3866</v>
      </c>
      <c r="I1213" s="16" t="s">
        <v>59</v>
      </c>
      <c r="J1213" s="16" t="s">
        <v>3880</v>
      </c>
      <c r="K1213" s="16" t="s">
        <v>430</v>
      </c>
      <c r="L1213" s="16">
        <v>2020</v>
      </c>
      <c r="M1213" s="16"/>
      <c r="N1213" s="16"/>
      <c r="O1213" s="16" t="s">
        <v>40</v>
      </c>
      <c r="P1213" s="16"/>
      <c r="Q1213" s="16"/>
      <c r="R1213" s="16"/>
      <c r="S1213" s="16"/>
      <c r="T1213" s="16"/>
      <c r="U1213" s="16"/>
      <c r="V1213" s="16" t="str">
        <f t="shared" si="0"/>
        <v>B</v>
      </c>
      <c r="W1213" s="13" t="str">
        <f t="shared" si="1"/>
        <v>Q3</v>
      </c>
      <c r="X1213" s="16" t="s">
        <v>3881</v>
      </c>
      <c r="Y1213" s="16" t="s">
        <v>3882</v>
      </c>
      <c r="Z1213" s="16" t="s">
        <v>43</v>
      </c>
    </row>
    <row r="1214" spans="1:26" ht="15" customHeight="1">
      <c r="A1214" s="48"/>
      <c r="B1214" s="48"/>
      <c r="C1214" s="94" t="s">
        <v>3864</v>
      </c>
      <c r="D1214" s="40">
        <v>1208</v>
      </c>
      <c r="E1214" s="52" t="s">
        <v>3883</v>
      </c>
      <c r="F1214" s="67" t="s">
        <v>444</v>
      </c>
      <c r="G1214" s="16"/>
      <c r="H1214" s="16"/>
      <c r="I1214" s="54" t="s">
        <v>3097</v>
      </c>
      <c r="J1214" s="16" t="s">
        <v>3884</v>
      </c>
      <c r="K1214" s="54" t="s">
        <v>3885</v>
      </c>
      <c r="L1214" s="16">
        <v>2021</v>
      </c>
      <c r="M1214" s="54" t="s">
        <v>40</v>
      </c>
      <c r="N1214" s="16"/>
      <c r="O1214" s="16"/>
      <c r="P1214" s="16"/>
      <c r="Q1214" s="54" t="s">
        <v>40</v>
      </c>
      <c r="R1214" s="16"/>
      <c r="S1214" s="16"/>
      <c r="T1214" s="16"/>
      <c r="U1214" s="16"/>
      <c r="V1214" s="16" t="str">
        <f t="shared" si="0"/>
        <v>A1</v>
      </c>
      <c r="W1214" s="13" t="str">
        <f t="shared" si="1"/>
        <v>Q1</v>
      </c>
      <c r="X1214" s="73" t="s">
        <v>3886</v>
      </c>
      <c r="Y1214" s="16" t="s">
        <v>3887</v>
      </c>
      <c r="Z1214" s="16" t="s">
        <v>43</v>
      </c>
    </row>
    <row r="1215" spans="1:26" ht="15" customHeight="1">
      <c r="A1215" s="48"/>
      <c r="B1215" s="48"/>
      <c r="C1215" s="94" t="s">
        <v>3864</v>
      </c>
      <c r="D1215" s="40">
        <v>1209</v>
      </c>
      <c r="E1215" s="52" t="s">
        <v>3888</v>
      </c>
      <c r="F1215" s="67" t="s">
        <v>444</v>
      </c>
      <c r="G1215" s="16"/>
      <c r="H1215" s="16"/>
      <c r="I1215" s="54" t="s">
        <v>3889</v>
      </c>
      <c r="J1215" s="16" t="s">
        <v>3890</v>
      </c>
      <c r="K1215" s="16" t="s">
        <v>3891</v>
      </c>
      <c r="L1215" s="16">
        <v>2021</v>
      </c>
      <c r="M1215" s="16"/>
      <c r="N1215" s="16"/>
      <c r="O1215" s="16"/>
      <c r="P1215" s="16"/>
      <c r="Q1215" s="16"/>
      <c r="R1215" s="16"/>
      <c r="S1215" s="54" t="s">
        <v>40</v>
      </c>
      <c r="T1215" s="16"/>
      <c r="U1215" s="16"/>
      <c r="V1215" s="16" t="str">
        <f t="shared" si="0"/>
        <v>B</v>
      </c>
      <c r="W1215" s="13" t="str">
        <f t="shared" si="1"/>
        <v>Q3</v>
      </c>
      <c r="X1215" s="16"/>
      <c r="Y1215" s="16" t="s">
        <v>3892</v>
      </c>
      <c r="Z1215" s="16" t="s">
        <v>43</v>
      </c>
    </row>
    <row r="1216" spans="1:26" ht="15" customHeight="1">
      <c r="A1216" s="86"/>
      <c r="B1216" s="86"/>
      <c r="C1216" s="87" t="s">
        <v>3893</v>
      </c>
      <c r="D1216" s="40">
        <v>1210</v>
      </c>
      <c r="E1216" s="10" t="s">
        <v>3894</v>
      </c>
      <c r="F1216" s="78" t="s">
        <v>168</v>
      </c>
      <c r="G1216" s="11" t="s">
        <v>58</v>
      </c>
      <c r="H1216" s="13" t="s">
        <v>3895</v>
      </c>
      <c r="I1216" s="13" t="s">
        <v>59</v>
      </c>
      <c r="J1216" s="13" t="s">
        <v>3896</v>
      </c>
      <c r="K1216" s="13" t="s">
        <v>3897</v>
      </c>
      <c r="L1216" s="13">
        <v>2021</v>
      </c>
      <c r="M1216" s="13"/>
      <c r="N1216" s="13"/>
      <c r="O1216" s="13" t="s">
        <v>172</v>
      </c>
      <c r="P1216" s="13"/>
      <c r="Q1216" s="13"/>
      <c r="R1216" s="13"/>
      <c r="S1216" s="13"/>
      <c r="T1216" s="13"/>
      <c r="U1216" s="13"/>
      <c r="V1216" s="16" t="str">
        <f t="shared" si="0"/>
        <v>B</v>
      </c>
      <c r="W1216" s="13" t="str">
        <f t="shared" si="1"/>
        <v>Q3</v>
      </c>
      <c r="X1216" s="13"/>
      <c r="Y1216" s="13" t="s">
        <v>3898</v>
      </c>
      <c r="Z1216" s="13" t="s">
        <v>1380</v>
      </c>
    </row>
    <row r="1217" spans="1:26" ht="15" customHeight="1">
      <c r="A1217" s="48"/>
      <c r="B1217" s="48"/>
      <c r="C1217" s="89" t="s">
        <v>3893</v>
      </c>
      <c r="D1217" s="40">
        <v>1211</v>
      </c>
      <c r="E1217" s="52" t="s">
        <v>3899</v>
      </c>
      <c r="F1217" s="54" t="s">
        <v>35</v>
      </c>
      <c r="G1217" s="16"/>
      <c r="H1217" s="16" t="s">
        <v>3900</v>
      </c>
      <c r="I1217" s="16" t="s">
        <v>59</v>
      </c>
      <c r="J1217" s="16" t="s">
        <v>3896</v>
      </c>
      <c r="K1217" s="16" t="s">
        <v>3897</v>
      </c>
      <c r="L1217" s="16">
        <v>2021</v>
      </c>
      <c r="M1217" s="16"/>
      <c r="N1217" s="16"/>
      <c r="O1217" s="16" t="s">
        <v>172</v>
      </c>
      <c r="P1217" s="16"/>
      <c r="Q1217" s="16"/>
      <c r="R1217" s="16"/>
      <c r="S1217" s="16"/>
      <c r="T1217" s="16"/>
      <c r="U1217" s="16"/>
      <c r="V1217" s="16" t="str">
        <f t="shared" si="0"/>
        <v>B</v>
      </c>
      <c r="W1217" s="13" t="str">
        <f t="shared" si="1"/>
        <v>Q3</v>
      </c>
      <c r="X1217" s="16"/>
      <c r="Y1217" s="16" t="s">
        <v>3898</v>
      </c>
      <c r="Z1217" s="16" t="s">
        <v>1380</v>
      </c>
    </row>
    <row r="1218" spans="1:26" ht="15" customHeight="1">
      <c r="A1218" s="48"/>
      <c r="B1218" s="48"/>
      <c r="C1218" s="89" t="s">
        <v>3893</v>
      </c>
      <c r="D1218" s="40">
        <v>1212</v>
      </c>
      <c r="E1218" s="52" t="s">
        <v>3901</v>
      </c>
      <c r="F1218" s="54" t="s">
        <v>35</v>
      </c>
      <c r="G1218" s="16"/>
      <c r="H1218" s="16" t="s">
        <v>1024</v>
      </c>
      <c r="I1218" s="16" t="s">
        <v>59</v>
      </c>
      <c r="J1218" s="16" t="s">
        <v>3902</v>
      </c>
      <c r="K1218" s="16" t="s">
        <v>3903</v>
      </c>
      <c r="L1218" s="16">
        <v>2021</v>
      </c>
      <c r="M1218" s="16"/>
      <c r="N1218" s="16"/>
      <c r="O1218" s="16"/>
      <c r="P1218" s="16"/>
      <c r="Q1218" s="16"/>
      <c r="R1218" s="16"/>
      <c r="S1218" s="16"/>
      <c r="T1218" s="16"/>
      <c r="U1218" s="16" t="s">
        <v>172</v>
      </c>
      <c r="V1218" s="16" t="str">
        <f t="shared" si="0"/>
        <v>NI</v>
      </c>
      <c r="W1218" s="13" t="str">
        <f t="shared" si="1"/>
        <v>NI</v>
      </c>
      <c r="X1218" s="16"/>
      <c r="Y1218" s="16" t="s">
        <v>3898</v>
      </c>
      <c r="Z1218" s="16" t="s">
        <v>1380</v>
      </c>
    </row>
    <row r="1219" spans="1:26" ht="15" customHeight="1">
      <c r="A1219" s="48"/>
      <c r="B1219" s="48"/>
      <c r="C1219" s="89" t="s">
        <v>3893</v>
      </c>
      <c r="D1219" s="40">
        <v>1213</v>
      </c>
      <c r="E1219" s="52" t="s">
        <v>3904</v>
      </c>
      <c r="F1219" s="53" t="s">
        <v>58</v>
      </c>
      <c r="G1219" s="115"/>
      <c r="H1219" s="115" t="s">
        <v>1560</v>
      </c>
      <c r="I1219" s="16" t="s">
        <v>59</v>
      </c>
      <c r="J1219" s="16" t="s">
        <v>804</v>
      </c>
      <c r="K1219" s="16" t="s">
        <v>805</v>
      </c>
      <c r="L1219" s="16">
        <v>2013</v>
      </c>
      <c r="M1219" s="16"/>
      <c r="N1219" s="54" t="s">
        <v>40</v>
      </c>
      <c r="O1219" s="16"/>
      <c r="P1219" s="16"/>
      <c r="Q1219" s="16"/>
      <c r="R1219" s="16"/>
      <c r="S1219" s="16"/>
      <c r="T1219" s="16"/>
      <c r="U1219" s="16"/>
      <c r="V1219" s="16" t="str">
        <f t="shared" si="0"/>
        <v>A2</v>
      </c>
      <c r="W1219" s="13" t="str">
        <f t="shared" si="1"/>
        <v>Q2</v>
      </c>
      <c r="X1219" s="16"/>
      <c r="Y1219" s="16" t="s">
        <v>3905</v>
      </c>
      <c r="Z1219" s="7" t="s">
        <v>2011</v>
      </c>
    </row>
    <row r="1220" spans="1:26" ht="15" customHeight="1">
      <c r="A1220" s="48"/>
      <c r="B1220" s="48"/>
      <c r="C1220" s="89" t="s">
        <v>3893</v>
      </c>
      <c r="D1220" s="40">
        <v>1214</v>
      </c>
      <c r="E1220" s="52" t="s">
        <v>3906</v>
      </c>
      <c r="F1220" s="53" t="s">
        <v>58</v>
      </c>
      <c r="G1220" s="115"/>
      <c r="H1220" s="115" t="s">
        <v>1024</v>
      </c>
      <c r="I1220" s="16" t="s">
        <v>59</v>
      </c>
      <c r="J1220" s="16" t="s">
        <v>804</v>
      </c>
      <c r="K1220" s="16" t="s">
        <v>805</v>
      </c>
      <c r="L1220" s="16">
        <v>2013</v>
      </c>
      <c r="M1220" s="16"/>
      <c r="N1220" s="54" t="s">
        <v>40</v>
      </c>
      <c r="O1220" s="16"/>
      <c r="P1220" s="16"/>
      <c r="Q1220" s="16"/>
      <c r="R1220" s="16"/>
      <c r="S1220" s="16"/>
      <c r="T1220" s="16"/>
      <c r="U1220" s="16"/>
      <c r="V1220" s="16" t="str">
        <f t="shared" si="0"/>
        <v>A2</v>
      </c>
      <c r="W1220" s="13" t="str">
        <f t="shared" si="1"/>
        <v>Q2</v>
      </c>
      <c r="X1220" s="16"/>
      <c r="Y1220" s="16" t="s">
        <v>3907</v>
      </c>
      <c r="Z1220" s="7" t="s">
        <v>2011</v>
      </c>
    </row>
    <row r="1221" spans="1:26" ht="15" customHeight="1">
      <c r="A1221" s="48"/>
      <c r="B1221" s="48"/>
      <c r="C1221" s="89" t="s">
        <v>3893</v>
      </c>
      <c r="D1221" s="40">
        <v>1215</v>
      </c>
      <c r="E1221" s="52" t="s">
        <v>3908</v>
      </c>
      <c r="F1221" s="53" t="s">
        <v>58</v>
      </c>
      <c r="G1221" s="115"/>
      <c r="H1221" s="115" t="s">
        <v>1024</v>
      </c>
      <c r="I1221" s="16" t="s">
        <v>59</v>
      </c>
      <c r="J1221" s="16" t="s">
        <v>3909</v>
      </c>
      <c r="K1221" s="46" t="s">
        <v>447</v>
      </c>
      <c r="L1221" s="16">
        <v>2013</v>
      </c>
      <c r="M1221" s="16"/>
      <c r="N1221" s="16"/>
      <c r="O1221" s="16"/>
      <c r="P1221" s="16"/>
      <c r="Q1221" s="16"/>
      <c r="R1221" s="16"/>
      <c r="S1221" s="16"/>
      <c r="T1221" s="16"/>
      <c r="U1221" s="16" t="s">
        <v>40</v>
      </c>
      <c r="V1221" s="16" t="str">
        <f t="shared" si="0"/>
        <v>NI</v>
      </c>
      <c r="W1221" s="13" t="str">
        <f t="shared" si="1"/>
        <v>NI</v>
      </c>
      <c r="X1221" s="16"/>
      <c r="Y1221" s="16" t="s">
        <v>3910</v>
      </c>
      <c r="Z1221" s="7" t="s">
        <v>43</v>
      </c>
    </row>
    <row r="1222" spans="1:26" ht="15" customHeight="1">
      <c r="A1222" s="48"/>
      <c r="B1222" s="48"/>
      <c r="C1222" s="89" t="s">
        <v>3893</v>
      </c>
      <c r="D1222" s="40">
        <v>1216</v>
      </c>
      <c r="E1222" s="52" t="s">
        <v>3911</v>
      </c>
      <c r="F1222" s="53" t="s">
        <v>58</v>
      </c>
      <c r="G1222" s="53"/>
      <c r="H1222" s="115" t="s">
        <v>1024</v>
      </c>
      <c r="I1222" s="16" t="s">
        <v>59</v>
      </c>
      <c r="J1222" s="16" t="s">
        <v>804</v>
      </c>
      <c r="K1222" s="16" t="s">
        <v>1986</v>
      </c>
      <c r="L1222" s="16">
        <v>2014</v>
      </c>
      <c r="M1222" s="16"/>
      <c r="N1222" s="16"/>
      <c r="O1222" s="16"/>
      <c r="P1222" s="16"/>
      <c r="Q1222" s="16"/>
      <c r="R1222" s="16"/>
      <c r="S1222" s="16"/>
      <c r="T1222" s="16"/>
      <c r="U1222" s="16" t="s">
        <v>40</v>
      </c>
      <c r="V1222" s="16" t="str">
        <f t="shared" si="0"/>
        <v>NI</v>
      </c>
      <c r="W1222" s="13" t="str">
        <f t="shared" si="1"/>
        <v>NI</v>
      </c>
      <c r="X1222" s="16"/>
      <c r="Y1222" s="16" t="s">
        <v>3907</v>
      </c>
      <c r="Z1222" s="16" t="s">
        <v>43</v>
      </c>
    </row>
    <row r="1223" spans="1:26" ht="15" customHeight="1">
      <c r="A1223" s="48"/>
      <c r="B1223" s="48"/>
      <c r="C1223" s="89" t="s">
        <v>3893</v>
      </c>
      <c r="D1223" s="40">
        <v>1217</v>
      </c>
      <c r="E1223" s="52" t="s">
        <v>3912</v>
      </c>
      <c r="F1223" s="53" t="s">
        <v>168</v>
      </c>
      <c r="G1223" s="53" t="s">
        <v>58</v>
      </c>
      <c r="H1223" s="115" t="s">
        <v>1024</v>
      </c>
      <c r="I1223" s="16" t="s">
        <v>59</v>
      </c>
      <c r="J1223" s="16" t="s">
        <v>2574</v>
      </c>
      <c r="K1223" s="16" t="s">
        <v>374</v>
      </c>
      <c r="L1223" s="16">
        <v>2014</v>
      </c>
      <c r="M1223" s="16"/>
      <c r="N1223" s="16" t="s">
        <v>40</v>
      </c>
      <c r="O1223" s="16"/>
      <c r="P1223" s="16"/>
      <c r="Q1223" s="16"/>
      <c r="R1223" s="16"/>
      <c r="S1223" s="16"/>
      <c r="T1223" s="16"/>
      <c r="U1223" s="16"/>
      <c r="V1223" s="16" t="str">
        <f t="shared" si="0"/>
        <v>A2</v>
      </c>
      <c r="W1223" s="13" t="str">
        <f t="shared" si="1"/>
        <v>Q2</v>
      </c>
      <c r="X1223" s="16"/>
      <c r="Y1223" s="16" t="s">
        <v>3907</v>
      </c>
      <c r="Z1223" s="16" t="s">
        <v>43</v>
      </c>
    </row>
    <row r="1224" spans="1:26" ht="15" customHeight="1">
      <c r="A1224" s="48"/>
      <c r="B1224" s="48"/>
      <c r="C1224" s="89" t="s">
        <v>3893</v>
      </c>
      <c r="D1224" s="40">
        <v>1218</v>
      </c>
      <c r="E1224" s="52" t="s">
        <v>3913</v>
      </c>
      <c r="F1224" s="53" t="s">
        <v>58</v>
      </c>
      <c r="G1224" s="53" t="s">
        <v>168</v>
      </c>
      <c r="H1224" s="115" t="s">
        <v>1024</v>
      </c>
      <c r="I1224" s="16" t="s">
        <v>59</v>
      </c>
      <c r="J1224" s="16" t="s">
        <v>1128</v>
      </c>
      <c r="K1224" s="16" t="s">
        <v>1129</v>
      </c>
      <c r="L1224" s="16">
        <v>2015</v>
      </c>
      <c r="M1224" s="16"/>
      <c r="N1224" s="16"/>
      <c r="O1224" s="16"/>
      <c r="P1224" s="54" t="s">
        <v>40</v>
      </c>
      <c r="Q1224" s="16"/>
      <c r="R1224" s="16"/>
      <c r="S1224" s="16"/>
      <c r="T1224" s="16"/>
      <c r="U1224" s="16"/>
      <c r="V1224" s="16" t="str">
        <f t="shared" si="0"/>
        <v>C</v>
      </c>
      <c r="W1224" s="13" t="str">
        <f t="shared" si="1"/>
        <v>Q4</v>
      </c>
      <c r="X1224" s="16"/>
      <c r="Y1224" s="16" t="s">
        <v>3907</v>
      </c>
      <c r="Z1224" s="16" t="s">
        <v>43</v>
      </c>
    </row>
    <row r="1225" spans="1:26" ht="15" customHeight="1">
      <c r="A1225" s="48"/>
      <c r="B1225" s="48"/>
      <c r="C1225" s="89" t="s">
        <v>3893</v>
      </c>
      <c r="D1225" s="40">
        <v>1219</v>
      </c>
      <c r="E1225" s="52" t="s">
        <v>3914</v>
      </c>
      <c r="F1225" s="53" t="s">
        <v>58</v>
      </c>
      <c r="G1225" s="53"/>
      <c r="H1225" s="115" t="s">
        <v>1024</v>
      </c>
      <c r="I1225" s="16" t="s">
        <v>59</v>
      </c>
      <c r="J1225" s="16" t="s">
        <v>804</v>
      </c>
      <c r="K1225" s="16" t="s">
        <v>1986</v>
      </c>
      <c r="L1225" s="16">
        <v>2015</v>
      </c>
      <c r="M1225" s="16"/>
      <c r="N1225" s="16"/>
      <c r="O1225" s="16"/>
      <c r="P1225" s="16"/>
      <c r="Q1225" s="16"/>
      <c r="R1225" s="16"/>
      <c r="S1225" s="16"/>
      <c r="T1225" s="16"/>
      <c r="U1225" s="16" t="s">
        <v>40</v>
      </c>
      <c r="V1225" s="16" t="str">
        <f t="shared" si="0"/>
        <v>NI</v>
      </c>
      <c r="W1225" s="13" t="str">
        <f t="shared" si="1"/>
        <v>NI</v>
      </c>
      <c r="X1225" s="16"/>
      <c r="Y1225" s="16" t="s">
        <v>3915</v>
      </c>
      <c r="Z1225" s="16" t="s">
        <v>43</v>
      </c>
    </row>
    <row r="1226" spans="1:26" ht="15" customHeight="1">
      <c r="A1226" s="48"/>
      <c r="B1226" s="48"/>
      <c r="C1226" s="89" t="s">
        <v>3893</v>
      </c>
      <c r="D1226" s="40">
        <v>1220</v>
      </c>
      <c r="E1226" s="52" t="s">
        <v>3916</v>
      </c>
      <c r="F1226" s="53" t="s">
        <v>58</v>
      </c>
      <c r="G1226" s="53" t="s">
        <v>168</v>
      </c>
      <c r="H1226" s="115" t="s">
        <v>1024</v>
      </c>
      <c r="I1226" s="16" t="s">
        <v>59</v>
      </c>
      <c r="J1226" s="16" t="s">
        <v>60</v>
      </c>
      <c r="K1226" s="16" t="s">
        <v>61</v>
      </c>
      <c r="L1226" s="16">
        <v>2015</v>
      </c>
      <c r="M1226" s="16"/>
      <c r="N1226" s="16"/>
      <c r="O1226" s="16" t="s">
        <v>40</v>
      </c>
      <c r="P1226" s="16"/>
      <c r="Q1226" s="16"/>
      <c r="R1226" s="16"/>
      <c r="S1226" s="16"/>
      <c r="T1226" s="16"/>
      <c r="U1226" s="16"/>
      <c r="V1226" s="16" t="str">
        <f t="shared" si="0"/>
        <v>B</v>
      </c>
      <c r="W1226" s="13" t="str">
        <f t="shared" si="1"/>
        <v>Q3</v>
      </c>
      <c r="X1226" s="73" t="s">
        <v>3917</v>
      </c>
      <c r="Y1226" s="16" t="s">
        <v>3918</v>
      </c>
      <c r="Z1226" s="16" t="s">
        <v>43</v>
      </c>
    </row>
    <row r="1227" spans="1:26" ht="15" customHeight="1">
      <c r="A1227" s="48"/>
      <c r="B1227" s="48"/>
      <c r="C1227" s="89" t="s">
        <v>3893</v>
      </c>
      <c r="D1227" s="40">
        <v>1221</v>
      </c>
      <c r="E1227" s="52" t="s">
        <v>3919</v>
      </c>
      <c r="F1227" s="53" t="s">
        <v>58</v>
      </c>
      <c r="G1227" s="53"/>
      <c r="H1227" s="115" t="s">
        <v>1024</v>
      </c>
      <c r="I1227" s="16" t="s">
        <v>59</v>
      </c>
      <c r="J1227" s="16" t="s">
        <v>1128</v>
      </c>
      <c r="K1227" s="16" t="s">
        <v>1129</v>
      </c>
      <c r="L1227" s="16">
        <v>2016</v>
      </c>
      <c r="M1227" s="16"/>
      <c r="N1227" s="16"/>
      <c r="O1227" s="16"/>
      <c r="P1227" s="54" t="s">
        <v>40</v>
      </c>
      <c r="Q1227" s="16"/>
      <c r="R1227" s="16"/>
      <c r="S1227" s="16"/>
      <c r="T1227" s="16"/>
      <c r="U1227" s="16"/>
      <c r="V1227" s="16" t="str">
        <f t="shared" si="0"/>
        <v>C</v>
      </c>
      <c r="W1227" s="13" t="str">
        <f t="shared" si="1"/>
        <v>Q4</v>
      </c>
      <c r="X1227" s="73" t="s">
        <v>3920</v>
      </c>
      <c r="Y1227" s="16" t="s">
        <v>3921</v>
      </c>
      <c r="Z1227" s="16" t="s">
        <v>43</v>
      </c>
    </row>
    <row r="1228" spans="1:26" ht="15" customHeight="1">
      <c r="A1228" s="48"/>
      <c r="B1228" s="48"/>
      <c r="C1228" s="89" t="s">
        <v>3893</v>
      </c>
      <c r="D1228" s="40">
        <v>1222</v>
      </c>
      <c r="E1228" s="52" t="s">
        <v>3922</v>
      </c>
      <c r="F1228" s="53" t="s">
        <v>58</v>
      </c>
      <c r="G1228" s="53"/>
      <c r="H1228" s="115" t="s">
        <v>3923</v>
      </c>
      <c r="I1228" s="16" t="s">
        <v>37</v>
      </c>
      <c r="J1228" s="16" t="s">
        <v>3924</v>
      </c>
      <c r="K1228" s="16" t="s">
        <v>3925</v>
      </c>
      <c r="L1228" s="16">
        <v>2016</v>
      </c>
      <c r="M1228" s="16"/>
      <c r="N1228" s="16"/>
      <c r="O1228" s="16"/>
      <c r="P1228" s="16"/>
      <c r="Q1228" s="16"/>
      <c r="R1228" s="16"/>
      <c r="S1228" s="16"/>
      <c r="T1228" s="16" t="s">
        <v>40</v>
      </c>
      <c r="U1228" s="16"/>
      <c r="V1228" s="16" t="str">
        <f t="shared" si="0"/>
        <v>C</v>
      </c>
      <c r="W1228" s="13" t="str">
        <f t="shared" si="1"/>
        <v>Q4</v>
      </c>
      <c r="X1228" s="16"/>
      <c r="Y1228" s="16" t="s">
        <v>3926</v>
      </c>
      <c r="Z1228" s="16" t="s">
        <v>43</v>
      </c>
    </row>
    <row r="1229" spans="1:26" ht="15" customHeight="1">
      <c r="A1229" s="48"/>
      <c r="B1229" s="48"/>
      <c r="C1229" s="89" t="s">
        <v>3893</v>
      </c>
      <c r="D1229" s="40">
        <v>1223</v>
      </c>
      <c r="E1229" s="52" t="s">
        <v>3927</v>
      </c>
      <c r="F1229" s="53" t="s">
        <v>58</v>
      </c>
      <c r="G1229" s="53"/>
      <c r="H1229" s="115" t="s">
        <v>3928</v>
      </c>
      <c r="I1229" s="16" t="s">
        <v>59</v>
      </c>
      <c r="J1229" s="16" t="s">
        <v>1670</v>
      </c>
      <c r="K1229" s="16" t="s">
        <v>579</v>
      </c>
      <c r="L1229" s="16">
        <v>2016</v>
      </c>
      <c r="M1229" s="16"/>
      <c r="N1229" s="16"/>
      <c r="O1229" s="16"/>
      <c r="P1229" s="16"/>
      <c r="Q1229" s="16"/>
      <c r="R1229" s="16"/>
      <c r="S1229" s="16"/>
      <c r="T1229" s="16"/>
      <c r="U1229" s="16" t="s">
        <v>40</v>
      </c>
      <c r="V1229" s="16" t="str">
        <f t="shared" si="0"/>
        <v>NI</v>
      </c>
      <c r="W1229" s="13" t="str">
        <f t="shared" si="1"/>
        <v>NI</v>
      </c>
      <c r="X1229" s="16"/>
      <c r="Y1229" s="16" t="s">
        <v>3929</v>
      </c>
      <c r="Z1229" s="16" t="s">
        <v>43</v>
      </c>
    </row>
    <row r="1230" spans="1:26" ht="15" customHeight="1">
      <c r="A1230" s="48"/>
      <c r="B1230" s="48"/>
      <c r="C1230" s="89" t="s">
        <v>3893</v>
      </c>
      <c r="D1230" s="40">
        <v>1224</v>
      </c>
      <c r="E1230" s="52" t="s">
        <v>3930</v>
      </c>
      <c r="F1230" s="53" t="s">
        <v>168</v>
      </c>
      <c r="G1230" s="53"/>
      <c r="H1230" s="115" t="s">
        <v>1024</v>
      </c>
      <c r="I1230" s="16" t="s">
        <v>59</v>
      </c>
      <c r="J1230" s="16" t="s">
        <v>523</v>
      </c>
      <c r="K1230" s="16" t="s">
        <v>447</v>
      </c>
      <c r="L1230" s="16">
        <v>2016</v>
      </c>
      <c r="M1230" s="16"/>
      <c r="N1230" s="16"/>
      <c r="O1230" s="16"/>
      <c r="P1230" s="16"/>
      <c r="Q1230" s="16"/>
      <c r="R1230" s="16"/>
      <c r="S1230" s="16"/>
      <c r="T1230" s="16"/>
      <c r="U1230" s="16" t="s">
        <v>40</v>
      </c>
      <c r="V1230" s="16" t="str">
        <f t="shared" si="0"/>
        <v>NI</v>
      </c>
      <c r="W1230" s="13" t="str">
        <f t="shared" si="1"/>
        <v>NI</v>
      </c>
      <c r="X1230" s="73" t="s">
        <v>3931</v>
      </c>
      <c r="Y1230" s="16" t="s">
        <v>3932</v>
      </c>
      <c r="Z1230" s="16" t="s">
        <v>43</v>
      </c>
    </row>
    <row r="1231" spans="1:26" ht="15" customHeight="1">
      <c r="A1231" s="48"/>
      <c r="B1231" s="48"/>
      <c r="C1231" s="89" t="s">
        <v>3893</v>
      </c>
      <c r="D1231" s="40">
        <v>1225</v>
      </c>
      <c r="E1231" s="52" t="s">
        <v>3933</v>
      </c>
      <c r="F1231" s="53" t="s">
        <v>168</v>
      </c>
      <c r="G1231" s="53" t="s">
        <v>58</v>
      </c>
      <c r="H1231" s="115" t="s">
        <v>1024</v>
      </c>
      <c r="I1231" s="16" t="s">
        <v>59</v>
      </c>
      <c r="J1231" s="16" t="s">
        <v>523</v>
      </c>
      <c r="K1231" s="16" t="s">
        <v>447</v>
      </c>
      <c r="L1231" s="16">
        <v>2016</v>
      </c>
      <c r="M1231" s="16"/>
      <c r="N1231" s="16"/>
      <c r="O1231" s="16"/>
      <c r="P1231" s="16"/>
      <c r="Q1231" s="16"/>
      <c r="R1231" s="16"/>
      <c r="S1231" s="16"/>
      <c r="T1231" s="16"/>
      <c r="U1231" s="16" t="s">
        <v>40</v>
      </c>
      <c r="V1231" s="16" t="str">
        <f t="shared" si="0"/>
        <v>NI</v>
      </c>
      <c r="W1231" s="13" t="str">
        <f t="shared" si="1"/>
        <v>NI</v>
      </c>
      <c r="X1231" s="73" t="s">
        <v>1142</v>
      </c>
      <c r="Y1231" s="16" t="s">
        <v>3934</v>
      </c>
      <c r="Z1231" s="16" t="s">
        <v>43</v>
      </c>
    </row>
    <row r="1232" spans="1:26" ht="15" customHeight="1">
      <c r="A1232" s="48"/>
      <c r="B1232" s="48"/>
      <c r="C1232" s="89" t="s">
        <v>3893</v>
      </c>
      <c r="D1232" s="40">
        <v>1226</v>
      </c>
      <c r="E1232" s="52" t="s">
        <v>3935</v>
      </c>
      <c r="F1232" s="53" t="s">
        <v>58</v>
      </c>
      <c r="G1232" s="53"/>
      <c r="H1232" s="115" t="s">
        <v>1024</v>
      </c>
      <c r="I1232" s="16" t="s">
        <v>59</v>
      </c>
      <c r="J1232" s="16" t="s">
        <v>523</v>
      </c>
      <c r="K1232" s="16" t="s">
        <v>447</v>
      </c>
      <c r="L1232" s="16">
        <v>2016</v>
      </c>
      <c r="M1232" s="16"/>
      <c r="N1232" s="16"/>
      <c r="O1232" s="16"/>
      <c r="P1232" s="16"/>
      <c r="Q1232" s="16"/>
      <c r="R1232" s="16"/>
      <c r="S1232" s="16"/>
      <c r="T1232" s="16"/>
      <c r="U1232" s="16" t="s">
        <v>40</v>
      </c>
      <c r="V1232" s="16" t="str">
        <f t="shared" si="0"/>
        <v>NI</v>
      </c>
      <c r="W1232" s="13" t="str">
        <f t="shared" si="1"/>
        <v>NI</v>
      </c>
      <c r="X1232" s="16"/>
      <c r="Y1232" s="16" t="s">
        <v>3936</v>
      </c>
      <c r="Z1232" s="16" t="s">
        <v>43</v>
      </c>
    </row>
    <row r="1233" spans="1:26" ht="15" customHeight="1">
      <c r="A1233" s="38"/>
      <c r="B1233" s="38"/>
      <c r="C1233" s="89" t="s">
        <v>3893</v>
      </c>
      <c r="D1233" s="40">
        <v>1227</v>
      </c>
      <c r="E1233" s="52" t="s">
        <v>3937</v>
      </c>
      <c r="F1233" s="53" t="s">
        <v>58</v>
      </c>
      <c r="G1233" s="53"/>
      <c r="H1233" s="115" t="s">
        <v>1024</v>
      </c>
      <c r="I1233" s="16" t="s">
        <v>753</v>
      </c>
      <c r="J1233" s="16" t="s">
        <v>873</v>
      </c>
      <c r="K1233" s="16" t="s">
        <v>874</v>
      </c>
      <c r="L1233" s="16">
        <v>2017</v>
      </c>
      <c r="M1233" s="16"/>
      <c r="N1233" s="16"/>
      <c r="O1233" s="16"/>
      <c r="P1233" s="16"/>
      <c r="Q1233" s="16"/>
      <c r="R1233" s="16"/>
      <c r="S1233" s="16" t="s">
        <v>40</v>
      </c>
      <c r="T1233" s="16"/>
      <c r="U1233" s="16"/>
      <c r="V1233" s="16" t="str">
        <f t="shared" si="0"/>
        <v>B</v>
      </c>
      <c r="W1233" s="13" t="str">
        <f t="shared" si="1"/>
        <v>Q3</v>
      </c>
      <c r="X1233" s="16"/>
      <c r="Y1233" s="16" t="s">
        <v>3938</v>
      </c>
      <c r="Z1233" s="16" t="s">
        <v>43</v>
      </c>
    </row>
    <row r="1234" spans="1:26" ht="15" customHeight="1">
      <c r="A1234" s="38"/>
      <c r="B1234" s="38"/>
      <c r="C1234" s="89" t="s">
        <v>3893</v>
      </c>
      <c r="D1234" s="40">
        <v>1228</v>
      </c>
      <c r="E1234" s="52" t="s">
        <v>3939</v>
      </c>
      <c r="F1234" s="53" t="s">
        <v>58</v>
      </c>
      <c r="G1234" s="53"/>
      <c r="H1234" s="115" t="s">
        <v>1024</v>
      </c>
      <c r="I1234" s="16" t="s">
        <v>753</v>
      </c>
      <c r="J1234" s="16" t="s">
        <v>873</v>
      </c>
      <c r="K1234" s="16" t="s">
        <v>874</v>
      </c>
      <c r="L1234" s="16">
        <v>2017</v>
      </c>
      <c r="M1234" s="16"/>
      <c r="N1234" s="16"/>
      <c r="O1234" s="16"/>
      <c r="P1234" s="16"/>
      <c r="Q1234" s="16"/>
      <c r="R1234" s="16"/>
      <c r="S1234" s="16" t="s">
        <v>40</v>
      </c>
      <c r="T1234" s="16"/>
      <c r="U1234" s="16"/>
      <c r="V1234" s="16" t="str">
        <f t="shared" si="0"/>
        <v>B</v>
      </c>
      <c r="W1234" s="13" t="str">
        <f t="shared" si="1"/>
        <v>Q3</v>
      </c>
      <c r="X1234" s="16"/>
      <c r="Y1234" s="16" t="s">
        <v>3940</v>
      </c>
      <c r="Z1234" s="16" t="s">
        <v>43</v>
      </c>
    </row>
    <row r="1235" spans="1:26" ht="15" customHeight="1">
      <c r="A1235" s="48"/>
      <c r="B1235" s="48"/>
      <c r="C1235" s="89" t="s">
        <v>3893</v>
      </c>
      <c r="D1235" s="40">
        <v>1229</v>
      </c>
      <c r="E1235" s="52" t="s">
        <v>3941</v>
      </c>
      <c r="F1235" s="53" t="s">
        <v>58</v>
      </c>
      <c r="G1235" s="53"/>
      <c r="H1235" s="115" t="s">
        <v>1024</v>
      </c>
      <c r="I1235" s="16" t="s">
        <v>753</v>
      </c>
      <c r="J1235" s="16" t="s">
        <v>873</v>
      </c>
      <c r="K1235" s="16" t="s">
        <v>874</v>
      </c>
      <c r="L1235" s="16">
        <v>2017</v>
      </c>
      <c r="M1235" s="16"/>
      <c r="N1235" s="16"/>
      <c r="O1235" s="16"/>
      <c r="P1235" s="16"/>
      <c r="Q1235" s="16"/>
      <c r="R1235" s="16"/>
      <c r="S1235" s="16" t="s">
        <v>40</v>
      </c>
      <c r="T1235" s="16"/>
      <c r="U1235" s="16"/>
      <c r="V1235" s="16" t="str">
        <f t="shared" si="0"/>
        <v>B</v>
      </c>
      <c r="W1235" s="13" t="str">
        <f t="shared" si="1"/>
        <v>Q3</v>
      </c>
      <c r="X1235" s="16" t="s">
        <v>3942</v>
      </c>
      <c r="Y1235" s="16" t="s">
        <v>3943</v>
      </c>
      <c r="Z1235" s="16" t="s">
        <v>43</v>
      </c>
    </row>
    <row r="1236" spans="1:26" ht="15" customHeight="1">
      <c r="A1236" s="48"/>
      <c r="B1236" s="48"/>
      <c r="C1236" s="89" t="s">
        <v>3893</v>
      </c>
      <c r="D1236" s="40">
        <v>1230</v>
      </c>
      <c r="E1236" s="52" t="s">
        <v>3944</v>
      </c>
      <c r="F1236" s="53" t="s">
        <v>58</v>
      </c>
      <c r="G1236" s="53"/>
      <c r="H1236" s="115" t="s">
        <v>1024</v>
      </c>
      <c r="I1236" s="16" t="s">
        <v>753</v>
      </c>
      <c r="J1236" s="16" t="s">
        <v>873</v>
      </c>
      <c r="K1236" s="16" t="s">
        <v>874</v>
      </c>
      <c r="L1236" s="16">
        <v>2017</v>
      </c>
      <c r="M1236" s="16"/>
      <c r="N1236" s="16"/>
      <c r="O1236" s="16"/>
      <c r="P1236" s="16"/>
      <c r="Q1236" s="16"/>
      <c r="R1236" s="16"/>
      <c r="S1236" s="16" t="s">
        <v>40</v>
      </c>
      <c r="T1236" s="16"/>
      <c r="U1236" s="16"/>
      <c r="V1236" s="16" t="str">
        <f t="shared" si="0"/>
        <v>B</v>
      </c>
      <c r="W1236" s="13" t="str">
        <f t="shared" si="1"/>
        <v>Q3</v>
      </c>
      <c r="X1236" s="16"/>
      <c r="Y1236" s="16" t="s">
        <v>3945</v>
      </c>
      <c r="Z1236" s="16" t="s">
        <v>43</v>
      </c>
    </row>
    <row r="1237" spans="1:26" ht="15" customHeight="1">
      <c r="A1237" s="48"/>
      <c r="B1237" s="48"/>
      <c r="C1237" s="89" t="s">
        <v>3893</v>
      </c>
      <c r="D1237" s="40">
        <v>1231</v>
      </c>
      <c r="E1237" s="52" t="s">
        <v>3946</v>
      </c>
      <c r="F1237" s="53" t="s">
        <v>58</v>
      </c>
      <c r="G1237" s="53"/>
      <c r="H1237" s="115" t="s">
        <v>3928</v>
      </c>
      <c r="I1237" s="16" t="s">
        <v>59</v>
      </c>
      <c r="J1237" s="16" t="s">
        <v>1670</v>
      </c>
      <c r="K1237" s="16" t="s">
        <v>579</v>
      </c>
      <c r="L1237" s="16">
        <v>2017</v>
      </c>
      <c r="M1237" s="16"/>
      <c r="N1237" s="16"/>
      <c r="O1237" s="16"/>
      <c r="P1237" s="16"/>
      <c r="Q1237" s="16"/>
      <c r="R1237" s="16"/>
      <c r="S1237" s="16"/>
      <c r="T1237" s="16"/>
      <c r="U1237" s="16" t="s">
        <v>40</v>
      </c>
      <c r="V1237" s="16" t="str">
        <f t="shared" si="0"/>
        <v>NI</v>
      </c>
      <c r="W1237" s="13" t="str">
        <f t="shared" si="1"/>
        <v>NI</v>
      </c>
      <c r="X1237" s="16"/>
      <c r="Y1237" s="16" t="s">
        <v>3947</v>
      </c>
      <c r="Z1237" s="16" t="s">
        <v>43</v>
      </c>
    </row>
    <row r="1238" spans="1:26" ht="15" customHeight="1">
      <c r="A1238" s="48"/>
      <c r="B1238" s="48"/>
      <c r="C1238" s="89" t="s">
        <v>3893</v>
      </c>
      <c r="D1238" s="40">
        <v>1232</v>
      </c>
      <c r="E1238" s="52" t="s">
        <v>3948</v>
      </c>
      <c r="F1238" s="53" t="s">
        <v>58</v>
      </c>
      <c r="G1238" s="53"/>
      <c r="H1238" s="115" t="s">
        <v>1024</v>
      </c>
      <c r="I1238" s="16" t="s">
        <v>190</v>
      </c>
      <c r="J1238" s="16" t="s">
        <v>826</v>
      </c>
      <c r="K1238" s="16" t="s">
        <v>827</v>
      </c>
      <c r="L1238" s="16">
        <v>2018</v>
      </c>
      <c r="M1238" s="16"/>
      <c r="N1238" s="16"/>
      <c r="O1238" s="16"/>
      <c r="P1238" s="16"/>
      <c r="Q1238" s="16"/>
      <c r="R1238" s="16"/>
      <c r="S1238" s="16" t="s">
        <v>40</v>
      </c>
      <c r="T1238" s="16"/>
      <c r="U1238" s="16"/>
      <c r="V1238" s="16" t="str">
        <f t="shared" si="0"/>
        <v>B</v>
      </c>
      <c r="W1238" s="13" t="str">
        <f t="shared" si="1"/>
        <v>Q3</v>
      </c>
      <c r="X1238" s="73" t="s">
        <v>3949</v>
      </c>
      <c r="Y1238" s="16" t="s">
        <v>3950</v>
      </c>
      <c r="Z1238" s="16" t="s">
        <v>43</v>
      </c>
    </row>
    <row r="1239" spans="1:26" ht="15" customHeight="1">
      <c r="A1239" s="48"/>
      <c r="B1239" s="48"/>
      <c r="C1239" s="89" t="s">
        <v>3893</v>
      </c>
      <c r="D1239" s="40">
        <v>1233</v>
      </c>
      <c r="E1239" s="52" t="s">
        <v>3951</v>
      </c>
      <c r="F1239" s="53" t="s">
        <v>58</v>
      </c>
      <c r="G1239" s="53" t="s">
        <v>168</v>
      </c>
      <c r="H1239" s="115" t="s">
        <v>1024</v>
      </c>
      <c r="I1239" s="16" t="s">
        <v>753</v>
      </c>
      <c r="J1239" s="16" t="s">
        <v>3952</v>
      </c>
      <c r="K1239" s="16" t="s">
        <v>3953</v>
      </c>
      <c r="L1239" s="16">
        <v>2018</v>
      </c>
      <c r="M1239" s="16"/>
      <c r="N1239" s="16"/>
      <c r="O1239" s="16"/>
      <c r="P1239" s="16"/>
      <c r="Q1239" s="16"/>
      <c r="R1239" s="16"/>
      <c r="S1239" s="16" t="s">
        <v>40</v>
      </c>
      <c r="T1239" s="16"/>
      <c r="U1239" s="16"/>
      <c r="V1239" s="16" t="str">
        <f t="shared" si="0"/>
        <v>B</v>
      </c>
      <c r="W1239" s="13" t="str">
        <f t="shared" si="1"/>
        <v>Q3</v>
      </c>
      <c r="X1239" s="73" t="s">
        <v>3954</v>
      </c>
      <c r="Y1239" s="16" t="s">
        <v>3955</v>
      </c>
      <c r="Z1239" s="16" t="s">
        <v>43</v>
      </c>
    </row>
    <row r="1240" spans="1:26" ht="15" customHeight="1">
      <c r="A1240" s="38"/>
      <c r="B1240" s="38"/>
      <c r="C1240" s="89" t="s">
        <v>3893</v>
      </c>
      <c r="D1240" s="40">
        <v>1234</v>
      </c>
      <c r="E1240" s="52" t="s">
        <v>3956</v>
      </c>
      <c r="F1240" s="53" t="s">
        <v>58</v>
      </c>
      <c r="G1240" s="53"/>
      <c r="H1240" s="115" t="s">
        <v>1024</v>
      </c>
      <c r="I1240" s="16" t="s">
        <v>753</v>
      </c>
      <c r="J1240" s="16" t="s">
        <v>873</v>
      </c>
      <c r="K1240" s="16" t="s">
        <v>874</v>
      </c>
      <c r="L1240" s="16">
        <v>2018</v>
      </c>
      <c r="M1240" s="16"/>
      <c r="N1240" s="16"/>
      <c r="O1240" s="16"/>
      <c r="P1240" s="16"/>
      <c r="Q1240" s="16"/>
      <c r="R1240" s="16"/>
      <c r="S1240" s="16" t="s">
        <v>40</v>
      </c>
      <c r="T1240" s="16"/>
      <c r="U1240" s="16"/>
      <c r="V1240" s="16" t="str">
        <f t="shared" si="0"/>
        <v>B</v>
      </c>
      <c r="W1240" s="13" t="str">
        <f t="shared" si="1"/>
        <v>Q3</v>
      </c>
      <c r="X1240" s="16"/>
      <c r="Y1240" s="16" t="s">
        <v>3957</v>
      </c>
      <c r="Z1240" s="16" t="s">
        <v>43</v>
      </c>
    </row>
    <row r="1241" spans="1:26" ht="15" customHeight="1">
      <c r="A1241" s="38"/>
      <c r="B1241" s="38"/>
      <c r="C1241" s="89" t="s">
        <v>3893</v>
      </c>
      <c r="D1241" s="40">
        <v>1235</v>
      </c>
      <c r="E1241" s="52" t="s">
        <v>3958</v>
      </c>
      <c r="F1241" s="53" t="s">
        <v>58</v>
      </c>
      <c r="G1241" s="53"/>
      <c r="H1241" s="115" t="s">
        <v>3959</v>
      </c>
      <c r="I1241" s="16" t="s">
        <v>37</v>
      </c>
      <c r="J1241" s="16" t="s">
        <v>3960</v>
      </c>
      <c r="K1241" s="16" t="s">
        <v>3961</v>
      </c>
      <c r="L1241" s="16">
        <v>2018</v>
      </c>
      <c r="M1241" s="16"/>
      <c r="N1241" s="16"/>
      <c r="O1241" s="16"/>
      <c r="P1241" s="16"/>
      <c r="Q1241" s="16"/>
      <c r="R1241" s="16"/>
      <c r="S1241" s="16" t="s">
        <v>40</v>
      </c>
      <c r="T1241" s="16"/>
      <c r="U1241" s="16"/>
      <c r="V1241" s="16" t="str">
        <f t="shared" si="0"/>
        <v>B</v>
      </c>
      <c r="W1241" s="13" t="str">
        <f t="shared" si="1"/>
        <v>Q3</v>
      </c>
      <c r="X1241" s="73" t="s">
        <v>3962</v>
      </c>
      <c r="Y1241" s="16" t="s">
        <v>3963</v>
      </c>
      <c r="Z1241" s="16" t="s">
        <v>43</v>
      </c>
    </row>
    <row r="1242" spans="1:26" ht="15" customHeight="1">
      <c r="A1242" s="38"/>
      <c r="B1242" s="38"/>
      <c r="C1242" s="89" t="s">
        <v>3893</v>
      </c>
      <c r="D1242" s="40">
        <v>1236</v>
      </c>
      <c r="E1242" s="52" t="s">
        <v>3964</v>
      </c>
      <c r="F1242" s="53" t="s">
        <v>58</v>
      </c>
      <c r="G1242" s="53"/>
      <c r="H1242" s="115" t="s">
        <v>3928</v>
      </c>
      <c r="I1242" s="16" t="s">
        <v>59</v>
      </c>
      <c r="J1242" s="16" t="s">
        <v>3965</v>
      </c>
      <c r="K1242" s="16" t="s">
        <v>1035</v>
      </c>
      <c r="L1242" s="16">
        <v>2018</v>
      </c>
      <c r="M1242" s="16"/>
      <c r="N1242" s="16"/>
      <c r="O1242" s="16"/>
      <c r="P1242" s="16"/>
      <c r="Q1242" s="16"/>
      <c r="R1242" s="16"/>
      <c r="S1242" s="16"/>
      <c r="T1242" s="16"/>
      <c r="U1242" s="16" t="s">
        <v>40</v>
      </c>
      <c r="V1242" s="16" t="str">
        <f t="shared" si="0"/>
        <v>NI</v>
      </c>
      <c r="W1242" s="13" t="str">
        <f t="shared" si="1"/>
        <v>NI</v>
      </c>
      <c r="X1242" s="16" t="s">
        <v>3966</v>
      </c>
      <c r="Y1242" s="16" t="s">
        <v>3907</v>
      </c>
      <c r="Z1242" s="16" t="s">
        <v>43</v>
      </c>
    </row>
    <row r="1243" spans="1:26" ht="15" customHeight="1">
      <c r="A1243" s="38"/>
      <c r="B1243" s="38"/>
      <c r="C1243" s="89" t="s">
        <v>3893</v>
      </c>
      <c r="D1243" s="40">
        <v>1237</v>
      </c>
      <c r="E1243" s="52" t="s">
        <v>3967</v>
      </c>
      <c r="F1243" s="53" t="s">
        <v>58</v>
      </c>
      <c r="G1243" s="53" t="s">
        <v>168</v>
      </c>
      <c r="H1243" s="115" t="s">
        <v>1560</v>
      </c>
      <c r="I1243" s="54" t="s">
        <v>190</v>
      </c>
      <c r="J1243" s="16" t="s">
        <v>826</v>
      </c>
      <c r="K1243" s="16" t="s">
        <v>827</v>
      </c>
      <c r="L1243" s="16">
        <v>2020</v>
      </c>
      <c r="M1243" s="16"/>
      <c r="N1243" s="16"/>
      <c r="O1243" s="16"/>
      <c r="P1243" s="16"/>
      <c r="Q1243" s="16"/>
      <c r="R1243" s="16"/>
      <c r="S1243" s="16" t="s">
        <v>40</v>
      </c>
      <c r="T1243" s="16"/>
      <c r="U1243" s="16"/>
      <c r="V1243" s="16" t="str">
        <f t="shared" si="0"/>
        <v>B</v>
      </c>
      <c r="W1243" s="13" t="str">
        <f t="shared" si="1"/>
        <v>Q3</v>
      </c>
      <c r="X1243" s="16"/>
      <c r="Y1243" s="16" t="s">
        <v>3968</v>
      </c>
      <c r="Z1243" s="16" t="s">
        <v>43</v>
      </c>
    </row>
    <row r="1244" spans="1:26" ht="15" customHeight="1">
      <c r="A1244" s="48"/>
      <c r="B1244" s="48"/>
      <c r="C1244" s="89" t="s">
        <v>3893</v>
      </c>
      <c r="D1244" s="40">
        <v>1238</v>
      </c>
      <c r="E1244" s="67" t="s">
        <v>3969</v>
      </c>
      <c r="F1244" s="53" t="s">
        <v>168</v>
      </c>
      <c r="G1244" s="53" t="s">
        <v>58</v>
      </c>
      <c r="H1244" s="115" t="s">
        <v>1560</v>
      </c>
      <c r="I1244" s="16" t="s">
        <v>59</v>
      </c>
      <c r="J1244" s="16" t="s">
        <v>1670</v>
      </c>
      <c r="K1244" s="16" t="s">
        <v>3970</v>
      </c>
      <c r="L1244" s="16">
        <v>2020</v>
      </c>
      <c r="M1244" s="16"/>
      <c r="N1244" s="16"/>
      <c r="O1244" s="16"/>
      <c r="P1244" s="16"/>
      <c r="Q1244" s="16"/>
      <c r="R1244" s="16"/>
      <c r="S1244" s="16"/>
      <c r="T1244" s="16"/>
      <c r="U1244" s="16" t="s">
        <v>40</v>
      </c>
      <c r="V1244" s="16" t="str">
        <f t="shared" si="0"/>
        <v>NI</v>
      </c>
      <c r="W1244" s="13" t="str">
        <f t="shared" si="1"/>
        <v>NI</v>
      </c>
      <c r="X1244" s="16" t="s">
        <v>3971</v>
      </c>
      <c r="Y1244" s="16" t="s">
        <v>3972</v>
      </c>
      <c r="Z1244" s="16" t="s">
        <v>43</v>
      </c>
    </row>
    <row r="1245" spans="1:26" ht="15" customHeight="1">
      <c r="A1245" s="48"/>
      <c r="B1245" s="48"/>
      <c r="C1245" s="89" t="s">
        <v>3893</v>
      </c>
      <c r="D1245" s="40">
        <v>1239</v>
      </c>
      <c r="E1245" s="67" t="s">
        <v>3973</v>
      </c>
      <c r="F1245" s="53" t="s">
        <v>58</v>
      </c>
      <c r="G1245" s="53"/>
      <c r="H1245" s="115" t="s">
        <v>1560</v>
      </c>
      <c r="I1245" s="16" t="s">
        <v>59</v>
      </c>
      <c r="J1245" s="16" t="s">
        <v>2740</v>
      </c>
      <c r="K1245" s="54" t="s">
        <v>3974</v>
      </c>
      <c r="L1245" s="16">
        <v>2020</v>
      </c>
      <c r="M1245" s="16"/>
      <c r="N1245" s="16"/>
      <c r="O1245" s="16"/>
      <c r="P1245" s="16"/>
      <c r="Q1245" s="16"/>
      <c r="R1245" s="16"/>
      <c r="S1245" s="16" t="s">
        <v>40</v>
      </c>
      <c r="T1245" s="16"/>
      <c r="U1245" s="16"/>
      <c r="V1245" s="16" t="str">
        <f t="shared" si="0"/>
        <v>B</v>
      </c>
      <c r="W1245" s="13" t="str">
        <f t="shared" si="1"/>
        <v>Q3</v>
      </c>
      <c r="X1245" s="16"/>
      <c r="Y1245" s="16" t="s">
        <v>3907</v>
      </c>
      <c r="Z1245" s="16" t="s">
        <v>43</v>
      </c>
    </row>
    <row r="1246" spans="1:26" ht="15" customHeight="1">
      <c r="A1246" s="48"/>
      <c r="B1246" s="48"/>
      <c r="C1246" s="89" t="s">
        <v>3893</v>
      </c>
      <c r="D1246" s="40">
        <v>1240</v>
      </c>
      <c r="E1246" s="52" t="s">
        <v>3975</v>
      </c>
      <c r="F1246" s="53" t="s">
        <v>58</v>
      </c>
      <c r="G1246" s="53"/>
      <c r="H1246" s="115" t="s">
        <v>1560</v>
      </c>
      <c r="I1246" s="16" t="s">
        <v>59</v>
      </c>
      <c r="J1246" s="16" t="s">
        <v>2740</v>
      </c>
      <c r="K1246" s="16" t="s">
        <v>3976</v>
      </c>
      <c r="L1246" s="16">
        <v>2020</v>
      </c>
      <c r="M1246" s="16"/>
      <c r="N1246" s="16"/>
      <c r="O1246" s="16"/>
      <c r="P1246" s="16"/>
      <c r="Q1246" s="16"/>
      <c r="R1246" s="16"/>
      <c r="S1246" s="16" t="s">
        <v>40</v>
      </c>
      <c r="T1246" s="16"/>
      <c r="U1246" s="16"/>
      <c r="V1246" s="16" t="str">
        <f t="shared" si="0"/>
        <v>B</v>
      </c>
      <c r="W1246" s="13" t="str">
        <f t="shared" si="1"/>
        <v>Q3</v>
      </c>
      <c r="X1246" s="16"/>
      <c r="Y1246" s="16" t="s">
        <v>3907</v>
      </c>
      <c r="Z1246" s="16" t="s">
        <v>43</v>
      </c>
    </row>
    <row r="1247" spans="1:26" ht="15" customHeight="1">
      <c r="A1247" s="86"/>
      <c r="B1247" s="86"/>
      <c r="C1247" s="92" t="s">
        <v>3977</v>
      </c>
      <c r="D1247" s="40">
        <v>1241</v>
      </c>
      <c r="E1247" s="10" t="s">
        <v>3978</v>
      </c>
      <c r="F1247" s="11" t="s">
        <v>58</v>
      </c>
      <c r="G1247" s="93"/>
      <c r="H1247" s="14"/>
      <c r="I1247" s="14"/>
      <c r="J1247" s="13" t="s">
        <v>3979</v>
      </c>
      <c r="K1247" s="13" t="s">
        <v>3980</v>
      </c>
      <c r="L1247" s="13">
        <v>2020</v>
      </c>
      <c r="M1247" s="13"/>
      <c r="N1247" s="13"/>
      <c r="O1247" s="13"/>
      <c r="P1247" s="13"/>
      <c r="Q1247" s="13" t="s">
        <v>40</v>
      </c>
      <c r="R1247" s="13"/>
      <c r="S1247" s="13"/>
      <c r="T1247" s="13"/>
      <c r="U1247" s="13"/>
      <c r="V1247" s="16" t="str">
        <f t="shared" si="0"/>
        <v>A1</v>
      </c>
      <c r="W1247" s="13" t="str">
        <f t="shared" si="1"/>
        <v>Q1</v>
      </c>
      <c r="X1247" s="14" t="s">
        <v>3981</v>
      </c>
      <c r="Y1247" s="13" t="s">
        <v>3982</v>
      </c>
      <c r="Z1247" s="13" t="s">
        <v>43</v>
      </c>
    </row>
    <row r="1248" spans="1:26" ht="15" customHeight="1">
      <c r="A1248" s="48"/>
      <c r="B1248" s="48"/>
      <c r="C1248" s="94" t="s">
        <v>3977</v>
      </c>
      <c r="D1248" s="40">
        <v>1242</v>
      </c>
      <c r="E1248" s="67" t="s">
        <v>3983</v>
      </c>
      <c r="F1248" s="53" t="s">
        <v>58</v>
      </c>
      <c r="G1248" s="41"/>
      <c r="H1248" s="46"/>
      <c r="I1248" s="45" t="s">
        <v>59</v>
      </c>
      <c r="J1248" s="54" t="s">
        <v>1024</v>
      </c>
      <c r="K1248" s="54" t="s">
        <v>430</v>
      </c>
      <c r="L1248" s="54">
        <v>2022</v>
      </c>
      <c r="M1248" s="16"/>
      <c r="N1248" s="16"/>
      <c r="O1248" s="54" t="s">
        <v>40</v>
      </c>
      <c r="P1248" s="16"/>
      <c r="Q1248" s="16"/>
      <c r="R1248" s="16"/>
      <c r="S1248" s="16"/>
      <c r="T1248" s="16"/>
      <c r="U1248" s="16"/>
      <c r="V1248" s="16" t="str">
        <f t="shared" si="0"/>
        <v>B</v>
      </c>
      <c r="W1248" s="13" t="str">
        <f t="shared" si="1"/>
        <v>Q3</v>
      </c>
      <c r="X1248" s="68" t="s">
        <v>3984</v>
      </c>
      <c r="Y1248" s="54" t="s">
        <v>3985</v>
      </c>
      <c r="Z1248" s="16"/>
    </row>
    <row r="1249" spans="1:26" ht="15" customHeight="1">
      <c r="A1249" s="48"/>
      <c r="B1249" s="48"/>
      <c r="C1249" s="94" t="s">
        <v>3977</v>
      </c>
      <c r="D1249" s="40">
        <v>1243</v>
      </c>
      <c r="E1249" s="67" t="s">
        <v>3986</v>
      </c>
      <c r="F1249" s="53" t="s">
        <v>58</v>
      </c>
      <c r="G1249" s="53" t="s">
        <v>782</v>
      </c>
      <c r="H1249" s="46"/>
      <c r="I1249" s="45" t="s">
        <v>59</v>
      </c>
      <c r="J1249" s="54" t="s">
        <v>3987</v>
      </c>
      <c r="K1249" s="81" t="s">
        <v>3988</v>
      </c>
      <c r="L1249" s="54">
        <v>2022</v>
      </c>
      <c r="M1249" s="16"/>
      <c r="N1249" s="16"/>
      <c r="O1249" s="16"/>
      <c r="P1249" s="54" t="s">
        <v>40</v>
      </c>
      <c r="Q1249" s="16"/>
      <c r="R1249" s="16"/>
      <c r="S1249" s="16"/>
      <c r="T1249" s="54" t="s">
        <v>40</v>
      </c>
      <c r="U1249" s="16"/>
      <c r="V1249" s="16" t="str">
        <f t="shared" si="0"/>
        <v>C</v>
      </c>
      <c r="W1249" s="13" t="str">
        <f t="shared" si="1"/>
        <v>Q4</v>
      </c>
      <c r="X1249" s="116" t="s">
        <v>3989</v>
      </c>
      <c r="Y1249" s="54" t="s">
        <v>3990</v>
      </c>
      <c r="Z1249" s="16"/>
    </row>
    <row r="1250" spans="1:26" ht="15" customHeight="1">
      <c r="A1250" s="48"/>
      <c r="B1250" s="48"/>
      <c r="C1250" s="94" t="s">
        <v>3977</v>
      </c>
      <c r="D1250" s="40">
        <v>1244</v>
      </c>
      <c r="E1250" s="67" t="s">
        <v>136</v>
      </c>
      <c r="F1250" s="53" t="s">
        <v>58</v>
      </c>
      <c r="G1250" s="41"/>
      <c r="H1250" s="46"/>
      <c r="I1250" s="54" t="s">
        <v>102</v>
      </c>
      <c r="J1250" s="54" t="s">
        <v>138</v>
      </c>
      <c r="K1250" s="81" t="s">
        <v>139</v>
      </c>
      <c r="L1250" s="54">
        <v>2022</v>
      </c>
      <c r="M1250" s="54" t="s">
        <v>40</v>
      </c>
      <c r="N1250" s="16"/>
      <c r="O1250" s="16"/>
      <c r="P1250" s="16"/>
      <c r="Q1250" s="54" t="s">
        <v>40</v>
      </c>
      <c r="R1250" s="16"/>
      <c r="S1250" s="16"/>
      <c r="T1250" s="16"/>
      <c r="U1250" s="16"/>
      <c r="V1250" s="16" t="str">
        <f t="shared" si="0"/>
        <v>A1</v>
      </c>
      <c r="W1250" s="13" t="str">
        <f t="shared" si="1"/>
        <v>Q1</v>
      </c>
      <c r="X1250" s="116" t="s">
        <v>3991</v>
      </c>
      <c r="Y1250" s="54" t="s">
        <v>3992</v>
      </c>
      <c r="Z1250" s="16"/>
    </row>
    <row r="1251" spans="1:26" ht="15" customHeight="1">
      <c r="A1251" s="48"/>
      <c r="B1251" s="48"/>
      <c r="C1251" s="94" t="s">
        <v>3977</v>
      </c>
      <c r="D1251" s="40">
        <v>1245</v>
      </c>
      <c r="E1251" s="52" t="s">
        <v>3993</v>
      </c>
      <c r="F1251" s="53" t="s">
        <v>58</v>
      </c>
      <c r="G1251" s="41"/>
      <c r="H1251" s="46"/>
      <c r="I1251" s="46"/>
      <c r="J1251" s="16" t="s">
        <v>2435</v>
      </c>
      <c r="K1251" s="54" t="s">
        <v>827</v>
      </c>
      <c r="L1251" s="16">
        <v>2020</v>
      </c>
      <c r="M1251" s="16"/>
      <c r="N1251" s="16"/>
      <c r="O1251" s="16"/>
      <c r="P1251" s="16"/>
      <c r="Q1251" s="16"/>
      <c r="R1251" s="16" t="s">
        <v>40</v>
      </c>
      <c r="S1251" s="16"/>
      <c r="T1251" s="16"/>
      <c r="U1251" s="16"/>
      <c r="V1251" s="16" t="str">
        <f t="shared" si="0"/>
        <v>A2</v>
      </c>
      <c r="W1251" s="13" t="str">
        <f t="shared" si="1"/>
        <v>Q2</v>
      </c>
      <c r="X1251" s="46" t="s">
        <v>3981</v>
      </c>
      <c r="Y1251" s="16" t="s">
        <v>3994</v>
      </c>
      <c r="Z1251" s="16" t="s">
        <v>43</v>
      </c>
    </row>
    <row r="1252" spans="1:26" ht="15" customHeight="1">
      <c r="A1252" s="48"/>
      <c r="B1252" s="48"/>
      <c r="C1252" s="94" t="s">
        <v>3977</v>
      </c>
      <c r="D1252" s="40">
        <v>1246</v>
      </c>
      <c r="E1252" s="52" t="s">
        <v>3995</v>
      </c>
      <c r="F1252" s="53" t="s">
        <v>58</v>
      </c>
      <c r="G1252" s="41"/>
      <c r="H1252" s="46"/>
      <c r="I1252" s="46"/>
      <c r="J1252" s="16" t="s">
        <v>3996</v>
      </c>
      <c r="K1252" s="54" t="s">
        <v>67</v>
      </c>
      <c r="L1252" s="16">
        <v>2020</v>
      </c>
      <c r="M1252" s="16"/>
      <c r="N1252" s="16"/>
      <c r="O1252" s="16"/>
      <c r="P1252" s="16"/>
      <c r="Q1252" s="16"/>
      <c r="R1252" s="16"/>
      <c r="S1252" s="16"/>
      <c r="T1252" s="16" t="s">
        <v>40</v>
      </c>
      <c r="U1252" s="16"/>
      <c r="V1252" s="16" t="str">
        <f t="shared" si="0"/>
        <v>C</v>
      </c>
      <c r="W1252" s="13" t="str">
        <f t="shared" si="1"/>
        <v>Q4</v>
      </c>
      <c r="X1252" s="46" t="s">
        <v>3981</v>
      </c>
      <c r="Y1252" s="16" t="s">
        <v>3997</v>
      </c>
      <c r="Z1252" s="16" t="s">
        <v>1380</v>
      </c>
    </row>
    <row r="1253" spans="1:26" ht="15" customHeight="1">
      <c r="A1253" s="48"/>
      <c r="B1253" s="48"/>
      <c r="C1253" s="94" t="s">
        <v>3977</v>
      </c>
      <c r="D1253" s="40">
        <v>1247</v>
      </c>
      <c r="E1253" s="52" t="s">
        <v>3998</v>
      </c>
      <c r="F1253" s="53" t="s">
        <v>58</v>
      </c>
      <c r="G1253" s="41"/>
      <c r="H1253" s="46"/>
      <c r="I1253" s="46"/>
      <c r="J1253" s="16" t="s">
        <v>2435</v>
      </c>
      <c r="K1253" s="54" t="s">
        <v>827</v>
      </c>
      <c r="L1253" s="16">
        <v>2020</v>
      </c>
      <c r="M1253" s="16"/>
      <c r="N1253" s="16"/>
      <c r="O1253" s="16"/>
      <c r="P1253" s="16"/>
      <c r="Q1253" s="16"/>
      <c r="R1253" s="16" t="s">
        <v>40</v>
      </c>
      <c r="S1253" s="16"/>
      <c r="T1253" s="16"/>
      <c r="U1253" s="16"/>
      <c r="V1253" s="16" t="str">
        <f t="shared" si="0"/>
        <v>A2</v>
      </c>
      <c r="W1253" s="13" t="str">
        <f t="shared" si="1"/>
        <v>Q2</v>
      </c>
      <c r="X1253" s="46" t="s">
        <v>3981</v>
      </c>
      <c r="Y1253" s="16" t="s">
        <v>3999</v>
      </c>
      <c r="Z1253" s="16" t="s">
        <v>43</v>
      </c>
    </row>
    <row r="1254" spans="1:26" ht="15" customHeight="1">
      <c r="A1254" s="48"/>
      <c r="B1254" s="48"/>
      <c r="C1254" s="94" t="s">
        <v>3977</v>
      </c>
      <c r="D1254" s="40">
        <v>1248</v>
      </c>
      <c r="E1254" s="52" t="s">
        <v>4000</v>
      </c>
      <c r="F1254" s="53" t="s">
        <v>58</v>
      </c>
      <c r="G1254" s="41"/>
      <c r="H1254" s="46"/>
      <c r="I1254" s="46"/>
      <c r="J1254" s="16" t="s">
        <v>2990</v>
      </c>
      <c r="K1254" s="54" t="s">
        <v>4001</v>
      </c>
      <c r="L1254" s="16">
        <v>2019</v>
      </c>
      <c r="M1254" s="16"/>
      <c r="N1254" s="16"/>
      <c r="O1254" s="16"/>
      <c r="P1254" s="16" t="s">
        <v>40</v>
      </c>
      <c r="Q1254" s="16"/>
      <c r="R1254" s="16"/>
      <c r="S1254" s="16"/>
      <c r="T1254" s="16"/>
      <c r="U1254" s="16"/>
      <c r="V1254" s="16" t="str">
        <f t="shared" si="0"/>
        <v>C</v>
      </c>
      <c r="W1254" s="13" t="str">
        <f t="shared" si="1"/>
        <v>Q4</v>
      </c>
      <c r="X1254" s="71" t="s">
        <v>4002</v>
      </c>
      <c r="Y1254" s="16" t="s">
        <v>4003</v>
      </c>
      <c r="Z1254" s="16" t="s">
        <v>43</v>
      </c>
    </row>
    <row r="1255" spans="1:26" ht="15" customHeight="1">
      <c r="A1255" s="48"/>
      <c r="B1255" s="48"/>
      <c r="C1255" s="94" t="s">
        <v>3977</v>
      </c>
      <c r="D1255" s="40">
        <v>1249</v>
      </c>
      <c r="E1255" s="52" t="s">
        <v>4004</v>
      </c>
      <c r="F1255" s="53" t="s">
        <v>58</v>
      </c>
      <c r="G1255" s="41"/>
      <c r="H1255" s="46"/>
      <c r="I1255" s="46"/>
      <c r="J1255" s="16" t="s">
        <v>1046</v>
      </c>
      <c r="K1255" s="16" t="s">
        <v>1035</v>
      </c>
      <c r="L1255" s="16">
        <v>2019</v>
      </c>
      <c r="M1255" s="16"/>
      <c r="N1255" s="16"/>
      <c r="O1255" s="16"/>
      <c r="P1255" s="16" t="s">
        <v>40</v>
      </c>
      <c r="Q1255" s="16"/>
      <c r="R1255" s="16"/>
      <c r="S1255" s="16"/>
      <c r="T1255" s="16"/>
      <c r="U1255" s="16"/>
      <c r="V1255" s="16" t="str">
        <f t="shared" si="0"/>
        <v>C</v>
      </c>
      <c r="W1255" s="13" t="str">
        <f t="shared" si="1"/>
        <v>Q4</v>
      </c>
      <c r="X1255" s="16" t="s">
        <v>3981</v>
      </c>
      <c r="Y1255" s="16" t="s">
        <v>4005</v>
      </c>
      <c r="Z1255" s="16" t="s">
        <v>43</v>
      </c>
    </row>
    <row r="1256" spans="1:26" ht="15" customHeight="1">
      <c r="A1256" s="48"/>
      <c r="B1256" s="48"/>
      <c r="C1256" s="94" t="s">
        <v>3977</v>
      </c>
      <c r="D1256" s="40">
        <v>1250</v>
      </c>
      <c r="E1256" s="69" t="s">
        <v>4006</v>
      </c>
      <c r="F1256" s="53" t="s">
        <v>58</v>
      </c>
      <c r="G1256" s="41"/>
      <c r="H1256" s="46"/>
      <c r="I1256" s="46"/>
      <c r="J1256" s="46" t="s">
        <v>4007</v>
      </c>
      <c r="K1256" s="45" t="s">
        <v>1035</v>
      </c>
      <c r="L1256" s="16">
        <v>2018</v>
      </c>
      <c r="M1256" s="16"/>
      <c r="N1256" s="16"/>
      <c r="O1256" s="16"/>
      <c r="P1256" s="16" t="s">
        <v>40</v>
      </c>
      <c r="Q1256" s="16"/>
      <c r="R1256" s="16"/>
      <c r="S1256" s="16"/>
      <c r="T1256" s="16"/>
      <c r="U1256" s="16"/>
      <c r="V1256" s="16" t="str">
        <f t="shared" si="0"/>
        <v>C</v>
      </c>
      <c r="W1256" s="13" t="str">
        <f t="shared" si="1"/>
        <v>Q4</v>
      </c>
      <c r="X1256" s="71" t="s">
        <v>1124</v>
      </c>
      <c r="Y1256" s="46" t="s">
        <v>4008</v>
      </c>
      <c r="Z1256" s="16" t="s">
        <v>43</v>
      </c>
    </row>
    <row r="1257" spans="1:26" ht="15" customHeight="1">
      <c r="A1257" s="48"/>
      <c r="B1257" s="48"/>
      <c r="C1257" s="94" t="s">
        <v>3977</v>
      </c>
      <c r="D1257" s="40">
        <v>1251</v>
      </c>
      <c r="E1257" s="69" t="s">
        <v>4009</v>
      </c>
      <c r="F1257" s="53" t="s">
        <v>58</v>
      </c>
      <c r="G1257" s="41"/>
      <c r="H1257" s="46"/>
      <c r="I1257" s="46"/>
      <c r="J1257" s="46" t="s">
        <v>4010</v>
      </c>
      <c r="K1257" s="46" t="s">
        <v>4011</v>
      </c>
      <c r="L1257" s="16">
        <v>2017</v>
      </c>
      <c r="M1257" s="16"/>
      <c r="N1257" s="16"/>
      <c r="O1257" s="16"/>
      <c r="P1257" s="16"/>
      <c r="Q1257" s="16" t="s">
        <v>40</v>
      </c>
      <c r="R1257" s="16"/>
      <c r="S1257" s="16"/>
      <c r="T1257" s="16"/>
      <c r="U1257" s="16"/>
      <c r="V1257" s="16" t="str">
        <f t="shared" si="0"/>
        <v>A1</v>
      </c>
      <c r="W1257" s="13" t="str">
        <f t="shared" si="1"/>
        <v>Q1</v>
      </c>
      <c r="X1257" s="46" t="s">
        <v>4012</v>
      </c>
      <c r="Y1257" s="46" t="s">
        <v>4013</v>
      </c>
      <c r="Z1257" s="16" t="s">
        <v>43</v>
      </c>
    </row>
    <row r="1258" spans="1:26" ht="15" customHeight="1">
      <c r="A1258" s="48"/>
      <c r="B1258" s="48"/>
      <c r="C1258" s="94" t="s">
        <v>3977</v>
      </c>
      <c r="D1258" s="40">
        <v>1252</v>
      </c>
      <c r="E1258" s="52" t="s">
        <v>4014</v>
      </c>
      <c r="F1258" s="53" t="s">
        <v>58</v>
      </c>
      <c r="G1258" s="41"/>
      <c r="H1258" s="46"/>
      <c r="I1258" s="46"/>
      <c r="J1258" s="16" t="s">
        <v>2332</v>
      </c>
      <c r="K1258" s="16" t="s">
        <v>721</v>
      </c>
      <c r="L1258" s="16">
        <v>2016</v>
      </c>
      <c r="M1258" s="16"/>
      <c r="N1258" s="16"/>
      <c r="O1258" s="16"/>
      <c r="P1258" s="16"/>
      <c r="Q1258" s="16" t="s">
        <v>40</v>
      </c>
      <c r="R1258" s="16"/>
      <c r="S1258" s="16"/>
      <c r="T1258" s="16"/>
      <c r="U1258" s="16"/>
      <c r="V1258" s="16" t="str">
        <f t="shared" si="0"/>
        <v>A1</v>
      </c>
      <c r="W1258" s="13" t="str">
        <f t="shared" si="1"/>
        <v>Q1</v>
      </c>
      <c r="X1258" s="73" t="s">
        <v>4015</v>
      </c>
      <c r="Y1258" s="16" t="s">
        <v>4016</v>
      </c>
      <c r="Z1258" s="16" t="s">
        <v>43</v>
      </c>
    </row>
    <row r="1259" spans="1:26" ht="15" customHeight="1">
      <c r="A1259" s="48"/>
      <c r="B1259" s="48"/>
      <c r="C1259" s="94" t="s">
        <v>3977</v>
      </c>
      <c r="D1259" s="40">
        <v>1253</v>
      </c>
      <c r="E1259" s="69" t="s">
        <v>4017</v>
      </c>
      <c r="F1259" s="53" t="s">
        <v>58</v>
      </c>
      <c r="G1259" s="41"/>
      <c r="H1259" s="46"/>
      <c r="I1259" s="46"/>
      <c r="J1259" s="46" t="s">
        <v>2338</v>
      </c>
      <c r="K1259" s="46" t="s">
        <v>658</v>
      </c>
      <c r="L1259" s="16">
        <v>2016</v>
      </c>
      <c r="M1259" s="16"/>
      <c r="N1259" s="16"/>
      <c r="O1259" s="16" t="s">
        <v>40</v>
      </c>
      <c r="P1259" s="16"/>
      <c r="Q1259" s="16"/>
      <c r="R1259" s="16"/>
      <c r="S1259" s="16"/>
      <c r="T1259" s="16"/>
      <c r="U1259" s="16"/>
      <c r="V1259" s="16" t="str">
        <f t="shared" si="0"/>
        <v>B</v>
      </c>
      <c r="W1259" s="13" t="str">
        <f t="shared" si="1"/>
        <v>Q3</v>
      </c>
      <c r="X1259" s="71" t="s">
        <v>659</v>
      </c>
      <c r="Y1259" s="46" t="s">
        <v>4018</v>
      </c>
      <c r="Z1259" s="16" t="s">
        <v>43</v>
      </c>
    </row>
    <row r="1260" spans="1:26" ht="15" customHeight="1">
      <c r="A1260" s="48"/>
      <c r="B1260" s="48"/>
      <c r="C1260" s="94" t="s">
        <v>3977</v>
      </c>
      <c r="D1260" s="40">
        <v>1254</v>
      </c>
      <c r="E1260" s="69" t="s">
        <v>3986</v>
      </c>
      <c r="F1260" s="53" t="s">
        <v>58</v>
      </c>
      <c r="G1260" s="41"/>
      <c r="H1260" s="46"/>
      <c r="I1260" s="46"/>
      <c r="J1260" s="46" t="s">
        <v>4019</v>
      </c>
      <c r="K1260" s="16" t="s">
        <v>714</v>
      </c>
      <c r="L1260" s="16">
        <v>2016</v>
      </c>
      <c r="M1260" s="16"/>
      <c r="N1260" s="16"/>
      <c r="O1260" s="16"/>
      <c r="P1260" s="7" t="s">
        <v>40</v>
      </c>
      <c r="Q1260" s="16"/>
      <c r="R1260" s="16"/>
      <c r="S1260" s="16"/>
      <c r="T1260" s="16"/>
      <c r="U1260" s="16"/>
      <c r="V1260" s="16" t="str">
        <f t="shared" si="0"/>
        <v>C</v>
      </c>
      <c r="W1260" s="13" t="str">
        <f t="shared" si="1"/>
        <v>Q4</v>
      </c>
      <c r="X1260" s="46" t="s">
        <v>715</v>
      </c>
      <c r="Y1260" s="46" t="s">
        <v>4020</v>
      </c>
      <c r="Z1260" s="16" t="s">
        <v>43</v>
      </c>
    </row>
    <row r="1261" spans="1:26" ht="15" customHeight="1">
      <c r="A1261" s="48"/>
      <c r="B1261" s="48"/>
      <c r="C1261" s="94" t="s">
        <v>3977</v>
      </c>
      <c r="D1261" s="40">
        <v>1255</v>
      </c>
      <c r="E1261" s="52" t="s">
        <v>4021</v>
      </c>
      <c r="F1261" s="53" t="s">
        <v>58</v>
      </c>
      <c r="G1261" s="41"/>
      <c r="H1261" s="46"/>
      <c r="I1261" s="46"/>
      <c r="J1261" s="16" t="s">
        <v>804</v>
      </c>
      <c r="K1261" s="16" t="s">
        <v>805</v>
      </c>
      <c r="L1261" s="16">
        <v>2015</v>
      </c>
      <c r="M1261" s="16"/>
      <c r="N1261" s="16" t="s">
        <v>40</v>
      </c>
      <c r="O1261" s="16"/>
      <c r="P1261" s="16"/>
      <c r="Q1261" s="16"/>
      <c r="R1261" s="16"/>
      <c r="S1261" s="16"/>
      <c r="T1261" s="16"/>
      <c r="U1261" s="16"/>
      <c r="V1261" s="16" t="str">
        <f t="shared" si="0"/>
        <v>A2</v>
      </c>
      <c r="W1261" s="13" t="str">
        <f t="shared" si="1"/>
        <v>Q2</v>
      </c>
      <c r="X1261" s="16" t="s">
        <v>853</v>
      </c>
      <c r="Y1261" s="16" t="s">
        <v>4022</v>
      </c>
      <c r="Z1261" s="16" t="s">
        <v>1380</v>
      </c>
    </row>
    <row r="1262" spans="1:26" ht="15" customHeight="1">
      <c r="A1262" s="48"/>
      <c r="B1262" s="48"/>
      <c r="C1262" s="94" t="s">
        <v>3977</v>
      </c>
      <c r="D1262" s="40">
        <v>1256</v>
      </c>
      <c r="E1262" s="52" t="s">
        <v>4023</v>
      </c>
      <c r="F1262" s="53" t="s">
        <v>58</v>
      </c>
      <c r="G1262" s="41"/>
      <c r="H1262" s="46"/>
      <c r="I1262" s="46"/>
      <c r="J1262" s="16" t="s">
        <v>4024</v>
      </c>
      <c r="K1262" s="16" t="s">
        <v>2381</v>
      </c>
      <c r="L1262" s="16">
        <v>2015</v>
      </c>
      <c r="M1262" s="16"/>
      <c r="N1262" s="16"/>
      <c r="O1262" s="16"/>
      <c r="P1262" s="16"/>
      <c r="Q1262" s="16" t="s">
        <v>40</v>
      </c>
      <c r="R1262" s="16"/>
      <c r="S1262" s="16"/>
      <c r="T1262" s="16"/>
      <c r="U1262" s="16"/>
      <c r="V1262" s="16" t="str">
        <f t="shared" si="0"/>
        <v>A1</v>
      </c>
      <c r="W1262" s="13" t="str">
        <f t="shared" si="1"/>
        <v>Q1</v>
      </c>
      <c r="X1262" s="16" t="s">
        <v>4025</v>
      </c>
      <c r="Y1262" s="16" t="s">
        <v>4026</v>
      </c>
      <c r="Z1262" s="16" t="s">
        <v>1380</v>
      </c>
    </row>
    <row r="1263" spans="1:26" ht="15" customHeight="1">
      <c r="A1263" s="48"/>
      <c r="B1263" s="48"/>
      <c r="C1263" s="94" t="s">
        <v>3977</v>
      </c>
      <c r="D1263" s="40">
        <v>1257</v>
      </c>
      <c r="E1263" s="52" t="s">
        <v>4027</v>
      </c>
      <c r="F1263" s="53" t="s">
        <v>58</v>
      </c>
      <c r="G1263" s="41"/>
      <c r="H1263" s="46"/>
      <c r="I1263" s="46"/>
      <c r="J1263" s="16" t="s">
        <v>804</v>
      </c>
      <c r="K1263" s="16" t="s">
        <v>805</v>
      </c>
      <c r="L1263" s="16">
        <v>2015</v>
      </c>
      <c r="M1263" s="16"/>
      <c r="N1263" s="16" t="s">
        <v>40</v>
      </c>
      <c r="O1263" s="16"/>
      <c r="P1263" s="16"/>
      <c r="Q1263" s="16"/>
      <c r="R1263" s="16"/>
      <c r="S1263" s="16"/>
      <c r="T1263" s="16"/>
      <c r="U1263" s="16"/>
      <c r="V1263" s="16" t="str">
        <f t="shared" si="0"/>
        <v>A2</v>
      </c>
      <c r="W1263" s="13" t="str">
        <f t="shared" si="1"/>
        <v>Q2</v>
      </c>
      <c r="X1263" s="16" t="s">
        <v>4028</v>
      </c>
      <c r="Y1263" s="16" t="s">
        <v>4029</v>
      </c>
      <c r="Z1263" s="16" t="s">
        <v>43</v>
      </c>
    </row>
    <row r="1264" spans="1:26" ht="15" customHeight="1">
      <c r="A1264" s="48"/>
      <c r="B1264" s="48"/>
      <c r="C1264" s="94" t="s">
        <v>3977</v>
      </c>
      <c r="D1264" s="40">
        <v>1258</v>
      </c>
      <c r="E1264" s="52" t="s">
        <v>4030</v>
      </c>
      <c r="F1264" s="53" t="s">
        <v>51</v>
      </c>
      <c r="G1264" s="41"/>
      <c r="H1264" s="46"/>
      <c r="I1264" s="46"/>
      <c r="J1264" s="16" t="s">
        <v>4031</v>
      </c>
      <c r="K1264" s="16" t="s">
        <v>858</v>
      </c>
      <c r="L1264" s="16">
        <v>2015</v>
      </c>
      <c r="M1264" s="16"/>
      <c r="N1264" s="16" t="s">
        <v>40</v>
      </c>
      <c r="O1264" s="16"/>
      <c r="P1264" s="16"/>
      <c r="Q1264" s="16"/>
      <c r="R1264" s="16"/>
      <c r="S1264" s="16"/>
      <c r="T1264" s="16"/>
      <c r="U1264" s="16"/>
      <c r="V1264" s="16" t="str">
        <f t="shared" si="0"/>
        <v>A2</v>
      </c>
      <c r="W1264" s="13" t="str">
        <f t="shared" si="1"/>
        <v>Q2</v>
      </c>
      <c r="X1264" s="73" t="s">
        <v>4032</v>
      </c>
      <c r="Y1264" s="16" t="s">
        <v>4033</v>
      </c>
      <c r="Z1264" s="16" t="s">
        <v>43</v>
      </c>
    </row>
    <row r="1265" spans="1:26" ht="15" customHeight="1">
      <c r="A1265" s="48"/>
      <c r="B1265" s="48"/>
      <c r="C1265" s="94" t="s">
        <v>3977</v>
      </c>
      <c r="D1265" s="40">
        <v>1259</v>
      </c>
      <c r="E1265" s="52" t="s">
        <v>4034</v>
      </c>
      <c r="F1265" s="53" t="s">
        <v>58</v>
      </c>
      <c r="G1265" s="41"/>
      <c r="H1265" s="46"/>
      <c r="I1265" s="46"/>
      <c r="J1265" s="16" t="s">
        <v>2353</v>
      </c>
      <c r="K1265" s="16" t="s">
        <v>843</v>
      </c>
      <c r="L1265" s="16">
        <v>2015</v>
      </c>
      <c r="M1265" s="16"/>
      <c r="N1265" s="16" t="s">
        <v>40</v>
      </c>
      <c r="O1265" s="16"/>
      <c r="P1265" s="16"/>
      <c r="Q1265" s="16"/>
      <c r="R1265" s="16"/>
      <c r="S1265" s="16"/>
      <c r="T1265" s="16"/>
      <c r="U1265" s="16"/>
      <c r="V1265" s="16" t="str">
        <f t="shared" si="0"/>
        <v>A2</v>
      </c>
      <c r="W1265" s="13" t="str">
        <f t="shared" si="1"/>
        <v>Q2</v>
      </c>
      <c r="X1265" s="16" t="s">
        <v>844</v>
      </c>
      <c r="Y1265" s="16" t="s">
        <v>4033</v>
      </c>
      <c r="Z1265" s="16" t="s">
        <v>43</v>
      </c>
    </row>
    <row r="1266" spans="1:26" ht="15" customHeight="1">
      <c r="A1266" s="48"/>
      <c r="B1266" s="48"/>
      <c r="C1266" s="94" t="s">
        <v>3977</v>
      </c>
      <c r="D1266" s="40">
        <v>1260</v>
      </c>
      <c r="E1266" s="52" t="s">
        <v>4035</v>
      </c>
      <c r="F1266" s="53" t="s">
        <v>58</v>
      </c>
      <c r="G1266" s="41"/>
      <c r="H1266" s="46"/>
      <c r="I1266" s="46"/>
      <c r="J1266" s="16" t="s">
        <v>523</v>
      </c>
      <c r="K1266" s="16" t="s">
        <v>447</v>
      </c>
      <c r="L1266" s="16">
        <v>2015</v>
      </c>
      <c r="M1266" s="16"/>
      <c r="N1266" s="16"/>
      <c r="O1266" s="16"/>
      <c r="P1266" s="16" t="s">
        <v>40</v>
      </c>
      <c r="Q1266" s="16"/>
      <c r="R1266" s="16"/>
      <c r="S1266" s="16"/>
      <c r="T1266" s="16"/>
      <c r="U1266" s="16"/>
      <c r="V1266" s="16" t="str">
        <f t="shared" si="0"/>
        <v>C</v>
      </c>
      <c r="W1266" s="13" t="str">
        <f t="shared" si="1"/>
        <v>Q4</v>
      </c>
      <c r="X1266" s="16" t="s">
        <v>4036</v>
      </c>
      <c r="Y1266" s="16" t="s">
        <v>4037</v>
      </c>
      <c r="Z1266" s="16" t="s">
        <v>43</v>
      </c>
    </row>
    <row r="1267" spans="1:26" ht="15" customHeight="1">
      <c r="A1267" s="48"/>
      <c r="B1267" s="48"/>
      <c r="C1267" s="94" t="s">
        <v>3977</v>
      </c>
      <c r="D1267" s="40">
        <v>1261</v>
      </c>
      <c r="E1267" s="52" t="s">
        <v>4038</v>
      </c>
      <c r="F1267" s="53" t="s">
        <v>51</v>
      </c>
      <c r="G1267" s="41"/>
      <c r="H1267" s="46"/>
      <c r="I1267" s="46"/>
      <c r="J1267" s="16" t="s">
        <v>804</v>
      </c>
      <c r="K1267" s="16" t="s">
        <v>805</v>
      </c>
      <c r="L1267" s="16">
        <v>2014</v>
      </c>
      <c r="M1267" s="16"/>
      <c r="N1267" s="16" t="s">
        <v>40</v>
      </c>
      <c r="O1267" s="16"/>
      <c r="P1267" s="16"/>
      <c r="Q1267" s="16"/>
      <c r="R1267" s="16"/>
      <c r="S1267" s="16"/>
      <c r="T1267" s="16"/>
      <c r="U1267" s="16"/>
      <c r="V1267" s="16" t="str">
        <f t="shared" si="0"/>
        <v>A2</v>
      </c>
      <c r="W1267" s="13" t="str">
        <f t="shared" si="1"/>
        <v>Q2</v>
      </c>
      <c r="X1267" s="16" t="s">
        <v>1080</v>
      </c>
      <c r="Y1267" s="16" t="s">
        <v>4039</v>
      </c>
      <c r="Z1267" s="16" t="s">
        <v>1380</v>
      </c>
    </row>
    <row r="1268" spans="1:26" ht="15" customHeight="1">
      <c r="A1268" s="48"/>
      <c r="B1268" s="48"/>
      <c r="C1268" s="94" t="s">
        <v>3977</v>
      </c>
      <c r="D1268" s="40">
        <v>1262</v>
      </c>
      <c r="E1268" s="52" t="s">
        <v>4040</v>
      </c>
      <c r="F1268" s="53" t="s">
        <v>58</v>
      </c>
      <c r="G1268" s="41"/>
      <c r="H1268" s="46"/>
      <c r="I1268" s="46"/>
      <c r="J1268" s="16" t="s">
        <v>804</v>
      </c>
      <c r="K1268" s="16" t="s">
        <v>805</v>
      </c>
      <c r="L1268" s="16">
        <v>2014</v>
      </c>
      <c r="M1268" s="16"/>
      <c r="N1268" s="16" t="s">
        <v>40</v>
      </c>
      <c r="O1268" s="16"/>
      <c r="P1268" s="16"/>
      <c r="Q1268" s="16"/>
      <c r="R1268" s="16"/>
      <c r="S1268" s="16"/>
      <c r="T1268" s="16"/>
      <c r="U1268" s="16"/>
      <c r="V1268" s="16" t="str">
        <f t="shared" si="0"/>
        <v>A2</v>
      </c>
      <c r="W1268" s="13" t="str">
        <f t="shared" si="1"/>
        <v>Q2</v>
      </c>
      <c r="X1268" s="16" t="s">
        <v>3981</v>
      </c>
      <c r="Y1268" s="16" t="s">
        <v>4041</v>
      </c>
      <c r="Z1268" s="16" t="s">
        <v>43</v>
      </c>
    </row>
    <row r="1269" spans="1:26" ht="15" customHeight="1">
      <c r="A1269" s="48"/>
      <c r="B1269" s="48"/>
      <c r="C1269" s="94" t="s">
        <v>3977</v>
      </c>
      <c r="D1269" s="40">
        <v>1263</v>
      </c>
      <c r="E1269" s="52" t="s">
        <v>4042</v>
      </c>
      <c r="F1269" s="53" t="s">
        <v>58</v>
      </c>
      <c r="G1269" s="41"/>
      <c r="H1269" s="46"/>
      <c r="I1269" s="46"/>
      <c r="J1269" s="16" t="s">
        <v>4043</v>
      </c>
      <c r="K1269" s="16" t="s">
        <v>1090</v>
      </c>
      <c r="L1269" s="16">
        <v>2014</v>
      </c>
      <c r="M1269" s="16"/>
      <c r="N1269" s="16"/>
      <c r="O1269" s="16" t="s">
        <v>40</v>
      </c>
      <c r="P1269" s="16"/>
      <c r="Q1269" s="16"/>
      <c r="R1269" s="16"/>
      <c r="S1269" s="16"/>
      <c r="T1269" s="16"/>
      <c r="U1269" s="16"/>
      <c r="V1269" s="16" t="str">
        <f t="shared" si="0"/>
        <v>B</v>
      </c>
      <c r="W1269" s="13" t="str">
        <f t="shared" si="1"/>
        <v>Q3</v>
      </c>
      <c r="X1269" s="73" t="s">
        <v>1091</v>
      </c>
      <c r="Y1269" s="16" t="s">
        <v>4044</v>
      </c>
      <c r="Z1269" s="16" t="s">
        <v>43</v>
      </c>
    </row>
    <row r="1270" spans="1:26" ht="15" customHeight="1">
      <c r="A1270" s="48"/>
      <c r="B1270" s="48"/>
      <c r="C1270" s="94" t="s">
        <v>3977</v>
      </c>
      <c r="D1270" s="40">
        <v>1264</v>
      </c>
      <c r="E1270" s="52" t="s">
        <v>3552</v>
      </c>
      <c r="F1270" s="53" t="s">
        <v>72</v>
      </c>
      <c r="G1270" s="41"/>
      <c r="H1270" s="46"/>
      <c r="I1270" s="46"/>
      <c r="J1270" s="16" t="s">
        <v>1046</v>
      </c>
      <c r="K1270" s="16" t="s">
        <v>1035</v>
      </c>
      <c r="L1270" s="16">
        <v>2013</v>
      </c>
      <c r="M1270" s="16"/>
      <c r="N1270" s="16"/>
      <c r="O1270" s="16"/>
      <c r="P1270" s="16" t="s">
        <v>40</v>
      </c>
      <c r="Q1270" s="16"/>
      <c r="R1270" s="16"/>
      <c r="S1270" s="16"/>
      <c r="T1270" s="16"/>
      <c r="U1270" s="16"/>
      <c r="V1270" s="16" t="str">
        <f t="shared" si="0"/>
        <v>C</v>
      </c>
      <c r="W1270" s="13" t="str">
        <f t="shared" si="1"/>
        <v>Q4</v>
      </c>
      <c r="X1270" s="16" t="s">
        <v>4028</v>
      </c>
      <c r="Y1270" s="16" t="s">
        <v>4045</v>
      </c>
      <c r="Z1270" s="16" t="s">
        <v>1380</v>
      </c>
    </row>
    <row r="1271" spans="1:26" ht="15" customHeight="1">
      <c r="A1271" s="38"/>
      <c r="B1271" s="38"/>
      <c r="C1271" s="94" t="s">
        <v>3977</v>
      </c>
      <c r="D1271" s="40">
        <v>1265</v>
      </c>
      <c r="E1271" s="52" t="s">
        <v>4046</v>
      </c>
      <c r="F1271" s="53" t="s">
        <v>58</v>
      </c>
      <c r="G1271" s="41"/>
      <c r="H1271" s="46"/>
      <c r="I1271" s="46"/>
      <c r="J1271" s="16" t="s">
        <v>4047</v>
      </c>
      <c r="K1271" s="16" t="s">
        <v>1160</v>
      </c>
      <c r="L1271" s="16">
        <v>2013</v>
      </c>
      <c r="M1271" s="16"/>
      <c r="N1271" s="16"/>
      <c r="O1271" s="16" t="s">
        <v>40</v>
      </c>
      <c r="P1271" s="16"/>
      <c r="Q1271" s="16"/>
      <c r="R1271" s="16"/>
      <c r="S1271" s="16"/>
      <c r="T1271" s="16"/>
      <c r="U1271" s="16"/>
      <c r="V1271" s="16" t="str">
        <f t="shared" si="0"/>
        <v>B</v>
      </c>
      <c r="W1271" s="13" t="str">
        <f t="shared" si="1"/>
        <v>Q3</v>
      </c>
      <c r="X1271" s="16" t="s">
        <v>4028</v>
      </c>
      <c r="Y1271" s="16" t="s">
        <v>4048</v>
      </c>
      <c r="Z1271" s="16" t="s">
        <v>43</v>
      </c>
    </row>
    <row r="1272" spans="1:26" ht="15" customHeight="1">
      <c r="A1272" s="48"/>
      <c r="B1272" s="48"/>
      <c r="C1272" s="94" t="s">
        <v>3977</v>
      </c>
      <c r="D1272" s="40">
        <v>1266</v>
      </c>
      <c r="E1272" s="52" t="s">
        <v>4049</v>
      </c>
      <c r="F1272" s="53" t="s">
        <v>51</v>
      </c>
      <c r="G1272" s="41"/>
      <c r="H1272" s="46"/>
      <c r="I1272" s="46"/>
      <c r="J1272" s="16" t="s">
        <v>804</v>
      </c>
      <c r="K1272" s="16" t="s">
        <v>805</v>
      </c>
      <c r="L1272" s="16">
        <v>2013</v>
      </c>
      <c r="M1272" s="16"/>
      <c r="N1272" s="16" t="s">
        <v>40</v>
      </c>
      <c r="O1272" s="16"/>
      <c r="P1272" s="16"/>
      <c r="Q1272" s="16"/>
      <c r="R1272" s="16"/>
      <c r="S1272" s="16"/>
      <c r="T1272" s="16"/>
      <c r="U1272" s="16"/>
      <c r="V1272" s="16" t="str">
        <f t="shared" si="0"/>
        <v>A2</v>
      </c>
      <c r="W1272" s="13" t="str">
        <f t="shared" si="1"/>
        <v>Q2</v>
      </c>
      <c r="X1272" s="16" t="s">
        <v>4028</v>
      </c>
      <c r="Y1272" s="16" t="s">
        <v>4050</v>
      </c>
      <c r="Z1272" s="16" t="s">
        <v>1380</v>
      </c>
    </row>
    <row r="1273" spans="1:26" ht="15" customHeight="1">
      <c r="A1273" s="48"/>
      <c r="B1273" s="48"/>
      <c r="C1273" s="94" t="s">
        <v>3977</v>
      </c>
      <c r="D1273" s="40">
        <v>1267</v>
      </c>
      <c r="E1273" s="52" t="s">
        <v>4051</v>
      </c>
      <c r="F1273" s="53" t="s">
        <v>58</v>
      </c>
      <c r="G1273" s="41"/>
      <c r="H1273" s="46"/>
      <c r="I1273" s="46"/>
      <c r="J1273" s="16" t="s">
        <v>804</v>
      </c>
      <c r="K1273" s="16" t="s">
        <v>805</v>
      </c>
      <c r="L1273" s="16">
        <v>2013</v>
      </c>
      <c r="M1273" s="16"/>
      <c r="N1273" s="16" t="s">
        <v>40</v>
      </c>
      <c r="O1273" s="16"/>
      <c r="P1273" s="16"/>
      <c r="Q1273" s="16"/>
      <c r="R1273" s="16"/>
      <c r="S1273" s="16"/>
      <c r="T1273" s="16"/>
      <c r="U1273" s="16"/>
      <c r="V1273" s="16" t="str">
        <f t="shared" si="0"/>
        <v>A2</v>
      </c>
      <c r="W1273" s="13" t="str">
        <f t="shared" si="1"/>
        <v>Q2</v>
      </c>
      <c r="X1273" s="16" t="s">
        <v>4028</v>
      </c>
      <c r="Y1273" s="16" t="s">
        <v>4052</v>
      </c>
      <c r="Z1273" s="16" t="s">
        <v>43</v>
      </c>
    </row>
    <row r="1274" spans="1:26" ht="15" customHeight="1">
      <c r="A1274" s="86"/>
      <c r="B1274" s="86"/>
      <c r="C1274" s="87" t="s">
        <v>4053</v>
      </c>
      <c r="D1274" s="40">
        <v>1268</v>
      </c>
      <c r="E1274" s="93" t="s">
        <v>4054</v>
      </c>
      <c r="F1274" s="12" t="s">
        <v>782</v>
      </c>
      <c r="G1274" s="14"/>
      <c r="H1274" s="14" t="s">
        <v>4055</v>
      </c>
      <c r="I1274" s="12" t="s">
        <v>506</v>
      </c>
      <c r="J1274" s="14" t="s">
        <v>1221</v>
      </c>
      <c r="K1274" s="14" t="s">
        <v>4056</v>
      </c>
      <c r="L1274" s="14">
        <v>2021</v>
      </c>
      <c r="M1274" s="14"/>
      <c r="N1274" s="14"/>
      <c r="O1274" s="14"/>
      <c r="P1274" s="14"/>
      <c r="Q1274" s="14"/>
      <c r="R1274" s="14"/>
      <c r="S1274" s="12" t="s">
        <v>40</v>
      </c>
      <c r="T1274" s="14"/>
      <c r="U1274" s="14"/>
      <c r="V1274" s="16" t="str">
        <f t="shared" si="0"/>
        <v>B</v>
      </c>
      <c r="W1274" s="13" t="str">
        <f t="shared" si="1"/>
        <v>Q3</v>
      </c>
      <c r="X1274" s="14"/>
      <c r="Y1274" s="14" t="s">
        <v>4057</v>
      </c>
      <c r="Z1274" s="14" t="s">
        <v>43</v>
      </c>
    </row>
    <row r="1275" spans="1:26" ht="15" customHeight="1">
      <c r="A1275" s="48"/>
      <c r="B1275" s="48"/>
      <c r="C1275" s="89" t="s">
        <v>4053</v>
      </c>
      <c r="D1275" s="40">
        <v>1269</v>
      </c>
      <c r="E1275" s="41" t="s">
        <v>4058</v>
      </c>
      <c r="F1275" s="45" t="s">
        <v>58</v>
      </c>
      <c r="G1275" s="45" t="s">
        <v>35</v>
      </c>
      <c r="H1275" s="46" t="s">
        <v>4059</v>
      </c>
      <c r="I1275" s="45" t="s">
        <v>75</v>
      </c>
      <c r="J1275" s="46" t="s">
        <v>4060</v>
      </c>
      <c r="K1275" s="46" t="s">
        <v>4061</v>
      </c>
      <c r="L1275" s="46">
        <v>2021</v>
      </c>
      <c r="M1275" s="46"/>
      <c r="N1275" s="46" t="s">
        <v>172</v>
      </c>
      <c r="O1275" s="46"/>
      <c r="P1275" s="46"/>
      <c r="Q1275" s="46"/>
      <c r="R1275" s="46"/>
      <c r="S1275" s="46"/>
      <c r="T1275" s="46"/>
      <c r="U1275" s="46"/>
      <c r="V1275" s="16" t="str">
        <f t="shared" si="0"/>
        <v>A2</v>
      </c>
      <c r="W1275" s="13" t="str">
        <f t="shared" si="1"/>
        <v>Q2</v>
      </c>
      <c r="X1275" s="46"/>
      <c r="Y1275" s="46" t="s">
        <v>4062</v>
      </c>
      <c r="Z1275" s="46" t="s">
        <v>43</v>
      </c>
    </row>
    <row r="1276" spans="1:26" ht="15" customHeight="1">
      <c r="A1276" s="48"/>
      <c r="B1276" s="48"/>
      <c r="C1276" s="89" t="s">
        <v>4053</v>
      </c>
      <c r="D1276" s="40">
        <v>1270</v>
      </c>
      <c r="E1276" s="69" t="s">
        <v>4063</v>
      </c>
      <c r="F1276" s="53" t="s">
        <v>58</v>
      </c>
      <c r="G1276" s="41"/>
      <c r="H1276" s="46"/>
      <c r="I1276" s="46" t="s">
        <v>59</v>
      </c>
      <c r="J1276" s="46" t="s">
        <v>4064</v>
      </c>
      <c r="K1276" s="46" t="s">
        <v>424</v>
      </c>
      <c r="L1276" s="46">
        <v>2020</v>
      </c>
      <c r="M1276" s="46"/>
      <c r="N1276" s="46"/>
      <c r="O1276" s="46" t="s">
        <v>40</v>
      </c>
      <c r="P1276" s="46"/>
      <c r="Q1276" s="46"/>
      <c r="R1276" s="46"/>
      <c r="S1276" s="46"/>
      <c r="T1276" s="46"/>
      <c r="U1276" s="46"/>
      <c r="V1276" s="16" t="str">
        <f t="shared" si="0"/>
        <v>B</v>
      </c>
      <c r="W1276" s="13" t="str">
        <f t="shared" si="1"/>
        <v>Q3</v>
      </c>
      <c r="X1276" s="46" t="s">
        <v>4065</v>
      </c>
      <c r="Y1276" s="46" t="s">
        <v>4066</v>
      </c>
      <c r="Z1276" s="46" t="s">
        <v>43</v>
      </c>
    </row>
    <row r="1277" spans="1:26" ht="15" customHeight="1">
      <c r="A1277" s="48"/>
      <c r="B1277" s="48"/>
      <c r="C1277" s="89" t="s">
        <v>4053</v>
      </c>
      <c r="D1277" s="40">
        <v>1271</v>
      </c>
      <c r="E1277" s="69" t="s">
        <v>4067</v>
      </c>
      <c r="F1277" s="53" t="s">
        <v>58</v>
      </c>
      <c r="G1277" s="41"/>
      <c r="H1277" s="46"/>
      <c r="I1277" s="46" t="s">
        <v>59</v>
      </c>
      <c r="J1277" s="46" t="s">
        <v>4064</v>
      </c>
      <c r="K1277" s="46" t="s">
        <v>424</v>
      </c>
      <c r="L1277" s="46">
        <v>2020</v>
      </c>
      <c r="M1277" s="46"/>
      <c r="N1277" s="46"/>
      <c r="O1277" s="46" t="s">
        <v>40</v>
      </c>
      <c r="P1277" s="46"/>
      <c r="Q1277" s="46"/>
      <c r="R1277" s="46"/>
      <c r="S1277" s="46"/>
      <c r="T1277" s="46"/>
      <c r="U1277" s="46"/>
      <c r="V1277" s="16" t="str">
        <f t="shared" si="0"/>
        <v>B</v>
      </c>
      <c r="W1277" s="13" t="str">
        <f t="shared" si="1"/>
        <v>Q3</v>
      </c>
      <c r="X1277" s="46" t="s">
        <v>4068</v>
      </c>
      <c r="Y1277" s="46" t="s">
        <v>4069</v>
      </c>
      <c r="Z1277" s="46" t="s">
        <v>1380</v>
      </c>
    </row>
    <row r="1278" spans="1:26" ht="15" customHeight="1">
      <c r="A1278" s="48"/>
      <c r="B1278" s="48"/>
      <c r="C1278" s="89" t="s">
        <v>4053</v>
      </c>
      <c r="D1278" s="40">
        <v>1272</v>
      </c>
      <c r="E1278" s="69" t="s">
        <v>4070</v>
      </c>
      <c r="F1278" s="53" t="s">
        <v>58</v>
      </c>
      <c r="G1278" s="41"/>
      <c r="H1278" s="46"/>
      <c r="I1278" s="46" t="s">
        <v>59</v>
      </c>
      <c r="J1278" s="46" t="s">
        <v>4064</v>
      </c>
      <c r="K1278" s="46" t="s">
        <v>424</v>
      </c>
      <c r="L1278" s="46">
        <v>2020</v>
      </c>
      <c r="M1278" s="46"/>
      <c r="N1278" s="46"/>
      <c r="O1278" s="46" t="s">
        <v>40</v>
      </c>
      <c r="P1278" s="46"/>
      <c r="Q1278" s="46"/>
      <c r="R1278" s="46"/>
      <c r="S1278" s="46"/>
      <c r="T1278" s="46"/>
      <c r="U1278" s="46"/>
      <c r="V1278" s="16" t="str">
        <f t="shared" si="0"/>
        <v>B</v>
      </c>
      <c r="W1278" s="13" t="str">
        <f t="shared" si="1"/>
        <v>Q3</v>
      </c>
      <c r="X1278" s="46" t="s">
        <v>4071</v>
      </c>
      <c r="Y1278" s="46" t="s">
        <v>4072</v>
      </c>
      <c r="Z1278" s="46" t="s">
        <v>43</v>
      </c>
    </row>
    <row r="1279" spans="1:26" ht="15" customHeight="1">
      <c r="A1279" s="48"/>
      <c r="B1279" s="48"/>
      <c r="C1279" s="89" t="s">
        <v>4053</v>
      </c>
      <c r="D1279" s="40">
        <v>1273</v>
      </c>
      <c r="E1279" s="69" t="s">
        <v>4073</v>
      </c>
      <c r="F1279" s="53" t="s">
        <v>58</v>
      </c>
      <c r="G1279" s="41"/>
      <c r="H1279" s="46"/>
      <c r="I1279" s="46" t="s">
        <v>2645</v>
      </c>
      <c r="J1279" s="46" t="s">
        <v>4074</v>
      </c>
      <c r="K1279" s="46" t="s">
        <v>4075</v>
      </c>
      <c r="L1279" s="46">
        <v>2018</v>
      </c>
      <c r="M1279" s="46"/>
      <c r="N1279" s="46"/>
      <c r="O1279" s="46"/>
      <c r="P1279" s="46"/>
      <c r="Q1279" s="46"/>
      <c r="R1279" s="46" t="s">
        <v>40</v>
      </c>
      <c r="S1279" s="46"/>
      <c r="T1279" s="46"/>
      <c r="U1279" s="46"/>
      <c r="V1279" s="16" t="str">
        <f t="shared" si="0"/>
        <v>A2</v>
      </c>
      <c r="W1279" s="13" t="str">
        <f t="shared" si="1"/>
        <v>Q2</v>
      </c>
      <c r="X1279" s="46" t="s">
        <v>4076</v>
      </c>
      <c r="Y1279" s="46" t="s">
        <v>4077</v>
      </c>
      <c r="Z1279" s="46" t="s">
        <v>43</v>
      </c>
    </row>
    <row r="1280" spans="1:26" ht="15" customHeight="1">
      <c r="A1280" s="48"/>
      <c r="B1280" s="48"/>
      <c r="C1280" s="89" t="s">
        <v>4053</v>
      </c>
      <c r="D1280" s="40">
        <v>1274</v>
      </c>
      <c r="E1280" s="69" t="s">
        <v>4078</v>
      </c>
      <c r="F1280" s="53" t="s">
        <v>58</v>
      </c>
      <c r="G1280" s="41"/>
      <c r="H1280" s="46"/>
      <c r="I1280" s="46" t="s">
        <v>59</v>
      </c>
      <c r="J1280" s="46" t="s">
        <v>336</v>
      </c>
      <c r="K1280" s="46" t="s">
        <v>337</v>
      </c>
      <c r="L1280" s="46">
        <v>2018</v>
      </c>
      <c r="M1280" s="46"/>
      <c r="N1280" s="46"/>
      <c r="O1280" s="46"/>
      <c r="P1280" s="46"/>
      <c r="Q1280" s="46"/>
      <c r="R1280" s="46"/>
      <c r="S1280" s="46" t="s">
        <v>40</v>
      </c>
      <c r="T1280" s="46"/>
      <c r="U1280" s="46"/>
      <c r="V1280" s="16" t="str">
        <f t="shared" si="0"/>
        <v>B</v>
      </c>
      <c r="W1280" s="13" t="str">
        <f t="shared" si="1"/>
        <v>Q3</v>
      </c>
      <c r="X1280" s="46" t="s">
        <v>4079</v>
      </c>
      <c r="Y1280" s="46" t="s">
        <v>4080</v>
      </c>
      <c r="Z1280" s="46" t="s">
        <v>1380</v>
      </c>
    </row>
    <row r="1281" spans="1:26" ht="15" customHeight="1">
      <c r="A1281" s="48"/>
      <c r="B1281" s="48"/>
      <c r="C1281" s="89" t="s">
        <v>4053</v>
      </c>
      <c r="D1281" s="40">
        <v>1275</v>
      </c>
      <c r="E1281" s="69" t="s">
        <v>4081</v>
      </c>
      <c r="F1281" s="53" t="s">
        <v>58</v>
      </c>
      <c r="G1281" s="41"/>
      <c r="H1281" s="46"/>
      <c r="I1281" s="46" t="s">
        <v>59</v>
      </c>
      <c r="J1281" s="46" t="s">
        <v>1767</v>
      </c>
      <c r="K1281" s="46" t="s">
        <v>4001</v>
      </c>
      <c r="L1281" s="46">
        <v>2018</v>
      </c>
      <c r="M1281" s="46"/>
      <c r="N1281" s="46"/>
      <c r="O1281" s="46"/>
      <c r="P1281" s="46" t="s">
        <v>40</v>
      </c>
      <c r="Q1281" s="46"/>
      <c r="R1281" s="46"/>
      <c r="S1281" s="46"/>
      <c r="T1281" s="46"/>
      <c r="U1281" s="46"/>
      <c r="V1281" s="16" t="str">
        <f t="shared" si="0"/>
        <v>C</v>
      </c>
      <c r="W1281" s="13" t="str">
        <f t="shared" si="1"/>
        <v>Q4</v>
      </c>
      <c r="X1281" s="46" t="s">
        <v>4082</v>
      </c>
      <c r="Y1281" s="46" t="s">
        <v>4083</v>
      </c>
      <c r="Z1281" s="46" t="s">
        <v>43</v>
      </c>
    </row>
    <row r="1282" spans="1:26" ht="15" customHeight="1">
      <c r="A1282" s="48"/>
      <c r="B1282" s="48"/>
      <c r="C1282" s="89" t="s">
        <v>4053</v>
      </c>
      <c r="D1282" s="40">
        <v>1276</v>
      </c>
      <c r="E1282" s="69" t="s">
        <v>4084</v>
      </c>
      <c r="F1282" s="53" t="s">
        <v>58</v>
      </c>
      <c r="G1282" s="41"/>
      <c r="H1282" s="46"/>
      <c r="I1282" s="46" t="s">
        <v>59</v>
      </c>
      <c r="J1282" s="46" t="s">
        <v>1767</v>
      </c>
      <c r="K1282" s="46" t="s">
        <v>4001</v>
      </c>
      <c r="L1282" s="46">
        <v>2018</v>
      </c>
      <c r="M1282" s="46"/>
      <c r="N1282" s="46"/>
      <c r="O1282" s="46"/>
      <c r="P1282" s="46" t="s">
        <v>40</v>
      </c>
      <c r="Q1282" s="46"/>
      <c r="R1282" s="46"/>
      <c r="S1282" s="46"/>
      <c r="T1282" s="46"/>
      <c r="U1282" s="46"/>
      <c r="V1282" s="16" t="str">
        <f t="shared" si="0"/>
        <v>C</v>
      </c>
      <c r="W1282" s="13" t="str">
        <f t="shared" si="1"/>
        <v>Q4</v>
      </c>
      <c r="X1282" s="46" t="s">
        <v>4085</v>
      </c>
      <c r="Y1282" s="46" t="s">
        <v>4086</v>
      </c>
      <c r="Z1282" s="46" t="s">
        <v>43</v>
      </c>
    </row>
    <row r="1283" spans="1:26" ht="15" customHeight="1">
      <c r="A1283" s="48"/>
      <c r="B1283" s="48"/>
      <c r="C1283" s="89" t="s">
        <v>4053</v>
      </c>
      <c r="D1283" s="40">
        <v>1277</v>
      </c>
      <c r="E1283" s="69" t="s">
        <v>4087</v>
      </c>
      <c r="F1283" s="53" t="s">
        <v>58</v>
      </c>
      <c r="G1283" s="41"/>
      <c r="H1283" s="46"/>
      <c r="I1283" s="46" t="s">
        <v>75</v>
      </c>
      <c r="J1283" s="46" t="s">
        <v>4088</v>
      </c>
      <c r="K1283" s="46" t="s">
        <v>4061</v>
      </c>
      <c r="L1283" s="46">
        <v>2018</v>
      </c>
      <c r="M1283" s="46"/>
      <c r="N1283" s="46"/>
      <c r="O1283" s="46"/>
      <c r="P1283" s="46"/>
      <c r="Q1283" s="46"/>
      <c r="R1283" s="46" t="s">
        <v>40</v>
      </c>
      <c r="S1283" s="46"/>
      <c r="T1283" s="46"/>
      <c r="U1283" s="46"/>
      <c r="V1283" s="16" t="str">
        <f t="shared" si="0"/>
        <v>A2</v>
      </c>
      <c r="W1283" s="13" t="str">
        <f t="shared" si="1"/>
        <v>Q2</v>
      </c>
      <c r="X1283" s="46" t="s">
        <v>4089</v>
      </c>
      <c r="Y1283" s="46" t="s">
        <v>4090</v>
      </c>
      <c r="Z1283" s="46" t="s">
        <v>43</v>
      </c>
    </row>
    <row r="1284" spans="1:26" ht="15" customHeight="1">
      <c r="A1284" s="48"/>
      <c r="B1284" s="48"/>
      <c r="C1284" s="89" t="s">
        <v>4053</v>
      </c>
      <c r="D1284" s="40">
        <v>1278</v>
      </c>
      <c r="E1284" s="69" t="s">
        <v>4091</v>
      </c>
      <c r="F1284" s="53" t="s">
        <v>58</v>
      </c>
      <c r="G1284" s="53" t="s">
        <v>35</v>
      </c>
      <c r="H1284" s="46"/>
      <c r="I1284" s="46" t="s">
        <v>59</v>
      </c>
      <c r="J1284" s="46" t="s">
        <v>1967</v>
      </c>
      <c r="K1284" s="46" t="s">
        <v>621</v>
      </c>
      <c r="L1284" s="46">
        <v>2018</v>
      </c>
      <c r="M1284" s="46"/>
      <c r="N1284" s="46"/>
      <c r="O1284" s="46"/>
      <c r="P1284" s="46" t="s">
        <v>40</v>
      </c>
      <c r="Q1284" s="46"/>
      <c r="R1284" s="46"/>
      <c r="S1284" s="46"/>
      <c r="T1284" s="46"/>
      <c r="U1284" s="46"/>
      <c r="V1284" s="16" t="str">
        <f t="shared" si="0"/>
        <v>C</v>
      </c>
      <c r="W1284" s="13" t="str">
        <f t="shared" si="1"/>
        <v>Q4</v>
      </c>
      <c r="X1284" s="46" t="s">
        <v>4092</v>
      </c>
      <c r="Y1284" s="46" t="s">
        <v>4093</v>
      </c>
      <c r="Z1284" s="46" t="s">
        <v>43</v>
      </c>
    </row>
    <row r="1285" spans="1:26" ht="15" customHeight="1">
      <c r="A1285" s="48"/>
      <c r="B1285" s="48"/>
      <c r="C1285" s="89" t="s">
        <v>4053</v>
      </c>
      <c r="D1285" s="40">
        <v>1279</v>
      </c>
      <c r="E1285" s="69" t="s">
        <v>4094</v>
      </c>
      <c r="F1285" s="53" t="s">
        <v>58</v>
      </c>
      <c r="G1285" s="41"/>
      <c r="H1285" s="46"/>
      <c r="I1285" s="46" t="s">
        <v>190</v>
      </c>
      <c r="J1285" s="46" t="s">
        <v>2435</v>
      </c>
      <c r="K1285" s="46" t="s">
        <v>827</v>
      </c>
      <c r="L1285" s="46">
        <v>2017</v>
      </c>
      <c r="M1285" s="46"/>
      <c r="N1285" s="46"/>
      <c r="O1285" s="46"/>
      <c r="P1285" s="46"/>
      <c r="Q1285" s="46"/>
      <c r="R1285" s="46"/>
      <c r="S1285" s="46" t="s">
        <v>40</v>
      </c>
      <c r="T1285" s="46"/>
      <c r="U1285" s="46"/>
      <c r="V1285" s="16" t="str">
        <f t="shared" si="0"/>
        <v>B</v>
      </c>
      <c r="W1285" s="13" t="str">
        <f t="shared" si="1"/>
        <v>Q3</v>
      </c>
      <c r="X1285" s="46" t="s">
        <v>4095</v>
      </c>
      <c r="Y1285" s="46" t="s">
        <v>4096</v>
      </c>
      <c r="Z1285" s="46" t="s">
        <v>43</v>
      </c>
    </row>
    <row r="1286" spans="1:26" ht="15" customHeight="1">
      <c r="A1286" s="48"/>
      <c r="B1286" s="48"/>
      <c r="C1286" s="89" t="s">
        <v>4053</v>
      </c>
      <c r="D1286" s="40">
        <v>1280</v>
      </c>
      <c r="E1286" s="69" t="s">
        <v>4097</v>
      </c>
      <c r="F1286" s="53" t="s">
        <v>58</v>
      </c>
      <c r="G1286" s="41"/>
      <c r="H1286" s="46"/>
      <c r="I1286" s="46" t="s">
        <v>59</v>
      </c>
      <c r="J1286" s="46" t="s">
        <v>500</v>
      </c>
      <c r="K1286" s="46" t="s">
        <v>501</v>
      </c>
      <c r="L1286" s="46">
        <v>2017</v>
      </c>
      <c r="M1286" s="46"/>
      <c r="N1286" s="46"/>
      <c r="O1286" s="46" t="s">
        <v>40</v>
      </c>
      <c r="P1286" s="46"/>
      <c r="Q1286" s="46"/>
      <c r="R1286" s="46"/>
      <c r="S1286" s="46"/>
      <c r="T1286" s="46"/>
      <c r="U1286" s="46"/>
      <c r="V1286" s="16" t="str">
        <f t="shared" si="0"/>
        <v>B</v>
      </c>
      <c r="W1286" s="13" t="str">
        <f t="shared" si="1"/>
        <v>Q3</v>
      </c>
      <c r="X1286" s="46" t="s">
        <v>4098</v>
      </c>
      <c r="Y1286" s="46" t="s">
        <v>4099</v>
      </c>
      <c r="Z1286" s="46" t="s">
        <v>1380</v>
      </c>
    </row>
    <row r="1287" spans="1:26" ht="15" customHeight="1">
      <c r="A1287" s="48"/>
      <c r="B1287" s="48"/>
      <c r="C1287" s="89" t="s">
        <v>4053</v>
      </c>
      <c r="D1287" s="40">
        <v>1281</v>
      </c>
      <c r="E1287" s="69" t="s">
        <v>4100</v>
      </c>
      <c r="F1287" s="53" t="s">
        <v>58</v>
      </c>
      <c r="G1287" s="41"/>
      <c r="H1287" s="46"/>
      <c r="I1287" s="46" t="s">
        <v>59</v>
      </c>
      <c r="J1287" s="46" t="s">
        <v>1467</v>
      </c>
      <c r="K1287" s="46" t="s">
        <v>1468</v>
      </c>
      <c r="L1287" s="46">
        <v>2017</v>
      </c>
      <c r="M1287" s="46"/>
      <c r="N1287" s="46"/>
      <c r="O1287" s="46" t="s">
        <v>40</v>
      </c>
      <c r="P1287" s="46"/>
      <c r="Q1287" s="46"/>
      <c r="R1287" s="46"/>
      <c r="S1287" s="46"/>
      <c r="T1287" s="46"/>
      <c r="U1287" s="46"/>
      <c r="V1287" s="16" t="str">
        <f t="shared" si="0"/>
        <v>B</v>
      </c>
      <c r="W1287" s="13" t="str">
        <f t="shared" si="1"/>
        <v>Q3</v>
      </c>
      <c r="X1287" s="16" t="s">
        <v>4101</v>
      </c>
      <c r="Y1287" s="46" t="s">
        <v>4102</v>
      </c>
      <c r="Z1287" s="46" t="s">
        <v>43</v>
      </c>
    </row>
    <row r="1288" spans="1:26" ht="15" customHeight="1">
      <c r="A1288" s="48"/>
      <c r="B1288" s="48"/>
      <c r="C1288" s="89" t="s">
        <v>4053</v>
      </c>
      <c r="D1288" s="40">
        <v>1282</v>
      </c>
      <c r="E1288" s="69" t="s">
        <v>4103</v>
      </c>
      <c r="F1288" s="53" t="s">
        <v>58</v>
      </c>
      <c r="G1288" s="41"/>
      <c r="H1288" s="46"/>
      <c r="I1288" s="46" t="s">
        <v>59</v>
      </c>
      <c r="J1288" s="46" t="s">
        <v>1467</v>
      </c>
      <c r="K1288" s="46" t="s">
        <v>1468</v>
      </c>
      <c r="L1288" s="46">
        <v>2016</v>
      </c>
      <c r="M1288" s="46"/>
      <c r="N1288" s="46"/>
      <c r="O1288" s="46" t="s">
        <v>40</v>
      </c>
      <c r="P1288" s="46"/>
      <c r="Q1288" s="46"/>
      <c r="R1288" s="46"/>
      <c r="S1288" s="46"/>
      <c r="T1288" s="46"/>
      <c r="U1288" s="46"/>
      <c r="V1288" s="16" t="str">
        <f t="shared" si="0"/>
        <v>B</v>
      </c>
      <c r="W1288" s="13" t="str">
        <f t="shared" si="1"/>
        <v>Q3</v>
      </c>
      <c r="X1288" s="46" t="s">
        <v>4104</v>
      </c>
      <c r="Y1288" s="46" t="s">
        <v>4105</v>
      </c>
      <c r="Z1288" s="46" t="s">
        <v>43</v>
      </c>
    </row>
    <row r="1289" spans="1:26" ht="15" customHeight="1">
      <c r="A1289" s="48"/>
      <c r="B1289" s="48"/>
      <c r="C1289" s="89" t="s">
        <v>4053</v>
      </c>
      <c r="D1289" s="40">
        <v>1283</v>
      </c>
      <c r="E1289" s="69" t="s">
        <v>4106</v>
      </c>
      <c r="F1289" s="53" t="s">
        <v>58</v>
      </c>
      <c r="G1289" s="41"/>
      <c r="H1289" s="46"/>
      <c r="I1289" s="46" t="s">
        <v>59</v>
      </c>
      <c r="J1289" s="46" t="s">
        <v>1024</v>
      </c>
      <c r="K1289" s="46" t="s">
        <v>430</v>
      </c>
      <c r="L1289" s="46">
        <v>2016</v>
      </c>
      <c r="M1289" s="46"/>
      <c r="N1289" s="46"/>
      <c r="O1289" s="46" t="s">
        <v>40</v>
      </c>
      <c r="P1289" s="46"/>
      <c r="Q1289" s="46"/>
      <c r="R1289" s="46"/>
      <c r="S1289" s="46"/>
      <c r="T1289" s="46"/>
      <c r="U1289" s="46"/>
      <c r="V1289" s="16" t="str">
        <f t="shared" si="0"/>
        <v>B</v>
      </c>
      <c r="W1289" s="13" t="str">
        <f t="shared" si="1"/>
        <v>Q3</v>
      </c>
      <c r="X1289" s="46" t="s">
        <v>4107</v>
      </c>
      <c r="Y1289" s="46" t="s">
        <v>4108</v>
      </c>
      <c r="Z1289" s="46" t="s">
        <v>43</v>
      </c>
    </row>
    <row r="1290" spans="1:26" ht="15" customHeight="1">
      <c r="A1290" s="48"/>
      <c r="B1290" s="48"/>
      <c r="C1290" s="89" t="s">
        <v>4053</v>
      </c>
      <c r="D1290" s="40">
        <v>1284</v>
      </c>
      <c r="E1290" s="69" t="s">
        <v>4109</v>
      </c>
      <c r="F1290" s="53" t="s">
        <v>58</v>
      </c>
      <c r="G1290" s="41"/>
      <c r="H1290" s="46"/>
      <c r="I1290" s="46" t="s">
        <v>102</v>
      </c>
      <c r="J1290" s="46" t="s">
        <v>1890</v>
      </c>
      <c r="K1290" s="46" t="s">
        <v>337</v>
      </c>
      <c r="L1290" s="46">
        <v>2016</v>
      </c>
      <c r="M1290" s="46"/>
      <c r="N1290" s="46"/>
      <c r="O1290" s="46"/>
      <c r="P1290" s="46"/>
      <c r="Q1290" s="46"/>
      <c r="R1290" s="46"/>
      <c r="S1290" s="46" t="s">
        <v>40</v>
      </c>
      <c r="T1290" s="46"/>
      <c r="U1290" s="46"/>
      <c r="V1290" s="16" t="str">
        <f t="shared" si="0"/>
        <v>B</v>
      </c>
      <c r="W1290" s="13" t="str">
        <f t="shared" si="1"/>
        <v>Q3</v>
      </c>
      <c r="X1290" s="46" t="s">
        <v>4110</v>
      </c>
      <c r="Y1290" s="46" t="s">
        <v>4111</v>
      </c>
      <c r="Z1290" s="46" t="s">
        <v>1380</v>
      </c>
    </row>
    <row r="1291" spans="1:26" ht="15" customHeight="1">
      <c r="A1291" s="48"/>
      <c r="B1291" s="48"/>
      <c r="C1291" s="89" t="s">
        <v>4053</v>
      </c>
      <c r="D1291" s="40">
        <v>1285</v>
      </c>
      <c r="E1291" s="69" t="s">
        <v>4112</v>
      </c>
      <c r="F1291" s="53" t="s">
        <v>58</v>
      </c>
      <c r="G1291" s="41"/>
      <c r="H1291" s="46"/>
      <c r="I1291" s="46" t="s">
        <v>190</v>
      </c>
      <c r="J1291" s="46" t="s">
        <v>4113</v>
      </c>
      <c r="K1291" s="46" t="s">
        <v>1538</v>
      </c>
      <c r="L1291" s="46">
        <v>2016</v>
      </c>
      <c r="M1291" s="46"/>
      <c r="N1291" s="46"/>
      <c r="O1291" s="46"/>
      <c r="P1291" s="46"/>
      <c r="Q1291" s="46"/>
      <c r="R1291" s="46" t="s">
        <v>40</v>
      </c>
      <c r="S1291" s="46"/>
      <c r="T1291" s="46"/>
      <c r="U1291" s="46"/>
      <c r="V1291" s="16" t="str">
        <f t="shared" si="0"/>
        <v>A2</v>
      </c>
      <c r="W1291" s="13" t="str">
        <f t="shared" si="1"/>
        <v>Q2</v>
      </c>
      <c r="X1291" s="46" t="s">
        <v>4114</v>
      </c>
      <c r="Y1291" s="46" t="s">
        <v>4115</v>
      </c>
      <c r="Z1291" s="46" t="s">
        <v>43</v>
      </c>
    </row>
    <row r="1292" spans="1:26" ht="15" customHeight="1">
      <c r="A1292" s="48"/>
      <c r="B1292" s="48"/>
      <c r="C1292" s="89" t="s">
        <v>4053</v>
      </c>
      <c r="D1292" s="40">
        <v>1286</v>
      </c>
      <c r="E1292" s="69" t="s">
        <v>4116</v>
      </c>
      <c r="F1292" s="53" t="s">
        <v>58</v>
      </c>
      <c r="G1292" s="41"/>
      <c r="H1292" s="46"/>
      <c r="I1292" s="46" t="s">
        <v>59</v>
      </c>
      <c r="J1292" s="46" t="s">
        <v>4117</v>
      </c>
      <c r="K1292" s="46" t="s">
        <v>4118</v>
      </c>
      <c r="L1292" s="46">
        <v>2016</v>
      </c>
      <c r="M1292" s="46"/>
      <c r="N1292" s="46"/>
      <c r="O1292" s="46"/>
      <c r="P1292" s="46" t="s">
        <v>40</v>
      </c>
      <c r="Q1292" s="46"/>
      <c r="R1292" s="46"/>
      <c r="S1292" s="46"/>
      <c r="T1292" s="46"/>
      <c r="U1292" s="46"/>
      <c r="V1292" s="16" t="str">
        <f t="shared" si="0"/>
        <v>C</v>
      </c>
      <c r="W1292" s="13" t="str">
        <f t="shared" si="1"/>
        <v>Q4</v>
      </c>
      <c r="X1292" s="46" t="s">
        <v>4119</v>
      </c>
      <c r="Y1292" s="46" t="s">
        <v>4120</v>
      </c>
      <c r="Z1292" s="46" t="s">
        <v>43</v>
      </c>
    </row>
    <row r="1293" spans="1:26" ht="15" customHeight="1">
      <c r="A1293" s="48"/>
      <c r="B1293" s="48"/>
      <c r="C1293" s="89" t="s">
        <v>4053</v>
      </c>
      <c r="D1293" s="40">
        <v>1287</v>
      </c>
      <c r="E1293" s="69" t="s">
        <v>4121</v>
      </c>
      <c r="F1293" s="53" t="s">
        <v>58</v>
      </c>
      <c r="G1293" s="41"/>
      <c r="H1293" s="46"/>
      <c r="I1293" s="46" t="s">
        <v>190</v>
      </c>
      <c r="J1293" s="46" t="s">
        <v>826</v>
      </c>
      <c r="K1293" s="46" t="s">
        <v>827</v>
      </c>
      <c r="L1293" s="46">
        <v>2016</v>
      </c>
      <c r="M1293" s="46"/>
      <c r="N1293" s="46"/>
      <c r="O1293" s="46"/>
      <c r="P1293" s="46"/>
      <c r="Q1293" s="46"/>
      <c r="R1293" s="46"/>
      <c r="S1293" s="46" t="s">
        <v>40</v>
      </c>
      <c r="T1293" s="46"/>
      <c r="U1293" s="46"/>
      <c r="V1293" s="16" t="str">
        <f t="shared" si="0"/>
        <v>B</v>
      </c>
      <c r="W1293" s="13" t="str">
        <f t="shared" si="1"/>
        <v>Q3</v>
      </c>
      <c r="X1293" s="46" t="s">
        <v>4122</v>
      </c>
      <c r="Y1293" s="46" t="s">
        <v>4123</v>
      </c>
      <c r="Z1293" s="46" t="s">
        <v>43</v>
      </c>
    </row>
    <row r="1294" spans="1:26" ht="15" customHeight="1">
      <c r="A1294" s="48"/>
      <c r="B1294" s="48"/>
      <c r="C1294" s="89" t="s">
        <v>4053</v>
      </c>
      <c r="D1294" s="40">
        <v>1288</v>
      </c>
      <c r="E1294" s="69" t="s">
        <v>4106</v>
      </c>
      <c r="F1294" s="53" t="s">
        <v>58</v>
      </c>
      <c r="G1294" s="41"/>
      <c r="H1294" s="46"/>
      <c r="I1294" s="46" t="s">
        <v>59</v>
      </c>
      <c r="J1294" s="46" t="s">
        <v>1024</v>
      </c>
      <c r="K1294" s="46" t="s">
        <v>430</v>
      </c>
      <c r="L1294" s="46">
        <v>2016</v>
      </c>
      <c r="M1294" s="46"/>
      <c r="N1294" s="46"/>
      <c r="O1294" s="46" t="s">
        <v>40</v>
      </c>
      <c r="P1294" s="46"/>
      <c r="Q1294" s="46"/>
      <c r="R1294" s="46"/>
      <c r="S1294" s="46"/>
      <c r="T1294" s="46"/>
      <c r="U1294" s="46"/>
      <c r="V1294" s="16" t="str">
        <f t="shared" si="0"/>
        <v>B</v>
      </c>
      <c r="W1294" s="13" t="str">
        <f t="shared" si="1"/>
        <v>Q3</v>
      </c>
      <c r="X1294" s="46" t="s">
        <v>4107</v>
      </c>
      <c r="Y1294" s="46" t="s">
        <v>4108</v>
      </c>
      <c r="Z1294" s="46" t="s">
        <v>43</v>
      </c>
    </row>
    <row r="1295" spans="1:26" ht="15" customHeight="1">
      <c r="A1295" s="48"/>
      <c r="B1295" s="48"/>
      <c r="C1295" s="89" t="s">
        <v>4053</v>
      </c>
      <c r="D1295" s="40">
        <v>1289</v>
      </c>
      <c r="E1295" s="69" t="s">
        <v>4124</v>
      </c>
      <c r="F1295" s="53" t="s">
        <v>58</v>
      </c>
      <c r="G1295" s="41"/>
      <c r="H1295" s="46"/>
      <c r="I1295" s="46" t="s">
        <v>59</v>
      </c>
      <c r="J1295" s="46" t="s">
        <v>4125</v>
      </c>
      <c r="K1295" s="46" t="s">
        <v>1069</v>
      </c>
      <c r="L1295" s="46">
        <v>2016</v>
      </c>
      <c r="M1295" s="46"/>
      <c r="N1295" s="46"/>
      <c r="O1295" s="46" t="s">
        <v>40</v>
      </c>
      <c r="P1295" s="46"/>
      <c r="Q1295" s="46"/>
      <c r="R1295" s="46"/>
      <c r="S1295" s="46"/>
      <c r="T1295" s="46"/>
      <c r="U1295" s="46"/>
      <c r="V1295" s="16" t="str">
        <f t="shared" si="0"/>
        <v>B</v>
      </c>
      <c r="W1295" s="13" t="str">
        <f t="shared" si="1"/>
        <v>Q3</v>
      </c>
      <c r="X1295" s="46" t="s">
        <v>4126</v>
      </c>
      <c r="Y1295" s="46" t="s">
        <v>4127</v>
      </c>
      <c r="Z1295" s="46" t="s">
        <v>43</v>
      </c>
    </row>
    <row r="1296" spans="1:26" ht="15" customHeight="1">
      <c r="A1296" s="48"/>
      <c r="B1296" s="48"/>
      <c r="C1296" s="89" t="s">
        <v>4053</v>
      </c>
      <c r="D1296" s="40">
        <v>1290</v>
      </c>
      <c r="E1296" s="69" t="s">
        <v>4116</v>
      </c>
      <c r="F1296" s="53" t="s">
        <v>58</v>
      </c>
      <c r="G1296" s="41"/>
      <c r="H1296" s="46"/>
      <c r="I1296" s="46" t="s">
        <v>59</v>
      </c>
      <c r="J1296" s="46" t="s">
        <v>4117</v>
      </c>
      <c r="K1296" s="46" t="s">
        <v>4118</v>
      </c>
      <c r="L1296" s="46">
        <v>2016</v>
      </c>
      <c r="M1296" s="46"/>
      <c r="N1296" s="46"/>
      <c r="O1296" s="46"/>
      <c r="P1296" s="46" t="s">
        <v>40</v>
      </c>
      <c r="Q1296" s="46"/>
      <c r="R1296" s="46"/>
      <c r="S1296" s="46"/>
      <c r="T1296" s="46"/>
      <c r="U1296" s="46"/>
      <c r="V1296" s="16" t="str">
        <f t="shared" si="0"/>
        <v>C</v>
      </c>
      <c r="W1296" s="13" t="str">
        <f t="shared" si="1"/>
        <v>Q4</v>
      </c>
      <c r="X1296" s="46" t="s">
        <v>4119</v>
      </c>
      <c r="Y1296" s="46" t="s">
        <v>4120</v>
      </c>
      <c r="Z1296" s="46" t="s">
        <v>43</v>
      </c>
    </row>
    <row r="1297" spans="1:26" ht="15" customHeight="1">
      <c r="A1297" s="48"/>
      <c r="B1297" s="48"/>
      <c r="C1297" s="89" t="s">
        <v>4053</v>
      </c>
      <c r="D1297" s="40">
        <v>1291</v>
      </c>
      <c r="E1297" s="69" t="s">
        <v>4128</v>
      </c>
      <c r="F1297" s="53" t="s">
        <v>58</v>
      </c>
      <c r="G1297" s="41"/>
      <c r="H1297" s="46"/>
      <c r="I1297" s="46" t="s">
        <v>59</v>
      </c>
      <c r="J1297" s="46" t="s">
        <v>2574</v>
      </c>
      <c r="K1297" s="46" t="s">
        <v>374</v>
      </c>
      <c r="L1297" s="46">
        <v>2016</v>
      </c>
      <c r="M1297" s="46"/>
      <c r="N1297" s="46"/>
      <c r="O1297" s="46" t="s">
        <v>40</v>
      </c>
      <c r="P1297" s="46"/>
      <c r="Q1297" s="46"/>
      <c r="R1297" s="46"/>
      <c r="S1297" s="46"/>
      <c r="T1297" s="46"/>
      <c r="U1297" s="46"/>
      <c r="V1297" s="16" t="str">
        <f t="shared" si="0"/>
        <v>B</v>
      </c>
      <c r="W1297" s="13" t="str">
        <f t="shared" si="1"/>
        <v>Q3</v>
      </c>
      <c r="X1297" s="46" t="s">
        <v>4129</v>
      </c>
      <c r="Y1297" s="46" t="s">
        <v>4108</v>
      </c>
      <c r="Z1297" s="46" t="s">
        <v>43</v>
      </c>
    </row>
    <row r="1298" spans="1:26" ht="15" customHeight="1">
      <c r="A1298" s="38"/>
      <c r="B1298" s="38"/>
      <c r="C1298" s="89" t="s">
        <v>4053</v>
      </c>
      <c r="D1298" s="40">
        <v>1292</v>
      </c>
      <c r="E1298" s="69" t="s">
        <v>4130</v>
      </c>
      <c r="F1298" s="53" t="s">
        <v>58</v>
      </c>
      <c r="G1298" s="41"/>
      <c r="H1298" s="46"/>
      <c r="I1298" s="46" t="s">
        <v>59</v>
      </c>
      <c r="J1298" s="46" t="s">
        <v>2375</v>
      </c>
      <c r="K1298" s="46" t="s">
        <v>2376</v>
      </c>
      <c r="L1298" s="46">
        <v>2016</v>
      </c>
      <c r="M1298" s="46"/>
      <c r="N1298" s="46" t="s">
        <v>40</v>
      </c>
      <c r="O1298" s="46"/>
      <c r="P1298" s="46"/>
      <c r="Q1298" s="46"/>
      <c r="R1298" s="46"/>
      <c r="S1298" s="46"/>
      <c r="T1298" s="46"/>
      <c r="U1298" s="46"/>
      <c r="V1298" s="16" t="str">
        <f t="shared" si="0"/>
        <v>A2</v>
      </c>
      <c r="W1298" s="13" t="str">
        <f t="shared" si="1"/>
        <v>Q2</v>
      </c>
      <c r="X1298" s="46" t="s">
        <v>4131</v>
      </c>
      <c r="Y1298" s="46" t="s">
        <v>4132</v>
      </c>
      <c r="Z1298" s="46" t="s">
        <v>43</v>
      </c>
    </row>
    <row r="1299" spans="1:26" ht="15" customHeight="1">
      <c r="A1299" s="38"/>
      <c r="B1299" s="38"/>
      <c r="C1299" s="89" t="s">
        <v>4053</v>
      </c>
      <c r="D1299" s="40">
        <v>1293</v>
      </c>
      <c r="E1299" s="69" t="s">
        <v>4133</v>
      </c>
      <c r="F1299" s="53" t="s">
        <v>58</v>
      </c>
      <c r="G1299" s="41"/>
      <c r="H1299" s="46"/>
      <c r="I1299" s="46" t="s">
        <v>59</v>
      </c>
      <c r="J1299" s="46" t="s">
        <v>1467</v>
      </c>
      <c r="K1299" s="46" t="s">
        <v>1468</v>
      </c>
      <c r="L1299" s="46">
        <v>2015</v>
      </c>
      <c r="M1299" s="46"/>
      <c r="N1299" s="46"/>
      <c r="O1299" s="46" t="s">
        <v>40</v>
      </c>
      <c r="P1299" s="46"/>
      <c r="Q1299" s="46"/>
      <c r="R1299" s="46"/>
      <c r="S1299" s="46"/>
      <c r="T1299" s="46"/>
      <c r="U1299" s="46"/>
      <c r="V1299" s="16" t="str">
        <f t="shared" si="0"/>
        <v>B</v>
      </c>
      <c r="W1299" s="13" t="str">
        <f t="shared" si="1"/>
        <v>Q3</v>
      </c>
      <c r="X1299" s="46" t="s">
        <v>4134</v>
      </c>
      <c r="Y1299" s="46" t="s">
        <v>4135</v>
      </c>
      <c r="Z1299" s="46" t="s">
        <v>1380</v>
      </c>
    </row>
    <row r="1300" spans="1:26" ht="15" customHeight="1">
      <c r="A1300" s="38"/>
      <c r="B1300" s="38"/>
      <c r="C1300" s="89" t="s">
        <v>4053</v>
      </c>
      <c r="D1300" s="40">
        <v>1294</v>
      </c>
      <c r="E1300" s="69" t="s">
        <v>4136</v>
      </c>
      <c r="F1300" s="53" t="s">
        <v>58</v>
      </c>
      <c r="G1300" s="41"/>
      <c r="H1300" s="46"/>
      <c r="I1300" s="46" t="s">
        <v>59</v>
      </c>
      <c r="J1300" s="46" t="s">
        <v>1467</v>
      </c>
      <c r="K1300" s="46" t="s">
        <v>1468</v>
      </c>
      <c r="L1300" s="46">
        <v>2015</v>
      </c>
      <c r="M1300" s="46"/>
      <c r="N1300" s="46" t="s">
        <v>40</v>
      </c>
      <c r="O1300" s="46"/>
      <c r="P1300" s="46"/>
      <c r="Q1300" s="46"/>
      <c r="R1300" s="46"/>
      <c r="S1300" s="46"/>
      <c r="T1300" s="46"/>
      <c r="U1300" s="46"/>
      <c r="V1300" s="16" t="str">
        <f t="shared" si="0"/>
        <v>A2</v>
      </c>
      <c r="W1300" s="13" t="str">
        <f t="shared" si="1"/>
        <v>Q2</v>
      </c>
      <c r="X1300" s="46" t="s">
        <v>4137</v>
      </c>
      <c r="Y1300" s="46" t="s">
        <v>4138</v>
      </c>
      <c r="Z1300" s="46" t="s">
        <v>1380</v>
      </c>
    </row>
    <row r="1301" spans="1:26" ht="15" customHeight="1">
      <c r="A1301" s="48"/>
      <c r="B1301" s="48"/>
      <c r="C1301" s="89" t="s">
        <v>4053</v>
      </c>
      <c r="D1301" s="40">
        <v>1295</v>
      </c>
      <c r="E1301" s="69" t="s">
        <v>4139</v>
      </c>
      <c r="F1301" s="53" t="s">
        <v>58</v>
      </c>
      <c r="G1301" s="41"/>
      <c r="H1301" s="46"/>
      <c r="I1301" s="46" t="s">
        <v>2528</v>
      </c>
      <c r="J1301" s="46" t="s">
        <v>4140</v>
      </c>
      <c r="K1301" s="46" t="s">
        <v>4141</v>
      </c>
      <c r="L1301" s="46">
        <v>2015</v>
      </c>
      <c r="M1301" s="45" t="s">
        <v>40</v>
      </c>
      <c r="N1301" s="46"/>
      <c r="O1301" s="46"/>
      <c r="P1301" s="46"/>
      <c r="Q1301" s="46"/>
      <c r="R1301" s="46"/>
      <c r="S1301" s="46"/>
      <c r="T1301" s="46"/>
      <c r="U1301" s="46"/>
      <c r="V1301" s="16" t="str">
        <f t="shared" si="0"/>
        <v>A1</v>
      </c>
      <c r="W1301" s="13" t="str">
        <f t="shared" si="1"/>
        <v>Q1</v>
      </c>
      <c r="X1301" s="46" t="s">
        <v>4142</v>
      </c>
      <c r="Y1301" s="46" t="s">
        <v>4143</v>
      </c>
      <c r="Z1301" s="46" t="s">
        <v>1380</v>
      </c>
    </row>
    <row r="1302" spans="1:26" ht="15" customHeight="1">
      <c r="A1302" s="48"/>
      <c r="B1302" s="48"/>
      <c r="C1302" s="89" t="s">
        <v>4053</v>
      </c>
      <c r="D1302" s="40">
        <v>1296</v>
      </c>
      <c r="E1302" s="69" t="s">
        <v>4144</v>
      </c>
      <c r="F1302" s="53" t="s">
        <v>58</v>
      </c>
      <c r="G1302" s="41"/>
      <c r="H1302" s="46"/>
      <c r="I1302" s="46" t="s">
        <v>190</v>
      </c>
      <c r="J1302" s="46" t="s">
        <v>4145</v>
      </c>
      <c r="K1302" s="46" t="s">
        <v>1538</v>
      </c>
      <c r="L1302" s="46">
        <v>2015</v>
      </c>
      <c r="M1302" s="46"/>
      <c r="N1302" s="46"/>
      <c r="O1302" s="46"/>
      <c r="P1302" s="46"/>
      <c r="Q1302" s="46"/>
      <c r="R1302" s="46" t="s">
        <v>40</v>
      </c>
      <c r="S1302" s="46"/>
      <c r="T1302" s="46"/>
      <c r="U1302" s="46"/>
      <c r="V1302" s="16" t="str">
        <f t="shared" si="0"/>
        <v>A2</v>
      </c>
      <c r="W1302" s="13" t="str">
        <f t="shared" si="1"/>
        <v>Q2</v>
      </c>
      <c r="X1302" s="46" t="s">
        <v>4146</v>
      </c>
      <c r="Y1302" s="46" t="s">
        <v>4147</v>
      </c>
      <c r="Z1302" s="46" t="s">
        <v>43</v>
      </c>
    </row>
    <row r="1303" spans="1:26" ht="15" customHeight="1">
      <c r="A1303" s="48"/>
      <c r="B1303" s="48"/>
      <c r="C1303" s="89" t="s">
        <v>4053</v>
      </c>
      <c r="D1303" s="40">
        <v>1297</v>
      </c>
      <c r="E1303" s="69" t="s">
        <v>4148</v>
      </c>
      <c r="F1303" s="53" t="s">
        <v>58</v>
      </c>
      <c r="G1303" s="41"/>
      <c r="H1303" s="46"/>
      <c r="I1303" s="46" t="s">
        <v>59</v>
      </c>
      <c r="J1303" s="46" t="s">
        <v>2574</v>
      </c>
      <c r="K1303" s="46" t="s">
        <v>374</v>
      </c>
      <c r="L1303" s="46">
        <v>2015</v>
      </c>
      <c r="M1303" s="46"/>
      <c r="N1303" s="46"/>
      <c r="O1303" s="46" t="s">
        <v>40</v>
      </c>
      <c r="P1303" s="46"/>
      <c r="Q1303" s="46"/>
      <c r="R1303" s="46"/>
      <c r="S1303" s="46"/>
      <c r="T1303" s="46"/>
      <c r="U1303" s="46"/>
      <c r="V1303" s="16" t="str">
        <f t="shared" si="0"/>
        <v>B</v>
      </c>
      <c r="W1303" s="13" t="str">
        <f t="shared" si="1"/>
        <v>Q3</v>
      </c>
      <c r="X1303" s="46"/>
      <c r="Y1303" s="46" t="s">
        <v>4149</v>
      </c>
      <c r="Z1303" s="46" t="s">
        <v>43</v>
      </c>
    </row>
    <row r="1304" spans="1:26" ht="15" customHeight="1">
      <c r="A1304" s="48"/>
      <c r="B1304" s="48"/>
      <c r="C1304" s="89" t="s">
        <v>4053</v>
      </c>
      <c r="D1304" s="40">
        <v>1298</v>
      </c>
      <c r="E1304" s="69" t="s">
        <v>4150</v>
      </c>
      <c r="F1304" s="53" t="s">
        <v>58</v>
      </c>
      <c r="G1304" s="41"/>
      <c r="H1304" s="46"/>
      <c r="I1304" s="46" t="s">
        <v>59</v>
      </c>
      <c r="J1304" s="46" t="s">
        <v>1467</v>
      </c>
      <c r="K1304" s="46" t="s">
        <v>1468</v>
      </c>
      <c r="L1304" s="46">
        <v>2015</v>
      </c>
      <c r="M1304" s="46"/>
      <c r="N1304" s="46"/>
      <c r="O1304" s="46" t="s">
        <v>40</v>
      </c>
      <c r="P1304" s="46"/>
      <c r="Q1304" s="46"/>
      <c r="R1304" s="46"/>
      <c r="S1304" s="46"/>
      <c r="T1304" s="46"/>
      <c r="U1304" s="46"/>
      <c r="V1304" s="16" t="str">
        <f t="shared" si="0"/>
        <v>B</v>
      </c>
      <c r="W1304" s="13" t="str">
        <f t="shared" si="1"/>
        <v>Q3</v>
      </c>
      <c r="X1304" s="46" t="s">
        <v>4151</v>
      </c>
      <c r="Y1304" s="46" t="s">
        <v>4152</v>
      </c>
      <c r="Z1304" s="46" t="s">
        <v>43</v>
      </c>
    </row>
    <row r="1305" spans="1:26" ht="15" customHeight="1">
      <c r="A1305" s="48"/>
      <c r="B1305" s="48"/>
      <c r="C1305" s="89" t="s">
        <v>4053</v>
      </c>
      <c r="D1305" s="40">
        <v>1299</v>
      </c>
      <c r="E1305" s="69" t="s">
        <v>4153</v>
      </c>
      <c r="F1305" s="53" t="s">
        <v>58</v>
      </c>
      <c r="G1305" s="41"/>
      <c r="H1305" s="46"/>
      <c r="I1305" s="46" t="s">
        <v>59</v>
      </c>
      <c r="J1305" s="46" t="s">
        <v>1467</v>
      </c>
      <c r="K1305" s="46" t="s">
        <v>1468</v>
      </c>
      <c r="L1305" s="46">
        <v>2014</v>
      </c>
      <c r="M1305" s="46"/>
      <c r="N1305" s="46"/>
      <c r="O1305" s="46" t="s">
        <v>40</v>
      </c>
      <c r="P1305" s="46"/>
      <c r="Q1305" s="46"/>
      <c r="R1305" s="46"/>
      <c r="S1305" s="46"/>
      <c r="T1305" s="46"/>
      <c r="U1305" s="46"/>
      <c r="V1305" s="16" t="str">
        <f t="shared" si="0"/>
        <v>B</v>
      </c>
      <c r="W1305" s="13" t="str">
        <f t="shared" si="1"/>
        <v>Q3</v>
      </c>
      <c r="X1305" s="46" t="s">
        <v>4154</v>
      </c>
      <c r="Y1305" s="46" t="s">
        <v>4155</v>
      </c>
      <c r="Z1305" s="46" t="s">
        <v>43</v>
      </c>
    </row>
    <row r="1306" spans="1:26" ht="15" customHeight="1">
      <c r="A1306" s="48"/>
      <c r="B1306" s="48"/>
      <c r="C1306" s="89" t="s">
        <v>4053</v>
      </c>
      <c r="D1306" s="40">
        <v>1300</v>
      </c>
      <c r="E1306" s="69" t="s">
        <v>4156</v>
      </c>
      <c r="F1306" s="53" t="s">
        <v>58</v>
      </c>
      <c r="G1306" s="41"/>
      <c r="H1306" s="46"/>
      <c r="I1306" s="46" t="s">
        <v>59</v>
      </c>
      <c r="J1306" s="46" t="s">
        <v>1467</v>
      </c>
      <c r="K1306" s="46" t="s">
        <v>1468</v>
      </c>
      <c r="L1306" s="46">
        <v>2014</v>
      </c>
      <c r="M1306" s="46"/>
      <c r="N1306" s="46"/>
      <c r="O1306" s="46" t="s">
        <v>40</v>
      </c>
      <c r="P1306" s="46"/>
      <c r="Q1306" s="46"/>
      <c r="R1306" s="46"/>
      <c r="S1306" s="46"/>
      <c r="T1306" s="46"/>
      <c r="U1306" s="46"/>
      <c r="V1306" s="16" t="str">
        <f t="shared" si="0"/>
        <v>B</v>
      </c>
      <c r="W1306" s="13" t="str">
        <f t="shared" si="1"/>
        <v>Q3</v>
      </c>
      <c r="X1306" s="46" t="s">
        <v>4157</v>
      </c>
      <c r="Y1306" s="46" t="s">
        <v>4158</v>
      </c>
      <c r="Z1306" s="46" t="s">
        <v>43</v>
      </c>
    </row>
    <row r="1307" spans="1:26" ht="15" customHeight="1">
      <c r="A1307" s="48"/>
      <c r="B1307" s="48"/>
      <c r="C1307" s="89" t="s">
        <v>4053</v>
      </c>
      <c r="D1307" s="40">
        <v>1301</v>
      </c>
      <c r="E1307" s="69" t="s">
        <v>4159</v>
      </c>
      <c r="F1307" s="53" t="s">
        <v>58</v>
      </c>
      <c r="G1307" s="41"/>
      <c r="H1307" s="46"/>
      <c r="I1307" s="46" t="s">
        <v>59</v>
      </c>
      <c r="J1307" s="46" t="s">
        <v>804</v>
      </c>
      <c r="K1307" s="46" t="s">
        <v>805</v>
      </c>
      <c r="L1307" s="46">
        <v>2014</v>
      </c>
      <c r="M1307" s="46"/>
      <c r="N1307" s="46"/>
      <c r="O1307" s="46" t="s">
        <v>40</v>
      </c>
      <c r="P1307" s="46"/>
      <c r="Q1307" s="46"/>
      <c r="R1307" s="46"/>
      <c r="S1307" s="46"/>
      <c r="T1307" s="46"/>
      <c r="U1307" s="46"/>
      <c r="V1307" s="16" t="str">
        <f t="shared" si="0"/>
        <v>B</v>
      </c>
      <c r="W1307" s="13" t="str">
        <f t="shared" si="1"/>
        <v>Q3</v>
      </c>
      <c r="X1307" s="46" t="s">
        <v>4160</v>
      </c>
      <c r="Y1307" s="46" t="s">
        <v>4161</v>
      </c>
      <c r="Z1307" s="46" t="s">
        <v>43</v>
      </c>
    </row>
    <row r="1308" spans="1:26" ht="15" customHeight="1">
      <c r="A1308" s="48"/>
      <c r="B1308" s="48"/>
      <c r="C1308" s="89" t="s">
        <v>4053</v>
      </c>
      <c r="D1308" s="40">
        <v>1302</v>
      </c>
      <c r="E1308" s="69" t="s">
        <v>4162</v>
      </c>
      <c r="F1308" s="53" t="s">
        <v>58</v>
      </c>
      <c r="G1308" s="41"/>
      <c r="H1308" s="46"/>
      <c r="I1308" s="46" t="s">
        <v>59</v>
      </c>
      <c r="J1308" s="46" t="s">
        <v>804</v>
      </c>
      <c r="K1308" s="46" t="s">
        <v>805</v>
      </c>
      <c r="L1308" s="46">
        <v>2014</v>
      </c>
      <c r="M1308" s="46"/>
      <c r="N1308" s="46"/>
      <c r="O1308" s="46" t="s">
        <v>40</v>
      </c>
      <c r="P1308" s="46"/>
      <c r="Q1308" s="46"/>
      <c r="R1308" s="46"/>
      <c r="S1308" s="46"/>
      <c r="T1308" s="46"/>
      <c r="U1308" s="46"/>
      <c r="V1308" s="16" t="str">
        <f t="shared" si="0"/>
        <v>B</v>
      </c>
      <c r="W1308" s="13" t="str">
        <f t="shared" si="1"/>
        <v>Q3</v>
      </c>
      <c r="X1308" s="46"/>
      <c r="Y1308" s="46" t="s">
        <v>4163</v>
      </c>
      <c r="Z1308" s="46" t="s">
        <v>1380</v>
      </c>
    </row>
    <row r="1309" spans="1:26" ht="15" customHeight="1">
      <c r="A1309" s="86"/>
      <c r="B1309" s="86"/>
      <c r="C1309" s="92" t="s">
        <v>4164</v>
      </c>
      <c r="D1309" s="40">
        <v>1303</v>
      </c>
      <c r="E1309" s="77" t="s">
        <v>4165</v>
      </c>
      <c r="F1309" s="11" t="s">
        <v>168</v>
      </c>
      <c r="G1309" s="93"/>
      <c r="H1309" s="14"/>
      <c r="I1309" s="14" t="s">
        <v>4166</v>
      </c>
      <c r="J1309" s="14" t="s">
        <v>4167</v>
      </c>
      <c r="K1309" s="14" t="s">
        <v>4168</v>
      </c>
      <c r="L1309" s="14">
        <v>2020</v>
      </c>
      <c r="M1309" s="14"/>
      <c r="N1309" s="14"/>
      <c r="O1309" s="14"/>
      <c r="P1309" s="14"/>
      <c r="Q1309" s="14"/>
      <c r="R1309" s="14"/>
      <c r="S1309" s="14" t="s">
        <v>40</v>
      </c>
      <c r="T1309" s="14"/>
      <c r="U1309" s="14"/>
      <c r="V1309" s="16" t="str">
        <f t="shared" si="0"/>
        <v>B</v>
      </c>
      <c r="W1309" s="13" t="str">
        <f t="shared" si="1"/>
        <v>Q3</v>
      </c>
      <c r="X1309" s="14" t="s">
        <v>4169</v>
      </c>
      <c r="Y1309" s="14" t="s">
        <v>4170</v>
      </c>
      <c r="Z1309" s="14"/>
    </row>
    <row r="1310" spans="1:26" ht="15" customHeight="1">
      <c r="A1310" s="48"/>
      <c r="B1310" s="48"/>
      <c r="C1310" s="94" t="s">
        <v>4164</v>
      </c>
      <c r="D1310" s="40">
        <v>1304</v>
      </c>
      <c r="E1310" s="69" t="s">
        <v>4171</v>
      </c>
      <c r="F1310" s="53" t="s">
        <v>72</v>
      </c>
      <c r="G1310" s="41"/>
      <c r="H1310" s="46"/>
      <c r="I1310" s="46" t="s">
        <v>52</v>
      </c>
      <c r="J1310" s="46" t="s">
        <v>4172</v>
      </c>
      <c r="K1310" s="46" t="s">
        <v>4173</v>
      </c>
      <c r="L1310" s="46">
        <v>2022</v>
      </c>
      <c r="M1310" s="46"/>
      <c r="N1310" s="46"/>
      <c r="O1310" s="46"/>
      <c r="P1310" s="46"/>
      <c r="Q1310" s="46"/>
      <c r="R1310" s="45" t="s">
        <v>40</v>
      </c>
      <c r="S1310" s="46"/>
      <c r="T1310" s="46"/>
      <c r="U1310" s="46"/>
      <c r="V1310" s="16" t="str">
        <f t="shared" si="0"/>
        <v>A2</v>
      </c>
      <c r="W1310" s="13" t="str">
        <f t="shared" si="1"/>
        <v>Q2</v>
      </c>
      <c r="X1310" s="46" t="s">
        <v>4174</v>
      </c>
      <c r="Y1310" s="46" t="s">
        <v>4175</v>
      </c>
      <c r="Z1310" s="46"/>
    </row>
    <row r="1311" spans="1:26" ht="15" customHeight="1">
      <c r="A1311" s="48"/>
      <c r="B1311" s="48"/>
      <c r="C1311" s="94" t="s">
        <v>4164</v>
      </c>
      <c r="D1311" s="40">
        <v>1305</v>
      </c>
      <c r="E1311" s="69" t="s">
        <v>4176</v>
      </c>
      <c r="F1311" s="53" t="s">
        <v>72</v>
      </c>
      <c r="G1311" s="41"/>
      <c r="H1311" s="46"/>
      <c r="I1311" s="46" t="s">
        <v>52</v>
      </c>
      <c r="J1311" s="46" t="s">
        <v>4172</v>
      </c>
      <c r="K1311" s="46" t="s">
        <v>4173</v>
      </c>
      <c r="L1311" s="46">
        <v>2022</v>
      </c>
      <c r="M1311" s="46"/>
      <c r="N1311" s="46"/>
      <c r="O1311" s="46"/>
      <c r="P1311" s="46"/>
      <c r="Q1311" s="46"/>
      <c r="R1311" s="45" t="s">
        <v>40</v>
      </c>
      <c r="S1311" s="46"/>
      <c r="T1311" s="46"/>
      <c r="U1311" s="46"/>
      <c r="V1311" s="16" t="str">
        <f t="shared" si="0"/>
        <v>A2</v>
      </c>
      <c r="W1311" s="13" t="str">
        <f t="shared" si="1"/>
        <v>Q2</v>
      </c>
      <c r="X1311" s="55" t="s">
        <v>4177</v>
      </c>
      <c r="Y1311" s="46" t="s">
        <v>4178</v>
      </c>
      <c r="Z1311" s="46"/>
    </row>
    <row r="1312" spans="1:26" ht="15" customHeight="1">
      <c r="A1312" s="48"/>
      <c r="B1312" s="48"/>
      <c r="C1312" s="94" t="s">
        <v>4164</v>
      </c>
      <c r="D1312" s="40">
        <v>1306</v>
      </c>
      <c r="E1312" s="69" t="s">
        <v>4179</v>
      </c>
      <c r="F1312" s="53" t="s">
        <v>51</v>
      </c>
      <c r="G1312" s="41"/>
      <c r="H1312" s="46"/>
      <c r="I1312" s="46" t="s">
        <v>59</v>
      </c>
      <c r="J1312" s="46" t="s">
        <v>4180</v>
      </c>
      <c r="K1312" s="46" t="s">
        <v>2045</v>
      </c>
      <c r="L1312" s="46">
        <v>2021</v>
      </c>
      <c r="M1312" s="46"/>
      <c r="N1312" s="46"/>
      <c r="O1312" s="46"/>
      <c r="P1312" s="45" t="s">
        <v>40</v>
      </c>
      <c r="Q1312" s="46"/>
      <c r="R1312" s="46"/>
      <c r="S1312" s="46"/>
      <c r="T1312" s="46"/>
      <c r="U1312" s="45"/>
      <c r="V1312" s="16" t="str">
        <f t="shared" si="0"/>
        <v>C</v>
      </c>
      <c r="W1312" s="13" t="str">
        <f t="shared" si="1"/>
        <v>Q4</v>
      </c>
      <c r="X1312" s="55" t="s">
        <v>4181</v>
      </c>
      <c r="Y1312" s="46" t="s">
        <v>4182</v>
      </c>
      <c r="Z1312" s="46"/>
    </row>
    <row r="1313" spans="1:26" ht="15" customHeight="1">
      <c r="A1313" s="48"/>
      <c r="B1313" s="48"/>
      <c r="C1313" s="94" t="s">
        <v>4164</v>
      </c>
      <c r="D1313" s="40">
        <v>1307</v>
      </c>
      <c r="E1313" s="69" t="s">
        <v>4183</v>
      </c>
      <c r="F1313" s="53" t="s">
        <v>168</v>
      </c>
      <c r="G1313" s="41"/>
      <c r="H1313" s="46"/>
      <c r="I1313" s="46" t="s">
        <v>59</v>
      </c>
      <c r="J1313" s="46" t="s">
        <v>4180</v>
      </c>
      <c r="K1313" s="46" t="s">
        <v>2045</v>
      </c>
      <c r="L1313" s="46">
        <v>2021</v>
      </c>
      <c r="M1313" s="46"/>
      <c r="N1313" s="46"/>
      <c r="O1313" s="46"/>
      <c r="P1313" s="45" t="s">
        <v>40</v>
      </c>
      <c r="Q1313" s="46"/>
      <c r="R1313" s="46"/>
      <c r="S1313" s="46"/>
      <c r="T1313" s="46"/>
      <c r="U1313" s="45"/>
      <c r="V1313" s="16" t="str">
        <f t="shared" si="0"/>
        <v>C</v>
      </c>
      <c r="W1313" s="13" t="str">
        <f t="shared" si="1"/>
        <v>Q4</v>
      </c>
      <c r="X1313" s="46" t="s">
        <v>4184</v>
      </c>
      <c r="Y1313" s="46" t="s">
        <v>4185</v>
      </c>
      <c r="Z1313" s="46"/>
    </row>
    <row r="1314" spans="1:26" ht="15" customHeight="1">
      <c r="A1314" s="48"/>
      <c r="B1314" s="48"/>
      <c r="C1314" s="94" t="s">
        <v>4164</v>
      </c>
      <c r="D1314" s="40">
        <v>1308</v>
      </c>
      <c r="E1314" s="69" t="s">
        <v>4186</v>
      </c>
      <c r="F1314" s="53" t="s">
        <v>58</v>
      </c>
      <c r="G1314" s="41"/>
      <c r="H1314" s="46"/>
      <c r="I1314" s="46" t="s">
        <v>59</v>
      </c>
      <c r="J1314" s="46" t="s">
        <v>4180</v>
      </c>
      <c r="K1314" s="46" t="s">
        <v>2045</v>
      </c>
      <c r="L1314" s="46">
        <v>2021</v>
      </c>
      <c r="M1314" s="46"/>
      <c r="N1314" s="46"/>
      <c r="O1314" s="46"/>
      <c r="P1314" s="45" t="s">
        <v>40</v>
      </c>
      <c r="Q1314" s="46"/>
      <c r="R1314" s="46"/>
      <c r="S1314" s="46"/>
      <c r="T1314" s="46"/>
      <c r="U1314" s="45"/>
      <c r="V1314" s="16" t="str">
        <f t="shared" si="0"/>
        <v>C</v>
      </c>
      <c r="W1314" s="13" t="str">
        <f t="shared" si="1"/>
        <v>Q4</v>
      </c>
      <c r="X1314" s="55" t="s">
        <v>4187</v>
      </c>
      <c r="Y1314" s="46" t="s">
        <v>4188</v>
      </c>
      <c r="Z1314" s="46"/>
    </row>
    <row r="1315" spans="1:26" ht="15" customHeight="1">
      <c r="A1315" s="48"/>
      <c r="B1315" s="48"/>
      <c r="C1315" s="94" t="s">
        <v>4164</v>
      </c>
      <c r="D1315" s="40">
        <v>1309</v>
      </c>
      <c r="E1315" s="69" t="s">
        <v>4189</v>
      </c>
      <c r="F1315" s="53" t="s">
        <v>51</v>
      </c>
      <c r="G1315" s="41"/>
      <c r="H1315" s="46"/>
      <c r="I1315" s="46" t="s">
        <v>1603</v>
      </c>
      <c r="J1315" s="46" t="s">
        <v>4190</v>
      </c>
      <c r="K1315" s="46" t="s">
        <v>1581</v>
      </c>
      <c r="L1315" s="46">
        <v>2021</v>
      </c>
      <c r="M1315" s="46"/>
      <c r="N1315" s="46"/>
      <c r="O1315" s="46"/>
      <c r="P1315" s="46"/>
      <c r="Q1315" s="46"/>
      <c r="R1315" s="46"/>
      <c r="S1315" s="45" t="s">
        <v>40</v>
      </c>
      <c r="T1315" s="46"/>
      <c r="U1315" s="46"/>
      <c r="V1315" s="16" t="str">
        <f t="shared" si="0"/>
        <v>B</v>
      </c>
      <c r="W1315" s="13" t="str">
        <f t="shared" si="1"/>
        <v>Q3</v>
      </c>
      <c r="X1315" s="46" t="s">
        <v>4191</v>
      </c>
      <c r="Y1315" s="46" t="s">
        <v>4192</v>
      </c>
      <c r="Z1315" s="46"/>
    </row>
    <row r="1316" spans="1:26" ht="15" customHeight="1">
      <c r="A1316" s="48"/>
      <c r="B1316" s="48"/>
      <c r="C1316" s="94" t="s">
        <v>4164</v>
      </c>
      <c r="D1316" s="40">
        <v>1310</v>
      </c>
      <c r="E1316" s="69" t="s">
        <v>4193</v>
      </c>
      <c r="F1316" s="53" t="s">
        <v>58</v>
      </c>
      <c r="G1316" s="41"/>
      <c r="H1316" s="46"/>
      <c r="I1316" s="46" t="s">
        <v>59</v>
      </c>
      <c r="J1316" s="46" t="s">
        <v>4180</v>
      </c>
      <c r="K1316" s="46" t="s">
        <v>2045</v>
      </c>
      <c r="L1316" s="46">
        <v>2021</v>
      </c>
      <c r="M1316" s="46"/>
      <c r="N1316" s="46"/>
      <c r="O1316" s="46"/>
      <c r="P1316" s="45" t="s">
        <v>40</v>
      </c>
      <c r="Q1316" s="46"/>
      <c r="R1316" s="46"/>
      <c r="S1316" s="46"/>
      <c r="T1316" s="46"/>
      <c r="U1316" s="45"/>
      <c r="V1316" s="16" t="str">
        <f t="shared" si="0"/>
        <v>C</v>
      </c>
      <c r="W1316" s="13" t="str">
        <f t="shared" si="1"/>
        <v>Q4</v>
      </c>
      <c r="X1316" s="55" t="s">
        <v>4194</v>
      </c>
      <c r="Y1316" s="46" t="s">
        <v>4195</v>
      </c>
      <c r="Z1316" s="46"/>
    </row>
    <row r="1317" spans="1:26" ht="15" customHeight="1">
      <c r="A1317" s="48"/>
      <c r="B1317" s="48"/>
      <c r="C1317" s="94" t="s">
        <v>4164</v>
      </c>
      <c r="D1317" s="40">
        <v>1311</v>
      </c>
      <c r="E1317" s="69" t="s">
        <v>4196</v>
      </c>
      <c r="F1317" s="53" t="s">
        <v>58</v>
      </c>
      <c r="G1317" s="41"/>
      <c r="H1317" s="46"/>
      <c r="I1317" s="46" t="s">
        <v>59</v>
      </c>
      <c r="J1317" s="46" t="s">
        <v>4180</v>
      </c>
      <c r="K1317" s="46" t="s">
        <v>2045</v>
      </c>
      <c r="L1317" s="46">
        <v>2021</v>
      </c>
      <c r="M1317" s="46"/>
      <c r="N1317" s="46"/>
      <c r="O1317" s="46"/>
      <c r="P1317" s="45" t="s">
        <v>40</v>
      </c>
      <c r="Q1317" s="46"/>
      <c r="R1317" s="46"/>
      <c r="S1317" s="46"/>
      <c r="T1317" s="46"/>
      <c r="U1317" s="45"/>
      <c r="V1317" s="16" t="str">
        <f t="shared" si="0"/>
        <v>C</v>
      </c>
      <c r="W1317" s="13" t="str">
        <f t="shared" si="1"/>
        <v>Q4</v>
      </c>
      <c r="X1317" s="55" t="s">
        <v>4197</v>
      </c>
      <c r="Y1317" s="46" t="s">
        <v>4198</v>
      </c>
      <c r="Z1317" s="46"/>
    </row>
    <row r="1318" spans="1:26" ht="15" customHeight="1">
      <c r="A1318" s="48"/>
      <c r="B1318" s="48"/>
      <c r="C1318" s="94" t="s">
        <v>4164</v>
      </c>
      <c r="D1318" s="40">
        <v>1312</v>
      </c>
      <c r="E1318" s="69" t="s">
        <v>4199</v>
      </c>
      <c r="F1318" s="53" t="s">
        <v>58</v>
      </c>
      <c r="G1318" s="41"/>
      <c r="H1318" s="46"/>
      <c r="I1318" s="46" t="s">
        <v>59</v>
      </c>
      <c r="J1318" s="46" t="s">
        <v>4180</v>
      </c>
      <c r="K1318" s="46" t="s">
        <v>2045</v>
      </c>
      <c r="L1318" s="46">
        <v>2021</v>
      </c>
      <c r="M1318" s="46"/>
      <c r="N1318" s="46"/>
      <c r="O1318" s="46"/>
      <c r="P1318" s="45" t="s">
        <v>40</v>
      </c>
      <c r="Q1318" s="46"/>
      <c r="R1318" s="46"/>
      <c r="S1318" s="46"/>
      <c r="T1318" s="46"/>
      <c r="U1318" s="45"/>
      <c r="V1318" s="16" t="str">
        <f t="shared" si="0"/>
        <v>C</v>
      </c>
      <c r="W1318" s="13" t="str">
        <f t="shared" si="1"/>
        <v>Q4</v>
      </c>
      <c r="X1318" s="55" t="s">
        <v>4200</v>
      </c>
      <c r="Y1318" s="46" t="s">
        <v>4201</v>
      </c>
      <c r="Z1318" s="46"/>
    </row>
    <row r="1319" spans="1:26" ht="15" customHeight="1">
      <c r="A1319" s="48"/>
      <c r="B1319" s="48"/>
      <c r="C1319" s="94" t="s">
        <v>4164</v>
      </c>
      <c r="D1319" s="40">
        <v>1313</v>
      </c>
      <c r="E1319" s="69" t="s">
        <v>4202</v>
      </c>
      <c r="F1319" s="53" t="s">
        <v>58</v>
      </c>
      <c r="G1319" s="41"/>
      <c r="H1319" s="46"/>
      <c r="I1319" s="46" t="s">
        <v>59</v>
      </c>
      <c r="J1319" s="46" t="s">
        <v>1767</v>
      </c>
      <c r="K1319" s="46" t="s">
        <v>4203</v>
      </c>
      <c r="L1319" s="46">
        <v>2021</v>
      </c>
      <c r="M1319" s="46"/>
      <c r="N1319" s="46"/>
      <c r="O1319" s="45" t="s">
        <v>40</v>
      </c>
      <c r="P1319" s="46"/>
      <c r="Q1319" s="46"/>
      <c r="R1319" s="46"/>
      <c r="S1319" s="46"/>
      <c r="T1319" s="46"/>
      <c r="U1319" s="46"/>
      <c r="V1319" s="16" t="str">
        <f t="shared" si="0"/>
        <v>B</v>
      </c>
      <c r="W1319" s="13" t="str">
        <f t="shared" si="1"/>
        <v>Q3</v>
      </c>
      <c r="X1319" s="46"/>
      <c r="Y1319" s="46" t="s">
        <v>4204</v>
      </c>
      <c r="Z1319" s="46"/>
    </row>
    <row r="1320" spans="1:26" ht="15" customHeight="1">
      <c r="A1320" s="48"/>
      <c r="B1320" s="48"/>
      <c r="C1320" s="94" t="s">
        <v>4164</v>
      </c>
      <c r="D1320" s="40">
        <v>1314</v>
      </c>
      <c r="E1320" s="69" t="s">
        <v>4205</v>
      </c>
      <c r="F1320" s="53" t="s">
        <v>58</v>
      </c>
      <c r="G1320" s="41"/>
      <c r="H1320" s="46"/>
      <c r="I1320" s="46" t="s">
        <v>59</v>
      </c>
      <c r="J1320" s="46" t="s">
        <v>4206</v>
      </c>
      <c r="K1320" s="46" t="s">
        <v>4207</v>
      </c>
      <c r="L1320" s="46">
        <v>2021</v>
      </c>
      <c r="M1320" s="46"/>
      <c r="N1320" s="46"/>
      <c r="O1320" s="46"/>
      <c r="P1320" s="46"/>
      <c r="Q1320" s="46"/>
      <c r="R1320" s="46"/>
      <c r="S1320" s="46"/>
      <c r="T1320" s="46"/>
      <c r="U1320" s="45" t="s">
        <v>172</v>
      </c>
      <c r="V1320" s="16" t="str">
        <f t="shared" si="0"/>
        <v>NI</v>
      </c>
      <c r="W1320" s="13" t="str">
        <f t="shared" si="1"/>
        <v>NI</v>
      </c>
      <c r="X1320" s="55" t="s">
        <v>4208</v>
      </c>
      <c r="Y1320" s="46" t="s">
        <v>4209</v>
      </c>
      <c r="Z1320" s="46"/>
    </row>
    <row r="1321" spans="1:26" ht="15" customHeight="1">
      <c r="A1321" s="48"/>
      <c r="B1321" s="48"/>
      <c r="C1321" s="94" t="s">
        <v>4164</v>
      </c>
      <c r="D1321" s="40">
        <v>1315</v>
      </c>
      <c r="E1321" s="69" t="s">
        <v>4210</v>
      </c>
      <c r="F1321" s="53" t="s">
        <v>72</v>
      </c>
      <c r="G1321" s="41"/>
      <c r="H1321" s="46"/>
      <c r="I1321" s="46" t="s">
        <v>52</v>
      </c>
      <c r="J1321" s="46" t="s">
        <v>2113</v>
      </c>
      <c r="K1321" s="46" t="s">
        <v>278</v>
      </c>
      <c r="L1321" s="46">
        <v>2021</v>
      </c>
      <c r="M1321" s="46"/>
      <c r="N1321" s="46"/>
      <c r="O1321" s="46"/>
      <c r="P1321" s="46"/>
      <c r="Q1321" s="46"/>
      <c r="R1321" s="45" t="s">
        <v>40</v>
      </c>
      <c r="S1321" s="46"/>
      <c r="T1321" s="46"/>
      <c r="U1321" s="46"/>
      <c r="V1321" s="16" t="str">
        <f t="shared" si="0"/>
        <v>A2</v>
      </c>
      <c r="W1321" s="13" t="str">
        <f t="shared" si="1"/>
        <v>Q2</v>
      </c>
      <c r="X1321" s="55" t="s">
        <v>4211</v>
      </c>
      <c r="Y1321" s="46" t="s">
        <v>4212</v>
      </c>
      <c r="Z1321" s="46"/>
    </row>
    <row r="1322" spans="1:26" ht="15" customHeight="1">
      <c r="A1322" s="48"/>
      <c r="B1322" s="48"/>
      <c r="C1322" s="94" t="s">
        <v>4164</v>
      </c>
      <c r="D1322" s="40">
        <v>1316</v>
      </c>
      <c r="E1322" s="69" t="s">
        <v>4213</v>
      </c>
      <c r="F1322" s="53" t="s">
        <v>58</v>
      </c>
      <c r="G1322" s="41"/>
      <c r="H1322" s="46"/>
      <c r="I1322" s="46" t="s">
        <v>753</v>
      </c>
      <c r="J1322" s="46" t="s">
        <v>3068</v>
      </c>
      <c r="K1322" s="46" t="s">
        <v>3069</v>
      </c>
      <c r="L1322" s="46">
        <v>2020</v>
      </c>
      <c r="M1322" s="46"/>
      <c r="N1322" s="46"/>
      <c r="O1322" s="46"/>
      <c r="P1322" s="46"/>
      <c r="Q1322" s="46"/>
      <c r="R1322" s="46"/>
      <c r="S1322" s="46"/>
      <c r="T1322" s="46"/>
      <c r="U1322" s="45" t="s">
        <v>40</v>
      </c>
      <c r="V1322" s="16" t="str">
        <f t="shared" si="0"/>
        <v>NI</v>
      </c>
      <c r="W1322" s="13" t="str">
        <f t="shared" si="1"/>
        <v>NI</v>
      </c>
      <c r="X1322" s="46"/>
      <c r="Y1322" s="46" t="s">
        <v>4214</v>
      </c>
      <c r="Z1322" s="46"/>
    </row>
    <row r="1323" spans="1:26" ht="15" customHeight="1">
      <c r="A1323" s="48"/>
      <c r="B1323" s="48"/>
      <c r="C1323" s="94" t="s">
        <v>4164</v>
      </c>
      <c r="D1323" s="40">
        <v>1317</v>
      </c>
      <c r="E1323" s="69" t="s">
        <v>4215</v>
      </c>
      <c r="F1323" s="53" t="s">
        <v>58</v>
      </c>
      <c r="G1323" s="41"/>
      <c r="H1323" s="46"/>
      <c r="I1323" s="46"/>
      <c r="J1323" s="46" t="s">
        <v>2740</v>
      </c>
      <c r="K1323" s="46" t="s">
        <v>2243</v>
      </c>
      <c r="L1323" s="46">
        <v>2020</v>
      </c>
      <c r="M1323" s="46"/>
      <c r="N1323" s="46"/>
      <c r="O1323" s="46"/>
      <c r="P1323" s="46"/>
      <c r="Q1323" s="46"/>
      <c r="R1323" s="46"/>
      <c r="S1323" s="46"/>
      <c r="T1323" s="46"/>
      <c r="U1323" s="45" t="s">
        <v>40</v>
      </c>
      <c r="V1323" s="16" t="str">
        <f t="shared" si="0"/>
        <v>NI</v>
      </c>
      <c r="W1323" s="13" t="str">
        <f t="shared" si="1"/>
        <v>NI</v>
      </c>
      <c r="X1323" s="46" t="s">
        <v>4216</v>
      </c>
      <c r="Y1323" s="46" t="s">
        <v>4217</v>
      </c>
      <c r="Z1323" s="46"/>
    </row>
    <row r="1324" spans="1:26" ht="15" customHeight="1">
      <c r="A1324" s="48"/>
      <c r="B1324" s="48"/>
      <c r="C1324" s="94" t="s">
        <v>4164</v>
      </c>
      <c r="D1324" s="40">
        <v>1318</v>
      </c>
      <c r="E1324" s="69" t="s">
        <v>4218</v>
      </c>
      <c r="F1324" s="53" t="s">
        <v>58</v>
      </c>
      <c r="G1324" s="41"/>
      <c r="H1324" s="46"/>
      <c r="I1324" s="46"/>
      <c r="J1324" s="46" t="s">
        <v>2740</v>
      </c>
      <c r="K1324" s="46" t="s">
        <v>2243</v>
      </c>
      <c r="L1324" s="46">
        <v>2020</v>
      </c>
      <c r="M1324" s="46"/>
      <c r="N1324" s="46"/>
      <c r="O1324" s="46"/>
      <c r="P1324" s="46"/>
      <c r="Q1324" s="46"/>
      <c r="R1324" s="46"/>
      <c r="S1324" s="46"/>
      <c r="T1324" s="46"/>
      <c r="U1324" s="45" t="s">
        <v>40</v>
      </c>
      <c r="V1324" s="16" t="str">
        <f t="shared" si="0"/>
        <v>NI</v>
      </c>
      <c r="W1324" s="13" t="str">
        <f t="shared" si="1"/>
        <v>NI</v>
      </c>
      <c r="X1324" s="46"/>
      <c r="Y1324" s="46" t="s">
        <v>4217</v>
      </c>
      <c r="Z1324" s="46"/>
    </row>
    <row r="1325" spans="1:26" ht="15" customHeight="1">
      <c r="A1325" s="48"/>
      <c r="B1325" s="48"/>
      <c r="C1325" s="94" t="s">
        <v>4164</v>
      </c>
      <c r="D1325" s="40">
        <v>1319</v>
      </c>
      <c r="E1325" s="69" t="s">
        <v>4219</v>
      </c>
      <c r="F1325" s="53" t="s">
        <v>58</v>
      </c>
      <c r="G1325" s="41"/>
      <c r="H1325" s="46"/>
      <c r="I1325" s="46"/>
      <c r="J1325" s="46" t="s">
        <v>2740</v>
      </c>
      <c r="K1325" s="46" t="s">
        <v>2243</v>
      </c>
      <c r="L1325" s="46">
        <v>2020</v>
      </c>
      <c r="M1325" s="46"/>
      <c r="N1325" s="46"/>
      <c r="O1325" s="46"/>
      <c r="P1325" s="46"/>
      <c r="Q1325" s="46"/>
      <c r="R1325" s="46"/>
      <c r="S1325" s="46"/>
      <c r="T1325" s="46"/>
      <c r="U1325" s="45" t="s">
        <v>40</v>
      </c>
      <c r="V1325" s="16" t="str">
        <f t="shared" si="0"/>
        <v>NI</v>
      </c>
      <c r="W1325" s="13" t="str">
        <f t="shared" si="1"/>
        <v>NI</v>
      </c>
      <c r="X1325" s="46"/>
      <c r="Y1325" s="46" t="s">
        <v>4217</v>
      </c>
      <c r="Z1325" s="46"/>
    </row>
    <row r="1326" spans="1:26" ht="15" customHeight="1">
      <c r="A1326" s="48"/>
      <c r="B1326" s="48"/>
      <c r="C1326" s="94" t="s">
        <v>4164</v>
      </c>
      <c r="D1326" s="40">
        <v>1320</v>
      </c>
      <c r="E1326" s="69" t="s">
        <v>4220</v>
      </c>
      <c r="F1326" s="53" t="s">
        <v>58</v>
      </c>
      <c r="G1326" s="41"/>
      <c r="H1326" s="46"/>
      <c r="I1326" s="46"/>
      <c r="J1326" s="46" t="s">
        <v>2740</v>
      </c>
      <c r="K1326" s="46" t="s">
        <v>2243</v>
      </c>
      <c r="L1326" s="46">
        <v>2020</v>
      </c>
      <c r="M1326" s="46"/>
      <c r="N1326" s="46"/>
      <c r="O1326" s="46"/>
      <c r="P1326" s="46"/>
      <c r="Q1326" s="46"/>
      <c r="R1326" s="46"/>
      <c r="S1326" s="46"/>
      <c r="T1326" s="46"/>
      <c r="U1326" s="45" t="s">
        <v>40</v>
      </c>
      <c r="V1326" s="16" t="str">
        <f t="shared" si="0"/>
        <v>NI</v>
      </c>
      <c r="W1326" s="13" t="str">
        <f t="shared" si="1"/>
        <v>NI</v>
      </c>
      <c r="X1326" s="46"/>
      <c r="Y1326" s="46" t="s">
        <v>4217</v>
      </c>
      <c r="Z1326" s="46"/>
    </row>
    <row r="1327" spans="1:26" ht="15" customHeight="1">
      <c r="A1327" s="48"/>
      <c r="B1327" s="48"/>
      <c r="C1327" s="94" t="s">
        <v>4164</v>
      </c>
      <c r="D1327" s="40">
        <v>1321</v>
      </c>
      <c r="E1327" s="69" t="s">
        <v>4221</v>
      </c>
      <c r="F1327" s="53" t="s">
        <v>58</v>
      </c>
      <c r="G1327" s="41"/>
      <c r="H1327" s="46"/>
      <c r="I1327" s="46"/>
      <c r="J1327" s="46" t="s">
        <v>2740</v>
      </c>
      <c r="K1327" s="46" t="s">
        <v>2243</v>
      </c>
      <c r="L1327" s="46">
        <v>2020</v>
      </c>
      <c r="M1327" s="46"/>
      <c r="N1327" s="46"/>
      <c r="O1327" s="46"/>
      <c r="P1327" s="46"/>
      <c r="Q1327" s="46"/>
      <c r="R1327" s="46"/>
      <c r="S1327" s="46"/>
      <c r="T1327" s="46"/>
      <c r="U1327" s="45" t="s">
        <v>40</v>
      </c>
      <c r="V1327" s="16" t="str">
        <f t="shared" si="0"/>
        <v>NI</v>
      </c>
      <c r="W1327" s="13" t="str">
        <f t="shared" si="1"/>
        <v>NI</v>
      </c>
      <c r="X1327" s="46"/>
      <c r="Y1327" s="46" t="s">
        <v>4217</v>
      </c>
      <c r="Z1327" s="46"/>
    </row>
    <row r="1328" spans="1:26" ht="15" customHeight="1">
      <c r="A1328" s="48"/>
      <c r="B1328" s="48"/>
      <c r="C1328" s="94" t="s">
        <v>4164</v>
      </c>
      <c r="D1328" s="40">
        <v>1322</v>
      </c>
      <c r="E1328" s="69" t="s">
        <v>4222</v>
      </c>
      <c r="F1328" s="53" t="s">
        <v>58</v>
      </c>
      <c r="G1328" s="41"/>
      <c r="H1328" s="46"/>
      <c r="I1328" s="46"/>
      <c r="J1328" s="46" t="s">
        <v>2740</v>
      </c>
      <c r="K1328" s="46" t="s">
        <v>2243</v>
      </c>
      <c r="L1328" s="46">
        <v>2020</v>
      </c>
      <c r="M1328" s="46"/>
      <c r="N1328" s="46"/>
      <c r="O1328" s="46"/>
      <c r="P1328" s="46"/>
      <c r="Q1328" s="46"/>
      <c r="R1328" s="46"/>
      <c r="S1328" s="46"/>
      <c r="T1328" s="46"/>
      <c r="U1328" s="45" t="s">
        <v>40</v>
      </c>
      <c r="V1328" s="16" t="str">
        <f t="shared" si="0"/>
        <v>NI</v>
      </c>
      <c r="W1328" s="13" t="str">
        <f t="shared" si="1"/>
        <v>NI</v>
      </c>
      <c r="X1328" s="46"/>
      <c r="Y1328" s="46" t="s">
        <v>4217</v>
      </c>
      <c r="Z1328" s="46"/>
    </row>
    <row r="1329" spans="1:26" ht="15" customHeight="1">
      <c r="A1329" s="48"/>
      <c r="B1329" s="48"/>
      <c r="C1329" s="94" t="s">
        <v>4164</v>
      </c>
      <c r="D1329" s="40">
        <v>1323</v>
      </c>
      <c r="E1329" s="69" t="s">
        <v>4223</v>
      </c>
      <c r="F1329" s="53" t="s">
        <v>58</v>
      </c>
      <c r="G1329" s="41"/>
      <c r="H1329" s="46"/>
      <c r="I1329" s="46"/>
      <c r="J1329" s="46" t="s">
        <v>2740</v>
      </c>
      <c r="K1329" s="46" t="s">
        <v>2243</v>
      </c>
      <c r="L1329" s="46">
        <v>2020</v>
      </c>
      <c r="M1329" s="46"/>
      <c r="N1329" s="46"/>
      <c r="O1329" s="46"/>
      <c r="P1329" s="46"/>
      <c r="Q1329" s="46"/>
      <c r="R1329" s="46"/>
      <c r="S1329" s="46"/>
      <c r="T1329" s="46"/>
      <c r="U1329" s="45" t="s">
        <v>40</v>
      </c>
      <c r="V1329" s="16" t="str">
        <f t="shared" si="0"/>
        <v>NI</v>
      </c>
      <c r="W1329" s="13" t="str">
        <f t="shared" si="1"/>
        <v>NI</v>
      </c>
      <c r="X1329" s="46"/>
      <c r="Y1329" s="46" t="s">
        <v>4217</v>
      </c>
      <c r="Z1329" s="46"/>
    </row>
    <row r="1330" spans="1:26" ht="15" customHeight="1">
      <c r="A1330" s="48"/>
      <c r="B1330" s="48"/>
      <c r="C1330" s="94" t="s">
        <v>4164</v>
      </c>
      <c r="D1330" s="40">
        <v>1324</v>
      </c>
      <c r="E1330" s="69" t="s">
        <v>4224</v>
      </c>
      <c r="F1330" s="53" t="s">
        <v>58</v>
      </c>
      <c r="G1330" s="41"/>
      <c r="H1330" s="46"/>
      <c r="I1330" s="46"/>
      <c r="J1330" s="46" t="s">
        <v>2740</v>
      </c>
      <c r="K1330" s="46" t="s">
        <v>2243</v>
      </c>
      <c r="L1330" s="46">
        <v>2020</v>
      </c>
      <c r="M1330" s="46"/>
      <c r="N1330" s="46"/>
      <c r="O1330" s="46"/>
      <c r="P1330" s="46"/>
      <c r="Q1330" s="46"/>
      <c r="R1330" s="46"/>
      <c r="S1330" s="46"/>
      <c r="T1330" s="46"/>
      <c r="U1330" s="45" t="s">
        <v>40</v>
      </c>
      <c r="V1330" s="16" t="str">
        <f t="shared" si="0"/>
        <v>NI</v>
      </c>
      <c r="W1330" s="13" t="str">
        <f t="shared" si="1"/>
        <v>NI</v>
      </c>
      <c r="X1330" s="46"/>
      <c r="Y1330" s="46" t="s">
        <v>4217</v>
      </c>
      <c r="Z1330" s="46"/>
    </row>
    <row r="1331" spans="1:26" ht="15" customHeight="1">
      <c r="A1331" s="48"/>
      <c r="B1331" s="48"/>
      <c r="C1331" s="94" t="s">
        <v>4164</v>
      </c>
      <c r="D1331" s="40">
        <v>1325</v>
      </c>
      <c r="E1331" s="69" t="s">
        <v>4225</v>
      </c>
      <c r="F1331" s="53" t="s">
        <v>35</v>
      </c>
      <c r="G1331" s="41"/>
      <c r="H1331" s="46"/>
      <c r="I1331" s="46"/>
      <c r="J1331" s="46" t="s">
        <v>2740</v>
      </c>
      <c r="K1331" s="46" t="s">
        <v>2243</v>
      </c>
      <c r="L1331" s="46">
        <v>2020</v>
      </c>
      <c r="M1331" s="46"/>
      <c r="N1331" s="46"/>
      <c r="O1331" s="46"/>
      <c r="P1331" s="46"/>
      <c r="Q1331" s="46"/>
      <c r="R1331" s="46"/>
      <c r="S1331" s="46"/>
      <c r="T1331" s="46"/>
      <c r="U1331" s="45" t="s">
        <v>40</v>
      </c>
      <c r="V1331" s="16" t="str">
        <f t="shared" si="0"/>
        <v>NI</v>
      </c>
      <c r="W1331" s="13" t="str">
        <f t="shared" si="1"/>
        <v>NI</v>
      </c>
      <c r="X1331" s="46"/>
      <c r="Y1331" s="46" t="s">
        <v>4217</v>
      </c>
      <c r="Z1331" s="46"/>
    </row>
    <row r="1332" spans="1:26" ht="15" customHeight="1">
      <c r="A1332" s="48"/>
      <c r="B1332" s="48"/>
      <c r="C1332" s="94" t="s">
        <v>4164</v>
      </c>
      <c r="D1332" s="40">
        <v>1326</v>
      </c>
      <c r="E1332" s="69" t="s">
        <v>4226</v>
      </c>
      <c r="F1332" s="53" t="s">
        <v>58</v>
      </c>
      <c r="G1332" s="41"/>
      <c r="H1332" s="46"/>
      <c r="I1332" s="46"/>
      <c r="J1332" s="46" t="s">
        <v>2740</v>
      </c>
      <c r="K1332" s="46" t="s">
        <v>2243</v>
      </c>
      <c r="L1332" s="46">
        <v>2020</v>
      </c>
      <c r="M1332" s="46"/>
      <c r="N1332" s="46"/>
      <c r="O1332" s="46"/>
      <c r="P1332" s="46"/>
      <c r="Q1332" s="46"/>
      <c r="R1332" s="46"/>
      <c r="S1332" s="46"/>
      <c r="T1332" s="46"/>
      <c r="U1332" s="45" t="s">
        <v>40</v>
      </c>
      <c r="V1332" s="16" t="str">
        <f t="shared" si="0"/>
        <v>NI</v>
      </c>
      <c r="W1332" s="13" t="str">
        <f t="shared" si="1"/>
        <v>NI</v>
      </c>
      <c r="X1332" s="46"/>
      <c r="Y1332" s="46" t="s">
        <v>4217</v>
      </c>
      <c r="Z1332" s="46"/>
    </row>
    <row r="1333" spans="1:26" ht="15" customHeight="1">
      <c r="A1333" s="38"/>
      <c r="B1333" s="38"/>
      <c r="C1333" s="94" t="s">
        <v>4164</v>
      </c>
      <c r="D1333" s="40">
        <v>1327</v>
      </c>
      <c r="E1333" s="69" t="s">
        <v>4227</v>
      </c>
      <c r="F1333" s="53" t="s">
        <v>58</v>
      </c>
      <c r="G1333" s="41"/>
      <c r="H1333" s="46"/>
      <c r="I1333" s="46"/>
      <c r="J1333" s="46" t="s">
        <v>2740</v>
      </c>
      <c r="K1333" s="46" t="s">
        <v>2243</v>
      </c>
      <c r="L1333" s="46">
        <v>2020</v>
      </c>
      <c r="M1333" s="46"/>
      <c r="N1333" s="46"/>
      <c r="O1333" s="46"/>
      <c r="P1333" s="46"/>
      <c r="Q1333" s="46"/>
      <c r="R1333" s="46"/>
      <c r="S1333" s="46"/>
      <c r="T1333" s="46"/>
      <c r="U1333" s="45" t="s">
        <v>40</v>
      </c>
      <c r="V1333" s="16" t="str">
        <f t="shared" si="0"/>
        <v>NI</v>
      </c>
      <c r="W1333" s="13" t="str">
        <f t="shared" si="1"/>
        <v>NI</v>
      </c>
      <c r="X1333" s="46"/>
      <c r="Y1333" s="46" t="s">
        <v>4228</v>
      </c>
      <c r="Z1333" s="46"/>
    </row>
    <row r="1334" spans="1:26" ht="15" customHeight="1">
      <c r="A1334" s="38"/>
      <c r="B1334" s="38"/>
      <c r="C1334" s="94" t="s">
        <v>4164</v>
      </c>
      <c r="D1334" s="40">
        <v>1328</v>
      </c>
      <c r="E1334" s="69" t="s">
        <v>4229</v>
      </c>
      <c r="F1334" s="53" t="s">
        <v>58</v>
      </c>
      <c r="G1334" s="41"/>
      <c r="H1334" s="46"/>
      <c r="I1334" s="46" t="s">
        <v>59</v>
      </c>
      <c r="J1334" s="46" t="s">
        <v>2740</v>
      </c>
      <c r="K1334" s="46" t="s">
        <v>2243</v>
      </c>
      <c r="L1334" s="46">
        <v>2020</v>
      </c>
      <c r="M1334" s="46"/>
      <c r="N1334" s="46"/>
      <c r="O1334" s="46"/>
      <c r="P1334" s="46"/>
      <c r="Q1334" s="46"/>
      <c r="R1334" s="46"/>
      <c r="S1334" s="46"/>
      <c r="T1334" s="46"/>
      <c r="U1334" s="45" t="s">
        <v>40</v>
      </c>
      <c r="V1334" s="16" t="str">
        <f t="shared" si="0"/>
        <v>NI</v>
      </c>
      <c r="W1334" s="13" t="str">
        <f t="shared" si="1"/>
        <v>NI</v>
      </c>
      <c r="X1334" s="46"/>
      <c r="Y1334" s="46" t="s">
        <v>4230</v>
      </c>
      <c r="Z1334" s="46"/>
    </row>
    <row r="1335" spans="1:26" ht="15" customHeight="1">
      <c r="A1335" s="38"/>
      <c r="B1335" s="38"/>
      <c r="C1335" s="94" t="s">
        <v>4164</v>
      </c>
      <c r="D1335" s="40">
        <v>1329</v>
      </c>
      <c r="E1335" s="69" t="s">
        <v>2292</v>
      </c>
      <c r="F1335" s="53" t="s">
        <v>58</v>
      </c>
      <c r="G1335" s="41"/>
      <c r="H1335" s="46"/>
      <c r="I1335" s="46" t="s">
        <v>59</v>
      </c>
      <c r="J1335" s="46" t="s">
        <v>2740</v>
      </c>
      <c r="K1335" s="46" t="s">
        <v>2243</v>
      </c>
      <c r="L1335" s="46">
        <v>2020</v>
      </c>
      <c r="M1335" s="46"/>
      <c r="N1335" s="46"/>
      <c r="O1335" s="46"/>
      <c r="P1335" s="46"/>
      <c r="Q1335" s="46"/>
      <c r="R1335" s="46"/>
      <c r="S1335" s="46"/>
      <c r="T1335" s="46"/>
      <c r="U1335" s="45" t="s">
        <v>40</v>
      </c>
      <c r="V1335" s="16" t="str">
        <f t="shared" si="0"/>
        <v>NI</v>
      </c>
      <c r="W1335" s="13" t="str">
        <f t="shared" si="1"/>
        <v>NI</v>
      </c>
      <c r="X1335" s="46"/>
      <c r="Y1335" s="46" t="s">
        <v>4231</v>
      </c>
      <c r="Z1335" s="46"/>
    </row>
    <row r="1336" spans="1:26" ht="15" customHeight="1">
      <c r="A1336" s="38"/>
      <c r="B1336" s="38"/>
      <c r="C1336" s="94" t="s">
        <v>4164</v>
      </c>
      <c r="D1336" s="40">
        <v>1330</v>
      </c>
      <c r="E1336" s="69" t="s">
        <v>4232</v>
      </c>
      <c r="F1336" s="53" t="s">
        <v>58</v>
      </c>
      <c r="G1336" s="41"/>
      <c r="H1336" s="46"/>
      <c r="I1336" s="46"/>
      <c r="J1336" s="46" t="s">
        <v>2740</v>
      </c>
      <c r="K1336" s="46" t="s">
        <v>2243</v>
      </c>
      <c r="L1336" s="46">
        <v>2020</v>
      </c>
      <c r="M1336" s="46"/>
      <c r="N1336" s="46"/>
      <c r="O1336" s="46"/>
      <c r="P1336" s="46"/>
      <c r="Q1336" s="46"/>
      <c r="R1336" s="46"/>
      <c r="S1336" s="46"/>
      <c r="T1336" s="46"/>
      <c r="U1336" s="45" t="s">
        <v>40</v>
      </c>
      <c r="V1336" s="16" t="str">
        <f t="shared" si="0"/>
        <v>NI</v>
      </c>
      <c r="W1336" s="13" t="str">
        <f t="shared" si="1"/>
        <v>NI</v>
      </c>
      <c r="X1336" s="46"/>
      <c r="Y1336" s="46" t="s">
        <v>4217</v>
      </c>
      <c r="Z1336" s="46"/>
    </row>
    <row r="1337" spans="1:26" ht="15" customHeight="1">
      <c r="A1337" s="38"/>
      <c r="B1337" s="38"/>
      <c r="C1337" s="94" t="s">
        <v>4164</v>
      </c>
      <c r="D1337" s="40">
        <v>1331</v>
      </c>
      <c r="E1337" s="69" t="s">
        <v>4233</v>
      </c>
      <c r="F1337" s="53" t="s">
        <v>58</v>
      </c>
      <c r="G1337" s="41"/>
      <c r="H1337" s="46"/>
      <c r="I1337" s="46"/>
      <c r="J1337" s="46" t="s">
        <v>2740</v>
      </c>
      <c r="K1337" s="46" t="s">
        <v>2243</v>
      </c>
      <c r="L1337" s="46">
        <v>2020</v>
      </c>
      <c r="M1337" s="46"/>
      <c r="N1337" s="46"/>
      <c r="O1337" s="46"/>
      <c r="P1337" s="46"/>
      <c r="Q1337" s="46"/>
      <c r="R1337" s="46"/>
      <c r="S1337" s="46"/>
      <c r="T1337" s="46"/>
      <c r="U1337" s="45" t="s">
        <v>40</v>
      </c>
      <c r="V1337" s="16" t="str">
        <f t="shared" si="0"/>
        <v>NI</v>
      </c>
      <c r="W1337" s="13" t="str">
        <f t="shared" si="1"/>
        <v>NI</v>
      </c>
      <c r="X1337" s="46"/>
      <c r="Y1337" s="46" t="s">
        <v>4234</v>
      </c>
      <c r="Z1337" s="46"/>
    </row>
    <row r="1338" spans="1:26" ht="15" customHeight="1">
      <c r="A1338" s="38"/>
      <c r="B1338" s="38"/>
      <c r="C1338" s="94" t="s">
        <v>4164</v>
      </c>
      <c r="D1338" s="40">
        <v>1332</v>
      </c>
      <c r="E1338" s="69" t="s">
        <v>4235</v>
      </c>
      <c r="F1338" s="53" t="s">
        <v>58</v>
      </c>
      <c r="G1338" s="41"/>
      <c r="H1338" s="46"/>
      <c r="I1338" s="46"/>
      <c r="J1338" s="46" t="s">
        <v>2740</v>
      </c>
      <c r="K1338" s="46" t="s">
        <v>2243</v>
      </c>
      <c r="L1338" s="46">
        <v>2020</v>
      </c>
      <c r="M1338" s="46"/>
      <c r="N1338" s="46"/>
      <c r="O1338" s="46"/>
      <c r="P1338" s="46"/>
      <c r="Q1338" s="46"/>
      <c r="R1338" s="46"/>
      <c r="S1338" s="46"/>
      <c r="T1338" s="46"/>
      <c r="U1338" s="45" t="s">
        <v>40</v>
      </c>
      <c r="V1338" s="16" t="str">
        <f t="shared" si="0"/>
        <v>NI</v>
      </c>
      <c r="W1338" s="13" t="str">
        <f t="shared" si="1"/>
        <v>NI</v>
      </c>
      <c r="X1338" s="46"/>
      <c r="Y1338" s="46" t="s">
        <v>4236</v>
      </c>
      <c r="Z1338" s="46"/>
    </row>
    <row r="1339" spans="1:26" ht="15" customHeight="1">
      <c r="A1339" s="38"/>
      <c r="B1339" s="38"/>
      <c r="C1339" s="94" t="s">
        <v>4164</v>
      </c>
      <c r="D1339" s="40">
        <v>1333</v>
      </c>
      <c r="E1339" s="69" t="s">
        <v>4237</v>
      </c>
      <c r="F1339" s="53" t="s">
        <v>58</v>
      </c>
      <c r="G1339" s="41"/>
      <c r="H1339" s="46"/>
      <c r="I1339" s="46"/>
      <c r="J1339" s="46" t="s">
        <v>2740</v>
      </c>
      <c r="K1339" s="46" t="s">
        <v>2243</v>
      </c>
      <c r="L1339" s="46">
        <v>2020</v>
      </c>
      <c r="M1339" s="46"/>
      <c r="N1339" s="46"/>
      <c r="O1339" s="46"/>
      <c r="P1339" s="46"/>
      <c r="Q1339" s="46"/>
      <c r="R1339" s="46"/>
      <c r="S1339" s="46"/>
      <c r="T1339" s="46"/>
      <c r="U1339" s="45" t="s">
        <v>40</v>
      </c>
      <c r="V1339" s="16" t="str">
        <f t="shared" si="0"/>
        <v>NI</v>
      </c>
      <c r="W1339" s="13" t="str">
        <f t="shared" si="1"/>
        <v>NI</v>
      </c>
      <c r="X1339" s="46"/>
      <c r="Y1339" s="46" t="s">
        <v>4217</v>
      </c>
      <c r="Z1339" s="46"/>
    </row>
    <row r="1340" spans="1:26" ht="15" customHeight="1">
      <c r="A1340" s="38"/>
      <c r="B1340" s="38"/>
      <c r="C1340" s="94" t="s">
        <v>4164</v>
      </c>
      <c r="D1340" s="40">
        <v>1334</v>
      </c>
      <c r="E1340" s="69" t="s">
        <v>4238</v>
      </c>
      <c r="F1340" s="53" t="s">
        <v>58</v>
      </c>
      <c r="G1340" s="41"/>
      <c r="H1340" s="46"/>
      <c r="I1340" s="46"/>
      <c r="J1340" s="46" t="s">
        <v>2740</v>
      </c>
      <c r="K1340" s="46" t="s">
        <v>2243</v>
      </c>
      <c r="L1340" s="46">
        <v>2020</v>
      </c>
      <c r="M1340" s="46"/>
      <c r="N1340" s="46"/>
      <c r="O1340" s="46"/>
      <c r="P1340" s="46"/>
      <c r="Q1340" s="46"/>
      <c r="R1340" s="46"/>
      <c r="S1340" s="46"/>
      <c r="T1340" s="46"/>
      <c r="U1340" s="45" t="s">
        <v>40</v>
      </c>
      <c r="V1340" s="16" t="str">
        <f t="shared" si="0"/>
        <v>NI</v>
      </c>
      <c r="W1340" s="13" t="str">
        <f t="shared" si="1"/>
        <v>NI</v>
      </c>
      <c r="X1340" s="46"/>
      <c r="Y1340" s="46" t="s">
        <v>4217</v>
      </c>
      <c r="Z1340" s="46"/>
    </row>
    <row r="1341" spans="1:26" ht="15" customHeight="1">
      <c r="A1341" s="38"/>
      <c r="B1341" s="38"/>
      <c r="C1341" s="94" t="s">
        <v>4164</v>
      </c>
      <c r="D1341" s="40">
        <v>1335</v>
      </c>
      <c r="E1341" s="69" t="s">
        <v>4239</v>
      </c>
      <c r="F1341" s="53" t="s">
        <v>58</v>
      </c>
      <c r="G1341" s="41"/>
      <c r="H1341" s="46"/>
      <c r="I1341" s="46" t="s">
        <v>59</v>
      </c>
      <c r="J1341" s="46" t="s">
        <v>2740</v>
      </c>
      <c r="K1341" s="46" t="s">
        <v>2243</v>
      </c>
      <c r="L1341" s="46">
        <v>2020</v>
      </c>
      <c r="M1341" s="46"/>
      <c r="N1341" s="46"/>
      <c r="O1341" s="46"/>
      <c r="P1341" s="46"/>
      <c r="Q1341" s="46"/>
      <c r="R1341" s="46"/>
      <c r="S1341" s="46"/>
      <c r="T1341" s="46"/>
      <c r="U1341" s="45" t="s">
        <v>40</v>
      </c>
      <c r="V1341" s="16" t="str">
        <f t="shared" si="0"/>
        <v>NI</v>
      </c>
      <c r="W1341" s="13" t="str">
        <f t="shared" si="1"/>
        <v>NI</v>
      </c>
      <c r="X1341" s="46"/>
      <c r="Y1341" s="46" t="s">
        <v>4230</v>
      </c>
      <c r="Z1341" s="46"/>
    </row>
    <row r="1342" spans="1:26" ht="15" customHeight="1">
      <c r="A1342" s="38"/>
      <c r="B1342" s="38"/>
      <c r="C1342" s="94" t="s">
        <v>4164</v>
      </c>
      <c r="D1342" s="40">
        <v>1336</v>
      </c>
      <c r="E1342" s="69" t="s">
        <v>2287</v>
      </c>
      <c r="F1342" s="53" t="s">
        <v>58</v>
      </c>
      <c r="G1342" s="41"/>
      <c r="H1342" s="46"/>
      <c r="I1342" s="46" t="s">
        <v>59</v>
      </c>
      <c r="J1342" s="46" t="s">
        <v>2740</v>
      </c>
      <c r="K1342" s="46" t="s">
        <v>2243</v>
      </c>
      <c r="L1342" s="46">
        <v>2020</v>
      </c>
      <c r="M1342" s="46"/>
      <c r="N1342" s="46"/>
      <c r="O1342" s="46"/>
      <c r="P1342" s="46"/>
      <c r="Q1342" s="46"/>
      <c r="R1342" s="46"/>
      <c r="S1342" s="46"/>
      <c r="T1342" s="46"/>
      <c r="U1342" s="45" t="s">
        <v>40</v>
      </c>
      <c r="V1342" s="16" t="str">
        <f t="shared" si="0"/>
        <v>NI</v>
      </c>
      <c r="W1342" s="13" t="str">
        <f t="shared" si="1"/>
        <v>NI</v>
      </c>
      <c r="X1342" s="46"/>
      <c r="Y1342" s="46" t="s">
        <v>4240</v>
      </c>
      <c r="Z1342" s="46"/>
    </row>
    <row r="1343" spans="1:26" ht="15" customHeight="1">
      <c r="A1343" s="38"/>
      <c r="B1343" s="38"/>
      <c r="C1343" s="94" t="s">
        <v>4164</v>
      </c>
      <c r="D1343" s="40">
        <v>1337</v>
      </c>
      <c r="E1343" s="69" t="s">
        <v>2285</v>
      </c>
      <c r="F1343" s="53" t="s">
        <v>58</v>
      </c>
      <c r="G1343" s="41"/>
      <c r="H1343" s="46"/>
      <c r="I1343" s="46" t="s">
        <v>59</v>
      </c>
      <c r="J1343" s="46" t="s">
        <v>2740</v>
      </c>
      <c r="K1343" s="46" t="s">
        <v>2243</v>
      </c>
      <c r="L1343" s="46">
        <v>2020</v>
      </c>
      <c r="M1343" s="46"/>
      <c r="N1343" s="46"/>
      <c r="O1343" s="46"/>
      <c r="P1343" s="46"/>
      <c r="Q1343" s="46"/>
      <c r="R1343" s="46"/>
      <c r="S1343" s="46"/>
      <c r="T1343" s="46"/>
      <c r="U1343" s="45" t="s">
        <v>40</v>
      </c>
      <c r="V1343" s="16" t="str">
        <f t="shared" si="0"/>
        <v>NI</v>
      </c>
      <c r="W1343" s="13" t="str">
        <f t="shared" si="1"/>
        <v>NI</v>
      </c>
      <c r="X1343" s="46"/>
      <c r="Y1343" s="46" t="s">
        <v>4241</v>
      </c>
      <c r="Z1343" s="46"/>
    </row>
    <row r="1344" spans="1:26" ht="15" customHeight="1">
      <c r="A1344" s="38"/>
      <c r="B1344" s="38"/>
      <c r="C1344" s="94" t="s">
        <v>4164</v>
      </c>
      <c r="D1344" s="40">
        <v>1338</v>
      </c>
      <c r="E1344" s="69" t="s">
        <v>2294</v>
      </c>
      <c r="F1344" s="53" t="s">
        <v>58</v>
      </c>
      <c r="G1344" s="41"/>
      <c r="H1344" s="46"/>
      <c r="I1344" s="46" t="s">
        <v>59</v>
      </c>
      <c r="J1344" s="46" t="s">
        <v>2740</v>
      </c>
      <c r="K1344" s="46" t="s">
        <v>2243</v>
      </c>
      <c r="L1344" s="46">
        <v>2020</v>
      </c>
      <c r="M1344" s="46"/>
      <c r="N1344" s="46"/>
      <c r="O1344" s="46"/>
      <c r="P1344" s="46"/>
      <c r="Q1344" s="46"/>
      <c r="R1344" s="46"/>
      <c r="S1344" s="46"/>
      <c r="T1344" s="46"/>
      <c r="U1344" s="45" t="s">
        <v>40</v>
      </c>
      <c r="V1344" s="16" t="str">
        <f t="shared" si="0"/>
        <v>NI</v>
      </c>
      <c r="W1344" s="13" t="str">
        <f t="shared" si="1"/>
        <v>NI</v>
      </c>
      <c r="X1344" s="46"/>
      <c r="Y1344" s="46" t="s">
        <v>4231</v>
      </c>
      <c r="Z1344" s="46"/>
    </row>
    <row r="1345" spans="1:26" ht="15" customHeight="1">
      <c r="A1345" s="38"/>
      <c r="B1345" s="38"/>
      <c r="C1345" s="94" t="s">
        <v>4164</v>
      </c>
      <c r="D1345" s="40">
        <v>1339</v>
      </c>
      <c r="E1345" s="69" t="s">
        <v>4242</v>
      </c>
      <c r="F1345" s="53" t="s">
        <v>35</v>
      </c>
      <c r="G1345" s="41"/>
      <c r="H1345" s="46"/>
      <c r="I1345" s="46" t="s">
        <v>59</v>
      </c>
      <c r="J1345" s="46" t="s">
        <v>2740</v>
      </c>
      <c r="K1345" s="46" t="s">
        <v>2243</v>
      </c>
      <c r="L1345" s="46">
        <v>2020</v>
      </c>
      <c r="M1345" s="46"/>
      <c r="N1345" s="46"/>
      <c r="O1345" s="46"/>
      <c r="P1345" s="46"/>
      <c r="Q1345" s="46"/>
      <c r="R1345" s="46"/>
      <c r="S1345" s="46"/>
      <c r="T1345" s="46"/>
      <c r="U1345" s="45" t="s">
        <v>40</v>
      </c>
      <c r="V1345" s="16" t="str">
        <f t="shared" si="0"/>
        <v>NI</v>
      </c>
      <c r="W1345" s="13" t="str">
        <f t="shared" si="1"/>
        <v>NI</v>
      </c>
      <c r="X1345" s="46"/>
      <c r="Y1345" s="46" t="s">
        <v>4240</v>
      </c>
      <c r="Z1345" s="46"/>
    </row>
    <row r="1346" spans="1:26" ht="15" customHeight="1">
      <c r="A1346" s="38"/>
      <c r="B1346" s="38"/>
      <c r="C1346" s="94" t="s">
        <v>4164</v>
      </c>
      <c r="D1346" s="40">
        <v>1340</v>
      </c>
      <c r="E1346" s="69" t="s">
        <v>4243</v>
      </c>
      <c r="F1346" s="53" t="s">
        <v>35</v>
      </c>
      <c r="G1346" s="41"/>
      <c r="H1346" s="46"/>
      <c r="I1346" s="46" t="s">
        <v>59</v>
      </c>
      <c r="J1346" s="46" t="s">
        <v>2740</v>
      </c>
      <c r="K1346" s="46" t="s">
        <v>2243</v>
      </c>
      <c r="L1346" s="46">
        <v>2020</v>
      </c>
      <c r="M1346" s="46"/>
      <c r="N1346" s="46"/>
      <c r="O1346" s="46"/>
      <c r="P1346" s="46"/>
      <c r="Q1346" s="46"/>
      <c r="R1346" s="46"/>
      <c r="S1346" s="46"/>
      <c r="T1346" s="46"/>
      <c r="U1346" s="45" t="s">
        <v>40</v>
      </c>
      <c r="V1346" s="16" t="str">
        <f t="shared" si="0"/>
        <v>NI</v>
      </c>
      <c r="W1346" s="13" t="str">
        <f t="shared" si="1"/>
        <v>NI</v>
      </c>
      <c r="X1346" s="46"/>
      <c r="Y1346" s="46" t="s">
        <v>4230</v>
      </c>
      <c r="Z1346" s="46"/>
    </row>
    <row r="1347" spans="1:26" ht="15.75" customHeight="1">
      <c r="A1347" s="38"/>
      <c r="B1347" s="38"/>
      <c r="C1347" s="94" t="s">
        <v>4164</v>
      </c>
      <c r="D1347" s="40">
        <v>1341</v>
      </c>
      <c r="E1347" s="69" t="s">
        <v>2277</v>
      </c>
      <c r="F1347" s="53" t="s">
        <v>35</v>
      </c>
      <c r="G1347" s="41"/>
      <c r="H1347" s="46"/>
      <c r="I1347" s="46" t="s">
        <v>59</v>
      </c>
      <c r="J1347" s="46" t="s">
        <v>2740</v>
      </c>
      <c r="K1347" s="46" t="s">
        <v>2243</v>
      </c>
      <c r="L1347" s="46">
        <v>2020</v>
      </c>
      <c r="M1347" s="46"/>
      <c r="N1347" s="46"/>
      <c r="O1347" s="46"/>
      <c r="P1347" s="46"/>
      <c r="Q1347" s="46"/>
      <c r="R1347" s="46"/>
      <c r="S1347" s="46"/>
      <c r="T1347" s="46"/>
      <c r="U1347" s="45" t="s">
        <v>40</v>
      </c>
      <c r="V1347" s="16" t="str">
        <f t="shared" si="0"/>
        <v>NI</v>
      </c>
      <c r="W1347" s="13" t="str">
        <f t="shared" si="1"/>
        <v>NI</v>
      </c>
      <c r="X1347" s="46"/>
      <c r="Y1347" s="46" t="s">
        <v>4240</v>
      </c>
      <c r="Z1347" s="46"/>
    </row>
    <row r="1348" spans="1:26" ht="15" customHeight="1">
      <c r="A1348" s="38"/>
      <c r="B1348" s="38"/>
      <c r="C1348" s="94" t="s">
        <v>4164</v>
      </c>
      <c r="D1348" s="40">
        <v>1342</v>
      </c>
      <c r="E1348" s="69" t="s">
        <v>4244</v>
      </c>
      <c r="F1348" s="53" t="s">
        <v>58</v>
      </c>
      <c r="G1348" s="41"/>
      <c r="H1348" s="46"/>
      <c r="I1348" s="46" t="s">
        <v>59</v>
      </c>
      <c r="J1348" s="46" t="s">
        <v>2740</v>
      </c>
      <c r="K1348" s="46" t="s">
        <v>2243</v>
      </c>
      <c r="L1348" s="46">
        <v>2020</v>
      </c>
      <c r="M1348" s="46"/>
      <c r="N1348" s="46"/>
      <c r="O1348" s="46"/>
      <c r="P1348" s="46"/>
      <c r="Q1348" s="46"/>
      <c r="R1348" s="46"/>
      <c r="S1348" s="46"/>
      <c r="T1348" s="46"/>
      <c r="U1348" s="45" t="s">
        <v>40</v>
      </c>
      <c r="V1348" s="16" t="str">
        <f t="shared" si="0"/>
        <v>NI</v>
      </c>
      <c r="W1348" s="13" t="str">
        <f t="shared" si="1"/>
        <v>NI</v>
      </c>
      <c r="X1348" s="46"/>
      <c r="Y1348" s="46" t="s">
        <v>4231</v>
      </c>
      <c r="Z1348" s="46"/>
    </row>
    <row r="1349" spans="1:26" ht="15" customHeight="1">
      <c r="A1349" s="38"/>
      <c r="B1349" s="38"/>
      <c r="C1349" s="94" t="s">
        <v>4164</v>
      </c>
      <c r="D1349" s="40">
        <v>1343</v>
      </c>
      <c r="E1349" s="69" t="s">
        <v>4245</v>
      </c>
      <c r="F1349" s="53" t="s">
        <v>2247</v>
      </c>
      <c r="G1349" s="41"/>
      <c r="H1349" s="46"/>
      <c r="I1349" s="46" t="s">
        <v>59</v>
      </c>
      <c r="J1349" s="46" t="s">
        <v>2740</v>
      </c>
      <c r="K1349" s="46" t="s">
        <v>2243</v>
      </c>
      <c r="L1349" s="46">
        <v>2020</v>
      </c>
      <c r="M1349" s="46"/>
      <c r="N1349" s="46"/>
      <c r="O1349" s="46"/>
      <c r="P1349" s="46"/>
      <c r="Q1349" s="46"/>
      <c r="R1349" s="46"/>
      <c r="S1349" s="46"/>
      <c r="T1349" s="46"/>
      <c r="U1349" s="45" t="s">
        <v>40</v>
      </c>
      <c r="V1349" s="16" t="str">
        <f t="shared" si="0"/>
        <v>NI</v>
      </c>
      <c r="W1349" s="13" t="str">
        <f t="shared" si="1"/>
        <v>NI</v>
      </c>
      <c r="X1349" s="46"/>
      <c r="Y1349" s="46" t="s">
        <v>4230</v>
      </c>
      <c r="Z1349" s="46"/>
    </row>
    <row r="1350" spans="1:26" ht="15" customHeight="1">
      <c r="A1350" s="38"/>
      <c r="B1350" s="38"/>
      <c r="C1350" s="94" t="s">
        <v>4164</v>
      </c>
      <c r="D1350" s="40">
        <v>1344</v>
      </c>
      <c r="E1350" s="69" t="s">
        <v>4246</v>
      </c>
      <c r="F1350" s="53" t="s">
        <v>72</v>
      </c>
      <c r="G1350" s="41"/>
      <c r="H1350" s="46"/>
      <c r="I1350" s="46"/>
      <c r="J1350" s="46" t="s">
        <v>1748</v>
      </c>
      <c r="K1350" s="46" t="s">
        <v>515</v>
      </c>
      <c r="L1350" s="46">
        <v>2020</v>
      </c>
      <c r="M1350" s="46"/>
      <c r="N1350" s="46"/>
      <c r="O1350" s="46"/>
      <c r="P1350" s="46"/>
      <c r="Q1350" s="46"/>
      <c r="R1350" s="46"/>
      <c r="S1350" s="46"/>
      <c r="T1350" s="46"/>
      <c r="U1350" s="45" t="s">
        <v>40</v>
      </c>
      <c r="V1350" s="16" t="str">
        <f t="shared" si="0"/>
        <v>NI</v>
      </c>
      <c r="W1350" s="13" t="str">
        <f t="shared" si="1"/>
        <v>NI</v>
      </c>
      <c r="X1350" s="46"/>
      <c r="Y1350" s="46" t="s">
        <v>4217</v>
      </c>
      <c r="Z1350" s="46"/>
    </row>
    <row r="1351" spans="1:26" ht="15" customHeight="1">
      <c r="A1351" s="38"/>
      <c r="B1351" s="38"/>
      <c r="C1351" s="94" t="s">
        <v>4164</v>
      </c>
      <c r="D1351" s="40">
        <v>1345</v>
      </c>
      <c r="E1351" s="69" t="s">
        <v>4247</v>
      </c>
      <c r="F1351" s="53" t="s">
        <v>72</v>
      </c>
      <c r="G1351" s="41"/>
      <c r="H1351" s="46"/>
      <c r="I1351" s="46" t="s">
        <v>59</v>
      </c>
      <c r="J1351" s="46" t="s">
        <v>1967</v>
      </c>
      <c r="K1351" s="46" t="s">
        <v>621</v>
      </c>
      <c r="L1351" s="46">
        <v>2020</v>
      </c>
      <c r="M1351" s="46"/>
      <c r="N1351" s="46"/>
      <c r="O1351" s="46" t="s">
        <v>40</v>
      </c>
      <c r="P1351" s="46"/>
      <c r="Q1351" s="46"/>
      <c r="R1351" s="46"/>
      <c r="S1351" s="46"/>
      <c r="T1351" s="46"/>
      <c r="U1351" s="46"/>
      <c r="V1351" s="16" t="str">
        <f t="shared" si="0"/>
        <v>B</v>
      </c>
      <c r="W1351" s="13" t="str">
        <f t="shared" si="1"/>
        <v>Q3</v>
      </c>
      <c r="X1351" s="46" t="s">
        <v>4248</v>
      </c>
      <c r="Y1351" s="46" t="s">
        <v>4217</v>
      </c>
      <c r="Z1351" s="46"/>
    </row>
    <row r="1352" spans="1:26" ht="15" customHeight="1">
      <c r="A1352" s="38"/>
      <c r="B1352" s="38"/>
      <c r="C1352" s="94" t="s">
        <v>4164</v>
      </c>
      <c r="D1352" s="40">
        <v>1346</v>
      </c>
      <c r="E1352" s="69" t="s">
        <v>4249</v>
      </c>
      <c r="F1352" s="53" t="s">
        <v>58</v>
      </c>
      <c r="G1352" s="41"/>
      <c r="H1352" s="46"/>
      <c r="I1352" s="46"/>
      <c r="J1352" s="46" t="s">
        <v>4250</v>
      </c>
      <c r="K1352" s="46" t="s">
        <v>4251</v>
      </c>
      <c r="L1352" s="46">
        <v>2020</v>
      </c>
      <c r="M1352" s="46"/>
      <c r="N1352" s="46"/>
      <c r="O1352" s="46"/>
      <c r="P1352" s="46"/>
      <c r="Q1352" s="46" t="s">
        <v>40</v>
      </c>
      <c r="R1352" s="46"/>
      <c r="S1352" s="46"/>
      <c r="T1352" s="46"/>
      <c r="U1352" s="46"/>
      <c r="V1352" s="16" t="str">
        <f t="shared" si="0"/>
        <v>A1</v>
      </c>
      <c r="W1352" s="13" t="str">
        <f t="shared" si="1"/>
        <v>Q1</v>
      </c>
      <c r="X1352" s="71" t="s">
        <v>4252</v>
      </c>
      <c r="Y1352" s="46" t="s">
        <v>4253</v>
      </c>
      <c r="Z1352" s="46" t="s">
        <v>43</v>
      </c>
    </row>
    <row r="1353" spans="1:26" ht="15" customHeight="1">
      <c r="A1353" s="38"/>
      <c r="B1353" s="38"/>
      <c r="C1353" s="94" t="s">
        <v>4164</v>
      </c>
      <c r="D1353" s="40">
        <v>1347</v>
      </c>
      <c r="E1353" s="69" t="s">
        <v>2712</v>
      </c>
      <c r="F1353" s="53" t="s">
        <v>58</v>
      </c>
      <c r="G1353" s="41"/>
      <c r="H1353" s="46"/>
      <c r="I1353" s="46"/>
      <c r="J1353" s="46" t="s">
        <v>292</v>
      </c>
      <c r="K1353" s="16" t="s">
        <v>293</v>
      </c>
      <c r="L1353" s="46">
        <v>2019</v>
      </c>
      <c r="M1353" s="46"/>
      <c r="N1353" s="46"/>
      <c r="O1353" s="46"/>
      <c r="P1353" s="46"/>
      <c r="Q1353" s="46"/>
      <c r="R1353" s="46" t="s">
        <v>40</v>
      </c>
      <c r="S1353" s="46"/>
      <c r="T1353" s="46"/>
      <c r="U1353" s="46"/>
      <c r="V1353" s="16" t="str">
        <f t="shared" si="0"/>
        <v>A2</v>
      </c>
      <c r="W1353" s="13" t="str">
        <f t="shared" si="1"/>
        <v>Q2</v>
      </c>
      <c r="X1353" s="71" t="s">
        <v>4254</v>
      </c>
      <c r="Y1353" s="46" t="s">
        <v>4255</v>
      </c>
      <c r="Z1353" s="46" t="s">
        <v>43</v>
      </c>
    </row>
    <row r="1354" spans="1:26" ht="15" customHeight="1">
      <c r="A1354" s="38"/>
      <c r="B1354" s="38"/>
      <c r="C1354" s="94" t="s">
        <v>4164</v>
      </c>
      <c r="D1354" s="40">
        <v>1348</v>
      </c>
      <c r="E1354" s="69" t="s">
        <v>4256</v>
      </c>
      <c r="F1354" s="53" t="s">
        <v>58</v>
      </c>
      <c r="G1354" s="41"/>
      <c r="H1354" s="46"/>
      <c r="I1354" s="46"/>
      <c r="J1354" s="46" t="s">
        <v>292</v>
      </c>
      <c r="K1354" s="16" t="s">
        <v>293</v>
      </c>
      <c r="L1354" s="46">
        <v>2019</v>
      </c>
      <c r="M1354" s="46"/>
      <c r="N1354" s="46"/>
      <c r="O1354" s="46"/>
      <c r="P1354" s="46"/>
      <c r="Q1354" s="46"/>
      <c r="R1354" s="46" t="s">
        <v>40</v>
      </c>
      <c r="S1354" s="46"/>
      <c r="T1354" s="46"/>
      <c r="U1354" s="46"/>
      <c r="V1354" s="16" t="str">
        <f t="shared" si="0"/>
        <v>A2</v>
      </c>
      <c r="W1354" s="13" t="str">
        <f t="shared" si="1"/>
        <v>Q2</v>
      </c>
      <c r="X1354" s="71" t="s">
        <v>4257</v>
      </c>
      <c r="Y1354" s="46" t="s">
        <v>4258</v>
      </c>
      <c r="Z1354" s="46" t="s">
        <v>43</v>
      </c>
    </row>
    <row r="1355" spans="1:26" ht="15" customHeight="1">
      <c r="A1355" s="38"/>
      <c r="B1355" s="38"/>
      <c r="C1355" s="94" t="s">
        <v>4164</v>
      </c>
      <c r="D1355" s="40">
        <v>1349</v>
      </c>
      <c r="E1355" s="69" t="s">
        <v>4259</v>
      </c>
      <c r="F1355" s="53" t="s">
        <v>58</v>
      </c>
      <c r="G1355" s="41"/>
      <c r="H1355" s="46"/>
      <c r="I1355" s="46"/>
      <c r="J1355" s="46" t="s">
        <v>292</v>
      </c>
      <c r="K1355" s="16" t="s">
        <v>293</v>
      </c>
      <c r="L1355" s="46">
        <v>2019</v>
      </c>
      <c r="M1355" s="46"/>
      <c r="N1355" s="46"/>
      <c r="O1355" s="46"/>
      <c r="P1355" s="46"/>
      <c r="Q1355" s="46"/>
      <c r="R1355" s="46" t="s">
        <v>40</v>
      </c>
      <c r="S1355" s="46"/>
      <c r="T1355" s="46"/>
      <c r="U1355" s="46"/>
      <c r="V1355" s="16" t="str">
        <f t="shared" si="0"/>
        <v>A2</v>
      </c>
      <c r="W1355" s="13" t="str">
        <f t="shared" si="1"/>
        <v>Q2</v>
      </c>
      <c r="X1355" s="71" t="s">
        <v>4260</v>
      </c>
      <c r="Y1355" s="46" t="s">
        <v>4261</v>
      </c>
      <c r="Z1355" s="46" t="s">
        <v>43</v>
      </c>
    </row>
    <row r="1356" spans="1:26" ht="15" customHeight="1">
      <c r="A1356" s="38"/>
      <c r="B1356" s="38"/>
      <c r="C1356" s="94" t="s">
        <v>4164</v>
      </c>
      <c r="D1356" s="40">
        <v>1350</v>
      </c>
      <c r="E1356" s="69" t="s">
        <v>4262</v>
      </c>
      <c r="F1356" s="53" t="s">
        <v>58</v>
      </c>
      <c r="G1356" s="41"/>
      <c r="H1356" s="46"/>
      <c r="I1356" s="46"/>
      <c r="J1356" s="46" t="s">
        <v>292</v>
      </c>
      <c r="K1356" s="16" t="s">
        <v>293</v>
      </c>
      <c r="L1356" s="46">
        <v>2019</v>
      </c>
      <c r="M1356" s="46"/>
      <c r="N1356" s="46"/>
      <c r="O1356" s="46"/>
      <c r="P1356" s="46"/>
      <c r="Q1356" s="46"/>
      <c r="R1356" s="46" t="s">
        <v>40</v>
      </c>
      <c r="S1356" s="46"/>
      <c r="T1356" s="46"/>
      <c r="U1356" s="46"/>
      <c r="V1356" s="16" t="str">
        <f t="shared" si="0"/>
        <v>A2</v>
      </c>
      <c r="W1356" s="13" t="str">
        <f t="shared" si="1"/>
        <v>Q2</v>
      </c>
      <c r="X1356" s="71" t="s">
        <v>4263</v>
      </c>
      <c r="Y1356" s="46" t="s">
        <v>4264</v>
      </c>
      <c r="Z1356" s="46" t="s">
        <v>43</v>
      </c>
    </row>
    <row r="1357" spans="1:26" ht="15" customHeight="1">
      <c r="A1357" s="38"/>
      <c r="B1357" s="38"/>
      <c r="C1357" s="94" t="s">
        <v>4164</v>
      </c>
      <c r="D1357" s="40">
        <v>1351</v>
      </c>
      <c r="E1357" s="69" t="s">
        <v>4265</v>
      </c>
      <c r="F1357" s="53" t="s">
        <v>51</v>
      </c>
      <c r="G1357" s="53" t="s">
        <v>35</v>
      </c>
      <c r="H1357" s="46"/>
      <c r="I1357" s="46"/>
      <c r="J1357" s="46" t="s">
        <v>4266</v>
      </c>
      <c r="K1357" s="46" t="s">
        <v>4267</v>
      </c>
      <c r="L1357" s="46">
        <v>2019</v>
      </c>
      <c r="M1357" s="46"/>
      <c r="N1357" s="46"/>
      <c r="O1357" s="46"/>
      <c r="P1357" s="46"/>
      <c r="Q1357" s="46"/>
      <c r="R1357" s="46"/>
      <c r="S1357" s="46" t="s">
        <v>40</v>
      </c>
      <c r="T1357" s="46"/>
      <c r="U1357" s="46"/>
      <c r="V1357" s="16" t="str">
        <f t="shared" si="0"/>
        <v>B</v>
      </c>
      <c r="W1357" s="13" t="str">
        <f t="shared" si="1"/>
        <v>Q3</v>
      </c>
      <c r="X1357" s="46"/>
      <c r="Y1357" s="46" t="s">
        <v>4268</v>
      </c>
      <c r="Z1357" s="46" t="s">
        <v>43</v>
      </c>
    </row>
    <row r="1358" spans="1:26" ht="15" customHeight="1">
      <c r="A1358" s="38"/>
      <c r="B1358" s="38"/>
      <c r="C1358" s="94" t="s">
        <v>4164</v>
      </c>
      <c r="D1358" s="40">
        <v>1352</v>
      </c>
      <c r="E1358" s="69" t="s">
        <v>4269</v>
      </c>
      <c r="F1358" s="53" t="s">
        <v>168</v>
      </c>
      <c r="G1358" s="53" t="s">
        <v>35</v>
      </c>
      <c r="H1358" s="46"/>
      <c r="I1358" s="46"/>
      <c r="J1358" s="46" t="s">
        <v>4270</v>
      </c>
      <c r="K1358" s="46" t="s">
        <v>4271</v>
      </c>
      <c r="L1358" s="46">
        <v>2019</v>
      </c>
      <c r="M1358" s="46"/>
      <c r="N1358" s="46"/>
      <c r="O1358" s="46"/>
      <c r="P1358" s="46"/>
      <c r="Q1358" s="46"/>
      <c r="R1358" s="46"/>
      <c r="S1358" s="46" t="s">
        <v>40</v>
      </c>
      <c r="T1358" s="46"/>
      <c r="U1358" s="46"/>
      <c r="V1358" s="16" t="str">
        <f t="shared" si="0"/>
        <v>B</v>
      </c>
      <c r="W1358" s="13" t="str">
        <f t="shared" si="1"/>
        <v>Q3</v>
      </c>
      <c r="X1358" s="46"/>
      <c r="Y1358" s="46" t="s">
        <v>4272</v>
      </c>
      <c r="Z1358" s="46" t="s">
        <v>43</v>
      </c>
    </row>
    <row r="1359" spans="1:26" ht="15" customHeight="1">
      <c r="A1359" s="38"/>
      <c r="B1359" s="38"/>
      <c r="C1359" s="94" t="s">
        <v>4164</v>
      </c>
      <c r="D1359" s="40">
        <v>1353</v>
      </c>
      <c r="E1359" s="69" t="s">
        <v>2723</v>
      </c>
      <c r="F1359" s="53" t="s">
        <v>72</v>
      </c>
      <c r="G1359" s="41"/>
      <c r="H1359" s="46"/>
      <c r="I1359" s="46"/>
      <c r="J1359" s="46" t="s">
        <v>2702</v>
      </c>
      <c r="K1359" s="46" t="s">
        <v>4273</v>
      </c>
      <c r="L1359" s="46">
        <v>2019</v>
      </c>
      <c r="M1359" s="46"/>
      <c r="N1359" s="46"/>
      <c r="O1359" s="46"/>
      <c r="P1359" s="46"/>
      <c r="Q1359" s="46"/>
      <c r="R1359" s="46" t="s">
        <v>40</v>
      </c>
      <c r="S1359" s="46"/>
      <c r="T1359" s="46"/>
      <c r="U1359" s="46"/>
      <c r="V1359" s="16" t="str">
        <f t="shared" si="0"/>
        <v>A2</v>
      </c>
      <c r="W1359" s="13" t="str">
        <f t="shared" si="1"/>
        <v>Q2</v>
      </c>
      <c r="X1359" s="46"/>
      <c r="Y1359" s="46" t="s">
        <v>4274</v>
      </c>
      <c r="Z1359" s="46" t="s">
        <v>43</v>
      </c>
    </row>
    <row r="1360" spans="1:26" ht="15" customHeight="1">
      <c r="A1360" s="38"/>
      <c r="B1360" s="38"/>
      <c r="C1360" s="94" t="s">
        <v>4164</v>
      </c>
      <c r="D1360" s="40">
        <v>1354</v>
      </c>
      <c r="E1360" s="52" t="s">
        <v>1647</v>
      </c>
      <c r="F1360" s="53" t="s">
        <v>58</v>
      </c>
      <c r="G1360" s="41"/>
      <c r="H1360" s="46"/>
      <c r="I1360" s="46"/>
      <c r="J1360" s="16" t="s">
        <v>292</v>
      </c>
      <c r="K1360" s="16" t="s">
        <v>293</v>
      </c>
      <c r="L1360" s="16">
        <v>2018</v>
      </c>
      <c r="M1360" s="16"/>
      <c r="N1360" s="16"/>
      <c r="O1360" s="16"/>
      <c r="P1360" s="16"/>
      <c r="Q1360" s="16"/>
      <c r="R1360" s="16" t="s">
        <v>40</v>
      </c>
      <c r="S1360" s="16"/>
      <c r="T1360" s="16"/>
      <c r="U1360" s="16"/>
      <c r="V1360" s="16" t="str">
        <f t="shared" si="0"/>
        <v>A2</v>
      </c>
      <c r="W1360" s="13" t="str">
        <f t="shared" si="1"/>
        <v>Q2</v>
      </c>
      <c r="X1360" s="73" t="s">
        <v>1649</v>
      </c>
      <c r="Y1360" s="16" t="s">
        <v>4275</v>
      </c>
      <c r="Z1360" s="16" t="s">
        <v>43</v>
      </c>
    </row>
    <row r="1361" spans="1:26" ht="15" customHeight="1">
      <c r="A1361" s="38"/>
      <c r="B1361" s="38"/>
      <c r="C1361" s="94" t="s">
        <v>4164</v>
      </c>
      <c r="D1361" s="40">
        <v>1355</v>
      </c>
      <c r="E1361" s="52" t="s">
        <v>4276</v>
      </c>
      <c r="F1361" s="53" t="s">
        <v>58</v>
      </c>
      <c r="G1361" s="41"/>
      <c r="H1361" s="46"/>
      <c r="I1361" s="46"/>
      <c r="J1361" s="16" t="s">
        <v>292</v>
      </c>
      <c r="K1361" s="16" t="s">
        <v>293</v>
      </c>
      <c r="L1361" s="16">
        <v>2018</v>
      </c>
      <c r="M1361" s="16"/>
      <c r="N1361" s="16"/>
      <c r="O1361" s="16"/>
      <c r="P1361" s="16"/>
      <c r="Q1361" s="16"/>
      <c r="R1361" s="16" t="s">
        <v>40</v>
      </c>
      <c r="S1361" s="16"/>
      <c r="T1361" s="16"/>
      <c r="U1361" s="16"/>
      <c r="V1361" s="16" t="str">
        <f t="shared" si="0"/>
        <v>A2</v>
      </c>
      <c r="W1361" s="13" t="str">
        <f t="shared" si="1"/>
        <v>Q2</v>
      </c>
      <c r="X1361" s="73" t="s">
        <v>4277</v>
      </c>
      <c r="Y1361" s="16" t="s">
        <v>4278</v>
      </c>
      <c r="Z1361" s="16" t="s">
        <v>43</v>
      </c>
    </row>
    <row r="1362" spans="1:26" ht="15" customHeight="1">
      <c r="A1362" s="38"/>
      <c r="B1362" s="38"/>
      <c r="C1362" s="94" t="s">
        <v>4164</v>
      </c>
      <c r="D1362" s="40">
        <v>1356</v>
      </c>
      <c r="E1362" s="52" t="s">
        <v>4279</v>
      </c>
      <c r="F1362" s="53" t="s">
        <v>58</v>
      </c>
      <c r="G1362" s="41"/>
      <c r="H1362" s="46"/>
      <c r="I1362" s="46"/>
      <c r="J1362" s="16" t="s">
        <v>4280</v>
      </c>
      <c r="K1362" s="16" t="s">
        <v>4281</v>
      </c>
      <c r="L1362" s="16">
        <v>2018</v>
      </c>
      <c r="M1362" s="16"/>
      <c r="N1362" s="16"/>
      <c r="O1362" s="16"/>
      <c r="P1362" s="16"/>
      <c r="Q1362" s="16"/>
      <c r="R1362" s="16"/>
      <c r="S1362" s="16" t="s">
        <v>40</v>
      </c>
      <c r="T1362" s="16"/>
      <c r="U1362" s="16"/>
      <c r="V1362" s="16" t="str">
        <f t="shared" si="0"/>
        <v>B</v>
      </c>
      <c r="W1362" s="13" t="str">
        <f t="shared" si="1"/>
        <v>Q3</v>
      </c>
      <c r="X1362" s="73" t="s">
        <v>4282</v>
      </c>
      <c r="Y1362" s="16" t="s">
        <v>4283</v>
      </c>
      <c r="Z1362" s="16" t="s">
        <v>43</v>
      </c>
    </row>
    <row r="1363" spans="1:26" ht="15" customHeight="1">
      <c r="A1363" s="38"/>
      <c r="B1363" s="38"/>
      <c r="C1363" s="94" t="s">
        <v>4164</v>
      </c>
      <c r="D1363" s="40">
        <v>1357</v>
      </c>
      <c r="E1363" s="52" t="s">
        <v>4284</v>
      </c>
      <c r="F1363" s="53" t="s">
        <v>58</v>
      </c>
      <c r="G1363" s="41"/>
      <c r="H1363" s="46"/>
      <c r="I1363" s="46"/>
      <c r="J1363" s="16" t="s">
        <v>3372</v>
      </c>
      <c r="K1363" s="16" t="s">
        <v>3373</v>
      </c>
      <c r="L1363" s="16">
        <v>2018</v>
      </c>
      <c r="M1363" s="16"/>
      <c r="N1363" s="16"/>
      <c r="O1363" s="16"/>
      <c r="P1363" s="16"/>
      <c r="Q1363" s="16"/>
      <c r="R1363" s="16"/>
      <c r="S1363" s="16" t="s">
        <v>40</v>
      </c>
      <c r="T1363" s="16"/>
      <c r="U1363" s="16"/>
      <c r="V1363" s="16" t="str">
        <f t="shared" si="0"/>
        <v>B</v>
      </c>
      <c r="W1363" s="13" t="str">
        <f t="shared" si="1"/>
        <v>Q3</v>
      </c>
      <c r="X1363" s="73" t="s">
        <v>4285</v>
      </c>
      <c r="Y1363" s="16" t="s">
        <v>4286</v>
      </c>
      <c r="Z1363" s="16" t="s">
        <v>43</v>
      </c>
    </row>
    <row r="1364" spans="1:26" ht="15" customHeight="1">
      <c r="A1364" s="38"/>
      <c r="B1364" s="38"/>
      <c r="C1364" s="94" t="s">
        <v>4164</v>
      </c>
      <c r="D1364" s="40">
        <v>1358</v>
      </c>
      <c r="E1364" s="52" t="s">
        <v>4287</v>
      </c>
      <c r="F1364" s="53" t="s">
        <v>58</v>
      </c>
      <c r="G1364" s="41"/>
      <c r="H1364" s="46"/>
      <c r="I1364" s="46"/>
      <c r="J1364" s="16" t="s">
        <v>1915</v>
      </c>
      <c r="K1364" s="16" t="s">
        <v>1286</v>
      </c>
      <c r="L1364" s="16">
        <v>2018</v>
      </c>
      <c r="M1364" s="16"/>
      <c r="N1364" s="16"/>
      <c r="O1364" s="16"/>
      <c r="P1364" s="16"/>
      <c r="Q1364" s="16"/>
      <c r="R1364" s="16" t="s">
        <v>40</v>
      </c>
      <c r="S1364" s="16"/>
      <c r="T1364" s="16"/>
      <c r="U1364" s="16"/>
      <c r="V1364" s="16" t="str">
        <f t="shared" si="0"/>
        <v>A2</v>
      </c>
      <c r="W1364" s="13" t="str">
        <f t="shared" si="1"/>
        <v>Q2</v>
      </c>
      <c r="X1364" s="73" t="s">
        <v>4288</v>
      </c>
      <c r="Y1364" s="16" t="s">
        <v>4289</v>
      </c>
      <c r="Z1364" s="16" t="s">
        <v>43</v>
      </c>
    </row>
    <row r="1365" spans="1:26" ht="15" customHeight="1">
      <c r="A1365" s="38"/>
      <c r="B1365" s="38"/>
      <c r="C1365" s="94" t="s">
        <v>4164</v>
      </c>
      <c r="D1365" s="40">
        <v>1359</v>
      </c>
      <c r="E1365" s="52" t="s">
        <v>4290</v>
      </c>
      <c r="F1365" s="53" t="s">
        <v>58</v>
      </c>
      <c r="G1365" s="41"/>
      <c r="H1365" s="46"/>
      <c r="I1365" s="46"/>
      <c r="J1365" s="16" t="s">
        <v>500</v>
      </c>
      <c r="K1365" s="16" t="s">
        <v>501</v>
      </c>
      <c r="L1365" s="16">
        <v>2017</v>
      </c>
      <c r="M1365" s="16"/>
      <c r="N1365" s="16" t="s">
        <v>40</v>
      </c>
      <c r="O1365" s="16"/>
      <c r="P1365" s="16"/>
      <c r="Q1365" s="16"/>
      <c r="R1365" s="16"/>
      <c r="S1365" s="16"/>
      <c r="T1365" s="16"/>
      <c r="U1365" s="16"/>
      <c r="V1365" s="16" t="str">
        <f t="shared" si="0"/>
        <v>A2</v>
      </c>
      <c r="W1365" s="13" t="str">
        <f t="shared" si="1"/>
        <v>Q2</v>
      </c>
      <c r="X1365" s="16" t="s">
        <v>4291</v>
      </c>
      <c r="Y1365" s="16" t="s">
        <v>4292</v>
      </c>
      <c r="Z1365" s="16" t="s">
        <v>43</v>
      </c>
    </row>
    <row r="1366" spans="1:26" ht="15" customHeight="1">
      <c r="A1366" s="38"/>
      <c r="B1366" s="38"/>
      <c r="C1366" s="94" t="s">
        <v>4164</v>
      </c>
      <c r="D1366" s="40">
        <v>1360</v>
      </c>
      <c r="E1366" s="52" t="s">
        <v>4293</v>
      </c>
      <c r="F1366" s="53" t="s">
        <v>58</v>
      </c>
      <c r="G1366" s="41"/>
      <c r="H1366" s="46"/>
      <c r="I1366" s="46"/>
      <c r="J1366" s="16" t="s">
        <v>500</v>
      </c>
      <c r="K1366" s="16" t="s">
        <v>501</v>
      </c>
      <c r="L1366" s="16">
        <v>2017</v>
      </c>
      <c r="M1366" s="16"/>
      <c r="N1366" s="16" t="s">
        <v>40</v>
      </c>
      <c r="O1366" s="16"/>
      <c r="P1366" s="16"/>
      <c r="Q1366" s="16"/>
      <c r="R1366" s="16"/>
      <c r="S1366" s="16"/>
      <c r="T1366" s="16"/>
      <c r="U1366" s="16"/>
      <c r="V1366" s="16" t="str">
        <f t="shared" si="0"/>
        <v>A2</v>
      </c>
      <c r="W1366" s="13" t="str">
        <f t="shared" si="1"/>
        <v>Q2</v>
      </c>
      <c r="X1366" s="16" t="s">
        <v>4294</v>
      </c>
      <c r="Y1366" s="16" t="s">
        <v>4217</v>
      </c>
      <c r="Z1366" s="16" t="s">
        <v>43</v>
      </c>
    </row>
    <row r="1367" spans="1:26" ht="15" customHeight="1">
      <c r="A1367" s="38"/>
      <c r="B1367" s="38"/>
      <c r="C1367" s="94" t="s">
        <v>4164</v>
      </c>
      <c r="D1367" s="40">
        <v>1361</v>
      </c>
      <c r="E1367" s="52" t="s">
        <v>4295</v>
      </c>
      <c r="F1367" s="53" t="s">
        <v>35</v>
      </c>
      <c r="G1367" s="41"/>
      <c r="H1367" s="46"/>
      <c r="I1367" s="46"/>
      <c r="J1367" s="16" t="s">
        <v>1396</v>
      </c>
      <c r="K1367" s="16" t="s">
        <v>1397</v>
      </c>
      <c r="L1367" s="16">
        <v>2017</v>
      </c>
      <c r="M1367" s="16"/>
      <c r="N1367" s="16"/>
      <c r="O1367" s="16"/>
      <c r="P1367" s="16"/>
      <c r="Q1367" s="16"/>
      <c r="R1367" s="16"/>
      <c r="S1367" s="16"/>
      <c r="T1367" s="16" t="s">
        <v>40</v>
      </c>
      <c r="U1367" s="16"/>
      <c r="V1367" s="16" t="str">
        <f t="shared" si="0"/>
        <v>C</v>
      </c>
      <c r="W1367" s="13" t="str">
        <f t="shared" si="1"/>
        <v>Q4</v>
      </c>
      <c r="X1367" s="16" t="s">
        <v>4296</v>
      </c>
      <c r="Y1367" s="16" t="s">
        <v>4297</v>
      </c>
      <c r="Z1367" s="16" t="s">
        <v>43</v>
      </c>
    </row>
    <row r="1368" spans="1:26" ht="15" customHeight="1">
      <c r="A1368" s="38"/>
      <c r="B1368" s="38"/>
      <c r="C1368" s="94" t="s">
        <v>4164</v>
      </c>
      <c r="D1368" s="40">
        <v>1362</v>
      </c>
      <c r="E1368" s="52" t="s">
        <v>4298</v>
      </c>
      <c r="F1368" s="53" t="s">
        <v>35</v>
      </c>
      <c r="G1368" s="41"/>
      <c r="H1368" s="46"/>
      <c r="I1368" s="46"/>
      <c r="J1368" s="16" t="s">
        <v>1512</v>
      </c>
      <c r="K1368" s="16" t="s">
        <v>1513</v>
      </c>
      <c r="L1368" s="16">
        <v>2017</v>
      </c>
      <c r="M1368" s="16"/>
      <c r="N1368" s="16"/>
      <c r="O1368" s="16"/>
      <c r="P1368" s="16"/>
      <c r="Q1368" s="16"/>
      <c r="R1368" s="16" t="s">
        <v>40</v>
      </c>
      <c r="S1368" s="16"/>
      <c r="T1368" s="16"/>
      <c r="U1368" s="16"/>
      <c r="V1368" s="16" t="str">
        <f t="shared" si="0"/>
        <v>A2</v>
      </c>
      <c r="W1368" s="13" t="str">
        <f t="shared" si="1"/>
        <v>Q2</v>
      </c>
      <c r="X1368" s="16"/>
      <c r="Y1368" s="16" t="s">
        <v>4299</v>
      </c>
      <c r="Z1368" s="16" t="s">
        <v>43</v>
      </c>
    </row>
    <row r="1369" spans="1:26" ht="15" customHeight="1">
      <c r="A1369" s="38"/>
      <c r="B1369" s="38"/>
      <c r="C1369" s="94" t="s">
        <v>4164</v>
      </c>
      <c r="D1369" s="40">
        <v>1363</v>
      </c>
      <c r="E1369" s="52" t="s">
        <v>2951</v>
      </c>
      <c r="F1369" s="53" t="s">
        <v>51</v>
      </c>
      <c r="G1369" s="41"/>
      <c r="H1369" s="46"/>
      <c r="I1369" s="46"/>
      <c r="J1369" s="16" t="s">
        <v>292</v>
      </c>
      <c r="K1369" s="16" t="s">
        <v>293</v>
      </c>
      <c r="L1369" s="16">
        <v>2017</v>
      </c>
      <c r="M1369" s="16"/>
      <c r="N1369" s="16"/>
      <c r="O1369" s="16"/>
      <c r="P1369" s="16"/>
      <c r="Q1369" s="16"/>
      <c r="R1369" s="16" t="s">
        <v>40</v>
      </c>
      <c r="S1369" s="16"/>
      <c r="T1369" s="16"/>
      <c r="U1369" s="16"/>
      <c r="V1369" s="16" t="str">
        <f t="shared" si="0"/>
        <v>A2</v>
      </c>
      <c r="W1369" s="13" t="str">
        <f t="shared" si="1"/>
        <v>Q2</v>
      </c>
      <c r="X1369" s="73" t="s">
        <v>2952</v>
      </c>
      <c r="Y1369" s="16" t="s">
        <v>4300</v>
      </c>
      <c r="Z1369" s="16" t="s">
        <v>43</v>
      </c>
    </row>
    <row r="1370" spans="1:26" ht="15" customHeight="1">
      <c r="A1370" s="38"/>
      <c r="B1370" s="38"/>
      <c r="C1370" s="94" t="s">
        <v>4164</v>
      </c>
      <c r="D1370" s="40">
        <v>1364</v>
      </c>
      <c r="E1370" s="69" t="s">
        <v>4301</v>
      </c>
      <c r="F1370" s="53" t="s">
        <v>58</v>
      </c>
      <c r="G1370" s="41"/>
      <c r="H1370" s="46"/>
      <c r="I1370" s="46"/>
      <c r="J1370" s="46" t="s">
        <v>4302</v>
      </c>
      <c r="K1370" s="46" t="s">
        <v>4303</v>
      </c>
      <c r="L1370" s="46">
        <v>2017</v>
      </c>
      <c r="M1370" s="46"/>
      <c r="N1370" s="46"/>
      <c r="O1370" s="46"/>
      <c r="P1370" s="46"/>
      <c r="Q1370" s="46" t="s">
        <v>40</v>
      </c>
      <c r="R1370" s="46"/>
      <c r="S1370" s="46"/>
      <c r="T1370" s="46"/>
      <c r="U1370" s="46"/>
      <c r="V1370" s="16" t="str">
        <f t="shared" si="0"/>
        <v>A1</v>
      </c>
      <c r="W1370" s="13" t="str">
        <f t="shared" si="1"/>
        <v>Q1</v>
      </c>
      <c r="X1370" s="71" t="s">
        <v>4304</v>
      </c>
      <c r="Y1370" s="46" t="s">
        <v>4305</v>
      </c>
      <c r="Z1370" s="16" t="s">
        <v>43</v>
      </c>
    </row>
    <row r="1371" spans="1:26" ht="15" customHeight="1">
      <c r="A1371" s="38"/>
      <c r="B1371" s="38"/>
      <c r="C1371" s="94" t="s">
        <v>4164</v>
      </c>
      <c r="D1371" s="40">
        <v>1365</v>
      </c>
      <c r="E1371" s="52" t="s">
        <v>4306</v>
      </c>
      <c r="F1371" s="53" t="s">
        <v>58</v>
      </c>
      <c r="G1371" s="53" t="s">
        <v>35</v>
      </c>
      <c r="H1371" s="46"/>
      <c r="I1371" s="46"/>
      <c r="J1371" s="16" t="s">
        <v>799</v>
      </c>
      <c r="K1371" s="16" t="s">
        <v>800</v>
      </c>
      <c r="L1371" s="16">
        <v>2016</v>
      </c>
      <c r="M1371" s="16"/>
      <c r="N1371" s="16"/>
      <c r="O1371" s="16"/>
      <c r="P1371" s="16"/>
      <c r="Q1371" s="16"/>
      <c r="R1371" s="16"/>
      <c r="S1371" s="16" t="s">
        <v>40</v>
      </c>
      <c r="T1371" s="16"/>
      <c r="U1371" s="16"/>
      <c r="V1371" s="16" t="str">
        <f t="shared" si="0"/>
        <v>B</v>
      </c>
      <c r="W1371" s="13" t="str">
        <f t="shared" si="1"/>
        <v>Q3</v>
      </c>
      <c r="X1371" s="16" t="s">
        <v>3632</v>
      </c>
      <c r="Y1371" s="16" t="s">
        <v>4307</v>
      </c>
      <c r="Z1371" s="16" t="s">
        <v>43</v>
      </c>
    </row>
    <row r="1372" spans="1:26" ht="15" customHeight="1">
      <c r="A1372" s="38"/>
      <c r="B1372" s="38"/>
      <c r="C1372" s="94" t="s">
        <v>4164</v>
      </c>
      <c r="D1372" s="40">
        <v>1366</v>
      </c>
      <c r="E1372" s="52" t="s">
        <v>4308</v>
      </c>
      <c r="F1372" s="53" t="s">
        <v>58</v>
      </c>
      <c r="G1372" s="41"/>
      <c r="H1372" s="46"/>
      <c r="I1372" s="46"/>
      <c r="J1372" s="16" t="s">
        <v>2313</v>
      </c>
      <c r="K1372" s="16" t="s">
        <v>1513</v>
      </c>
      <c r="L1372" s="16">
        <v>2016</v>
      </c>
      <c r="M1372" s="16"/>
      <c r="N1372" s="16"/>
      <c r="O1372" s="16"/>
      <c r="P1372" s="16"/>
      <c r="Q1372" s="16"/>
      <c r="R1372" s="16"/>
      <c r="S1372" s="16" t="s">
        <v>40</v>
      </c>
      <c r="T1372" s="16"/>
      <c r="U1372" s="16"/>
      <c r="V1372" s="16" t="str">
        <f t="shared" si="0"/>
        <v>B</v>
      </c>
      <c r="W1372" s="13" t="str">
        <f t="shared" si="1"/>
        <v>Q3</v>
      </c>
      <c r="X1372" s="16"/>
      <c r="Y1372" s="16" t="s">
        <v>4309</v>
      </c>
      <c r="Z1372" s="16" t="s">
        <v>43</v>
      </c>
    </row>
    <row r="1373" spans="1:26" ht="15" customHeight="1">
      <c r="A1373" s="38"/>
      <c r="B1373" s="38"/>
      <c r="C1373" s="94" t="s">
        <v>4164</v>
      </c>
      <c r="D1373" s="40">
        <v>1367</v>
      </c>
      <c r="E1373" s="52" t="s">
        <v>4310</v>
      </c>
      <c r="F1373" s="53" t="s">
        <v>58</v>
      </c>
      <c r="G1373" s="41"/>
      <c r="H1373" s="46"/>
      <c r="I1373" s="46"/>
      <c r="J1373" s="16" t="s">
        <v>1915</v>
      </c>
      <c r="K1373" s="16" t="s">
        <v>293</v>
      </c>
      <c r="L1373" s="16">
        <v>2016</v>
      </c>
      <c r="M1373" s="16"/>
      <c r="N1373" s="16"/>
      <c r="O1373" s="16"/>
      <c r="P1373" s="16"/>
      <c r="Q1373" s="16"/>
      <c r="R1373" s="16"/>
      <c r="S1373" s="16" t="s">
        <v>40</v>
      </c>
      <c r="T1373" s="16"/>
      <c r="U1373" s="16"/>
      <c r="V1373" s="16" t="str">
        <f t="shared" si="0"/>
        <v>B</v>
      </c>
      <c r="W1373" s="13" t="str">
        <f t="shared" si="1"/>
        <v>Q3</v>
      </c>
      <c r="X1373" s="16" t="s">
        <v>4311</v>
      </c>
      <c r="Y1373" s="16" t="s">
        <v>4312</v>
      </c>
      <c r="Z1373" s="16" t="s">
        <v>43</v>
      </c>
    </row>
    <row r="1374" spans="1:26" ht="15" customHeight="1">
      <c r="A1374" s="38"/>
      <c r="B1374" s="38"/>
      <c r="C1374" s="94" t="s">
        <v>4164</v>
      </c>
      <c r="D1374" s="40">
        <v>1368</v>
      </c>
      <c r="E1374" s="52" t="s">
        <v>4313</v>
      </c>
      <c r="F1374" s="53" t="s">
        <v>58</v>
      </c>
      <c r="G1374" s="41"/>
      <c r="H1374" s="46"/>
      <c r="I1374" s="46"/>
      <c r="J1374" s="16" t="s">
        <v>1915</v>
      </c>
      <c r="K1374" s="16" t="s">
        <v>293</v>
      </c>
      <c r="L1374" s="16">
        <v>2016</v>
      </c>
      <c r="M1374" s="16"/>
      <c r="N1374" s="16"/>
      <c r="O1374" s="16"/>
      <c r="P1374" s="16"/>
      <c r="Q1374" s="16"/>
      <c r="R1374" s="16"/>
      <c r="S1374" s="16" t="s">
        <v>40</v>
      </c>
      <c r="T1374" s="16"/>
      <c r="U1374" s="16"/>
      <c r="V1374" s="16" t="str">
        <f t="shared" si="0"/>
        <v>B</v>
      </c>
      <c r="W1374" s="13" t="str">
        <f t="shared" si="1"/>
        <v>Q3</v>
      </c>
      <c r="X1374" s="16" t="s">
        <v>4314</v>
      </c>
      <c r="Y1374" s="16" t="s">
        <v>4312</v>
      </c>
      <c r="Z1374" s="16" t="s">
        <v>43</v>
      </c>
    </row>
    <row r="1375" spans="1:26" ht="15" customHeight="1">
      <c r="A1375" s="38"/>
      <c r="B1375" s="38"/>
      <c r="C1375" s="94" t="s">
        <v>4164</v>
      </c>
      <c r="D1375" s="40">
        <v>1369</v>
      </c>
      <c r="E1375" s="52" t="s">
        <v>4315</v>
      </c>
      <c r="F1375" s="53" t="s">
        <v>58</v>
      </c>
      <c r="G1375" s="41"/>
      <c r="H1375" s="46"/>
      <c r="I1375" s="46"/>
      <c r="J1375" s="16" t="s">
        <v>1915</v>
      </c>
      <c r="K1375" s="16" t="s">
        <v>293</v>
      </c>
      <c r="L1375" s="16">
        <v>2016</v>
      </c>
      <c r="M1375" s="16"/>
      <c r="N1375" s="16"/>
      <c r="O1375" s="16"/>
      <c r="P1375" s="16"/>
      <c r="Q1375" s="16"/>
      <c r="R1375" s="16"/>
      <c r="S1375" s="16" t="s">
        <v>40</v>
      </c>
      <c r="T1375" s="16"/>
      <c r="U1375" s="16"/>
      <c r="V1375" s="16" t="str">
        <f t="shared" si="0"/>
        <v>B</v>
      </c>
      <c r="W1375" s="13" t="str">
        <f t="shared" si="1"/>
        <v>Q3</v>
      </c>
      <c r="X1375" s="16" t="s">
        <v>4316</v>
      </c>
      <c r="Y1375" s="16" t="s">
        <v>4312</v>
      </c>
      <c r="Z1375" s="16" t="s">
        <v>43</v>
      </c>
    </row>
    <row r="1376" spans="1:26" ht="15" customHeight="1">
      <c r="A1376" s="38"/>
      <c r="B1376" s="38"/>
      <c r="C1376" s="94" t="s">
        <v>4164</v>
      </c>
      <c r="D1376" s="40">
        <v>1370</v>
      </c>
      <c r="E1376" s="52" t="s">
        <v>4317</v>
      </c>
      <c r="F1376" s="53" t="s">
        <v>58</v>
      </c>
      <c r="G1376" s="41"/>
      <c r="H1376" s="46"/>
      <c r="I1376" s="46"/>
      <c r="J1376" s="16" t="s">
        <v>545</v>
      </c>
      <c r="K1376" s="16" t="s">
        <v>1222</v>
      </c>
      <c r="L1376" s="16">
        <v>2016</v>
      </c>
      <c r="M1376" s="16"/>
      <c r="N1376" s="16"/>
      <c r="O1376" s="16"/>
      <c r="P1376" s="16"/>
      <c r="Q1376" s="16"/>
      <c r="R1376" s="16"/>
      <c r="S1376" s="16" t="s">
        <v>40</v>
      </c>
      <c r="T1376" s="16"/>
      <c r="U1376" s="16"/>
      <c r="V1376" s="16" t="str">
        <f t="shared" si="0"/>
        <v>B</v>
      </c>
      <c r="W1376" s="13" t="str">
        <f t="shared" si="1"/>
        <v>Q3</v>
      </c>
      <c r="X1376" s="16" t="s">
        <v>4318</v>
      </c>
      <c r="Y1376" s="16" t="s">
        <v>4319</v>
      </c>
      <c r="Z1376" s="16" t="s">
        <v>43</v>
      </c>
    </row>
    <row r="1377" spans="1:26" ht="15" customHeight="1">
      <c r="A1377" s="48"/>
      <c r="B1377" s="48"/>
      <c r="C1377" s="94" t="s">
        <v>4164</v>
      </c>
      <c r="D1377" s="40">
        <v>1371</v>
      </c>
      <c r="E1377" s="52" t="s">
        <v>4320</v>
      </c>
      <c r="F1377" s="53" t="s">
        <v>58</v>
      </c>
      <c r="G1377" s="41"/>
      <c r="H1377" s="46"/>
      <c r="I1377" s="46"/>
      <c r="J1377" s="16" t="s">
        <v>1915</v>
      </c>
      <c r="K1377" s="16" t="s">
        <v>293</v>
      </c>
      <c r="L1377" s="16">
        <v>2016</v>
      </c>
      <c r="M1377" s="16"/>
      <c r="N1377" s="16"/>
      <c r="O1377" s="16"/>
      <c r="P1377" s="16"/>
      <c r="Q1377" s="16"/>
      <c r="R1377" s="16"/>
      <c r="S1377" s="16" t="s">
        <v>40</v>
      </c>
      <c r="T1377" s="16"/>
      <c r="U1377" s="16"/>
      <c r="V1377" s="16" t="str">
        <f t="shared" si="0"/>
        <v>B</v>
      </c>
      <c r="W1377" s="13" t="str">
        <f t="shared" si="1"/>
        <v>Q3</v>
      </c>
      <c r="X1377" s="16" t="s">
        <v>4321</v>
      </c>
      <c r="Y1377" s="16" t="s">
        <v>4322</v>
      </c>
      <c r="Z1377" s="16" t="s">
        <v>43</v>
      </c>
    </row>
    <row r="1378" spans="1:26" ht="15" customHeight="1">
      <c r="A1378" s="48"/>
      <c r="B1378" s="48"/>
      <c r="C1378" s="94" t="s">
        <v>4164</v>
      </c>
      <c r="D1378" s="40">
        <v>1372</v>
      </c>
      <c r="E1378" s="52" t="s">
        <v>4323</v>
      </c>
      <c r="F1378" s="53" t="s">
        <v>58</v>
      </c>
      <c r="G1378" s="41"/>
      <c r="H1378" s="46"/>
      <c r="I1378" s="46"/>
      <c r="J1378" s="16" t="s">
        <v>4324</v>
      </c>
      <c r="K1378" s="16" t="s">
        <v>4075</v>
      </c>
      <c r="L1378" s="16">
        <v>2016</v>
      </c>
      <c r="M1378" s="16"/>
      <c r="N1378" s="16"/>
      <c r="O1378" s="16"/>
      <c r="P1378" s="16"/>
      <c r="Q1378" s="16"/>
      <c r="R1378" s="16" t="s">
        <v>40</v>
      </c>
      <c r="S1378" s="16"/>
      <c r="T1378" s="16"/>
      <c r="U1378" s="16"/>
      <c r="V1378" s="16" t="str">
        <f t="shared" si="0"/>
        <v>A2</v>
      </c>
      <c r="W1378" s="13" t="str">
        <f t="shared" si="1"/>
        <v>Q2</v>
      </c>
      <c r="X1378" s="16" t="s">
        <v>4325</v>
      </c>
      <c r="Y1378" s="16" t="s">
        <v>4217</v>
      </c>
      <c r="Z1378" s="16" t="s">
        <v>43</v>
      </c>
    </row>
    <row r="1379" spans="1:26" ht="15" customHeight="1">
      <c r="A1379" s="48"/>
      <c r="B1379" s="48"/>
      <c r="C1379" s="94" t="s">
        <v>4164</v>
      </c>
      <c r="D1379" s="40">
        <v>1373</v>
      </c>
      <c r="E1379" s="52" t="s">
        <v>4326</v>
      </c>
      <c r="F1379" s="53" t="s">
        <v>58</v>
      </c>
      <c r="G1379" s="41"/>
      <c r="H1379" s="46"/>
      <c r="I1379" s="46"/>
      <c r="J1379" s="16" t="s">
        <v>1967</v>
      </c>
      <c r="K1379" s="16" t="s">
        <v>621</v>
      </c>
      <c r="L1379" s="16">
        <v>2016</v>
      </c>
      <c r="M1379" s="16"/>
      <c r="N1379" s="16"/>
      <c r="O1379" s="16" t="s">
        <v>40</v>
      </c>
      <c r="P1379" s="16"/>
      <c r="Q1379" s="16"/>
      <c r="R1379" s="16"/>
      <c r="S1379" s="16"/>
      <c r="T1379" s="16"/>
      <c r="U1379" s="16"/>
      <c r="V1379" s="16" t="str">
        <f t="shared" si="0"/>
        <v>B</v>
      </c>
      <c r="W1379" s="13" t="str">
        <f t="shared" si="1"/>
        <v>Q3</v>
      </c>
      <c r="X1379" s="16" t="s">
        <v>4327</v>
      </c>
      <c r="Y1379" s="16" t="s">
        <v>4217</v>
      </c>
      <c r="Z1379" s="16" t="s">
        <v>43</v>
      </c>
    </row>
    <row r="1380" spans="1:26" ht="15" customHeight="1">
      <c r="A1380" s="48"/>
      <c r="B1380" s="48"/>
      <c r="C1380" s="94" t="s">
        <v>4164</v>
      </c>
      <c r="D1380" s="40">
        <v>1374</v>
      </c>
      <c r="E1380" s="52" t="s">
        <v>4328</v>
      </c>
      <c r="F1380" s="53" t="s">
        <v>58</v>
      </c>
      <c r="G1380" s="41"/>
      <c r="H1380" s="46"/>
      <c r="I1380" s="46"/>
      <c r="J1380" s="16" t="s">
        <v>4329</v>
      </c>
      <c r="K1380" s="16" t="s">
        <v>874</v>
      </c>
      <c r="L1380" s="16">
        <v>2015</v>
      </c>
      <c r="M1380" s="16"/>
      <c r="N1380" s="16"/>
      <c r="O1380" s="16"/>
      <c r="P1380" s="16"/>
      <c r="Q1380" s="16"/>
      <c r="R1380" s="16"/>
      <c r="S1380" s="16"/>
      <c r="T1380" s="16" t="s">
        <v>40</v>
      </c>
      <c r="U1380" s="16"/>
      <c r="V1380" s="16" t="str">
        <f t="shared" si="0"/>
        <v>C</v>
      </c>
      <c r="W1380" s="13" t="str">
        <f t="shared" si="1"/>
        <v>Q4</v>
      </c>
      <c r="X1380" s="16"/>
      <c r="Y1380" s="16" t="s">
        <v>4330</v>
      </c>
      <c r="Z1380" s="16" t="s">
        <v>43</v>
      </c>
    </row>
    <row r="1381" spans="1:26" ht="15" customHeight="1">
      <c r="A1381" s="48"/>
      <c r="B1381" s="48"/>
      <c r="C1381" s="94" t="s">
        <v>4164</v>
      </c>
      <c r="D1381" s="40">
        <v>1375</v>
      </c>
      <c r="E1381" s="52" t="s">
        <v>4331</v>
      </c>
      <c r="F1381" s="53" t="s">
        <v>58</v>
      </c>
      <c r="G1381" s="41"/>
      <c r="H1381" s="46"/>
      <c r="I1381" s="46"/>
      <c r="J1381" s="16" t="s">
        <v>804</v>
      </c>
      <c r="K1381" s="16" t="s">
        <v>805</v>
      </c>
      <c r="L1381" s="16">
        <v>2015</v>
      </c>
      <c r="M1381" s="16"/>
      <c r="N1381" s="16" t="s">
        <v>40</v>
      </c>
      <c r="O1381" s="16"/>
      <c r="P1381" s="16"/>
      <c r="Q1381" s="16"/>
      <c r="R1381" s="16"/>
      <c r="S1381" s="16"/>
      <c r="T1381" s="16"/>
      <c r="U1381" s="16"/>
      <c r="V1381" s="16" t="str">
        <f t="shared" si="0"/>
        <v>A2</v>
      </c>
      <c r="W1381" s="13" t="str">
        <f t="shared" si="1"/>
        <v>Q2</v>
      </c>
      <c r="X1381" s="16"/>
      <c r="Y1381" s="16" t="s">
        <v>4332</v>
      </c>
      <c r="Z1381" s="16" t="s">
        <v>43</v>
      </c>
    </row>
    <row r="1382" spans="1:26" ht="15" customHeight="1">
      <c r="A1382" s="48"/>
      <c r="B1382" s="48"/>
      <c r="C1382" s="94" t="s">
        <v>4164</v>
      </c>
      <c r="D1382" s="40">
        <v>1376</v>
      </c>
      <c r="E1382" s="52" t="s">
        <v>4333</v>
      </c>
      <c r="F1382" s="53" t="s">
        <v>58</v>
      </c>
      <c r="G1382" s="41"/>
      <c r="H1382" s="46"/>
      <c r="I1382" s="46"/>
      <c r="J1382" s="16" t="s">
        <v>980</v>
      </c>
      <c r="K1382" s="16" t="s">
        <v>981</v>
      </c>
      <c r="L1382" s="16">
        <v>2015</v>
      </c>
      <c r="M1382" s="16"/>
      <c r="N1382" s="16"/>
      <c r="O1382" s="16"/>
      <c r="P1382" s="16"/>
      <c r="Q1382" s="16"/>
      <c r="R1382" s="16"/>
      <c r="S1382" s="16"/>
      <c r="T1382" s="16" t="s">
        <v>40</v>
      </c>
      <c r="U1382" s="16"/>
      <c r="V1382" s="16" t="str">
        <f t="shared" si="0"/>
        <v>C</v>
      </c>
      <c r="W1382" s="13" t="str">
        <f t="shared" si="1"/>
        <v>Q4</v>
      </c>
      <c r="X1382" s="16"/>
      <c r="Y1382" s="16" t="s">
        <v>4334</v>
      </c>
      <c r="Z1382" s="16" t="s">
        <v>43</v>
      </c>
    </row>
    <row r="1383" spans="1:26" ht="15" customHeight="1">
      <c r="A1383" s="48"/>
      <c r="B1383" s="48"/>
      <c r="C1383" s="94" t="s">
        <v>4164</v>
      </c>
      <c r="D1383" s="40">
        <v>1377</v>
      </c>
      <c r="E1383" s="52" t="s">
        <v>4335</v>
      </c>
      <c r="F1383" s="53" t="s">
        <v>58</v>
      </c>
      <c r="G1383" s="41"/>
      <c r="H1383" s="46"/>
      <c r="I1383" s="46"/>
      <c r="J1383" s="16" t="s">
        <v>1915</v>
      </c>
      <c r="K1383" s="16" t="s">
        <v>293</v>
      </c>
      <c r="L1383" s="16">
        <v>2015</v>
      </c>
      <c r="M1383" s="16"/>
      <c r="N1383" s="16"/>
      <c r="O1383" s="16"/>
      <c r="P1383" s="16"/>
      <c r="Q1383" s="16"/>
      <c r="R1383" s="16"/>
      <c r="S1383" s="16" t="s">
        <v>40</v>
      </c>
      <c r="T1383" s="16"/>
      <c r="U1383" s="16"/>
      <c r="V1383" s="16" t="str">
        <f t="shared" si="0"/>
        <v>B</v>
      </c>
      <c r="W1383" s="13" t="str">
        <f t="shared" si="1"/>
        <v>Q3</v>
      </c>
      <c r="X1383" s="16" t="s">
        <v>4336</v>
      </c>
      <c r="Y1383" s="16" t="s">
        <v>4217</v>
      </c>
      <c r="Z1383" s="16" t="s">
        <v>43</v>
      </c>
    </row>
    <row r="1384" spans="1:26" ht="15" customHeight="1">
      <c r="A1384" s="48"/>
      <c r="B1384" s="48"/>
      <c r="C1384" s="94" t="s">
        <v>4164</v>
      </c>
      <c r="D1384" s="40">
        <v>1378</v>
      </c>
      <c r="E1384" s="52" t="s">
        <v>2392</v>
      </c>
      <c r="F1384" s="53" t="s">
        <v>58</v>
      </c>
      <c r="G1384" s="41"/>
      <c r="H1384" s="46"/>
      <c r="I1384" s="46"/>
      <c r="J1384" s="16" t="s">
        <v>992</v>
      </c>
      <c r="K1384" s="16" t="s">
        <v>993</v>
      </c>
      <c r="L1384" s="16">
        <v>2015</v>
      </c>
      <c r="M1384" s="16"/>
      <c r="N1384" s="16"/>
      <c r="O1384" s="16"/>
      <c r="P1384" s="16"/>
      <c r="Q1384" s="16"/>
      <c r="R1384" s="16"/>
      <c r="S1384" s="16"/>
      <c r="T1384" s="16" t="s">
        <v>40</v>
      </c>
      <c r="U1384" s="16"/>
      <c r="V1384" s="16" t="str">
        <f t="shared" si="0"/>
        <v>C</v>
      </c>
      <c r="W1384" s="13" t="str">
        <f t="shared" si="1"/>
        <v>Q4</v>
      </c>
      <c r="X1384" s="16"/>
      <c r="Y1384" s="16" t="s">
        <v>4337</v>
      </c>
      <c r="Z1384" s="16" t="s">
        <v>43</v>
      </c>
    </row>
    <row r="1385" spans="1:26" ht="15" customHeight="1">
      <c r="A1385" s="48"/>
      <c r="B1385" s="48"/>
      <c r="C1385" s="94" t="s">
        <v>4164</v>
      </c>
      <c r="D1385" s="40">
        <v>1379</v>
      </c>
      <c r="E1385" s="52" t="s">
        <v>4338</v>
      </c>
      <c r="F1385" s="53" t="s">
        <v>58</v>
      </c>
      <c r="G1385" s="41"/>
      <c r="H1385" s="46"/>
      <c r="I1385" s="46"/>
      <c r="J1385" s="16" t="s">
        <v>826</v>
      </c>
      <c r="K1385" s="16" t="s">
        <v>827</v>
      </c>
      <c r="L1385" s="16">
        <v>2015</v>
      </c>
      <c r="M1385" s="16"/>
      <c r="N1385" s="16"/>
      <c r="O1385" s="16"/>
      <c r="P1385" s="16"/>
      <c r="Q1385" s="16"/>
      <c r="R1385" s="16"/>
      <c r="S1385" s="16" t="s">
        <v>40</v>
      </c>
      <c r="T1385" s="16"/>
      <c r="U1385" s="16"/>
      <c r="V1385" s="16" t="str">
        <f t="shared" si="0"/>
        <v>B</v>
      </c>
      <c r="W1385" s="13" t="str">
        <f t="shared" si="1"/>
        <v>Q3</v>
      </c>
      <c r="X1385" s="16" t="s">
        <v>828</v>
      </c>
      <c r="Y1385" s="16" t="s">
        <v>4334</v>
      </c>
      <c r="Z1385" s="16" t="s">
        <v>43</v>
      </c>
    </row>
    <row r="1386" spans="1:26" ht="15" customHeight="1">
      <c r="A1386" s="48"/>
      <c r="B1386" s="48"/>
      <c r="C1386" s="94" t="s">
        <v>4164</v>
      </c>
      <c r="D1386" s="40">
        <v>1380</v>
      </c>
      <c r="E1386" s="52" t="s">
        <v>4339</v>
      </c>
      <c r="F1386" s="53" t="s">
        <v>58</v>
      </c>
      <c r="G1386" s="41"/>
      <c r="H1386" s="46"/>
      <c r="I1386" s="46"/>
      <c r="J1386" s="16" t="s">
        <v>500</v>
      </c>
      <c r="K1386" s="16" t="s">
        <v>501</v>
      </c>
      <c r="L1386" s="16">
        <v>2015</v>
      </c>
      <c r="M1386" s="16"/>
      <c r="N1386" s="16" t="s">
        <v>40</v>
      </c>
      <c r="O1386" s="16"/>
      <c r="P1386" s="16"/>
      <c r="Q1386" s="16"/>
      <c r="R1386" s="16"/>
      <c r="S1386" s="16"/>
      <c r="T1386" s="16"/>
      <c r="U1386" s="16"/>
      <c r="V1386" s="16" t="str">
        <f t="shared" si="0"/>
        <v>A2</v>
      </c>
      <c r="W1386" s="13" t="str">
        <f t="shared" si="1"/>
        <v>Q2</v>
      </c>
      <c r="X1386" s="16"/>
      <c r="Y1386" s="16" t="s">
        <v>4340</v>
      </c>
      <c r="Z1386" s="16" t="s">
        <v>43</v>
      </c>
    </row>
    <row r="1387" spans="1:26" ht="15" customHeight="1">
      <c r="A1387" s="48"/>
      <c r="B1387" s="48"/>
      <c r="C1387" s="94" t="s">
        <v>4164</v>
      </c>
      <c r="D1387" s="40">
        <v>1381</v>
      </c>
      <c r="E1387" s="52" t="s">
        <v>4341</v>
      </c>
      <c r="F1387" s="53" t="s">
        <v>72</v>
      </c>
      <c r="G1387" s="41"/>
      <c r="H1387" s="46"/>
      <c r="I1387" s="46"/>
      <c r="J1387" s="16" t="s">
        <v>4342</v>
      </c>
      <c r="K1387" s="16" t="s">
        <v>4343</v>
      </c>
      <c r="L1387" s="16">
        <v>2015</v>
      </c>
      <c r="M1387" s="16"/>
      <c r="N1387" s="16"/>
      <c r="O1387" s="16"/>
      <c r="P1387" s="16" t="s">
        <v>40</v>
      </c>
      <c r="Q1387" s="16"/>
      <c r="R1387" s="16"/>
      <c r="S1387" s="16"/>
      <c r="T1387" s="16"/>
      <c r="U1387" s="16"/>
      <c r="V1387" s="16" t="str">
        <f t="shared" si="0"/>
        <v>C</v>
      </c>
      <c r="W1387" s="13" t="str">
        <f t="shared" si="1"/>
        <v>Q4</v>
      </c>
      <c r="X1387" s="16" t="s">
        <v>4344</v>
      </c>
      <c r="Y1387" s="16" t="s">
        <v>4217</v>
      </c>
      <c r="Z1387" s="16" t="s">
        <v>43</v>
      </c>
    </row>
    <row r="1388" spans="1:26" ht="15" customHeight="1">
      <c r="A1388" s="48"/>
      <c r="B1388" s="48"/>
      <c r="C1388" s="94" t="s">
        <v>4164</v>
      </c>
      <c r="D1388" s="40">
        <v>1382</v>
      </c>
      <c r="E1388" s="52" t="s">
        <v>4345</v>
      </c>
      <c r="F1388" s="53" t="s">
        <v>51</v>
      </c>
      <c r="G1388" s="41"/>
      <c r="H1388" s="46"/>
      <c r="I1388" s="46"/>
      <c r="J1388" s="16" t="s">
        <v>832</v>
      </c>
      <c r="K1388" s="16" t="s">
        <v>833</v>
      </c>
      <c r="L1388" s="16">
        <v>2015</v>
      </c>
      <c r="M1388" s="16"/>
      <c r="N1388" s="16"/>
      <c r="O1388" s="16"/>
      <c r="P1388" s="16"/>
      <c r="Q1388" s="16"/>
      <c r="R1388" s="16"/>
      <c r="S1388" s="16" t="s">
        <v>40</v>
      </c>
      <c r="T1388" s="16"/>
      <c r="U1388" s="16"/>
      <c r="V1388" s="16" t="str">
        <f t="shared" si="0"/>
        <v>B</v>
      </c>
      <c r="W1388" s="13" t="str">
        <f t="shared" si="1"/>
        <v>Q3</v>
      </c>
      <c r="X1388" s="16" t="s">
        <v>4346</v>
      </c>
      <c r="Y1388" s="16" t="s">
        <v>4347</v>
      </c>
      <c r="Z1388" s="16" t="s">
        <v>43</v>
      </c>
    </row>
    <row r="1389" spans="1:26" ht="15" customHeight="1">
      <c r="A1389" s="48"/>
      <c r="B1389" s="48"/>
      <c r="C1389" s="94" t="s">
        <v>4164</v>
      </c>
      <c r="D1389" s="40">
        <v>1383</v>
      </c>
      <c r="E1389" s="52" t="s">
        <v>4348</v>
      </c>
      <c r="F1389" s="53" t="s">
        <v>58</v>
      </c>
      <c r="G1389" s="41"/>
      <c r="H1389" s="46"/>
      <c r="I1389" s="46"/>
      <c r="J1389" s="16" t="s">
        <v>873</v>
      </c>
      <c r="K1389" s="16" t="s">
        <v>874</v>
      </c>
      <c r="L1389" s="16">
        <v>2015</v>
      </c>
      <c r="M1389" s="16"/>
      <c r="N1389" s="16"/>
      <c r="O1389" s="16"/>
      <c r="P1389" s="16"/>
      <c r="Q1389" s="16"/>
      <c r="R1389" s="16"/>
      <c r="S1389" s="16"/>
      <c r="T1389" s="16" t="s">
        <v>40</v>
      </c>
      <c r="U1389" s="16"/>
      <c r="V1389" s="16" t="str">
        <f t="shared" si="0"/>
        <v>C</v>
      </c>
      <c r="W1389" s="13" t="str">
        <f t="shared" si="1"/>
        <v>Q4</v>
      </c>
      <c r="X1389" s="16"/>
      <c r="Y1389" s="16" t="s">
        <v>4349</v>
      </c>
      <c r="Z1389" s="16" t="s">
        <v>43</v>
      </c>
    </row>
    <row r="1390" spans="1:26" ht="15" customHeight="1">
      <c r="A1390" s="48"/>
      <c r="B1390" s="48"/>
      <c r="C1390" s="94" t="s">
        <v>4164</v>
      </c>
      <c r="D1390" s="40">
        <v>1384</v>
      </c>
      <c r="E1390" s="52" t="s">
        <v>4350</v>
      </c>
      <c r="F1390" s="53" t="s">
        <v>58</v>
      </c>
      <c r="G1390" s="41"/>
      <c r="H1390" s="46"/>
      <c r="I1390" s="46"/>
      <c r="J1390" s="16" t="s">
        <v>804</v>
      </c>
      <c r="K1390" s="16" t="s">
        <v>805</v>
      </c>
      <c r="L1390" s="16">
        <v>2015</v>
      </c>
      <c r="M1390" s="16"/>
      <c r="N1390" s="16" t="s">
        <v>40</v>
      </c>
      <c r="O1390" s="16"/>
      <c r="P1390" s="16"/>
      <c r="Q1390" s="16"/>
      <c r="R1390" s="16"/>
      <c r="S1390" s="16"/>
      <c r="T1390" s="16"/>
      <c r="U1390" s="16"/>
      <c r="V1390" s="16" t="str">
        <f t="shared" si="0"/>
        <v>A2</v>
      </c>
      <c r="W1390" s="13" t="str">
        <f t="shared" si="1"/>
        <v>Q2</v>
      </c>
      <c r="X1390" s="16"/>
      <c r="Y1390" s="16" t="s">
        <v>4351</v>
      </c>
      <c r="Z1390" s="16" t="s">
        <v>43</v>
      </c>
    </row>
    <row r="1391" spans="1:26" ht="15" customHeight="1">
      <c r="A1391" s="48"/>
      <c r="B1391" s="48"/>
      <c r="C1391" s="94" t="s">
        <v>4164</v>
      </c>
      <c r="D1391" s="40">
        <v>1385</v>
      </c>
      <c r="E1391" s="52" t="s">
        <v>4352</v>
      </c>
      <c r="F1391" s="53" t="s">
        <v>35</v>
      </c>
      <c r="G1391" s="41"/>
      <c r="H1391" s="46"/>
      <c r="I1391" s="46"/>
      <c r="J1391" s="16" t="s">
        <v>1915</v>
      </c>
      <c r="K1391" s="16" t="s">
        <v>293</v>
      </c>
      <c r="L1391" s="16">
        <v>2015</v>
      </c>
      <c r="M1391" s="16"/>
      <c r="N1391" s="16"/>
      <c r="O1391" s="16"/>
      <c r="P1391" s="16"/>
      <c r="Q1391" s="16"/>
      <c r="R1391" s="16" t="s">
        <v>40</v>
      </c>
      <c r="S1391" s="16"/>
      <c r="T1391" s="16"/>
      <c r="U1391" s="16"/>
      <c r="V1391" s="16" t="str">
        <f t="shared" si="0"/>
        <v>A2</v>
      </c>
      <c r="W1391" s="13" t="str">
        <f t="shared" si="1"/>
        <v>Q2</v>
      </c>
      <c r="X1391" s="16" t="s">
        <v>4353</v>
      </c>
      <c r="Y1391" s="16" t="s">
        <v>4312</v>
      </c>
      <c r="Z1391" s="16" t="s">
        <v>43</v>
      </c>
    </row>
    <row r="1392" spans="1:26" ht="15" customHeight="1">
      <c r="A1392" s="48"/>
      <c r="B1392" s="48"/>
      <c r="C1392" s="94" t="s">
        <v>4164</v>
      </c>
      <c r="D1392" s="40">
        <v>1386</v>
      </c>
      <c r="E1392" s="52" t="s">
        <v>4354</v>
      </c>
      <c r="F1392" s="53" t="s">
        <v>58</v>
      </c>
      <c r="G1392" s="41"/>
      <c r="H1392" s="46"/>
      <c r="I1392" s="46"/>
      <c r="J1392" s="16" t="s">
        <v>1915</v>
      </c>
      <c r="K1392" s="16" t="s">
        <v>293</v>
      </c>
      <c r="L1392" s="16">
        <v>2015</v>
      </c>
      <c r="M1392" s="16"/>
      <c r="N1392" s="16"/>
      <c r="O1392" s="16"/>
      <c r="P1392" s="16"/>
      <c r="Q1392" s="16"/>
      <c r="R1392" s="16" t="s">
        <v>40</v>
      </c>
      <c r="S1392" s="16"/>
      <c r="T1392" s="16"/>
      <c r="U1392" s="16"/>
      <c r="V1392" s="16" t="str">
        <f t="shared" si="0"/>
        <v>A2</v>
      </c>
      <c r="W1392" s="13" t="str">
        <f t="shared" si="1"/>
        <v>Q2</v>
      </c>
      <c r="X1392" s="16"/>
      <c r="Y1392" s="16" t="s">
        <v>4322</v>
      </c>
      <c r="Z1392" s="16" t="s">
        <v>43</v>
      </c>
    </row>
    <row r="1393" spans="1:26" ht="15" customHeight="1">
      <c r="A1393" s="48"/>
      <c r="B1393" s="48"/>
      <c r="C1393" s="94" t="s">
        <v>4164</v>
      </c>
      <c r="D1393" s="40">
        <v>1387</v>
      </c>
      <c r="E1393" s="52" t="s">
        <v>4355</v>
      </c>
      <c r="F1393" s="53" t="s">
        <v>58</v>
      </c>
      <c r="G1393" s="41"/>
      <c r="H1393" s="46"/>
      <c r="I1393" s="46"/>
      <c r="J1393" s="16" t="s">
        <v>826</v>
      </c>
      <c r="K1393" s="16" t="s">
        <v>827</v>
      </c>
      <c r="L1393" s="16">
        <v>2015</v>
      </c>
      <c r="M1393" s="16"/>
      <c r="N1393" s="16"/>
      <c r="O1393" s="16"/>
      <c r="P1393" s="16"/>
      <c r="Q1393" s="16"/>
      <c r="R1393" s="16"/>
      <c r="S1393" s="16" t="s">
        <v>40</v>
      </c>
      <c r="T1393" s="16"/>
      <c r="U1393" s="16"/>
      <c r="V1393" s="16" t="str">
        <f t="shared" si="0"/>
        <v>B</v>
      </c>
      <c r="W1393" s="13" t="str">
        <f t="shared" si="1"/>
        <v>Q3</v>
      </c>
      <c r="X1393" s="16" t="s">
        <v>3695</v>
      </c>
      <c r="Y1393" s="16" t="s">
        <v>4356</v>
      </c>
      <c r="Z1393" s="16" t="s">
        <v>43</v>
      </c>
    </row>
    <row r="1394" spans="1:26" ht="15" customHeight="1">
      <c r="A1394" s="48"/>
      <c r="B1394" s="48"/>
      <c r="C1394" s="94" t="s">
        <v>4164</v>
      </c>
      <c r="D1394" s="40">
        <v>1388</v>
      </c>
      <c r="E1394" s="52" t="s">
        <v>3788</v>
      </c>
      <c r="F1394" s="53" t="s">
        <v>58</v>
      </c>
      <c r="G1394" s="41"/>
      <c r="H1394" s="46"/>
      <c r="I1394" s="46"/>
      <c r="J1394" s="16" t="s">
        <v>826</v>
      </c>
      <c r="K1394" s="16" t="s">
        <v>827</v>
      </c>
      <c r="L1394" s="16">
        <v>2015</v>
      </c>
      <c r="M1394" s="16"/>
      <c r="N1394" s="16"/>
      <c r="O1394" s="16"/>
      <c r="P1394" s="16"/>
      <c r="Q1394" s="16"/>
      <c r="R1394" s="16"/>
      <c r="S1394" s="16" t="s">
        <v>40</v>
      </c>
      <c r="T1394" s="16"/>
      <c r="U1394" s="16"/>
      <c r="V1394" s="16" t="str">
        <f t="shared" si="0"/>
        <v>B</v>
      </c>
      <c r="W1394" s="13" t="str">
        <f t="shared" si="1"/>
        <v>Q3</v>
      </c>
      <c r="X1394" s="16" t="s">
        <v>890</v>
      </c>
      <c r="Y1394" s="16" t="s">
        <v>4357</v>
      </c>
      <c r="Z1394" s="16" t="s">
        <v>43</v>
      </c>
    </row>
    <row r="1395" spans="1:26" ht="15" customHeight="1">
      <c r="A1395" s="48"/>
      <c r="B1395" s="48"/>
      <c r="C1395" s="94" t="s">
        <v>4164</v>
      </c>
      <c r="D1395" s="40">
        <v>1389</v>
      </c>
      <c r="E1395" s="52" t="s">
        <v>4358</v>
      </c>
      <c r="F1395" s="53" t="s">
        <v>58</v>
      </c>
      <c r="G1395" s="41"/>
      <c r="H1395" s="46"/>
      <c r="I1395" s="46"/>
      <c r="J1395" s="16" t="s">
        <v>60</v>
      </c>
      <c r="K1395" s="16" t="s">
        <v>61</v>
      </c>
      <c r="L1395" s="16">
        <v>2014</v>
      </c>
      <c r="M1395" s="16"/>
      <c r="N1395" s="16"/>
      <c r="O1395" s="16" t="s">
        <v>40</v>
      </c>
      <c r="P1395" s="16"/>
      <c r="Q1395" s="16"/>
      <c r="R1395" s="16"/>
      <c r="S1395" s="16"/>
      <c r="T1395" s="16" t="s">
        <v>40</v>
      </c>
      <c r="U1395" s="16"/>
      <c r="V1395" s="16" t="str">
        <f t="shared" si="0"/>
        <v>B</v>
      </c>
      <c r="W1395" s="13" t="str">
        <f t="shared" si="1"/>
        <v>Q4</v>
      </c>
      <c r="X1395" s="16"/>
      <c r="Y1395" s="16" t="s">
        <v>4359</v>
      </c>
      <c r="Z1395" s="16" t="s">
        <v>43</v>
      </c>
    </row>
    <row r="1396" spans="1:26" ht="15" customHeight="1">
      <c r="A1396" s="48"/>
      <c r="B1396" s="48"/>
      <c r="C1396" s="94" t="s">
        <v>4164</v>
      </c>
      <c r="D1396" s="40">
        <v>1390</v>
      </c>
      <c r="E1396" s="52" t="s">
        <v>4360</v>
      </c>
      <c r="F1396" s="53" t="s">
        <v>58</v>
      </c>
      <c r="G1396" s="41"/>
      <c r="H1396" s="46"/>
      <c r="I1396" s="45" t="s">
        <v>753</v>
      </c>
      <c r="J1396" s="16" t="s">
        <v>873</v>
      </c>
      <c r="K1396" s="16" t="s">
        <v>874</v>
      </c>
      <c r="L1396" s="16">
        <v>2014</v>
      </c>
      <c r="M1396" s="16"/>
      <c r="N1396" s="16"/>
      <c r="O1396" s="16"/>
      <c r="P1396" s="54" t="s">
        <v>40</v>
      </c>
      <c r="Q1396" s="16"/>
      <c r="R1396" s="16"/>
      <c r="S1396" s="16"/>
      <c r="T1396" s="54" t="s">
        <v>40</v>
      </c>
      <c r="U1396" s="16"/>
      <c r="V1396" s="16" t="str">
        <f t="shared" si="0"/>
        <v>C</v>
      </c>
      <c r="W1396" s="13" t="str">
        <f t="shared" si="1"/>
        <v>Q4</v>
      </c>
      <c r="X1396" s="16"/>
      <c r="Y1396" s="16" t="s">
        <v>4361</v>
      </c>
      <c r="Z1396" s="16" t="s">
        <v>43</v>
      </c>
    </row>
    <row r="1397" spans="1:26" ht="15" customHeight="1">
      <c r="A1397" s="48"/>
      <c r="B1397" s="48"/>
      <c r="C1397" s="94" t="s">
        <v>4164</v>
      </c>
      <c r="D1397" s="40">
        <v>1391</v>
      </c>
      <c r="E1397" s="52" t="s">
        <v>4362</v>
      </c>
      <c r="F1397" s="53" t="s">
        <v>58</v>
      </c>
      <c r="G1397" s="41"/>
      <c r="H1397" s="46"/>
      <c r="I1397" s="46"/>
      <c r="J1397" s="16" t="s">
        <v>523</v>
      </c>
      <c r="K1397" s="16" t="s">
        <v>447</v>
      </c>
      <c r="L1397" s="16">
        <v>2014</v>
      </c>
      <c r="M1397" s="16"/>
      <c r="N1397" s="16"/>
      <c r="O1397" s="16"/>
      <c r="P1397" s="16" t="s">
        <v>40</v>
      </c>
      <c r="Q1397" s="16"/>
      <c r="R1397" s="16"/>
      <c r="S1397" s="16"/>
      <c r="T1397" s="16"/>
      <c r="U1397" s="16"/>
      <c r="V1397" s="16" t="str">
        <f t="shared" si="0"/>
        <v>C</v>
      </c>
      <c r="W1397" s="13" t="str">
        <f t="shared" si="1"/>
        <v>Q4</v>
      </c>
      <c r="X1397" s="16"/>
      <c r="Y1397" s="16" t="s">
        <v>4332</v>
      </c>
      <c r="Z1397" s="16" t="s">
        <v>43</v>
      </c>
    </row>
    <row r="1398" spans="1:26" ht="15" customHeight="1">
      <c r="A1398" s="48"/>
      <c r="B1398" s="48"/>
      <c r="C1398" s="94" t="s">
        <v>4164</v>
      </c>
      <c r="D1398" s="40">
        <v>1392</v>
      </c>
      <c r="E1398" s="52" t="s">
        <v>2454</v>
      </c>
      <c r="F1398" s="53" t="s">
        <v>58</v>
      </c>
      <c r="G1398" s="41"/>
      <c r="H1398" s="46"/>
      <c r="I1398" s="46"/>
      <c r="J1398" s="16" t="s">
        <v>523</v>
      </c>
      <c r="K1398" s="16" t="s">
        <v>447</v>
      </c>
      <c r="L1398" s="16">
        <v>2014</v>
      </c>
      <c r="M1398" s="16"/>
      <c r="N1398" s="16"/>
      <c r="O1398" s="16"/>
      <c r="P1398" s="16" t="s">
        <v>40</v>
      </c>
      <c r="Q1398" s="16"/>
      <c r="R1398" s="16"/>
      <c r="S1398" s="16"/>
      <c r="T1398" s="16"/>
      <c r="U1398" s="16"/>
      <c r="V1398" s="16" t="str">
        <f t="shared" si="0"/>
        <v>C</v>
      </c>
      <c r="W1398" s="13" t="str">
        <f t="shared" si="1"/>
        <v>Q4</v>
      </c>
      <c r="X1398" s="16"/>
      <c r="Y1398" s="16" t="s">
        <v>4359</v>
      </c>
      <c r="Z1398" s="16" t="s">
        <v>43</v>
      </c>
    </row>
    <row r="1399" spans="1:26" ht="15" customHeight="1">
      <c r="A1399" s="48"/>
      <c r="B1399" s="48"/>
      <c r="C1399" s="94" t="s">
        <v>4164</v>
      </c>
      <c r="D1399" s="40">
        <v>1393</v>
      </c>
      <c r="E1399" s="52" t="s">
        <v>4363</v>
      </c>
      <c r="F1399" s="53" t="s">
        <v>58</v>
      </c>
      <c r="G1399" s="41"/>
      <c r="H1399" s="46"/>
      <c r="I1399" s="46"/>
      <c r="J1399" s="16" t="s">
        <v>4364</v>
      </c>
      <c r="K1399" s="16" t="s">
        <v>3657</v>
      </c>
      <c r="L1399" s="16">
        <v>2014</v>
      </c>
      <c r="M1399" s="16"/>
      <c r="N1399" s="16"/>
      <c r="O1399" s="16"/>
      <c r="P1399" s="16"/>
      <c r="Q1399" s="16"/>
      <c r="R1399" s="16"/>
      <c r="S1399" s="16"/>
      <c r="T1399" s="16" t="s">
        <v>40</v>
      </c>
      <c r="U1399" s="16"/>
      <c r="V1399" s="16" t="str">
        <f t="shared" si="0"/>
        <v>C</v>
      </c>
      <c r="W1399" s="13" t="str">
        <f t="shared" si="1"/>
        <v>Q4</v>
      </c>
      <c r="X1399" s="16" t="s">
        <v>4365</v>
      </c>
      <c r="Y1399" s="16" t="s">
        <v>4359</v>
      </c>
      <c r="Z1399" s="16" t="s">
        <v>43</v>
      </c>
    </row>
    <row r="1400" spans="1:26" ht="15" customHeight="1">
      <c r="A1400" s="48"/>
      <c r="B1400" s="48"/>
      <c r="C1400" s="94" t="s">
        <v>4164</v>
      </c>
      <c r="D1400" s="40">
        <v>1394</v>
      </c>
      <c r="E1400" s="52" t="s">
        <v>4366</v>
      </c>
      <c r="F1400" s="53" t="s">
        <v>58</v>
      </c>
      <c r="G1400" s="41"/>
      <c r="H1400" s="46"/>
      <c r="I1400" s="46"/>
      <c r="J1400" s="16" t="s">
        <v>1915</v>
      </c>
      <c r="K1400" s="16" t="s">
        <v>293</v>
      </c>
      <c r="L1400" s="16">
        <v>2014</v>
      </c>
      <c r="M1400" s="16"/>
      <c r="N1400" s="16"/>
      <c r="O1400" s="16"/>
      <c r="P1400" s="16"/>
      <c r="Q1400" s="16"/>
      <c r="R1400" s="16" t="s">
        <v>40</v>
      </c>
      <c r="S1400" s="16"/>
      <c r="T1400" s="16"/>
      <c r="U1400" s="16"/>
      <c r="V1400" s="16" t="str">
        <f t="shared" si="0"/>
        <v>A2</v>
      </c>
      <c r="W1400" s="13" t="str">
        <f t="shared" si="1"/>
        <v>Q2</v>
      </c>
      <c r="X1400" s="16"/>
      <c r="Y1400" s="16" t="s">
        <v>4322</v>
      </c>
      <c r="Z1400" s="16" t="s">
        <v>43</v>
      </c>
    </row>
    <row r="1401" spans="1:26" ht="15" customHeight="1">
      <c r="A1401" s="48"/>
      <c r="B1401" s="48"/>
      <c r="C1401" s="94" t="s">
        <v>4164</v>
      </c>
      <c r="D1401" s="40">
        <v>1395</v>
      </c>
      <c r="E1401" s="52" t="s">
        <v>3730</v>
      </c>
      <c r="F1401" s="53" t="s">
        <v>58</v>
      </c>
      <c r="G1401" s="41"/>
      <c r="H1401" s="46"/>
      <c r="I1401" s="46"/>
      <c r="J1401" s="16" t="s">
        <v>804</v>
      </c>
      <c r="K1401" s="16" t="s">
        <v>1986</v>
      </c>
      <c r="L1401" s="16">
        <v>2014</v>
      </c>
      <c r="M1401" s="16"/>
      <c r="N1401" s="16"/>
      <c r="O1401" s="16"/>
      <c r="P1401" s="16" t="s">
        <v>40</v>
      </c>
      <c r="Q1401" s="16"/>
      <c r="R1401" s="16"/>
      <c r="S1401" s="16"/>
      <c r="T1401" s="16"/>
      <c r="U1401" s="16"/>
      <c r="V1401" s="16" t="str">
        <f t="shared" si="0"/>
        <v>C</v>
      </c>
      <c r="W1401" s="13" t="str">
        <f t="shared" si="1"/>
        <v>Q4</v>
      </c>
      <c r="X1401" s="16"/>
      <c r="Y1401" s="16" t="s">
        <v>4359</v>
      </c>
      <c r="Z1401" s="16" t="s">
        <v>43</v>
      </c>
    </row>
    <row r="1402" spans="1:26" ht="15" customHeight="1">
      <c r="A1402" s="48"/>
      <c r="B1402" s="48"/>
      <c r="C1402" s="94" t="s">
        <v>4164</v>
      </c>
      <c r="D1402" s="40">
        <v>1396</v>
      </c>
      <c r="E1402" s="52" t="s">
        <v>4367</v>
      </c>
      <c r="F1402" s="53" t="s">
        <v>2247</v>
      </c>
      <c r="G1402" s="41"/>
      <c r="H1402" s="46"/>
      <c r="I1402" s="46"/>
      <c r="J1402" s="16" t="s">
        <v>4368</v>
      </c>
      <c r="K1402" s="16" t="s">
        <v>4369</v>
      </c>
      <c r="L1402" s="16">
        <v>2014</v>
      </c>
      <c r="M1402" s="16"/>
      <c r="N1402" s="16"/>
      <c r="O1402" s="16"/>
      <c r="P1402" s="16"/>
      <c r="Q1402" s="16"/>
      <c r="R1402" s="16"/>
      <c r="S1402" s="16"/>
      <c r="T1402" s="16" t="s">
        <v>40</v>
      </c>
      <c r="U1402" s="16"/>
      <c r="V1402" s="16" t="str">
        <f t="shared" si="0"/>
        <v>C</v>
      </c>
      <c r="W1402" s="13" t="str">
        <f t="shared" si="1"/>
        <v>Q4</v>
      </c>
      <c r="X1402" s="16"/>
      <c r="Y1402" s="16" t="s">
        <v>4370</v>
      </c>
      <c r="Z1402" s="16" t="s">
        <v>43</v>
      </c>
    </row>
    <row r="1403" spans="1:26" ht="15" customHeight="1">
      <c r="A1403" s="48"/>
      <c r="B1403" s="48"/>
      <c r="C1403" s="94" t="s">
        <v>4164</v>
      </c>
      <c r="D1403" s="40">
        <v>1397</v>
      </c>
      <c r="E1403" s="52" t="s">
        <v>4371</v>
      </c>
      <c r="F1403" s="53" t="s">
        <v>58</v>
      </c>
      <c r="G1403" s="41"/>
      <c r="H1403" s="46"/>
      <c r="I1403" s="46"/>
      <c r="J1403" s="16" t="s">
        <v>873</v>
      </c>
      <c r="K1403" s="16" t="s">
        <v>874</v>
      </c>
      <c r="L1403" s="16">
        <v>2014</v>
      </c>
      <c r="M1403" s="16"/>
      <c r="N1403" s="16"/>
      <c r="O1403" s="16"/>
      <c r="P1403" s="16"/>
      <c r="Q1403" s="16"/>
      <c r="R1403" s="16"/>
      <c r="S1403" s="16"/>
      <c r="T1403" s="16" t="s">
        <v>40</v>
      </c>
      <c r="U1403" s="16"/>
      <c r="V1403" s="16" t="str">
        <f t="shared" si="0"/>
        <v>C</v>
      </c>
      <c r="W1403" s="13" t="str">
        <f t="shared" si="1"/>
        <v>Q4</v>
      </c>
      <c r="X1403" s="16"/>
      <c r="Y1403" s="16" t="s">
        <v>4372</v>
      </c>
      <c r="Z1403" s="16" t="s">
        <v>43</v>
      </c>
    </row>
    <row r="1404" spans="1:26" ht="15" customHeight="1">
      <c r="A1404" s="48"/>
      <c r="B1404" s="48"/>
      <c r="C1404" s="94" t="s">
        <v>4164</v>
      </c>
      <c r="D1404" s="40">
        <v>1398</v>
      </c>
      <c r="E1404" s="52" t="s">
        <v>4373</v>
      </c>
      <c r="F1404" s="53" t="s">
        <v>58</v>
      </c>
      <c r="G1404" s="41"/>
      <c r="H1404" s="46"/>
      <c r="I1404" s="46"/>
      <c r="J1404" s="16" t="s">
        <v>826</v>
      </c>
      <c r="K1404" s="16" t="s">
        <v>827</v>
      </c>
      <c r="L1404" s="16">
        <v>2014</v>
      </c>
      <c r="M1404" s="16"/>
      <c r="N1404" s="16"/>
      <c r="O1404" s="16"/>
      <c r="P1404" s="16"/>
      <c r="Q1404" s="16"/>
      <c r="R1404" s="16"/>
      <c r="S1404" s="16" t="s">
        <v>40</v>
      </c>
      <c r="T1404" s="16"/>
      <c r="U1404" s="16"/>
      <c r="V1404" s="16" t="str">
        <f t="shared" si="0"/>
        <v>B</v>
      </c>
      <c r="W1404" s="13" t="str">
        <f t="shared" si="1"/>
        <v>Q3</v>
      </c>
      <c r="X1404" s="16" t="s">
        <v>4374</v>
      </c>
      <c r="Y1404" s="16" t="s">
        <v>4375</v>
      </c>
      <c r="Z1404" s="16" t="s">
        <v>43</v>
      </c>
    </row>
    <row r="1405" spans="1:26" ht="15" customHeight="1">
      <c r="A1405" s="48"/>
      <c r="B1405" s="48"/>
      <c r="C1405" s="94" t="s">
        <v>4164</v>
      </c>
      <c r="D1405" s="40">
        <v>1399</v>
      </c>
      <c r="E1405" s="52" t="s">
        <v>4376</v>
      </c>
      <c r="F1405" s="53" t="s">
        <v>58</v>
      </c>
      <c r="G1405" s="41"/>
      <c r="H1405" s="46"/>
      <c r="I1405" s="46"/>
      <c r="J1405" s="16" t="s">
        <v>826</v>
      </c>
      <c r="K1405" s="16" t="s">
        <v>827</v>
      </c>
      <c r="L1405" s="16">
        <v>2014</v>
      </c>
      <c r="M1405" s="16"/>
      <c r="N1405" s="16"/>
      <c r="O1405" s="16"/>
      <c r="P1405" s="16"/>
      <c r="Q1405" s="16"/>
      <c r="R1405" s="16"/>
      <c r="S1405" s="16" t="s">
        <v>40</v>
      </c>
      <c r="T1405" s="16"/>
      <c r="U1405" s="16"/>
      <c r="V1405" s="16" t="str">
        <f t="shared" si="0"/>
        <v>B</v>
      </c>
      <c r="W1405" s="13" t="str">
        <f t="shared" si="1"/>
        <v>Q3</v>
      </c>
      <c r="X1405" s="16" t="s">
        <v>4377</v>
      </c>
      <c r="Y1405" s="16" t="s">
        <v>4359</v>
      </c>
      <c r="Z1405" s="16" t="s">
        <v>43</v>
      </c>
    </row>
    <row r="1406" spans="1:26" ht="15" customHeight="1">
      <c r="A1406" s="48"/>
      <c r="B1406" s="48"/>
      <c r="C1406" s="94" t="s">
        <v>4164</v>
      </c>
      <c r="D1406" s="40">
        <v>1400</v>
      </c>
      <c r="E1406" s="52" t="s">
        <v>4378</v>
      </c>
      <c r="F1406" s="53" t="s">
        <v>58</v>
      </c>
      <c r="G1406" s="41"/>
      <c r="H1406" s="46"/>
      <c r="I1406" s="46"/>
      <c r="J1406" s="16" t="s">
        <v>826</v>
      </c>
      <c r="K1406" s="16" t="s">
        <v>827</v>
      </c>
      <c r="L1406" s="16">
        <v>2014</v>
      </c>
      <c r="M1406" s="16"/>
      <c r="N1406" s="16"/>
      <c r="O1406" s="16"/>
      <c r="P1406" s="16"/>
      <c r="Q1406" s="16"/>
      <c r="R1406" s="16"/>
      <c r="S1406" s="16" t="s">
        <v>40</v>
      </c>
      <c r="T1406" s="16"/>
      <c r="U1406" s="16"/>
      <c r="V1406" s="16" t="str">
        <f t="shared" si="0"/>
        <v>B</v>
      </c>
      <c r="W1406" s="13" t="str">
        <f t="shared" si="1"/>
        <v>Q3</v>
      </c>
      <c r="X1406" s="16" t="s">
        <v>4379</v>
      </c>
      <c r="Y1406" s="16" t="s">
        <v>4359</v>
      </c>
      <c r="Z1406" s="16" t="s">
        <v>43</v>
      </c>
    </row>
    <row r="1407" spans="1:26" ht="15" customHeight="1">
      <c r="A1407" s="48"/>
      <c r="B1407" s="48"/>
      <c r="C1407" s="94" t="s">
        <v>4164</v>
      </c>
      <c r="D1407" s="40">
        <v>1401</v>
      </c>
      <c r="E1407" s="52" t="s">
        <v>4380</v>
      </c>
      <c r="F1407" s="53" t="s">
        <v>58</v>
      </c>
      <c r="G1407" s="41"/>
      <c r="H1407" s="46"/>
      <c r="I1407" s="46"/>
      <c r="J1407" s="16" t="s">
        <v>826</v>
      </c>
      <c r="K1407" s="16" t="s">
        <v>827</v>
      </c>
      <c r="L1407" s="16">
        <v>2014</v>
      </c>
      <c r="M1407" s="16"/>
      <c r="N1407" s="16"/>
      <c r="O1407" s="16"/>
      <c r="P1407" s="16"/>
      <c r="Q1407" s="16"/>
      <c r="R1407" s="16"/>
      <c r="S1407" s="16" t="s">
        <v>40</v>
      </c>
      <c r="T1407" s="16"/>
      <c r="U1407" s="16"/>
      <c r="V1407" s="16" t="str">
        <f t="shared" si="0"/>
        <v>B</v>
      </c>
      <c r="W1407" s="13" t="str">
        <f t="shared" si="1"/>
        <v>Q3</v>
      </c>
      <c r="X1407" s="16" t="s">
        <v>4381</v>
      </c>
      <c r="Y1407" s="16" t="s">
        <v>4217</v>
      </c>
      <c r="Z1407" s="16" t="s">
        <v>43</v>
      </c>
    </row>
    <row r="1408" spans="1:26" ht="15" customHeight="1">
      <c r="A1408" s="48"/>
      <c r="B1408" s="48"/>
      <c r="C1408" s="94" t="s">
        <v>4164</v>
      </c>
      <c r="D1408" s="40">
        <v>1402</v>
      </c>
      <c r="E1408" s="52" t="s">
        <v>2474</v>
      </c>
      <c r="F1408" s="53" t="s">
        <v>58</v>
      </c>
      <c r="G1408" s="41"/>
      <c r="H1408" s="46"/>
      <c r="I1408" s="46"/>
      <c r="J1408" s="16" t="s">
        <v>523</v>
      </c>
      <c r="K1408" s="16" t="s">
        <v>447</v>
      </c>
      <c r="L1408" s="16">
        <v>2014</v>
      </c>
      <c r="M1408" s="16"/>
      <c r="N1408" s="16"/>
      <c r="O1408" s="16"/>
      <c r="P1408" s="16" t="s">
        <v>40</v>
      </c>
      <c r="Q1408" s="16"/>
      <c r="R1408" s="16"/>
      <c r="S1408" s="16"/>
      <c r="T1408" s="16"/>
      <c r="U1408" s="16"/>
      <c r="V1408" s="16" t="str">
        <f t="shared" si="0"/>
        <v>C</v>
      </c>
      <c r="W1408" s="13" t="str">
        <f t="shared" si="1"/>
        <v>Q4</v>
      </c>
      <c r="X1408" s="16"/>
      <c r="Y1408" s="16" t="s">
        <v>4359</v>
      </c>
      <c r="Z1408" s="16" t="s">
        <v>43</v>
      </c>
    </row>
    <row r="1409" spans="1:26" ht="15" customHeight="1">
      <c r="A1409" s="48"/>
      <c r="B1409" s="48"/>
      <c r="C1409" s="94" t="s">
        <v>4164</v>
      </c>
      <c r="D1409" s="40">
        <v>1403</v>
      </c>
      <c r="E1409" s="52" t="s">
        <v>4382</v>
      </c>
      <c r="F1409" s="53" t="s">
        <v>2247</v>
      </c>
      <c r="G1409" s="41"/>
      <c r="H1409" s="46"/>
      <c r="I1409" s="46"/>
      <c r="J1409" s="16" t="s">
        <v>1396</v>
      </c>
      <c r="K1409" s="16" t="s">
        <v>1397</v>
      </c>
      <c r="L1409" s="16">
        <v>2014</v>
      </c>
      <c r="M1409" s="16"/>
      <c r="N1409" s="16"/>
      <c r="O1409" s="16"/>
      <c r="P1409" s="16"/>
      <c r="Q1409" s="16"/>
      <c r="R1409" s="16"/>
      <c r="S1409" s="16" t="s">
        <v>40</v>
      </c>
      <c r="T1409" s="16"/>
      <c r="U1409" s="16"/>
      <c r="V1409" s="16" t="str">
        <f t="shared" si="0"/>
        <v>B</v>
      </c>
      <c r="W1409" s="13" t="str">
        <f t="shared" si="1"/>
        <v>Q3</v>
      </c>
      <c r="X1409" s="16" t="s">
        <v>4383</v>
      </c>
      <c r="Y1409" s="16" t="s">
        <v>4230</v>
      </c>
      <c r="Z1409" s="16" t="s">
        <v>43</v>
      </c>
    </row>
    <row r="1410" spans="1:26" ht="15" customHeight="1">
      <c r="A1410" s="48"/>
      <c r="B1410" s="48"/>
      <c r="C1410" s="94" t="s">
        <v>4164</v>
      </c>
      <c r="D1410" s="40">
        <v>1404</v>
      </c>
      <c r="E1410" s="67" t="s">
        <v>4384</v>
      </c>
      <c r="F1410" s="53" t="s">
        <v>2247</v>
      </c>
      <c r="G1410" s="41"/>
      <c r="H1410" s="46"/>
      <c r="I1410" s="46"/>
      <c r="J1410" s="16" t="s">
        <v>4385</v>
      </c>
      <c r="K1410" s="16" t="s">
        <v>4386</v>
      </c>
      <c r="L1410" s="16">
        <v>2014</v>
      </c>
      <c r="M1410" s="16"/>
      <c r="N1410" s="16"/>
      <c r="O1410" s="16"/>
      <c r="P1410" s="16"/>
      <c r="Q1410" s="16"/>
      <c r="R1410" s="16"/>
      <c r="S1410" s="16"/>
      <c r="T1410" s="16" t="s">
        <v>40</v>
      </c>
      <c r="U1410" s="16"/>
      <c r="V1410" s="16" t="str">
        <f t="shared" si="0"/>
        <v>C</v>
      </c>
      <c r="W1410" s="13" t="str">
        <f t="shared" si="1"/>
        <v>Q4</v>
      </c>
      <c r="X1410" s="16"/>
      <c r="Y1410" s="16" t="s">
        <v>4370</v>
      </c>
      <c r="Z1410" s="16" t="s">
        <v>43</v>
      </c>
    </row>
    <row r="1411" spans="1:26" ht="15" customHeight="1">
      <c r="A1411" s="48"/>
      <c r="B1411" s="48"/>
      <c r="C1411" s="94" t="s">
        <v>4164</v>
      </c>
      <c r="D1411" s="40">
        <v>1405</v>
      </c>
      <c r="E1411" s="52" t="s">
        <v>4387</v>
      </c>
      <c r="F1411" s="53" t="s">
        <v>2247</v>
      </c>
      <c r="G1411" s="41"/>
      <c r="H1411" s="46"/>
      <c r="I1411" s="46"/>
      <c r="J1411" s="16" t="s">
        <v>4388</v>
      </c>
      <c r="K1411" s="16" t="s">
        <v>4389</v>
      </c>
      <c r="L1411" s="16">
        <v>2014</v>
      </c>
      <c r="M1411" s="16"/>
      <c r="N1411" s="16"/>
      <c r="O1411" s="16"/>
      <c r="P1411" s="16"/>
      <c r="Q1411" s="16"/>
      <c r="R1411" s="16"/>
      <c r="S1411" s="16" t="s">
        <v>40</v>
      </c>
      <c r="T1411" s="16"/>
      <c r="U1411" s="16"/>
      <c r="V1411" s="16" t="str">
        <f t="shared" si="0"/>
        <v>B</v>
      </c>
      <c r="W1411" s="13" t="str">
        <f t="shared" si="1"/>
        <v>Q3</v>
      </c>
      <c r="X1411" s="16"/>
      <c r="Y1411" s="16" t="s">
        <v>4370</v>
      </c>
      <c r="Z1411" s="16" t="s">
        <v>43</v>
      </c>
    </row>
    <row r="1412" spans="1:26" ht="15" customHeight="1">
      <c r="A1412" s="48"/>
      <c r="B1412" s="48"/>
      <c r="C1412" s="94" t="s">
        <v>4164</v>
      </c>
      <c r="D1412" s="40">
        <v>1406</v>
      </c>
      <c r="E1412" s="52" t="s">
        <v>4390</v>
      </c>
      <c r="F1412" s="53" t="s">
        <v>58</v>
      </c>
      <c r="G1412" s="41"/>
      <c r="H1412" s="46"/>
      <c r="I1412" s="46"/>
      <c r="J1412" s="16" t="s">
        <v>826</v>
      </c>
      <c r="K1412" s="16" t="s">
        <v>827</v>
      </c>
      <c r="L1412" s="16">
        <v>2014</v>
      </c>
      <c r="M1412" s="16"/>
      <c r="N1412" s="16"/>
      <c r="O1412" s="16"/>
      <c r="P1412" s="16"/>
      <c r="Q1412" s="16"/>
      <c r="R1412" s="16"/>
      <c r="S1412" s="16" t="s">
        <v>40</v>
      </c>
      <c r="T1412" s="16"/>
      <c r="U1412" s="16"/>
      <c r="V1412" s="16" t="str">
        <f t="shared" si="0"/>
        <v>B</v>
      </c>
      <c r="W1412" s="13" t="str">
        <f t="shared" si="1"/>
        <v>Q3</v>
      </c>
      <c r="X1412" s="16" t="s">
        <v>4391</v>
      </c>
      <c r="Y1412" s="16" t="s">
        <v>4359</v>
      </c>
      <c r="Z1412" s="16" t="s">
        <v>43</v>
      </c>
    </row>
    <row r="1413" spans="1:26" ht="15" customHeight="1">
      <c r="A1413" s="48"/>
      <c r="B1413" s="48"/>
      <c r="C1413" s="94" t="s">
        <v>4164</v>
      </c>
      <c r="D1413" s="40">
        <v>1407</v>
      </c>
      <c r="E1413" s="52" t="s">
        <v>4392</v>
      </c>
      <c r="F1413" s="53" t="s">
        <v>35</v>
      </c>
      <c r="G1413" s="41"/>
      <c r="H1413" s="46"/>
      <c r="I1413" s="46"/>
      <c r="J1413" s="16" t="s">
        <v>1396</v>
      </c>
      <c r="K1413" s="16" t="s">
        <v>1397</v>
      </c>
      <c r="L1413" s="16">
        <v>2014</v>
      </c>
      <c r="M1413" s="16"/>
      <c r="N1413" s="16"/>
      <c r="O1413" s="16"/>
      <c r="P1413" s="16"/>
      <c r="Q1413" s="16"/>
      <c r="R1413" s="16"/>
      <c r="S1413" s="16" t="s">
        <v>40</v>
      </c>
      <c r="T1413" s="16"/>
      <c r="U1413" s="16"/>
      <c r="V1413" s="16" t="str">
        <f t="shared" si="0"/>
        <v>B</v>
      </c>
      <c r="W1413" s="13" t="str">
        <f t="shared" si="1"/>
        <v>Q3</v>
      </c>
      <c r="X1413" s="16" t="s">
        <v>4393</v>
      </c>
      <c r="Y1413" s="16" t="s">
        <v>4394</v>
      </c>
      <c r="Z1413" s="16" t="s">
        <v>43</v>
      </c>
    </row>
    <row r="1414" spans="1:26" ht="15" customHeight="1">
      <c r="A1414" s="48"/>
      <c r="B1414" s="48"/>
      <c r="C1414" s="94" t="s">
        <v>4164</v>
      </c>
      <c r="D1414" s="40">
        <v>1408</v>
      </c>
      <c r="E1414" s="52" t="s">
        <v>4395</v>
      </c>
      <c r="F1414" s="53" t="s">
        <v>35</v>
      </c>
      <c r="G1414" s="41"/>
      <c r="H1414" s="46"/>
      <c r="I1414" s="46"/>
      <c r="J1414" s="16" t="s">
        <v>1396</v>
      </c>
      <c r="K1414" s="16" t="s">
        <v>1397</v>
      </c>
      <c r="L1414" s="16">
        <v>2014</v>
      </c>
      <c r="M1414" s="16"/>
      <c r="N1414" s="16"/>
      <c r="O1414" s="16"/>
      <c r="P1414" s="16"/>
      <c r="Q1414" s="16"/>
      <c r="R1414" s="16"/>
      <c r="S1414" s="16" t="s">
        <v>40</v>
      </c>
      <c r="T1414" s="16"/>
      <c r="U1414" s="16"/>
      <c r="V1414" s="16" t="str">
        <f t="shared" si="0"/>
        <v>B</v>
      </c>
      <c r="W1414" s="13" t="str">
        <f t="shared" si="1"/>
        <v>Q3</v>
      </c>
      <c r="X1414" s="16" t="s">
        <v>4396</v>
      </c>
      <c r="Y1414" s="16" t="s">
        <v>4231</v>
      </c>
      <c r="Z1414" s="16" t="s">
        <v>43</v>
      </c>
    </row>
    <row r="1415" spans="1:26" ht="15" customHeight="1">
      <c r="A1415" s="48"/>
      <c r="B1415" s="48"/>
      <c r="C1415" s="94" t="s">
        <v>4164</v>
      </c>
      <c r="D1415" s="40">
        <v>1409</v>
      </c>
      <c r="E1415" s="52" t="s">
        <v>4397</v>
      </c>
      <c r="F1415" s="53" t="s">
        <v>58</v>
      </c>
      <c r="G1415" s="41"/>
      <c r="H1415" s="46"/>
      <c r="I1415" s="46"/>
      <c r="J1415" s="16" t="s">
        <v>523</v>
      </c>
      <c r="K1415" s="16" t="s">
        <v>447</v>
      </c>
      <c r="L1415" s="16">
        <v>2014</v>
      </c>
      <c r="M1415" s="16"/>
      <c r="N1415" s="16"/>
      <c r="O1415" s="16"/>
      <c r="P1415" s="16" t="s">
        <v>40</v>
      </c>
      <c r="Q1415" s="16"/>
      <c r="R1415" s="16"/>
      <c r="S1415" s="16"/>
      <c r="T1415" s="16"/>
      <c r="U1415" s="16"/>
      <c r="V1415" s="16" t="str">
        <f t="shared" si="0"/>
        <v>C</v>
      </c>
      <c r="W1415" s="13" t="str">
        <f t="shared" si="1"/>
        <v>Q4</v>
      </c>
      <c r="X1415" s="16"/>
      <c r="Y1415" s="16" t="s">
        <v>4217</v>
      </c>
      <c r="Z1415" s="16" t="s">
        <v>43</v>
      </c>
    </row>
    <row r="1416" spans="1:26" ht="15" customHeight="1">
      <c r="A1416" s="48"/>
      <c r="B1416" s="48"/>
      <c r="C1416" s="94" t="s">
        <v>4164</v>
      </c>
      <c r="D1416" s="40">
        <v>1410</v>
      </c>
      <c r="E1416" s="52" t="s">
        <v>4398</v>
      </c>
      <c r="F1416" s="53" t="s">
        <v>35</v>
      </c>
      <c r="G1416" s="41"/>
      <c r="H1416" s="46"/>
      <c r="I1416" s="46"/>
      <c r="J1416" s="16" t="s">
        <v>2619</v>
      </c>
      <c r="K1416" s="16" t="s">
        <v>1768</v>
      </c>
      <c r="L1416" s="16">
        <v>2013</v>
      </c>
      <c r="M1416" s="16"/>
      <c r="N1416" s="16"/>
      <c r="O1416" s="16" t="s">
        <v>40</v>
      </c>
      <c r="P1416" s="16"/>
      <c r="Q1416" s="16"/>
      <c r="R1416" s="16"/>
      <c r="S1416" s="16"/>
      <c r="T1416" s="16"/>
      <c r="U1416" s="16"/>
      <c r="V1416" s="16" t="str">
        <f t="shared" si="0"/>
        <v>B</v>
      </c>
      <c r="W1416" s="13" t="str">
        <f t="shared" si="1"/>
        <v>Q3</v>
      </c>
      <c r="X1416" s="16"/>
      <c r="Y1416" s="16" t="s">
        <v>4399</v>
      </c>
      <c r="Z1416" s="16" t="s">
        <v>43</v>
      </c>
    </row>
    <row r="1417" spans="1:26" ht="15" customHeight="1">
      <c r="A1417" s="48"/>
      <c r="B1417" s="48"/>
      <c r="C1417" s="94" t="s">
        <v>4164</v>
      </c>
      <c r="D1417" s="40">
        <v>1411</v>
      </c>
      <c r="E1417" s="52" t="s">
        <v>4400</v>
      </c>
      <c r="F1417" s="53" t="s">
        <v>58</v>
      </c>
      <c r="G1417" s="41"/>
      <c r="H1417" s="46"/>
      <c r="I1417" s="46"/>
      <c r="J1417" s="16" t="s">
        <v>523</v>
      </c>
      <c r="K1417" s="16" t="s">
        <v>447</v>
      </c>
      <c r="L1417" s="16">
        <v>2013</v>
      </c>
      <c r="M1417" s="16"/>
      <c r="N1417" s="16"/>
      <c r="O1417" s="16"/>
      <c r="P1417" s="16" t="s">
        <v>40</v>
      </c>
      <c r="Q1417" s="16"/>
      <c r="R1417" s="16"/>
      <c r="S1417" s="16"/>
      <c r="T1417" s="16"/>
      <c r="U1417" s="16"/>
      <c r="V1417" s="16" t="str">
        <f t="shared" si="0"/>
        <v>C</v>
      </c>
      <c r="W1417" s="13" t="str">
        <f t="shared" si="1"/>
        <v>Q4</v>
      </c>
      <c r="X1417" s="16"/>
      <c r="Y1417" s="16" t="s">
        <v>4359</v>
      </c>
      <c r="Z1417" s="16" t="s">
        <v>43</v>
      </c>
    </row>
    <row r="1418" spans="1:26" ht="15" customHeight="1">
      <c r="A1418" s="48"/>
      <c r="B1418" s="48"/>
      <c r="C1418" s="94" t="s">
        <v>4164</v>
      </c>
      <c r="D1418" s="40">
        <v>1412</v>
      </c>
      <c r="E1418" s="52" t="s">
        <v>4401</v>
      </c>
      <c r="F1418" s="53" t="s">
        <v>58</v>
      </c>
      <c r="G1418" s="41"/>
      <c r="H1418" s="46"/>
      <c r="I1418" s="46"/>
      <c r="J1418" s="16" t="s">
        <v>4140</v>
      </c>
      <c r="K1418" s="16" t="s">
        <v>4141</v>
      </c>
      <c r="L1418" s="16">
        <v>2013</v>
      </c>
      <c r="M1418" s="16" t="s">
        <v>40</v>
      </c>
      <c r="N1418" s="16"/>
      <c r="O1418" s="16"/>
      <c r="P1418" s="16"/>
      <c r="Q1418" s="54" t="s">
        <v>40</v>
      </c>
      <c r="R1418" s="16"/>
      <c r="S1418" s="16"/>
      <c r="T1418" s="16"/>
      <c r="U1418" s="16"/>
      <c r="V1418" s="16" t="str">
        <f t="shared" si="0"/>
        <v>A1</v>
      </c>
      <c r="W1418" s="13" t="str">
        <f t="shared" si="1"/>
        <v>Q1</v>
      </c>
      <c r="X1418" s="16"/>
      <c r="Y1418" s="16" t="s">
        <v>4402</v>
      </c>
      <c r="Z1418" s="16" t="s">
        <v>43</v>
      </c>
    </row>
    <row r="1419" spans="1:26" ht="15" customHeight="1">
      <c r="A1419" s="48"/>
      <c r="B1419" s="48"/>
      <c r="C1419" s="94" t="s">
        <v>4164</v>
      </c>
      <c r="D1419" s="40">
        <v>1413</v>
      </c>
      <c r="E1419" s="52" t="s">
        <v>4403</v>
      </c>
      <c r="F1419" s="53" t="s">
        <v>2247</v>
      </c>
      <c r="G1419" s="41"/>
      <c r="H1419" s="46"/>
      <c r="I1419" s="46"/>
      <c r="J1419" s="16" t="s">
        <v>1396</v>
      </c>
      <c r="K1419" s="16" t="s">
        <v>1397</v>
      </c>
      <c r="L1419" s="16">
        <v>2013</v>
      </c>
      <c r="M1419" s="16"/>
      <c r="N1419" s="16"/>
      <c r="O1419" s="16"/>
      <c r="P1419" s="16"/>
      <c r="Q1419" s="16"/>
      <c r="R1419" s="16"/>
      <c r="S1419" s="16" t="s">
        <v>40</v>
      </c>
      <c r="T1419" s="16"/>
      <c r="U1419" s="16"/>
      <c r="V1419" s="16" t="str">
        <f t="shared" si="0"/>
        <v>B</v>
      </c>
      <c r="W1419" s="13" t="str">
        <f t="shared" si="1"/>
        <v>Q3</v>
      </c>
      <c r="X1419" s="16" t="s">
        <v>4404</v>
      </c>
      <c r="Y1419" s="16" t="s">
        <v>4405</v>
      </c>
      <c r="Z1419" s="16" t="s">
        <v>43</v>
      </c>
    </row>
    <row r="1420" spans="1:26" ht="15" customHeight="1">
      <c r="A1420" s="48"/>
      <c r="B1420" s="48"/>
      <c r="C1420" s="94" t="s">
        <v>4164</v>
      </c>
      <c r="D1420" s="40">
        <v>1414</v>
      </c>
      <c r="E1420" s="52" t="s">
        <v>2496</v>
      </c>
      <c r="F1420" s="53" t="s">
        <v>58</v>
      </c>
      <c r="G1420" s="41"/>
      <c r="H1420" s="46"/>
      <c r="I1420" s="46"/>
      <c r="J1420" s="16" t="s">
        <v>523</v>
      </c>
      <c r="K1420" s="16" t="s">
        <v>447</v>
      </c>
      <c r="L1420" s="16">
        <v>2013</v>
      </c>
      <c r="M1420" s="16"/>
      <c r="N1420" s="16"/>
      <c r="O1420" s="16"/>
      <c r="P1420" s="16" t="s">
        <v>40</v>
      </c>
      <c r="Q1420" s="16"/>
      <c r="R1420" s="16"/>
      <c r="S1420" s="16"/>
      <c r="T1420" s="16"/>
      <c r="U1420" s="16"/>
      <c r="V1420" s="16" t="str">
        <f t="shared" si="0"/>
        <v>C</v>
      </c>
      <c r="W1420" s="13" t="str">
        <f t="shared" si="1"/>
        <v>Q4</v>
      </c>
      <c r="X1420" s="16"/>
      <c r="Y1420" s="16" t="s">
        <v>2342</v>
      </c>
      <c r="Z1420" s="16" t="s">
        <v>43</v>
      </c>
    </row>
    <row r="1421" spans="1:26" ht="15" customHeight="1">
      <c r="A1421" s="48"/>
      <c r="B1421" s="48"/>
      <c r="C1421" s="94" t="s">
        <v>4164</v>
      </c>
      <c r="D1421" s="40">
        <v>1415</v>
      </c>
      <c r="E1421" s="52" t="s">
        <v>4406</v>
      </c>
      <c r="F1421" s="53" t="s">
        <v>58</v>
      </c>
      <c r="G1421" s="41"/>
      <c r="H1421" s="46"/>
      <c r="I1421" s="46"/>
      <c r="J1421" s="16" t="s">
        <v>523</v>
      </c>
      <c r="K1421" s="16" t="s">
        <v>447</v>
      </c>
      <c r="L1421" s="16">
        <v>2013</v>
      </c>
      <c r="M1421" s="16"/>
      <c r="N1421" s="16"/>
      <c r="O1421" s="16"/>
      <c r="P1421" s="16" t="s">
        <v>40</v>
      </c>
      <c r="Q1421" s="16"/>
      <c r="R1421" s="16"/>
      <c r="S1421" s="16"/>
      <c r="T1421" s="16"/>
      <c r="U1421" s="16"/>
      <c r="V1421" s="16" t="str">
        <f t="shared" si="0"/>
        <v>C</v>
      </c>
      <c r="W1421" s="13" t="str">
        <f t="shared" si="1"/>
        <v>Q4</v>
      </c>
      <c r="X1421" s="16"/>
      <c r="Y1421" s="16" t="s">
        <v>4359</v>
      </c>
      <c r="Z1421" s="16" t="s">
        <v>43</v>
      </c>
    </row>
    <row r="1422" spans="1:26" ht="15" customHeight="1">
      <c r="A1422" s="48"/>
      <c r="B1422" s="48"/>
      <c r="C1422" s="94" t="s">
        <v>4164</v>
      </c>
      <c r="D1422" s="40">
        <v>1416</v>
      </c>
      <c r="E1422" s="52" t="s">
        <v>4407</v>
      </c>
      <c r="F1422" s="53" t="s">
        <v>58</v>
      </c>
      <c r="G1422" s="41"/>
      <c r="H1422" s="46"/>
      <c r="I1422" s="46"/>
      <c r="J1422" s="16" t="s">
        <v>523</v>
      </c>
      <c r="K1422" s="16" t="s">
        <v>447</v>
      </c>
      <c r="L1422" s="16">
        <v>2013</v>
      </c>
      <c r="M1422" s="16"/>
      <c r="N1422" s="16"/>
      <c r="O1422" s="16"/>
      <c r="P1422" s="16" t="s">
        <v>40</v>
      </c>
      <c r="Q1422" s="16"/>
      <c r="R1422" s="16"/>
      <c r="S1422" s="16"/>
      <c r="T1422" s="16"/>
      <c r="U1422" s="16"/>
      <c r="V1422" s="16" t="str">
        <f t="shared" si="0"/>
        <v>C</v>
      </c>
      <c r="W1422" s="13" t="str">
        <f t="shared" si="1"/>
        <v>Q4</v>
      </c>
      <c r="X1422" s="16"/>
      <c r="Y1422" s="16" t="s">
        <v>4359</v>
      </c>
      <c r="Z1422" s="16" t="s">
        <v>43</v>
      </c>
    </row>
    <row r="1423" spans="1:26" ht="15" customHeight="1">
      <c r="A1423" s="48"/>
      <c r="B1423" s="48"/>
      <c r="C1423" s="94" t="s">
        <v>4164</v>
      </c>
      <c r="D1423" s="40">
        <v>1417</v>
      </c>
      <c r="E1423" s="52" t="s">
        <v>4408</v>
      </c>
      <c r="F1423" s="53" t="s">
        <v>58</v>
      </c>
      <c r="G1423" s="41"/>
      <c r="H1423" s="46"/>
      <c r="I1423" s="46"/>
      <c r="J1423" s="16" t="s">
        <v>804</v>
      </c>
      <c r="K1423" s="16" t="s">
        <v>805</v>
      </c>
      <c r="L1423" s="16">
        <v>2013</v>
      </c>
      <c r="M1423" s="16"/>
      <c r="N1423" s="16" t="s">
        <v>40</v>
      </c>
      <c r="O1423" s="16"/>
      <c r="P1423" s="16"/>
      <c r="Q1423" s="16"/>
      <c r="R1423" s="16"/>
      <c r="S1423" s="16"/>
      <c r="T1423" s="16"/>
      <c r="U1423" s="16"/>
      <c r="V1423" s="16" t="str">
        <f t="shared" si="0"/>
        <v>A2</v>
      </c>
      <c r="W1423" s="13" t="str">
        <f t="shared" si="1"/>
        <v>Q2</v>
      </c>
      <c r="X1423" s="16"/>
      <c r="Y1423" s="16" t="s">
        <v>4409</v>
      </c>
      <c r="Z1423" s="16" t="s">
        <v>43</v>
      </c>
    </row>
    <row r="1424" spans="1:26" ht="15" customHeight="1">
      <c r="A1424" s="48"/>
      <c r="B1424" s="48"/>
      <c r="C1424" s="94" t="s">
        <v>4164</v>
      </c>
      <c r="D1424" s="40">
        <v>1418</v>
      </c>
      <c r="E1424" s="52" t="s">
        <v>4410</v>
      </c>
      <c r="F1424" s="53" t="s">
        <v>58</v>
      </c>
      <c r="G1424" s="41"/>
      <c r="H1424" s="46"/>
      <c r="I1424" s="46"/>
      <c r="J1424" s="16" t="s">
        <v>804</v>
      </c>
      <c r="K1424" s="16" t="s">
        <v>805</v>
      </c>
      <c r="L1424" s="16">
        <v>2013</v>
      </c>
      <c r="M1424" s="16"/>
      <c r="N1424" s="16" t="s">
        <v>40</v>
      </c>
      <c r="O1424" s="16"/>
      <c r="P1424" s="16"/>
      <c r="Q1424" s="16"/>
      <c r="R1424" s="16"/>
      <c r="S1424" s="16"/>
      <c r="T1424" s="16"/>
      <c r="U1424" s="16"/>
      <c r="V1424" s="16" t="str">
        <f t="shared" si="0"/>
        <v>A2</v>
      </c>
      <c r="W1424" s="13" t="str">
        <f t="shared" si="1"/>
        <v>Q2</v>
      </c>
      <c r="X1424" s="16"/>
      <c r="Y1424" s="16" t="s">
        <v>4411</v>
      </c>
      <c r="Z1424" s="16" t="s">
        <v>43</v>
      </c>
    </row>
    <row r="1425" spans="1:26" ht="15" customHeight="1">
      <c r="A1425" s="48"/>
      <c r="B1425" s="48"/>
      <c r="C1425" s="94" t="s">
        <v>4164</v>
      </c>
      <c r="D1425" s="40">
        <v>1419</v>
      </c>
      <c r="E1425" s="52" t="s">
        <v>4412</v>
      </c>
      <c r="F1425" s="53" t="s">
        <v>58</v>
      </c>
      <c r="G1425" s="41"/>
      <c r="H1425" s="46"/>
      <c r="I1425" s="46"/>
      <c r="J1425" s="16" t="s">
        <v>804</v>
      </c>
      <c r="K1425" s="16" t="s">
        <v>805</v>
      </c>
      <c r="L1425" s="16">
        <v>2013</v>
      </c>
      <c r="M1425" s="16"/>
      <c r="N1425" s="16" t="s">
        <v>40</v>
      </c>
      <c r="O1425" s="16"/>
      <c r="P1425" s="16"/>
      <c r="Q1425" s="16"/>
      <c r="R1425" s="16"/>
      <c r="S1425" s="16"/>
      <c r="T1425" s="16"/>
      <c r="U1425" s="16"/>
      <c r="V1425" s="16" t="str">
        <f t="shared" si="0"/>
        <v>A2</v>
      </c>
      <c r="W1425" s="13" t="str">
        <f t="shared" si="1"/>
        <v>Q2</v>
      </c>
      <c r="X1425" s="16"/>
      <c r="Y1425" s="16" t="s">
        <v>4413</v>
      </c>
      <c r="Z1425" s="16" t="s">
        <v>43</v>
      </c>
    </row>
    <row r="1426" spans="1:26" ht="15" customHeight="1">
      <c r="A1426" s="48"/>
      <c r="B1426" s="48"/>
      <c r="C1426" s="94" t="s">
        <v>4164</v>
      </c>
      <c r="D1426" s="40">
        <v>1420</v>
      </c>
      <c r="E1426" s="52" t="s">
        <v>4414</v>
      </c>
      <c r="F1426" s="53" t="s">
        <v>58</v>
      </c>
      <c r="G1426" s="41"/>
      <c r="H1426" s="46"/>
      <c r="I1426" s="46"/>
      <c r="J1426" s="16" t="s">
        <v>60</v>
      </c>
      <c r="K1426" s="16" t="s">
        <v>61</v>
      </c>
      <c r="L1426" s="16">
        <v>2013</v>
      </c>
      <c r="M1426" s="16"/>
      <c r="N1426" s="16"/>
      <c r="O1426" s="16"/>
      <c r="P1426" s="16" t="s">
        <v>40</v>
      </c>
      <c r="Q1426" s="16"/>
      <c r="R1426" s="16"/>
      <c r="S1426" s="16"/>
      <c r="T1426" s="16"/>
      <c r="U1426" s="16"/>
      <c r="V1426" s="16" t="str">
        <f t="shared" si="0"/>
        <v>C</v>
      </c>
      <c r="W1426" s="13" t="str">
        <f t="shared" si="1"/>
        <v>Q4</v>
      </c>
      <c r="X1426" s="16"/>
      <c r="Y1426" s="16" t="s">
        <v>4359</v>
      </c>
      <c r="Z1426" s="16" t="s">
        <v>43</v>
      </c>
    </row>
    <row r="1427" spans="1:26" ht="15" customHeight="1">
      <c r="A1427" s="48"/>
      <c r="B1427" s="48"/>
      <c r="C1427" s="94" t="s">
        <v>4164</v>
      </c>
      <c r="D1427" s="40">
        <v>1421</v>
      </c>
      <c r="E1427" s="52" t="s">
        <v>4415</v>
      </c>
      <c r="F1427" s="53" t="s">
        <v>58</v>
      </c>
      <c r="G1427" s="41"/>
      <c r="H1427" s="46"/>
      <c r="I1427" s="46"/>
      <c r="J1427" s="16" t="s">
        <v>2574</v>
      </c>
      <c r="K1427" s="16" t="s">
        <v>374</v>
      </c>
      <c r="L1427" s="16">
        <v>2013</v>
      </c>
      <c r="M1427" s="16" t="s">
        <v>40</v>
      </c>
      <c r="N1427" s="16"/>
      <c r="O1427" s="16"/>
      <c r="P1427" s="16"/>
      <c r="Q1427" s="16"/>
      <c r="R1427" s="16"/>
      <c r="S1427" s="54" t="s">
        <v>40</v>
      </c>
      <c r="T1427" s="16"/>
      <c r="U1427" s="16"/>
      <c r="V1427" s="16" t="str">
        <f t="shared" si="0"/>
        <v>A1</v>
      </c>
      <c r="W1427" s="13" t="str">
        <f t="shared" si="1"/>
        <v>Q3</v>
      </c>
      <c r="X1427" s="16"/>
      <c r="Y1427" s="16" t="s">
        <v>4416</v>
      </c>
      <c r="Z1427" s="16" t="s">
        <v>43</v>
      </c>
    </row>
    <row r="1428" spans="1:26" ht="15" customHeight="1">
      <c r="A1428" s="48"/>
      <c r="B1428" s="48"/>
      <c r="C1428" s="94" t="s">
        <v>4164</v>
      </c>
      <c r="D1428" s="40">
        <v>1422</v>
      </c>
      <c r="E1428" s="52" t="s">
        <v>2506</v>
      </c>
      <c r="F1428" s="53" t="s">
        <v>58</v>
      </c>
      <c r="G1428" s="41"/>
      <c r="H1428" s="46"/>
      <c r="I1428" s="46"/>
      <c r="J1428" s="16" t="s">
        <v>60</v>
      </c>
      <c r="K1428" s="16" t="s">
        <v>61</v>
      </c>
      <c r="L1428" s="16">
        <v>2013</v>
      </c>
      <c r="M1428" s="16"/>
      <c r="N1428" s="16"/>
      <c r="O1428" s="16"/>
      <c r="P1428" s="16" t="s">
        <v>40</v>
      </c>
      <c r="Q1428" s="16"/>
      <c r="R1428" s="16"/>
      <c r="S1428" s="16"/>
      <c r="T1428" s="16"/>
      <c r="U1428" s="16"/>
      <c r="V1428" s="16" t="str">
        <f t="shared" si="0"/>
        <v>C</v>
      </c>
      <c r="W1428" s="13" t="str">
        <f t="shared" si="1"/>
        <v>Q4</v>
      </c>
      <c r="X1428" s="16"/>
      <c r="Y1428" s="16" t="s">
        <v>2507</v>
      </c>
      <c r="Z1428" s="16" t="s">
        <v>43</v>
      </c>
    </row>
    <row r="1429" spans="1:26" ht="15" customHeight="1">
      <c r="A1429" s="48"/>
      <c r="B1429" s="48"/>
      <c r="C1429" s="94" t="s">
        <v>4164</v>
      </c>
      <c r="D1429" s="40">
        <v>1423</v>
      </c>
      <c r="E1429" s="52" t="s">
        <v>4417</v>
      </c>
      <c r="F1429" s="53" t="s">
        <v>58</v>
      </c>
      <c r="G1429" s="41"/>
      <c r="H1429" s="46"/>
      <c r="I1429" s="46"/>
      <c r="J1429" s="16" t="s">
        <v>523</v>
      </c>
      <c r="K1429" s="16" t="s">
        <v>447</v>
      </c>
      <c r="L1429" s="16">
        <v>2013</v>
      </c>
      <c r="M1429" s="16"/>
      <c r="N1429" s="16"/>
      <c r="O1429" s="16"/>
      <c r="P1429" s="16" t="s">
        <v>40</v>
      </c>
      <c r="Q1429" s="16"/>
      <c r="R1429" s="16"/>
      <c r="S1429" s="16"/>
      <c r="T1429" s="16"/>
      <c r="U1429" s="16"/>
      <c r="V1429" s="16" t="str">
        <f t="shared" si="0"/>
        <v>C</v>
      </c>
      <c r="W1429" s="13" t="str">
        <f t="shared" si="1"/>
        <v>Q4</v>
      </c>
      <c r="X1429" s="16"/>
      <c r="Y1429" s="16" t="s">
        <v>4359</v>
      </c>
      <c r="Z1429" s="16" t="s">
        <v>43</v>
      </c>
    </row>
    <row r="1430" spans="1:26" ht="15" customHeight="1">
      <c r="A1430" s="48"/>
      <c r="B1430" s="48"/>
      <c r="C1430" s="94" t="s">
        <v>4164</v>
      </c>
      <c r="D1430" s="40">
        <v>1424</v>
      </c>
      <c r="E1430" s="52" t="s">
        <v>4418</v>
      </c>
      <c r="F1430" s="53" t="s">
        <v>58</v>
      </c>
      <c r="G1430" s="41"/>
      <c r="H1430" s="46"/>
      <c r="I1430" s="46"/>
      <c r="J1430" s="16" t="s">
        <v>804</v>
      </c>
      <c r="K1430" s="16" t="s">
        <v>805</v>
      </c>
      <c r="L1430" s="16">
        <v>2013</v>
      </c>
      <c r="M1430" s="16"/>
      <c r="N1430" s="16" t="s">
        <v>40</v>
      </c>
      <c r="O1430" s="16"/>
      <c r="P1430" s="16"/>
      <c r="Q1430" s="16"/>
      <c r="R1430" s="16"/>
      <c r="S1430" s="16"/>
      <c r="T1430" s="16"/>
      <c r="U1430" s="16"/>
      <c r="V1430" s="16" t="str">
        <f t="shared" si="0"/>
        <v>A2</v>
      </c>
      <c r="W1430" s="13" t="str">
        <f t="shared" si="1"/>
        <v>Q2</v>
      </c>
      <c r="X1430" s="16"/>
      <c r="Y1430" s="16" t="s">
        <v>4419</v>
      </c>
      <c r="Z1430" s="16" t="s">
        <v>43</v>
      </c>
    </row>
    <row r="1431" spans="1:26" ht="15" customHeight="1">
      <c r="A1431" s="48"/>
      <c r="B1431" s="48"/>
      <c r="C1431" s="94" t="s">
        <v>4164</v>
      </c>
      <c r="D1431" s="40">
        <v>1425</v>
      </c>
      <c r="E1431" s="52" t="s">
        <v>4420</v>
      </c>
      <c r="F1431" s="53" t="s">
        <v>58</v>
      </c>
      <c r="G1431" s="41"/>
      <c r="H1431" s="46"/>
      <c r="I1431" s="46"/>
      <c r="J1431" s="16" t="s">
        <v>2529</v>
      </c>
      <c r="K1431" s="16" t="s">
        <v>2530</v>
      </c>
      <c r="L1431" s="16">
        <v>2013</v>
      </c>
      <c r="M1431" s="16"/>
      <c r="N1431" s="16"/>
      <c r="O1431" s="16"/>
      <c r="P1431" s="16"/>
      <c r="Q1431" s="16"/>
      <c r="R1431" s="16"/>
      <c r="S1431" s="16" t="s">
        <v>40</v>
      </c>
      <c r="T1431" s="16"/>
      <c r="U1431" s="16"/>
      <c r="V1431" s="16" t="str">
        <f t="shared" si="0"/>
        <v>B</v>
      </c>
      <c r="W1431" s="13" t="str">
        <f t="shared" si="1"/>
        <v>Q3</v>
      </c>
      <c r="X1431" s="16"/>
      <c r="Y1431" s="16" t="s">
        <v>4421</v>
      </c>
      <c r="Z1431" s="16" t="s">
        <v>43</v>
      </c>
    </row>
    <row r="1432" spans="1:26" ht="15" customHeight="1">
      <c r="A1432" s="48"/>
      <c r="B1432" s="48"/>
      <c r="C1432" s="94" t="s">
        <v>4164</v>
      </c>
      <c r="D1432" s="40">
        <v>1426</v>
      </c>
      <c r="E1432" s="52" t="s">
        <v>4422</v>
      </c>
      <c r="F1432" s="53" t="s">
        <v>35</v>
      </c>
      <c r="G1432" s="41"/>
      <c r="H1432" s="46"/>
      <c r="I1432" s="46"/>
      <c r="J1432" s="16" t="s">
        <v>1396</v>
      </c>
      <c r="K1432" s="16" t="s">
        <v>1397</v>
      </c>
      <c r="L1432" s="16">
        <v>2013</v>
      </c>
      <c r="M1432" s="16"/>
      <c r="N1432" s="16" t="s">
        <v>40</v>
      </c>
      <c r="O1432" s="16"/>
      <c r="P1432" s="16"/>
      <c r="Q1432" s="16"/>
      <c r="R1432" s="16"/>
      <c r="S1432" s="16"/>
      <c r="T1432" s="16"/>
      <c r="U1432" s="16"/>
      <c r="V1432" s="16" t="str">
        <f t="shared" si="0"/>
        <v>A2</v>
      </c>
      <c r="W1432" s="13" t="str">
        <f t="shared" si="1"/>
        <v>Q2</v>
      </c>
      <c r="X1432" s="16"/>
      <c r="Y1432" s="16" t="s">
        <v>4423</v>
      </c>
      <c r="Z1432" s="16" t="s">
        <v>43</v>
      </c>
    </row>
    <row r="1433" spans="1:26" ht="15" customHeight="1">
      <c r="A1433" s="48"/>
      <c r="B1433" s="48"/>
      <c r="C1433" s="94" t="s">
        <v>4164</v>
      </c>
      <c r="D1433" s="40">
        <v>1427</v>
      </c>
      <c r="E1433" s="52" t="s">
        <v>4424</v>
      </c>
      <c r="F1433" s="53" t="s">
        <v>58</v>
      </c>
      <c r="G1433" s="41"/>
      <c r="H1433" s="46"/>
      <c r="I1433" s="46"/>
      <c r="J1433" s="16" t="s">
        <v>523</v>
      </c>
      <c r="K1433" s="16" t="s">
        <v>447</v>
      </c>
      <c r="L1433" s="16">
        <v>2013</v>
      </c>
      <c r="M1433" s="16"/>
      <c r="N1433" s="16"/>
      <c r="O1433" s="16"/>
      <c r="P1433" s="16" t="s">
        <v>40</v>
      </c>
      <c r="Q1433" s="16"/>
      <c r="R1433" s="16"/>
      <c r="S1433" s="16"/>
      <c r="T1433" s="16"/>
      <c r="U1433" s="16"/>
      <c r="V1433" s="16" t="str">
        <f t="shared" si="0"/>
        <v>C</v>
      </c>
      <c r="W1433" s="13" t="str">
        <f t="shared" si="1"/>
        <v>Q4</v>
      </c>
      <c r="X1433" s="16"/>
      <c r="Y1433" s="16" t="s">
        <v>4217</v>
      </c>
      <c r="Z1433" s="16" t="s">
        <v>43</v>
      </c>
    </row>
    <row r="1434" spans="1:26" ht="15" customHeight="1">
      <c r="A1434" s="48"/>
      <c r="B1434" s="48"/>
      <c r="C1434" s="94" t="s">
        <v>4164</v>
      </c>
      <c r="D1434" s="40">
        <v>1428</v>
      </c>
      <c r="E1434" s="52" t="s">
        <v>4425</v>
      </c>
      <c r="F1434" s="53" t="s">
        <v>2247</v>
      </c>
      <c r="G1434" s="41"/>
      <c r="H1434" s="46"/>
      <c r="I1434" s="46"/>
      <c r="J1434" s="16" t="s">
        <v>4426</v>
      </c>
      <c r="K1434" s="16" t="s">
        <v>4427</v>
      </c>
      <c r="L1434" s="16">
        <v>2013</v>
      </c>
      <c r="M1434" s="16"/>
      <c r="N1434" s="16"/>
      <c r="O1434" s="16"/>
      <c r="P1434" s="16"/>
      <c r="Q1434" s="16"/>
      <c r="R1434" s="16" t="s">
        <v>40</v>
      </c>
      <c r="S1434" s="16"/>
      <c r="T1434" s="16"/>
      <c r="U1434" s="16"/>
      <c r="V1434" s="16" t="str">
        <f t="shared" si="0"/>
        <v>A2</v>
      </c>
      <c r="W1434" s="13" t="str">
        <f t="shared" si="1"/>
        <v>Q2</v>
      </c>
      <c r="X1434" s="16"/>
      <c r="Y1434" s="16" t="s">
        <v>4370</v>
      </c>
      <c r="Z1434" s="16" t="s">
        <v>43</v>
      </c>
    </row>
    <row r="1435" spans="1:26" ht="15" customHeight="1">
      <c r="A1435" s="86"/>
      <c r="B1435" s="86"/>
      <c r="C1435" s="87" t="s">
        <v>4428</v>
      </c>
      <c r="D1435" s="40">
        <v>1429</v>
      </c>
      <c r="E1435" s="10" t="s">
        <v>4429</v>
      </c>
      <c r="F1435" s="11" t="s">
        <v>35</v>
      </c>
      <c r="G1435" s="93"/>
      <c r="H1435" s="14"/>
      <c r="I1435" s="13" t="s">
        <v>4430</v>
      </c>
      <c r="J1435" s="13" t="s">
        <v>2198</v>
      </c>
      <c r="K1435" s="13" t="s">
        <v>2199</v>
      </c>
      <c r="L1435" s="13">
        <v>2021</v>
      </c>
      <c r="M1435" s="13"/>
      <c r="N1435" s="13"/>
      <c r="O1435" s="13" t="s">
        <v>172</v>
      </c>
      <c r="P1435" s="13"/>
      <c r="Q1435" s="13"/>
      <c r="R1435" s="13"/>
      <c r="S1435" s="13"/>
      <c r="T1435" s="13" t="s">
        <v>172</v>
      </c>
      <c r="U1435" s="13"/>
      <c r="V1435" s="16" t="str">
        <f t="shared" si="0"/>
        <v>B</v>
      </c>
      <c r="W1435" s="13" t="str">
        <f t="shared" si="1"/>
        <v>Q4</v>
      </c>
      <c r="X1435" s="13" t="s">
        <v>4431</v>
      </c>
      <c r="Y1435" s="13" t="s">
        <v>4432</v>
      </c>
      <c r="Z1435" s="13"/>
    </row>
    <row r="1436" spans="1:26" ht="15" customHeight="1">
      <c r="A1436" s="48"/>
      <c r="B1436" s="48"/>
      <c r="C1436" s="89" t="s">
        <v>4428</v>
      </c>
      <c r="D1436" s="40">
        <v>1430</v>
      </c>
      <c r="E1436" s="52" t="s">
        <v>4433</v>
      </c>
      <c r="F1436" s="53" t="s">
        <v>2247</v>
      </c>
      <c r="G1436" s="41"/>
      <c r="H1436" s="46"/>
      <c r="I1436" s="16" t="s">
        <v>4430</v>
      </c>
      <c r="J1436" s="16" t="s">
        <v>2198</v>
      </c>
      <c r="K1436" s="16" t="s">
        <v>4434</v>
      </c>
      <c r="L1436" s="16">
        <v>2021</v>
      </c>
      <c r="M1436" s="16"/>
      <c r="N1436" s="16"/>
      <c r="O1436" s="16" t="s">
        <v>172</v>
      </c>
      <c r="P1436" s="16"/>
      <c r="Q1436" s="16"/>
      <c r="R1436" s="16"/>
      <c r="S1436" s="16"/>
      <c r="T1436" s="16" t="s">
        <v>172</v>
      </c>
      <c r="U1436" s="16"/>
      <c r="V1436" s="16" t="str">
        <f t="shared" si="0"/>
        <v>B</v>
      </c>
      <c r="W1436" s="13" t="str">
        <f t="shared" si="1"/>
        <v>Q4</v>
      </c>
      <c r="X1436" s="16" t="s">
        <v>4435</v>
      </c>
      <c r="Y1436" s="16" t="s">
        <v>4436</v>
      </c>
      <c r="Z1436" s="16"/>
    </row>
    <row r="1437" spans="1:26" ht="15" customHeight="1">
      <c r="A1437" s="48"/>
      <c r="B1437" s="48"/>
      <c r="C1437" s="89" t="s">
        <v>4428</v>
      </c>
      <c r="D1437" s="40">
        <v>1431</v>
      </c>
      <c r="E1437" s="52" t="s">
        <v>4437</v>
      </c>
      <c r="F1437" s="53" t="s">
        <v>35</v>
      </c>
      <c r="G1437" s="41"/>
      <c r="H1437" s="46"/>
      <c r="I1437" s="16" t="s">
        <v>4430</v>
      </c>
      <c r="J1437" s="16" t="s">
        <v>2198</v>
      </c>
      <c r="K1437" s="16" t="s">
        <v>2199</v>
      </c>
      <c r="L1437" s="16">
        <v>2021</v>
      </c>
      <c r="M1437" s="16"/>
      <c r="N1437" s="16"/>
      <c r="O1437" s="16" t="s">
        <v>172</v>
      </c>
      <c r="P1437" s="16"/>
      <c r="Q1437" s="16"/>
      <c r="R1437" s="16"/>
      <c r="S1437" s="16"/>
      <c r="T1437" s="16" t="s">
        <v>172</v>
      </c>
      <c r="U1437" s="16"/>
      <c r="V1437" s="16" t="str">
        <f t="shared" si="0"/>
        <v>B</v>
      </c>
      <c r="W1437" s="13" t="str">
        <f t="shared" si="1"/>
        <v>Q4</v>
      </c>
      <c r="X1437" s="16" t="s">
        <v>4438</v>
      </c>
      <c r="Y1437" s="16" t="s">
        <v>4439</v>
      </c>
      <c r="Z1437" s="16"/>
    </row>
    <row r="1438" spans="1:26" ht="15" customHeight="1">
      <c r="A1438" s="48"/>
      <c r="B1438" s="48"/>
      <c r="C1438" s="89" t="s">
        <v>4428</v>
      </c>
      <c r="D1438" s="40">
        <v>1432</v>
      </c>
      <c r="E1438" s="52" t="s">
        <v>4440</v>
      </c>
      <c r="F1438" s="53" t="s">
        <v>35</v>
      </c>
      <c r="G1438" s="41"/>
      <c r="H1438" s="46"/>
      <c r="I1438" s="16" t="s">
        <v>4430</v>
      </c>
      <c r="J1438" s="16" t="s">
        <v>2198</v>
      </c>
      <c r="K1438" s="16" t="s">
        <v>2199</v>
      </c>
      <c r="L1438" s="16">
        <v>2021</v>
      </c>
      <c r="M1438" s="16"/>
      <c r="N1438" s="16"/>
      <c r="O1438" s="16" t="s">
        <v>172</v>
      </c>
      <c r="P1438" s="16"/>
      <c r="Q1438" s="16"/>
      <c r="R1438" s="16"/>
      <c r="S1438" s="16"/>
      <c r="T1438" s="16" t="s">
        <v>172</v>
      </c>
      <c r="U1438" s="16"/>
      <c r="V1438" s="16" t="str">
        <f t="shared" si="0"/>
        <v>B</v>
      </c>
      <c r="W1438" s="13" t="str">
        <f t="shared" si="1"/>
        <v>Q4</v>
      </c>
      <c r="X1438" s="16" t="s">
        <v>4441</v>
      </c>
      <c r="Y1438" s="16" t="s">
        <v>4442</v>
      </c>
      <c r="Z1438" s="16"/>
    </row>
    <row r="1439" spans="1:26" ht="15" customHeight="1">
      <c r="A1439" s="48"/>
      <c r="B1439" s="48"/>
      <c r="C1439" s="89" t="s">
        <v>4428</v>
      </c>
      <c r="D1439" s="40">
        <v>1433</v>
      </c>
      <c r="E1439" s="52" t="s">
        <v>4443</v>
      </c>
      <c r="F1439" s="53" t="s">
        <v>58</v>
      </c>
      <c r="G1439" s="41"/>
      <c r="H1439" s="46"/>
      <c r="I1439" s="16" t="s">
        <v>59</v>
      </c>
      <c r="J1439" s="16" t="s">
        <v>4444</v>
      </c>
      <c r="K1439" s="16" t="s">
        <v>4445</v>
      </c>
      <c r="L1439" s="16">
        <v>2020</v>
      </c>
      <c r="M1439" s="16"/>
      <c r="N1439" s="16"/>
      <c r="O1439" s="16"/>
      <c r="P1439" s="16" t="s">
        <v>172</v>
      </c>
      <c r="Q1439" s="16"/>
      <c r="R1439" s="16"/>
      <c r="S1439" s="16"/>
      <c r="T1439" s="16"/>
      <c r="U1439" s="16"/>
      <c r="V1439" s="16" t="str">
        <f t="shared" si="0"/>
        <v>C</v>
      </c>
      <c r="W1439" s="13" t="str">
        <f t="shared" si="1"/>
        <v>Q4</v>
      </c>
      <c r="X1439" s="16"/>
      <c r="Y1439" s="54" t="s">
        <v>4446</v>
      </c>
      <c r="Z1439" s="16"/>
    </row>
    <row r="1440" spans="1:26" ht="15" customHeight="1">
      <c r="A1440" s="48"/>
      <c r="B1440" s="48"/>
      <c r="C1440" s="89" t="s">
        <v>4428</v>
      </c>
      <c r="D1440" s="40">
        <v>1434</v>
      </c>
      <c r="E1440" s="52" t="s">
        <v>4447</v>
      </c>
      <c r="F1440" s="53" t="s">
        <v>58</v>
      </c>
      <c r="G1440" s="41"/>
      <c r="H1440" s="46"/>
      <c r="I1440" s="16" t="s">
        <v>59</v>
      </c>
      <c r="J1440" s="16" t="s">
        <v>4448</v>
      </c>
      <c r="K1440" s="16" t="s">
        <v>1035</v>
      </c>
      <c r="L1440" s="16">
        <v>2019</v>
      </c>
      <c r="M1440" s="16"/>
      <c r="N1440" s="16"/>
      <c r="O1440" s="16"/>
      <c r="P1440" s="16" t="s">
        <v>172</v>
      </c>
      <c r="Q1440" s="16"/>
      <c r="R1440" s="16"/>
      <c r="S1440" s="16"/>
      <c r="T1440" s="16"/>
      <c r="U1440" s="16"/>
      <c r="V1440" s="16" t="str">
        <f t="shared" si="0"/>
        <v>C</v>
      </c>
      <c r="W1440" s="13" t="str">
        <f t="shared" si="1"/>
        <v>Q4</v>
      </c>
      <c r="X1440" s="16" t="s">
        <v>4449</v>
      </c>
      <c r="Y1440" s="16" t="s">
        <v>4450</v>
      </c>
      <c r="Z1440" s="16" t="s">
        <v>43</v>
      </c>
    </row>
    <row r="1441" spans="1:26" ht="15" customHeight="1">
      <c r="A1441" s="48"/>
      <c r="B1441" s="48"/>
      <c r="C1441" s="89" t="s">
        <v>4428</v>
      </c>
      <c r="D1441" s="40">
        <v>1435</v>
      </c>
      <c r="E1441" s="52" t="s">
        <v>4451</v>
      </c>
      <c r="F1441" s="53" t="s">
        <v>58</v>
      </c>
      <c r="G1441" s="41"/>
      <c r="H1441" s="46"/>
      <c r="I1441" s="16" t="s">
        <v>59</v>
      </c>
      <c r="J1441" s="16" t="s">
        <v>4452</v>
      </c>
      <c r="K1441" s="16" t="s">
        <v>2376</v>
      </c>
      <c r="L1441" s="16">
        <v>2018</v>
      </c>
      <c r="M1441" s="16"/>
      <c r="N1441" s="16"/>
      <c r="O1441" s="16"/>
      <c r="P1441" s="16" t="s">
        <v>172</v>
      </c>
      <c r="Q1441" s="16"/>
      <c r="R1441" s="16"/>
      <c r="S1441" s="16"/>
      <c r="T1441" s="16"/>
      <c r="U1441" s="16"/>
      <c r="V1441" s="16" t="str">
        <f t="shared" si="0"/>
        <v>C</v>
      </c>
      <c r="W1441" s="13" t="str">
        <f t="shared" si="1"/>
        <v>Q4</v>
      </c>
      <c r="X1441" s="16" t="s">
        <v>4453</v>
      </c>
      <c r="Y1441" s="16" t="s">
        <v>4454</v>
      </c>
      <c r="Z1441" s="16" t="s">
        <v>1380</v>
      </c>
    </row>
    <row r="1442" spans="1:26" ht="15" customHeight="1">
      <c r="A1442" s="48"/>
      <c r="B1442" s="48"/>
      <c r="C1442" s="89" t="s">
        <v>4428</v>
      </c>
      <c r="D1442" s="40">
        <v>1436</v>
      </c>
      <c r="E1442" s="52" t="s">
        <v>4455</v>
      </c>
      <c r="F1442" s="53" t="s">
        <v>58</v>
      </c>
      <c r="G1442" s="41"/>
      <c r="H1442" s="46"/>
      <c r="I1442" s="16" t="s">
        <v>59</v>
      </c>
      <c r="J1442" s="16" t="s">
        <v>4456</v>
      </c>
      <c r="K1442" s="16" t="s">
        <v>486</v>
      </c>
      <c r="L1442" s="16">
        <v>2018</v>
      </c>
      <c r="M1442" s="16"/>
      <c r="N1442" s="16"/>
      <c r="O1442" s="16"/>
      <c r="P1442" s="16" t="s">
        <v>172</v>
      </c>
      <c r="Q1442" s="16"/>
      <c r="R1442" s="16"/>
      <c r="S1442" s="16"/>
      <c r="T1442" s="16"/>
      <c r="U1442" s="16"/>
      <c r="V1442" s="16" t="str">
        <f t="shared" si="0"/>
        <v>C</v>
      </c>
      <c r="W1442" s="13" t="str">
        <f t="shared" si="1"/>
        <v>Q4</v>
      </c>
      <c r="X1442" s="16" t="s">
        <v>4457</v>
      </c>
      <c r="Y1442" s="16" t="s">
        <v>4458</v>
      </c>
      <c r="Z1442" s="16" t="s">
        <v>43</v>
      </c>
    </row>
    <row r="1443" spans="1:26" ht="15" customHeight="1">
      <c r="A1443" s="48"/>
      <c r="B1443" s="48"/>
      <c r="C1443" s="89" t="s">
        <v>4428</v>
      </c>
      <c r="D1443" s="40">
        <v>1437</v>
      </c>
      <c r="E1443" s="52" t="s">
        <v>4459</v>
      </c>
      <c r="F1443" s="53" t="s">
        <v>35</v>
      </c>
      <c r="G1443" s="41"/>
      <c r="H1443" s="46"/>
      <c r="I1443" s="16" t="s">
        <v>59</v>
      </c>
      <c r="J1443" s="16" t="s">
        <v>4448</v>
      </c>
      <c r="K1443" s="16" t="s">
        <v>1035</v>
      </c>
      <c r="L1443" s="16">
        <v>2018</v>
      </c>
      <c r="M1443" s="16"/>
      <c r="N1443" s="16"/>
      <c r="O1443" s="16"/>
      <c r="P1443" s="16" t="s">
        <v>172</v>
      </c>
      <c r="Q1443" s="16"/>
      <c r="R1443" s="16"/>
      <c r="S1443" s="16"/>
      <c r="T1443" s="16"/>
      <c r="U1443" s="16"/>
      <c r="V1443" s="16" t="str">
        <f t="shared" si="0"/>
        <v>C</v>
      </c>
      <c r="W1443" s="13" t="str">
        <f t="shared" si="1"/>
        <v>Q4</v>
      </c>
      <c r="X1443" s="16" t="s">
        <v>4460</v>
      </c>
      <c r="Y1443" s="16" t="s">
        <v>4461</v>
      </c>
      <c r="Z1443" s="16" t="s">
        <v>43</v>
      </c>
    </row>
    <row r="1444" spans="1:26" ht="15" customHeight="1">
      <c r="A1444" s="48"/>
      <c r="B1444" s="48"/>
      <c r="C1444" s="89" t="s">
        <v>4428</v>
      </c>
      <c r="D1444" s="40">
        <v>1439</v>
      </c>
      <c r="E1444" s="52" t="s">
        <v>4462</v>
      </c>
      <c r="F1444" s="53" t="s">
        <v>35</v>
      </c>
      <c r="G1444" s="41"/>
      <c r="H1444" s="46"/>
      <c r="I1444" s="16" t="s">
        <v>75</v>
      </c>
      <c r="J1444" s="16" t="s">
        <v>2198</v>
      </c>
      <c r="K1444" s="16" t="s">
        <v>2612</v>
      </c>
      <c r="L1444" s="16">
        <v>2017</v>
      </c>
      <c r="M1444" s="16"/>
      <c r="N1444" s="16"/>
      <c r="O1444" s="16"/>
      <c r="P1444" s="16" t="s">
        <v>172</v>
      </c>
      <c r="Q1444" s="16"/>
      <c r="R1444" s="16"/>
      <c r="S1444" s="54" t="s">
        <v>40</v>
      </c>
      <c r="T1444" s="16"/>
      <c r="U1444" s="16"/>
      <c r="V1444" s="16" t="str">
        <f t="shared" si="0"/>
        <v>C</v>
      </c>
      <c r="W1444" s="13" t="str">
        <f t="shared" si="1"/>
        <v>Q3</v>
      </c>
      <c r="X1444" s="16"/>
      <c r="Y1444" s="16" t="s">
        <v>4463</v>
      </c>
      <c r="Z1444" s="16" t="s">
        <v>43</v>
      </c>
    </row>
    <row r="1445" spans="1:26" ht="15" customHeight="1">
      <c r="A1445" s="48"/>
      <c r="B1445" s="48"/>
      <c r="C1445" s="89" t="s">
        <v>4428</v>
      </c>
      <c r="D1445" s="40">
        <v>1440</v>
      </c>
      <c r="E1445" s="52" t="s">
        <v>4464</v>
      </c>
      <c r="F1445" s="53" t="s">
        <v>58</v>
      </c>
      <c r="G1445" s="41"/>
      <c r="H1445" s="46"/>
      <c r="I1445" s="16" t="s">
        <v>59</v>
      </c>
      <c r="J1445" s="16" t="s">
        <v>4448</v>
      </c>
      <c r="K1445" s="16" t="s">
        <v>1035</v>
      </c>
      <c r="L1445" s="16">
        <v>2017</v>
      </c>
      <c r="M1445" s="16"/>
      <c r="N1445" s="16"/>
      <c r="O1445" s="16"/>
      <c r="P1445" s="16" t="s">
        <v>172</v>
      </c>
      <c r="Q1445" s="16"/>
      <c r="R1445" s="16"/>
      <c r="S1445" s="16"/>
      <c r="T1445" s="16"/>
      <c r="U1445" s="16"/>
      <c r="V1445" s="16" t="str">
        <f t="shared" si="0"/>
        <v>C</v>
      </c>
      <c r="W1445" s="13" t="str">
        <f t="shared" si="1"/>
        <v>Q4</v>
      </c>
      <c r="X1445" s="16" t="s">
        <v>4465</v>
      </c>
      <c r="Y1445" s="16" t="s">
        <v>4466</v>
      </c>
      <c r="Z1445" s="16" t="s">
        <v>43</v>
      </c>
    </row>
    <row r="1446" spans="1:26" ht="15" customHeight="1">
      <c r="A1446" s="48"/>
      <c r="B1446" s="48"/>
      <c r="C1446" s="89" t="s">
        <v>4428</v>
      </c>
      <c r="D1446" s="40">
        <v>1441</v>
      </c>
      <c r="E1446" s="52" t="s">
        <v>4467</v>
      </c>
      <c r="F1446" s="53" t="s">
        <v>51</v>
      </c>
      <c r="G1446" s="41"/>
      <c r="H1446" s="46"/>
      <c r="I1446" s="16" t="s">
        <v>59</v>
      </c>
      <c r="J1446" s="16" t="s">
        <v>4468</v>
      </c>
      <c r="K1446" s="16" t="s">
        <v>4469</v>
      </c>
      <c r="L1446" s="16">
        <v>2017</v>
      </c>
      <c r="M1446" s="16"/>
      <c r="N1446" s="16"/>
      <c r="O1446" s="16"/>
      <c r="P1446" s="16" t="s">
        <v>172</v>
      </c>
      <c r="Q1446" s="16"/>
      <c r="R1446" s="16"/>
      <c r="S1446" s="16"/>
      <c r="T1446" s="54" t="s">
        <v>40</v>
      </c>
      <c r="U1446" s="16"/>
      <c r="V1446" s="16" t="str">
        <f t="shared" si="0"/>
        <v>C</v>
      </c>
      <c r="W1446" s="13" t="str">
        <f t="shared" si="1"/>
        <v>Q4</v>
      </c>
      <c r="X1446" s="16" t="s">
        <v>4470</v>
      </c>
      <c r="Y1446" s="16" t="s">
        <v>4471</v>
      </c>
      <c r="Z1446" s="16" t="s">
        <v>43</v>
      </c>
    </row>
    <row r="1447" spans="1:26" ht="15" customHeight="1">
      <c r="A1447" s="48"/>
      <c r="B1447" s="48"/>
      <c r="C1447" s="89" t="s">
        <v>4428</v>
      </c>
      <c r="D1447" s="40">
        <v>1442</v>
      </c>
      <c r="E1447" s="52" t="s">
        <v>4472</v>
      </c>
      <c r="F1447" s="53" t="s">
        <v>58</v>
      </c>
      <c r="G1447" s="41"/>
      <c r="H1447" s="46"/>
      <c r="I1447" s="16" t="s">
        <v>59</v>
      </c>
      <c r="J1447" s="16" t="s">
        <v>4473</v>
      </c>
      <c r="K1447" s="16" t="s">
        <v>4474</v>
      </c>
      <c r="L1447" s="16">
        <v>2017</v>
      </c>
      <c r="M1447" s="16"/>
      <c r="N1447" s="16"/>
      <c r="O1447" s="16"/>
      <c r="P1447" s="16" t="s">
        <v>172</v>
      </c>
      <c r="Q1447" s="16"/>
      <c r="R1447" s="16"/>
      <c r="S1447" s="16"/>
      <c r="T1447" s="16"/>
      <c r="U1447" s="16"/>
      <c r="V1447" s="16" t="str">
        <f t="shared" si="0"/>
        <v>C</v>
      </c>
      <c r="W1447" s="13" t="str">
        <f t="shared" si="1"/>
        <v>Q4</v>
      </c>
      <c r="X1447" s="16" t="s">
        <v>4475</v>
      </c>
      <c r="Y1447" s="46" t="s">
        <v>4476</v>
      </c>
      <c r="Z1447" s="16" t="s">
        <v>43</v>
      </c>
    </row>
    <row r="1448" spans="1:26" ht="15" customHeight="1">
      <c r="A1448" s="48"/>
      <c r="B1448" s="48"/>
      <c r="C1448" s="89" t="s">
        <v>4428</v>
      </c>
      <c r="D1448" s="40">
        <v>1443</v>
      </c>
      <c r="E1448" s="52" t="s">
        <v>4477</v>
      </c>
      <c r="F1448" s="53" t="s">
        <v>58</v>
      </c>
      <c r="G1448" s="41"/>
      <c r="H1448" s="46"/>
      <c r="I1448" s="16" t="s">
        <v>59</v>
      </c>
      <c r="J1448" s="16" t="s">
        <v>4478</v>
      </c>
      <c r="K1448" s="16" t="s">
        <v>4479</v>
      </c>
      <c r="L1448" s="16">
        <v>2016</v>
      </c>
      <c r="M1448" s="16"/>
      <c r="N1448" s="16"/>
      <c r="O1448" s="16" t="s">
        <v>172</v>
      </c>
      <c r="P1448" s="16"/>
      <c r="Q1448" s="16"/>
      <c r="R1448" s="16"/>
      <c r="S1448" s="16"/>
      <c r="T1448" s="16"/>
      <c r="U1448" s="16"/>
      <c r="V1448" s="16" t="str">
        <f t="shared" si="0"/>
        <v>B</v>
      </c>
      <c r="W1448" s="13" t="str">
        <f t="shared" si="1"/>
        <v>Q3</v>
      </c>
      <c r="X1448" s="16" t="s">
        <v>4470</v>
      </c>
      <c r="Y1448" s="16" t="s">
        <v>4480</v>
      </c>
      <c r="Z1448" s="16" t="s">
        <v>43</v>
      </c>
    </row>
    <row r="1449" spans="1:26" ht="15" customHeight="1">
      <c r="A1449" s="48"/>
      <c r="B1449" s="48"/>
      <c r="C1449" s="89" t="s">
        <v>4428</v>
      </c>
      <c r="D1449" s="40">
        <v>1444</v>
      </c>
      <c r="E1449" s="52" t="s">
        <v>4481</v>
      </c>
      <c r="F1449" s="53" t="s">
        <v>51</v>
      </c>
      <c r="G1449" s="41"/>
      <c r="H1449" s="46"/>
      <c r="I1449" s="16" t="s">
        <v>59</v>
      </c>
      <c r="J1449" s="16" t="s">
        <v>4448</v>
      </c>
      <c r="K1449" s="16" t="s">
        <v>1035</v>
      </c>
      <c r="L1449" s="16">
        <v>2014</v>
      </c>
      <c r="M1449" s="16"/>
      <c r="N1449" s="16"/>
      <c r="O1449" s="16"/>
      <c r="P1449" s="16" t="s">
        <v>172</v>
      </c>
      <c r="Q1449" s="16"/>
      <c r="R1449" s="16"/>
      <c r="S1449" s="16"/>
      <c r="T1449" s="16"/>
      <c r="U1449" s="16"/>
      <c r="V1449" s="16" t="str">
        <f t="shared" si="0"/>
        <v>C</v>
      </c>
      <c r="W1449" s="13" t="str">
        <f t="shared" si="1"/>
        <v>Q4</v>
      </c>
      <c r="X1449" s="16" t="s">
        <v>4482</v>
      </c>
      <c r="Y1449" s="16" t="s">
        <v>4483</v>
      </c>
      <c r="Z1449" s="16" t="s">
        <v>43</v>
      </c>
    </row>
    <row r="1450" spans="1:26" ht="15" customHeight="1">
      <c r="A1450" s="48"/>
      <c r="B1450" s="48"/>
      <c r="C1450" s="89" t="s">
        <v>4428</v>
      </c>
      <c r="D1450" s="40">
        <v>1445</v>
      </c>
      <c r="E1450" s="52" t="s">
        <v>4484</v>
      </c>
      <c r="F1450" s="53" t="s">
        <v>58</v>
      </c>
      <c r="G1450" s="41"/>
      <c r="H1450" s="46"/>
      <c r="I1450" s="16" t="s">
        <v>1425</v>
      </c>
      <c r="J1450" s="16" t="s">
        <v>4485</v>
      </c>
      <c r="K1450" s="16" t="s">
        <v>4486</v>
      </c>
      <c r="L1450" s="16">
        <v>2013</v>
      </c>
      <c r="M1450" s="16"/>
      <c r="N1450" s="16"/>
      <c r="O1450" s="16"/>
      <c r="P1450" s="16"/>
      <c r="Q1450" s="16"/>
      <c r="R1450" s="16"/>
      <c r="S1450" s="16"/>
      <c r="T1450" s="16"/>
      <c r="U1450" s="54" t="s">
        <v>40</v>
      </c>
      <c r="V1450" s="16" t="str">
        <f t="shared" si="0"/>
        <v>NI</v>
      </c>
      <c r="W1450" s="13" t="str">
        <f t="shared" si="1"/>
        <v>NI</v>
      </c>
      <c r="X1450" s="16" t="s">
        <v>4487</v>
      </c>
      <c r="Y1450" s="16" t="s">
        <v>4488</v>
      </c>
      <c r="Z1450" s="16" t="s">
        <v>43</v>
      </c>
    </row>
    <row r="1451" spans="1:26" ht="15" customHeight="1">
      <c r="A1451" s="48"/>
      <c r="B1451" s="48"/>
      <c r="C1451" s="89" t="s">
        <v>4428</v>
      </c>
      <c r="D1451" s="40">
        <v>1446</v>
      </c>
      <c r="E1451" s="52" t="s">
        <v>4489</v>
      </c>
      <c r="F1451" s="53" t="s">
        <v>58</v>
      </c>
      <c r="G1451" s="41"/>
      <c r="H1451" s="46"/>
      <c r="I1451" s="16" t="s">
        <v>59</v>
      </c>
      <c r="J1451" s="16" t="s">
        <v>4448</v>
      </c>
      <c r="K1451" s="16" t="s">
        <v>1035</v>
      </c>
      <c r="L1451" s="16">
        <v>2011</v>
      </c>
      <c r="M1451" s="16"/>
      <c r="N1451" s="16"/>
      <c r="O1451" s="16"/>
      <c r="P1451" s="16" t="s">
        <v>172</v>
      </c>
      <c r="Q1451" s="16"/>
      <c r="R1451" s="16"/>
      <c r="S1451" s="16"/>
      <c r="T1451" s="16"/>
      <c r="U1451" s="16"/>
      <c r="V1451" s="16" t="str">
        <f t="shared" si="0"/>
        <v>C</v>
      </c>
      <c r="W1451" s="13" t="str">
        <f t="shared" si="1"/>
        <v>Q4</v>
      </c>
      <c r="X1451" s="46" t="s">
        <v>4490</v>
      </c>
      <c r="Y1451" s="16" t="s">
        <v>4491</v>
      </c>
      <c r="Z1451" s="16" t="s">
        <v>1380</v>
      </c>
    </row>
    <row r="1452" spans="1:26" ht="15" customHeight="1">
      <c r="A1452" s="86"/>
      <c r="B1452" s="86"/>
      <c r="C1452" s="87" t="s">
        <v>4492</v>
      </c>
      <c r="D1452" s="40">
        <v>1447</v>
      </c>
      <c r="E1452" s="96" t="s">
        <v>4493</v>
      </c>
      <c r="F1452" s="11" t="s">
        <v>58</v>
      </c>
      <c r="G1452" s="93"/>
      <c r="H1452" s="14"/>
      <c r="I1452" s="78" t="s">
        <v>1425</v>
      </c>
      <c r="J1452" s="117" t="s">
        <v>4494</v>
      </c>
      <c r="K1452" s="117" t="s">
        <v>4495</v>
      </c>
      <c r="L1452" s="13">
        <v>2021</v>
      </c>
      <c r="M1452" s="13"/>
      <c r="N1452" s="13"/>
      <c r="O1452" s="13"/>
      <c r="P1452" s="13"/>
      <c r="Q1452" s="13"/>
      <c r="R1452" s="13"/>
      <c r="S1452" s="13"/>
      <c r="T1452" s="13"/>
      <c r="U1452" s="13" t="s">
        <v>172</v>
      </c>
      <c r="V1452" s="16" t="str">
        <f t="shared" si="0"/>
        <v>NI</v>
      </c>
      <c r="W1452" s="13" t="str">
        <f t="shared" si="1"/>
        <v>NI</v>
      </c>
      <c r="X1452" s="13"/>
      <c r="Y1452" s="13" t="s">
        <v>4496</v>
      </c>
      <c r="Z1452" s="13"/>
    </row>
    <row r="1453" spans="1:26" ht="15" customHeight="1">
      <c r="A1453" s="48"/>
      <c r="B1453" s="48"/>
      <c r="C1453" s="89" t="s">
        <v>4492</v>
      </c>
      <c r="D1453" s="40">
        <v>1448</v>
      </c>
      <c r="E1453" s="52" t="s">
        <v>4497</v>
      </c>
      <c r="F1453" s="53" t="s">
        <v>58</v>
      </c>
      <c r="G1453" s="41"/>
      <c r="H1453" s="46"/>
      <c r="I1453" s="54" t="s">
        <v>1425</v>
      </c>
      <c r="J1453" s="81" t="s">
        <v>4494</v>
      </c>
      <c r="K1453" s="81" t="s">
        <v>4495</v>
      </c>
      <c r="L1453" s="16">
        <v>2021</v>
      </c>
      <c r="M1453" s="16"/>
      <c r="N1453" s="16"/>
      <c r="O1453" s="16"/>
      <c r="P1453" s="16"/>
      <c r="Q1453" s="16"/>
      <c r="R1453" s="16"/>
      <c r="S1453" s="16"/>
      <c r="T1453" s="16"/>
      <c r="U1453" s="16" t="s">
        <v>172</v>
      </c>
      <c r="V1453" s="16" t="str">
        <f t="shared" si="0"/>
        <v>NI</v>
      </c>
      <c r="W1453" s="13" t="str">
        <f t="shared" si="1"/>
        <v>NI</v>
      </c>
      <c r="X1453" s="16"/>
      <c r="Y1453" s="16" t="s">
        <v>4498</v>
      </c>
      <c r="Z1453" s="16"/>
    </row>
    <row r="1454" spans="1:26" ht="15" customHeight="1">
      <c r="A1454" s="48"/>
      <c r="B1454" s="48"/>
      <c r="C1454" s="89" t="s">
        <v>4492</v>
      </c>
      <c r="D1454" s="40">
        <v>1449</v>
      </c>
      <c r="E1454" s="52" t="s">
        <v>4499</v>
      </c>
      <c r="F1454" s="53" t="s">
        <v>58</v>
      </c>
      <c r="G1454" s="53" t="s">
        <v>35</v>
      </c>
      <c r="H1454" s="46"/>
      <c r="I1454" s="16"/>
      <c r="J1454" s="16"/>
      <c r="K1454" s="16" t="s">
        <v>1513</v>
      </c>
      <c r="L1454" s="16">
        <v>2020</v>
      </c>
      <c r="M1454" s="16"/>
      <c r="N1454" s="16"/>
      <c r="O1454" s="16"/>
      <c r="P1454" s="16"/>
      <c r="Q1454" s="16"/>
      <c r="R1454" s="16"/>
      <c r="S1454" s="16"/>
      <c r="T1454" s="16"/>
      <c r="U1454" s="16" t="s">
        <v>172</v>
      </c>
      <c r="V1454" s="16" t="str">
        <f t="shared" si="0"/>
        <v>NI</v>
      </c>
      <c r="W1454" s="13" t="str">
        <f t="shared" si="1"/>
        <v>NI</v>
      </c>
      <c r="X1454" s="16"/>
      <c r="Y1454" s="16" t="s">
        <v>4500</v>
      </c>
      <c r="Z1454" s="16"/>
    </row>
    <row r="1455" spans="1:26" ht="15" customHeight="1">
      <c r="A1455" s="48"/>
      <c r="B1455" s="48"/>
      <c r="C1455" s="89" t="s">
        <v>4492</v>
      </c>
      <c r="D1455" s="40">
        <v>1450</v>
      </c>
      <c r="E1455" s="52" t="s">
        <v>4501</v>
      </c>
      <c r="F1455" s="53" t="s">
        <v>35</v>
      </c>
      <c r="G1455" s="41"/>
      <c r="H1455" s="46"/>
      <c r="I1455" s="16"/>
      <c r="J1455" s="16" t="s">
        <v>4502</v>
      </c>
      <c r="K1455" s="16" t="s">
        <v>1513</v>
      </c>
      <c r="L1455" s="16">
        <v>2020</v>
      </c>
      <c r="M1455" s="16"/>
      <c r="N1455" s="16"/>
      <c r="O1455" s="16"/>
      <c r="P1455" s="16"/>
      <c r="Q1455" s="16"/>
      <c r="R1455" s="54" t="s">
        <v>40</v>
      </c>
      <c r="S1455" s="16"/>
      <c r="T1455" s="16"/>
      <c r="U1455" s="16"/>
      <c r="V1455" s="16" t="str">
        <f t="shared" si="0"/>
        <v>A2</v>
      </c>
      <c r="W1455" s="13" t="str">
        <f t="shared" si="1"/>
        <v>Q2</v>
      </c>
      <c r="X1455" s="16" t="s">
        <v>4028</v>
      </c>
      <c r="Y1455" s="16" t="s">
        <v>4503</v>
      </c>
      <c r="Z1455" s="16" t="s">
        <v>43</v>
      </c>
    </row>
    <row r="1456" spans="1:26" ht="15" customHeight="1">
      <c r="A1456" s="48"/>
      <c r="B1456" s="48"/>
      <c r="C1456" s="89" t="s">
        <v>4492</v>
      </c>
      <c r="D1456" s="40">
        <v>1451</v>
      </c>
      <c r="E1456" s="52" t="s">
        <v>4504</v>
      </c>
      <c r="F1456" s="53" t="s">
        <v>72</v>
      </c>
      <c r="G1456" s="41"/>
      <c r="H1456" s="46"/>
      <c r="I1456" s="46"/>
      <c r="J1456" s="16" t="s">
        <v>2740</v>
      </c>
      <c r="K1456" s="16" t="s">
        <v>2238</v>
      </c>
      <c r="L1456" s="16">
        <v>2020</v>
      </c>
      <c r="M1456" s="16"/>
      <c r="N1456" s="16"/>
      <c r="O1456" s="16"/>
      <c r="P1456" s="16"/>
      <c r="Q1456" s="16"/>
      <c r="R1456" s="16"/>
      <c r="S1456" s="54" t="s">
        <v>40</v>
      </c>
      <c r="T1456" s="16"/>
      <c r="U1456" s="16"/>
      <c r="V1456" s="16" t="str">
        <f t="shared" si="0"/>
        <v>B</v>
      </c>
      <c r="W1456" s="13" t="str">
        <f t="shared" si="1"/>
        <v>Q3</v>
      </c>
      <c r="X1456" s="16" t="s">
        <v>4028</v>
      </c>
      <c r="Y1456" s="16" t="s">
        <v>4503</v>
      </c>
      <c r="Z1456" s="16" t="s">
        <v>43</v>
      </c>
    </row>
    <row r="1457" spans="1:26" ht="15" customHeight="1">
      <c r="A1457" s="48"/>
      <c r="B1457" s="48"/>
      <c r="C1457" s="89" t="s">
        <v>4492</v>
      </c>
      <c r="D1457" s="40">
        <v>1452</v>
      </c>
      <c r="E1457" s="52" t="s">
        <v>4505</v>
      </c>
      <c r="F1457" s="53" t="s">
        <v>35</v>
      </c>
      <c r="G1457" s="53" t="s">
        <v>51</v>
      </c>
      <c r="H1457" s="46"/>
      <c r="I1457" s="46"/>
      <c r="J1457" s="16" t="s">
        <v>2740</v>
      </c>
      <c r="K1457" s="16" t="s">
        <v>2238</v>
      </c>
      <c r="L1457" s="16">
        <v>2020</v>
      </c>
      <c r="M1457" s="16"/>
      <c r="N1457" s="16"/>
      <c r="O1457" s="16"/>
      <c r="P1457" s="16"/>
      <c r="Q1457" s="16"/>
      <c r="R1457" s="16"/>
      <c r="S1457" s="54" t="s">
        <v>40</v>
      </c>
      <c r="T1457" s="16"/>
      <c r="U1457" s="16"/>
      <c r="V1457" s="16" t="str">
        <f t="shared" si="0"/>
        <v>B</v>
      </c>
      <c r="W1457" s="13" t="str">
        <f t="shared" si="1"/>
        <v>Q3</v>
      </c>
      <c r="X1457" s="16" t="s">
        <v>4028</v>
      </c>
      <c r="Y1457" s="16" t="s">
        <v>4503</v>
      </c>
      <c r="Z1457" s="16" t="s">
        <v>43</v>
      </c>
    </row>
    <row r="1458" spans="1:26" ht="15" customHeight="1">
      <c r="A1458" s="38"/>
      <c r="B1458" s="38"/>
      <c r="C1458" s="89" t="s">
        <v>4492</v>
      </c>
      <c r="D1458" s="40">
        <v>1453</v>
      </c>
      <c r="E1458" s="52" t="s">
        <v>4506</v>
      </c>
      <c r="F1458" s="53" t="s">
        <v>58</v>
      </c>
      <c r="G1458" s="41"/>
      <c r="H1458" s="46"/>
      <c r="I1458" s="46"/>
      <c r="J1458" s="16" t="s">
        <v>4507</v>
      </c>
      <c r="K1458" s="16" t="s">
        <v>2305</v>
      </c>
      <c r="L1458" s="16">
        <v>2020</v>
      </c>
      <c r="M1458" s="16"/>
      <c r="N1458" s="16"/>
      <c r="O1458" s="16"/>
      <c r="P1458" s="16"/>
      <c r="Q1458" s="16"/>
      <c r="R1458" s="16"/>
      <c r="S1458" s="54" t="s">
        <v>40</v>
      </c>
      <c r="T1458" s="16"/>
      <c r="U1458" s="16"/>
      <c r="V1458" s="16" t="str">
        <f t="shared" si="0"/>
        <v>B</v>
      </c>
      <c r="W1458" s="13" t="str">
        <f t="shared" si="1"/>
        <v>Q3</v>
      </c>
      <c r="X1458" s="16" t="s">
        <v>4028</v>
      </c>
      <c r="Y1458" s="16" t="s">
        <v>4503</v>
      </c>
      <c r="Z1458" s="16" t="s">
        <v>43</v>
      </c>
    </row>
    <row r="1459" spans="1:26" ht="15" customHeight="1">
      <c r="A1459" s="48"/>
      <c r="B1459" s="48"/>
      <c r="C1459" s="89" t="s">
        <v>4492</v>
      </c>
      <c r="D1459" s="40">
        <v>1454</v>
      </c>
      <c r="E1459" s="52" t="s">
        <v>4508</v>
      </c>
      <c r="F1459" s="53" t="s">
        <v>58</v>
      </c>
      <c r="G1459" s="41"/>
      <c r="H1459" s="46"/>
      <c r="I1459" s="46"/>
      <c r="J1459" s="16" t="s">
        <v>2301</v>
      </c>
      <c r="K1459" s="16" t="s">
        <v>2305</v>
      </c>
      <c r="L1459" s="16">
        <v>2020</v>
      </c>
      <c r="M1459" s="16"/>
      <c r="N1459" s="16"/>
      <c r="O1459" s="16"/>
      <c r="P1459" s="16"/>
      <c r="Q1459" s="16"/>
      <c r="R1459" s="16"/>
      <c r="S1459" s="54" t="s">
        <v>40</v>
      </c>
      <c r="T1459" s="16"/>
      <c r="U1459" s="16"/>
      <c r="V1459" s="16" t="str">
        <f t="shared" si="0"/>
        <v>B</v>
      </c>
      <c r="W1459" s="13" t="str">
        <f t="shared" si="1"/>
        <v>Q3</v>
      </c>
      <c r="X1459" s="16" t="s">
        <v>4028</v>
      </c>
      <c r="Y1459" s="16" t="s">
        <v>4503</v>
      </c>
      <c r="Z1459" s="16" t="s">
        <v>43</v>
      </c>
    </row>
    <row r="1460" spans="1:26" ht="15" customHeight="1">
      <c r="A1460" s="48"/>
      <c r="B1460" s="48"/>
      <c r="C1460" s="89" t="s">
        <v>4492</v>
      </c>
      <c r="D1460" s="40">
        <v>1455</v>
      </c>
      <c r="E1460" s="69" t="s">
        <v>4509</v>
      </c>
      <c r="F1460" s="53" t="s">
        <v>51</v>
      </c>
      <c r="G1460" s="41"/>
      <c r="H1460" s="46"/>
      <c r="I1460" s="46"/>
      <c r="J1460" s="46" t="s">
        <v>1512</v>
      </c>
      <c r="K1460" s="46" t="s">
        <v>1513</v>
      </c>
      <c r="L1460" s="46">
        <v>2020</v>
      </c>
      <c r="M1460" s="46"/>
      <c r="N1460" s="46"/>
      <c r="O1460" s="46"/>
      <c r="P1460" s="46"/>
      <c r="Q1460" s="46"/>
      <c r="R1460" s="45" t="s">
        <v>40</v>
      </c>
      <c r="S1460" s="46"/>
      <c r="T1460" s="46"/>
      <c r="U1460" s="46"/>
      <c r="V1460" s="16" t="str">
        <f t="shared" si="0"/>
        <v>A2</v>
      </c>
      <c r="W1460" s="13" t="str">
        <f t="shared" si="1"/>
        <v>Q2</v>
      </c>
      <c r="X1460" s="16" t="s">
        <v>4028</v>
      </c>
      <c r="Y1460" s="16" t="s">
        <v>4503</v>
      </c>
      <c r="Z1460" s="16" t="s">
        <v>43</v>
      </c>
    </row>
    <row r="1461" spans="1:26" ht="15" customHeight="1">
      <c r="A1461" s="48"/>
      <c r="B1461" s="48"/>
      <c r="C1461" s="89" t="s">
        <v>4492</v>
      </c>
      <c r="D1461" s="40">
        <v>1456</v>
      </c>
      <c r="E1461" s="69" t="s">
        <v>4510</v>
      </c>
      <c r="F1461" s="53" t="s">
        <v>51</v>
      </c>
      <c r="G1461" s="41"/>
      <c r="H1461" s="46"/>
      <c r="I1461" s="46"/>
      <c r="J1461" s="46" t="s">
        <v>1512</v>
      </c>
      <c r="K1461" s="46" t="s">
        <v>4511</v>
      </c>
      <c r="L1461" s="46">
        <v>2020</v>
      </c>
      <c r="M1461" s="46"/>
      <c r="N1461" s="46"/>
      <c r="O1461" s="46"/>
      <c r="P1461" s="46"/>
      <c r="Q1461" s="46"/>
      <c r="R1461" s="45" t="s">
        <v>40</v>
      </c>
      <c r="S1461" s="46"/>
      <c r="T1461" s="46"/>
      <c r="U1461" s="46"/>
      <c r="V1461" s="16" t="str">
        <f t="shared" si="0"/>
        <v>A2</v>
      </c>
      <c r="W1461" s="13" t="str">
        <f t="shared" si="1"/>
        <v>Q2</v>
      </c>
      <c r="X1461" s="16" t="s">
        <v>4028</v>
      </c>
      <c r="Y1461" s="16" t="s">
        <v>4503</v>
      </c>
      <c r="Z1461" s="16" t="s">
        <v>43</v>
      </c>
    </row>
    <row r="1462" spans="1:26" ht="15" customHeight="1">
      <c r="A1462" s="48"/>
      <c r="B1462" s="48"/>
      <c r="C1462" s="89" t="s">
        <v>4492</v>
      </c>
      <c r="D1462" s="40">
        <v>1457</v>
      </c>
      <c r="E1462" s="69" t="s">
        <v>4512</v>
      </c>
      <c r="F1462" s="53" t="s">
        <v>58</v>
      </c>
      <c r="G1462" s="41"/>
      <c r="H1462" s="46"/>
      <c r="I1462" s="46"/>
      <c r="J1462" s="46" t="s">
        <v>2301</v>
      </c>
      <c r="K1462" s="16" t="s">
        <v>2305</v>
      </c>
      <c r="L1462" s="46">
        <v>2020</v>
      </c>
      <c r="M1462" s="46"/>
      <c r="N1462" s="46"/>
      <c r="O1462" s="46"/>
      <c r="P1462" s="46"/>
      <c r="Q1462" s="46"/>
      <c r="R1462" s="46"/>
      <c r="S1462" s="45" t="s">
        <v>40</v>
      </c>
      <c r="T1462" s="46"/>
      <c r="U1462" s="46"/>
      <c r="V1462" s="16" t="str">
        <f t="shared" si="0"/>
        <v>B</v>
      </c>
      <c r="W1462" s="13" t="str">
        <f t="shared" si="1"/>
        <v>Q3</v>
      </c>
      <c r="X1462" s="16" t="s">
        <v>4028</v>
      </c>
      <c r="Y1462" s="16" t="s">
        <v>4503</v>
      </c>
      <c r="Z1462" s="16" t="s">
        <v>43</v>
      </c>
    </row>
    <row r="1463" spans="1:26" ht="15" customHeight="1">
      <c r="A1463" s="48"/>
      <c r="B1463" s="48"/>
      <c r="C1463" s="89" t="s">
        <v>4492</v>
      </c>
      <c r="D1463" s="40">
        <v>1458</v>
      </c>
      <c r="E1463" s="69" t="s">
        <v>4513</v>
      </c>
      <c r="F1463" s="53" t="s">
        <v>58</v>
      </c>
      <c r="G1463" s="41"/>
      <c r="H1463" s="46"/>
      <c r="I1463" s="46"/>
      <c r="J1463" s="46" t="s">
        <v>2301</v>
      </c>
      <c r="K1463" s="16" t="s">
        <v>4514</v>
      </c>
      <c r="L1463" s="46">
        <v>2020</v>
      </c>
      <c r="M1463" s="46"/>
      <c r="N1463" s="46"/>
      <c r="O1463" s="46"/>
      <c r="P1463" s="46"/>
      <c r="Q1463" s="46"/>
      <c r="R1463" s="46"/>
      <c r="S1463" s="45" t="s">
        <v>40</v>
      </c>
      <c r="T1463" s="46"/>
      <c r="U1463" s="46"/>
      <c r="V1463" s="16" t="str">
        <f t="shared" si="0"/>
        <v>B</v>
      </c>
      <c r="W1463" s="13" t="str">
        <f t="shared" si="1"/>
        <v>Q3</v>
      </c>
      <c r="X1463" s="16" t="s">
        <v>4028</v>
      </c>
      <c r="Y1463" s="16" t="s">
        <v>4503</v>
      </c>
      <c r="Z1463" s="16" t="s">
        <v>43</v>
      </c>
    </row>
    <row r="1464" spans="1:26" ht="15" customHeight="1">
      <c r="A1464" s="48"/>
      <c r="B1464" s="48"/>
      <c r="C1464" s="89" t="s">
        <v>4492</v>
      </c>
      <c r="D1464" s="40">
        <v>1459</v>
      </c>
      <c r="E1464" s="52" t="s">
        <v>4515</v>
      </c>
      <c r="F1464" s="53" t="s">
        <v>58</v>
      </c>
      <c r="G1464" s="41"/>
      <c r="H1464" s="46"/>
      <c r="I1464" s="46"/>
      <c r="J1464" s="16" t="s">
        <v>1046</v>
      </c>
      <c r="K1464" s="46" t="s">
        <v>1035</v>
      </c>
      <c r="L1464" s="16">
        <v>2019</v>
      </c>
      <c r="M1464" s="16"/>
      <c r="N1464" s="16"/>
      <c r="O1464" s="16"/>
      <c r="P1464" s="54" t="s">
        <v>40</v>
      </c>
      <c r="Q1464" s="16"/>
      <c r="R1464" s="16"/>
      <c r="S1464" s="16"/>
      <c r="T1464" s="16"/>
      <c r="U1464" s="16"/>
      <c r="V1464" s="16" t="str">
        <f t="shared" si="0"/>
        <v>C</v>
      </c>
      <c r="W1464" s="13" t="str">
        <f t="shared" si="1"/>
        <v>Q4</v>
      </c>
      <c r="X1464" s="16" t="s">
        <v>4028</v>
      </c>
      <c r="Y1464" s="16" t="s">
        <v>4516</v>
      </c>
      <c r="Z1464" s="16" t="s">
        <v>43</v>
      </c>
    </row>
    <row r="1465" spans="1:26" ht="15" customHeight="1">
      <c r="A1465" s="48"/>
      <c r="B1465" s="48"/>
      <c r="C1465" s="89" t="s">
        <v>4492</v>
      </c>
      <c r="D1465" s="40">
        <v>1460</v>
      </c>
      <c r="E1465" s="52" t="s">
        <v>4517</v>
      </c>
      <c r="F1465" s="53" t="s">
        <v>51</v>
      </c>
      <c r="G1465" s="41"/>
      <c r="H1465" s="46"/>
      <c r="I1465" s="46"/>
      <c r="J1465" s="16" t="s">
        <v>1046</v>
      </c>
      <c r="K1465" s="46" t="s">
        <v>1035</v>
      </c>
      <c r="L1465" s="16">
        <v>2019</v>
      </c>
      <c r="M1465" s="16"/>
      <c r="N1465" s="16"/>
      <c r="O1465" s="16"/>
      <c r="P1465" s="54" t="s">
        <v>40</v>
      </c>
      <c r="Q1465" s="16"/>
      <c r="R1465" s="16"/>
      <c r="S1465" s="16"/>
      <c r="T1465" s="16"/>
      <c r="U1465" s="16"/>
      <c r="V1465" s="16" t="str">
        <f t="shared" si="0"/>
        <v>C</v>
      </c>
      <c r="W1465" s="13" t="str">
        <f t="shared" si="1"/>
        <v>Q4</v>
      </c>
      <c r="X1465" s="16" t="s">
        <v>4028</v>
      </c>
      <c r="Y1465" s="16" t="s">
        <v>4503</v>
      </c>
      <c r="Z1465" s="16" t="s">
        <v>43</v>
      </c>
    </row>
    <row r="1466" spans="1:26" ht="15" customHeight="1">
      <c r="A1466" s="48"/>
      <c r="B1466" s="48"/>
      <c r="C1466" s="89" t="s">
        <v>4492</v>
      </c>
      <c r="D1466" s="40">
        <v>1461</v>
      </c>
      <c r="E1466" s="52" t="s">
        <v>4518</v>
      </c>
      <c r="F1466" s="53" t="s">
        <v>58</v>
      </c>
      <c r="G1466" s="53" t="s">
        <v>51</v>
      </c>
      <c r="H1466" s="46"/>
      <c r="I1466" s="46"/>
      <c r="J1466" s="16" t="s">
        <v>4519</v>
      </c>
      <c r="K1466" s="16" t="s">
        <v>4520</v>
      </c>
      <c r="L1466" s="16">
        <v>2018</v>
      </c>
      <c r="M1466" s="16"/>
      <c r="N1466" s="16"/>
      <c r="O1466" s="16"/>
      <c r="P1466" s="54" t="s">
        <v>40</v>
      </c>
      <c r="Q1466" s="16"/>
      <c r="R1466" s="16"/>
      <c r="S1466" s="16"/>
      <c r="T1466" s="16"/>
      <c r="U1466" s="16"/>
      <c r="V1466" s="16" t="str">
        <f t="shared" si="0"/>
        <v>C</v>
      </c>
      <c r="W1466" s="13" t="str">
        <f t="shared" si="1"/>
        <v>Q4</v>
      </c>
      <c r="X1466" s="16" t="s">
        <v>4028</v>
      </c>
      <c r="Y1466" s="16" t="s">
        <v>4503</v>
      </c>
      <c r="Z1466" s="16" t="s">
        <v>4521</v>
      </c>
    </row>
    <row r="1467" spans="1:26" ht="15" customHeight="1">
      <c r="A1467" s="48"/>
      <c r="B1467" s="48"/>
      <c r="C1467" s="89" t="s">
        <v>4492</v>
      </c>
      <c r="D1467" s="40">
        <v>1462</v>
      </c>
      <c r="E1467" s="52" t="s">
        <v>4522</v>
      </c>
      <c r="F1467" s="53" t="s">
        <v>58</v>
      </c>
      <c r="G1467" s="41"/>
      <c r="H1467" s="46"/>
      <c r="I1467" s="46"/>
      <c r="J1467" s="16" t="s">
        <v>873</v>
      </c>
      <c r="K1467" s="16" t="s">
        <v>874</v>
      </c>
      <c r="L1467" s="16">
        <v>2018</v>
      </c>
      <c r="M1467" s="16"/>
      <c r="N1467" s="16"/>
      <c r="O1467" s="16"/>
      <c r="P1467" s="16"/>
      <c r="Q1467" s="16"/>
      <c r="R1467" s="16"/>
      <c r="S1467" s="54" t="s">
        <v>40</v>
      </c>
      <c r="T1467" s="16"/>
      <c r="U1467" s="16"/>
      <c r="V1467" s="16" t="str">
        <f t="shared" si="0"/>
        <v>B</v>
      </c>
      <c r="W1467" s="13" t="str">
        <f t="shared" si="1"/>
        <v>Q3</v>
      </c>
      <c r="X1467" s="16" t="s">
        <v>4028</v>
      </c>
      <c r="Y1467" s="16" t="s">
        <v>4523</v>
      </c>
      <c r="Z1467" s="16" t="s">
        <v>4521</v>
      </c>
    </row>
    <row r="1468" spans="1:26" ht="15" customHeight="1">
      <c r="A1468" s="48"/>
      <c r="B1468" s="48"/>
      <c r="C1468" s="89" t="s">
        <v>4492</v>
      </c>
      <c r="D1468" s="40">
        <v>1463</v>
      </c>
      <c r="E1468" s="52" t="s">
        <v>4524</v>
      </c>
      <c r="F1468" s="53" t="s">
        <v>35</v>
      </c>
      <c r="G1468" s="53" t="s">
        <v>58</v>
      </c>
      <c r="H1468" s="46"/>
      <c r="I1468" s="46"/>
      <c r="J1468" s="16" t="s">
        <v>873</v>
      </c>
      <c r="K1468" s="16" t="s">
        <v>874</v>
      </c>
      <c r="L1468" s="16">
        <v>2018</v>
      </c>
      <c r="M1468" s="16"/>
      <c r="N1468" s="16"/>
      <c r="O1468" s="16"/>
      <c r="P1468" s="16"/>
      <c r="Q1468" s="16"/>
      <c r="R1468" s="16"/>
      <c r="S1468" s="54" t="s">
        <v>40</v>
      </c>
      <c r="T1468" s="16"/>
      <c r="U1468" s="16"/>
      <c r="V1468" s="16" t="str">
        <f t="shared" si="0"/>
        <v>B</v>
      </c>
      <c r="W1468" s="13" t="str">
        <f t="shared" si="1"/>
        <v>Q3</v>
      </c>
      <c r="X1468" s="16" t="s">
        <v>4028</v>
      </c>
      <c r="Y1468" s="16" t="s">
        <v>4525</v>
      </c>
      <c r="Z1468" s="16" t="s">
        <v>43</v>
      </c>
    </row>
    <row r="1469" spans="1:26" ht="15" customHeight="1">
      <c r="A1469" s="48"/>
      <c r="B1469" s="48"/>
      <c r="C1469" s="89" t="s">
        <v>4492</v>
      </c>
      <c r="D1469" s="40">
        <v>1464</v>
      </c>
      <c r="E1469" s="52" t="s">
        <v>4526</v>
      </c>
      <c r="F1469" s="53" t="s">
        <v>51</v>
      </c>
      <c r="G1469" s="41"/>
      <c r="H1469" s="46"/>
      <c r="I1469" s="46"/>
      <c r="J1469" s="16" t="s">
        <v>873</v>
      </c>
      <c r="K1469" s="16" t="s">
        <v>874</v>
      </c>
      <c r="L1469" s="16">
        <v>2018</v>
      </c>
      <c r="M1469" s="16"/>
      <c r="N1469" s="16"/>
      <c r="O1469" s="16"/>
      <c r="P1469" s="16"/>
      <c r="Q1469" s="16"/>
      <c r="R1469" s="16"/>
      <c r="S1469" s="54" t="s">
        <v>40</v>
      </c>
      <c r="T1469" s="16"/>
      <c r="U1469" s="16"/>
      <c r="V1469" s="16" t="str">
        <f t="shared" si="0"/>
        <v>B</v>
      </c>
      <c r="W1469" s="13" t="str">
        <f t="shared" si="1"/>
        <v>Q3</v>
      </c>
      <c r="X1469" s="16" t="s">
        <v>4028</v>
      </c>
      <c r="Y1469" s="16" t="s">
        <v>4527</v>
      </c>
      <c r="Z1469" s="16" t="s">
        <v>4521</v>
      </c>
    </row>
    <row r="1470" spans="1:26" ht="15" customHeight="1">
      <c r="A1470" s="48"/>
      <c r="B1470" s="48"/>
      <c r="C1470" s="89" t="s">
        <v>4492</v>
      </c>
      <c r="D1470" s="40">
        <v>1465</v>
      </c>
      <c r="E1470" s="52" t="s">
        <v>4518</v>
      </c>
      <c r="F1470" s="53" t="s">
        <v>51</v>
      </c>
      <c r="G1470" s="53" t="s">
        <v>58</v>
      </c>
      <c r="H1470" s="46"/>
      <c r="I1470" s="46"/>
      <c r="J1470" s="16" t="s">
        <v>4519</v>
      </c>
      <c r="K1470" s="16" t="s">
        <v>4520</v>
      </c>
      <c r="L1470" s="16">
        <v>2018</v>
      </c>
      <c r="M1470" s="16"/>
      <c r="N1470" s="16"/>
      <c r="O1470" s="16"/>
      <c r="P1470" s="54" t="s">
        <v>40</v>
      </c>
      <c r="Q1470" s="16"/>
      <c r="R1470" s="16"/>
      <c r="S1470" s="16"/>
      <c r="T1470" s="16"/>
      <c r="U1470" s="16"/>
      <c r="V1470" s="16" t="str">
        <f t="shared" si="0"/>
        <v>C</v>
      </c>
      <c r="W1470" s="13" t="str">
        <f t="shared" si="1"/>
        <v>Q4</v>
      </c>
      <c r="X1470" s="16" t="s">
        <v>4528</v>
      </c>
      <c r="Y1470" s="16" t="s">
        <v>4529</v>
      </c>
      <c r="Z1470" s="16" t="s">
        <v>43</v>
      </c>
    </row>
    <row r="1471" spans="1:26" ht="15" customHeight="1">
      <c r="A1471" s="48"/>
      <c r="B1471" s="48"/>
      <c r="C1471" s="89" t="s">
        <v>4492</v>
      </c>
      <c r="D1471" s="40">
        <v>1466</v>
      </c>
      <c r="E1471" s="52" t="s">
        <v>4530</v>
      </c>
      <c r="F1471" s="53" t="s">
        <v>58</v>
      </c>
      <c r="G1471" s="41"/>
      <c r="H1471" s="46"/>
      <c r="I1471" s="46"/>
      <c r="J1471" s="16" t="s">
        <v>4531</v>
      </c>
      <c r="K1471" s="16" t="s">
        <v>886</v>
      </c>
      <c r="L1471" s="16">
        <v>2018</v>
      </c>
      <c r="M1471" s="16"/>
      <c r="N1471" s="16"/>
      <c r="O1471" s="16"/>
      <c r="P1471" s="54" t="s">
        <v>40</v>
      </c>
      <c r="Q1471" s="16"/>
      <c r="R1471" s="16"/>
      <c r="S1471" s="16"/>
      <c r="T1471" s="16"/>
      <c r="U1471" s="16"/>
      <c r="V1471" s="16" t="str">
        <f t="shared" si="0"/>
        <v>C</v>
      </c>
      <c r="W1471" s="13" t="str">
        <f t="shared" si="1"/>
        <v>Q4</v>
      </c>
      <c r="X1471" s="16" t="s">
        <v>4532</v>
      </c>
      <c r="Y1471" s="16" t="s">
        <v>4533</v>
      </c>
      <c r="Z1471" s="16" t="s">
        <v>4521</v>
      </c>
    </row>
    <row r="1472" spans="1:26" ht="15" customHeight="1">
      <c r="A1472" s="48"/>
      <c r="B1472" s="48"/>
      <c r="C1472" s="89" t="s">
        <v>4492</v>
      </c>
      <c r="D1472" s="40">
        <v>1467</v>
      </c>
      <c r="E1472" s="52" t="s">
        <v>4534</v>
      </c>
      <c r="F1472" s="53" t="s">
        <v>58</v>
      </c>
      <c r="G1472" s="41"/>
      <c r="H1472" s="46"/>
      <c r="I1472" s="46"/>
      <c r="J1472" s="16" t="s">
        <v>873</v>
      </c>
      <c r="K1472" s="16" t="s">
        <v>874</v>
      </c>
      <c r="L1472" s="16">
        <v>2018</v>
      </c>
      <c r="M1472" s="16"/>
      <c r="N1472" s="16"/>
      <c r="O1472" s="16"/>
      <c r="P1472" s="16"/>
      <c r="Q1472" s="16"/>
      <c r="R1472" s="16"/>
      <c r="S1472" s="54" t="s">
        <v>40</v>
      </c>
      <c r="T1472" s="16"/>
      <c r="U1472" s="16"/>
      <c r="V1472" s="16" t="str">
        <f t="shared" si="0"/>
        <v>B</v>
      </c>
      <c r="W1472" s="13" t="str">
        <f t="shared" si="1"/>
        <v>Q3</v>
      </c>
      <c r="X1472" s="16" t="s">
        <v>4028</v>
      </c>
      <c r="Y1472" s="16" t="s">
        <v>4535</v>
      </c>
      <c r="Z1472" s="16" t="s">
        <v>43</v>
      </c>
    </row>
    <row r="1473" spans="1:26" ht="15" customHeight="1">
      <c r="A1473" s="48"/>
      <c r="B1473" s="48"/>
      <c r="C1473" s="89" t="s">
        <v>4492</v>
      </c>
      <c r="D1473" s="40">
        <v>1468</v>
      </c>
      <c r="E1473" s="52" t="s">
        <v>4536</v>
      </c>
      <c r="F1473" s="53" t="s">
        <v>58</v>
      </c>
      <c r="G1473" s="41"/>
      <c r="H1473" s="46"/>
      <c r="I1473" s="46"/>
      <c r="J1473" s="16" t="s">
        <v>4537</v>
      </c>
      <c r="K1473" s="16" t="s">
        <v>4538</v>
      </c>
      <c r="L1473" s="16">
        <v>2018</v>
      </c>
      <c r="M1473" s="16"/>
      <c r="N1473" s="16"/>
      <c r="O1473" s="16"/>
      <c r="P1473" s="16"/>
      <c r="Q1473" s="16"/>
      <c r="R1473" s="16"/>
      <c r="S1473" s="54" t="s">
        <v>40</v>
      </c>
      <c r="T1473" s="16"/>
      <c r="U1473" s="16"/>
      <c r="V1473" s="16" t="str">
        <f t="shared" si="0"/>
        <v>B</v>
      </c>
      <c r="W1473" s="13" t="str">
        <f t="shared" si="1"/>
        <v>Q3</v>
      </c>
      <c r="X1473" s="16" t="s">
        <v>4539</v>
      </c>
      <c r="Y1473" s="16" t="s">
        <v>4540</v>
      </c>
      <c r="Z1473" s="16" t="s">
        <v>4521</v>
      </c>
    </row>
    <row r="1474" spans="1:26" ht="15" customHeight="1">
      <c r="A1474" s="48"/>
      <c r="B1474" s="48"/>
      <c r="C1474" s="89" t="s">
        <v>4492</v>
      </c>
      <c r="D1474" s="40">
        <v>1469</v>
      </c>
      <c r="E1474" s="52" t="s">
        <v>4541</v>
      </c>
      <c r="F1474" s="53" t="s">
        <v>58</v>
      </c>
      <c r="G1474" s="53" t="s">
        <v>35</v>
      </c>
      <c r="H1474" s="46"/>
      <c r="I1474" s="46"/>
      <c r="J1474" s="16" t="s">
        <v>873</v>
      </c>
      <c r="K1474" s="16" t="s">
        <v>874</v>
      </c>
      <c r="L1474" s="16">
        <v>2018</v>
      </c>
      <c r="M1474" s="16"/>
      <c r="N1474" s="16"/>
      <c r="O1474" s="16"/>
      <c r="P1474" s="16"/>
      <c r="Q1474" s="16"/>
      <c r="R1474" s="16"/>
      <c r="S1474" s="54" t="s">
        <v>40</v>
      </c>
      <c r="T1474" s="16"/>
      <c r="U1474" s="16"/>
      <c r="V1474" s="16" t="str">
        <f t="shared" si="0"/>
        <v>B</v>
      </c>
      <c r="W1474" s="13" t="str">
        <f t="shared" si="1"/>
        <v>Q3</v>
      </c>
      <c r="X1474" s="16" t="s">
        <v>4028</v>
      </c>
      <c r="Y1474" s="16" t="s">
        <v>4535</v>
      </c>
      <c r="Z1474" s="16" t="s">
        <v>43</v>
      </c>
    </row>
    <row r="1475" spans="1:26" ht="15" customHeight="1">
      <c r="A1475" s="48"/>
      <c r="B1475" s="48"/>
      <c r="C1475" s="89" t="s">
        <v>4492</v>
      </c>
      <c r="D1475" s="40">
        <v>1470</v>
      </c>
      <c r="E1475" s="52" t="s">
        <v>4542</v>
      </c>
      <c r="F1475" s="53" t="s">
        <v>35</v>
      </c>
      <c r="G1475" s="41"/>
      <c r="H1475" s="46"/>
      <c r="I1475" s="46"/>
      <c r="J1475" s="16" t="s">
        <v>873</v>
      </c>
      <c r="K1475" s="16" t="s">
        <v>874</v>
      </c>
      <c r="L1475" s="16">
        <v>2018</v>
      </c>
      <c r="M1475" s="16"/>
      <c r="N1475" s="16"/>
      <c r="O1475" s="16"/>
      <c r="P1475" s="16"/>
      <c r="Q1475" s="16"/>
      <c r="R1475" s="16"/>
      <c r="S1475" s="54" t="s">
        <v>40</v>
      </c>
      <c r="T1475" s="16"/>
      <c r="U1475" s="16"/>
      <c r="V1475" s="16" t="str">
        <f t="shared" si="0"/>
        <v>B</v>
      </c>
      <c r="W1475" s="13" t="str">
        <f t="shared" si="1"/>
        <v>Q3</v>
      </c>
      <c r="X1475" s="16" t="s">
        <v>4028</v>
      </c>
      <c r="Y1475" s="16" t="s">
        <v>4543</v>
      </c>
      <c r="Z1475" s="16" t="s">
        <v>43</v>
      </c>
    </row>
    <row r="1476" spans="1:26" ht="15" customHeight="1">
      <c r="A1476" s="38"/>
      <c r="B1476" s="38"/>
      <c r="C1476" s="89" t="s">
        <v>4492</v>
      </c>
      <c r="D1476" s="40">
        <v>1471</v>
      </c>
      <c r="E1476" s="52" t="s">
        <v>4544</v>
      </c>
      <c r="F1476" s="53" t="s">
        <v>58</v>
      </c>
      <c r="G1476" s="53" t="s">
        <v>35</v>
      </c>
      <c r="H1476" s="46"/>
      <c r="I1476" s="46"/>
      <c r="J1476" s="16" t="s">
        <v>4545</v>
      </c>
      <c r="K1476" s="16" t="s">
        <v>4546</v>
      </c>
      <c r="L1476" s="16">
        <v>2016</v>
      </c>
      <c r="M1476" s="16"/>
      <c r="N1476" s="16"/>
      <c r="O1476" s="16"/>
      <c r="P1476" s="16"/>
      <c r="Q1476" s="16"/>
      <c r="R1476" s="16"/>
      <c r="S1476" s="16"/>
      <c r="T1476" s="54" t="s">
        <v>40</v>
      </c>
      <c r="U1476" s="16"/>
      <c r="V1476" s="16" t="str">
        <f t="shared" si="0"/>
        <v>C</v>
      </c>
      <c r="W1476" s="13" t="str">
        <f t="shared" si="1"/>
        <v>Q4</v>
      </c>
      <c r="X1476" s="16" t="s">
        <v>4547</v>
      </c>
      <c r="Y1476" s="16" t="s">
        <v>4548</v>
      </c>
      <c r="Z1476" s="16" t="s">
        <v>4521</v>
      </c>
    </row>
    <row r="1477" spans="1:26" ht="15" customHeight="1">
      <c r="A1477" s="38"/>
      <c r="B1477" s="38"/>
      <c r="C1477" s="89" t="s">
        <v>4492</v>
      </c>
      <c r="D1477" s="40">
        <v>1472</v>
      </c>
      <c r="E1477" s="52" t="s">
        <v>4549</v>
      </c>
      <c r="F1477" s="53" t="s">
        <v>58</v>
      </c>
      <c r="G1477" s="41"/>
      <c r="H1477" s="46"/>
      <c r="I1477" s="46"/>
      <c r="J1477" s="16" t="s">
        <v>1024</v>
      </c>
      <c r="K1477" s="16" t="s">
        <v>430</v>
      </c>
      <c r="L1477" s="16">
        <v>2017</v>
      </c>
      <c r="M1477" s="16"/>
      <c r="N1477" s="16"/>
      <c r="O1477" s="54" t="s">
        <v>40</v>
      </c>
      <c r="P1477" s="16"/>
      <c r="Q1477" s="16"/>
      <c r="R1477" s="16"/>
      <c r="S1477" s="16"/>
      <c r="T1477" s="16"/>
      <c r="U1477" s="16"/>
      <c r="V1477" s="16" t="str">
        <f t="shared" si="0"/>
        <v>B</v>
      </c>
      <c r="W1477" s="13" t="str">
        <f t="shared" si="1"/>
        <v>Q3</v>
      </c>
      <c r="X1477" s="16" t="s">
        <v>4550</v>
      </c>
      <c r="Y1477" s="16" t="s">
        <v>4551</v>
      </c>
      <c r="Z1477" s="16" t="s">
        <v>43</v>
      </c>
    </row>
    <row r="1478" spans="1:26" ht="15" customHeight="1">
      <c r="A1478" s="38"/>
      <c r="B1478" s="38"/>
      <c r="C1478" s="89" t="s">
        <v>4492</v>
      </c>
      <c r="D1478" s="40">
        <v>1473</v>
      </c>
      <c r="E1478" s="52" t="s">
        <v>4552</v>
      </c>
      <c r="F1478" s="53" t="s">
        <v>58</v>
      </c>
      <c r="G1478" s="41"/>
      <c r="H1478" s="46"/>
      <c r="I1478" s="46"/>
      <c r="J1478" s="16" t="s">
        <v>1936</v>
      </c>
      <c r="K1478" s="16" t="s">
        <v>126</v>
      </c>
      <c r="L1478" s="16">
        <v>2016</v>
      </c>
      <c r="M1478" s="16"/>
      <c r="N1478" s="16"/>
      <c r="O1478" s="16"/>
      <c r="P1478" s="54" t="s">
        <v>40</v>
      </c>
      <c r="Q1478" s="16"/>
      <c r="R1478" s="16"/>
      <c r="S1478" s="16"/>
      <c r="T1478" s="16"/>
      <c r="U1478" s="16"/>
      <c r="V1478" s="16" t="str">
        <f t="shared" si="0"/>
        <v>C</v>
      </c>
      <c r="W1478" s="13" t="str">
        <f t="shared" si="1"/>
        <v>Q4</v>
      </c>
      <c r="X1478" s="16" t="s">
        <v>1937</v>
      </c>
      <c r="Y1478" s="16" t="s">
        <v>4553</v>
      </c>
      <c r="Z1478" s="16" t="s">
        <v>4521</v>
      </c>
    </row>
    <row r="1479" spans="1:26" ht="15" customHeight="1">
      <c r="A1479" s="38"/>
      <c r="B1479" s="38"/>
      <c r="C1479" s="89" t="s">
        <v>4492</v>
      </c>
      <c r="D1479" s="40">
        <v>1474</v>
      </c>
      <c r="E1479" s="52" t="s">
        <v>4554</v>
      </c>
      <c r="F1479" s="53" t="s">
        <v>58</v>
      </c>
      <c r="G1479" s="41"/>
      <c r="H1479" s="46"/>
      <c r="I1479" s="46"/>
      <c r="J1479" s="16" t="s">
        <v>2371</v>
      </c>
      <c r="K1479" s="16" t="s">
        <v>573</v>
      </c>
      <c r="L1479" s="16">
        <v>2016</v>
      </c>
      <c r="M1479" s="16"/>
      <c r="N1479" s="16"/>
      <c r="O1479" s="16"/>
      <c r="P1479" s="16"/>
      <c r="Q1479" s="16"/>
      <c r="R1479" s="54" t="s">
        <v>40</v>
      </c>
      <c r="S1479" s="16"/>
      <c r="T1479" s="16"/>
      <c r="U1479" s="16"/>
      <c r="V1479" s="16" t="str">
        <f t="shared" si="0"/>
        <v>A2</v>
      </c>
      <c r="W1479" s="13" t="str">
        <f t="shared" si="1"/>
        <v>Q2</v>
      </c>
      <c r="X1479" s="16" t="s">
        <v>4555</v>
      </c>
      <c r="Y1479" s="16" t="s">
        <v>2898</v>
      </c>
      <c r="Z1479" s="16" t="s">
        <v>43</v>
      </c>
    </row>
    <row r="1480" spans="1:26" ht="15" customHeight="1">
      <c r="A1480" s="48"/>
      <c r="B1480" s="48"/>
      <c r="C1480" s="89" t="s">
        <v>4492</v>
      </c>
      <c r="D1480" s="40">
        <v>1475</v>
      </c>
      <c r="E1480" s="52" t="s">
        <v>4556</v>
      </c>
      <c r="F1480" s="53" t="s">
        <v>58</v>
      </c>
      <c r="G1480" s="53" t="s">
        <v>35</v>
      </c>
      <c r="H1480" s="46"/>
      <c r="I1480" s="46"/>
      <c r="J1480" s="16" t="s">
        <v>523</v>
      </c>
      <c r="K1480" s="16" t="s">
        <v>447</v>
      </c>
      <c r="L1480" s="16">
        <v>2015</v>
      </c>
      <c r="M1480" s="16"/>
      <c r="N1480" s="16"/>
      <c r="O1480" s="16"/>
      <c r="P1480" s="54" t="s">
        <v>40</v>
      </c>
      <c r="Q1480" s="16"/>
      <c r="R1480" s="16"/>
      <c r="S1480" s="16"/>
      <c r="T1480" s="16"/>
      <c r="U1480" s="16"/>
      <c r="V1480" s="16" t="str">
        <f t="shared" si="0"/>
        <v>C</v>
      </c>
      <c r="W1480" s="13" t="str">
        <f t="shared" si="1"/>
        <v>Q4</v>
      </c>
      <c r="X1480" s="16" t="s">
        <v>4557</v>
      </c>
      <c r="Y1480" s="16" t="s">
        <v>4037</v>
      </c>
      <c r="Z1480" s="16" t="s">
        <v>43</v>
      </c>
    </row>
    <row r="1481" spans="1:26" ht="15" customHeight="1">
      <c r="A1481" s="48"/>
      <c r="B1481" s="48"/>
      <c r="C1481" s="89" t="s">
        <v>4492</v>
      </c>
      <c r="D1481" s="40">
        <v>1476</v>
      </c>
      <c r="E1481" s="52" t="s">
        <v>4558</v>
      </c>
      <c r="F1481" s="53" t="s">
        <v>35</v>
      </c>
      <c r="G1481" s="41"/>
      <c r="H1481" s="46"/>
      <c r="I1481" s="46"/>
      <c r="J1481" s="16" t="s">
        <v>1128</v>
      </c>
      <c r="K1481" s="16" t="s">
        <v>1129</v>
      </c>
      <c r="L1481" s="16">
        <v>2015</v>
      </c>
      <c r="M1481" s="16"/>
      <c r="N1481" s="16"/>
      <c r="O1481" s="16"/>
      <c r="P1481" s="54" t="s">
        <v>40</v>
      </c>
      <c r="Q1481" s="16"/>
      <c r="R1481" s="16"/>
      <c r="S1481" s="16"/>
      <c r="T1481" s="16"/>
      <c r="U1481" s="16"/>
      <c r="V1481" s="16" t="str">
        <f t="shared" si="0"/>
        <v>C</v>
      </c>
      <c r="W1481" s="13" t="str">
        <f t="shared" si="1"/>
        <v>Q4</v>
      </c>
      <c r="X1481" s="16" t="s">
        <v>4559</v>
      </c>
      <c r="Y1481" s="16" t="s">
        <v>4560</v>
      </c>
      <c r="Z1481" s="16" t="s">
        <v>43</v>
      </c>
    </row>
    <row r="1482" spans="1:26" ht="15" customHeight="1">
      <c r="A1482" s="48"/>
      <c r="B1482" s="48"/>
      <c r="C1482" s="89" t="s">
        <v>4492</v>
      </c>
      <c r="D1482" s="40">
        <v>1477</v>
      </c>
      <c r="E1482" s="52" t="s">
        <v>4561</v>
      </c>
      <c r="F1482" s="53" t="s">
        <v>51</v>
      </c>
      <c r="G1482" s="53" t="s">
        <v>35</v>
      </c>
      <c r="H1482" s="46"/>
      <c r="I1482" s="46"/>
      <c r="J1482" s="16" t="s">
        <v>804</v>
      </c>
      <c r="K1482" s="16" t="s">
        <v>805</v>
      </c>
      <c r="L1482" s="16">
        <v>2014</v>
      </c>
      <c r="M1482" s="16"/>
      <c r="N1482" s="54" t="s">
        <v>40</v>
      </c>
      <c r="O1482" s="16"/>
      <c r="P1482" s="16"/>
      <c r="Q1482" s="16"/>
      <c r="R1482" s="16"/>
      <c r="S1482" s="16"/>
      <c r="T1482" s="16"/>
      <c r="U1482" s="16"/>
      <c r="V1482" s="16" t="str">
        <f t="shared" si="0"/>
        <v>A2</v>
      </c>
      <c r="W1482" s="13" t="str">
        <f t="shared" si="1"/>
        <v>Q2</v>
      </c>
      <c r="X1482" s="16" t="s">
        <v>4562</v>
      </c>
      <c r="Y1482" s="16" t="s">
        <v>2898</v>
      </c>
      <c r="Z1482" s="16" t="s">
        <v>43</v>
      </c>
    </row>
    <row r="1483" spans="1:26" ht="15" customHeight="1">
      <c r="A1483" s="48"/>
      <c r="B1483" s="48"/>
      <c r="C1483" s="89" t="s">
        <v>4492</v>
      </c>
      <c r="D1483" s="40">
        <v>1478</v>
      </c>
      <c r="E1483" s="52" t="s">
        <v>4563</v>
      </c>
      <c r="F1483" s="53" t="s">
        <v>58</v>
      </c>
      <c r="G1483" s="41"/>
      <c r="H1483" s="46"/>
      <c r="I1483" s="46"/>
      <c r="J1483" s="16" t="s">
        <v>804</v>
      </c>
      <c r="K1483" s="16" t="s">
        <v>805</v>
      </c>
      <c r="L1483" s="16">
        <v>2014</v>
      </c>
      <c r="M1483" s="16"/>
      <c r="N1483" s="54" t="s">
        <v>40</v>
      </c>
      <c r="O1483" s="16"/>
      <c r="P1483" s="16"/>
      <c r="Q1483" s="16"/>
      <c r="R1483" s="16"/>
      <c r="S1483" s="16"/>
      <c r="T1483" s="16"/>
      <c r="U1483" s="16"/>
      <c r="V1483" s="16" t="str">
        <f t="shared" si="0"/>
        <v>A2</v>
      </c>
      <c r="W1483" s="13" t="str">
        <f t="shared" si="1"/>
        <v>Q2</v>
      </c>
      <c r="X1483" s="16" t="s">
        <v>4564</v>
      </c>
      <c r="Y1483" s="16" t="s">
        <v>4565</v>
      </c>
      <c r="Z1483" s="16" t="s">
        <v>43</v>
      </c>
    </row>
    <row r="1484" spans="1:26" ht="15" customHeight="1">
      <c r="A1484" s="48"/>
      <c r="B1484" s="48"/>
      <c r="C1484" s="89" t="s">
        <v>4492</v>
      </c>
      <c r="D1484" s="40">
        <v>1479</v>
      </c>
      <c r="E1484" s="52" t="s">
        <v>4566</v>
      </c>
      <c r="F1484" s="53" t="s">
        <v>58</v>
      </c>
      <c r="G1484" s="41"/>
      <c r="H1484" s="46"/>
      <c r="I1484" s="46"/>
      <c r="J1484" s="16" t="s">
        <v>4567</v>
      </c>
      <c r="K1484" s="16" t="s">
        <v>4568</v>
      </c>
      <c r="L1484" s="16">
        <v>2013</v>
      </c>
      <c r="M1484" s="16"/>
      <c r="N1484" s="16"/>
      <c r="O1484" s="16"/>
      <c r="P1484" s="16"/>
      <c r="Q1484" s="16"/>
      <c r="R1484" s="16"/>
      <c r="S1484" s="16"/>
      <c r="T1484" s="16"/>
      <c r="U1484" s="54" t="s">
        <v>40</v>
      </c>
      <c r="V1484" s="16" t="str">
        <f t="shared" si="0"/>
        <v>NI</v>
      </c>
      <c r="W1484" s="13" t="str">
        <f t="shared" si="1"/>
        <v>NI</v>
      </c>
      <c r="X1484" s="16" t="s">
        <v>4569</v>
      </c>
      <c r="Y1484" s="16" t="s">
        <v>4570</v>
      </c>
      <c r="Z1484" s="16" t="s">
        <v>4521</v>
      </c>
    </row>
    <row r="1485" spans="1:26" ht="15" customHeight="1">
      <c r="A1485" s="48"/>
      <c r="B1485" s="48"/>
      <c r="C1485" s="89" t="s">
        <v>4492</v>
      </c>
      <c r="D1485" s="40">
        <v>1480</v>
      </c>
      <c r="E1485" s="52" t="s">
        <v>4571</v>
      </c>
      <c r="F1485" s="53" t="s">
        <v>58</v>
      </c>
      <c r="G1485" s="41"/>
      <c r="H1485" s="46"/>
      <c r="I1485" s="46"/>
      <c r="J1485" s="16" t="s">
        <v>804</v>
      </c>
      <c r="K1485" s="16" t="s">
        <v>805</v>
      </c>
      <c r="L1485" s="16">
        <v>2013</v>
      </c>
      <c r="M1485" s="16"/>
      <c r="N1485" s="54" t="s">
        <v>40</v>
      </c>
      <c r="O1485" s="16"/>
      <c r="P1485" s="16"/>
      <c r="Q1485" s="16"/>
      <c r="R1485" s="16"/>
      <c r="S1485" s="16"/>
      <c r="T1485" s="16"/>
      <c r="U1485" s="16"/>
      <c r="V1485" s="16" t="str">
        <f t="shared" si="0"/>
        <v>A2</v>
      </c>
      <c r="W1485" s="13" t="str">
        <f t="shared" si="1"/>
        <v>Q2</v>
      </c>
      <c r="X1485" s="16" t="s">
        <v>4028</v>
      </c>
      <c r="Y1485" s="16" t="s">
        <v>4052</v>
      </c>
      <c r="Z1485" s="16" t="s">
        <v>43</v>
      </c>
    </row>
    <row r="1486" spans="1:26" ht="15" customHeight="1">
      <c r="A1486" s="86"/>
      <c r="B1486" s="86"/>
      <c r="C1486" s="87" t="s">
        <v>4572</v>
      </c>
      <c r="D1486" s="40">
        <v>1481</v>
      </c>
      <c r="E1486" s="84" t="s">
        <v>4573</v>
      </c>
      <c r="F1486" s="11" t="s">
        <v>58</v>
      </c>
      <c r="G1486" s="93"/>
      <c r="H1486" s="14"/>
      <c r="I1486" s="13" t="s">
        <v>59</v>
      </c>
      <c r="J1486" s="14" t="s">
        <v>4574</v>
      </c>
      <c r="K1486" s="14" t="s">
        <v>3069</v>
      </c>
      <c r="L1486" s="13">
        <v>2020</v>
      </c>
      <c r="M1486" s="14"/>
      <c r="N1486" s="14"/>
      <c r="O1486" s="14"/>
      <c r="P1486" s="14"/>
      <c r="Q1486" s="13"/>
      <c r="R1486" s="14"/>
      <c r="S1486" s="14" t="s">
        <v>172</v>
      </c>
      <c r="T1486" s="14"/>
      <c r="U1486" s="14"/>
      <c r="V1486" s="16" t="str">
        <f t="shared" si="0"/>
        <v>B</v>
      </c>
      <c r="W1486" s="13" t="str">
        <f t="shared" si="1"/>
        <v>Q3</v>
      </c>
      <c r="X1486" s="13"/>
      <c r="Y1486" s="78" t="s">
        <v>4575</v>
      </c>
      <c r="Z1486" s="13"/>
    </row>
    <row r="1487" spans="1:26" ht="15" customHeight="1">
      <c r="A1487" s="48"/>
      <c r="B1487" s="48"/>
      <c r="C1487" s="89" t="s">
        <v>4572</v>
      </c>
      <c r="D1487" s="40">
        <v>1482</v>
      </c>
      <c r="E1487" s="69" t="s">
        <v>4576</v>
      </c>
      <c r="F1487" s="53" t="s">
        <v>51</v>
      </c>
      <c r="G1487" s="41"/>
      <c r="H1487" s="46"/>
      <c r="I1487" s="16" t="s">
        <v>59</v>
      </c>
      <c r="J1487" s="46" t="s">
        <v>4577</v>
      </c>
      <c r="K1487" s="70" t="s">
        <v>4578</v>
      </c>
      <c r="L1487" s="16">
        <v>2021</v>
      </c>
      <c r="M1487" s="46"/>
      <c r="N1487" s="46"/>
      <c r="O1487" s="46"/>
      <c r="P1487" s="45" t="s">
        <v>40</v>
      </c>
      <c r="Q1487" s="16"/>
      <c r="R1487" s="46"/>
      <c r="S1487" s="46"/>
      <c r="T1487" s="45" t="s">
        <v>40</v>
      </c>
      <c r="U1487" s="46"/>
      <c r="V1487" s="16" t="str">
        <f t="shared" si="0"/>
        <v>C</v>
      </c>
      <c r="W1487" s="13" t="str">
        <f t="shared" si="1"/>
        <v>Q4</v>
      </c>
      <c r="X1487" s="118" t="s">
        <v>4579</v>
      </c>
      <c r="Y1487" s="16" t="s">
        <v>4580</v>
      </c>
      <c r="Z1487" s="16" t="s">
        <v>4581</v>
      </c>
    </row>
    <row r="1488" spans="1:26" ht="15" customHeight="1">
      <c r="A1488" s="48"/>
      <c r="B1488" s="48"/>
      <c r="C1488" s="89" t="s">
        <v>4572</v>
      </c>
      <c r="D1488" s="40">
        <v>1483</v>
      </c>
      <c r="E1488" s="69" t="s">
        <v>4582</v>
      </c>
      <c r="F1488" s="53" t="s">
        <v>51</v>
      </c>
      <c r="G1488" s="41"/>
      <c r="H1488" s="46"/>
      <c r="I1488" s="16" t="s">
        <v>59</v>
      </c>
      <c r="J1488" s="46" t="s">
        <v>4583</v>
      </c>
      <c r="K1488" s="45" t="s">
        <v>4584</v>
      </c>
      <c r="L1488" s="16">
        <v>2021</v>
      </c>
      <c r="M1488" s="46"/>
      <c r="N1488" s="46"/>
      <c r="O1488" s="46"/>
      <c r="P1488" s="46"/>
      <c r="Q1488" s="16"/>
      <c r="R1488" s="46"/>
      <c r="S1488" s="46"/>
      <c r="T1488" s="45"/>
      <c r="U1488" s="45" t="s">
        <v>40</v>
      </c>
      <c r="V1488" s="16" t="str">
        <f t="shared" si="0"/>
        <v>NI</v>
      </c>
      <c r="W1488" s="13" t="str">
        <f t="shared" si="1"/>
        <v>NI</v>
      </c>
      <c r="X1488" s="118" t="s">
        <v>4585</v>
      </c>
      <c r="Y1488" s="16" t="s">
        <v>4586</v>
      </c>
      <c r="Z1488" s="16"/>
    </row>
    <row r="1489" spans="1:26" ht="15" customHeight="1">
      <c r="A1489" s="48"/>
      <c r="B1489" s="48"/>
      <c r="C1489" s="89" t="s">
        <v>4572</v>
      </c>
      <c r="D1489" s="40">
        <v>1484</v>
      </c>
      <c r="E1489" s="69" t="s">
        <v>4587</v>
      </c>
      <c r="F1489" s="53" t="s">
        <v>51</v>
      </c>
      <c r="G1489" s="41"/>
      <c r="H1489" s="46"/>
      <c r="I1489" s="16" t="s">
        <v>753</v>
      </c>
      <c r="J1489" s="46" t="s">
        <v>1229</v>
      </c>
      <c r="K1489" s="46" t="s">
        <v>874</v>
      </c>
      <c r="L1489" s="16">
        <v>2021</v>
      </c>
      <c r="M1489" s="46"/>
      <c r="N1489" s="46"/>
      <c r="O1489" s="46"/>
      <c r="P1489" s="46"/>
      <c r="Q1489" s="16"/>
      <c r="R1489" s="46"/>
      <c r="S1489" s="45" t="s">
        <v>40</v>
      </c>
      <c r="T1489" s="46"/>
      <c r="U1489" s="46"/>
      <c r="V1489" s="16" t="str">
        <f t="shared" si="0"/>
        <v>B</v>
      </c>
      <c r="W1489" s="13" t="str">
        <f t="shared" si="1"/>
        <v>Q3</v>
      </c>
      <c r="X1489" s="118"/>
      <c r="Y1489" s="16" t="s">
        <v>4588</v>
      </c>
      <c r="Z1489" s="16"/>
    </row>
    <row r="1490" spans="1:26" ht="15" customHeight="1">
      <c r="A1490" s="48"/>
      <c r="B1490" s="48"/>
      <c r="C1490" s="89" t="s">
        <v>4572</v>
      </c>
      <c r="D1490" s="40">
        <v>1485</v>
      </c>
      <c r="E1490" s="52" t="s">
        <v>4589</v>
      </c>
      <c r="F1490" s="53" t="s">
        <v>58</v>
      </c>
      <c r="G1490" s="41"/>
      <c r="H1490" s="46"/>
      <c r="I1490" s="16" t="s">
        <v>59</v>
      </c>
      <c r="J1490" s="16" t="s">
        <v>4590</v>
      </c>
      <c r="K1490" s="16" t="s">
        <v>278</v>
      </c>
      <c r="L1490" s="16">
        <v>2020</v>
      </c>
      <c r="M1490" s="46"/>
      <c r="N1490" s="46"/>
      <c r="O1490" s="46"/>
      <c r="P1490" s="46"/>
      <c r="Q1490" s="16" t="s">
        <v>172</v>
      </c>
      <c r="R1490" s="46"/>
      <c r="S1490" s="46"/>
      <c r="T1490" s="46"/>
      <c r="U1490" s="46"/>
      <c r="V1490" s="16" t="str">
        <f t="shared" si="0"/>
        <v>A1</v>
      </c>
      <c r="W1490" s="13" t="str">
        <f t="shared" si="1"/>
        <v>Q1</v>
      </c>
      <c r="X1490" s="7" t="s">
        <v>4591</v>
      </c>
      <c r="Y1490" s="16" t="s">
        <v>4592</v>
      </c>
      <c r="Z1490" s="16" t="s">
        <v>4581</v>
      </c>
    </row>
    <row r="1491" spans="1:26" ht="15" customHeight="1">
      <c r="A1491" s="48"/>
      <c r="B1491" s="48"/>
      <c r="C1491" s="89" t="s">
        <v>4572</v>
      </c>
      <c r="D1491" s="40">
        <v>1486</v>
      </c>
      <c r="E1491" s="52" t="s">
        <v>4593</v>
      </c>
      <c r="F1491" s="53" t="s">
        <v>58</v>
      </c>
      <c r="G1491" s="41"/>
      <c r="H1491" s="46"/>
      <c r="I1491" s="16" t="s">
        <v>59</v>
      </c>
      <c r="J1491" s="16" t="s">
        <v>4594</v>
      </c>
      <c r="K1491" s="16" t="s">
        <v>4595</v>
      </c>
      <c r="L1491" s="16">
        <v>2020</v>
      </c>
      <c r="M1491" s="16"/>
      <c r="N1491" s="16"/>
      <c r="O1491" s="16"/>
      <c r="P1491" s="16"/>
      <c r="Q1491" s="16"/>
      <c r="R1491" s="16" t="s">
        <v>172</v>
      </c>
      <c r="S1491" s="16"/>
      <c r="T1491" s="16"/>
      <c r="U1491" s="16"/>
      <c r="V1491" s="16" t="str">
        <f t="shared" si="0"/>
        <v>A2</v>
      </c>
      <c r="W1491" s="13" t="str">
        <f t="shared" si="1"/>
        <v>Q2</v>
      </c>
      <c r="X1491" s="16" t="s">
        <v>4596</v>
      </c>
      <c r="Y1491" s="16" t="s">
        <v>4597</v>
      </c>
      <c r="Z1491" s="16" t="s">
        <v>4581</v>
      </c>
    </row>
    <row r="1492" spans="1:26" ht="15" customHeight="1">
      <c r="A1492" s="48"/>
      <c r="B1492" s="48"/>
      <c r="C1492" s="89" t="s">
        <v>4572</v>
      </c>
      <c r="D1492" s="40">
        <v>1487</v>
      </c>
      <c r="E1492" s="52" t="s">
        <v>4598</v>
      </c>
      <c r="F1492" s="53" t="s">
        <v>58</v>
      </c>
      <c r="G1492" s="41"/>
      <c r="H1492" s="46"/>
      <c r="I1492" s="16" t="s">
        <v>59</v>
      </c>
      <c r="J1492" s="16" t="s">
        <v>4594</v>
      </c>
      <c r="K1492" s="16" t="s">
        <v>4599</v>
      </c>
      <c r="L1492" s="16">
        <v>2020</v>
      </c>
      <c r="M1492" s="46"/>
      <c r="N1492" s="46"/>
      <c r="O1492" s="46"/>
      <c r="P1492" s="46"/>
      <c r="Q1492" s="46"/>
      <c r="R1492" s="16" t="s">
        <v>172</v>
      </c>
      <c r="S1492" s="46"/>
      <c r="T1492" s="46"/>
      <c r="U1492" s="46"/>
      <c r="V1492" s="16" t="str">
        <f t="shared" si="0"/>
        <v>A2</v>
      </c>
      <c r="W1492" s="13" t="str">
        <f t="shared" si="1"/>
        <v>Q2</v>
      </c>
      <c r="X1492" s="46" t="s">
        <v>4600</v>
      </c>
      <c r="Y1492" s="16" t="s">
        <v>4597</v>
      </c>
      <c r="Z1492" s="16" t="s">
        <v>4581</v>
      </c>
    </row>
    <row r="1493" spans="1:26" ht="15" customHeight="1">
      <c r="A1493" s="48"/>
      <c r="B1493" s="48"/>
      <c r="C1493" s="89" t="s">
        <v>4572</v>
      </c>
      <c r="D1493" s="40">
        <v>1488</v>
      </c>
      <c r="E1493" s="52" t="s">
        <v>4601</v>
      </c>
      <c r="F1493" s="53" t="s">
        <v>72</v>
      </c>
      <c r="G1493" s="41"/>
      <c r="H1493" s="46"/>
      <c r="I1493" s="16" t="s">
        <v>59</v>
      </c>
      <c r="J1493" s="16" t="s">
        <v>4594</v>
      </c>
      <c r="K1493" s="16" t="s">
        <v>4602</v>
      </c>
      <c r="L1493" s="16">
        <v>2020</v>
      </c>
      <c r="M1493" s="16"/>
      <c r="N1493" s="16"/>
      <c r="O1493" s="16"/>
      <c r="P1493" s="16"/>
      <c r="Q1493" s="16"/>
      <c r="R1493" s="16" t="s">
        <v>172</v>
      </c>
      <c r="S1493" s="16"/>
      <c r="T1493" s="16"/>
      <c r="U1493" s="16"/>
      <c r="V1493" s="16" t="str">
        <f t="shared" si="0"/>
        <v>A2</v>
      </c>
      <c r="W1493" s="13" t="str">
        <f t="shared" si="1"/>
        <v>Q2</v>
      </c>
      <c r="X1493" s="46" t="s">
        <v>4603</v>
      </c>
      <c r="Y1493" s="16" t="s">
        <v>4597</v>
      </c>
      <c r="Z1493" s="16" t="s">
        <v>4581</v>
      </c>
    </row>
    <row r="1494" spans="1:26" ht="15" customHeight="1">
      <c r="A1494" s="48"/>
      <c r="B1494" s="48"/>
      <c r="C1494" s="89" t="s">
        <v>4572</v>
      </c>
      <c r="D1494" s="40">
        <v>1489</v>
      </c>
      <c r="E1494" s="52" t="s">
        <v>4604</v>
      </c>
      <c r="F1494" s="53" t="s">
        <v>58</v>
      </c>
      <c r="G1494" s="41"/>
      <c r="H1494" s="46"/>
      <c r="I1494" s="16" t="s">
        <v>59</v>
      </c>
      <c r="J1494" s="16" t="s">
        <v>4594</v>
      </c>
      <c r="K1494" s="16" t="s">
        <v>4605</v>
      </c>
      <c r="L1494" s="16">
        <v>2020</v>
      </c>
      <c r="M1494" s="16"/>
      <c r="N1494" s="16"/>
      <c r="O1494" s="16"/>
      <c r="P1494" s="16"/>
      <c r="Q1494" s="16"/>
      <c r="R1494" s="16" t="s">
        <v>172</v>
      </c>
      <c r="S1494" s="16"/>
      <c r="T1494" s="16"/>
      <c r="U1494" s="16"/>
      <c r="V1494" s="16" t="str">
        <f t="shared" si="0"/>
        <v>A2</v>
      </c>
      <c r="W1494" s="13" t="str">
        <f t="shared" si="1"/>
        <v>Q2</v>
      </c>
      <c r="X1494" s="16" t="s">
        <v>4606</v>
      </c>
      <c r="Y1494" s="16" t="s">
        <v>4597</v>
      </c>
      <c r="Z1494" s="16" t="s">
        <v>4581</v>
      </c>
    </row>
    <row r="1495" spans="1:26" ht="15" customHeight="1">
      <c r="A1495" s="48"/>
      <c r="B1495" s="48"/>
      <c r="C1495" s="89" t="s">
        <v>4572</v>
      </c>
      <c r="D1495" s="40">
        <v>1490</v>
      </c>
      <c r="E1495" s="119" t="s">
        <v>4607</v>
      </c>
      <c r="F1495" s="53" t="s">
        <v>58</v>
      </c>
      <c r="G1495" s="41"/>
      <c r="H1495" s="46"/>
      <c r="I1495" s="16" t="s">
        <v>52</v>
      </c>
      <c r="J1495" s="16" t="s">
        <v>4608</v>
      </c>
      <c r="K1495" s="16" t="s">
        <v>216</v>
      </c>
      <c r="L1495" s="16">
        <v>2019</v>
      </c>
      <c r="M1495" s="16"/>
      <c r="N1495" s="16" t="s">
        <v>172</v>
      </c>
      <c r="O1495" s="16"/>
      <c r="P1495" s="16"/>
      <c r="Q1495" s="16"/>
      <c r="R1495" s="16"/>
      <c r="S1495" s="16"/>
      <c r="T1495" s="16"/>
      <c r="U1495" s="16"/>
      <c r="V1495" s="16" t="str">
        <f t="shared" si="0"/>
        <v>A2</v>
      </c>
      <c r="W1495" s="13" t="str">
        <f t="shared" si="1"/>
        <v>Q2</v>
      </c>
      <c r="X1495" s="79"/>
      <c r="Y1495" s="16" t="s">
        <v>3649</v>
      </c>
      <c r="Z1495" s="16" t="s">
        <v>43</v>
      </c>
    </row>
    <row r="1496" spans="1:26" ht="15" customHeight="1">
      <c r="A1496" s="48"/>
      <c r="B1496" s="48"/>
      <c r="C1496" s="89" t="s">
        <v>4572</v>
      </c>
      <c r="D1496" s="40">
        <v>1491</v>
      </c>
      <c r="E1496" s="119" t="s">
        <v>4609</v>
      </c>
      <c r="F1496" s="53" t="s">
        <v>51</v>
      </c>
      <c r="G1496" s="41"/>
      <c r="H1496" s="46"/>
      <c r="I1496" s="16" t="s">
        <v>237</v>
      </c>
      <c r="J1496" s="16" t="s">
        <v>4610</v>
      </c>
      <c r="K1496" s="16" t="s">
        <v>239</v>
      </c>
      <c r="L1496" s="16">
        <v>2019</v>
      </c>
      <c r="M1496" s="16"/>
      <c r="N1496" s="16"/>
      <c r="O1496" s="16" t="s">
        <v>172</v>
      </c>
      <c r="P1496" s="16"/>
      <c r="Q1496" s="16"/>
      <c r="R1496" s="16"/>
      <c r="S1496" s="16"/>
      <c r="T1496" s="16"/>
      <c r="U1496" s="16"/>
      <c r="V1496" s="16" t="str">
        <f t="shared" si="0"/>
        <v>B</v>
      </c>
      <c r="W1496" s="13" t="str">
        <f t="shared" si="1"/>
        <v>Q3</v>
      </c>
      <c r="X1496" s="79"/>
      <c r="Y1496" s="16" t="s">
        <v>3649</v>
      </c>
      <c r="Z1496" s="16" t="s">
        <v>43</v>
      </c>
    </row>
    <row r="1497" spans="1:26" ht="15" customHeight="1">
      <c r="A1497" s="48"/>
      <c r="B1497" s="48"/>
      <c r="C1497" s="89" t="s">
        <v>4572</v>
      </c>
      <c r="D1497" s="40">
        <v>1492</v>
      </c>
      <c r="E1497" s="120" t="s">
        <v>4611</v>
      </c>
      <c r="F1497" s="53" t="s">
        <v>51</v>
      </c>
      <c r="G1497" s="41"/>
      <c r="H1497" s="46"/>
      <c r="I1497" s="16" t="s">
        <v>91</v>
      </c>
      <c r="J1497" s="16" t="s">
        <v>266</v>
      </c>
      <c r="K1497" s="16" t="s">
        <v>267</v>
      </c>
      <c r="L1497" s="16">
        <v>2019</v>
      </c>
      <c r="M1497" s="16"/>
      <c r="N1497" s="16" t="s">
        <v>172</v>
      </c>
      <c r="O1497" s="16"/>
      <c r="P1497" s="16"/>
      <c r="Q1497" s="16"/>
      <c r="R1497" s="16"/>
      <c r="S1497" s="16"/>
      <c r="T1497" s="16"/>
      <c r="U1497" s="16"/>
      <c r="V1497" s="16" t="str">
        <f t="shared" si="0"/>
        <v>A2</v>
      </c>
      <c r="W1497" s="13" t="str">
        <f t="shared" si="1"/>
        <v>Q2</v>
      </c>
      <c r="X1497" s="79"/>
      <c r="Y1497" s="16" t="s">
        <v>3649</v>
      </c>
      <c r="Z1497" s="16" t="s">
        <v>43</v>
      </c>
    </row>
    <row r="1498" spans="1:26" ht="15" customHeight="1">
      <c r="A1498" s="48"/>
      <c r="B1498" s="48"/>
      <c r="C1498" s="89" t="s">
        <v>4572</v>
      </c>
      <c r="D1498" s="40">
        <v>1493</v>
      </c>
      <c r="E1498" s="120" t="s">
        <v>258</v>
      </c>
      <c r="F1498" s="53" t="s">
        <v>35</v>
      </c>
      <c r="G1498" s="41"/>
      <c r="H1498" s="46"/>
      <c r="I1498" s="54" t="s">
        <v>110</v>
      </c>
      <c r="J1498" s="16" t="s">
        <v>4612</v>
      </c>
      <c r="K1498" s="16" t="s">
        <v>261</v>
      </c>
      <c r="L1498" s="16">
        <v>2019</v>
      </c>
      <c r="M1498" s="16" t="s">
        <v>172</v>
      </c>
      <c r="N1498" s="16"/>
      <c r="O1498" s="16"/>
      <c r="P1498" s="16"/>
      <c r="Q1498" s="16"/>
      <c r="R1498" s="16"/>
      <c r="S1498" s="16"/>
      <c r="T1498" s="16"/>
      <c r="U1498" s="16"/>
      <c r="V1498" s="16" t="str">
        <f t="shared" si="0"/>
        <v>A1</v>
      </c>
      <c r="W1498" s="13" t="str">
        <f t="shared" si="1"/>
        <v>Q1</v>
      </c>
      <c r="X1498" s="79"/>
      <c r="Y1498" s="16" t="s">
        <v>3649</v>
      </c>
      <c r="Z1498" s="16" t="s">
        <v>43</v>
      </c>
    </row>
    <row r="1499" spans="1:26" ht="15" customHeight="1">
      <c r="A1499" s="48"/>
      <c r="B1499" s="48"/>
      <c r="C1499" s="89" t="s">
        <v>4572</v>
      </c>
      <c r="D1499" s="40">
        <v>1494</v>
      </c>
      <c r="E1499" s="119" t="s">
        <v>4613</v>
      </c>
      <c r="F1499" s="53" t="s">
        <v>51</v>
      </c>
      <c r="G1499" s="41"/>
      <c r="H1499" s="46"/>
      <c r="I1499" s="54" t="s">
        <v>110</v>
      </c>
      <c r="J1499" s="16" t="s">
        <v>4612</v>
      </c>
      <c r="K1499" s="16" t="s">
        <v>261</v>
      </c>
      <c r="L1499" s="16">
        <v>2019</v>
      </c>
      <c r="M1499" s="16" t="s">
        <v>172</v>
      </c>
      <c r="N1499" s="16"/>
      <c r="O1499" s="16"/>
      <c r="P1499" s="16"/>
      <c r="Q1499" s="16"/>
      <c r="R1499" s="16"/>
      <c r="S1499" s="16"/>
      <c r="T1499" s="16"/>
      <c r="U1499" s="16"/>
      <c r="V1499" s="16" t="str">
        <f t="shared" si="0"/>
        <v>A1</v>
      </c>
      <c r="W1499" s="13" t="str">
        <f t="shared" si="1"/>
        <v>Q1</v>
      </c>
      <c r="X1499" s="79"/>
      <c r="Y1499" s="16" t="s">
        <v>3649</v>
      </c>
      <c r="Z1499" s="16" t="s">
        <v>43</v>
      </c>
    </row>
    <row r="1500" spans="1:26" ht="15" customHeight="1">
      <c r="A1500" s="48"/>
      <c r="B1500" s="48"/>
      <c r="C1500" s="89" t="s">
        <v>4572</v>
      </c>
      <c r="D1500" s="40">
        <v>1495</v>
      </c>
      <c r="E1500" s="120" t="s">
        <v>4614</v>
      </c>
      <c r="F1500" s="53" t="s">
        <v>58</v>
      </c>
      <c r="G1500" s="41"/>
      <c r="H1500" s="46"/>
      <c r="I1500" s="16" t="s">
        <v>59</v>
      </c>
      <c r="J1500" s="16" t="s">
        <v>4615</v>
      </c>
      <c r="K1500" s="16" t="s">
        <v>4001</v>
      </c>
      <c r="L1500" s="16">
        <v>2019</v>
      </c>
      <c r="M1500" s="16"/>
      <c r="N1500" s="16"/>
      <c r="O1500" s="16"/>
      <c r="P1500" s="16" t="s">
        <v>172</v>
      </c>
      <c r="Q1500" s="16"/>
      <c r="R1500" s="16"/>
      <c r="S1500" s="16"/>
      <c r="T1500" s="16"/>
      <c r="U1500" s="16"/>
      <c r="V1500" s="16" t="str">
        <f t="shared" si="0"/>
        <v>C</v>
      </c>
      <c r="W1500" s="13" t="str">
        <f t="shared" si="1"/>
        <v>Q4</v>
      </c>
      <c r="X1500" s="79" t="s">
        <v>4616</v>
      </c>
      <c r="Y1500" s="16" t="s">
        <v>4617</v>
      </c>
      <c r="Z1500" s="16" t="s">
        <v>43</v>
      </c>
    </row>
    <row r="1501" spans="1:26" ht="15" customHeight="1">
      <c r="A1501" s="48"/>
      <c r="B1501" s="48"/>
      <c r="C1501" s="89" t="s">
        <v>4572</v>
      </c>
      <c r="D1501" s="40">
        <v>1496</v>
      </c>
      <c r="E1501" s="120" t="s">
        <v>4618</v>
      </c>
      <c r="F1501" s="53" t="s">
        <v>58</v>
      </c>
      <c r="G1501" s="41"/>
      <c r="H1501" s="46"/>
      <c r="I1501" s="16" t="s">
        <v>91</v>
      </c>
      <c r="J1501" s="16" t="s">
        <v>4619</v>
      </c>
      <c r="K1501" s="16" t="s">
        <v>149</v>
      </c>
      <c r="L1501" s="16">
        <v>2019</v>
      </c>
      <c r="M1501" s="16"/>
      <c r="N1501" s="16" t="s">
        <v>172</v>
      </c>
      <c r="O1501" s="16"/>
      <c r="P1501" s="16"/>
      <c r="Q1501" s="16"/>
      <c r="R1501" s="16"/>
      <c r="S1501" s="16"/>
      <c r="T1501" s="16"/>
      <c r="U1501" s="16"/>
      <c r="V1501" s="16" t="str">
        <f t="shared" si="0"/>
        <v>A2</v>
      </c>
      <c r="W1501" s="13" t="str">
        <f t="shared" si="1"/>
        <v>Q2</v>
      </c>
      <c r="X1501" s="79"/>
      <c r="Y1501" s="16" t="s">
        <v>4620</v>
      </c>
      <c r="Z1501" s="16" t="s">
        <v>43</v>
      </c>
    </row>
    <row r="1502" spans="1:26" ht="15" customHeight="1">
      <c r="A1502" s="48"/>
      <c r="B1502" s="48"/>
      <c r="C1502" s="89" t="s">
        <v>4572</v>
      </c>
      <c r="D1502" s="40">
        <v>1497</v>
      </c>
      <c r="E1502" s="120" t="s">
        <v>4621</v>
      </c>
      <c r="F1502" s="53" t="s">
        <v>58</v>
      </c>
      <c r="G1502" s="41"/>
      <c r="H1502" s="46"/>
      <c r="I1502" s="16" t="s">
        <v>102</v>
      </c>
      <c r="J1502" s="16" t="s">
        <v>4622</v>
      </c>
      <c r="K1502" s="16" t="s">
        <v>4623</v>
      </c>
      <c r="L1502" s="16">
        <v>2019</v>
      </c>
      <c r="M1502" s="54" t="s">
        <v>40</v>
      </c>
      <c r="N1502" s="16"/>
      <c r="O1502" s="16"/>
      <c r="P1502" s="16"/>
      <c r="Q1502" s="16"/>
      <c r="R1502" s="16"/>
      <c r="S1502" s="16"/>
      <c r="T1502" s="16"/>
      <c r="U1502" s="16"/>
      <c r="V1502" s="16" t="str">
        <f t="shared" si="0"/>
        <v>A1</v>
      </c>
      <c r="W1502" s="13" t="str">
        <f t="shared" si="1"/>
        <v>Q1</v>
      </c>
      <c r="X1502" s="79" t="s">
        <v>4624</v>
      </c>
      <c r="Y1502" s="16" t="s">
        <v>4625</v>
      </c>
      <c r="Z1502" s="16" t="s">
        <v>43</v>
      </c>
    </row>
    <row r="1503" spans="1:26" ht="15" customHeight="1">
      <c r="A1503" s="48"/>
      <c r="B1503" s="48"/>
      <c r="C1503" s="89" t="s">
        <v>4572</v>
      </c>
      <c r="D1503" s="40">
        <v>1498</v>
      </c>
      <c r="E1503" s="119" t="s">
        <v>4626</v>
      </c>
      <c r="F1503" s="53" t="s">
        <v>58</v>
      </c>
      <c r="G1503" s="41"/>
      <c r="H1503" s="46"/>
      <c r="I1503" s="16" t="s">
        <v>75</v>
      </c>
      <c r="J1503" s="16" t="s">
        <v>244</v>
      </c>
      <c r="K1503" s="16" t="s">
        <v>245</v>
      </c>
      <c r="L1503" s="16">
        <v>2019</v>
      </c>
      <c r="M1503" s="16" t="s">
        <v>172</v>
      </c>
      <c r="N1503" s="16"/>
      <c r="O1503" s="16"/>
      <c r="P1503" s="16"/>
      <c r="Q1503" s="16"/>
      <c r="R1503" s="16"/>
      <c r="S1503" s="16"/>
      <c r="T1503" s="16"/>
      <c r="U1503" s="16"/>
      <c r="V1503" s="16" t="str">
        <f t="shared" si="0"/>
        <v>A1</v>
      </c>
      <c r="W1503" s="13" t="str">
        <f t="shared" si="1"/>
        <v>Q1</v>
      </c>
      <c r="X1503" s="79"/>
      <c r="Y1503" s="16" t="s">
        <v>3649</v>
      </c>
      <c r="Z1503" s="16" t="s">
        <v>43</v>
      </c>
    </row>
    <row r="1504" spans="1:26" ht="15" customHeight="1">
      <c r="A1504" s="48"/>
      <c r="B1504" s="48"/>
      <c r="C1504" s="89" t="s">
        <v>4572</v>
      </c>
      <c r="D1504" s="40">
        <v>1499</v>
      </c>
      <c r="E1504" s="120" t="s">
        <v>4627</v>
      </c>
      <c r="F1504" s="53" t="s">
        <v>72</v>
      </c>
      <c r="G1504" s="41"/>
      <c r="H1504" s="46"/>
      <c r="I1504" s="16" t="s">
        <v>59</v>
      </c>
      <c r="J1504" s="16" t="s">
        <v>4628</v>
      </c>
      <c r="K1504" s="16" t="s">
        <v>4629</v>
      </c>
      <c r="L1504" s="16">
        <v>2019</v>
      </c>
      <c r="M1504" s="16" t="s">
        <v>172</v>
      </c>
      <c r="N1504" s="16"/>
      <c r="O1504" s="16"/>
      <c r="P1504" s="16"/>
      <c r="Q1504" s="16"/>
      <c r="R1504" s="16"/>
      <c r="S1504" s="54"/>
      <c r="T1504" s="16"/>
      <c r="U1504" s="16"/>
      <c r="V1504" s="16" t="str">
        <f t="shared" si="0"/>
        <v>A1</v>
      </c>
      <c r="W1504" s="13" t="str">
        <f t="shared" si="1"/>
        <v>Q1</v>
      </c>
      <c r="X1504" s="79" t="s">
        <v>4630</v>
      </c>
      <c r="Y1504" s="16" t="s">
        <v>4597</v>
      </c>
      <c r="Z1504" s="16" t="s">
        <v>43</v>
      </c>
    </row>
    <row r="1505" spans="1:26" ht="15" customHeight="1">
      <c r="A1505" s="48"/>
      <c r="B1505" s="48"/>
      <c r="C1505" s="89" t="s">
        <v>4572</v>
      </c>
      <c r="D1505" s="40">
        <v>1500</v>
      </c>
      <c r="E1505" s="119" t="s">
        <v>4631</v>
      </c>
      <c r="F1505" s="53" t="s">
        <v>58</v>
      </c>
      <c r="G1505" s="41"/>
      <c r="H1505" s="46"/>
      <c r="I1505" s="16" t="s">
        <v>124</v>
      </c>
      <c r="J1505" s="16" t="s">
        <v>4632</v>
      </c>
      <c r="K1505" s="16" t="s">
        <v>4633</v>
      </c>
      <c r="L1505" s="16">
        <v>2019</v>
      </c>
      <c r="M1505" s="16"/>
      <c r="N1505" s="16"/>
      <c r="O1505" s="16" t="s">
        <v>172</v>
      </c>
      <c r="P1505" s="16"/>
      <c r="Q1505" s="16"/>
      <c r="R1505" s="16"/>
      <c r="S1505" s="16"/>
      <c r="T1505" s="16"/>
      <c r="U1505" s="16"/>
      <c r="V1505" s="16" t="str">
        <f t="shared" si="0"/>
        <v>B</v>
      </c>
      <c r="W1505" s="13" t="str">
        <f t="shared" si="1"/>
        <v>Q3</v>
      </c>
      <c r="X1505" s="79"/>
      <c r="Y1505" s="16" t="s">
        <v>3649</v>
      </c>
      <c r="Z1505" s="16" t="s">
        <v>43</v>
      </c>
    </row>
    <row r="1506" spans="1:26" ht="15" customHeight="1">
      <c r="A1506" s="48"/>
      <c r="B1506" s="48"/>
      <c r="C1506" s="89" t="s">
        <v>4572</v>
      </c>
      <c r="D1506" s="40">
        <v>1501</v>
      </c>
      <c r="E1506" s="120" t="s">
        <v>4634</v>
      </c>
      <c r="F1506" s="53" t="s">
        <v>35</v>
      </c>
      <c r="G1506" s="41"/>
      <c r="H1506" s="46"/>
      <c r="I1506" s="54" t="s">
        <v>110</v>
      </c>
      <c r="J1506" s="16" t="s">
        <v>250</v>
      </c>
      <c r="K1506" s="16" t="s">
        <v>251</v>
      </c>
      <c r="L1506" s="16">
        <v>2019</v>
      </c>
      <c r="M1506" s="16" t="s">
        <v>172</v>
      </c>
      <c r="N1506" s="16"/>
      <c r="O1506" s="16"/>
      <c r="P1506" s="16"/>
      <c r="Q1506" s="16"/>
      <c r="R1506" s="16"/>
      <c r="S1506" s="16"/>
      <c r="T1506" s="16"/>
      <c r="U1506" s="16"/>
      <c r="V1506" s="16" t="str">
        <f t="shared" si="0"/>
        <v>A1</v>
      </c>
      <c r="W1506" s="13" t="str">
        <f t="shared" si="1"/>
        <v>Q1</v>
      </c>
      <c r="X1506" s="79"/>
      <c r="Y1506" s="16" t="s">
        <v>3649</v>
      </c>
      <c r="Z1506" s="16" t="s">
        <v>43</v>
      </c>
    </row>
    <row r="1507" spans="1:26" ht="15" customHeight="1">
      <c r="A1507" s="48"/>
      <c r="B1507" s="48"/>
      <c r="C1507" s="89" t="s">
        <v>4572</v>
      </c>
      <c r="D1507" s="40">
        <v>1502</v>
      </c>
      <c r="E1507" s="120" t="s">
        <v>275</v>
      </c>
      <c r="F1507" s="53" t="s">
        <v>35</v>
      </c>
      <c r="G1507" s="41"/>
      <c r="H1507" s="46"/>
      <c r="I1507" s="16" t="s">
        <v>52</v>
      </c>
      <c r="J1507" s="16" t="s">
        <v>4590</v>
      </c>
      <c r="K1507" s="16" t="s">
        <v>278</v>
      </c>
      <c r="L1507" s="16">
        <v>2019</v>
      </c>
      <c r="M1507" s="16" t="s">
        <v>172</v>
      </c>
      <c r="N1507" s="16"/>
      <c r="O1507" s="16"/>
      <c r="P1507" s="16"/>
      <c r="Q1507" s="16"/>
      <c r="R1507" s="16"/>
      <c r="S1507" s="16"/>
      <c r="T1507" s="16"/>
      <c r="U1507" s="16"/>
      <c r="V1507" s="16" t="str">
        <f t="shared" si="0"/>
        <v>A1</v>
      </c>
      <c r="W1507" s="13" t="str">
        <f t="shared" si="1"/>
        <v>Q1</v>
      </c>
      <c r="X1507" s="79"/>
      <c r="Y1507" s="16" t="s">
        <v>3649</v>
      </c>
      <c r="Z1507" s="16" t="s">
        <v>43</v>
      </c>
    </row>
    <row r="1508" spans="1:26" ht="15" customHeight="1">
      <c r="A1508" s="48"/>
      <c r="B1508" s="48"/>
      <c r="C1508" s="89" t="s">
        <v>4572</v>
      </c>
      <c r="D1508" s="40">
        <v>1503</v>
      </c>
      <c r="E1508" s="119" t="s">
        <v>4635</v>
      </c>
      <c r="F1508" s="53" t="s">
        <v>35</v>
      </c>
      <c r="G1508" s="41"/>
      <c r="H1508" s="46"/>
      <c r="I1508" s="16" t="s">
        <v>102</v>
      </c>
      <c r="J1508" s="16" t="s">
        <v>4636</v>
      </c>
      <c r="K1508" s="16" t="s">
        <v>4637</v>
      </c>
      <c r="L1508" s="16">
        <v>2019</v>
      </c>
      <c r="M1508" s="16" t="s">
        <v>172</v>
      </c>
      <c r="N1508" s="16"/>
      <c r="O1508" s="16"/>
      <c r="P1508" s="16"/>
      <c r="Q1508" s="16"/>
      <c r="R1508" s="16"/>
      <c r="S1508" s="16"/>
      <c r="T1508" s="16"/>
      <c r="U1508" s="16"/>
      <c r="V1508" s="16" t="str">
        <f t="shared" si="0"/>
        <v>A1</v>
      </c>
      <c r="W1508" s="13" t="str">
        <f t="shared" si="1"/>
        <v>Q1</v>
      </c>
      <c r="X1508" s="79" t="s">
        <v>4638</v>
      </c>
      <c r="Y1508" s="16" t="s">
        <v>4625</v>
      </c>
      <c r="Z1508" s="16" t="s">
        <v>43</v>
      </c>
    </row>
    <row r="1509" spans="1:26" ht="15" customHeight="1">
      <c r="A1509" s="48"/>
      <c r="B1509" s="48"/>
      <c r="C1509" s="89" t="s">
        <v>4572</v>
      </c>
      <c r="D1509" s="40">
        <v>1504</v>
      </c>
      <c r="E1509" s="120" t="s">
        <v>4639</v>
      </c>
      <c r="F1509" s="53" t="s">
        <v>58</v>
      </c>
      <c r="G1509" s="41"/>
      <c r="H1509" s="46"/>
      <c r="I1509" s="54" t="s">
        <v>110</v>
      </c>
      <c r="J1509" s="16" t="s">
        <v>111</v>
      </c>
      <c r="K1509" s="16" t="s">
        <v>112</v>
      </c>
      <c r="L1509" s="16">
        <v>2019</v>
      </c>
      <c r="M1509" s="16" t="s">
        <v>172</v>
      </c>
      <c r="N1509" s="16"/>
      <c r="O1509" s="16"/>
      <c r="P1509" s="16"/>
      <c r="Q1509" s="16"/>
      <c r="R1509" s="16"/>
      <c r="S1509" s="16"/>
      <c r="T1509" s="16"/>
      <c r="U1509" s="16"/>
      <c r="V1509" s="16" t="str">
        <f t="shared" si="0"/>
        <v>A1</v>
      </c>
      <c r="W1509" s="13" t="str">
        <f t="shared" si="1"/>
        <v>Q1</v>
      </c>
      <c r="X1509" s="79"/>
      <c r="Y1509" s="16" t="s">
        <v>3649</v>
      </c>
      <c r="Z1509" s="16" t="s">
        <v>43</v>
      </c>
    </row>
    <row r="1510" spans="1:26" ht="15" customHeight="1">
      <c r="A1510" s="38"/>
      <c r="B1510" s="38"/>
      <c r="C1510" s="89" t="s">
        <v>4572</v>
      </c>
      <c r="D1510" s="40">
        <v>1505</v>
      </c>
      <c r="E1510" s="119" t="s">
        <v>4640</v>
      </c>
      <c r="F1510" s="53" t="s">
        <v>58</v>
      </c>
      <c r="G1510" s="41"/>
      <c r="H1510" s="46"/>
      <c r="I1510" s="16" t="s">
        <v>513</v>
      </c>
      <c r="J1510" s="16" t="s">
        <v>4641</v>
      </c>
      <c r="K1510" s="16" t="s">
        <v>4642</v>
      </c>
      <c r="L1510" s="16">
        <v>2019</v>
      </c>
      <c r="M1510" s="16"/>
      <c r="N1510" s="16"/>
      <c r="O1510" s="16" t="s">
        <v>172</v>
      </c>
      <c r="P1510" s="16"/>
      <c r="Q1510" s="16"/>
      <c r="R1510" s="16"/>
      <c r="S1510" s="16"/>
      <c r="T1510" s="16"/>
      <c r="U1510" s="16"/>
      <c r="V1510" s="16" t="str">
        <f t="shared" si="0"/>
        <v>B</v>
      </c>
      <c r="W1510" s="13" t="str">
        <f t="shared" si="1"/>
        <v>Q3</v>
      </c>
      <c r="X1510" s="79" t="s">
        <v>4643</v>
      </c>
      <c r="Y1510" s="16" t="s">
        <v>4644</v>
      </c>
      <c r="Z1510" s="16" t="s">
        <v>1380</v>
      </c>
    </row>
    <row r="1511" spans="1:26" ht="15" customHeight="1">
      <c r="A1511" s="38"/>
      <c r="B1511" s="38"/>
      <c r="C1511" s="89" t="s">
        <v>4572</v>
      </c>
      <c r="D1511" s="40">
        <v>1506</v>
      </c>
      <c r="E1511" s="120" t="s">
        <v>219</v>
      </c>
      <c r="F1511" s="53" t="s">
        <v>35</v>
      </c>
      <c r="G1511" s="41"/>
      <c r="H1511" s="46"/>
      <c r="I1511" s="16" t="s">
        <v>52</v>
      </c>
      <c r="J1511" s="16" t="s">
        <v>4645</v>
      </c>
      <c r="K1511" s="16" t="s">
        <v>222</v>
      </c>
      <c r="L1511" s="16">
        <v>2019</v>
      </c>
      <c r="M1511" s="16" t="s">
        <v>172</v>
      </c>
      <c r="N1511" s="16"/>
      <c r="O1511" s="16"/>
      <c r="P1511" s="16"/>
      <c r="Q1511" s="16"/>
      <c r="R1511" s="16"/>
      <c r="S1511" s="16"/>
      <c r="T1511" s="16"/>
      <c r="U1511" s="16"/>
      <c r="V1511" s="16" t="str">
        <f t="shared" si="0"/>
        <v>A1</v>
      </c>
      <c r="W1511" s="13" t="str">
        <f t="shared" si="1"/>
        <v>Q1</v>
      </c>
      <c r="X1511" s="79"/>
      <c r="Y1511" s="16" t="s">
        <v>3649</v>
      </c>
      <c r="Z1511" s="16" t="s">
        <v>43</v>
      </c>
    </row>
    <row r="1512" spans="1:26" ht="15" customHeight="1">
      <c r="A1512" s="38"/>
      <c r="B1512" s="38"/>
      <c r="C1512" s="89" t="s">
        <v>4572</v>
      </c>
      <c r="D1512" s="40">
        <v>1507</v>
      </c>
      <c r="E1512" s="120" t="s">
        <v>4646</v>
      </c>
      <c r="F1512" s="53" t="s">
        <v>58</v>
      </c>
      <c r="G1512" s="41"/>
      <c r="H1512" s="46"/>
      <c r="I1512" s="16" t="s">
        <v>59</v>
      </c>
      <c r="J1512" s="16" t="s">
        <v>4647</v>
      </c>
      <c r="K1512" s="16" t="s">
        <v>374</v>
      </c>
      <c r="L1512" s="16">
        <v>2019</v>
      </c>
      <c r="M1512" s="16"/>
      <c r="N1512" s="16"/>
      <c r="O1512" s="16" t="s">
        <v>172</v>
      </c>
      <c r="P1512" s="16"/>
      <c r="Q1512" s="16"/>
      <c r="R1512" s="16"/>
      <c r="S1512" s="16"/>
      <c r="T1512" s="16"/>
      <c r="U1512" s="16"/>
      <c r="V1512" s="16" t="str">
        <f t="shared" si="0"/>
        <v>B</v>
      </c>
      <c r="W1512" s="13" t="str">
        <f t="shared" si="1"/>
        <v>Q3</v>
      </c>
      <c r="X1512" s="79" t="s">
        <v>4648</v>
      </c>
      <c r="Y1512" s="16" t="s">
        <v>4649</v>
      </c>
      <c r="Z1512" s="16" t="s">
        <v>43</v>
      </c>
    </row>
    <row r="1513" spans="1:26" ht="15" customHeight="1">
      <c r="A1513" s="38"/>
      <c r="B1513" s="38"/>
      <c r="C1513" s="89" t="s">
        <v>4572</v>
      </c>
      <c r="D1513" s="40">
        <v>1508</v>
      </c>
      <c r="E1513" s="120" t="s">
        <v>4650</v>
      </c>
      <c r="F1513" s="53" t="s">
        <v>58</v>
      </c>
      <c r="G1513" s="41"/>
      <c r="H1513" s="46"/>
      <c r="I1513" s="16" t="s">
        <v>75</v>
      </c>
      <c r="J1513" s="16" t="s">
        <v>3960</v>
      </c>
      <c r="K1513" s="16" t="s">
        <v>3961</v>
      </c>
      <c r="L1513" s="16">
        <v>2018</v>
      </c>
      <c r="M1513" s="16"/>
      <c r="N1513" s="16" t="s">
        <v>172</v>
      </c>
      <c r="O1513" s="16"/>
      <c r="P1513" s="16"/>
      <c r="Q1513" s="16"/>
      <c r="R1513" s="16"/>
      <c r="S1513" s="16"/>
      <c r="T1513" s="16"/>
      <c r="U1513" s="16"/>
      <c r="V1513" s="16" t="str">
        <f t="shared" si="0"/>
        <v>A2</v>
      </c>
      <c r="W1513" s="13" t="str">
        <f t="shared" si="1"/>
        <v>Q2</v>
      </c>
      <c r="X1513" s="79" t="s">
        <v>4651</v>
      </c>
      <c r="Y1513" s="16" t="s">
        <v>4597</v>
      </c>
      <c r="Z1513" s="16" t="s">
        <v>43</v>
      </c>
    </row>
    <row r="1514" spans="1:26" ht="15" customHeight="1">
      <c r="A1514" s="48"/>
      <c r="B1514" s="48"/>
      <c r="C1514" s="89" t="s">
        <v>4572</v>
      </c>
      <c r="D1514" s="40">
        <v>1509</v>
      </c>
      <c r="E1514" s="120" t="s">
        <v>4652</v>
      </c>
      <c r="F1514" s="53" t="s">
        <v>58</v>
      </c>
      <c r="G1514" s="41"/>
      <c r="H1514" s="46"/>
      <c r="I1514" s="16" t="s">
        <v>59</v>
      </c>
      <c r="J1514" s="16" t="s">
        <v>4653</v>
      </c>
      <c r="K1514" s="16" t="s">
        <v>4654</v>
      </c>
      <c r="L1514" s="16">
        <v>2018</v>
      </c>
      <c r="M1514" s="16"/>
      <c r="N1514" s="16"/>
      <c r="O1514" s="16"/>
      <c r="P1514" s="16"/>
      <c r="Q1514" s="16"/>
      <c r="R1514" s="16"/>
      <c r="S1514" s="16"/>
      <c r="T1514" s="16"/>
      <c r="U1514" s="16" t="s">
        <v>172</v>
      </c>
      <c r="V1514" s="16" t="str">
        <f t="shared" si="0"/>
        <v>NI</v>
      </c>
      <c r="W1514" s="13" t="str">
        <f t="shared" si="1"/>
        <v>NI</v>
      </c>
      <c r="X1514" s="79" t="s">
        <v>4655</v>
      </c>
      <c r="Y1514" s="16" t="s">
        <v>4649</v>
      </c>
      <c r="Z1514" s="16" t="s">
        <v>1380</v>
      </c>
    </row>
    <row r="1515" spans="1:26" ht="15" customHeight="1">
      <c r="A1515" s="48"/>
      <c r="B1515" s="48"/>
      <c r="C1515" s="89" t="s">
        <v>4572</v>
      </c>
      <c r="D1515" s="40">
        <v>1510</v>
      </c>
      <c r="E1515" s="120" t="s">
        <v>4656</v>
      </c>
      <c r="F1515" s="53" t="s">
        <v>58</v>
      </c>
      <c r="G1515" s="41"/>
      <c r="H1515" s="46"/>
      <c r="I1515" s="16" t="s">
        <v>52</v>
      </c>
      <c r="J1515" s="16" t="s">
        <v>292</v>
      </c>
      <c r="K1515" s="16" t="s">
        <v>293</v>
      </c>
      <c r="L1515" s="16">
        <v>2018</v>
      </c>
      <c r="M1515" s="16"/>
      <c r="N1515" s="16"/>
      <c r="O1515" s="16"/>
      <c r="P1515" s="16"/>
      <c r="Q1515" s="16"/>
      <c r="R1515" s="16"/>
      <c r="S1515" s="16" t="s">
        <v>172</v>
      </c>
      <c r="T1515" s="16"/>
      <c r="U1515" s="16"/>
      <c r="V1515" s="16" t="str">
        <f t="shared" si="0"/>
        <v>B</v>
      </c>
      <c r="W1515" s="13" t="str">
        <f t="shared" si="1"/>
        <v>Q3</v>
      </c>
      <c r="X1515" s="79" t="s">
        <v>4657</v>
      </c>
      <c r="Y1515" s="16" t="s">
        <v>4597</v>
      </c>
      <c r="Z1515" s="16" t="s">
        <v>4658</v>
      </c>
    </row>
    <row r="1516" spans="1:26" ht="15" customHeight="1">
      <c r="A1516" s="48"/>
      <c r="B1516" s="48"/>
      <c r="C1516" s="89" t="s">
        <v>4572</v>
      </c>
      <c r="D1516" s="40">
        <v>1511</v>
      </c>
      <c r="E1516" s="120" t="s">
        <v>4659</v>
      </c>
      <c r="F1516" s="53" t="s">
        <v>35</v>
      </c>
      <c r="G1516" s="41"/>
      <c r="H1516" s="46"/>
      <c r="I1516" s="16" t="s">
        <v>753</v>
      </c>
      <c r="J1516" s="16" t="s">
        <v>1229</v>
      </c>
      <c r="K1516" s="16" t="s">
        <v>874</v>
      </c>
      <c r="L1516" s="16">
        <v>2018</v>
      </c>
      <c r="M1516" s="16"/>
      <c r="N1516" s="16"/>
      <c r="O1516" s="16"/>
      <c r="P1516" s="16"/>
      <c r="Q1516" s="16"/>
      <c r="R1516" s="16"/>
      <c r="S1516" s="16" t="s">
        <v>172</v>
      </c>
      <c r="T1516" s="16"/>
      <c r="U1516" s="16"/>
      <c r="V1516" s="16" t="str">
        <f t="shared" si="0"/>
        <v>B</v>
      </c>
      <c r="W1516" s="13" t="str">
        <f t="shared" si="1"/>
        <v>Q3</v>
      </c>
      <c r="X1516" s="79"/>
      <c r="Y1516" s="16" t="s">
        <v>4660</v>
      </c>
      <c r="Z1516" s="16" t="s">
        <v>43</v>
      </c>
    </row>
    <row r="1517" spans="1:26" ht="15" customHeight="1">
      <c r="A1517" s="48"/>
      <c r="B1517" s="48"/>
      <c r="C1517" s="89" t="s">
        <v>4572</v>
      </c>
      <c r="D1517" s="40">
        <v>1512</v>
      </c>
      <c r="E1517" s="120" t="s">
        <v>4661</v>
      </c>
      <c r="F1517" s="53" t="s">
        <v>58</v>
      </c>
      <c r="G1517" s="41"/>
      <c r="H1517" s="46"/>
      <c r="I1517" s="16" t="s">
        <v>687</v>
      </c>
      <c r="J1517" s="16" t="s">
        <v>336</v>
      </c>
      <c r="K1517" s="16" t="s">
        <v>337</v>
      </c>
      <c r="L1517" s="16">
        <v>2018</v>
      </c>
      <c r="M1517" s="16"/>
      <c r="N1517" s="16"/>
      <c r="O1517" s="16"/>
      <c r="P1517" s="16"/>
      <c r="Q1517" s="16"/>
      <c r="R1517" s="16"/>
      <c r="S1517" s="16"/>
      <c r="T1517" s="16" t="s">
        <v>172</v>
      </c>
      <c r="U1517" s="16"/>
      <c r="V1517" s="16" t="str">
        <f t="shared" si="0"/>
        <v>C</v>
      </c>
      <c r="W1517" s="13" t="str">
        <f t="shared" si="1"/>
        <v>Q4</v>
      </c>
      <c r="X1517" s="79" t="s">
        <v>4662</v>
      </c>
      <c r="Y1517" s="16" t="s">
        <v>4663</v>
      </c>
      <c r="Z1517" s="16" t="s">
        <v>4658</v>
      </c>
    </row>
    <row r="1518" spans="1:26" ht="15" customHeight="1">
      <c r="A1518" s="48"/>
      <c r="B1518" s="48"/>
      <c r="C1518" s="89" t="s">
        <v>4572</v>
      </c>
      <c r="D1518" s="40">
        <v>1513</v>
      </c>
      <c r="E1518" s="119" t="s">
        <v>4664</v>
      </c>
      <c r="F1518" s="53" t="s">
        <v>2247</v>
      </c>
      <c r="G1518" s="41"/>
      <c r="H1518" s="46"/>
      <c r="I1518" s="54" t="s">
        <v>110</v>
      </c>
      <c r="J1518" s="16" t="s">
        <v>4665</v>
      </c>
      <c r="K1518" s="16" t="s">
        <v>4666</v>
      </c>
      <c r="L1518" s="16">
        <v>2018</v>
      </c>
      <c r="M1518" s="54" t="s">
        <v>40</v>
      </c>
      <c r="N1518" s="16"/>
      <c r="O1518" s="16"/>
      <c r="P1518" s="16"/>
      <c r="Q1518" s="16"/>
      <c r="R1518" s="16"/>
      <c r="S1518" s="16"/>
      <c r="T1518" s="16"/>
      <c r="U1518" s="16"/>
      <c r="V1518" s="16" t="str">
        <f t="shared" si="0"/>
        <v>A1</v>
      </c>
      <c r="W1518" s="13" t="str">
        <f t="shared" si="1"/>
        <v>Q1</v>
      </c>
      <c r="X1518" s="79" t="s">
        <v>4667</v>
      </c>
      <c r="Y1518" s="16" t="s">
        <v>4625</v>
      </c>
      <c r="Z1518" s="16" t="s">
        <v>43</v>
      </c>
    </row>
    <row r="1519" spans="1:26" ht="15" customHeight="1">
      <c r="A1519" s="48"/>
      <c r="B1519" s="48"/>
      <c r="C1519" s="89" t="s">
        <v>4572</v>
      </c>
      <c r="D1519" s="40">
        <v>1514</v>
      </c>
      <c r="E1519" s="120" t="s">
        <v>4668</v>
      </c>
      <c r="F1519" s="53" t="s">
        <v>58</v>
      </c>
      <c r="G1519" s="41"/>
      <c r="H1519" s="46"/>
      <c r="I1519" s="16" t="s">
        <v>124</v>
      </c>
      <c r="J1519" s="16" t="s">
        <v>4669</v>
      </c>
      <c r="K1519" s="16" t="s">
        <v>4670</v>
      </c>
      <c r="L1519" s="16">
        <v>2017</v>
      </c>
      <c r="M1519" s="16"/>
      <c r="N1519" s="16"/>
      <c r="O1519" s="16" t="s">
        <v>172</v>
      </c>
      <c r="P1519" s="16"/>
      <c r="Q1519" s="16"/>
      <c r="R1519" s="16"/>
      <c r="S1519" s="16"/>
      <c r="T1519" s="16"/>
      <c r="U1519" s="16"/>
      <c r="V1519" s="16" t="str">
        <f t="shared" si="0"/>
        <v>B</v>
      </c>
      <c r="W1519" s="13" t="str">
        <f t="shared" si="1"/>
        <v>Q3</v>
      </c>
      <c r="X1519" s="79" t="s">
        <v>4671</v>
      </c>
      <c r="Y1519" s="16" t="s">
        <v>4672</v>
      </c>
      <c r="Z1519" s="16" t="s">
        <v>43</v>
      </c>
    </row>
    <row r="1520" spans="1:26" ht="15" customHeight="1">
      <c r="A1520" s="48"/>
      <c r="B1520" s="48"/>
      <c r="C1520" s="89" t="s">
        <v>4572</v>
      </c>
      <c r="D1520" s="40">
        <v>1515</v>
      </c>
      <c r="E1520" s="120" t="s">
        <v>4673</v>
      </c>
      <c r="F1520" s="53" t="s">
        <v>58</v>
      </c>
      <c r="G1520" s="41"/>
      <c r="H1520" s="46"/>
      <c r="I1520" s="16" t="s">
        <v>59</v>
      </c>
      <c r="J1520" s="16" t="s">
        <v>500</v>
      </c>
      <c r="K1520" s="16" t="s">
        <v>501</v>
      </c>
      <c r="L1520" s="16">
        <v>2017</v>
      </c>
      <c r="M1520" s="16"/>
      <c r="N1520" s="16"/>
      <c r="O1520" s="16"/>
      <c r="P1520" s="16" t="s">
        <v>172</v>
      </c>
      <c r="Q1520" s="16"/>
      <c r="R1520" s="16"/>
      <c r="S1520" s="16"/>
      <c r="T1520" s="16"/>
      <c r="U1520" s="16"/>
      <c r="V1520" s="16" t="str">
        <f t="shared" si="0"/>
        <v>C</v>
      </c>
      <c r="W1520" s="13" t="str">
        <f t="shared" si="1"/>
        <v>Q4</v>
      </c>
      <c r="X1520" s="79" t="s">
        <v>4674</v>
      </c>
      <c r="Y1520" s="16" t="s">
        <v>4675</v>
      </c>
      <c r="Z1520" s="16" t="s">
        <v>43</v>
      </c>
    </row>
    <row r="1521" spans="1:26" ht="15" customHeight="1">
      <c r="A1521" s="48"/>
      <c r="B1521" s="48"/>
      <c r="C1521" s="89" t="s">
        <v>4572</v>
      </c>
      <c r="D1521" s="40">
        <v>1516</v>
      </c>
      <c r="E1521" s="120" t="s">
        <v>4676</v>
      </c>
      <c r="F1521" s="53" t="s">
        <v>58</v>
      </c>
      <c r="G1521" s="41"/>
      <c r="H1521" s="46"/>
      <c r="I1521" s="16" t="s">
        <v>753</v>
      </c>
      <c r="J1521" s="16" t="s">
        <v>2328</v>
      </c>
      <c r="K1521" s="16" t="s">
        <v>800</v>
      </c>
      <c r="L1521" s="16">
        <v>2017</v>
      </c>
      <c r="M1521" s="16"/>
      <c r="N1521" s="16"/>
      <c r="O1521" s="16"/>
      <c r="P1521" s="16"/>
      <c r="Q1521" s="16"/>
      <c r="R1521" s="16"/>
      <c r="S1521" s="16" t="s">
        <v>172</v>
      </c>
      <c r="T1521" s="16"/>
      <c r="U1521" s="16"/>
      <c r="V1521" s="16" t="str">
        <f t="shared" si="0"/>
        <v>B</v>
      </c>
      <c r="W1521" s="13" t="str">
        <f t="shared" si="1"/>
        <v>Q3</v>
      </c>
      <c r="X1521" s="79" t="s">
        <v>4677</v>
      </c>
      <c r="Y1521" s="16" t="s">
        <v>4678</v>
      </c>
      <c r="Z1521" s="16" t="s">
        <v>43</v>
      </c>
    </row>
    <row r="1522" spans="1:26" ht="15" customHeight="1">
      <c r="A1522" s="48"/>
      <c r="B1522" s="48"/>
      <c r="C1522" s="89" t="s">
        <v>4572</v>
      </c>
      <c r="D1522" s="40">
        <v>1517</v>
      </c>
      <c r="E1522" s="120" t="s">
        <v>4679</v>
      </c>
      <c r="F1522" s="53" t="s">
        <v>35</v>
      </c>
      <c r="G1522" s="41"/>
      <c r="H1522" s="46"/>
      <c r="I1522" s="16" t="s">
        <v>52</v>
      </c>
      <c r="J1522" s="16" t="s">
        <v>148</v>
      </c>
      <c r="K1522" s="16" t="s">
        <v>169</v>
      </c>
      <c r="L1522" s="16">
        <v>2017</v>
      </c>
      <c r="M1522" s="16"/>
      <c r="N1522" s="16" t="s">
        <v>172</v>
      </c>
      <c r="O1522" s="16"/>
      <c r="P1522" s="16"/>
      <c r="Q1522" s="16"/>
      <c r="R1522" s="16"/>
      <c r="S1522" s="16"/>
      <c r="T1522" s="16"/>
      <c r="U1522" s="16"/>
      <c r="V1522" s="16" t="str">
        <f t="shared" si="0"/>
        <v>A2</v>
      </c>
      <c r="W1522" s="13" t="str">
        <f t="shared" si="1"/>
        <v>Q2</v>
      </c>
      <c r="X1522" s="79" t="s">
        <v>4680</v>
      </c>
      <c r="Y1522" s="16" t="s">
        <v>4597</v>
      </c>
      <c r="Z1522" s="16" t="s">
        <v>43</v>
      </c>
    </row>
    <row r="1523" spans="1:26" ht="15" customHeight="1">
      <c r="A1523" s="48"/>
      <c r="B1523" s="48"/>
      <c r="C1523" s="89" t="s">
        <v>4572</v>
      </c>
      <c r="D1523" s="40">
        <v>1518</v>
      </c>
      <c r="E1523" s="120" t="s">
        <v>4681</v>
      </c>
      <c r="F1523" s="53" t="s">
        <v>51</v>
      </c>
      <c r="G1523" s="41"/>
      <c r="H1523" s="46"/>
      <c r="I1523" s="16" t="s">
        <v>506</v>
      </c>
      <c r="J1523" s="16" t="s">
        <v>1512</v>
      </c>
      <c r="K1523" s="16" t="s">
        <v>1513</v>
      </c>
      <c r="L1523" s="16">
        <v>2017</v>
      </c>
      <c r="M1523" s="16"/>
      <c r="N1523" s="16" t="s">
        <v>172</v>
      </c>
      <c r="O1523" s="16"/>
      <c r="P1523" s="16"/>
      <c r="Q1523" s="16"/>
      <c r="R1523" s="16"/>
      <c r="S1523" s="16"/>
      <c r="T1523" s="16"/>
      <c r="U1523" s="16"/>
      <c r="V1523" s="16" t="str">
        <f t="shared" si="0"/>
        <v>A2</v>
      </c>
      <c r="W1523" s="13" t="str">
        <f t="shared" si="1"/>
        <v>Q2</v>
      </c>
      <c r="X1523" s="79"/>
      <c r="Y1523" s="16" t="s">
        <v>4682</v>
      </c>
      <c r="Z1523" s="16" t="s">
        <v>43</v>
      </c>
    </row>
    <row r="1524" spans="1:26" ht="15" customHeight="1">
      <c r="A1524" s="48"/>
      <c r="B1524" s="48"/>
      <c r="C1524" s="89" t="s">
        <v>4572</v>
      </c>
      <c r="D1524" s="40">
        <v>1519</v>
      </c>
      <c r="E1524" s="120" t="s">
        <v>4683</v>
      </c>
      <c r="F1524" s="53" t="s">
        <v>58</v>
      </c>
      <c r="G1524" s="41"/>
      <c r="H1524" s="46"/>
      <c r="I1524" s="16" t="s">
        <v>59</v>
      </c>
      <c r="J1524" s="16" t="s">
        <v>1967</v>
      </c>
      <c r="K1524" s="16" t="s">
        <v>621</v>
      </c>
      <c r="L1524" s="16">
        <v>2017</v>
      </c>
      <c r="M1524" s="16"/>
      <c r="N1524" s="16"/>
      <c r="O1524" s="16" t="s">
        <v>172</v>
      </c>
      <c r="P1524" s="16"/>
      <c r="Q1524" s="16"/>
      <c r="R1524" s="16"/>
      <c r="S1524" s="16"/>
      <c r="T1524" s="16"/>
      <c r="U1524" s="16"/>
      <c r="V1524" s="16" t="str">
        <f t="shared" si="0"/>
        <v>B</v>
      </c>
      <c r="W1524" s="13" t="str">
        <f t="shared" si="1"/>
        <v>Q3</v>
      </c>
      <c r="X1524" s="79"/>
      <c r="Y1524" s="16" t="s">
        <v>4292</v>
      </c>
      <c r="Z1524" s="16" t="s">
        <v>43</v>
      </c>
    </row>
    <row r="1525" spans="1:26" ht="15" customHeight="1">
      <c r="A1525" s="48"/>
      <c r="B1525" s="48"/>
      <c r="C1525" s="89" t="s">
        <v>4572</v>
      </c>
      <c r="D1525" s="40">
        <v>1520</v>
      </c>
      <c r="E1525" s="120" t="s">
        <v>4684</v>
      </c>
      <c r="F1525" s="53" t="s">
        <v>58</v>
      </c>
      <c r="G1525" s="41"/>
      <c r="H1525" s="46"/>
      <c r="I1525" s="16" t="s">
        <v>3614</v>
      </c>
      <c r="J1525" s="16" t="s">
        <v>523</v>
      </c>
      <c r="K1525" s="16" t="s">
        <v>447</v>
      </c>
      <c r="L1525" s="16">
        <v>2017</v>
      </c>
      <c r="M1525" s="16"/>
      <c r="N1525" s="16"/>
      <c r="O1525" s="16"/>
      <c r="P1525" s="16"/>
      <c r="Q1525" s="16"/>
      <c r="R1525" s="16"/>
      <c r="S1525" s="16"/>
      <c r="T1525" s="16"/>
      <c r="U1525" s="16" t="s">
        <v>172</v>
      </c>
      <c r="V1525" s="16" t="str">
        <f t="shared" si="0"/>
        <v>NI</v>
      </c>
      <c r="W1525" s="13" t="str">
        <f t="shared" si="1"/>
        <v>NI</v>
      </c>
      <c r="X1525" s="79" t="s">
        <v>4685</v>
      </c>
      <c r="Y1525" s="16" t="s">
        <v>4686</v>
      </c>
      <c r="Z1525" s="16" t="s">
        <v>43</v>
      </c>
    </row>
    <row r="1526" spans="1:26" ht="15" customHeight="1">
      <c r="A1526" s="48"/>
      <c r="B1526" s="48"/>
      <c r="C1526" s="89" t="s">
        <v>4572</v>
      </c>
      <c r="D1526" s="40">
        <v>1521</v>
      </c>
      <c r="E1526" s="120" t="s">
        <v>4687</v>
      </c>
      <c r="F1526" s="53" t="s">
        <v>58</v>
      </c>
      <c r="G1526" s="41"/>
      <c r="H1526" s="46"/>
      <c r="I1526" s="16" t="s">
        <v>59</v>
      </c>
      <c r="J1526" s="16" t="s">
        <v>523</v>
      </c>
      <c r="K1526" s="16" t="s">
        <v>447</v>
      </c>
      <c r="L1526" s="16">
        <v>2017</v>
      </c>
      <c r="M1526" s="16"/>
      <c r="N1526" s="16"/>
      <c r="O1526" s="16"/>
      <c r="P1526" s="54" t="s">
        <v>40</v>
      </c>
      <c r="Q1526" s="16"/>
      <c r="R1526" s="16"/>
      <c r="S1526" s="16"/>
      <c r="T1526" s="54" t="s">
        <v>40</v>
      </c>
      <c r="U1526" s="16"/>
      <c r="V1526" s="16" t="str">
        <f t="shared" si="0"/>
        <v>C</v>
      </c>
      <c r="W1526" s="13" t="str">
        <f t="shared" si="1"/>
        <v>Q4</v>
      </c>
      <c r="X1526" s="79" t="s">
        <v>4688</v>
      </c>
      <c r="Y1526" s="16" t="s">
        <v>4689</v>
      </c>
      <c r="Z1526" s="16" t="s">
        <v>43</v>
      </c>
    </row>
    <row r="1527" spans="1:26" ht="15" customHeight="1">
      <c r="A1527" s="48"/>
      <c r="B1527" s="48"/>
      <c r="C1527" s="89" t="s">
        <v>4572</v>
      </c>
      <c r="D1527" s="40">
        <v>1522</v>
      </c>
      <c r="E1527" s="120" t="s">
        <v>4690</v>
      </c>
      <c r="F1527" s="53" t="s">
        <v>51</v>
      </c>
      <c r="G1527" s="41"/>
      <c r="H1527" s="46"/>
      <c r="I1527" s="16" t="s">
        <v>59</v>
      </c>
      <c r="J1527" s="16" t="s">
        <v>336</v>
      </c>
      <c r="K1527" s="16" t="s">
        <v>337</v>
      </c>
      <c r="L1527" s="16">
        <v>2017</v>
      </c>
      <c r="M1527" s="16"/>
      <c r="N1527" s="16"/>
      <c r="O1527" s="16"/>
      <c r="P1527" s="16"/>
      <c r="Q1527" s="16"/>
      <c r="R1527" s="16"/>
      <c r="S1527" s="16"/>
      <c r="T1527" s="16" t="s">
        <v>172</v>
      </c>
      <c r="U1527" s="16"/>
      <c r="V1527" s="16" t="str">
        <f t="shared" si="0"/>
        <v>C</v>
      </c>
      <c r="W1527" s="13" t="str">
        <f t="shared" si="1"/>
        <v>Q4</v>
      </c>
      <c r="X1527" s="79" t="s">
        <v>4691</v>
      </c>
      <c r="Y1527" s="16" t="s">
        <v>4692</v>
      </c>
      <c r="Z1527" s="16" t="s">
        <v>4658</v>
      </c>
    </row>
    <row r="1528" spans="1:26" ht="15" customHeight="1">
      <c r="A1528" s="48"/>
      <c r="B1528" s="48"/>
      <c r="C1528" s="89" t="s">
        <v>4572</v>
      </c>
      <c r="D1528" s="40">
        <v>1523</v>
      </c>
      <c r="E1528" s="120" t="s">
        <v>4693</v>
      </c>
      <c r="F1528" s="53" t="s">
        <v>58</v>
      </c>
      <c r="G1528" s="41"/>
      <c r="H1528" s="46"/>
      <c r="I1528" s="16" t="s">
        <v>506</v>
      </c>
      <c r="J1528" s="16" t="s">
        <v>1512</v>
      </c>
      <c r="K1528" s="16" t="s">
        <v>1513</v>
      </c>
      <c r="L1528" s="16">
        <v>2017</v>
      </c>
      <c r="M1528" s="16"/>
      <c r="N1528" s="16" t="s">
        <v>172</v>
      </c>
      <c r="O1528" s="16"/>
      <c r="P1528" s="16"/>
      <c r="Q1528" s="16"/>
      <c r="R1528" s="16"/>
      <c r="S1528" s="16"/>
      <c r="T1528" s="16"/>
      <c r="U1528" s="16"/>
      <c r="V1528" s="16" t="str">
        <f t="shared" si="0"/>
        <v>A2</v>
      </c>
      <c r="W1528" s="13" t="str">
        <f t="shared" si="1"/>
        <v>Q2</v>
      </c>
      <c r="X1528" s="79"/>
      <c r="Y1528" s="16" t="s">
        <v>4694</v>
      </c>
      <c r="Z1528" s="16" t="s">
        <v>43</v>
      </c>
    </row>
    <row r="1529" spans="1:26" ht="15" customHeight="1">
      <c r="A1529" s="48"/>
      <c r="B1529" s="48"/>
      <c r="C1529" s="89" t="s">
        <v>4572</v>
      </c>
      <c r="D1529" s="40">
        <v>1524</v>
      </c>
      <c r="E1529" s="120" t="s">
        <v>4695</v>
      </c>
      <c r="F1529" s="53" t="s">
        <v>58</v>
      </c>
      <c r="G1529" s="41"/>
      <c r="H1529" s="46"/>
      <c r="I1529" s="16" t="s">
        <v>59</v>
      </c>
      <c r="J1529" s="16" t="s">
        <v>523</v>
      </c>
      <c r="K1529" s="16" t="s">
        <v>447</v>
      </c>
      <c r="L1529" s="16">
        <v>2017</v>
      </c>
      <c r="M1529" s="16"/>
      <c r="N1529" s="16"/>
      <c r="O1529" s="16"/>
      <c r="P1529" s="54" t="s">
        <v>40</v>
      </c>
      <c r="Q1529" s="16"/>
      <c r="R1529" s="16"/>
      <c r="S1529" s="16"/>
      <c r="T1529" s="54" t="s">
        <v>40</v>
      </c>
      <c r="U1529" s="16"/>
      <c r="V1529" s="16" t="str">
        <f t="shared" si="0"/>
        <v>C</v>
      </c>
      <c r="W1529" s="13" t="str">
        <f t="shared" si="1"/>
        <v>Q4</v>
      </c>
      <c r="X1529" s="79" t="s">
        <v>4696</v>
      </c>
      <c r="Y1529" s="16" t="s">
        <v>3356</v>
      </c>
      <c r="Z1529" s="16" t="s">
        <v>1380</v>
      </c>
    </row>
    <row r="1530" spans="1:26" ht="15" customHeight="1">
      <c r="A1530" s="48"/>
      <c r="B1530" s="48"/>
      <c r="C1530" s="89" t="s">
        <v>4572</v>
      </c>
      <c r="D1530" s="40">
        <v>1525</v>
      </c>
      <c r="E1530" s="120" t="s">
        <v>4697</v>
      </c>
      <c r="F1530" s="53" t="s">
        <v>58</v>
      </c>
      <c r="G1530" s="41"/>
      <c r="H1530" s="46"/>
      <c r="I1530" s="16" t="s">
        <v>59</v>
      </c>
      <c r="J1530" s="16" t="s">
        <v>523</v>
      </c>
      <c r="K1530" s="16" t="s">
        <v>447</v>
      </c>
      <c r="L1530" s="16">
        <v>2017</v>
      </c>
      <c r="M1530" s="16"/>
      <c r="N1530" s="16"/>
      <c r="O1530" s="16"/>
      <c r="P1530" s="54" t="s">
        <v>40</v>
      </c>
      <c r="Q1530" s="16"/>
      <c r="R1530" s="16"/>
      <c r="S1530" s="16"/>
      <c r="T1530" s="54" t="s">
        <v>40</v>
      </c>
      <c r="U1530" s="16"/>
      <c r="V1530" s="16" t="str">
        <f t="shared" si="0"/>
        <v>C</v>
      </c>
      <c r="W1530" s="13" t="str">
        <f t="shared" si="1"/>
        <v>Q4</v>
      </c>
      <c r="X1530" s="79" t="s">
        <v>4696</v>
      </c>
      <c r="Y1530" s="16" t="s">
        <v>4698</v>
      </c>
      <c r="Z1530" s="16"/>
    </row>
    <row r="1531" spans="1:26" ht="15" customHeight="1">
      <c r="A1531" s="48"/>
      <c r="B1531" s="48"/>
      <c r="C1531" s="89" t="s">
        <v>4572</v>
      </c>
      <c r="D1531" s="40">
        <v>1526</v>
      </c>
      <c r="E1531" s="120" t="s">
        <v>4699</v>
      </c>
      <c r="F1531" s="53" t="s">
        <v>51</v>
      </c>
      <c r="G1531" s="41"/>
      <c r="H1531" s="46"/>
      <c r="I1531" s="16" t="s">
        <v>59</v>
      </c>
      <c r="J1531" s="16" t="s">
        <v>523</v>
      </c>
      <c r="K1531" s="16" t="s">
        <v>447</v>
      </c>
      <c r="L1531" s="16">
        <v>2017</v>
      </c>
      <c r="M1531" s="16"/>
      <c r="N1531" s="16"/>
      <c r="O1531" s="16"/>
      <c r="P1531" s="54" t="s">
        <v>40</v>
      </c>
      <c r="Q1531" s="16"/>
      <c r="R1531" s="16"/>
      <c r="S1531" s="16"/>
      <c r="T1531" s="54" t="s">
        <v>40</v>
      </c>
      <c r="U1531" s="16"/>
      <c r="V1531" s="16" t="str">
        <f t="shared" si="0"/>
        <v>C</v>
      </c>
      <c r="W1531" s="13" t="str">
        <f t="shared" si="1"/>
        <v>Q4</v>
      </c>
      <c r="X1531" s="79" t="s">
        <v>4696</v>
      </c>
      <c r="Y1531" s="16" t="s">
        <v>3356</v>
      </c>
      <c r="Z1531" s="16" t="s">
        <v>43</v>
      </c>
    </row>
    <row r="1532" spans="1:26" ht="15" customHeight="1">
      <c r="A1532" s="48"/>
      <c r="B1532" s="48"/>
      <c r="C1532" s="89" t="s">
        <v>4572</v>
      </c>
      <c r="D1532" s="40">
        <v>1527</v>
      </c>
      <c r="E1532" s="120" t="s">
        <v>4700</v>
      </c>
      <c r="F1532" s="53" t="s">
        <v>58</v>
      </c>
      <c r="G1532" s="41"/>
      <c r="H1532" s="46"/>
      <c r="I1532" s="16" t="s">
        <v>298</v>
      </c>
      <c r="J1532" s="16" t="s">
        <v>299</v>
      </c>
      <c r="K1532" s="16" t="s">
        <v>300</v>
      </c>
      <c r="L1532" s="16">
        <v>2017</v>
      </c>
      <c r="M1532" s="16"/>
      <c r="N1532" s="16"/>
      <c r="O1532" s="16"/>
      <c r="P1532" s="16"/>
      <c r="Q1532" s="16"/>
      <c r="R1532" s="16"/>
      <c r="S1532" s="16"/>
      <c r="T1532" s="16" t="s">
        <v>172</v>
      </c>
      <c r="U1532" s="16"/>
      <c r="V1532" s="16" t="str">
        <f t="shared" si="0"/>
        <v>C</v>
      </c>
      <c r="W1532" s="13" t="str">
        <f t="shared" si="1"/>
        <v>Q4</v>
      </c>
      <c r="X1532" s="79"/>
      <c r="Y1532" s="16" t="s">
        <v>4701</v>
      </c>
      <c r="Z1532" s="16" t="s">
        <v>43</v>
      </c>
    </row>
    <row r="1533" spans="1:26" ht="15" customHeight="1">
      <c r="A1533" s="48"/>
      <c r="B1533" s="48"/>
      <c r="C1533" s="89" t="s">
        <v>4572</v>
      </c>
      <c r="D1533" s="40">
        <v>1528</v>
      </c>
      <c r="E1533" s="120" t="s">
        <v>4702</v>
      </c>
      <c r="F1533" s="53" t="s">
        <v>58</v>
      </c>
      <c r="G1533" s="41"/>
      <c r="H1533" s="46"/>
      <c r="I1533" s="16" t="s">
        <v>59</v>
      </c>
      <c r="J1533" s="16" t="s">
        <v>523</v>
      </c>
      <c r="K1533" s="16" t="s">
        <v>447</v>
      </c>
      <c r="L1533" s="16">
        <v>2017</v>
      </c>
      <c r="M1533" s="16"/>
      <c r="N1533" s="16"/>
      <c r="O1533" s="16"/>
      <c r="P1533" s="54" t="s">
        <v>40</v>
      </c>
      <c r="Q1533" s="16"/>
      <c r="R1533" s="16"/>
      <c r="S1533" s="16"/>
      <c r="T1533" s="54" t="s">
        <v>40</v>
      </c>
      <c r="U1533" s="16"/>
      <c r="V1533" s="16" t="str">
        <f t="shared" si="0"/>
        <v>C</v>
      </c>
      <c r="W1533" s="13" t="str">
        <f t="shared" si="1"/>
        <v>Q4</v>
      </c>
      <c r="X1533" s="79" t="s">
        <v>1005</v>
      </c>
      <c r="Y1533" s="16" t="s">
        <v>4675</v>
      </c>
      <c r="Z1533" s="16" t="s">
        <v>43</v>
      </c>
    </row>
    <row r="1534" spans="1:26" ht="15" customHeight="1">
      <c r="A1534" s="48"/>
      <c r="B1534" s="48"/>
      <c r="C1534" s="89" t="s">
        <v>4572</v>
      </c>
      <c r="D1534" s="40">
        <v>1529</v>
      </c>
      <c r="E1534" s="120" t="s">
        <v>4703</v>
      </c>
      <c r="F1534" s="53" t="s">
        <v>58</v>
      </c>
      <c r="G1534" s="41"/>
      <c r="H1534" s="46"/>
      <c r="I1534" s="16" t="s">
        <v>237</v>
      </c>
      <c r="J1534" s="16" t="s">
        <v>4704</v>
      </c>
      <c r="K1534" s="16" t="s">
        <v>4670</v>
      </c>
      <c r="L1534" s="16">
        <v>2017</v>
      </c>
      <c r="M1534" s="16"/>
      <c r="N1534" s="16"/>
      <c r="O1534" s="16" t="s">
        <v>172</v>
      </c>
      <c r="P1534" s="16"/>
      <c r="Q1534" s="16"/>
      <c r="R1534" s="16"/>
      <c r="S1534" s="16"/>
      <c r="T1534" s="16"/>
      <c r="U1534" s="16"/>
      <c r="V1534" s="16" t="str">
        <f t="shared" si="0"/>
        <v>B</v>
      </c>
      <c r="W1534" s="13" t="str">
        <f t="shared" si="1"/>
        <v>Q3</v>
      </c>
      <c r="X1534" s="79" t="s">
        <v>4671</v>
      </c>
      <c r="Y1534" s="16" t="s">
        <v>4705</v>
      </c>
      <c r="Z1534" s="16" t="s">
        <v>43</v>
      </c>
    </row>
    <row r="1535" spans="1:26" ht="15" customHeight="1">
      <c r="A1535" s="48"/>
      <c r="B1535" s="48"/>
      <c r="C1535" s="89" t="s">
        <v>4572</v>
      </c>
      <c r="D1535" s="40">
        <v>1530</v>
      </c>
      <c r="E1535" s="120" t="s">
        <v>4706</v>
      </c>
      <c r="F1535" s="53" t="s">
        <v>58</v>
      </c>
      <c r="G1535" s="41"/>
      <c r="H1535" s="46"/>
      <c r="I1535" s="16" t="s">
        <v>298</v>
      </c>
      <c r="J1535" s="16" t="s">
        <v>1396</v>
      </c>
      <c r="K1535" s="16" t="s">
        <v>1397</v>
      </c>
      <c r="L1535" s="16">
        <v>2017</v>
      </c>
      <c r="M1535" s="16"/>
      <c r="N1535" s="16"/>
      <c r="O1535" s="16"/>
      <c r="P1535" s="16"/>
      <c r="Q1535" s="16"/>
      <c r="R1535" s="16"/>
      <c r="S1535" s="16"/>
      <c r="T1535" s="16" t="s">
        <v>172</v>
      </c>
      <c r="U1535" s="16"/>
      <c r="V1535" s="16" t="str">
        <f t="shared" si="0"/>
        <v>C</v>
      </c>
      <c r="W1535" s="13" t="str">
        <f t="shared" si="1"/>
        <v>Q4</v>
      </c>
      <c r="X1535" s="79" t="s">
        <v>4296</v>
      </c>
      <c r="Y1535" s="16" t="s">
        <v>4707</v>
      </c>
      <c r="Z1535" s="16" t="s">
        <v>43</v>
      </c>
    </row>
    <row r="1536" spans="1:26" ht="15" customHeight="1">
      <c r="A1536" s="48"/>
      <c r="B1536" s="48"/>
      <c r="C1536" s="89" t="s">
        <v>4572</v>
      </c>
      <c r="D1536" s="40">
        <v>1531</v>
      </c>
      <c r="E1536" s="120" t="s">
        <v>4708</v>
      </c>
      <c r="F1536" s="53" t="s">
        <v>35</v>
      </c>
      <c r="G1536" s="41"/>
      <c r="H1536" s="46"/>
      <c r="I1536" s="16" t="s">
        <v>91</v>
      </c>
      <c r="J1536" s="16" t="s">
        <v>148</v>
      </c>
      <c r="K1536" s="16" t="s">
        <v>149</v>
      </c>
      <c r="L1536" s="16">
        <v>2017</v>
      </c>
      <c r="M1536" s="16"/>
      <c r="N1536" s="16" t="s">
        <v>172</v>
      </c>
      <c r="O1536" s="16"/>
      <c r="P1536" s="16"/>
      <c r="Q1536" s="16"/>
      <c r="R1536" s="16"/>
      <c r="S1536" s="16"/>
      <c r="T1536" s="16"/>
      <c r="U1536" s="16"/>
      <c r="V1536" s="16" t="str">
        <f t="shared" si="0"/>
        <v>A2</v>
      </c>
      <c r="W1536" s="13" t="str">
        <f t="shared" si="1"/>
        <v>Q2</v>
      </c>
      <c r="X1536" s="79" t="s">
        <v>1487</v>
      </c>
      <c r="Y1536" s="16" t="s">
        <v>4709</v>
      </c>
      <c r="Z1536" s="16" t="s">
        <v>43</v>
      </c>
    </row>
    <row r="1537" spans="1:26" ht="15" customHeight="1">
      <c r="A1537" s="48"/>
      <c r="B1537" s="48"/>
      <c r="C1537" s="89" t="s">
        <v>4572</v>
      </c>
      <c r="D1537" s="40">
        <v>1532</v>
      </c>
      <c r="E1537" s="120" t="s">
        <v>4710</v>
      </c>
      <c r="F1537" s="53" t="s">
        <v>35</v>
      </c>
      <c r="G1537" s="41"/>
      <c r="H1537" s="46"/>
      <c r="I1537" s="16" t="s">
        <v>59</v>
      </c>
      <c r="J1537" s="16" t="s">
        <v>4711</v>
      </c>
      <c r="K1537" s="16" t="s">
        <v>4712</v>
      </c>
      <c r="L1537" s="16">
        <v>2017</v>
      </c>
      <c r="M1537" s="16"/>
      <c r="N1537" s="16"/>
      <c r="O1537" s="16"/>
      <c r="P1537" s="16"/>
      <c r="Q1537" s="16"/>
      <c r="R1537" s="16"/>
      <c r="S1537" s="16"/>
      <c r="T1537" s="16"/>
      <c r="U1537" s="16" t="s">
        <v>172</v>
      </c>
      <c r="V1537" s="16" t="str">
        <f t="shared" si="0"/>
        <v>NI</v>
      </c>
      <c r="W1537" s="13" t="str">
        <f t="shared" si="1"/>
        <v>NI</v>
      </c>
      <c r="X1537" s="79" t="s">
        <v>4713</v>
      </c>
      <c r="Y1537" s="16" t="s">
        <v>4714</v>
      </c>
      <c r="Z1537" s="16" t="s">
        <v>43</v>
      </c>
    </row>
    <row r="1538" spans="1:26" ht="15" customHeight="1">
      <c r="A1538" s="48"/>
      <c r="B1538" s="48"/>
      <c r="C1538" s="89" t="s">
        <v>4572</v>
      </c>
      <c r="D1538" s="40">
        <v>1533</v>
      </c>
      <c r="E1538" s="120" t="s">
        <v>4715</v>
      </c>
      <c r="F1538" s="53" t="s">
        <v>58</v>
      </c>
      <c r="G1538" s="41"/>
      <c r="H1538" s="46"/>
      <c r="I1538" s="16" t="s">
        <v>59</v>
      </c>
      <c r="J1538" s="16" t="s">
        <v>4716</v>
      </c>
      <c r="K1538" s="16" t="s">
        <v>837</v>
      </c>
      <c r="L1538" s="16">
        <v>2017</v>
      </c>
      <c r="M1538" s="16"/>
      <c r="N1538" s="16"/>
      <c r="O1538" s="16"/>
      <c r="P1538" s="16"/>
      <c r="Q1538" s="16"/>
      <c r="R1538" s="16"/>
      <c r="S1538" s="16"/>
      <c r="T1538" s="16"/>
      <c r="U1538" s="16" t="s">
        <v>172</v>
      </c>
      <c r="V1538" s="16" t="str">
        <f t="shared" si="0"/>
        <v>NI</v>
      </c>
      <c r="W1538" s="13" t="str">
        <f t="shared" si="1"/>
        <v>NI</v>
      </c>
      <c r="X1538" s="79" t="s">
        <v>4717</v>
      </c>
      <c r="Y1538" s="16" t="s">
        <v>4718</v>
      </c>
      <c r="Z1538" s="16" t="s">
        <v>43</v>
      </c>
    </row>
    <row r="1539" spans="1:26" ht="15" customHeight="1">
      <c r="A1539" s="48"/>
      <c r="B1539" s="48"/>
      <c r="C1539" s="89" t="s">
        <v>4572</v>
      </c>
      <c r="D1539" s="40">
        <v>1534</v>
      </c>
      <c r="E1539" s="120" t="s">
        <v>4719</v>
      </c>
      <c r="F1539" s="53" t="s">
        <v>58</v>
      </c>
      <c r="G1539" s="41"/>
      <c r="H1539" s="46"/>
      <c r="I1539" s="16" t="s">
        <v>59</v>
      </c>
      <c r="J1539" s="16" t="s">
        <v>1967</v>
      </c>
      <c r="K1539" s="16" t="s">
        <v>621</v>
      </c>
      <c r="L1539" s="16">
        <v>2017</v>
      </c>
      <c r="M1539" s="16"/>
      <c r="N1539" s="16"/>
      <c r="O1539" s="16" t="s">
        <v>172</v>
      </c>
      <c r="P1539" s="16"/>
      <c r="Q1539" s="16"/>
      <c r="R1539" s="16"/>
      <c r="S1539" s="16"/>
      <c r="T1539" s="16"/>
      <c r="U1539" s="16"/>
      <c r="V1539" s="16" t="str">
        <f t="shared" si="0"/>
        <v>B</v>
      </c>
      <c r="W1539" s="13" t="str">
        <f t="shared" si="1"/>
        <v>Q3</v>
      </c>
      <c r="X1539" s="79"/>
      <c r="Y1539" s="16" t="s">
        <v>4675</v>
      </c>
      <c r="Z1539" s="16" t="s">
        <v>43</v>
      </c>
    </row>
    <row r="1540" spans="1:26" ht="15" customHeight="1">
      <c r="A1540" s="48"/>
      <c r="B1540" s="48"/>
      <c r="C1540" s="89" t="s">
        <v>4572</v>
      </c>
      <c r="D1540" s="40">
        <v>1535</v>
      </c>
      <c r="E1540" s="120" t="s">
        <v>4720</v>
      </c>
      <c r="F1540" s="53" t="s">
        <v>58</v>
      </c>
      <c r="G1540" s="41"/>
      <c r="H1540" s="46"/>
      <c r="I1540" s="16" t="s">
        <v>91</v>
      </c>
      <c r="J1540" s="16" t="s">
        <v>1890</v>
      </c>
      <c r="K1540" s="16" t="s">
        <v>337</v>
      </c>
      <c r="L1540" s="16">
        <v>2017</v>
      </c>
      <c r="M1540" s="16"/>
      <c r="N1540" s="16"/>
      <c r="O1540" s="16"/>
      <c r="P1540" s="16"/>
      <c r="Q1540" s="16"/>
      <c r="R1540" s="16"/>
      <c r="S1540" s="16" t="s">
        <v>172</v>
      </c>
      <c r="T1540" s="16"/>
      <c r="U1540" s="16"/>
      <c r="V1540" s="16" t="str">
        <f t="shared" si="0"/>
        <v>B</v>
      </c>
      <c r="W1540" s="13" t="str">
        <f t="shared" si="1"/>
        <v>Q3</v>
      </c>
      <c r="X1540" s="79" t="s">
        <v>4691</v>
      </c>
      <c r="Y1540" s="16" t="s">
        <v>4721</v>
      </c>
      <c r="Z1540" s="16" t="s">
        <v>43</v>
      </c>
    </row>
    <row r="1541" spans="1:26" ht="15" customHeight="1">
      <c r="A1541" s="48"/>
      <c r="B1541" s="48"/>
      <c r="C1541" s="89" t="s">
        <v>4572</v>
      </c>
      <c r="D1541" s="40">
        <v>1536</v>
      </c>
      <c r="E1541" s="120" t="s">
        <v>4722</v>
      </c>
      <c r="F1541" s="53" t="s">
        <v>51</v>
      </c>
      <c r="G1541" s="41"/>
      <c r="H1541" s="46"/>
      <c r="I1541" s="16" t="s">
        <v>91</v>
      </c>
      <c r="J1541" s="16" t="s">
        <v>175</v>
      </c>
      <c r="K1541" s="16" t="s">
        <v>272</v>
      </c>
      <c r="L1541" s="16">
        <v>2017</v>
      </c>
      <c r="M1541" s="16"/>
      <c r="N1541" s="16"/>
      <c r="O1541" s="16" t="s">
        <v>172</v>
      </c>
      <c r="P1541" s="16"/>
      <c r="Q1541" s="16"/>
      <c r="R1541" s="16"/>
      <c r="S1541" s="16"/>
      <c r="T1541" s="16"/>
      <c r="U1541" s="16"/>
      <c r="V1541" s="16" t="str">
        <f t="shared" si="0"/>
        <v>B</v>
      </c>
      <c r="W1541" s="13" t="str">
        <f t="shared" si="1"/>
        <v>Q3</v>
      </c>
      <c r="X1541" s="79" t="s">
        <v>437</v>
      </c>
      <c r="Y1541" s="16" t="s">
        <v>4723</v>
      </c>
      <c r="Z1541" s="16" t="s">
        <v>43</v>
      </c>
    </row>
    <row r="1542" spans="1:26" ht="15" customHeight="1">
      <c r="A1542" s="48"/>
      <c r="B1542" s="48"/>
      <c r="C1542" s="89" t="s">
        <v>4572</v>
      </c>
      <c r="D1542" s="40">
        <v>1537</v>
      </c>
      <c r="E1542" s="120" t="s">
        <v>3269</v>
      </c>
      <c r="F1542" s="53" t="s">
        <v>51</v>
      </c>
      <c r="G1542" s="41"/>
      <c r="H1542" s="46"/>
      <c r="I1542" s="16" t="s">
        <v>91</v>
      </c>
      <c r="J1542" s="16" t="s">
        <v>175</v>
      </c>
      <c r="K1542" s="16" t="s">
        <v>272</v>
      </c>
      <c r="L1542" s="16">
        <v>2017</v>
      </c>
      <c r="M1542" s="16"/>
      <c r="N1542" s="16"/>
      <c r="O1542" s="16" t="s">
        <v>172</v>
      </c>
      <c r="P1542" s="16"/>
      <c r="Q1542" s="16"/>
      <c r="R1542" s="16"/>
      <c r="S1542" s="16"/>
      <c r="T1542" s="16"/>
      <c r="U1542" s="16"/>
      <c r="V1542" s="16" t="str">
        <f t="shared" si="0"/>
        <v>B</v>
      </c>
      <c r="W1542" s="13" t="str">
        <f t="shared" si="1"/>
        <v>Q3</v>
      </c>
      <c r="X1542" s="79" t="s">
        <v>496</v>
      </c>
      <c r="Y1542" s="16" t="s">
        <v>4724</v>
      </c>
      <c r="Z1542" s="16" t="s">
        <v>43</v>
      </c>
    </row>
    <row r="1543" spans="1:26" ht="15" customHeight="1">
      <c r="A1543" s="48"/>
      <c r="B1543" s="48"/>
      <c r="C1543" s="89" t="s">
        <v>4572</v>
      </c>
      <c r="D1543" s="40">
        <v>1538</v>
      </c>
      <c r="E1543" s="120" t="s">
        <v>4725</v>
      </c>
      <c r="F1543" s="53" t="s">
        <v>2247</v>
      </c>
      <c r="G1543" s="41"/>
      <c r="H1543" s="46"/>
      <c r="I1543" s="16" t="s">
        <v>59</v>
      </c>
      <c r="J1543" s="16" t="s">
        <v>4711</v>
      </c>
      <c r="K1543" s="16" t="s">
        <v>4726</v>
      </c>
      <c r="L1543" s="16">
        <v>2017</v>
      </c>
      <c r="M1543" s="16"/>
      <c r="N1543" s="16"/>
      <c r="O1543" s="16"/>
      <c r="P1543" s="16"/>
      <c r="Q1543" s="16"/>
      <c r="R1543" s="16"/>
      <c r="S1543" s="16"/>
      <c r="T1543" s="16"/>
      <c r="U1543" s="16" t="s">
        <v>172</v>
      </c>
      <c r="V1543" s="16" t="str">
        <f t="shared" si="0"/>
        <v>NI</v>
      </c>
      <c r="W1543" s="13" t="str">
        <f t="shared" si="1"/>
        <v>NI</v>
      </c>
      <c r="X1543" s="79" t="s">
        <v>4727</v>
      </c>
      <c r="Y1543" s="16" t="s">
        <v>4728</v>
      </c>
      <c r="Z1543" s="16" t="s">
        <v>43</v>
      </c>
    </row>
    <row r="1544" spans="1:26" ht="15" customHeight="1">
      <c r="A1544" s="48"/>
      <c r="B1544" s="48"/>
      <c r="C1544" s="89" t="s">
        <v>4572</v>
      </c>
      <c r="D1544" s="40">
        <v>1539</v>
      </c>
      <c r="E1544" s="120" t="s">
        <v>4729</v>
      </c>
      <c r="F1544" s="53" t="s">
        <v>58</v>
      </c>
      <c r="G1544" s="41"/>
      <c r="H1544" s="46"/>
      <c r="I1544" s="16" t="s">
        <v>59</v>
      </c>
      <c r="J1544" s="16" t="s">
        <v>523</v>
      </c>
      <c r="K1544" s="16" t="s">
        <v>447</v>
      </c>
      <c r="L1544" s="16">
        <v>2016</v>
      </c>
      <c r="M1544" s="16"/>
      <c r="N1544" s="16"/>
      <c r="O1544" s="16"/>
      <c r="P1544" s="16"/>
      <c r="Q1544" s="16"/>
      <c r="R1544" s="16"/>
      <c r="S1544" s="16"/>
      <c r="T1544" s="16"/>
      <c r="U1544" s="54" t="s">
        <v>40</v>
      </c>
      <c r="V1544" s="16" t="str">
        <f t="shared" si="0"/>
        <v>NI</v>
      </c>
      <c r="W1544" s="13" t="str">
        <f t="shared" si="1"/>
        <v>NI</v>
      </c>
      <c r="X1544" s="79" t="s">
        <v>1005</v>
      </c>
      <c r="Y1544" s="16" t="s">
        <v>4675</v>
      </c>
      <c r="Z1544" s="16" t="s">
        <v>1380</v>
      </c>
    </row>
    <row r="1545" spans="1:26" ht="15" customHeight="1">
      <c r="A1545" s="48"/>
      <c r="B1545" s="48"/>
      <c r="C1545" s="89" t="s">
        <v>4572</v>
      </c>
      <c r="D1545" s="40">
        <v>1540</v>
      </c>
      <c r="E1545" s="120" t="s">
        <v>4730</v>
      </c>
      <c r="F1545" s="53" t="s">
        <v>72</v>
      </c>
      <c r="G1545" s="41"/>
      <c r="H1545" s="46"/>
      <c r="I1545" s="16" t="s">
        <v>753</v>
      </c>
      <c r="J1545" s="16" t="s">
        <v>1229</v>
      </c>
      <c r="K1545" s="16" t="s">
        <v>874</v>
      </c>
      <c r="L1545" s="16">
        <v>2016</v>
      </c>
      <c r="M1545" s="16"/>
      <c r="N1545" s="16"/>
      <c r="O1545" s="16"/>
      <c r="P1545" s="16"/>
      <c r="Q1545" s="16"/>
      <c r="R1545" s="16"/>
      <c r="S1545" s="16"/>
      <c r="T1545" s="16" t="s">
        <v>172</v>
      </c>
      <c r="U1545" s="16"/>
      <c r="V1545" s="16" t="str">
        <f t="shared" si="0"/>
        <v>C</v>
      </c>
      <c r="W1545" s="13" t="str">
        <f t="shared" si="1"/>
        <v>Q4</v>
      </c>
      <c r="X1545" s="79"/>
      <c r="Y1545" s="16" t="s">
        <v>4731</v>
      </c>
      <c r="Z1545" s="16" t="s">
        <v>43</v>
      </c>
    </row>
    <row r="1546" spans="1:26" ht="15" customHeight="1">
      <c r="A1546" s="48"/>
      <c r="B1546" s="48"/>
      <c r="C1546" s="89" t="s">
        <v>4572</v>
      </c>
      <c r="D1546" s="40">
        <v>1541</v>
      </c>
      <c r="E1546" s="120" t="s">
        <v>4732</v>
      </c>
      <c r="F1546" s="53" t="s">
        <v>58</v>
      </c>
      <c r="G1546" s="41"/>
      <c r="H1546" s="46"/>
      <c r="I1546" s="16" t="s">
        <v>59</v>
      </c>
      <c r="J1546" s="16" t="s">
        <v>523</v>
      </c>
      <c r="K1546" s="16" t="s">
        <v>447</v>
      </c>
      <c r="L1546" s="16">
        <v>2016</v>
      </c>
      <c r="M1546" s="16"/>
      <c r="N1546" s="16"/>
      <c r="O1546" s="16"/>
      <c r="P1546" s="54" t="s">
        <v>40</v>
      </c>
      <c r="Q1546" s="16"/>
      <c r="R1546" s="16"/>
      <c r="S1546" s="16"/>
      <c r="T1546" s="54" t="s">
        <v>40</v>
      </c>
      <c r="U1546" s="16"/>
      <c r="V1546" s="16" t="str">
        <f t="shared" si="0"/>
        <v>C</v>
      </c>
      <c r="W1546" s="13" t="str">
        <f t="shared" si="1"/>
        <v>Q4</v>
      </c>
      <c r="X1546" s="79" t="s">
        <v>4733</v>
      </c>
      <c r="Y1546" s="16" t="s">
        <v>4734</v>
      </c>
      <c r="Z1546" s="16" t="s">
        <v>43</v>
      </c>
    </row>
    <row r="1547" spans="1:26" ht="15" customHeight="1">
      <c r="A1547" s="48"/>
      <c r="B1547" s="48"/>
      <c r="C1547" s="89" t="s">
        <v>4572</v>
      </c>
      <c r="D1547" s="40">
        <v>1542</v>
      </c>
      <c r="E1547" s="120" t="s">
        <v>4735</v>
      </c>
      <c r="F1547" s="53" t="s">
        <v>58</v>
      </c>
      <c r="G1547" s="41"/>
      <c r="H1547" s="46"/>
      <c r="I1547" s="16" t="s">
        <v>59</v>
      </c>
      <c r="J1547" s="16" t="s">
        <v>523</v>
      </c>
      <c r="K1547" s="16" t="s">
        <v>447</v>
      </c>
      <c r="L1547" s="16">
        <v>2016</v>
      </c>
      <c r="M1547" s="16"/>
      <c r="N1547" s="16"/>
      <c r="O1547" s="16"/>
      <c r="P1547" s="54" t="s">
        <v>40</v>
      </c>
      <c r="Q1547" s="16"/>
      <c r="R1547" s="16"/>
      <c r="S1547" s="16"/>
      <c r="T1547" s="54" t="s">
        <v>40</v>
      </c>
      <c r="U1547" s="16"/>
      <c r="V1547" s="16" t="str">
        <f t="shared" si="0"/>
        <v>C</v>
      </c>
      <c r="W1547" s="13" t="str">
        <f t="shared" si="1"/>
        <v>Q4</v>
      </c>
      <c r="X1547" s="79" t="s">
        <v>4736</v>
      </c>
      <c r="Y1547" s="16" t="s">
        <v>4649</v>
      </c>
      <c r="Z1547" s="16" t="s">
        <v>1380</v>
      </c>
    </row>
    <row r="1548" spans="1:26" ht="15" customHeight="1">
      <c r="A1548" s="48"/>
      <c r="B1548" s="48"/>
      <c r="C1548" s="89" t="s">
        <v>4572</v>
      </c>
      <c r="D1548" s="40">
        <v>1543</v>
      </c>
      <c r="E1548" s="120" t="s">
        <v>4737</v>
      </c>
      <c r="F1548" s="53" t="s">
        <v>58</v>
      </c>
      <c r="G1548" s="41"/>
      <c r="H1548" s="46"/>
      <c r="I1548" s="16" t="s">
        <v>59</v>
      </c>
      <c r="J1548" s="16" t="s">
        <v>523</v>
      </c>
      <c r="K1548" s="16" t="s">
        <v>447</v>
      </c>
      <c r="L1548" s="16">
        <v>2016</v>
      </c>
      <c r="M1548" s="16"/>
      <c r="N1548" s="16"/>
      <c r="O1548" s="16"/>
      <c r="P1548" s="54" t="s">
        <v>40</v>
      </c>
      <c r="Q1548" s="16"/>
      <c r="R1548" s="16"/>
      <c r="S1548" s="16"/>
      <c r="T1548" s="54" t="s">
        <v>40</v>
      </c>
      <c r="U1548" s="16"/>
      <c r="V1548" s="16" t="str">
        <f t="shared" si="0"/>
        <v>C</v>
      </c>
      <c r="W1548" s="13" t="str">
        <f t="shared" si="1"/>
        <v>Q4</v>
      </c>
      <c r="X1548" s="79" t="s">
        <v>1005</v>
      </c>
      <c r="Y1548" s="16" t="s">
        <v>4675</v>
      </c>
      <c r="Z1548" s="16" t="s">
        <v>43</v>
      </c>
    </row>
    <row r="1549" spans="1:26" ht="15" customHeight="1">
      <c r="A1549" s="48"/>
      <c r="B1549" s="48"/>
      <c r="C1549" s="89" t="s">
        <v>4572</v>
      </c>
      <c r="D1549" s="40">
        <v>1544</v>
      </c>
      <c r="E1549" s="120" t="s">
        <v>4738</v>
      </c>
      <c r="F1549" s="53" t="s">
        <v>58</v>
      </c>
      <c r="G1549" s="41"/>
      <c r="H1549" s="46"/>
      <c r="I1549" s="16" t="s">
        <v>506</v>
      </c>
      <c r="J1549" s="16" t="s">
        <v>1512</v>
      </c>
      <c r="K1549" s="16" t="s">
        <v>1513</v>
      </c>
      <c r="L1549" s="16">
        <v>2016</v>
      </c>
      <c r="M1549" s="16"/>
      <c r="N1549" s="16" t="s">
        <v>172</v>
      </c>
      <c r="O1549" s="16"/>
      <c r="P1549" s="16"/>
      <c r="Q1549" s="16"/>
      <c r="R1549" s="16"/>
      <c r="S1549" s="16"/>
      <c r="T1549" s="16"/>
      <c r="U1549" s="16"/>
      <c r="V1549" s="16" t="str">
        <f t="shared" si="0"/>
        <v>A2</v>
      </c>
      <c r="W1549" s="13" t="str">
        <f t="shared" si="1"/>
        <v>Q2</v>
      </c>
      <c r="X1549" s="79"/>
      <c r="Y1549" s="16" t="s">
        <v>4309</v>
      </c>
      <c r="Z1549" s="16" t="s">
        <v>43</v>
      </c>
    </row>
    <row r="1550" spans="1:26" ht="15" customHeight="1">
      <c r="A1550" s="48"/>
      <c r="B1550" s="48"/>
      <c r="C1550" s="89" t="s">
        <v>4572</v>
      </c>
      <c r="D1550" s="40">
        <v>1545</v>
      </c>
      <c r="E1550" s="120" t="s">
        <v>4739</v>
      </c>
      <c r="F1550" s="53" t="s">
        <v>58</v>
      </c>
      <c r="G1550" s="41"/>
      <c r="H1550" s="46"/>
      <c r="I1550" s="16" t="s">
        <v>2560</v>
      </c>
      <c r="J1550" s="16" t="s">
        <v>2914</v>
      </c>
      <c r="K1550" s="16" t="s">
        <v>2562</v>
      </c>
      <c r="L1550" s="16">
        <v>2016</v>
      </c>
      <c r="M1550" s="16"/>
      <c r="N1550" s="16"/>
      <c r="O1550" s="16"/>
      <c r="P1550" s="16" t="s">
        <v>172</v>
      </c>
      <c r="Q1550" s="16"/>
      <c r="R1550" s="16"/>
      <c r="S1550" s="16"/>
      <c r="T1550" s="16"/>
      <c r="U1550" s="16"/>
      <c r="V1550" s="16" t="str">
        <f t="shared" si="0"/>
        <v>C</v>
      </c>
      <c r="W1550" s="13" t="str">
        <f t="shared" si="1"/>
        <v>Q4</v>
      </c>
      <c r="X1550" s="79"/>
      <c r="Y1550" s="16" t="s">
        <v>4740</v>
      </c>
      <c r="Z1550" s="16" t="s">
        <v>43</v>
      </c>
    </row>
    <row r="1551" spans="1:26" ht="15" customHeight="1">
      <c r="A1551" s="48"/>
      <c r="B1551" s="48"/>
      <c r="C1551" s="89" t="s">
        <v>4572</v>
      </c>
      <c r="D1551" s="40">
        <v>1546</v>
      </c>
      <c r="E1551" s="120" t="s">
        <v>4741</v>
      </c>
      <c r="F1551" s="53" t="s">
        <v>58</v>
      </c>
      <c r="G1551" s="41"/>
      <c r="H1551" s="46"/>
      <c r="I1551" s="16" t="s">
        <v>59</v>
      </c>
      <c r="J1551" s="16" t="s">
        <v>523</v>
      </c>
      <c r="K1551" s="16" t="s">
        <v>447</v>
      </c>
      <c r="L1551" s="16">
        <v>2016</v>
      </c>
      <c r="M1551" s="16"/>
      <c r="N1551" s="16"/>
      <c r="O1551" s="16"/>
      <c r="P1551" s="54" t="s">
        <v>40</v>
      </c>
      <c r="Q1551" s="16"/>
      <c r="R1551" s="16"/>
      <c r="S1551" s="16"/>
      <c r="T1551" s="54" t="s">
        <v>40</v>
      </c>
      <c r="U1551" s="16"/>
      <c r="V1551" s="16" t="str">
        <f t="shared" si="0"/>
        <v>C</v>
      </c>
      <c r="W1551" s="13" t="str">
        <f t="shared" si="1"/>
        <v>Q4</v>
      </c>
      <c r="X1551" s="79" t="s">
        <v>4742</v>
      </c>
      <c r="Y1551" s="16" t="s">
        <v>4743</v>
      </c>
      <c r="Z1551" s="16" t="s">
        <v>43</v>
      </c>
    </row>
    <row r="1552" spans="1:26" ht="15" customHeight="1">
      <c r="A1552" s="48"/>
      <c r="B1552" s="48"/>
      <c r="C1552" s="89" t="s">
        <v>4572</v>
      </c>
      <c r="D1552" s="40">
        <v>1547</v>
      </c>
      <c r="E1552" s="120" t="s">
        <v>4744</v>
      </c>
      <c r="F1552" s="53" t="s">
        <v>58</v>
      </c>
      <c r="G1552" s="41"/>
      <c r="H1552" s="46"/>
      <c r="I1552" s="16" t="s">
        <v>59</v>
      </c>
      <c r="J1552" s="16" t="s">
        <v>523</v>
      </c>
      <c r="K1552" s="16" t="s">
        <v>447</v>
      </c>
      <c r="L1552" s="16">
        <v>2016</v>
      </c>
      <c r="M1552" s="16"/>
      <c r="N1552" s="16"/>
      <c r="O1552" s="16"/>
      <c r="P1552" s="16"/>
      <c r="Q1552" s="16"/>
      <c r="R1552" s="16"/>
      <c r="S1552" s="16"/>
      <c r="T1552" s="16"/>
      <c r="U1552" s="54" t="s">
        <v>40</v>
      </c>
      <c r="V1552" s="16" t="str">
        <f t="shared" si="0"/>
        <v>NI</v>
      </c>
      <c r="W1552" s="13" t="str">
        <f t="shared" si="1"/>
        <v>NI</v>
      </c>
      <c r="X1552" s="79" t="s">
        <v>1005</v>
      </c>
      <c r="Y1552" s="16" t="s">
        <v>4675</v>
      </c>
      <c r="Z1552" s="16" t="s">
        <v>43</v>
      </c>
    </row>
    <row r="1553" spans="1:26" ht="15" customHeight="1">
      <c r="A1553" s="48"/>
      <c r="B1553" s="48"/>
      <c r="C1553" s="89" t="s">
        <v>4572</v>
      </c>
      <c r="D1553" s="40">
        <v>1548</v>
      </c>
      <c r="E1553" s="120" t="s">
        <v>4745</v>
      </c>
      <c r="F1553" s="53" t="s">
        <v>58</v>
      </c>
      <c r="G1553" s="41"/>
      <c r="H1553" s="46"/>
      <c r="I1553" s="16" t="s">
        <v>59</v>
      </c>
      <c r="J1553" s="16" t="s">
        <v>523</v>
      </c>
      <c r="K1553" s="16" t="s">
        <v>447</v>
      </c>
      <c r="L1553" s="16">
        <v>2016</v>
      </c>
      <c r="M1553" s="16"/>
      <c r="N1553" s="16"/>
      <c r="O1553" s="16"/>
      <c r="P1553" s="16"/>
      <c r="Q1553" s="16"/>
      <c r="R1553" s="16"/>
      <c r="S1553" s="16"/>
      <c r="T1553" s="16"/>
      <c r="U1553" s="16" t="s">
        <v>172</v>
      </c>
      <c r="V1553" s="16" t="str">
        <f t="shared" si="0"/>
        <v>NI</v>
      </c>
      <c r="W1553" s="13" t="str">
        <f t="shared" si="1"/>
        <v>NI</v>
      </c>
      <c r="X1553" s="79" t="s">
        <v>1005</v>
      </c>
      <c r="Y1553" s="16" t="s">
        <v>4731</v>
      </c>
      <c r="Z1553" s="16" t="s">
        <v>43</v>
      </c>
    </row>
    <row r="1554" spans="1:26" ht="15" customHeight="1">
      <c r="A1554" s="48"/>
      <c r="B1554" s="48"/>
      <c r="C1554" s="89" t="s">
        <v>4572</v>
      </c>
      <c r="D1554" s="40">
        <v>1549</v>
      </c>
      <c r="E1554" s="120" t="s">
        <v>4746</v>
      </c>
      <c r="F1554" s="53" t="s">
        <v>58</v>
      </c>
      <c r="G1554" s="41"/>
      <c r="H1554" s="46"/>
      <c r="I1554" s="16" t="s">
        <v>753</v>
      </c>
      <c r="J1554" s="16" t="s">
        <v>2328</v>
      </c>
      <c r="K1554" s="16" t="s">
        <v>800</v>
      </c>
      <c r="L1554" s="16">
        <v>2016</v>
      </c>
      <c r="M1554" s="16"/>
      <c r="N1554" s="16"/>
      <c r="O1554" s="16"/>
      <c r="P1554" s="16"/>
      <c r="Q1554" s="16"/>
      <c r="R1554" s="16"/>
      <c r="S1554" s="16" t="s">
        <v>172</v>
      </c>
      <c r="T1554" s="16"/>
      <c r="U1554" s="16"/>
      <c r="V1554" s="16" t="str">
        <f t="shared" si="0"/>
        <v>B</v>
      </c>
      <c r="W1554" s="13" t="str">
        <f t="shared" si="1"/>
        <v>Q3</v>
      </c>
      <c r="X1554" s="79" t="s">
        <v>3632</v>
      </c>
      <c r="Y1554" s="16" t="s">
        <v>4330</v>
      </c>
      <c r="Z1554" s="16" t="s">
        <v>43</v>
      </c>
    </row>
    <row r="1555" spans="1:26" ht="15" customHeight="1">
      <c r="A1555" s="48"/>
      <c r="B1555" s="48"/>
      <c r="C1555" s="89" t="s">
        <v>4572</v>
      </c>
      <c r="D1555" s="40">
        <v>1550</v>
      </c>
      <c r="E1555" s="120" t="s">
        <v>3399</v>
      </c>
      <c r="F1555" s="53" t="s">
        <v>51</v>
      </c>
      <c r="G1555" s="41"/>
      <c r="H1555" s="46"/>
      <c r="I1555" s="16" t="s">
        <v>91</v>
      </c>
      <c r="J1555" s="16" t="s">
        <v>175</v>
      </c>
      <c r="K1555" s="16" t="s">
        <v>272</v>
      </c>
      <c r="L1555" s="16">
        <v>2016</v>
      </c>
      <c r="M1555" s="16"/>
      <c r="N1555" s="16" t="s">
        <v>172</v>
      </c>
      <c r="O1555" s="16"/>
      <c r="P1555" s="16"/>
      <c r="Q1555" s="16"/>
      <c r="R1555" s="16"/>
      <c r="S1555" s="16"/>
      <c r="T1555" s="16"/>
      <c r="U1555" s="16"/>
      <c r="V1555" s="16" t="str">
        <f t="shared" si="0"/>
        <v>A2</v>
      </c>
      <c r="W1555" s="13" t="str">
        <f t="shared" si="1"/>
        <v>Q2</v>
      </c>
      <c r="X1555" s="79" t="s">
        <v>683</v>
      </c>
      <c r="Y1555" s="16" t="s">
        <v>4747</v>
      </c>
      <c r="Z1555" s="16" t="s">
        <v>43</v>
      </c>
    </row>
    <row r="1556" spans="1:26" ht="15" customHeight="1">
      <c r="A1556" s="48"/>
      <c r="B1556" s="48"/>
      <c r="C1556" s="89" t="s">
        <v>4572</v>
      </c>
      <c r="D1556" s="40">
        <v>1551</v>
      </c>
      <c r="E1556" s="120" t="s">
        <v>3366</v>
      </c>
      <c r="F1556" s="53" t="s">
        <v>58</v>
      </c>
      <c r="G1556" s="53" t="s">
        <v>35</v>
      </c>
      <c r="H1556" s="46"/>
      <c r="I1556" s="16" t="s">
        <v>91</v>
      </c>
      <c r="J1556" s="16" t="s">
        <v>148</v>
      </c>
      <c r="K1556" s="16" t="s">
        <v>149</v>
      </c>
      <c r="L1556" s="16">
        <v>2016</v>
      </c>
      <c r="M1556" s="16"/>
      <c r="N1556" s="16" t="s">
        <v>172</v>
      </c>
      <c r="O1556" s="16"/>
      <c r="P1556" s="16"/>
      <c r="Q1556" s="16"/>
      <c r="R1556" s="16"/>
      <c r="S1556" s="16"/>
      <c r="T1556" s="16"/>
      <c r="U1556" s="16"/>
      <c r="V1556" s="16" t="str">
        <f t="shared" si="0"/>
        <v>A2</v>
      </c>
      <c r="W1556" s="13" t="str">
        <f t="shared" si="1"/>
        <v>Q2</v>
      </c>
      <c r="X1556" s="79" t="s">
        <v>675</v>
      </c>
      <c r="Y1556" s="16" t="s">
        <v>4748</v>
      </c>
      <c r="Z1556" s="16" t="s">
        <v>43</v>
      </c>
    </row>
    <row r="1557" spans="1:26" ht="15" customHeight="1">
      <c r="A1557" s="48"/>
      <c r="B1557" s="48"/>
      <c r="C1557" s="89" t="s">
        <v>4572</v>
      </c>
      <c r="D1557" s="40">
        <v>1552</v>
      </c>
      <c r="E1557" s="120" t="s">
        <v>4749</v>
      </c>
      <c r="F1557" s="53" t="s">
        <v>58</v>
      </c>
      <c r="G1557" s="41"/>
      <c r="H1557" s="46"/>
      <c r="I1557" s="16" t="s">
        <v>59</v>
      </c>
      <c r="J1557" s="16" t="s">
        <v>523</v>
      </c>
      <c r="K1557" s="16" t="s">
        <v>447</v>
      </c>
      <c r="L1557" s="16">
        <v>2016</v>
      </c>
      <c r="M1557" s="16"/>
      <c r="N1557" s="16"/>
      <c r="O1557" s="16"/>
      <c r="P1557" s="16"/>
      <c r="Q1557" s="16"/>
      <c r="R1557" s="16"/>
      <c r="S1557" s="16"/>
      <c r="T1557" s="16"/>
      <c r="U1557" s="54" t="s">
        <v>40</v>
      </c>
      <c r="V1557" s="16" t="str">
        <f t="shared" si="0"/>
        <v>NI</v>
      </c>
      <c r="W1557" s="13" t="str">
        <f t="shared" si="1"/>
        <v>NI</v>
      </c>
      <c r="X1557" s="79" t="s">
        <v>4750</v>
      </c>
      <c r="Y1557" s="16" t="s">
        <v>4751</v>
      </c>
      <c r="Z1557" s="16" t="s">
        <v>43</v>
      </c>
    </row>
    <row r="1558" spans="1:26" ht="15" customHeight="1">
      <c r="A1558" s="48"/>
      <c r="B1558" s="48"/>
      <c r="C1558" s="89" t="s">
        <v>4572</v>
      </c>
      <c r="D1558" s="40">
        <v>1553</v>
      </c>
      <c r="E1558" s="120" t="s">
        <v>4752</v>
      </c>
      <c r="F1558" s="53" t="s">
        <v>72</v>
      </c>
      <c r="G1558" s="41"/>
      <c r="H1558" s="46"/>
      <c r="I1558" s="16" t="s">
        <v>59</v>
      </c>
      <c r="J1558" s="16" t="s">
        <v>4753</v>
      </c>
      <c r="K1558" s="16" t="s">
        <v>4754</v>
      </c>
      <c r="L1558" s="16">
        <v>2016</v>
      </c>
      <c r="M1558" s="16"/>
      <c r="N1558" s="16"/>
      <c r="O1558" s="16"/>
      <c r="P1558" s="16"/>
      <c r="Q1558" s="16"/>
      <c r="R1558" s="16"/>
      <c r="S1558" s="16"/>
      <c r="T1558" s="16"/>
      <c r="U1558" s="16" t="s">
        <v>172</v>
      </c>
      <c r="V1558" s="16" t="str">
        <f t="shared" si="0"/>
        <v>NI</v>
      </c>
      <c r="W1558" s="13" t="str">
        <f t="shared" si="1"/>
        <v>NI</v>
      </c>
      <c r="X1558" s="79" t="s">
        <v>4755</v>
      </c>
      <c r="Y1558" s="16" t="s">
        <v>4756</v>
      </c>
      <c r="Z1558" s="16" t="s">
        <v>43</v>
      </c>
    </row>
    <row r="1559" spans="1:26" ht="15" customHeight="1">
      <c r="A1559" s="48"/>
      <c r="B1559" s="48"/>
      <c r="C1559" s="89" t="s">
        <v>4572</v>
      </c>
      <c r="D1559" s="40">
        <v>1554</v>
      </c>
      <c r="E1559" s="120" t="s">
        <v>4757</v>
      </c>
      <c r="F1559" s="53" t="s">
        <v>2247</v>
      </c>
      <c r="G1559" s="41"/>
      <c r="H1559" s="46"/>
      <c r="I1559" s="16" t="s">
        <v>59</v>
      </c>
      <c r="J1559" s="16" t="s">
        <v>4711</v>
      </c>
      <c r="K1559" s="16" t="s">
        <v>4712</v>
      </c>
      <c r="L1559" s="16">
        <v>2016</v>
      </c>
      <c r="M1559" s="16"/>
      <c r="N1559" s="16"/>
      <c r="O1559" s="16"/>
      <c r="P1559" s="16" t="s">
        <v>172</v>
      </c>
      <c r="Q1559" s="16"/>
      <c r="R1559" s="16"/>
      <c r="S1559" s="16"/>
      <c r="T1559" s="16"/>
      <c r="U1559" s="16" t="s">
        <v>172</v>
      </c>
      <c r="V1559" s="16" t="str">
        <f t="shared" si="0"/>
        <v>NI</v>
      </c>
      <c r="W1559" s="13" t="str">
        <f t="shared" si="1"/>
        <v>NI</v>
      </c>
      <c r="X1559" s="79" t="s">
        <v>4758</v>
      </c>
      <c r="Y1559" s="16" t="s">
        <v>4759</v>
      </c>
      <c r="Z1559" s="16" t="s">
        <v>43</v>
      </c>
    </row>
    <row r="1560" spans="1:26" ht="15" customHeight="1">
      <c r="A1560" s="48"/>
      <c r="B1560" s="48"/>
      <c r="C1560" s="89" t="s">
        <v>4572</v>
      </c>
      <c r="D1560" s="40">
        <v>1555</v>
      </c>
      <c r="E1560" s="120" t="s">
        <v>4760</v>
      </c>
      <c r="F1560" s="53" t="s">
        <v>58</v>
      </c>
      <c r="G1560" s="41"/>
      <c r="H1560" s="46"/>
      <c r="I1560" s="16" t="s">
        <v>190</v>
      </c>
      <c r="J1560" s="16" t="s">
        <v>2435</v>
      </c>
      <c r="K1560" s="16" t="s">
        <v>827</v>
      </c>
      <c r="L1560" s="16">
        <v>2015</v>
      </c>
      <c r="M1560" s="16"/>
      <c r="N1560" s="16"/>
      <c r="O1560" s="16" t="s">
        <v>172</v>
      </c>
      <c r="P1560" s="16"/>
      <c r="Q1560" s="16"/>
      <c r="R1560" s="16"/>
      <c r="S1560" s="16"/>
      <c r="T1560" s="16"/>
      <c r="U1560" s="16"/>
      <c r="V1560" s="16" t="str">
        <f t="shared" si="0"/>
        <v>B</v>
      </c>
      <c r="W1560" s="13" t="str">
        <f t="shared" si="1"/>
        <v>Q3</v>
      </c>
      <c r="X1560" s="79" t="s">
        <v>890</v>
      </c>
      <c r="Y1560" s="16" t="s">
        <v>4357</v>
      </c>
      <c r="Z1560" s="16" t="s">
        <v>1380</v>
      </c>
    </row>
    <row r="1561" spans="1:26" ht="15" customHeight="1">
      <c r="A1561" s="48"/>
      <c r="B1561" s="48"/>
      <c r="C1561" s="89" t="s">
        <v>4572</v>
      </c>
      <c r="D1561" s="40">
        <v>1556</v>
      </c>
      <c r="E1561" s="120" t="s">
        <v>4761</v>
      </c>
      <c r="F1561" s="53" t="s">
        <v>58</v>
      </c>
      <c r="G1561" s="41"/>
      <c r="H1561" s="46"/>
      <c r="I1561" s="16" t="s">
        <v>753</v>
      </c>
      <c r="J1561" s="16" t="s">
        <v>2328</v>
      </c>
      <c r="K1561" s="16" t="s">
        <v>800</v>
      </c>
      <c r="L1561" s="16">
        <v>2015</v>
      </c>
      <c r="M1561" s="16"/>
      <c r="N1561" s="16"/>
      <c r="O1561" s="16"/>
      <c r="P1561" s="16"/>
      <c r="Q1561" s="16"/>
      <c r="R1561" s="16"/>
      <c r="S1561" s="16" t="s">
        <v>172</v>
      </c>
      <c r="T1561" s="16"/>
      <c r="U1561" s="16"/>
      <c r="V1561" s="16" t="str">
        <f t="shared" si="0"/>
        <v>B</v>
      </c>
      <c r="W1561" s="13" t="str">
        <f t="shared" si="1"/>
        <v>Q3</v>
      </c>
      <c r="X1561" s="79"/>
      <c r="Y1561" s="16" t="s">
        <v>4762</v>
      </c>
      <c r="Z1561" s="16" t="s">
        <v>43</v>
      </c>
    </row>
    <row r="1562" spans="1:26" ht="15" customHeight="1">
      <c r="A1562" s="48"/>
      <c r="B1562" s="48"/>
      <c r="C1562" s="89" t="s">
        <v>4572</v>
      </c>
      <c r="D1562" s="40">
        <v>1557</v>
      </c>
      <c r="E1562" s="120" t="s">
        <v>4763</v>
      </c>
      <c r="F1562" s="53" t="s">
        <v>58</v>
      </c>
      <c r="G1562" s="41"/>
      <c r="H1562" s="46"/>
      <c r="I1562" s="16" t="s">
        <v>59</v>
      </c>
      <c r="J1562" s="16" t="s">
        <v>804</v>
      </c>
      <c r="K1562" s="16" t="s">
        <v>1986</v>
      </c>
      <c r="L1562" s="16">
        <v>2015</v>
      </c>
      <c r="M1562" s="16"/>
      <c r="N1562" s="16"/>
      <c r="O1562" s="16"/>
      <c r="P1562" s="16" t="s">
        <v>172</v>
      </c>
      <c r="Q1562" s="16"/>
      <c r="R1562" s="16"/>
      <c r="S1562" s="16"/>
      <c r="T1562" s="16"/>
      <c r="U1562" s="16"/>
      <c r="V1562" s="16" t="str">
        <f t="shared" si="0"/>
        <v>C</v>
      </c>
      <c r="W1562" s="13" t="str">
        <f t="shared" si="1"/>
        <v>Q4</v>
      </c>
      <c r="X1562" s="79" t="s">
        <v>4764</v>
      </c>
      <c r="Y1562" s="16" t="s">
        <v>4597</v>
      </c>
      <c r="Z1562" s="16" t="s">
        <v>43</v>
      </c>
    </row>
    <row r="1563" spans="1:26" ht="15" customHeight="1">
      <c r="A1563" s="48"/>
      <c r="B1563" s="48"/>
      <c r="C1563" s="89" t="s">
        <v>4572</v>
      </c>
      <c r="D1563" s="40">
        <v>1558</v>
      </c>
      <c r="E1563" s="120" t="s">
        <v>4765</v>
      </c>
      <c r="F1563" s="53" t="s">
        <v>35</v>
      </c>
      <c r="G1563" s="41"/>
      <c r="H1563" s="46"/>
      <c r="I1563" s="16" t="s">
        <v>753</v>
      </c>
      <c r="J1563" s="16" t="s">
        <v>1229</v>
      </c>
      <c r="K1563" s="16" t="s">
        <v>874</v>
      </c>
      <c r="L1563" s="16">
        <v>2015</v>
      </c>
      <c r="M1563" s="16"/>
      <c r="N1563" s="16"/>
      <c r="O1563" s="16"/>
      <c r="P1563" s="16"/>
      <c r="Q1563" s="16"/>
      <c r="R1563" s="16"/>
      <c r="S1563" s="16"/>
      <c r="T1563" s="16" t="s">
        <v>172</v>
      </c>
      <c r="U1563" s="16"/>
      <c r="V1563" s="16" t="str">
        <f t="shared" si="0"/>
        <v>C</v>
      </c>
      <c r="W1563" s="13" t="str">
        <f t="shared" si="1"/>
        <v>Q4</v>
      </c>
      <c r="X1563" s="79"/>
      <c r="Y1563" s="16" t="s">
        <v>4766</v>
      </c>
      <c r="Z1563" s="16" t="s">
        <v>43</v>
      </c>
    </row>
    <row r="1564" spans="1:26" ht="15" customHeight="1">
      <c r="A1564" s="48"/>
      <c r="B1564" s="48"/>
      <c r="C1564" s="89" t="s">
        <v>4572</v>
      </c>
      <c r="D1564" s="40">
        <v>1559</v>
      </c>
      <c r="E1564" s="120" t="s">
        <v>4767</v>
      </c>
      <c r="F1564" s="53" t="s">
        <v>58</v>
      </c>
      <c r="G1564" s="41"/>
      <c r="H1564" s="46"/>
      <c r="I1564" s="16" t="s">
        <v>59</v>
      </c>
      <c r="J1564" s="16" t="s">
        <v>500</v>
      </c>
      <c r="K1564" s="16" t="s">
        <v>501</v>
      </c>
      <c r="L1564" s="16">
        <v>2015</v>
      </c>
      <c r="M1564" s="16"/>
      <c r="N1564" s="16" t="s">
        <v>172</v>
      </c>
      <c r="O1564" s="16"/>
      <c r="P1564" s="16"/>
      <c r="Q1564" s="16"/>
      <c r="R1564" s="16"/>
      <c r="S1564" s="16"/>
      <c r="T1564" s="16"/>
      <c r="U1564" s="16"/>
      <c r="V1564" s="16" t="str">
        <f t="shared" si="0"/>
        <v>A2</v>
      </c>
      <c r="W1564" s="13" t="str">
        <f t="shared" si="1"/>
        <v>Q2</v>
      </c>
      <c r="X1564" s="79"/>
      <c r="Y1564" s="16" t="s">
        <v>4340</v>
      </c>
      <c r="Z1564" s="16" t="s">
        <v>43</v>
      </c>
    </row>
    <row r="1565" spans="1:26" ht="15" customHeight="1">
      <c r="A1565" s="48"/>
      <c r="B1565" s="48"/>
      <c r="C1565" s="89" t="s">
        <v>4572</v>
      </c>
      <c r="D1565" s="40">
        <v>1560</v>
      </c>
      <c r="E1565" s="120" t="s">
        <v>4768</v>
      </c>
      <c r="F1565" s="53" t="s">
        <v>58</v>
      </c>
      <c r="G1565" s="41"/>
      <c r="H1565" s="46"/>
      <c r="I1565" s="16" t="s">
        <v>979</v>
      </c>
      <c r="J1565" s="16" t="s">
        <v>4769</v>
      </c>
      <c r="K1565" s="16" t="s">
        <v>993</v>
      </c>
      <c r="L1565" s="16">
        <v>2015</v>
      </c>
      <c r="M1565" s="16"/>
      <c r="N1565" s="16"/>
      <c r="O1565" s="16"/>
      <c r="P1565" s="16"/>
      <c r="Q1565" s="16"/>
      <c r="R1565" s="16"/>
      <c r="S1565" s="16"/>
      <c r="T1565" s="16" t="s">
        <v>172</v>
      </c>
      <c r="U1565" s="16"/>
      <c r="V1565" s="16" t="str">
        <f t="shared" si="0"/>
        <v>C</v>
      </c>
      <c r="W1565" s="13" t="str">
        <f t="shared" si="1"/>
        <v>Q4</v>
      </c>
      <c r="X1565" s="79"/>
      <c r="Y1565" s="16" t="s">
        <v>4770</v>
      </c>
      <c r="Z1565" s="16" t="s">
        <v>43</v>
      </c>
    </row>
    <row r="1566" spans="1:26" ht="15" customHeight="1">
      <c r="A1566" s="48"/>
      <c r="B1566" s="48"/>
      <c r="C1566" s="89" t="s">
        <v>4572</v>
      </c>
      <c r="D1566" s="40">
        <v>1561</v>
      </c>
      <c r="E1566" s="120" t="s">
        <v>4771</v>
      </c>
      <c r="F1566" s="53" t="s">
        <v>58</v>
      </c>
      <c r="G1566" s="41"/>
      <c r="H1566" s="46"/>
      <c r="I1566" s="16" t="s">
        <v>59</v>
      </c>
      <c r="J1566" s="16" t="s">
        <v>523</v>
      </c>
      <c r="K1566" s="16" t="s">
        <v>447</v>
      </c>
      <c r="L1566" s="16">
        <v>2015</v>
      </c>
      <c r="M1566" s="16"/>
      <c r="N1566" s="16"/>
      <c r="O1566" s="16"/>
      <c r="P1566" s="54" t="s">
        <v>40</v>
      </c>
      <c r="Q1566" s="16"/>
      <c r="R1566" s="16"/>
      <c r="S1566" s="16"/>
      <c r="T1566" s="54" t="s">
        <v>40</v>
      </c>
      <c r="U1566" s="16"/>
      <c r="V1566" s="16" t="str">
        <f t="shared" si="0"/>
        <v>C</v>
      </c>
      <c r="W1566" s="13" t="str">
        <f t="shared" si="1"/>
        <v>Q4</v>
      </c>
      <c r="X1566" s="79" t="s">
        <v>4772</v>
      </c>
      <c r="Y1566" s="16" t="s">
        <v>4773</v>
      </c>
      <c r="Z1566" s="16" t="s">
        <v>43</v>
      </c>
    </row>
    <row r="1567" spans="1:26" ht="15" customHeight="1">
      <c r="A1567" s="48"/>
      <c r="B1567" s="48"/>
      <c r="C1567" s="89" t="s">
        <v>4572</v>
      </c>
      <c r="D1567" s="40">
        <v>1562</v>
      </c>
      <c r="E1567" s="120" t="s">
        <v>4774</v>
      </c>
      <c r="F1567" s="53" t="s">
        <v>58</v>
      </c>
      <c r="G1567" s="41"/>
      <c r="H1567" s="46"/>
      <c r="I1567" s="16" t="s">
        <v>59</v>
      </c>
      <c r="J1567" s="16" t="s">
        <v>2842</v>
      </c>
      <c r="K1567" s="16" t="s">
        <v>1714</v>
      </c>
      <c r="L1567" s="16">
        <v>2015</v>
      </c>
      <c r="M1567" s="16"/>
      <c r="N1567" s="16"/>
      <c r="O1567" s="16" t="s">
        <v>172</v>
      </c>
      <c r="P1567" s="16"/>
      <c r="Q1567" s="16"/>
      <c r="R1567" s="16"/>
      <c r="S1567" s="16"/>
      <c r="T1567" s="16"/>
      <c r="U1567" s="16"/>
      <c r="V1567" s="16" t="str">
        <f t="shared" si="0"/>
        <v>B</v>
      </c>
      <c r="W1567" s="13" t="str">
        <f t="shared" si="1"/>
        <v>Q3</v>
      </c>
      <c r="X1567" s="79" t="s">
        <v>4775</v>
      </c>
      <c r="Y1567" s="16" t="s">
        <v>4776</v>
      </c>
      <c r="Z1567" s="16" t="s">
        <v>43</v>
      </c>
    </row>
    <row r="1568" spans="1:26" ht="15" customHeight="1">
      <c r="A1568" s="48"/>
      <c r="B1568" s="48"/>
      <c r="C1568" s="89" t="s">
        <v>4572</v>
      </c>
      <c r="D1568" s="40">
        <v>1563</v>
      </c>
      <c r="E1568" s="120" t="s">
        <v>4777</v>
      </c>
      <c r="F1568" s="53" t="s">
        <v>58</v>
      </c>
      <c r="G1568" s="41"/>
      <c r="H1568" s="46"/>
      <c r="I1568" s="16" t="s">
        <v>979</v>
      </c>
      <c r="J1568" s="16" t="s">
        <v>4769</v>
      </c>
      <c r="K1568" s="16" t="s">
        <v>993</v>
      </c>
      <c r="L1568" s="16">
        <v>2015</v>
      </c>
      <c r="M1568" s="16"/>
      <c r="N1568" s="16"/>
      <c r="O1568" s="16"/>
      <c r="P1568" s="16"/>
      <c r="Q1568" s="16"/>
      <c r="R1568" s="16"/>
      <c r="S1568" s="16"/>
      <c r="T1568" s="16" t="s">
        <v>172</v>
      </c>
      <c r="U1568" s="16"/>
      <c r="V1568" s="16" t="str">
        <f t="shared" si="0"/>
        <v>C</v>
      </c>
      <c r="W1568" s="13" t="str">
        <f t="shared" si="1"/>
        <v>Q4</v>
      </c>
      <c r="X1568" s="79"/>
      <c r="Y1568" s="16" t="s">
        <v>4762</v>
      </c>
      <c r="Z1568" s="16" t="s">
        <v>43</v>
      </c>
    </row>
    <row r="1569" spans="1:26" ht="15" customHeight="1">
      <c r="A1569" s="48"/>
      <c r="B1569" s="48"/>
      <c r="C1569" s="89" t="s">
        <v>4572</v>
      </c>
      <c r="D1569" s="40">
        <v>1564</v>
      </c>
      <c r="E1569" s="120" t="s">
        <v>3441</v>
      </c>
      <c r="F1569" s="53" t="s">
        <v>51</v>
      </c>
      <c r="G1569" s="41"/>
      <c r="H1569" s="46"/>
      <c r="I1569" s="16" t="s">
        <v>102</v>
      </c>
      <c r="J1569" s="16" t="s">
        <v>1403</v>
      </c>
      <c r="K1569" s="16" t="s">
        <v>573</v>
      </c>
      <c r="L1569" s="16">
        <v>2015</v>
      </c>
      <c r="M1569" s="16"/>
      <c r="N1569" s="16" t="s">
        <v>172</v>
      </c>
      <c r="O1569" s="16"/>
      <c r="P1569" s="16"/>
      <c r="Q1569" s="16"/>
      <c r="R1569" s="16"/>
      <c r="S1569" s="16"/>
      <c r="T1569" s="16"/>
      <c r="U1569" s="16"/>
      <c r="V1569" s="16" t="str">
        <f t="shared" si="0"/>
        <v>A2</v>
      </c>
      <c r="W1569" s="13" t="str">
        <f t="shared" si="1"/>
        <v>Q2</v>
      </c>
      <c r="X1569" s="79" t="s">
        <v>878</v>
      </c>
      <c r="Y1569" s="16" t="s">
        <v>4778</v>
      </c>
      <c r="Z1569" s="16" t="s">
        <v>43</v>
      </c>
    </row>
    <row r="1570" spans="1:26" ht="15" customHeight="1">
      <c r="A1570" s="48"/>
      <c r="B1570" s="48"/>
      <c r="C1570" s="89" t="s">
        <v>4572</v>
      </c>
      <c r="D1570" s="40">
        <v>1565</v>
      </c>
      <c r="E1570" s="120" t="s">
        <v>4779</v>
      </c>
      <c r="F1570" s="53" t="s">
        <v>58</v>
      </c>
      <c r="G1570" s="41"/>
      <c r="H1570" s="46"/>
      <c r="I1570" s="16" t="s">
        <v>59</v>
      </c>
      <c r="J1570" s="16" t="s">
        <v>1638</v>
      </c>
      <c r="K1570" s="16" t="s">
        <v>4780</v>
      </c>
      <c r="L1570" s="16">
        <v>2015</v>
      </c>
      <c r="M1570" s="16"/>
      <c r="N1570" s="16"/>
      <c r="O1570" s="16"/>
      <c r="P1570" s="16" t="s">
        <v>172</v>
      </c>
      <c r="Q1570" s="16"/>
      <c r="R1570" s="16"/>
      <c r="S1570" s="16"/>
      <c r="T1570" s="16"/>
      <c r="U1570" s="54"/>
      <c r="V1570" s="16" t="str">
        <f t="shared" si="0"/>
        <v>C</v>
      </c>
      <c r="W1570" s="13" t="str">
        <f t="shared" si="1"/>
        <v>Q4</v>
      </c>
      <c r="X1570" s="79" t="s">
        <v>4781</v>
      </c>
      <c r="Y1570" s="16" t="s">
        <v>4782</v>
      </c>
      <c r="Z1570" s="16" t="s">
        <v>43</v>
      </c>
    </row>
    <row r="1571" spans="1:26" ht="15" customHeight="1">
      <c r="A1571" s="48"/>
      <c r="B1571" s="48"/>
      <c r="C1571" s="89" t="s">
        <v>4572</v>
      </c>
      <c r="D1571" s="40">
        <v>1566</v>
      </c>
      <c r="E1571" s="120" t="s">
        <v>4783</v>
      </c>
      <c r="F1571" s="53" t="s">
        <v>72</v>
      </c>
      <c r="G1571" s="41"/>
      <c r="H1571" s="46"/>
      <c r="I1571" s="16" t="s">
        <v>102</v>
      </c>
      <c r="J1571" s="16" t="s">
        <v>1403</v>
      </c>
      <c r="K1571" s="16" t="s">
        <v>573</v>
      </c>
      <c r="L1571" s="16">
        <v>2015</v>
      </c>
      <c r="M1571" s="16"/>
      <c r="N1571" s="16" t="s">
        <v>172</v>
      </c>
      <c r="O1571" s="16"/>
      <c r="P1571" s="16"/>
      <c r="Q1571" s="16"/>
      <c r="R1571" s="16"/>
      <c r="S1571" s="16"/>
      <c r="T1571" s="16"/>
      <c r="U1571" s="16"/>
      <c r="V1571" s="16" t="str">
        <f t="shared" si="0"/>
        <v>A2</v>
      </c>
      <c r="W1571" s="13" t="str">
        <f t="shared" si="1"/>
        <v>Q2</v>
      </c>
      <c r="X1571" s="79" t="s">
        <v>814</v>
      </c>
      <c r="Y1571" s="16" t="s">
        <v>4784</v>
      </c>
      <c r="Z1571" s="16" t="s">
        <v>4785</v>
      </c>
    </row>
    <row r="1572" spans="1:26" ht="15" customHeight="1">
      <c r="A1572" s="48"/>
      <c r="B1572" s="48"/>
      <c r="C1572" s="89" t="s">
        <v>4572</v>
      </c>
      <c r="D1572" s="40">
        <v>1567</v>
      </c>
      <c r="E1572" s="120" t="s">
        <v>4786</v>
      </c>
      <c r="F1572" s="53" t="s">
        <v>58</v>
      </c>
      <c r="G1572" s="53" t="s">
        <v>35</v>
      </c>
      <c r="H1572" s="46"/>
      <c r="I1572" s="16" t="s">
        <v>4787</v>
      </c>
      <c r="J1572" s="16" t="s">
        <v>1620</v>
      </c>
      <c r="K1572" s="16" t="s">
        <v>436</v>
      </c>
      <c r="L1572" s="16">
        <v>2015</v>
      </c>
      <c r="M1572" s="16" t="s">
        <v>172</v>
      </c>
      <c r="N1572" s="16"/>
      <c r="O1572" s="16"/>
      <c r="P1572" s="16"/>
      <c r="Q1572" s="54" t="s">
        <v>40</v>
      </c>
      <c r="R1572" s="16"/>
      <c r="S1572" s="16"/>
      <c r="T1572" s="16"/>
      <c r="U1572" s="16"/>
      <c r="V1572" s="16" t="str">
        <f t="shared" si="0"/>
        <v>A1</v>
      </c>
      <c r="W1572" s="13" t="str">
        <f t="shared" si="1"/>
        <v>Q1</v>
      </c>
      <c r="X1572" s="79" t="s">
        <v>810</v>
      </c>
      <c r="Y1572" s="16" t="s">
        <v>4788</v>
      </c>
      <c r="Z1572" s="16" t="s">
        <v>43</v>
      </c>
    </row>
    <row r="1573" spans="1:26" ht="15" customHeight="1">
      <c r="A1573" s="48"/>
      <c r="B1573" s="48"/>
      <c r="C1573" s="89" t="s">
        <v>4572</v>
      </c>
      <c r="D1573" s="40">
        <v>1568</v>
      </c>
      <c r="E1573" s="120" t="s">
        <v>4789</v>
      </c>
      <c r="F1573" s="53" t="s">
        <v>58</v>
      </c>
      <c r="G1573" s="41"/>
      <c r="H1573" s="46"/>
      <c r="I1573" s="16" t="s">
        <v>4787</v>
      </c>
      <c r="J1573" s="16" t="s">
        <v>3368</v>
      </c>
      <c r="K1573" s="16" t="s">
        <v>3369</v>
      </c>
      <c r="L1573" s="16">
        <v>2015</v>
      </c>
      <c r="M1573" s="16"/>
      <c r="N1573" s="16" t="s">
        <v>172</v>
      </c>
      <c r="O1573" s="16"/>
      <c r="P1573" s="16"/>
      <c r="Q1573" s="16"/>
      <c r="R1573" s="16"/>
      <c r="S1573" s="16"/>
      <c r="T1573" s="16"/>
      <c r="U1573" s="16"/>
      <c r="V1573" s="16" t="str">
        <f t="shared" si="0"/>
        <v>A2</v>
      </c>
      <c r="W1573" s="13" t="str">
        <f t="shared" si="1"/>
        <v>Q2</v>
      </c>
      <c r="X1573" s="79" t="s">
        <v>966</v>
      </c>
      <c r="Y1573" s="16" t="s">
        <v>4790</v>
      </c>
      <c r="Z1573" s="16" t="s">
        <v>43</v>
      </c>
    </row>
    <row r="1574" spans="1:26" ht="15" customHeight="1">
      <c r="A1574" s="48"/>
      <c r="B1574" s="48"/>
      <c r="C1574" s="89" t="s">
        <v>4572</v>
      </c>
      <c r="D1574" s="40">
        <v>1569</v>
      </c>
      <c r="E1574" s="120" t="s">
        <v>3505</v>
      </c>
      <c r="F1574" s="53" t="s">
        <v>58</v>
      </c>
      <c r="G1574" s="41"/>
      <c r="H1574" s="46"/>
      <c r="I1574" s="16" t="s">
        <v>102</v>
      </c>
      <c r="J1574" s="16" t="s">
        <v>3506</v>
      </c>
      <c r="K1574" s="16" t="s">
        <v>905</v>
      </c>
      <c r="L1574" s="16">
        <v>2015</v>
      </c>
      <c r="M1574" s="16" t="s">
        <v>172</v>
      </c>
      <c r="N1574" s="16"/>
      <c r="O1574" s="16"/>
      <c r="P1574" s="16"/>
      <c r="Q1574" s="16"/>
      <c r="R1574" s="16"/>
      <c r="S1574" s="16"/>
      <c r="T1574" s="16"/>
      <c r="U1574" s="16"/>
      <c r="V1574" s="16" t="str">
        <f t="shared" si="0"/>
        <v>A1</v>
      </c>
      <c r="W1574" s="13" t="str">
        <f t="shared" si="1"/>
        <v>Q1</v>
      </c>
      <c r="X1574" s="79" t="s">
        <v>906</v>
      </c>
      <c r="Y1574" s="16" t="s">
        <v>4791</v>
      </c>
      <c r="Z1574" s="16" t="s">
        <v>43</v>
      </c>
    </row>
    <row r="1575" spans="1:26" ht="15" customHeight="1">
      <c r="A1575" s="48"/>
      <c r="B1575" s="48"/>
      <c r="C1575" s="89" t="s">
        <v>4572</v>
      </c>
      <c r="D1575" s="40">
        <v>1570</v>
      </c>
      <c r="E1575" s="120" t="s">
        <v>4792</v>
      </c>
      <c r="F1575" s="53" t="s">
        <v>35</v>
      </c>
      <c r="G1575" s="41"/>
      <c r="H1575" s="46"/>
      <c r="I1575" s="16" t="s">
        <v>91</v>
      </c>
      <c r="J1575" s="16" t="s">
        <v>148</v>
      </c>
      <c r="K1575" s="16" t="s">
        <v>149</v>
      </c>
      <c r="L1575" s="16">
        <v>2014</v>
      </c>
      <c r="M1575" s="16" t="s">
        <v>172</v>
      </c>
      <c r="N1575" s="16"/>
      <c r="O1575" s="16"/>
      <c r="P1575" s="16"/>
      <c r="Q1575" s="16"/>
      <c r="R1575" s="16"/>
      <c r="S1575" s="16"/>
      <c r="T1575" s="16"/>
      <c r="U1575" s="16"/>
      <c r="V1575" s="16" t="str">
        <f t="shared" si="0"/>
        <v>A1</v>
      </c>
      <c r="W1575" s="13" t="str">
        <f t="shared" si="1"/>
        <v>Q1</v>
      </c>
      <c r="X1575" s="79" t="s">
        <v>3426</v>
      </c>
      <c r="Y1575" s="16" t="s">
        <v>3747</v>
      </c>
      <c r="Z1575" s="16" t="s">
        <v>43</v>
      </c>
    </row>
    <row r="1576" spans="1:26" ht="15" customHeight="1">
      <c r="A1576" s="48"/>
      <c r="B1576" s="48"/>
      <c r="C1576" s="89" t="s">
        <v>4572</v>
      </c>
      <c r="D1576" s="40">
        <v>1571</v>
      </c>
      <c r="E1576" s="120" t="s">
        <v>4793</v>
      </c>
      <c r="F1576" s="53" t="s">
        <v>35</v>
      </c>
      <c r="G1576" s="41"/>
      <c r="H1576" s="46"/>
      <c r="I1576" s="16" t="s">
        <v>59</v>
      </c>
      <c r="J1576" s="16" t="s">
        <v>1396</v>
      </c>
      <c r="K1576" s="16" t="s">
        <v>1397</v>
      </c>
      <c r="L1576" s="16">
        <v>2014</v>
      </c>
      <c r="M1576" s="16"/>
      <c r="N1576" s="16"/>
      <c r="O1576" s="16"/>
      <c r="P1576" s="16"/>
      <c r="Q1576" s="16"/>
      <c r="R1576" s="16"/>
      <c r="S1576" s="16" t="s">
        <v>172</v>
      </c>
      <c r="T1576" s="16"/>
      <c r="U1576" s="16"/>
      <c r="V1576" s="16" t="str">
        <f t="shared" si="0"/>
        <v>B</v>
      </c>
      <c r="W1576" s="13" t="str">
        <f t="shared" si="1"/>
        <v>Q3</v>
      </c>
      <c r="X1576" s="79">
        <v>1012988</v>
      </c>
      <c r="Y1576" s="16" t="s">
        <v>4394</v>
      </c>
      <c r="Z1576" s="16" t="s">
        <v>43</v>
      </c>
    </row>
    <row r="1577" spans="1:26" ht="15" customHeight="1">
      <c r="A1577" s="48"/>
      <c r="B1577" s="48"/>
      <c r="C1577" s="89" t="s">
        <v>4572</v>
      </c>
      <c r="D1577" s="40">
        <v>1572</v>
      </c>
      <c r="E1577" s="120" t="s">
        <v>4794</v>
      </c>
      <c r="F1577" s="53" t="s">
        <v>35</v>
      </c>
      <c r="G1577" s="41"/>
      <c r="H1577" s="46"/>
      <c r="I1577" s="54" t="s">
        <v>75</v>
      </c>
      <c r="J1577" s="16" t="s">
        <v>4795</v>
      </c>
      <c r="K1577" s="16" t="s">
        <v>3737</v>
      </c>
      <c r="L1577" s="16">
        <v>2014</v>
      </c>
      <c r="M1577" s="16"/>
      <c r="N1577" s="16" t="s">
        <v>172</v>
      </c>
      <c r="O1577" s="16"/>
      <c r="P1577" s="16"/>
      <c r="Q1577" s="16"/>
      <c r="R1577" s="16"/>
      <c r="S1577" s="16"/>
      <c r="T1577" s="16"/>
      <c r="U1577" s="16"/>
      <c r="V1577" s="16" t="str">
        <f t="shared" si="0"/>
        <v>A2</v>
      </c>
      <c r="W1577" s="13" t="str">
        <f t="shared" si="1"/>
        <v>Q2</v>
      </c>
      <c r="X1577" s="79" t="s">
        <v>4796</v>
      </c>
      <c r="Y1577" s="16" t="s">
        <v>4797</v>
      </c>
      <c r="Z1577" s="16" t="s">
        <v>43</v>
      </c>
    </row>
    <row r="1578" spans="1:26" ht="15" customHeight="1">
      <c r="A1578" s="48"/>
      <c r="B1578" s="48"/>
      <c r="C1578" s="89" t="s">
        <v>4572</v>
      </c>
      <c r="D1578" s="40">
        <v>1573</v>
      </c>
      <c r="E1578" s="120" t="s">
        <v>4798</v>
      </c>
      <c r="F1578" s="53" t="s">
        <v>51</v>
      </c>
      <c r="G1578" s="41"/>
      <c r="H1578" s="46"/>
      <c r="I1578" s="16" t="s">
        <v>59</v>
      </c>
      <c r="J1578" s="16" t="s">
        <v>2038</v>
      </c>
      <c r="K1578" s="16" t="s">
        <v>1468</v>
      </c>
      <c r="L1578" s="16">
        <v>2014</v>
      </c>
      <c r="M1578" s="16" t="s">
        <v>172</v>
      </c>
      <c r="N1578" s="16"/>
      <c r="O1578" s="16"/>
      <c r="P1578" s="16"/>
      <c r="Q1578" s="16"/>
      <c r="R1578" s="16"/>
      <c r="S1578" s="16"/>
      <c r="T1578" s="16"/>
      <c r="U1578" s="16"/>
      <c r="V1578" s="16" t="str">
        <f t="shared" si="0"/>
        <v>A1</v>
      </c>
      <c r="W1578" s="13" t="str">
        <f t="shared" si="1"/>
        <v>Q1</v>
      </c>
      <c r="X1578" s="79"/>
      <c r="Y1578" s="16" t="s">
        <v>4799</v>
      </c>
      <c r="Z1578" s="16" t="s">
        <v>43</v>
      </c>
    </row>
    <row r="1579" spans="1:26" ht="15" customHeight="1">
      <c r="A1579" s="48"/>
      <c r="B1579" s="48"/>
      <c r="C1579" s="89" t="s">
        <v>4572</v>
      </c>
      <c r="D1579" s="40">
        <v>1574</v>
      </c>
      <c r="E1579" s="120" t="s">
        <v>4800</v>
      </c>
      <c r="F1579" s="53" t="s">
        <v>51</v>
      </c>
      <c r="G1579" s="41"/>
      <c r="H1579" s="46"/>
      <c r="I1579" s="54" t="s">
        <v>75</v>
      </c>
      <c r="J1579" s="16" t="s">
        <v>4801</v>
      </c>
      <c r="K1579" s="16" t="s">
        <v>595</v>
      </c>
      <c r="L1579" s="16">
        <v>2014</v>
      </c>
      <c r="M1579" s="16"/>
      <c r="N1579" s="16"/>
      <c r="O1579" s="16"/>
      <c r="P1579" s="16"/>
      <c r="Q1579" s="16"/>
      <c r="R1579" s="16"/>
      <c r="S1579" s="16"/>
      <c r="T1579" s="16" t="s">
        <v>172</v>
      </c>
      <c r="U1579" s="16"/>
      <c r="V1579" s="16" t="str">
        <f t="shared" si="0"/>
        <v>C</v>
      </c>
      <c r="W1579" s="13" t="str">
        <f t="shared" si="1"/>
        <v>Q4</v>
      </c>
      <c r="X1579" s="79"/>
      <c r="Y1579" s="16" t="s">
        <v>79</v>
      </c>
      <c r="Z1579" s="16" t="s">
        <v>43</v>
      </c>
    </row>
    <row r="1580" spans="1:26" ht="15" customHeight="1">
      <c r="A1580" s="48"/>
      <c r="B1580" s="48"/>
      <c r="C1580" s="89" t="s">
        <v>4572</v>
      </c>
      <c r="D1580" s="40">
        <v>1575</v>
      </c>
      <c r="E1580" s="120" t="s">
        <v>4802</v>
      </c>
      <c r="F1580" s="53" t="s">
        <v>58</v>
      </c>
      <c r="G1580" s="41"/>
      <c r="H1580" s="46"/>
      <c r="I1580" s="16" t="s">
        <v>59</v>
      </c>
      <c r="J1580" s="16" t="s">
        <v>804</v>
      </c>
      <c r="K1580" s="16" t="s">
        <v>1986</v>
      </c>
      <c r="L1580" s="16">
        <v>2014</v>
      </c>
      <c r="M1580" s="16"/>
      <c r="N1580" s="16"/>
      <c r="O1580" s="16"/>
      <c r="P1580" s="16" t="s">
        <v>172</v>
      </c>
      <c r="Q1580" s="16"/>
      <c r="R1580" s="16"/>
      <c r="S1580" s="16"/>
      <c r="T1580" s="16"/>
      <c r="U1580" s="16"/>
      <c r="V1580" s="16" t="str">
        <f t="shared" si="0"/>
        <v>C</v>
      </c>
      <c r="W1580" s="13" t="str">
        <f t="shared" si="1"/>
        <v>Q4</v>
      </c>
      <c r="X1580" s="79" t="s">
        <v>4803</v>
      </c>
      <c r="Y1580" s="16" t="s">
        <v>4597</v>
      </c>
      <c r="Z1580" s="16" t="s">
        <v>43</v>
      </c>
    </row>
    <row r="1581" spans="1:26" ht="15" customHeight="1">
      <c r="A1581" s="48"/>
      <c r="B1581" s="48"/>
      <c r="C1581" s="89" t="s">
        <v>4572</v>
      </c>
      <c r="D1581" s="40">
        <v>1576</v>
      </c>
      <c r="E1581" s="120" t="s">
        <v>4804</v>
      </c>
      <c r="F1581" s="53" t="s">
        <v>168</v>
      </c>
      <c r="G1581" s="41"/>
      <c r="H1581" s="46"/>
      <c r="I1581" s="16" t="s">
        <v>124</v>
      </c>
      <c r="J1581" s="16" t="s">
        <v>4805</v>
      </c>
      <c r="K1581" s="16" t="s">
        <v>2542</v>
      </c>
      <c r="L1581" s="16">
        <v>2014</v>
      </c>
      <c r="M1581" s="16"/>
      <c r="N1581" s="16"/>
      <c r="O1581" s="16"/>
      <c r="P1581" s="16" t="s">
        <v>172</v>
      </c>
      <c r="Q1581" s="16"/>
      <c r="R1581" s="16"/>
      <c r="S1581" s="16"/>
      <c r="T1581" s="16"/>
      <c r="U1581" s="54"/>
      <c r="V1581" s="16" t="str">
        <f t="shared" si="0"/>
        <v>C</v>
      </c>
      <c r="W1581" s="13" t="str">
        <f t="shared" si="1"/>
        <v>Q4</v>
      </c>
      <c r="X1581" s="79"/>
      <c r="Y1581" s="16" t="s">
        <v>3356</v>
      </c>
      <c r="Z1581" s="16" t="s">
        <v>43</v>
      </c>
    </row>
    <row r="1582" spans="1:26" ht="15" customHeight="1">
      <c r="A1582" s="48"/>
      <c r="B1582" s="48"/>
      <c r="C1582" s="89" t="s">
        <v>4572</v>
      </c>
      <c r="D1582" s="40">
        <v>1577</v>
      </c>
      <c r="E1582" s="120" t="s">
        <v>4806</v>
      </c>
      <c r="F1582" s="53" t="s">
        <v>51</v>
      </c>
      <c r="G1582" s="41"/>
      <c r="H1582" s="46"/>
      <c r="I1582" s="16" t="s">
        <v>2709</v>
      </c>
      <c r="J1582" s="16" t="s">
        <v>3743</v>
      </c>
      <c r="K1582" s="16" t="s">
        <v>3744</v>
      </c>
      <c r="L1582" s="16">
        <v>2014</v>
      </c>
      <c r="M1582" s="16"/>
      <c r="N1582" s="16"/>
      <c r="O1582" s="16" t="s">
        <v>172</v>
      </c>
      <c r="P1582" s="16"/>
      <c r="Q1582" s="16"/>
      <c r="R1582" s="16"/>
      <c r="S1582" s="16"/>
      <c r="T1582" s="16"/>
      <c r="U1582" s="16"/>
      <c r="V1582" s="16" t="str">
        <f t="shared" si="0"/>
        <v>B</v>
      </c>
      <c r="W1582" s="13" t="str">
        <f t="shared" si="1"/>
        <v>Q3</v>
      </c>
      <c r="X1582" s="79"/>
      <c r="Y1582" s="16" t="s">
        <v>3745</v>
      </c>
      <c r="Z1582" s="16" t="s">
        <v>43</v>
      </c>
    </row>
    <row r="1583" spans="1:26" ht="15" customHeight="1">
      <c r="A1583" s="48"/>
      <c r="B1583" s="48"/>
      <c r="C1583" s="89" t="s">
        <v>4572</v>
      </c>
      <c r="D1583" s="40">
        <v>1578</v>
      </c>
      <c r="E1583" s="120" t="s">
        <v>4807</v>
      </c>
      <c r="F1583" s="53" t="s">
        <v>58</v>
      </c>
      <c r="G1583" s="41"/>
      <c r="H1583" s="46"/>
      <c r="I1583" s="16" t="s">
        <v>102</v>
      </c>
      <c r="J1583" s="16" t="s">
        <v>3368</v>
      </c>
      <c r="K1583" s="16" t="s">
        <v>3369</v>
      </c>
      <c r="L1583" s="16">
        <v>2014</v>
      </c>
      <c r="M1583" s="16"/>
      <c r="N1583" s="16" t="s">
        <v>172</v>
      </c>
      <c r="O1583" s="16"/>
      <c r="P1583" s="16"/>
      <c r="Q1583" s="16"/>
      <c r="R1583" s="16"/>
      <c r="S1583" s="16"/>
      <c r="T1583" s="16"/>
      <c r="U1583" s="16"/>
      <c r="V1583" s="16" t="str">
        <f t="shared" si="0"/>
        <v>A2</v>
      </c>
      <c r="W1583" s="13" t="str">
        <f t="shared" si="1"/>
        <v>Q2</v>
      </c>
      <c r="X1583" s="79" t="s">
        <v>4808</v>
      </c>
      <c r="Y1583" s="16" t="s">
        <v>3649</v>
      </c>
      <c r="Z1583" s="16" t="s">
        <v>43</v>
      </c>
    </row>
    <row r="1584" spans="1:26" ht="15" customHeight="1">
      <c r="A1584" s="48"/>
      <c r="B1584" s="48"/>
      <c r="C1584" s="89" t="s">
        <v>4572</v>
      </c>
      <c r="D1584" s="40">
        <v>1579</v>
      </c>
      <c r="E1584" s="120" t="s">
        <v>4809</v>
      </c>
      <c r="F1584" s="53" t="s">
        <v>58</v>
      </c>
      <c r="G1584" s="41"/>
      <c r="H1584" s="46"/>
      <c r="I1584" s="16" t="s">
        <v>59</v>
      </c>
      <c r="J1584" s="16" t="s">
        <v>523</v>
      </c>
      <c r="K1584" s="16" t="s">
        <v>447</v>
      </c>
      <c r="L1584" s="16">
        <v>2014</v>
      </c>
      <c r="M1584" s="16"/>
      <c r="N1584" s="16"/>
      <c r="O1584" s="16"/>
      <c r="P1584" s="16" t="s">
        <v>172</v>
      </c>
      <c r="Q1584" s="16"/>
      <c r="R1584" s="16"/>
      <c r="S1584" s="16"/>
      <c r="T1584" s="16"/>
      <c r="U1584" s="16"/>
      <c r="V1584" s="16" t="str">
        <f t="shared" si="0"/>
        <v>C</v>
      </c>
      <c r="W1584" s="13" t="str">
        <f t="shared" si="1"/>
        <v>Q4</v>
      </c>
      <c r="X1584" s="79"/>
      <c r="Y1584" s="16" t="s">
        <v>4356</v>
      </c>
      <c r="Z1584" s="16" t="s">
        <v>43</v>
      </c>
    </row>
    <row r="1585" spans="1:26" ht="15" customHeight="1">
      <c r="A1585" s="48"/>
      <c r="B1585" s="48"/>
      <c r="C1585" s="89" t="s">
        <v>4572</v>
      </c>
      <c r="D1585" s="40">
        <v>1580</v>
      </c>
      <c r="E1585" s="120" t="s">
        <v>4810</v>
      </c>
      <c r="F1585" s="53" t="s">
        <v>51</v>
      </c>
      <c r="G1585" s="41"/>
      <c r="H1585" s="46"/>
      <c r="I1585" s="16" t="s">
        <v>102</v>
      </c>
      <c r="J1585" s="16" t="s">
        <v>1403</v>
      </c>
      <c r="K1585" s="16" t="s">
        <v>573</v>
      </c>
      <c r="L1585" s="16">
        <v>2014</v>
      </c>
      <c r="M1585" s="16"/>
      <c r="N1585" s="16" t="s">
        <v>172</v>
      </c>
      <c r="O1585" s="16"/>
      <c r="P1585" s="16"/>
      <c r="Q1585" s="16"/>
      <c r="R1585" s="16"/>
      <c r="S1585" s="16"/>
      <c r="T1585" s="16"/>
      <c r="U1585" s="16"/>
      <c r="V1585" s="16" t="str">
        <f t="shared" si="0"/>
        <v>A2</v>
      </c>
      <c r="W1585" s="13" t="str">
        <f t="shared" si="1"/>
        <v>Q2</v>
      </c>
      <c r="X1585" s="79"/>
      <c r="Y1585" s="16" t="s">
        <v>3745</v>
      </c>
      <c r="Z1585" s="16" t="s">
        <v>43</v>
      </c>
    </row>
    <row r="1586" spans="1:26" ht="15" customHeight="1">
      <c r="A1586" s="48"/>
      <c r="B1586" s="48"/>
      <c r="C1586" s="89" t="s">
        <v>4572</v>
      </c>
      <c r="D1586" s="40">
        <v>1581</v>
      </c>
      <c r="E1586" s="120" t="s">
        <v>4811</v>
      </c>
      <c r="F1586" s="53" t="s">
        <v>2247</v>
      </c>
      <c r="G1586" s="41"/>
      <c r="H1586" s="46"/>
      <c r="I1586" s="16" t="s">
        <v>298</v>
      </c>
      <c r="J1586" s="16" t="s">
        <v>4812</v>
      </c>
      <c r="K1586" s="16" t="s">
        <v>1397</v>
      </c>
      <c r="L1586" s="16">
        <v>2014</v>
      </c>
      <c r="M1586" s="16"/>
      <c r="N1586" s="16"/>
      <c r="O1586" s="16"/>
      <c r="P1586" s="16"/>
      <c r="Q1586" s="16"/>
      <c r="R1586" s="16"/>
      <c r="S1586" s="16" t="s">
        <v>172</v>
      </c>
      <c r="T1586" s="16"/>
      <c r="U1586" s="16"/>
      <c r="V1586" s="16" t="str">
        <f t="shared" si="0"/>
        <v>B</v>
      </c>
      <c r="W1586" s="13" t="str">
        <f t="shared" si="1"/>
        <v>Q3</v>
      </c>
      <c r="X1586" s="79" t="s">
        <v>4813</v>
      </c>
      <c r="Y1586" s="16" t="s">
        <v>4814</v>
      </c>
      <c r="Z1586" s="16" t="s">
        <v>43</v>
      </c>
    </row>
    <row r="1587" spans="1:26" ht="15" customHeight="1">
      <c r="A1587" s="48"/>
      <c r="B1587" s="48"/>
      <c r="C1587" s="89" t="s">
        <v>4572</v>
      </c>
      <c r="D1587" s="40">
        <v>1582</v>
      </c>
      <c r="E1587" s="120" t="s">
        <v>4815</v>
      </c>
      <c r="F1587" s="53" t="s">
        <v>2247</v>
      </c>
      <c r="G1587" s="41"/>
      <c r="H1587" s="46"/>
      <c r="I1587" s="16" t="s">
        <v>298</v>
      </c>
      <c r="J1587" s="16" t="s">
        <v>4812</v>
      </c>
      <c r="K1587" s="16" t="s">
        <v>1397</v>
      </c>
      <c r="L1587" s="16">
        <v>2014</v>
      </c>
      <c r="M1587" s="16"/>
      <c r="N1587" s="16"/>
      <c r="O1587" s="16"/>
      <c r="P1587" s="16"/>
      <c r="Q1587" s="16"/>
      <c r="R1587" s="16"/>
      <c r="S1587" s="16" t="s">
        <v>172</v>
      </c>
      <c r="T1587" s="16"/>
      <c r="U1587" s="16"/>
      <c r="V1587" s="16" t="str">
        <f t="shared" si="0"/>
        <v>B</v>
      </c>
      <c r="W1587" s="13" t="str">
        <f t="shared" si="1"/>
        <v>Q3</v>
      </c>
      <c r="X1587" s="79" t="s">
        <v>4816</v>
      </c>
      <c r="Y1587" s="16" t="s">
        <v>4817</v>
      </c>
      <c r="Z1587" s="16" t="s">
        <v>43</v>
      </c>
    </row>
    <row r="1588" spans="1:26" ht="15" customHeight="1">
      <c r="A1588" s="48"/>
      <c r="B1588" s="48"/>
      <c r="C1588" s="89" t="s">
        <v>4572</v>
      </c>
      <c r="D1588" s="40">
        <v>1583</v>
      </c>
      <c r="E1588" s="120" t="s">
        <v>4818</v>
      </c>
      <c r="F1588" s="53" t="s">
        <v>51</v>
      </c>
      <c r="G1588" s="41"/>
      <c r="H1588" s="46"/>
      <c r="I1588" s="16" t="s">
        <v>124</v>
      </c>
      <c r="J1588" s="16" t="s">
        <v>125</v>
      </c>
      <c r="K1588" s="16" t="s">
        <v>126</v>
      </c>
      <c r="L1588" s="16">
        <v>2013</v>
      </c>
      <c r="M1588" s="16"/>
      <c r="N1588" s="16"/>
      <c r="O1588" s="16"/>
      <c r="P1588" s="16" t="s">
        <v>172</v>
      </c>
      <c r="Q1588" s="16"/>
      <c r="R1588" s="16"/>
      <c r="S1588" s="16"/>
      <c r="T1588" s="16"/>
      <c r="U1588" s="16"/>
      <c r="V1588" s="16" t="str">
        <f t="shared" si="0"/>
        <v>C</v>
      </c>
      <c r="W1588" s="13" t="str">
        <f t="shared" si="1"/>
        <v>Q4</v>
      </c>
      <c r="X1588" s="79" t="s">
        <v>4819</v>
      </c>
      <c r="Y1588" s="16" t="s">
        <v>3649</v>
      </c>
      <c r="Z1588" s="16" t="s">
        <v>43</v>
      </c>
    </row>
    <row r="1589" spans="1:26" ht="15" customHeight="1">
      <c r="A1589" s="48"/>
      <c r="B1589" s="48"/>
      <c r="C1589" s="89" t="s">
        <v>4572</v>
      </c>
      <c r="D1589" s="40">
        <v>1584</v>
      </c>
      <c r="E1589" s="120" t="s">
        <v>4820</v>
      </c>
      <c r="F1589" s="53" t="s">
        <v>58</v>
      </c>
      <c r="G1589" s="41"/>
      <c r="H1589" s="46"/>
      <c r="I1589" s="16" t="s">
        <v>59</v>
      </c>
      <c r="J1589" s="16" t="s">
        <v>60</v>
      </c>
      <c r="K1589" s="16" t="s">
        <v>61</v>
      </c>
      <c r="L1589" s="16">
        <v>2013</v>
      </c>
      <c r="M1589" s="16"/>
      <c r="N1589" s="16"/>
      <c r="O1589" s="16" t="s">
        <v>172</v>
      </c>
      <c r="P1589" s="16"/>
      <c r="Q1589" s="16"/>
      <c r="R1589" s="16"/>
      <c r="S1589" s="16"/>
      <c r="T1589" s="16"/>
      <c r="U1589" s="16"/>
      <c r="V1589" s="16" t="str">
        <f t="shared" si="0"/>
        <v>B</v>
      </c>
      <c r="W1589" s="13" t="str">
        <f t="shared" si="1"/>
        <v>Q3</v>
      </c>
      <c r="X1589" s="79"/>
      <c r="Y1589" s="16" t="s">
        <v>4597</v>
      </c>
      <c r="Z1589" s="16" t="s">
        <v>1380</v>
      </c>
    </row>
    <row r="1590" spans="1:26" ht="15" customHeight="1">
      <c r="A1590" s="48"/>
      <c r="B1590" s="48"/>
      <c r="C1590" s="89" t="s">
        <v>4572</v>
      </c>
      <c r="D1590" s="40">
        <v>1585</v>
      </c>
      <c r="E1590" s="120" t="s">
        <v>4821</v>
      </c>
      <c r="F1590" s="53" t="s">
        <v>58</v>
      </c>
      <c r="G1590" s="41"/>
      <c r="H1590" s="46"/>
      <c r="I1590" s="16" t="s">
        <v>59</v>
      </c>
      <c r="J1590" s="16" t="s">
        <v>804</v>
      </c>
      <c r="K1590" s="16" t="s">
        <v>805</v>
      </c>
      <c r="L1590" s="16">
        <v>2013</v>
      </c>
      <c r="M1590" s="16"/>
      <c r="N1590" s="16" t="s">
        <v>172</v>
      </c>
      <c r="O1590" s="16"/>
      <c r="P1590" s="16"/>
      <c r="Q1590" s="16"/>
      <c r="R1590" s="16"/>
      <c r="S1590" s="16"/>
      <c r="T1590" s="16"/>
      <c r="U1590" s="16"/>
      <c r="V1590" s="16" t="str">
        <f t="shared" si="0"/>
        <v>A2</v>
      </c>
      <c r="W1590" s="13" t="str">
        <f t="shared" si="1"/>
        <v>Q2</v>
      </c>
      <c r="X1590" s="79"/>
      <c r="Y1590" s="16" t="s">
        <v>4822</v>
      </c>
      <c r="Z1590" s="16" t="s">
        <v>43</v>
      </c>
    </row>
    <row r="1591" spans="1:26" ht="15" customHeight="1">
      <c r="A1591" s="48"/>
      <c r="B1591" s="48"/>
      <c r="C1591" s="89" t="s">
        <v>4572</v>
      </c>
      <c r="D1591" s="40">
        <v>1586</v>
      </c>
      <c r="E1591" s="120" t="s">
        <v>4823</v>
      </c>
      <c r="F1591" s="53" t="s">
        <v>51</v>
      </c>
      <c r="G1591" s="41"/>
      <c r="H1591" s="46"/>
      <c r="I1591" s="54" t="s">
        <v>75</v>
      </c>
      <c r="J1591" s="16" t="s">
        <v>4824</v>
      </c>
      <c r="K1591" s="16" t="s">
        <v>4825</v>
      </c>
      <c r="L1591" s="16">
        <v>2013</v>
      </c>
      <c r="M1591" s="16"/>
      <c r="N1591" s="16"/>
      <c r="O1591" s="16"/>
      <c r="P1591" s="16"/>
      <c r="Q1591" s="16"/>
      <c r="R1591" s="16"/>
      <c r="S1591" s="16"/>
      <c r="T1591" s="16" t="s">
        <v>172</v>
      </c>
      <c r="U1591" s="16"/>
      <c r="V1591" s="16" t="str">
        <f t="shared" si="0"/>
        <v>C</v>
      </c>
      <c r="W1591" s="13" t="str">
        <f t="shared" si="1"/>
        <v>Q4</v>
      </c>
      <c r="X1591" s="79" t="s">
        <v>4826</v>
      </c>
      <c r="Y1591" s="16" t="s">
        <v>3649</v>
      </c>
      <c r="Z1591" s="16" t="s">
        <v>1380</v>
      </c>
    </row>
    <row r="1592" spans="1:26" ht="15" customHeight="1">
      <c r="A1592" s="48"/>
      <c r="B1592" s="48"/>
      <c r="C1592" s="89" t="s">
        <v>4572</v>
      </c>
      <c r="D1592" s="40">
        <v>1587</v>
      </c>
      <c r="E1592" s="120" t="s">
        <v>4827</v>
      </c>
      <c r="F1592" s="53" t="s">
        <v>58</v>
      </c>
      <c r="G1592" s="41"/>
      <c r="H1592" s="46"/>
      <c r="I1592" s="16" t="s">
        <v>59</v>
      </c>
      <c r="J1592" s="16" t="s">
        <v>804</v>
      </c>
      <c r="K1592" s="16" t="s">
        <v>1986</v>
      </c>
      <c r="L1592" s="16">
        <v>2013</v>
      </c>
      <c r="M1592" s="16"/>
      <c r="N1592" s="16" t="s">
        <v>172</v>
      </c>
      <c r="O1592" s="16"/>
      <c r="P1592" s="16"/>
      <c r="Q1592" s="16"/>
      <c r="R1592" s="16"/>
      <c r="S1592" s="16"/>
      <c r="T1592" s="16"/>
      <c r="U1592" s="16"/>
      <c r="V1592" s="16" t="str">
        <f t="shared" si="0"/>
        <v>A2</v>
      </c>
      <c r="W1592" s="13" t="str">
        <f t="shared" si="1"/>
        <v>Q2</v>
      </c>
      <c r="X1592" s="79"/>
      <c r="Y1592" s="16" t="s">
        <v>4828</v>
      </c>
      <c r="Z1592" s="16" t="s">
        <v>43</v>
      </c>
    </row>
    <row r="1593" spans="1:26" ht="15" customHeight="1">
      <c r="A1593" s="48"/>
      <c r="B1593" s="48"/>
      <c r="C1593" s="89" t="s">
        <v>4572</v>
      </c>
      <c r="D1593" s="40">
        <v>1588</v>
      </c>
      <c r="E1593" s="120" t="s">
        <v>4829</v>
      </c>
      <c r="F1593" s="53" t="s">
        <v>168</v>
      </c>
      <c r="G1593" s="41"/>
      <c r="H1593" s="46"/>
      <c r="I1593" s="16" t="s">
        <v>59</v>
      </c>
      <c r="J1593" s="16" t="s">
        <v>60</v>
      </c>
      <c r="K1593" s="16" t="s">
        <v>61</v>
      </c>
      <c r="L1593" s="16">
        <v>2013</v>
      </c>
      <c r="M1593" s="16"/>
      <c r="N1593" s="16"/>
      <c r="O1593" s="16" t="s">
        <v>172</v>
      </c>
      <c r="P1593" s="16"/>
      <c r="Q1593" s="16"/>
      <c r="R1593" s="16"/>
      <c r="S1593" s="16"/>
      <c r="T1593" s="16"/>
      <c r="U1593" s="16"/>
      <c r="V1593" s="16" t="str">
        <f t="shared" si="0"/>
        <v>B</v>
      </c>
      <c r="W1593" s="13" t="str">
        <f t="shared" si="1"/>
        <v>Q3</v>
      </c>
      <c r="X1593" s="79"/>
      <c r="Y1593" s="16" t="s">
        <v>3356</v>
      </c>
      <c r="Z1593" s="16" t="s">
        <v>43</v>
      </c>
    </row>
    <row r="1594" spans="1:26" ht="15" customHeight="1">
      <c r="A1594" s="48"/>
      <c r="B1594" s="48"/>
      <c r="C1594" s="89" t="s">
        <v>4572</v>
      </c>
      <c r="D1594" s="40">
        <v>1589</v>
      </c>
      <c r="E1594" s="120" t="s">
        <v>4830</v>
      </c>
      <c r="F1594" s="53" t="s">
        <v>168</v>
      </c>
      <c r="G1594" s="41"/>
      <c r="H1594" s="46"/>
      <c r="I1594" s="16" t="s">
        <v>59</v>
      </c>
      <c r="J1594" s="16" t="s">
        <v>4831</v>
      </c>
      <c r="K1594" s="16" t="s">
        <v>1710</v>
      </c>
      <c r="L1594" s="16">
        <v>2013</v>
      </c>
      <c r="M1594" s="16"/>
      <c r="N1594" s="16"/>
      <c r="O1594" s="16"/>
      <c r="P1594" s="16" t="s">
        <v>172</v>
      </c>
      <c r="Q1594" s="16"/>
      <c r="R1594" s="16"/>
      <c r="S1594" s="16"/>
      <c r="T1594" s="16"/>
      <c r="U1594" s="16"/>
      <c r="V1594" s="16" t="str">
        <f t="shared" si="0"/>
        <v>C</v>
      </c>
      <c r="W1594" s="13" t="str">
        <f t="shared" si="1"/>
        <v>Q4</v>
      </c>
      <c r="X1594" s="79"/>
      <c r="Y1594" s="16" t="s">
        <v>3356</v>
      </c>
      <c r="Z1594" s="16" t="s">
        <v>43</v>
      </c>
    </row>
    <row r="1595" spans="1:26" ht="15" customHeight="1">
      <c r="A1595" s="48"/>
      <c r="B1595" s="48"/>
      <c r="C1595" s="89" t="s">
        <v>4572</v>
      </c>
      <c r="D1595" s="40">
        <v>1590</v>
      </c>
      <c r="E1595" s="120" t="s">
        <v>4832</v>
      </c>
      <c r="F1595" s="53" t="s">
        <v>58</v>
      </c>
      <c r="G1595" s="41"/>
      <c r="H1595" s="46"/>
      <c r="I1595" s="16" t="s">
        <v>75</v>
      </c>
      <c r="J1595" s="16" t="s">
        <v>60</v>
      </c>
      <c r="K1595" s="16" t="s">
        <v>61</v>
      </c>
      <c r="L1595" s="16">
        <v>2013</v>
      </c>
      <c r="M1595" s="16"/>
      <c r="N1595" s="16"/>
      <c r="O1595" s="16"/>
      <c r="P1595" s="16" t="s">
        <v>172</v>
      </c>
      <c r="Q1595" s="16"/>
      <c r="R1595" s="16"/>
      <c r="S1595" s="16"/>
      <c r="T1595" s="16"/>
      <c r="U1595" s="16"/>
      <c r="V1595" s="16" t="str">
        <f t="shared" si="0"/>
        <v>C</v>
      </c>
      <c r="W1595" s="13" t="str">
        <f t="shared" si="1"/>
        <v>Q4</v>
      </c>
      <c r="X1595" s="79"/>
      <c r="Y1595" s="16" t="s">
        <v>4359</v>
      </c>
      <c r="Z1595" s="16" t="s">
        <v>43</v>
      </c>
    </row>
    <row r="1596" spans="1:26" ht="15" customHeight="1">
      <c r="A1596" s="48"/>
      <c r="B1596" s="48"/>
      <c r="C1596" s="89" t="s">
        <v>4572</v>
      </c>
      <c r="D1596" s="40">
        <v>1591</v>
      </c>
      <c r="E1596" s="120" t="s">
        <v>4833</v>
      </c>
      <c r="F1596" s="53" t="s">
        <v>72</v>
      </c>
      <c r="G1596" s="41"/>
      <c r="H1596" s="46"/>
      <c r="I1596" s="16" t="s">
        <v>2709</v>
      </c>
      <c r="J1596" s="16" t="s">
        <v>3743</v>
      </c>
      <c r="K1596" s="16" t="s">
        <v>3744</v>
      </c>
      <c r="L1596" s="16">
        <v>2013</v>
      </c>
      <c r="M1596" s="16"/>
      <c r="N1596" s="16"/>
      <c r="O1596" s="16" t="s">
        <v>172</v>
      </c>
      <c r="P1596" s="16"/>
      <c r="Q1596" s="16"/>
      <c r="R1596" s="16"/>
      <c r="S1596" s="16"/>
      <c r="T1596" s="16"/>
      <c r="U1596" s="16"/>
      <c r="V1596" s="16" t="str">
        <f t="shared" si="0"/>
        <v>B</v>
      </c>
      <c r="W1596" s="13" t="str">
        <f t="shared" si="1"/>
        <v>Q3</v>
      </c>
      <c r="X1596" s="79"/>
      <c r="Y1596" s="16" t="s">
        <v>3649</v>
      </c>
      <c r="Z1596" s="16" t="s">
        <v>4785</v>
      </c>
    </row>
    <row r="1597" spans="1:26" ht="15" customHeight="1">
      <c r="A1597" s="48"/>
      <c r="B1597" s="48"/>
      <c r="C1597" s="89" t="s">
        <v>4572</v>
      </c>
      <c r="D1597" s="40">
        <v>1592</v>
      </c>
      <c r="E1597" s="120" t="s">
        <v>4834</v>
      </c>
      <c r="F1597" s="53" t="s">
        <v>168</v>
      </c>
      <c r="G1597" s="41"/>
      <c r="H1597" s="46"/>
      <c r="I1597" s="16" t="s">
        <v>124</v>
      </c>
      <c r="J1597" s="16" t="s">
        <v>4805</v>
      </c>
      <c r="K1597" s="16" t="s">
        <v>2542</v>
      </c>
      <c r="L1597" s="16">
        <v>2013</v>
      </c>
      <c r="M1597" s="16"/>
      <c r="N1597" s="16"/>
      <c r="O1597" s="16"/>
      <c r="P1597" s="16" t="s">
        <v>172</v>
      </c>
      <c r="Q1597" s="16"/>
      <c r="R1597" s="16"/>
      <c r="S1597" s="16"/>
      <c r="T1597" s="16"/>
      <c r="U1597" s="16"/>
      <c r="V1597" s="16" t="str">
        <f t="shared" si="0"/>
        <v>C</v>
      </c>
      <c r="W1597" s="13" t="str">
        <f t="shared" si="1"/>
        <v>Q4</v>
      </c>
      <c r="X1597" s="79"/>
      <c r="Y1597" s="16" t="s">
        <v>3356</v>
      </c>
      <c r="Z1597" s="16" t="s">
        <v>43</v>
      </c>
    </row>
    <row r="1598" spans="1:26" ht="15" customHeight="1">
      <c r="A1598" s="48"/>
      <c r="B1598" s="48"/>
      <c r="C1598" s="89" t="s">
        <v>4572</v>
      </c>
      <c r="D1598" s="40">
        <v>1593</v>
      </c>
      <c r="E1598" s="120" t="s">
        <v>4835</v>
      </c>
      <c r="F1598" s="53" t="s">
        <v>58</v>
      </c>
      <c r="G1598" s="41"/>
      <c r="H1598" s="46"/>
      <c r="I1598" s="16" t="s">
        <v>59</v>
      </c>
      <c r="J1598" s="16" t="s">
        <v>804</v>
      </c>
      <c r="K1598" s="16" t="s">
        <v>805</v>
      </c>
      <c r="L1598" s="16">
        <v>2013</v>
      </c>
      <c r="M1598" s="16"/>
      <c r="N1598" s="16" t="s">
        <v>172</v>
      </c>
      <c r="O1598" s="16"/>
      <c r="P1598" s="16"/>
      <c r="Q1598" s="16"/>
      <c r="R1598" s="16"/>
      <c r="S1598" s="16"/>
      <c r="T1598" s="16"/>
      <c r="U1598" s="16"/>
      <c r="V1598" s="16" t="str">
        <f t="shared" si="0"/>
        <v>A2</v>
      </c>
      <c r="W1598" s="13" t="str">
        <f t="shared" si="1"/>
        <v>Q2</v>
      </c>
      <c r="X1598" s="79"/>
      <c r="Y1598" s="16" t="s">
        <v>4411</v>
      </c>
      <c r="Z1598" s="16" t="s">
        <v>43</v>
      </c>
    </row>
    <row r="1599" spans="1:26" ht="15" customHeight="1">
      <c r="A1599" s="48"/>
      <c r="B1599" s="48"/>
      <c r="C1599" s="89" t="s">
        <v>4572</v>
      </c>
      <c r="D1599" s="40">
        <v>1594</v>
      </c>
      <c r="E1599" s="120" t="s">
        <v>4836</v>
      </c>
      <c r="F1599" s="53" t="s">
        <v>58</v>
      </c>
      <c r="G1599" s="41"/>
      <c r="H1599" s="46"/>
      <c r="I1599" s="16" t="s">
        <v>59</v>
      </c>
      <c r="J1599" s="16" t="s">
        <v>60</v>
      </c>
      <c r="K1599" s="16" t="s">
        <v>61</v>
      </c>
      <c r="L1599" s="16">
        <v>2013</v>
      </c>
      <c r="M1599" s="16"/>
      <c r="N1599" s="16"/>
      <c r="O1599" s="16" t="s">
        <v>172</v>
      </c>
      <c r="P1599" s="16"/>
      <c r="Q1599" s="16"/>
      <c r="R1599" s="16"/>
      <c r="S1599" s="16"/>
      <c r="T1599" s="16"/>
      <c r="U1599" s="16"/>
      <c r="V1599" s="16" t="str">
        <f t="shared" si="0"/>
        <v>B</v>
      </c>
      <c r="W1599" s="13" t="str">
        <f t="shared" si="1"/>
        <v>Q3</v>
      </c>
      <c r="X1599" s="79"/>
      <c r="Y1599" s="16" t="s">
        <v>4837</v>
      </c>
      <c r="Z1599" s="16" t="s">
        <v>43</v>
      </c>
    </row>
    <row r="1600" spans="1:26" ht="15" customHeight="1">
      <c r="A1600" s="48"/>
      <c r="B1600" s="48"/>
      <c r="C1600" s="89" t="s">
        <v>4572</v>
      </c>
      <c r="D1600" s="40">
        <v>1595</v>
      </c>
      <c r="E1600" s="120" t="s">
        <v>4838</v>
      </c>
      <c r="F1600" s="53" t="s">
        <v>58</v>
      </c>
      <c r="G1600" s="41"/>
      <c r="H1600" s="46"/>
      <c r="I1600" s="16" t="s">
        <v>2681</v>
      </c>
      <c r="J1600" s="16" t="s">
        <v>4839</v>
      </c>
      <c r="K1600" s="16" t="s">
        <v>4141</v>
      </c>
      <c r="L1600" s="16">
        <v>2013</v>
      </c>
      <c r="M1600" s="54" t="s">
        <v>40</v>
      </c>
      <c r="N1600" s="16"/>
      <c r="O1600" s="16"/>
      <c r="P1600" s="16"/>
      <c r="Q1600" s="16"/>
      <c r="R1600" s="16"/>
      <c r="S1600" s="16"/>
      <c r="T1600" s="16"/>
      <c r="U1600" s="16"/>
      <c r="V1600" s="16" t="str">
        <f t="shared" si="0"/>
        <v>A1</v>
      </c>
      <c r="W1600" s="13" t="str">
        <f t="shared" si="1"/>
        <v>Q1</v>
      </c>
      <c r="X1600" s="79"/>
      <c r="Y1600" s="16" t="s">
        <v>4840</v>
      </c>
      <c r="Z1600" s="16" t="s">
        <v>43</v>
      </c>
    </row>
    <row r="1601" spans="1:26" ht="15" customHeight="1">
      <c r="A1601" s="48"/>
      <c r="B1601" s="48"/>
      <c r="C1601" s="89" t="s">
        <v>4572</v>
      </c>
      <c r="D1601" s="40">
        <v>1596</v>
      </c>
      <c r="E1601" s="120" t="s">
        <v>4841</v>
      </c>
      <c r="F1601" s="53" t="s">
        <v>58</v>
      </c>
      <c r="G1601" s="41"/>
      <c r="H1601" s="46"/>
      <c r="I1601" s="16" t="s">
        <v>102</v>
      </c>
      <c r="J1601" s="16" t="s">
        <v>244</v>
      </c>
      <c r="K1601" s="16" t="s">
        <v>245</v>
      </c>
      <c r="L1601" s="16">
        <v>2013</v>
      </c>
      <c r="M1601" s="16" t="s">
        <v>172</v>
      </c>
      <c r="N1601" s="16"/>
      <c r="O1601" s="16"/>
      <c r="P1601" s="16"/>
      <c r="Q1601" s="16"/>
      <c r="R1601" s="16"/>
      <c r="S1601" s="16"/>
      <c r="T1601" s="16"/>
      <c r="U1601" s="16"/>
      <c r="V1601" s="16" t="str">
        <f t="shared" si="0"/>
        <v>A1</v>
      </c>
      <c r="W1601" s="13" t="str">
        <f t="shared" si="1"/>
        <v>Q1</v>
      </c>
      <c r="X1601" s="79" t="s">
        <v>4842</v>
      </c>
      <c r="Y1601" s="16" t="s">
        <v>3649</v>
      </c>
      <c r="Z1601" s="16" t="s">
        <v>43</v>
      </c>
    </row>
    <row r="1602" spans="1:26" ht="15" customHeight="1">
      <c r="A1602" s="48"/>
      <c r="B1602" s="48"/>
      <c r="C1602" s="89" t="s">
        <v>4572</v>
      </c>
      <c r="D1602" s="40">
        <v>1597</v>
      </c>
      <c r="E1602" s="120" t="s">
        <v>3758</v>
      </c>
      <c r="F1602" s="53" t="s">
        <v>58</v>
      </c>
      <c r="G1602" s="41"/>
      <c r="H1602" s="46"/>
      <c r="I1602" s="16" t="s">
        <v>102</v>
      </c>
      <c r="J1602" s="16" t="s">
        <v>244</v>
      </c>
      <c r="K1602" s="16" t="s">
        <v>245</v>
      </c>
      <c r="L1602" s="16">
        <v>2013</v>
      </c>
      <c r="M1602" s="16" t="s">
        <v>172</v>
      </c>
      <c r="N1602" s="16"/>
      <c r="O1602" s="16"/>
      <c r="P1602" s="16"/>
      <c r="Q1602" s="16"/>
      <c r="R1602" s="16"/>
      <c r="S1602" s="16"/>
      <c r="T1602" s="16"/>
      <c r="U1602" s="16"/>
      <c r="V1602" s="16" t="str">
        <f t="shared" si="0"/>
        <v>A1</v>
      </c>
      <c r="W1602" s="13" t="str">
        <f t="shared" si="1"/>
        <v>Q1</v>
      </c>
      <c r="X1602" s="79" t="s">
        <v>4843</v>
      </c>
      <c r="Y1602" s="16" t="s">
        <v>4844</v>
      </c>
      <c r="Z1602" s="16" t="s">
        <v>43</v>
      </c>
    </row>
    <row r="1603" spans="1:26" ht="15" customHeight="1">
      <c r="A1603" s="48"/>
      <c r="B1603" s="48"/>
      <c r="C1603" s="89" t="s">
        <v>4572</v>
      </c>
      <c r="D1603" s="40">
        <v>1598</v>
      </c>
      <c r="E1603" s="119" t="s">
        <v>4845</v>
      </c>
      <c r="F1603" s="53" t="s">
        <v>35</v>
      </c>
      <c r="G1603" s="41"/>
      <c r="H1603" s="46"/>
      <c r="I1603" s="16" t="s">
        <v>102</v>
      </c>
      <c r="J1603" s="16" t="s">
        <v>2914</v>
      </c>
      <c r="K1603" s="16" t="s">
        <v>2562</v>
      </c>
      <c r="L1603" s="16">
        <v>2012</v>
      </c>
      <c r="M1603" s="16"/>
      <c r="N1603" s="16"/>
      <c r="O1603" s="16"/>
      <c r="P1603" s="16"/>
      <c r="Q1603" s="16"/>
      <c r="R1603" s="16"/>
      <c r="S1603" s="16" t="s">
        <v>172</v>
      </c>
      <c r="T1603" s="16"/>
      <c r="U1603" s="16"/>
      <c r="V1603" s="16" t="str">
        <f t="shared" si="0"/>
        <v>B</v>
      </c>
      <c r="W1603" s="13" t="str">
        <f t="shared" si="1"/>
        <v>Q3</v>
      </c>
      <c r="X1603" s="79"/>
      <c r="Y1603" s="16" t="s">
        <v>4846</v>
      </c>
      <c r="Z1603" s="16"/>
    </row>
    <row r="1604" spans="1:26" ht="15" customHeight="1">
      <c r="A1604" s="48"/>
      <c r="B1604" s="48"/>
      <c r="C1604" s="89" t="s">
        <v>4572</v>
      </c>
      <c r="D1604" s="40">
        <v>1599</v>
      </c>
      <c r="E1604" s="120" t="s">
        <v>4847</v>
      </c>
      <c r="F1604" s="53" t="s">
        <v>58</v>
      </c>
      <c r="G1604" s="41"/>
      <c r="H1604" s="46"/>
      <c r="I1604" s="16" t="s">
        <v>59</v>
      </c>
      <c r="J1604" s="16" t="s">
        <v>523</v>
      </c>
      <c r="K1604" s="16" t="s">
        <v>447</v>
      </c>
      <c r="L1604" s="16">
        <v>2012</v>
      </c>
      <c r="M1604" s="16"/>
      <c r="N1604" s="16"/>
      <c r="O1604" s="16"/>
      <c r="P1604" s="16" t="s">
        <v>172</v>
      </c>
      <c r="Q1604" s="16"/>
      <c r="R1604" s="16"/>
      <c r="S1604" s="16"/>
      <c r="T1604" s="16"/>
      <c r="U1604" s="16"/>
      <c r="V1604" s="16" t="str">
        <f t="shared" si="0"/>
        <v>C</v>
      </c>
      <c r="W1604" s="13" t="str">
        <f t="shared" si="1"/>
        <v>Q4</v>
      </c>
      <c r="X1604" s="79"/>
      <c r="Y1604" s="16" t="s">
        <v>4359</v>
      </c>
      <c r="Z1604" s="16"/>
    </row>
    <row r="1605" spans="1:26" ht="15" customHeight="1">
      <c r="A1605" s="48"/>
      <c r="B1605" s="48"/>
      <c r="C1605" s="89" t="s">
        <v>4572</v>
      </c>
      <c r="D1605" s="40">
        <v>1600</v>
      </c>
      <c r="E1605" s="120" t="s">
        <v>4848</v>
      </c>
      <c r="F1605" s="53" t="s">
        <v>58</v>
      </c>
      <c r="G1605" s="41"/>
      <c r="H1605" s="46"/>
      <c r="I1605" s="16" t="s">
        <v>59</v>
      </c>
      <c r="J1605" s="16" t="s">
        <v>523</v>
      </c>
      <c r="K1605" s="16" t="s">
        <v>447</v>
      </c>
      <c r="L1605" s="16">
        <v>2012</v>
      </c>
      <c r="M1605" s="16"/>
      <c r="N1605" s="16"/>
      <c r="O1605" s="16"/>
      <c r="P1605" s="16" t="s">
        <v>172</v>
      </c>
      <c r="Q1605" s="16"/>
      <c r="R1605" s="16"/>
      <c r="S1605" s="16"/>
      <c r="T1605" s="16"/>
      <c r="U1605" s="16"/>
      <c r="V1605" s="16" t="str">
        <f t="shared" si="0"/>
        <v>C</v>
      </c>
      <c r="W1605" s="13" t="str">
        <f t="shared" si="1"/>
        <v>Q4</v>
      </c>
      <c r="X1605" s="79"/>
      <c r="Y1605" s="16" t="s">
        <v>4849</v>
      </c>
      <c r="Z1605" s="16"/>
    </row>
    <row r="1606" spans="1:26" ht="15" customHeight="1">
      <c r="A1606" s="48"/>
      <c r="B1606" s="48"/>
      <c r="C1606" s="89" t="s">
        <v>4572</v>
      </c>
      <c r="D1606" s="40">
        <v>1601</v>
      </c>
      <c r="E1606" s="120" t="s">
        <v>4850</v>
      </c>
      <c r="F1606" s="53" t="s">
        <v>58</v>
      </c>
      <c r="G1606" s="41"/>
      <c r="H1606" s="46"/>
      <c r="I1606" s="16" t="s">
        <v>59</v>
      </c>
      <c r="J1606" s="16" t="s">
        <v>2435</v>
      </c>
      <c r="K1606" s="16" t="s">
        <v>827</v>
      </c>
      <c r="L1606" s="16">
        <v>2012</v>
      </c>
      <c r="M1606" s="16"/>
      <c r="N1606" s="16"/>
      <c r="O1606" s="16" t="s">
        <v>172</v>
      </c>
      <c r="P1606" s="16"/>
      <c r="Q1606" s="16"/>
      <c r="R1606" s="16"/>
      <c r="S1606" s="16"/>
      <c r="T1606" s="16"/>
      <c r="U1606" s="16"/>
      <c r="V1606" s="16" t="str">
        <f t="shared" si="0"/>
        <v>B</v>
      </c>
      <c r="W1606" s="13" t="str">
        <f t="shared" si="1"/>
        <v>Q3</v>
      </c>
      <c r="X1606" s="79"/>
      <c r="Y1606" s="16" t="s">
        <v>4359</v>
      </c>
      <c r="Z1606" s="16" t="s">
        <v>1380</v>
      </c>
    </row>
    <row r="1607" spans="1:26" ht="15" customHeight="1">
      <c r="A1607" s="48"/>
      <c r="B1607" s="48"/>
      <c r="C1607" s="89" t="s">
        <v>4572</v>
      </c>
      <c r="D1607" s="40">
        <v>1602</v>
      </c>
      <c r="E1607" s="120" t="s">
        <v>4851</v>
      </c>
      <c r="F1607" s="53" t="s">
        <v>35</v>
      </c>
      <c r="G1607" s="41"/>
      <c r="H1607" s="46"/>
      <c r="I1607" s="16" t="s">
        <v>298</v>
      </c>
      <c r="J1607" s="16" t="s">
        <v>1396</v>
      </c>
      <c r="K1607" s="16" t="s">
        <v>1397</v>
      </c>
      <c r="L1607" s="16">
        <v>2012</v>
      </c>
      <c r="M1607" s="16"/>
      <c r="N1607" s="16"/>
      <c r="O1607" s="16"/>
      <c r="P1607" s="16"/>
      <c r="Q1607" s="16"/>
      <c r="R1607" s="16"/>
      <c r="S1607" s="16"/>
      <c r="T1607" s="16" t="s">
        <v>172</v>
      </c>
      <c r="U1607" s="16"/>
      <c r="V1607" s="16" t="str">
        <f t="shared" si="0"/>
        <v>C</v>
      </c>
      <c r="W1607" s="13" t="str">
        <f t="shared" si="1"/>
        <v>Q4</v>
      </c>
      <c r="X1607" s="79"/>
      <c r="Y1607" s="16" t="s">
        <v>4852</v>
      </c>
      <c r="Z1607" s="16"/>
    </row>
    <row r="1608" spans="1:26" ht="15" customHeight="1">
      <c r="A1608" s="48"/>
      <c r="B1608" s="48"/>
      <c r="C1608" s="89" t="s">
        <v>4572</v>
      </c>
      <c r="D1608" s="40">
        <v>1603</v>
      </c>
      <c r="E1608" s="120" t="s">
        <v>4853</v>
      </c>
      <c r="F1608" s="53" t="s">
        <v>51</v>
      </c>
      <c r="G1608" s="41"/>
      <c r="H1608" s="46"/>
      <c r="I1608" s="16" t="s">
        <v>59</v>
      </c>
      <c r="J1608" s="16" t="s">
        <v>523</v>
      </c>
      <c r="K1608" s="16" t="s">
        <v>447</v>
      </c>
      <c r="L1608" s="16">
        <v>2012</v>
      </c>
      <c r="M1608" s="16"/>
      <c r="N1608" s="16"/>
      <c r="O1608" s="16"/>
      <c r="P1608" s="16" t="s">
        <v>172</v>
      </c>
      <c r="Q1608" s="16"/>
      <c r="R1608" s="16"/>
      <c r="S1608" s="16"/>
      <c r="T1608" s="16"/>
      <c r="U1608" s="16"/>
      <c r="V1608" s="16" t="str">
        <f t="shared" si="0"/>
        <v>C</v>
      </c>
      <c r="W1608" s="13" t="str">
        <f t="shared" si="1"/>
        <v>Q4</v>
      </c>
      <c r="X1608" s="79"/>
      <c r="Y1608" s="16" t="s">
        <v>4597</v>
      </c>
      <c r="Z1608" s="16"/>
    </row>
    <row r="1609" spans="1:26" ht="15" customHeight="1">
      <c r="A1609" s="48"/>
      <c r="B1609" s="48"/>
      <c r="C1609" s="89" t="s">
        <v>4572</v>
      </c>
      <c r="D1609" s="40">
        <v>1604</v>
      </c>
      <c r="E1609" s="120" t="s">
        <v>4854</v>
      </c>
      <c r="F1609" s="53" t="s">
        <v>58</v>
      </c>
      <c r="G1609" s="41"/>
      <c r="H1609" s="46"/>
      <c r="I1609" s="16" t="s">
        <v>59</v>
      </c>
      <c r="J1609" s="16" t="s">
        <v>523</v>
      </c>
      <c r="K1609" s="16" t="s">
        <v>447</v>
      </c>
      <c r="L1609" s="16">
        <v>2012</v>
      </c>
      <c r="M1609" s="16"/>
      <c r="N1609" s="16"/>
      <c r="O1609" s="16"/>
      <c r="P1609" s="16" t="s">
        <v>172</v>
      </c>
      <c r="Q1609" s="16"/>
      <c r="R1609" s="16"/>
      <c r="S1609" s="16"/>
      <c r="T1609" s="16"/>
      <c r="U1609" s="16"/>
      <c r="V1609" s="16" t="str">
        <f t="shared" si="0"/>
        <v>C</v>
      </c>
      <c r="W1609" s="13" t="str">
        <f t="shared" si="1"/>
        <v>Q4</v>
      </c>
      <c r="X1609" s="79"/>
      <c r="Y1609" s="16" t="s">
        <v>4359</v>
      </c>
      <c r="Z1609" s="16" t="s">
        <v>4785</v>
      </c>
    </row>
    <row r="1610" spans="1:26" ht="15" customHeight="1">
      <c r="A1610" s="48"/>
      <c r="B1610" s="48"/>
      <c r="C1610" s="89" t="s">
        <v>4572</v>
      </c>
      <c r="D1610" s="40">
        <v>1605</v>
      </c>
      <c r="E1610" s="119" t="s">
        <v>4855</v>
      </c>
      <c r="F1610" s="53" t="s">
        <v>58</v>
      </c>
      <c r="G1610" s="53" t="s">
        <v>51</v>
      </c>
      <c r="H1610" s="46"/>
      <c r="I1610" s="16" t="s">
        <v>102</v>
      </c>
      <c r="J1610" s="16" t="s">
        <v>125</v>
      </c>
      <c r="K1610" s="16" t="s">
        <v>126</v>
      </c>
      <c r="L1610" s="16">
        <v>2012</v>
      </c>
      <c r="M1610" s="16"/>
      <c r="N1610" s="16"/>
      <c r="O1610" s="16"/>
      <c r="P1610" s="16"/>
      <c r="Q1610" s="16"/>
      <c r="R1610" s="16"/>
      <c r="S1610" s="16"/>
      <c r="T1610" s="16"/>
      <c r="U1610" s="16" t="s">
        <v>172</v>
      </c>
      <c r="V1610" s="16" t="str">
        <f t="shared" si="0"/>
        <v>NI</v>
      </c>
      <c r="W1610" s="13" t="str">
        <f t="shared" si="1"/>
        <v>NI</v>
      </c>
      <c r="X1610" s="79" t="s">
        <v>4856</v>
      </c>
      <c r="Y1610" s="16" t="s">
        <v>4857</v>
      </c>
      <c r="Z1610" s="16"/>
    </row>
    <row r="1611" spans="1:26" ht="15" customHeight="1">
      <c r="A1611" s="48"/>
      <c r="B1611" s="48"/>
      <c r="C1611" s="89" t="s">
        <v>4572</v>
      </c>
      <c r="D1611" s="40">
        <v>1606</v>
      </c>
      <c r="E1611" s="120" t="s">
        <v>4858</v>
      </c>
      <c r="F1611" s="53" t="s">
        <v>58</v>
      </c>
      <c r="G1611" s="41"/>
      <c r="H1611" s="46"/>
      <c r="I1611" s="16" t="s">
        <v>59</v>
      </c>
      <c r="J1611" s="16" t="s">
        <v>804</v>
      </c>
      <c r="K1611" s="16" t="s">
        <v>805</v>
      </c>
      <c r="L1611" s="16">
        <v>2012</v>
      </c>
      <c r="M1611" s="16"/>
      <c r="N1611" s="16" t="s">
        <v>172</v>
      </c>
      <c r="O1611" s="16"/>
      <c r="P1611" s="16"/>
      <c r="Q1611" s="16"/>
      <c r="R1611" s="16"/>
      <c r="S1611" s="16"/>
      <c r="T1611" s="16"/>
      <c r="U1611" s="16"/>
      <c r="V1611" s="16" t="str">
        <f t="shared" si="0"/>
        <v>A2</v>
      </c>
      <c r="W1611" s="13" t="str">
        <f t="shared" si="1"/>
        <v>Q2</v>
      </c>
      <c r="X1611" s="79"/>
      <c r="Y1611" s="16" t="s">
        <v>4859</v>
      </c>
      <c r="Z1611" s="16"/>
    </row>
    <row r="1612" spans="1:26" ht="15" customHeight="1">
      <c r="A1612" s="48"/>
      <c r="B1612" s="48"/>
      <c r="C1612" s="89" t="s">
        <v>4572</v>
      </c>
      <c r="D1612" s="40">
        <v>1607</v>
      </c>
      <c r="E1612" s="120" t="s">
        <v>4860</v>
      </c>
      <c r="F1612" s="53" t="s">
        <v>58</v>
      </c>
      <c r="G1612" s="41"/>
      <c r="H1612" s="46"/>
      <c r="I1612" s="54" t="s">
        <v>75</v>
      </c>
      <c r="J1612" s="16" t="s">
        <v>3221</v>
      </c>
      <c r="K1612" s="16" t="s">
        <v>3222</v>
      </c>
      <c r="L1612" s="16">
        <v>2012</v>
      </c>
      <c r="M1612" s="16"/>
      <c r="N1612" s="16"/>
      <c r="O1612" s="16" t="s">
        <v>172</v>
      </c>
      <c r="P1612" s="16"/>
      <c r="Q1612" s="16"/>
      <c r="R1612" s="16"/>
      <c r="S1612" s="16"/>
      <c r="T1612" s="16"/>
      <c r="U1612" s="16"/>
      <c r="V1612" s="16" t="str">
        <f t="shared" si="0"/>
        <v>B</v>
      </c>
      <c r="W1612" s="13" t="str">
        <f t="shared" si="1"/>
        <v>Q3</v>
      </c>
      <c r="X1612" s="79" t="s">
        <v>4861</v>
      </c>
      <c r="Y1612" s="16" t="s">
        <v>3649</v>
      </c>
      <c r="Z1612" s="16"/>
    </row>
    <row r="1613" spans="1:26" ht="15" customHeight="1">
      <c r="A1613" s="48"/>
      <c r="B1613" s="48"/>
      <c r="C1613" s="89" t="s">
        <v>4572</v>
      </c>
      <c r="D1613" s="40">
        <v>1608</v>
      </c>
      <c r="E1613" s="120" t="s">
        <v>4862</v>
      </c>
      <c r="F1613" s="53" t="s">
        <v>35</v>
      </c>
      <c r="G1613" s="41"/>
      <c r="H1613" s="46"/>
      <c r="I1613" s="16" t="s">
        <v>59</v>
      </c>
      <c r="J1613" s="16" t="s">
        <v>1024</v>
      </c>
      <c r="K1613" s="16" t="s">
        <v>430</v>
      </c>
      <c r="L1613" s="16">
        <v>2012</v>
      </c>
      <c r="M1613" s="16"/>
      <c r="N1613" s="16"/>
      <c r="O1613" s="16" t="s">
        <v>172</v>
      </c>
      <c r="P1613" s="16"/>
      <c r="Q1613" s="16"/>
      <c r="R1613" s="16"/>
      <c r="S1613" s="16"/>
      <c r="T1613" s="16"/>
      <c r="U1613" s="16"/>
      <c r="V1613" s="16" t="str">
        <f t="shared" si="0"/>
        <v>B</v>
      </c>
      <c r="W1613" s="13" t="str">
        <f t="shared" si="1"/>
        <v>Q3</v>
      </c>
      <c r="X1613" s="79"/>
      <c r="Y1613" s="16" t="s">
        <v>4863</v>
      </c>
      <c r="Z1613" s="16"/>
    </row>
    <row r="1614" spans="1:26" ht="15" customHeight="1">
      <c r="A1614" s="48"/>
      <c r="B1614" s="48"/>
      <c r="C1614" s="89" t="s">
        <v>4572</v>
      </c>
      <c r="D1614" s="40">
        <v>1609</v>
      </c>
      <c r="E1614" s="120" t="s">
        <v>4864</v>
      </c>
      <c r="F1614" s="53" t="s">
        <v>58</v>
      </c>
      <c r="G1614" s="41"/>
      <c r="H1614" s="46"/>
      <c r="I1614" s="16" t="s">
        <v>59</v>
      </c>
      <c r="J1614" s="16" t="s">
        <v>804</v>
      </c>
      <c r="K1614" s="16" t="s">
        <v>805</v>
      </c>
      <c r="L1614" s="16">
        <v>2012</v>
      </c>
      <c r="M1614" s="16"/>
      <c r="N1614" s="16" t="s">
        <v>172</v>
      </c>
      <c r="O1614" s="16"/>
      <c r="P1614" s="16"/>
      <c r="Q1614" s="16"/>
      <c r="R1614" s="16"/>
      <c r="S1614" s="16"/>
      <c r="T1614" s="16"/>
      <c r="U1614" s="16"/>
      <c r="V1614" s="16" t="str">
        <f t="shared" si="0"/>
        <v>A2</v>
      </c>
      <c r="W1614" s="13" t="str">
        <f t="shared" si="1"/>
        <v>Q2</v>
      </c>
      <c r="X1614" s="79"/>
      <c r="Y1614" s="16" t="s">
        <v>4865</v>
      </c>
      <c r="Z1614" s="16"/>
    </row>
    <row r="1615" spans="1:26" ht="15" customHeight="1">
      <c r="A1615" s="48"/>
      <c r="B1615" s="48"/>
      <c r="C1615" s="89" t="s">
        <v>4572</v>
      </c>
      <c r="D1615" s="40">
        <v>1610</v>
      </c>
      <c r="E1615" s="120" t="s">
        <v>4866</v>
      </c>
      <c r="F1615" s="53" t="s">
        <v>58</v>
      </c>
      <c r="G1615" s="41"/>
      <c r="H1615" s="46"/>
      <c r="I1615" s="16" t="s">
        <v>59</v>
      </c>
      <c r="J1615" s="16" t="s">
        <v>804</v>
      </c>
      <c r="K1615" s="16" t="s">
        <v>805</v>
      </c>
      <c r="L1615" s="16">
        <v>2012</v>
      </c>
      <c r="M1615" s="16"/>
      <c r="N1615" s="16" t="s">
        <v>172</v>
      </c>
      <c r="O1615" s="16"/>
      <c r="P1615" s="16"/>
      <c r="Q1615" s="16"/>
      <c r="R1615" s="16"/>
      <c r="S1615" s="16"/>
      <c r="T1615" s="16"/>
      <c r="U1615" s="16"/>
      <c r="V1615" s="16" t="str">
        <f t="shared" si="0"/>
        <v>A2</v>
      </c>
      <c r="W1615" s="13" t="str">
        <f t="shared" si="1"/>
        <v>Q2</v>
      </c>
      <c r="X1615" s="79"/>
      <c r="Y1615" s="16" t="s">
        <v>4867</v>
      </c>
      <c r="Z1615" s="16"/>
    </row>
    <row r="1616" spans="1:26" ht="15" customHeight="1">
      <c r="A1616" s="48"/>
      <c r="B1616" s="48"/>
      <c r="C1616" s="89" t="s">
        <v>4572</v>
      </c>
      <c r="D1616" s="40">
        <v>1611</v>
      </c>
      <c r="E1616" s="120" t="s">
        <v>4868</v>
      </c>
      <c r="F1616" s="53" t="s">
        <v>72</v>
      </c>
      <c r="G1616" s="41"/>
      <c r="H1616" s="46"/>
      <c r="I1616" s="16" t="s">
        <v>59</v>
      </c>
      <c r="J1616" s="16" t="s">
        <v>1967</v>
      </c>
      <c r="K1616" s="16" t="s">
        <v>621</v>
      </c>
      <c r="L1616" s="16">
        <v>2012</v>
      </c>
      <c r="M1616" s="16"/>
      <c r="N1616" s="16"/>
      <c r="O1616" s="16"/>
      <c r="P1616" s="16" t="s">
        <v>172</v>
      </c>
      <c r="Q1616" s="16"/>
      <c r="R1616" s="16"/>
      <c r="S1616" s="16"/>
      <c r="T1616" s="16"/>
      <c r="U1616" s="16"/>
      <c r="V1616" s="16" t="str">
        <f t="shared" si="0"/>
        <v>C</v>
      </c>
      <c r="W1616" s="13" t="str">
        <f t="shared" si="1"/>
        <v>Q4</v>
      </c>
      <c r="X1616" s="79"/>
      <c r="Y1616" s="16" t="s">
        <v>4359</v>
      </c>
      <c r="Z1616" s="16"/>
    </row>
    <row r="1617" spans="1:26" ht="15" customHeight="1">
      <c r="A1617" s="48"/>
      <c r="B1617" s="48"/>
      <c r="C1617" s="89" t="s">
        <v>4572</v>
      </c>
      <c r="D1617" s="40">
        <v>1612</v>
      </c>
      <c r="E1617" s="120" t="s">
        <v>4869</v>
      </c>
      <c r="F1617" s="53" t="s">
        <v>35</v>
      </c>
      <c r="G1617" s="41"/>
      <c r="H1617" s="46"/>
      <c r="I1617" s="16" t="s">
        <v>59</v>
      </c>
      <c r="J1617" s="16" t="s">
        <v>523</v>
      </c>
      <c r="K1617" s="16" t="s">
        <v>447</v>
      </c>
      <c r="L1617" s="16">
        <v>2012</v>
      </c>
      <c r="M1617" s="16"/>
      <c r="N1617" s="16"/>
      <c r="O1617" s="16"/>
      <c r="P1617" s="16" t="s">
        <v>172</v>
      </c>
      <c r="Q1617" s="16"/>
      <c r="R1617" s="16"/>
      <c r="S1617" s="16"/>
      <c r="T1617" s="16"/>
      <c r="U1617" s="16"/>
      <c r="V1617" s="16" t="str">
        <f t="shared" si="0"/>
        <v>C</v>
      </c>
      <c r="W1617" s="13" t="str">
        <f t="shared" si="1"/>
        <v>Q4</v>
      </c>
      <c r="X1617" s="79"/>
      <c r="Y1617" s="16" t="s">
        <v>4359</v>
      </c>
      <c r="Z1617" s="16"/>
    </row>
    <row r="1618" spans="1:26" ht="15" customHeight="1">
      <c r="A1618" s="48"/>
      <c r="B1618" s="48"/>
      <c r="C1618" s="89" t="s">
        <v>4572</v>
      </c>
      <c r="D1618" s="40">
        <v>1613</v>
      </c>
      <c r="E1618" s="120" t="s">
        <v>4870</v>
      </c>
      <c r="F1618" s="53" t="s">
        <v>35</v>
      </c>
      <c r="G1618" s="41"/>
      <c r="H1618" s="46"/>
      <c r="I1618" s="16" t="s">
        <v>298</v>
      </c>
      <c r="J1618" s="16" t="s">
        <v>1396</v>
      </c>
      <c r="K1618" s="16" t="s">
        <v>1397</v>
      </c>
      <c r="L1618" s="16">
        <v>2012</v>
      </c>
      <c r="M1618" s="16"/>
      <c r="N1618" s="16"/>
      <c r="O1618" s="16"/>
      <c r="P1618" s="16"/>
      <c r="Q1618" s="16"/>
      <c r="R1618" s="16"/>
      <c r="S1618" s="16"/>
      <c r="T1618" s="16" t="s">
        <v>172</v>
      </c>
      <c r="U1618" s="16"/>
      <c r="V1618" s="16" t="str">
        <f t="shared" si="0"/>
        <v>C</v>
      </c>
      <c r="W1618" s="13" t="str">
        <f t="shared" si="1"/>
        <v>Q4</v>
      </c>
      <c r="X1618" s="79"/>
      <c r="Y1618" s="16" t="s">
        <v>4863</v>
      </c>
      <c r="Z1618" s="16"/>
    </row>
    <row r="1619" spans="1:26" ht="15" customHeight="1">
      <c r="A1619" s="48"/>
      <c r="B1619" s="48"/>
      <c r="C1619" s="89" t="s">
        <v>4572</v>
      </c>
      <c r="D1619" s="40">
        <v>1614</v>
      </c>
      <c r="E1619" s="120" t="s">
        <v>4871</v>
      </c>
      <c r="F1619" s="53" t="s">
        <v>51</v>
      </c>
      <c r="G1619" s="41"/>
      <c r="H1619" s="46"/>
      <c r="I1619" s="16" t="s">
        <v>124</v>
      </c>
      <c r="J1619" s="16" t="s">
        <v>4872</v>
      </c>
      <c r="K1619" s="16" t="s">
        <v>4873</v>
      </c>
      <c r="L1619" s="16">
        <v>2012</v>
      </c>
      <c r="M1619" s="16"/>
      <c r="N1619" s="16"/>
      <c r="O1619" s="16"/>
      <c r="P1619" s="16"/>
      <c r="Q1619" s="16"/>
      <c r="R1619" s="16"/>
      <c r="S1619" s="16"/>
      <c r="T1619" s="16"/>
      <c r="U1619" s="16" t="s">
        <v>172</v>
      </c>
      <c r="V1619" s="16" t="str">
        <f t="shared" si="0"/>
        <v>NI</v>
      </c>
      <c r="W1619" s="13" t="str">
        <f t="shared" si="1"/>
        <v>NI</v>
      </c>
      <c r="X1619" s="79"/>
      <c r="Y1619" s="16" t="s">
        <v>3356</v>
      </c>
      <c r="Z1619" s="16"/>
    </row>
    <row r="1620" spans="1:26" ht="15" customHeight="1">
      <c r="A1620" s="48"/>
      <c r="B1620" s="48"/>
      <c r="C1620" s="89" t="s">
        <v>4572</v>
      </c>
      <c r="D1620" s="40">
        <v>1615</v>
      </c>
      <c r="E1620" s="120" t="s">
        <v>4874</v>
      </c>
      <c r="F1620" s="53" t="s">
        <v>58</v>
      </c>
      <c r="G1620" s="41"/>
      <c r="H1620" s="46"/>
      <c r="I1620" s="16" t="s">
        <v>59</v>
      </c>
      <c r="J1620" s="16" t="s">
        <v>804</v>
      </c>
      <c r="K1620" s="16" t="s">
        <v>805</v>
      </c>
      <c r="L1620" s="16">
        <v>2012</v>
      </c>
      <c r="M1620" s="16"/>
      <c r="N1620" s="16" t="s">
        <v>172</v>
      </c>
      <c r="O1620" s="16"/>
      <c r="P1620" s="16"/>
      <c r="Q1620" s="16"/>
      <c r="R1620" s="16"/>
      <c r="S1620" s="16"/>
      <c r="T1620" s="16"/>
      <c r="U1620" s="16"/>
      <c r="V1620" s="16" t="str">
        <f t="shared" si="0"/>
        <v>A2</v>
      </c>
      <c r="W1620" s="13" t="str">
        <f t="shared" si="1"/>
        <v>Q2</v>
      </c>
      <c r="X1620" s="79"/>
      <c r="Y1620" s="16" t="s">
        <v>4875</v>
      </c>
      <c r="Z1620" s="16"/>
    </row>
    <row r="1621" spans="1:26" ht="15" customHeight="1">
      <c r="A1621" s="48"/>
      <c r="B1621" s="48"/>
      <c r="C1621" s="89" t="s">
        <v>4572</v>
      </c>
      <c r="D1621" s="40">
        <v>1616</v>
      </c>
      <c r="E1621" s="120" t="s">
        <v>4876</v>
      </c>
      <c r="F1621" s="53" t="s">
        <v>58</v>
      </c>
      <c r="G1621" s="41"/>
      <c r="H1621" s="46"/>
      <c r="I1621" s="16" t="s">
        <v>59</v>
      </c>
      <c r="J1621" s="16" t="s">
        <v>523</v>
      </c>
      <c r="K1621" s="16" t="s">
        <v>447</v>
      </c>
      <c r="L1621" s="16">
        <v>2012</v>
      </c>
      <c r="M1621" s="16"/>
      <c r="N1621" s="16"/>
      <c r="O1621" s="16"/>
      <c r="P1621" s="16" t="s">
        <v>172</v>
      </c>
      <c r="Q1621" s="16"/>
      <c r="R1621" s="16"/>
      <c r="S1621" s="16"/>
      <c r="T1621" s="16"/>
      <c r="U1621" s="16"/>
      <c r="V1621" s="16" t="str">
        <f t="shared" si="0"/>
        <v>C</v>
      </c>
      <c r="W1621" s="13" t="str">
        <f t="shared" si="1"/>
        <v>Q4</v>
      </c>
      <c r="X1621" s="79"/>
      <c r="Y1621" s="16" t="s">
        <v>4597</v>
      </c>
      <c r="Z1621" s="16"/>
    </row>
    <row r="1622" spans="1:26" ht="15" customHeight="1">
      <c r="A1622" s="48"/>
      <c r="B1622" s="48"/>
      <c r="C1622" s="89" t="s">
        <v>4572</v>
      </c>
      <c r="D1622" s="40">
        <v>1617</v>
      </c>
      <c r="E1622" s="120" t="s">
        <v>4877</v>
      </c>
      <c r="F1622" s="53" t="s">
        <v>51</v>
      </c>
      <c r="G1622" s="41"/>
      <c r="H1622" s="46"/>
      <c r="I1622" s="16" t="s">
        <v>102</v>
      </c>
      <c r="J1622" s="16" t="s">
        <v>4878</v>
      </c>
      <c r="K1622" s="16" t="s">
        <v>4879</v>
      </c>
      <c r="L1622" s="16">
        <v>2012</v>
      </c>
      <c r="M1622" s="16"/>
      <c r="N1622" s="16"/>
      <c r="O1622" s="16"/>
      <c r="P1622" s="16"/>
      <c r="Q1622" s="16"/>
      <c r="R1622" s="16"/>
      <c r="S1622" s="16"/>
      <c r="T1622" s="16" t="s">
        <v>172</v>
      </c>
      <c r="U1622" s="16"/>
      <c r="V1622" s="16" t="str">
        <f t="shared" si="0"/>
        <v>C</v>
      </c>
      <c r="W1622" s="13" t="str">
        <f t="shared" si="1"/>
        <v>Q4</v>
      </c>
      <c r="X1622" s="79"/>
      <c r="Y1622" s="16" t="s">
        <v>4740</v>
      </c>
      <c r="Z1622" s="16"/>
    </row>
    <row r="1623" spans="1:26" ht="15" customHeight="1">
      <c r="A1623" s="48"/>
      <c r="B1623" s="48"/>
      <c r="C1623" s="89" t="s">
        <v>4572</v>
      </c>
      <c r="D1623" s="40">
        <v>1618</v>
      </c>
      <c r="E1623" s="120" t="s">
        <v>4880</v>
      </c>
      <c r="F1623" s="53" t="s">
        <v>51</v>
      </c>
      <c r="G1623" s="41"/>
      <c r="H1623" s="46"/>
      <c r="I1623" s="16" t="s">
        <v>102</v>
      </c>
      <c r="J1623" s="16" t="s">
        <v>244</v>
      </c>
      <c r="K1623" s="16" t="s">
        <v>245</v>
      </c>
      <c r="L1623" s="16">
        <v>2012</v>
      </c>
      <c r="M1623" s="16" t="s">
        <v>172</v>
      </c>
      <c r="N1623" s="16"/>
      <c r="O1623" s="16"/>
      <c r="P1623" s="16"/>
      <c r="Q1623" s="16"/>
      <c r="R1623" s="16"/>
      <c r="S1623" s="16"/>
      <c r="T1623" s="16"/>
      <c r="U1623" s="16"/>
      <c r="V1623" s="16" t="str">
        <f t="shared" si="0"/>
        <v>A1</v>
      </c>
      <c r="W1623" s="13" t="str">
        <f t="shared" si="1"/>
        <v>Q1</v>
      </c>
      <c r="X1623" s="79" t="s">
        <v>4881</v>
      </c>
      <c r="Y1623" s="16" t="s">
        <v>4882</v>
      </c>
      <c r="Z1623" s="16"/>
    </row>
    <row r="1624" spans="1:26" ht="15" customHeight="1">
      <c r="A1624" s="48"/>
      <c r="B1624" s="48"/>
      <c r="C1624" s="89" t="s">
        <v>4572</v>
      </c>
      <c r="D1624" s="40">
        <v>1619</v>
      </c>
      <c r="E1624" s="119" t="s">
        <v>4883</v>
      </c>
      <c r="F1624" s="53" t="s">
        <v>35</v>
      </c>
      <c r="G1624" s="41"/>
      <c r="H1624" s="46"/>
      <c r="I1624" s="16" t="s">
        <v>102</v>
      </c>
      <c r="J1624" s="16" t="s">
        <v>2914</v>
      </c>
      <c r="K1624" s="16" t="s">
        <v>2562</v>
      </c>
      <c r="L1624" s="16">
        <v>2011</v>
      </c>
      <c r="M1624" s="16"/>
      <c r="N1624" s="16"/>
      <c r="O1624" s="16"/>
      <c r="P1624" s="16"/>
      <c r="Q1624" s="16"/>
      <c r="R1624" s="16"/>
      <c r="S1624" s="16" t="s">
        <v>172</v>
      </c>
      <c r="T1624" s="16"/>
      <c r="U1624" s="16"/>
      <c r="V1624" s="16" t="str">
        <f t="shared" si="0"/>
        <v>B</v>
      </c>
      <c r="W1624" s="13" t="str">
        <f t="shared" si="1"/>
        <v>Q3</v>
      </c>
      <c r="X1624" s="79"/>
      <c r="Y1624" s="16" t="s">
        <v>4884</v>
      </c>
      <c r="Z1624" s="16"/>
    </row>
    <row r="1625" spans="1:26" ht="15" customHeight="1">
      <c r="A1625" s="48"/>
      <c r="B1625" s="48"/>
      <c r="C1625" s="89" t="s">
        <v>4572</v>
      </c>
      <c r="D1625" s="40">
        <v>1620</v>
      </c>
      <c r="E1625" s="120" t="s">
        <v>4885</v>
      </c>
      <c r="F1625" s="53" t="s">
        <v>58</v>
      </c>
      <c r="G1625" s="41"/>
      <c r="H1625" s="46"/>
      <c r="I1625" s="16" t="s">
        <v>59</v>
      </c>
      <c r="J1625" s="16" t="s">
        <v>523</v>
      </c>
      <c r="K1625" s="16" t="s">
        <v>447</v>
      </c>
      <c r="L1625" s="16">
        <v>2011</v>
      </c>
      <c r="M1625" s="16"/>
      <c r="N1625" s="16"/>
      <c r="O1625" s="16"/>
      <c r="P1625" s="16" t="s">
        <v>172</v>
      </c>
      <c r="Q1625" s="16"/>
      <c r="R1625" s="16"/>
      <c r="S1625" s="16"/>
      <c r="T1625" s="16"/>
      <c r="U1625" s="16"/>
      <c r="V1625" s="16" t="str">
        <f t="shared" si="0"/>
        <v>C</v>
      </c>
      <c r="W1625" s="13" t="str">
        <f t="shared" si="1"/>
        <v>Q4</v>
      </c>
      <c r="X1625" s="79"/>
      <c r="Y1625" s="16" t="s">
        <v>4359</v>
      </c>
      <c r="Z1625" s="16"/>
    </row>
    <row r="1626" spans="1:26" ht="15" customHeight="1">
      <c r="A1626" s="48"/>
      <c r="B1626" s="48"/>
      <c r="C1626" s="89" t="s">
        <v>4572</v>
      </c>
      <c r="D1626" s="40">
        <v>1621</v>
      </c>
      <c r="E1626" s="120" t="s">
        <v>4886</v>
      </c>
      <c r="F1626" s="53" t="s">
        <v>35</v>
      </c>
      <c r="G1626" s="41"/>
      <c r="H1626" s="46"/>
      <c r="I1626" s="16" t="s">
        <v>59</v>
      </c>
      <c r="J1626" s="16" t="s">
        <v>1024</v>
      </c>
      <c r="K1626" s="16" t="s">
        <v>430</v>
      </c>
      <c r="L1626" s="16">
        <v>2011</v>
      </c>
      <c r="M1626" s="16"/>
      <c r="N1626" s="16"/>
      <c r="O1626" s="16" t="s">
        <v>172</v>
      </c>
      <c r="P1626" s="16"/>
      <c r="Q1626" s="16"/>
      <c r="R1626" s="16"/>
      <c r="S1626" s="16"/>
      <c r="T1626" s="16"/>
      <c r="U1626" s="16"/>
      <c r="V1626" s="16" t="str">
        <f t="shared" si="0"/>
        <v>B</v>
      </c>
      <c r="W1626" s="13" t="str">
        <f t="shared" si="1"/>
        <v>Q3</v>
      </c>
      <c r="X1626" s="79"/>
      <c r="Y1626" s="16" t="s">
        <v>4887</v>
      </c>
      <c r="Z1626" s="16"/>
    </row>
    <row r="1627" spans="1:26" ht="15" customHeight="1">
      <c r="A1627" s="48"/>
      <c r="B1627" s="48"/>
      <c r="C1627" s="89" t="s">
        <v>4572</v>
      </c>
      <c r="D1627" s="40">
        <v>1622</v>
      </c>
      <c r="E1627" s="120" t="s">
        <v>4888</v>
      </c>
      <c r="F1627" s="53" t="s">
        <v>58</v>
      </c>
      <c r="G1627" s="53" t="s">
        <v>35</v>
      </c>
      <c r="H1627" s="46"/>
      <c r="I1627" s="16" t="s">
        <v>59</v>
      </c>
      <c r="J1627" s="16" t="s">
        <v>804</v>
      </c>
      <c r="K1627" s="16" t="s">
        <v>805</v>
      </c>
      <c r="L1627" s="16">
        <v>2011</v>
      </c>
      <c r="M1627" s="16"/>
      <c r="N1627" s="16" t="s">
        <v>172</v>
      </c>
      <c r="O1627" s="16"/>
      <c r="P1627" s="16"/>
      <c r="Q1627" s="16"/>
      <c r="R1627" s="16"/>
      <c r="S1627" s="16"/>
      <c r="T1627" s="16"/>
      <c r="U1627" s="16"/>
      <c r="V1627" s="16" t="str">
        <f t="shared" si="0"/>
        <v>A2</v>
      </c>
      <c r="W1627" s="13" t="str">
        <f t="shared" si="1"/>
        <v>Q2</v>
      </c>
      <c r="X1627" s="79"/>
      <c r="Y1627" s="16" t="s">
        <v>4828</v>
      </c>
      <c r="Z1627" s="16"/>
    </row>
    <row r="1628" spans="1:26" ht="15" customHeight="1">
      <c r="A1628" s="48"/>
      <c r="B1628" s="48"/>
      <c r="C1628" s="89" t="s">
        <v>4572</v>
      </c>
      <c r="D1628" s="40">
        <v>1623</v>
      </c>
      <c r="E1628" s="120" t="s">
        <v>4889</v>
      </c>
      <c r="F1628" s="53" t="s">
        <v>58</v>
      </c>
      <c r="G1628" s="41"/>
      <c r="H1628" s="46"/>
      <c r="I1628" s="16" t="s">
        <v>59</v>
      </c>
      <c r="J1628" s="16" t="s">
        <v>523</v>
      </c>
      <c r="K1628" s="16" t="s">
        <v>447</v>
      </c>
      <c r="L1628" s="16">
        <v>2011</v>
      </c>
      <c r="M1628" s="16"/>
      <c r="N1628" s="16"/>
      <c r="O1628" s="16"/>
      <c r="P1628" s="16" t="s">
        <v>172</v>
      </c>
      <c r="Q1628" s="16"/>
      <c r="R1628" s="16"/>
      <c r="S1628" s="16"/>
      <c r="T1628" s="16"/>
      <c r="U1628" s="16"/>
      <c r="V1628" s="16" t="str">
        <f t="shared" si="0"/>
        <v>C</v>
      </c>
      <c r="W1628" s="13" t="str">
        <f t="shared" si="1"/>
        <v>Q4</v>
      </c>
      <c r="X1628" s="79"/>
      <c r="Y1628" s="16" t="s">
        <v>4890</v>
      </c>
      <c r="Z1628" s="16"/>
    </row>
    <row r="1629" spans="1:26" ht="15" customHeight="1">
      <c r="A1629" s="48"/>
      <c r="B1629" s="48"/>
      <c r="C1629" s="89" t="s">
        <v>4572</v>
      </c>
      <c r="D1629" s="40">
        <v>1624</v>
      </c>
      <c r="E1629" s="120" t="s">
        <v>4891</v>
      </c>
      <c r="F1629" s="53" t="s">
        <v>58</v>
      </c>
      <c r="G1629" s="41"/>
      <c r="H1629" s="46"/>
      <c r="I1629" s="16" t="s">
        <v>59</v>
      </c>
      <c r="J1629" s="16" t="s">
        <v>793</v>
      </c>
      <c r="K1629" s="16" t="s">
        <v>1035</v>
      </c>
      <c r="L1629" s="16">
        <v>2011</v>
      </c>
      <c r="M1629" s="16"/>
      <c r="N1629" s="16"/>
      <c r="O1629" s="16"/>
      <c r="P1629" s="16" t="s">
        <v>172</v>
      </c>
      <c r="Q1629" s="16"/>
      <c r="R1629" s="16"/>
      <c r="S1629" s="16"/>
      <c r="T1629" s="16"/>
      <c r="U1629" s="16"/>
      <c r="V1629" s="16" t="str">
        <f t="shared" si="0"/>
        <v>C</v>
      </c>
      <c r="W1629" s="13" t="str">
        <f t="shared" si="1"/>
        <v>Q4</v>
      </c>
      <c r="X1629" s="79"/>
      <c r="Y1629" s="16" t="s">
        <v>4892</v>
      </c>
      <c r="Z1629" s="16"/>
    </row>
    <row r="1630" spans="1:26" ht="15" customHeight="1">
      <c r="A1630" s="48"/>
      <c r="B1630" s="48"/>
      <c r="C1630" s="89" t="s">
        <v>4572</v>
      </c>
      <c r="D1630" s="40">
        <v>1625</v>
      </c>
      <c r="E1630" s="120" t="s">
        <v>4893</v>
      </c>
      <c r="F1630" s="53" t="s">
        <v>58</v>
      </c>
      <c r="G1630" s="41"/>
      <c r="H1630" s="46"/>
      <c r="I1630" s="54" t="s">
        <v>75</v>
      </c>
      <c r="J1630" s="16" t="s">
        <v>4894</v>
      </c>
      <c r="K1630" s="16" t="s">
        <v>4895</v>
      </c>
      <c r="L1630" s="16">
        <v>2011</v>
      </c>
      <c r="M1630" s="16"/>
      <c r="N1630" s="16"/>
      <c r="O1630" s="16" t="s">
        <v>172</v>
      </c>
      <c r="P1630" s="16"/>
      <c r="Q1630" s="16"/>
      <c r="R1630" s="16"/>
      <c r="S1630" s="16" t="s">
        <v>172</v>
      </c>
      <c r="T1630" s="16"/>
      <c r="U1630" s="16"/>
      <c r="V1630" s="16" t="str">
        <f t="shared" si="0"/>
        <v>B</v>
      </c>
      <c r="W1630" s="13" t="str">
        <f t="shared" si="1"/>
        <v>Q3</v>
      </c>
      <c r="X1630" s="79" t="s">
        <v>4896</v>
      </c>
      <c r="Y1630" s="16" t="s">
        <v>3649</v>
      </c>
      <c r="Z1630" s="16"/>
    </row>
    <row r="1631" spans="1:26" ht="15" customHeight="1">
      <c r="A1631" s="48"/>
      <c r="B1631" s="48"/>
      <c r="C1631" s="89" t="s">
        <v>4572</v>
      </c>
      <c r="D1631" s="40">
        <v>1626</v>
      </c>
      <c r="E1631" s="120" t="s">
        <v>4897</v>
      </c>
      <c r="F1631" s="53" t="s">
        <v>58</v>
      </c>
      <c r="G1631" s="41"/>
      <c r="H1631" s="46"/>
      <c r="I1631" s="16" t="s">
        <v>59</v>
      </c>
      <c r="J1631" s="16" t="s">
        <v>804</v>
      </c>
      <c r="K1631" s="16" t="s">
        <v>1986</v>
      </c>
      <c r="L1631" s="16">
        <v>2011</v>
      </c>
      <c r="M1631" s="16"/>
      <c r="N1631" s="16" t="s">
        <v>172</v>
      </c>
      <c r="O1631" s="16"/>
      <c r="P1631" s="16"/>
      <c r="Q1631" s="16"/>
      <c r="R1631" s="16"/>
      <c r="S1631" s="16"/>
      <c r="T1631" s="16"/>
      <c r="U1631" s="16"/>
      <c r="V1631" s="16" t="str">
        <f t="shared" si="0"/>
        <v>A2</v>
      </c>
      <c r="W1631" s="13" t="str">
        <f t="shared" si="1"/>
        <v>Q2</v>
      </c>
      <c r="X1631" s="79"/>
      <c r="Y1631" s="16" t="s">
        <v>4359</v>
      </c>
      <c r="Z1631" s="16"/>
    </row>
    <row r="1632" spans="1:26" ht="15" customHeight="1">
      <c r="A1632" s="48"/>
      <c r="B1632" s="48"/>
      <c r="C1632" s="89" t="s">
        <v>4572</v>
      </c>
      <c r="D1632" s="40">
        <v>1627</v>
      </c>
      <c r="E1632" s="120" t="s">
        <v>4898</v>
      </c>
      <c r="F1632" s="53" t="s">
        <v>58</v>
      </c>
      <c r="G1632" s="41"/>
      <c r="H1632" s="46"/>
      <c r="I1632" s="16" t="s">
        <v>59</v>
      </c>
      <c r="J1632" s="16" t="s">
        <v>523</v>
      </c>
      <c r="K1632" s="16" t="s">
        <v>447</v>
      </c>
      <c r="L1632" s="16">
        <v>2011</v>
      </c>
      <c r="M1632" s="16"/>
      <c r="N1632" s="16"/>
      <c r="O1632" s="16"/>
      <c r="P1632" s="16" t="s">
        <v>172</v>
      </c>
      <c r="Q1632" s="16"/>
      <c r="R1632" s="16"/>
      <c r="S1632" s="16"/>
      <c r="T1632" s="16"/>
      <c r="U1632" s="16"/>
      <c r="V1632" s="16" t="str">
        <f t="shared" si="0"/>
        <v>C</v>
      </c>
      <c r="W1632" s="13" t="str">
        <f t="shared" si="1"/>
        <v>Q4</v>
      </c>
      <c r="X1632" s="79"/>
      <c r="Y1632" s="16" t="s">
        <v>4359</v>
      </c>
      <c r="Z1632" s="16"/>
    </row>
    <row r="1633" spans="1:26" ht="15" customHeight="1">
      <c r="A1633" s="48"/>
      <c r="B1633" s="48"/>
      <c r="C1633" s="89" t="s">
        <v>4572</v>
      </c>
      <c r="D1633" s="40">
        <v>1628</v>
      </c>
      <c r="E1633" s="120" t="s">
        <v>4899</v>
      </c>
      <c r="F1633" s="53" t="s">
        <v>58</v>
      </c>
      <c r="G1633" s="41"/>
      <c r="H1633" s="46"/>
      <c r="I1633" s="16" t="s">
        <v>1425</v>
      </c>
      <c r="J1633" s="16" t="s">
        <v>4900</v>
      </c>
      <c r="K1633" s="16" t="s">
        <v>4901</v>
      </c>
      <c r="L1633" s="16">
        <v>2011</v>
      </c>
      <c r="M1633" s="16"/>
      <c r="N1633" s="16"/>
      <c r="O1633" s="16"/>
      <c r="P1633" s="16"/>
      <c r="Q1633" s="16"/>
      <c r="R1633" s="16"/>
      <c r="S1633" s="16"/>
      <c r="T1633" s="16"/>
      <c r="U1633" s="16" t="s">
        <v>172</v>
      </c>
      <c r="V1633" s="16" t="str">
        <f t="shared" si="0"/>
        <v>NI</v>
      </c>
      <c r="W1633" s="13" t="str">
        <f t="shared" si="1"/>
        <v>NI</v>
      </c>
      <c r="X1633" s="79"/>
      <c r="Y1633" s="16" t="s">
        <v>4902</v>
      </c>
      <c r="Z1633" s="16"/>
    </row>
    <row r="1634" spans="1:26" ht="15" customHeight="1">
      <c r="A1634" s="48"/>
      <c r="B1634" s="48"/>
      <c r="C1634" s="89" t="s">
        <v>4572</v>
      </c>
      <c r="D1634" s="40">
        <v>1629</v>
      </c>
      <c r="E1634" s="120" t="s">
        <v>4903</v>
      </c>
      <c r="F1634" s="53" t="s">
        <v>58</v>
      </c>
      <c r="G1634" s="41"/>
      <c r="H1634" s="46"/>
      <c r="I1634" s="16" t="s">
        <v>59</v>
      </c>
      <c r="J1634" s="16" t="s">
        <v>523</v>
      </c>
      <c r="K1634" s="16" t="s">
        <v>447</v>
      </c>
      <c r="L1634" s="16">
        <v>2011</v>
      </c>
      <c r="M1634" s="16"/>
      <c r="N1634" s="16"/>
      <c r="O1634" s="16"/>
      <c r="P1634" s="16" t="s">
        <v>172</v>
      </c>
      <c r="Q1634" s="16"/>
      <c r="R1634" s="16"/>
      <c r="S1634" s="16"/>
      <c r="T1634" s="16"/>
      <c r="U1634" s="16"/>
      <c r="V1634" s="16" t="str">
        <f t="shared" si="0"/>
        <v>C</v>
      </c>
      <c r="W1634" s="13" t="str">
        <f t="shared" si="1"/>
        <v>Q4</v>
      </c>
      <c r="X1634" s="79"/>
      <c r="Y1634" s="16" t="s">
        <v>4904</v>
      </c>
      <c r="Z1634" s="16"/>
    </row>
    <row r="1635" spans="1:26" ht="15" customHeight="1">
      <c r="A1635" s="48"/>
      <c r="B1635" s="48"/>
      <c r="C1635" s="89" t="s">
        <v>4572</v>
      </c>
      <c r="D1635" s="40">
        <v>1630</v>
      </c>
      <c r="E1635" s="120" t="s">
        <v>4905</v>
      </c>
      <c r="F1635" s="53" t="s">
        <v>58</v>
      </c>
      <c r="G1635" s="41"/>
      <c r="H1635" s="46"/>
      <c r="I1635" s="16" t="s">
        <v>59</v>
      </c>
      <c r="J1635" s="16" t="s">
        <v>4900</v>
      </c>
      <c r="K1635" s="16" t="s">
        <v>4901</v>
      </c>
      <c r="L1635" s="16">
        <v>2011</v>
      </c>
      <c r="M1635" s="16"/>
      <c r="N1635" s="16"/>
      <c r="O1635" s="16"/>
      <c r="P1635" s="16"/>
      <c r="Q1635" s="16"/>
      <c r="R1635" s="16"/>
      <c r="S1635" s="16"/>
      <c r="T1635" s="16"/>
      <c r="U1635" s="16" t="s">
        <v>172</v>
      </c>
      <c r="V1635" s="16" t="str">
        <f t="shared" si="0"/>
        <v>NI</v>
      </c>
      <c r="W1635" s="13" t="str">
        <f t="shared" si="1"/>
        <v>NI</v>
      </c>
      <c r="X1635" s="79"/>
      <c r="Y1635" s="16" t="s">
        <v>4906</v>
      </c>
      <c r="Z1635" s="16"/>
    </row>
    <row r="1636" spans="1:26" ht="15" customHeight="1">
      <c r="A1636" s="48"/>
      <c r="B1636" s="48"/>
      <c r="C1636" s="89" t="s">
        <v>4572</v>
      </c>
      <c r="D1636" s="40">
        <v>1631</v>
      </c>
      <c r="E1636" s="120" t="s">
        <v>4907</v>
      </c>
      <c r="F1636" s="53" t="s">
        <v>58</v>
      </c>
      <c r="G1636" s="41"/>
      <c r="H1636" s="46"/>
      <c r="I1636" s="16" t="s">
        <v>59</v>
      </c>
      <c r="J1636" s="16" t="s">
        <v>523</v>
      </c>
      <c r="K1636" s="16" t="s">
        <v>447</v>
      </c>
      <c r="L1636" s="16">
        <v>2011</v>
      </c>
      <c r="M1636" s="16"/>
      <c r="N1636" s="16"/>
      <c r="O1636" s="16"/>
      <c r="P1636" s="16" t="s">
        <v>172</v>
      </c>
      <c r="Q1636" s="16"/>
      <c r="R1636" s="16"/>
      <c r="S1636" s="16"/>
      <c r="T1636" s="16"/>
      <c r="U1636" s="16"/>
      <c r="V1636" s="16" t="str">
        <f t="shared" si="0"/>
        <v>C</v>
      </c>
      <c r="W1636" s="13" t="str">
        <f t="shared" si="1"/>
        <v>Q4</v>
      </c>
      <c r="X1636" s="79"/>
      <c r="Y1636" s="16" t="s">
        <v>4908</v>
      </c>
      <c r="Z1636" s="16"/>
    </row>
    <row r="1637" spans="1:26" ht="15" customHeight="1">
      <c r="A1637" s="48"/>
      <c r="B1637" s="48"/>
      <c r="C1637" s="89" t="s">
        <v>4572</v>
      </c>
      <c r="D1637" s="40">
        <v>1632</v>
      </c>
      <c r="E1637" s="120" t="s">
        <v>4909</v>
      </c>
      <c r="F1637" s="53" t="s">
        <v>58</v>
      </c>
      <c r="G1637" s="41"/>
      <c r="H1637" s="46"/>
      <c r="I1637" s="16" t="s">
        <v>59</v>
      </c>
      <c r="J1637" s="16" t="s">
        <v>804</v>
      </c>
      <c r="K1637" s="16" t="s">
        <v>805</v>
      </c>
      <c r="L1637" s="16">
        <v>2011</v>
      </c>
      <c r="M1637" s="16"/>
      <c r="N1637" s="16" t="s">
        <v>172</v>
      </c>
      <c r="O1637" s="16"/>
      <c r="P1637" s="16"/>
      <c r="Q1637" s="16"/>
      <c r="R1637" s="16"/>
      <c r="S1637" s="16"/>
      <c r="T1637" s="16"/>
      <c r="U1637" s="16"/>
      <c r="V1637" s="16" t="str">
        <f t="shared" si="0"/>
        <v>A2</v>
      </c>
      <c r="W1637" s="13" t="str">
        <f t="shared" si="1"/>
        <v>Q2</v>
      </c>
      <c r="X1637" s="79"/>
      <c r="Y1637" s="16" t="s">
        <v>4910</v>
      </c>
      <c r="Z1637" s="16"/>
    </row>
    <row r="1638" spans="1:26" ht="15" customHeight="1">
      <c r="A1638" s="48"/>
      <c r="B1638" s="48"/>
      <c r="C1638" s="89" t="s">
        <v>4572</v>
      </c>
      <c r="D1638" s="40">
        <v>1633</v>
      </c>
      <c r="E1638" s="120" t="s">
        <v>4911</v>
      </c>
      <c r="F1638" s="53" t="s">
        <v>58</v>
      </c>
      <c r="G1638" s="41"/>
      <c r="H1638" s="46"/>
      <c r="I1638" s="16" t="s">
        <v>59</v>
      </c>
      <c r="J1638" s="16" t="s">
        <v>4912</v>
      </c>
      <c r="K1638" s="16" t="s">
        <v>4913</v>
      </c>
      <c r="L1638" s="16">
        <v>2011</v>
      </c>
      <c r="M1638" s="16"/>
      <c r="N1638" s="16"/>
      <c r="O1638" s="16"/>
      <c r="P1638" s="16"/>
      <c r="Q1638" s="16"/>
      <c r="R1638" s="16"/>
      <c r="S1638" s="16"/>
      <c r="T1638" s="16"/>
      <c r="U1638" s="16" t="s">
        <v>172</v>
      </c>
      <c r="V1638" s="16" t="str">
        <f t="shared" si="0"/>
        <v>NI</v>
      </c>
      <c r="W1638" s="13" t="str">
        <f t="shared" si="1"/>
        <v>NI</v>
      </c>
      <c r="X1638" s="79"/>
      <c r="Y1638" s="16" t="s">
        <v>4902</v>
      </c>
      <c r="Z1638" s="16"/>
    </row>
    <row r="1639" spans="1:26" ht="15" customHeight="1">
      <c r="A1639" s="48"/>
      <c r="B1639" s="48"/>
      <c r="C1639" s="89" t="s">
        <v>4572</v>
      </c>
      <c r="D1639" s="40">
        <v>1634</v>
      </c>
      <c r="E1639" s="120" t="s">
        <v>4914</v>
      </c>
      <c r="F1639" s="53" t="s">
        <v>58</v>
      </c>
      <c r="G1639" s="41"/>
      <c r="H1639" s="46"/>
      <c r="I1639" s="16" t="s">
        <v>59</v>
      </c>
      <c r="J1639" s="16" t="s">
        <v>804</v>
      </c>
      <c r="K1639" s="16" t="s">
        <v>805</v>
      </c>
      <c r="L1639" s="16">
        <v>2011</v>
      </c>
      <c r="M1639" s="16"/>
      <c r="N1639" s="16" t="s">
        <v>172</v>
      </c>
      <c r="O1639" s="16"/>
      <c r="P1639" s="16"/>
      <c r="Q1639" s="16"/>
      <c r="R1639" s="16"/>
      <c r="S1639" s="16"/>
      <c r="T1639" s="16"/>
      <c r="U1639" s="16"/>
      <c r="V1639" s="16" t="str">
        <f t="shared" si="0"/>
        <v>A2</v>
      </c>
      <c r="W1639" s="13" t="str">
        <f t="shared" si="1"/>
        <v>Q2</v>
      </c>
      <c r="X1639" s="79"/>
      <c r="Y1639" s="16" t="s">
        <v>4915</v>
      </c>
      <c r="Z1639" s="16"/>
    </row>
    <row r="1640" spans="1:26" ht="15" customHeight="1">
      <c r="A1640" s="48"/>
      <c r="B1640" s="48"/>
      <c r="C1640" s="89" t="s">
        <v>4572</v>
      </c>
      <c r="D1640" s="40">
        <v>1635</v>
      </c>
      <c r="E1640" s="120" t="s">
        <v>4916</v>
      </c>
      <c r="F1640" s="53" t="s">
        <v>51</v>
      </c>
      <c r="G1640" s="41"/>
      <c r="H1640" s="46"/>
      <c r="I1640" s="16" t="s">
        <v>124</v>
      </c>
      <c r="J1640" s="16" t="s">
        <v>125</v>
      </c>
      <c r="K1640" s="16" t="s">
        <v>126</v>
      </c>
      <c r="L1640" s="16">
        <v>2011</v>
      </c>
      <c r="M1640" s="16"/>
      <c r="N1640" s="16"/>
      <c r="O1640" s="16"/>
      <c r="P1640" s="16"/>
      <c r="Q1640" s="16"/>
      <c r="R1640" s="16"/>
      <c r="S1640" s="16"/>
      <c r="T1640" s="16"/>
      <c r="U1640" s="16" t="s">
        <v>172</v>
      </c>
      <c r="V1640" s="16" t="str">
        <f t="shared" si="0"/>
        <v>NI</v>
      </c>
      <c r="W1640" s="13" t="str">
        <f t="shared" si="1"/>
        <v>NI</v>
      </c>
      <c r="X1640" s="79" t="s">
        <v>4917</v>
      </c>
      <c r="Y1640" s="16" t="s">
        <v>3649</v>
      </c>
      <c r="Z1640" s="16"/>
    </row>
    <row r="1641" spans="1:26" ht="15" customHeight="1">
      <c r="A1641" s="48"/>
      <c r="B1641" s="48"/>
      <c r="C1641" s="89" t="s">
        <v>4572</v>
      </c>
      <c r="D1641" s="40">
        <v>1636</v>
      </c>
      <c r="E1641" s="120" t="s">
        <v>4918</v>
      </c>
      <c r="F1641" s="53" t="s">
        <v>58</v>
      </c>
      <c r="G1641" s="41"/>
      <c r="H1641" s="46"/>
      <c r="I1641" s="16" t="s">
        <v>59</v>
      </c>
      <c r="J1641" s="16" t="s">
        <v>523</v>
      </c>
      <c r="K1641" s="16" t="s">
        <v>447</v>
      </c>
      <c r="L1641" s="16">
        <v>2011</v>
      </c>
      <c r="M1641" s="16"/>
      <c r="N1641" s="16"/>
      <c r="O1641" s="16"/>
      <c r="P1641" s="16" t="s">
        <v>172</v>
      </c>
      <c r="Q1641" s="16"/>
      <c r="R1641" s="16"/>
      <c r="S1641" s="16"/>
      <c r="T1641" s="16"/>
      <c r="U1641" s="16"/>
      <c r="V1641" s="16" t="str">
        <f t="shared" si="0"/>
        <v>C</v>
      </c>
      <c r="W1641" s="13" t="str">
        <f t="shared" si="1"/>
        <v>Q4</v>
      </c>
      <c r="X1641" s="79"/>
      <c r="Y1641" s="16" t="s">
        <v>4919</v>
      </c>
      <c r="Z1641" s="16"/>
    </row>
    <row r="1642" spans="1:26" ht="15" customHeight="1">
      <c r="A1642" s="48"/>
      <c r="B1642" s="48"/>
      <c r="C1642" s="89" t="s">
        <v>4572</v>
      </c>
      <c r="D1642" s="40">
        <v>1637</v>
      </c>
      <c r="E1642" s="120" t="s">
        <v>4920</v>
      </c>
      <c r="F1642" s="53" t="s">
        <v>35</v>
      </c>
      <c r="G1642" s="41"/>
      <c r="H1642" s="46"/>
      <c r="I1642" s="16" t="s">
        <v>59</v>
      </c>
      <c r="J1642" s="16" t="s">
        <v>4921</v>
      </c>
      <c r="K1642" s="16" t="s">
        <v>4922</v>
      </c>
      <c r="L1642" s="16">
        <v>2011</v>
      </c>
      <c r="M1642" s="16"/>
      <c r="N1642" s="16"/>
      <c r="O1642" s="16"/>
      <c r="P1642" s="16" t="s">
        <v>172</v>
      </c>
      <c r="Q1642" s="16"/>
      <c r="R1642" s="16"/>
      <c r="S1642" s="16"/>
      <c r="T1642" s="16"/>
      <c r="U1642" s="16"/>
      <c r="V1642" s="16" t="str">
        <f t="shared" si="0"/>
        <v>C</v>
      </c>
      <c r="W1642" s="13" t="str">
        <f t="shared" si="1"/>
        <v>Q4</v>
      </c>
      <c r="X1642" s="79"/>
      <c r="Y1642" s="16" t="s">
        <v>4863</v>
      </c>
      <c r="Z1642" s="16"/>
    </row>
    <row r="1643" spans="1:26" ht="15" customHeight="1">
      <c r="A1643" s="48"/>
      <c r="B1643" s="48"/>
      <c r="C1643" s="89" t="s">
        <v>4572</v>
      </c>
      <c r="D1643" s="40">
        <v>1638</v>
      </c>
      <c r="E1643" s="120" t="s">
        <v>4923</v>
      </c>
      <c r="F1643" s="53" t="s">
        <v>35</v>
      </c>
      <c r="G1643" s="41"/>
      <c r="H1643" s="46"/>
      <c r="I1643" s="16" t="s">
        <v>59</v>
      </c>
      <c r="J1643" s="16" t="s">
        <v>4924</v>
      </c>
      <c r="K1643" s="16" t="s">
        <v>4925</v>
      </c>
      <c r="L1643" s="16">
        <v>2010</v>
      </c>
      <c r="M1643" s="16" t="s">
        <v>172</v>
      </c>
      <c r="N1643" s="16"/>
      <c r="O1643" s="16"/>
      <c r="P1643" s="16"/>
      <c r="Q1643" s="16"/>
      <c r="R1643" s="16"/>
      <c r="S1643" s="16"/>
      <c r="T1643" s="16"/>
      <c r="U1643" s="16"/>
      <c r="V1643" s="16" t="str">
        <f t="shared" si="0"/>
        <v>A1</v>
      </c>
      <c r="W1643" s="13" t="str">
        <f t="shared" si="1"/>
        <v>Q1</v>
      </c>
      <c r="X1643" s="79"/>
      <c r="Y1643" s="16" t="s">
        <v>4926</v>
      </c>
      <c r="Z1643" s="16"/>
    </row>
    <row r="1644" spans="1:26" ht="15" customHeight="1">
      <c r="A1644" s="48"/>
      <c r="B1644" s="48"/>
      <c r="C1644" s="89" t="s">
        <v>4572</v>
      </c>
      <c r="D1644" s="40">
        <v>1639</v>
      </c>
      <c r="E1644" s="120" t="s">
        <v>4927</v>
      </c>
      <c r="F1644" s="53" t="s">
        <v>58</v>
      </c>
      <c r="G1644" s="41"/>
      <c r="H1644" s="46"/>
      <c r="I1644" s="16" t="s">
        <v>59</v>
      </c>
      <c r="J1644" s="16" t="s">
        <v>523</v>
      </c>
      <c r="K1644" s="16" t="s">
        <v>447</v>
      </c>
      <c r="L1644" s="16">
        <v>2010</v>
      </c>
      <c r="M1644" s="16"/>
      <c r="N1644" s="16"/>
      <c r="O1644" s="16"/>
      <c r="P1644" s="16" t="s">
        <v>172</v>
      </c>
      <c r="Q1644" s="16"/>
      <c r="R1644" s="16"/>
      <c r="S1644" s="16"/>
      <c r="T1644" s="16"/>
      <c r="U1644" s="16"/>
      <c r="V1644" s="16" t="str">
        <f t="shared" si="0"/>
        <v>C</v>
      </c>
      <c r="W1644" s="13" t="str">
        <f t="shared" si="1"/>
        <v>Q4</v>
      </c>
      <c r="X1644" s="79"/>
      <c r="Y1644" s="16" t="s">
        <v>4928</v>
      </c>
      <c r="Z1644" s="16"/>
    </row>
    <row r="1645" spans="1:26" ht="15" customHeight="1">
      <c r="A1645" s="48"/>
      <c r="B1645" s="48"/>
      <c r="C1645" s="89" t="s">
        <v>4572</v>
      </c>
      <c r="D1645" s="40">
        <v>1640</v>
      </c>
      <c r="E1645" s="120" t="s">
        <v>4929</v>
      </c>
      <c r="F1645" s="53" t="s">
        <v>58</v>
      </c>
      <c r="G1645" s="41"/>
      <c r="H1645" s="46"/>
      <c r="I1645" s="16" t="s">
        <v>59</v>
      </c>
      <c r="J1645" s="16" t="s">
        <v>523</v>
      </c>
      <c r="K1645" s="16" t="s">
        <v>447</v>
      </c>
      <c r="L1645" s="16">
        <v>2010</v>
      </c>
      <c r="M1645" s="16"/>
      <c r="N1645" s="16"/>
      <c r="O1645" s="16"/>
      <c r="P1645" s="16" t="s">
        <v>172</v>
      </c>
      <c r="Q1645" s="16"/>
      <c r="R1645" s="16"/>
      <c r="S1645" s="16"/>
      <c r="T1645" s="16"/>
      <c r="U1645" s="16"/>
      <c r="V1645" s="16" t="str">
        <f t="shared" si="0"/>
        <v>C</v>
      </c>
      <c r="W1645" s="13" t="str">
        <f t="shared" si="1"/>
        <v>Q4</v>
      </c>
      <c r="X1645" s="79"/>
      <c r="Y1645" s="16" t="s">
        <v>4359</v>
      </c>
      <c r="Z1645" s="16"/>
    </row>
    <row r="1646" spans="1:26" ht="15" customHeight="1">
      <c r="A1646" s="48"/>
      <c r="B1646" s="48"/>
      <c r="C1646" s="89" t="s">
        <v>4572</v>
      </c>
      <c r="D1646" s="40">
        <v>1641</v>
      </c>
      <c r="E1646" s="120" t="s">
        <v>4930</v>
      </c>
      <c r="F1646" s="53" t="s">
        <v>58</v>
      </c>
      <c r="G1646" s="41"/>
      <c r="H1646" s="46"/>
      <c r="I1646" s="16" t="s">
        <v>59</v>
      </c>
      <c r="J1646" s="16" t="s">
        <v>804</v>
      </c>
      <c r="K1646" s="16" t="s">
        <v>805</v>
      </c>
      <c r="L1646" s="16">
        <v>2010</v>
      </c>
      <c r="M1646" s="16"/>
      <c r="N1646" s="16"/>
      <c r="O1646" s="16" t="s">
        <v>172</v>
      </c>
      <c r="P1646" s="16"/>
      <c r="Q1646" s="16"/>
      <c r="R1646" s="16"/>
      <c r="S1646" s="16"/>
      <c r="T1646" s="16"/>
      <c r="U1646" s="16"/>
      <c r="V1646" s="16" t="str">
        <f t="shared" si="0"/>
        <v>B</v>
      </c>
      <c r="W1646" s="13" t="str">
        <f t="shared" si="1"/>
        <v>Q3</v>
      </c>
      <c r="X1646" s="79"/>
      <c r="Y1646" s="16" t="s">
        <v>4931</v>
      </c>
      <c r="Z1646" s="16"/>
    </row>
    <row r="1647" spans="1:26" ht="15" customHeight="1">
      <c r="A1647" s="48"/>
      <c r="B1647" s="48"/>
      <c r="C1647" s="89" t="s">
        <v>4572</v>
      </c>
      <c r="D1647" s="40">
        <v>1642</v>
      </c>
      <c r="E1647" s="119" t="s">
        <v>4932</v>
      </c>
      <c r="F1647" s="53" t="s">
        <v>58</v>
      </c>
      <c r="G1647" s="41"/>
      <c r="H1647" s="46"/>
      <c r="I1647" s="16" t="s">
        <v>59</v>
      </c>
      <c r="J1647" s="16" t="s">
        <v>60</v>
      </c>
      <c r="K1647" s="16" t="s">
        <v>61</v>
      </c>
      <c r="L1647" s="16">
        <v>2009</v>
      </c>
      <c r="M1647" s="16"/>
      <c r="N1647" s="16"/>
      <c r="O1647" s="54" t="s">
        <v>40</v>
      </c>
      <c r="P1647" s="16"/>
      <c r="Q1647" s="16"/>
      <c r="R1647" s="16"/>
      <c r="S1647" s="16"/>
      <c r="T1647" s="16"/>
      <c r="U1647" s="16"/>
      <c r="V1647" s="16" t="str">
        <f t="shared" si="0"/>
        <v>B</v>
      </c>
      <c r="W1647" s="13" t="str">
        <f t="shared" si="1"/>
        <v>Q3</v>
      </c>
      <c r="X1647" s="79"/>
      <c r="Y1647" s="16" t="s">
        <v>4359</v>
      </c>
      <c r="Z1647" s="16"/>
    </row>
    <row r="1648" spans="1:26" ht="15" customHeight="1">
      <c r="A1648" s="48"/>
      <c r="B1648" s="48"/>
      <c r="C1648" s="89" t="s">
        <v>4572</v>
      </c>
      <c r="D1648" s="40">
        <v>1643</v>
      </c>
      <c r="E1648" s="120" t="s">
        <v>4933</v>
      </c>
      <c r="F1648" s="53" t="s">
        <v>58</v>
      </c>
      <c r="G1648" s="41"/>
      <c r="H1648" s="46"/>
      <c r="I1648" s="16" t="s">
        <v>59</v>
      </c>
      <c r="J1648" s="16" t="s">
        <v>4921</v>
      </c>
      <c r="K1648" s="16" t="s">
        <v>4922</v>
      </c>
      <c r="L1648" s="16">
        <v>2007</v>
      </c>
      <c r="M1648" s="16"/>
      <c r="N1648" s="16"/>
      <c r="O1648" s="16"/>
      <c r="P1648" s="16" t="s">
        <v>172</v>
      </c>
      <c r="Q1648" s="16"/>
      <c r="R1648" s="16"/>
      <c r="S1648" s="16"/>
      <c r="T1648" s="16"/>
      <c r="U1648" s="16"/>
      <c r="V1648" s="16" t="str">
        <f t="shared" si="0"/>
        <v>C</v>
      </c>
      <c r="W1648" s="13" t="str">
        <f t="shared" si="1"/>
        <v>Q4</v>
      </c>
      <c r="X1648" s="79"/>
      <c r="Y1648" s="16" t="s">
        <v>4597</v>
      </c>
      <c r="Z1648" s="16"/>
    </row>
    <row r="1649" spans="1:26" ht="15" customHeight="1">
      <c r="A1649" s="48"/>
      <c r="B1649" s="48"/>
      <c r="C1649" s="89" t="s">
        <v>4572</v>
      </c>
      <c r="D1649" s="40">
        <v>1644</v>
      </c>
      <c r="E1649" s="120" t="s">
        <v>4934</v>
      </c>
      <c r="F1649" s="53" t="s">
        <v>58</v>
      </c>
      <c r="G1649" s="41"/>
      <c r="H1649" s="46"/>
      <c r="I1649" s="16" t="s">
        <v>59</v>
      </c>
      <c r="J1649" s="16" t="s">
        <v>4921</v>
      </c>
      <c r="K1649" s="16" t="s">
        <v>4922</v>
      </c>
      <c r="L1649" s="16">
        <v>2005</v>
      </c>
      <c r="M1649" s="16"/>
      <c r="N1649" s="16"/>
      <c r="O1649" s="16"/>
      <c r="P1649" s="16" t="s">
        <v>172</v>
      </c>
      <c r="Q1649" s="16"/>
      <c r="R1649" s="16"/>
      <c r="S1649" s="16"/>
      <c r="T1649" s="16"/>
      <c r="U1649" s="16"/>
      <c r="V1649" s="16" t="str">
        <f t="shared" si="0"/>
        <v>C</v>
      </c>
      <c r="W1649" s="13" t="str">
        <f t="shared" si="1"/>
        <v>Q4</v>
      </c>
      <c r="X1649" s="79"/>
      <c r="Y1649" s="16" t="s">
        <v>4597</v>
      </c>
      <c r="Z1649" s="16"/>
    </row>
    <row r="1650" spans="1:26" ht="15" customHeight="1">
      <c r="A1650" s="86"/>
      <c r="B1650" s="86"/>
      <c r="C1650" s="87" t="s">
        <v>4935</v>
      </c>
      <c r="D1650" s="40">
        <v>1645</v>
      </c>
      <c r="E1650" s="121" t="s">
        <v>4936</v>
      </c>
      <c r="F1650" s="11" t="s">
        <v>2309</v>
      </c>
      <c r="G1650" s="93"/>
      <c r="H1650" s="14" t="s">
        <v>4937</v>
      </c>
      <c r="I1650" s="13" t="s">
        <v>4787</v>
      </c>
      <c r="J1650" s="13" t="s">
        <v>4938</v>
      </c>
      <c r="K1650" s="13" t="s">
        <v>4939</v>
      </c>
      <c r="L1650" s="13">
        <v>2021</v>
      </c>
      <c r="M1650" s="13" t="s">
        <v>40</v>
      </c>
      <c r="N1650" s="13"/>
      <c r="O1650" s="13"/>
      <c r="P1650" s="13"/>
      <c r="Q1650" s="13" t="s">
        <v>40</v>
      </c>
      <c r="R1650" s="13"/>
      <c r="S1650" s="13"/>
      <c r="T1650" s="13"/>
      <c r="U1650" s="13"/>
      <c r="V1650" s="16" t="str">
        <f t="shared" si="0"/>
        <v>A1</v>
      </c>
      <c r="W1650" s="13" t="str">
        <f t="shared" si="1"/>
        <v>Q1</v>
      </c>
      <c r="X1650" s="122" t="s">
        <v>4940</v>
      </c>
      <c r="Y1650" s="13" t="s">
        <v>4941</v>
      </c>
      <c r="Z1650" s="13" t="s">
        <v>43</v>
      </c>
    </row>
    <row r="1651" spans="1:26" ht="15" customHeight="1">
      <c r="A1651" s="48"/>
      <c r="B1651" s="48"/>
      <c r="C1651" s="89" t="s">
        <v>4935</v>
      </c>
      <c r="D1651" s="40">
        <v>1646</v>
      </c>
      <c r="E1651" s="120" t="s">
        <v>4942</v>
      </c>
      <c r="F1651" s="53" t="s">
        <v>2247</v>
      </c>
      <c r="G1651" s="41"/>
      <c r="H1651" s="46" t="s">
        <v>4943</v>
      </c>
      <c r="I1651" s="16" t="s">
        <v>59</v>
      </c>
      <c r="J1651" s="16" t="s">
        <v>1024</v>
      </c>
      <c r="K1651" s="16" t="s">
        <v>430</v>
      </c>
      <c r="L1651" s="16">
        <v>2021</v>
      </c>
      <c r="M1651" s="16"/>
      <c r="N1651" s="16"/>
      <c r="O1651" s="16" t="s">
        <v>40</v>
      </c>
      <c r="P1651" s="16"/>
      <c r="Q1651" s="16"/>
      <c r="R1651" s="16"/>
      <c r="S1651" s="16"/>
      <c r="T1651" s="16" t="s">
        <v>40</v>
      </c>
      <c r="U1651" s="16"/>
      <c r="V1651" s="16" t="str">
        <f t="shared" si="0"/>
        <v>B</v>
      </c>
      <c r="W1651" s="13" t="str">
        <f t="shared" si="1"/>
        <v>Q4</v>
      </c>
      <c r="X1651" s="80" t="s">
        <v>4944</v>
      </c>
      <c r="Y1651" s="16" t="s">
        <v>4945</v>
      </c>
      <c r="Z1651" s="16"/>
    </row>
    <row r="1652" spans="1:26" ht="15" customHeight="1">
      <c r="A1652" s="48"/>
      <c r="B1652" s="48"/>
      <c r="C1652" s="89" t="s">
        <v>4935</v>
      </c>
      <c r="D1652" s="40">
        <v>1647</v>
      </c>
      <c r="E1652" s="120" t="s">
        <v>4946</v>
      </c>
      <c r="F1652" s="53" t="s">
        <v>2309</v>
      </c>
      <c r="G1652" s="41"/>
      <c r="H1652" s="46" t="s">
        <v>4947</v>
      </c>
      <c r="I1652" s="16" t="s">
        <v>4948</v>
      </c>
      <c r="J1652" s="16" t="s">
        <v>4949</v>
      </c>
      <c r="K1652" s="16" t="s">
        <v>4950</v>
      </c>
      <c r="L1652" s="16">
        <v>2021</v>
      </c>
      <c r="M1652" s="16" t="s">
        <v>40</v>
      </c>
      <c r="N1652" s="16"/>
      <c r="O1652" s="16"/>
      <c r="P1652" s="16"/>
      <c r="Q1652" s="16" t="s">
        <v>40</v>
      </c>
      <c r="R1652" s="16"/>
      <c r="S1652" s="16"/>
      <c r="T1652" s="16"/>
      <c r="U1652" s="16"/>
      <c r="V1652" s="16" t="str">
        <f t="shared" si="0"/>
        <v>A1</v>
      </c>
      <c r="W1652" s="13" t="str">
        <f t="shared" si="1"/>
        <v>Q1</v>
      </c>
      <c r="X1652" s="79" t="s">
        <v>4951</v>
      </c>
      <c r="Y1652" s="16" t="s">
        <v>4952</v>
      </c>
      <c r="Z1652" s="16" t="s">
        <v>43</v>
      </c>
    </row>
    <row r="1653" spans="1:26" ht="15" customHeight="1">
      <c r="A1653" s="48"/>
      <c r="B1653" s="48"/>
      <c r="C1653" s="89" t="s">
        <v>4935</v>
      </c>
      <c r="D1653" s="40">
        <v>1648</v>
      </c>
      <c r="E1653" s="120" t="s">
        <v>4953</v>
      </c>
      <c r="F1653" s="53" t="s">
        <v>2309</v>
      </c>
      <c r="G1653" s="41"/>
      <c r="H1653" s="46" t="s">
        <v>4954</v>
      </c>
      <c r="I1653" s="16" t="s">
        <v>59</v>
      </c>
      <c r="J1653" s="16" t="s">
        <v>4955</v>
      </c>
      <c r="K1653" s="54" t="s">
        <v>1069</v>
      </c>
      <c r="L1653" s="16">
        <v>2021</v>
      </c>
      <c r="M1653" s="16"/>
      <c r="N1653" s="16" t="s">
        <v>40</v>
      </c>
      <c r="O1653" s="16"/>
      <c r="P1653" s="16"/>
      <c r="Q1653" s="16"/>
      <c r="R1653" s="16" t="s">
        <v>40</v>
      </c>
      <c r="S1653" s="16"/>
      <c r="T1653" s="16"/>
      <c r="U1653" s="16"/>
      <c r="V1653" s="16" t="str">
        <f t="shared" si="0"/>
        <v>A2</v>
      </c>
      <c r="W1653" s="13" t="str">
        <f t="shared" si="1"/>
        <v>Q2</v>
      </c>
      <c r="X1653" s="79" t="s">
        <v>4956</v>
      </c>
      <c r="Y1653" s="16" t="s">
        <v>4957</v>
      </c>
      <c r="Z1653" s="16" t="s">
        <v>43</v>
      </c>
    </row>
    <row r="1654" spans="1:26" ht="15" customHeight="1">
      <c r="A1654" s="48"/>
      <c r="B1654" s="48"/>
      <c r="C1654" s="89" t="s">
        <v>4935</v>
      </c>
      <c r="D1654" s="40">
        <v>1649</v>
      </c>
      <c r="E1654" s="120" t="s">
        <v>4429</v>
      </c>
      <c r="F1654" s="53" t="s">
        <v>2309</v>
      </c>
      <c r="G1654" s="41"/>
      <c r="H1654" s="46" t="s">
        <v>4958</v>
      </c>
      <c r="I1654" s="16" t="s">
        <v>75</v>
      </c>
      <c r="J1654" s="16" t="s">
        <v>4959</v>
      </c>
      <c r="K1654" s="16" t="s">
        <v>2199</v>
      </c>
      <c r="L1654" s="16">
        <v>2021</v>
      </c>
      <c r="M1654" s="16"/>
      <c r="N1654" s="16"/>
      <c r="O1654" s="16"/>
      <c r="P1654" s="16"/>
      <c r="Q1654" s="16"/>
      <c r="R1654" s="16"/>
      <c r="S1654" s="16"/>
      <c r="T1654" s="16" t="s">
        <v>40</v>
      </c>
      <c r="U1654" s="16"/>
      <c r="V1654" s="16" t="str">
        <f t="shared" si="0"/>
        <v>C</v>
      </c>
      <c r="W1654" s="13" t="str">
        <f t="shared" si="1"/>
        <v>Q4</v>
      </c>
      <c r="X1654" s="79" t="s">
        <v>4431</v>
      </c>
      <c r="Y1654" s="16" t="s">
        <v>4432</v>
      </c>
      <c r="Z1654" s="16" t="s">
        <v>43</v>
      </c>
    </row>
    <row r="1655" spans="1:26" ht="15" customHeight="1">
      <c r="A1655" s="48"/>
      <c r="B1655" s="48"/>
      <c r="C1655" s="89" t="s">
        <v>4935</v>
      </c>
      <c r="D1655" s="40">
        <v>1650</v>
      </c>
      <c r="E1655" s="69" t="s">
        <v>4960</v>
      </c>
      <c r="F1655" s="53" t="s">
        <v>2309</v>
      </c>
      <c r="G1655" s="41"/>
      <c r="H1655" s="46"/>
      <c r="I1655" s="16" t="s">
        <v>59</v>
      </c>
      <c r="J1655" s="46" t="s">
        <v>4961</v>
      </c>
      <c r="K1655" s="46" t="s">
        <v>4962</v>
      </c>
      <c r="L1655" s="46">
        <v>2020</v>
      </c>
      <c r="M1655" s="16"/>
      <c r="N1655" s="16"/>
      <c r="O1655" s="16" t="s">
        <v>172</v>
      </c>
      <c r="P1655" s="16"/>
      <c r="Q1655" s="16"/>
      <c r="R1655" s="16"/>
      <c r="S1655" s="16"/>
      <c r="T1655" s="16"/>
      <c r="U1655" s="16"/>
      <c r="V1655" s="16" t="str">
        <f t="shared" si="0"/>
        <v>B</v>
      </c>
      <c r="W1655" s="13" t="str">
        <f t="shared" si="1"/>
        <v>Q3</v>
      </c>
      <c r="X1655" s="71" t="s">
        <v>4963</v>
      </c>
      <c r="Y1655" s="16" t="s">
        <v>4964</v>
      </c>
      <c r="Z1655" s="46" t="s">
        <v>43</v>
      </c>
    </row>
    <row r="1656" spans="1:26" ht="15" customHeight="1">
      <c r="A1656" s="48"/>
      <c r="B1656" s="48"/>
      <c r="C1656" s="89" t="s">
        <v>4935</v>
      </c>
      <c r="D1656" s="40">
        <v>1651</v>
      </c>
      <c r="E1656" s="69" t="s">
        <v>3993</v>
      </c>
      <c r="F1656" s="53" t="s">
        <v>58</v>
      </c>
      <c r="G1656" s="41"/>
      <c r="H1656" s="46"/>
      <c r="I1656" s="16" t="s">
        <v>190</v>
      </c>
      <c r="J1656" s="46" t="s">
        <v>2435</v>
      </c>
      <c r="K1656" s="46" t="s">
        <v>827</v>
      </c>
      <c r="L1656" s="46">
        <v>2020</v>
      </c>
      <c r="M1656" s="16"/>
      <c r="N1656" s="16"/>
      <c r="O1656" s="16"/>
      <c r="P1656" s="16"/>
      <c r="Q1656" s="16"/>
      <c r="R1656" s="16"/>
      <c r="S1656" s="16" t="s">
        <v>40</v>
      </c>
      <c r="T1656" s="16"/>
      <c r="U1656" s="16"/>
      <c r="V1656" s="16" t="str">
        <f t="shared" si="0"/>
        <v>B</v>
      </c>
      <c r="W1656" s="13" t="str">
        <f t="shared" si="1"/>
        <v>Q3</v>
      </c>
      <c r="X1656" s="71" t="s">
        <v>4965</v>
      </c>
      <c r="Y1656" s="16" t="s">
        <v>4966</v>
      </c>
      <c r="Z1656" s="46" t="s">
        <v>43</v>
      </c>
    </row>
    <row r="1657" spans="1:26" ht="15" customHeight="1">
      <c r="A1657" s="48"/>
      <c r="B1657" s="48"/>
      <c r="C1657" s="89" t="s">
        <v>4935</v>
      </c>
      <c r="D1657" s="40">
        <v>1652</v>
      </c>
      <c r="E1657" s="69" t="s">
        <v>4967</v>
      </c>
      <c r="F1657" s="53" t="s">
        <v>2309</v>
      </c>
      <c r="G1657" s="41"/>
      <c r="H1657" s="46"/>
      <c r="I1657" s="16" t="s">
        <v>59</v>
      </c>
      <c r="J1657" s="46" t="s">
        <v>4968</v>
      </c>
      <c r="K1657" s="46" t="s">
        <v>430</v>
      </c>
      <c r="L1657" s="46">
        <v>2020</v>
      </c>
      <c r="M1657" s="16"/>
      <c r="N1657" s="16"/>
      <c r="O1657" s="16" t="s">
        <v>40</v>
      </c>
      <c r="P1657" s="16"/>
      <c r="Q1657" s="16"/>
      <c r="R1657" s="16"/>
      <c r="S1657" s="16"/>
      <c r="T1657" s="16"/>
      <c r="U1657" s="16"/>
      <c r="V1657" s="16" t="str">
        <f t="shared" si="0"/>
        <v>B</v>
      </c>
      <c r="W1657" s="13" t="str">
        <f t="shared" si="1"/>
        <v>Q3</v>
      </c>
      <c r="X1657" s="71" t="s">
        <v>4969</v>
      </c>
      <c r="Y1657" s="46" t="s">
        <v>4970</v>
      </c>
      <c r="Z1657" s="46" t="s">
        <v>43</v>
      </c>
    </row>
    <row r="1658" spans="1:26" ht="15" customHeight="1">
      <c r="A1658" s="48"/>
      <c r="B1658" s="48"/>
      <c r="C1658" s="89" t="s">
        <v>4935</v>
      </c>
      <c r="D1658" s="40">
        <v>1653</v>
      </c>
      <c r="E1658" s="69" t="s">
        <v>4971</v>
      </c>
      <c r="F1658" s="53" t="s">
        <v>2309</v>
      </c>
      <c r="G1658" s="41"/>
      <c r="H1658" s="46"/>
      <c r="I1658" s="16" t="s">
        <v>52</v>
      </c>
      <c r="J1658" s="46" t="s">
        <v>2154</v>
      </c>
      <c r="K1658" s="46" t="s">
        <v>2155</v>
      </c>
      <c r="L1658" s="46">
        <v>2020</v>
      </c>
      <c r="M1658" s="16"/>
      <c r="N1658" s="16"/>
      <c r="O1658" s="16"/>
      <c r="P1658" s="16"/>
      <c r="Q1658" s="16" t="s">
        <v>40</v>
      </c>
      <c r="R1658" s="16"/>
      <c r="S1658" s="16"/>
      <c r="T1658" s="16"/>
      <c r="U1658" s="16"/>
      <c r="V1658" s="16" t="str">
        <f t="shared" si="0"/>
        <v>A1</v>
      </c>
      <c r="W1658" s="13" t="str">
        <f t="shared" si="1"/>
        <v>Q1</v>
      </c>
      <c r="X1658" s="71" t="s">
        <v>4972</v>
      </c>
      <c r="Y1658" s="46" t="s">
        <v>4973</v>
      </c>
      <c r="Z1658" s="46" t="s">
        <v>43</v>
      </c>
    </row>
    <row r="1659" spans="1:26" ht="15" customHeight="1">
      <c r="A1659" s="48"/>
      <c r="B1659" s="48"/>
      <c r="C1659" s="89" t="s">
        <v>4935</v>
      </c>
      <c r="D1659" s="40">
        <v>1654</v>
      </c>
      <c r="E1659" s="69" t="s">
        <v>4974</v>
      </c>
      <c r="F1659" s="53" t="s">
        <v>2309</v>
      </c>
      <c r="G1659" s="41"/>
      <c r="H1659" s="46"/>
      <c r="I1659" s="16" t="s">
        <v>59</v>
      </c>
      <c r="J1659" s="16" t="s">
        <v>2338</v>
      </c>
      <c r="K1659" s="46" t="s">
        <v>658</v>
      </c>
      <c r="L1659" s="46">
        <v>2019</v>
      </c>
      <c r="M1659" s="16"/>
      <c r="N1659" s="16"/>
      <c r="O1659" s="16" t="s">
        <v>40</v>
      </c>
      <c r="P1659" s="16"/>
      <c r="Q1659" s="16"/>
      <c r="R1659" s="16"/>
      <c r="S1659" s="16"/>
      <c r="T1659" s="16"/>
      <c r="U1659" s="16"/>
      <c r="V1659" s="16" t="str">
        <f t="shared" si="0"/>
        <v>B</v>
      </c>
      <c r="W1659" s="13" t="str">
        <f t="shared" si="1"/>
        <v>Q3</v>
      </c>
      <c r="X1659" s="71" t="s">
        <v>4975</v>
      </c>
      <c r="Y1659" s="46" t="s">
        <v>4976</v>
      </c>
      <c r="Z1659" s="46" t="s">
        <v>43</v>
      </c>
    </row>
    <row r="1660" spans="1:26" ht="15" customHeight="1">
      <c r="A1660" s="48"/>
      <c r="B1660" s="48"/>
      <c r="C1660" s="89" t="s">
        <v>4935</v>
      </c>
      <c r="D1660" s="40">
        <v>1655</v>
      </c>
      <c r="E1660" s="69" t="s">
        <v>4977</v>
      </c>
      <c r="F1660" s="53" t="s">
        <v>2309</v>
      </c>
      <c r="G1660" s="41"/>
      <c r="H1660" s="46"/>
      <c r="I1660" s="16" t="s">
        <v>59</v>
      </c>
      <c r="J1660" s="16" t="s">
        <v>4978</v>
      </c>
      <c r="K1660" s="46" t="s">
        <v>4979</v>
      </c>
      <c r="L1660" s="46">
        <v>2019</v>
      </c>
      <c r="M1660" s="16"/>
      <c r="N1660" s="16"/>
      <c r="O1660" s="16"/>
      <c r="P1660" s="16" t="s">
        <v>40</v>
      </c>
      <c r="Q1660" s="16"/>
      <c r="R1660" s="16"/>
      <c r="S1660" s="16"/>
      <c r="T1660" s="16"/>
      <c r="U1660" s="16"/>
      <c r="V1660" s="16" t="str">
        <f t="shared" si="0"/>
        <v>C</v>
      </c>
      <c r="W1660" s="13" t="str">
        <f t="shared" si="1"/>
        <v>Q4</v>
      </c>
      <c r="X1660" s="71" t="s">
        <v>4980</v>
      </c>
      <c r="Y1660" s="46" t="s">
        <v>4981</v>
      </c>
      <c r="Z1660" s="46" t="s">
        <v>43</v>
      </c>
    </row>
    <row r="1661" spans="1:26" ht="15" customHeight="1">
      <c r="A1661" s="48"/>
      <c r="B1661" s="48"/>
      <c r="C1661" s="89" t="s">
        <v>4935</v>
      </c>
      <c r="D1661" s="40">
        <v>1656</v>
      </c>
      <c r="E1661" s="69" t="s">
        <v>4982</v>
      </c>
      <c r="F1661" s="53" t="s">
        <v>58</v>
      </c>
      <c r="G1661" s="53" t="s">
        <v>2309</v>
      </c>
      <c r="H1661" s="46"/>
      <c r="I1661" s="16" t="s">
        <v>75</v>
      </c>
      <c r="J1661" s="16" t="s">
        <v>4938</v>
      </c>
      <c r="K1661" s="46" t="s">
        <v>4939</v>
      </c>
      <c r="L1661" s="46">
        <v>2019</v>
      </c>
      <c r="M1661" s="16"/>
      <c r="N1661" s="16"/>
      <c r="O1661" s="16"/>
      <c r="P1661" s="16"/>
      <c r="Q1661" s="16" t="s">
        <v>172</v>
      </c>
      <c r="R1661" s="16"/>
      <c r="S1661" s="16"/>
      <c r="T1661" s="16"/>
      <c r="U1661" s="16"/>
      <c r="V1661" s="16" t="str">
        <f t="shared" si="0"/>
        <v>A1</v>
      </c>
      <c r="W1661" s="13" t="str">
        <f t="shared" si="1"/>
        <v>Q1</v>
      </c>
      <c r="X1661" s="71" t="s">
        <v>4983</v>
      </c>
      <c r="Y1661" s="16" t="s">
        <v>4984</v>
      </c>
      <c r="Z1661" s="46" t="s">
        <v>43</v>
      </c>
    </row>
    <row r="1662" spans="1:26" ht="15" customHeight="1">
      <c r="A1662" s="48"/>
      <c r="B1662" s="48"/>
      <c r="C1662" s="89" t="s">
        <v>4935</v>
      </c>
      <c r="D1662" s="40">
        <v>1657</v>
      </c>
      <c r="E1662" s="69" t="s">
        <v>4985</v>
      </c>
      <c r="F1662" s="53" t="s">
        <v>51</v>
      </c>
      <c r="G1662" s="53" t="s">
        <v>2309</v>
      </c>
      <c r="H1662" s="46"/>
      <c r="I1662" s="16" t="s">
        <v>190</v>
      </c>
      <c r="J1662" s="16" t="s">
        <v>191</v>
      </c>
      <c r="K1662" s="46" t="s">
        <v>827</v>
      </c>
      <c r="L1662" s="46">
        <v>2019</v>
      </c>
      <c r="M1662" s="16"/>
      <c r="N1662" s="16"/>
      <c r="O1662" s="16"/>
      <c r="P1662" s="16" t="s">
        <v>40</v>
      </c>
      <c r="Q1662" s="16"/>
      <c r="R1662" s="16"/>
      <c r="S1662" s="16"/>
      <c r="T1662" s="16"/>
      <c r="U1662" s="16"/>
      <c r="V1662" s="16" t="str">
        <f t="shared" si="0"/>
        <v>C</v>
      </c>
      <c r="W1662" s="13" t="str">
        <f t="shared" si="1"/>
        <v>Q4</v>
      </c>
      <c r="X1662" s="71" t="s">
        <v>4986</v>
      </c>
      <c r="Y1662" s="46" t="s">
        <v>4987</v>
      </c>
      <c r="Z1662" s="46" t="s">
        <v>43</v>
      </c>
    </row>
    <row r="1663" spans="1:26" ht="15" customHeight="1">
      <c r="A1663" s="48"/>
      <c r="B1663" s="48"/>
      <c r="C1663" s="89" t="s">
        <v>4935</v>
      </c>
      <c r="D1663" s="40">
        <v>1658</v>
      </c>
      <c r="E1663" s="69" t="s">
        <v>4988</v>
      </c>
      <c r="F1663" s="53" t="s">
        <v>2309</v>
      </c>
      <c r="G1663" s="41"/>
      <c r="H1663" s="46"/>
      <c r="I1663" s="16" t="s">
        <v>59</v>
      </c>
      <c r="J1663" s="16" t="s">
        <v>1623</v>
      </c>
      <c r="K1663" s="46" t="s">
        <v>2732</v>
      </c>
      <c r="L1663" s="46">
        <v>2019</v>
      </c>
      <c r="M1663" s="16"/>
      <c r="N1663" s="16"/>
      <c r="O1663" s="16"/>
      <c r="P1663" s="16"/>
      <c r="Q1663" s="16"/>
      <c r="R1663" s="16"/>
      <c r="S1663" s="16"/>
      <c r="T1663" s="16"/>
      <c r="U1663" s="16" t="s">
        <v>40</v>
      </c>
      <c r="V1663" s="16" t="str">
        <f t="shared" si="0"/>
        <v>NI</v>
      </c>
      <c r="W1663" s="13" t="str">
        <f t="shared" si="1"/>
        <v>NI</v>
      </c>
      <c r="X1663" s="71" t="s">
        <v>4989</v>
      </c>
      <c r="Y1663" s="16" t="s">
        <v>4990</v>
      </c>
      <c r="Z1663" s="46" t="s">
        <v>43</v>
      </c>
    </row>
    <row r="1664" spans="1:26" ht="15" customHeight="1">
      <c r="A1664" s="48"/>
      <c r="B1664" s="48"/>
      <c r="C1664" s="89" t="s">
        <v>4935</v>
      </c>
      <c r="D1664" s="40">
        <v>1659</v>
      </c>
      <c r="E1664" s="69" t="s">
        <v>4991</v>
      </c>
      <c r="F1664" s="53" t="s">
        <v>2309</v>
      </c>
      <c r="G1664" s="41"/>
      <c r="H1664" s="46"/>
      <c r="I1664" s="16" t="s">
        <v>59</v>
      </c>
      <c r="J1664" s="16" t="s">
        <v>788</v>
      </c>
      <c r="K1664" s="46" t="s">
        <v>414</v>
      </c>
      <c r="L1664" s="46">
        <v>2019</v>
      </c>
      <c r="M1664" s="16"/>
      <c r="N1664" s="16"/>
      <c r="O1664" s="16"/>
      <c r="P1664" s="16"/>
      <c r="Q1664" s="16"/>
      <c r="R1664" s="16"/>
      <c r="S1664" s="16"/>
      <c r="T1664" s="16"/>
      <c r="U1664" s="16" t="s">
        <v>40</v>
      </c>
      <c r="V1664" s="16" t="str">
        <f t="shared" si="0"/>
        <v>NI</v>
      </c>
      <c r="W1664" s="13" t="str">
        <f t="shared" si="1"/>
        <v>NI</v>
      </c>
      <c r="X1664" s="71" t="s">
        <v>4992</v>
      </c>
      <c r="Y1664" s="16" t="s">
        <v>4990</v>
      </c>
      <c r="Z1664" s="46" t="s">
        <v>43</v>
      </c>
    </row>
    <row r="1665" spans="1:26" ht="15" customHeight="1">
      <c r="A1665" s="48"/>
      <c r="B1665" s="48"/>
      <c r="C1665" s="89" t="s">
        <v>4935</v>
      </c>
      <c r="D1665" s="40">
        <v>1660</v>
      </c>
      <c r="E1665" s="69" t="s">
        <v>4993</v>
      </c>
      <c r="F1665" s="53" t="s">
        <v>2309</v>
      </c>
      <c r="G1665" s="41"/>
      <c r="H1665" s="46"/>
      <c r="I1665" s="16" t="s">
        <v>102</v>
      </c>
      <c r="J1665" s="16" t="s">
        <v>4994</v>
      </c>
      <c r="K1665" s="46" t="s">
        <v>4995</v>
      </c>
      <c r="L1665" s="46">
        <v>2019</v>
      </c>
      <c r="M1665" s="16"/>
      <c r="N1665" s="16"/>
      <c r="O1665" s="16"/>
      <c r="P1665" s="16"/>
      <c r="Q1665" s="16" t="s">
        <v>40</v>
      </c>
      <c r="R1665" s="16"/>
      <c r="S1665" s="16"/>
      <c r="T1665" s="16"/>
      <c r="U1665" s="16"/>
      <c r="V1665" s="16" t="str">
        <f t="shared" si="0"/>
        <v>A1</v>
      </c>
      <c r="W1665" s="13" t="str">
        <f t="shared" si="1"/>
        <v>Q1</v>
      </c>
      <c r="X1665" s="71" t="s">
        <v>4996</v>
      </c>
      <c r="Y1665" s="46" t="s">
        <v>4997</v>
      </c>
      <c r="Z1665" s="46" t="s">
        <v>43</v>
      </c>
    </row>
    <row r="1666" spans="1:26" ht="15" customHeight="1">
      <c r="A1666" s="48"/>
      <c r="B1666" s="48"/>
      <c r="C1666" s="89" t="s">
        <v>4935</v>
      </c>
      <c r="D1666" s="40">
        <v>1661</v>
      </c>
      <c r="E1666" s="69" t="s">
        <v>4998</v>
      </c>
      <c r="F1666" s="53" t="s">
        <v>2309</v>
      </c>
      <c r="G1666" s="41"/>
      <c r="H1666" s="46"/>
      <c r="I1666" s="16" t="s">
        <v>59</v>
      </c>
      <c r="J1666" s="16" t="s">
        <v>2619</v>
      </c>
      <c r="K1666" s="46" t="s">
        <v>4999</v>
      </c>
      <c r="L1666" s="46">
        <v>2018</v>
      </c>
      <c r="M1666" s="16"/>
      <c r="N1666" s="16"/>
      <c r="O1666" s="16" t="s">
        <v>40</v>
      </c>
      <c r="P1666" s="16"/>
      <c r="Q1666" s="16"/>
      <c r="R1666" s="16"/>
      <c r="S1666" s="16"/>
      <c r="T1666" s="16"/>
      <c r="U1666" s="16"/>
      <c r="V1666" s="16" t="str">
        <f t="shared" si="0"/>
        <v>B</v>
      </c>
      <c r="W1666" s="13" t="str">
        <f t="shared" si="1"/>
        <v>Q3</v>
      </c>
      <c r="X1666" s="46"/>
      <c r="Y1666" s="16" t="s">
        <v>5000</v>
      </c>
      <c r="Z1666" s="46" t="s">
        <v>43</v>
      </c>
    </row>
    <row r="1667" spans="1:26" ht="15" customHeight="1">
      <c r="A1667" s="48"/>
      <c r="B1667" s="48"/>
      <c r="C1667" s="89" t="s">
        <v>4935</v>
      </c>
      <c r="D1667" s="40">
        <v>1662</v>
      </c>
      <c r="E1667" s="69" t="s">
        <v>5001</v>
      </c>
      <c r="F1667" s="53" t="s">
        <v>2309</v>
      </c>
      <c r="G1667" s="53" t="s">
        <v>58</v>
      </c>
      <c r="H1667" s="46"/>
      <c r="I1667" s="16" t="s">
        <v>4430</v>
      </c>
      <c r="J1667" s="16" t="s">
        <v>3875</v>
      </c>
      <c r="K1667" s="46" t="s">
        <v>3876</v>
      </c>
      <c r="L1667" s="46">
        <v>2018</v>
      </c>
      <c r="M1667" s="16"/>
      <c r="N1667" s="16"/>
      <c r="O1667" s="16"/>
      <c r="P1667" s="16"/>
      <c r="Q1667" s="16"/>
      <c r="R1667" s="16"/>
      <c r="S1667" s="16" t="s">
        <v>40</v>
      </c>
      <c r="T1667" s="16"/>
      <c r="U1667" s="16"/>
      <c r="V1667" s="16" t="str">
        <f t="shared" si="0"/>
        <v>B</v>
      </c>
      <c r="W1667" s="13" t="str">
        <f t="shared" si="1"/>
        <v>Q3</v>
      </c>
      <c r="X1667" s="71" t="s">
        <v>5002</v>
      </c>
      <c r="Y1667" s="16" t="s">
        <v>5000</v>
      </c>
      <c r="Z1667" s="46" t="s">
        <v>43</v>
      </c>
    </row>
    <row r="1668" spans="1:26" ht="15" customHeight="1">
      <c r="A1668" s="48"/>
      <c r="B1668" s="48"/>
      <c r="C1668" s="89" t="s">
        <v>4935</v>
      </c>
      <c r="D1668" s="40">
        <v>1663</v>
      </c>
      <c r="E1668" s="69" t="s">
        <v>5003</v>
      </c>
      <c r="F1668" s="53" t="s">
        <v>58</v>
      </c>
      <c r="G1668" s="53" t="s">
        <v>5004</v>
      </c>
      <c r="H1668" s="46"/>
      <c r="I1668" s="16" t="s">
        <v>59</v>
      </c>
      <c r="J1668" s="16" t="s">
        <v>836</v>
      </c>
      <c r="K1668" s="46" t="s">
        <v>837</v>
      </c>
      <c r="L1668" s="46">
        <v>2018</v>
      </c>
      <c r="M1668" s="16"/>
      <c r="N1668" s="16"/>
      <c r="O1668" s="16" t="s">
        <v>40</v>
      </c>
      <c r="P1668" s="16"/>
      <c r="Q1668" s="16"/>
      <c r="R1668" s="16"/>
      <c r="S1668" s="16"/>
      <c r="T1668" s="16"/>
      <c r="U1668" s="16"/>
      <c r="V1668" s="16" t="str">
        <f t="shared" si="0"/>
        <v>B</v>
      </c>
      <c r="W1668" s="13" t="str">
        <f t="shared" si="1"/>
        <v>Q3</v>
      </c>
      <c r="X1668" s="71" t="s">
        <v>5005</v>
      </c>
      <c r="Y1668" s="46" t="s">
        <v>5000</v>
      </c>
      <c r="Z1668" s="46" t="s">
        <v>43</v>
      </c>
    </row>
    <row r="1669" spans="1:26" ht="15" customHeight="1">
      <c r="A1669" s="48"/>
      <c r="B1669" s="48"/>
      <c r="C1669" s="89" t="s">
        <v>4935</v>
      </c>
      <c r="D1669" s="40">
        <v>1664</v>
      </c>
      <c r="E1669" s="69" t="s">
        <v>5006</v>
      </c>
      <c r="F1669" s="53" t="s">
        <v>2309</v>
      </c>
      <c r="G1669" s="41"/>
      <c r="H1669" s="46"/>
      <c r="I1669" s="16" t="s">
        <v>59</v>
      </c>
      <c r="J1669" s="16" t="s">
        <v>1467</v>
      </c>
      <c r="K1669" s="46" t="s">
        <v>1468</v>
      </c>
      <c r="L1669" s="46">
        <v>2018</v>
      </c>
      <c r="M1669" s="16" t="s">
        <v>40</v>
      </c>
      <c r="N1669" s="16"/>
      <c r="O1669" s="16"/>
      <c r="P1669" s="16"/>
      <c r="Q1669" s="16"/>
      <c r="R1669" s="54" t="s">
        <v>40</v>
      </c>
      <c r="S1669" s="16"/>
      <c r="T1669" s="16"/>
      <c r="U1669" s="16"/>
      <c r="V1669" s="16" t="str">
        <f t="shared" si="0"/>
        <v>A1</v>
      </c>
      <c r="W1669" s="13" t="str">
        <f t="shared" si="1"/>
        <v>Q2</v>
      </c>
      <c r="X1669" s="46" t="s">
        <v>5007</v>
      </c>
      <c r="Y1669" s="46" t="s">
        <v>5000</v>
      </c>
      <c r="Z1669" s="46" t="s">
        <v>43</v>
      </c>
    </row>
    <row r="1670" spans="1:26" ht="15" customHeight="1">
      <c r="A1670" s="48"/>
      <c r="B1670" s="48"/>
      <c r="C1670" s="89" t="s">
        <v>4935</v>
      </c>
      <c r="D1670" s="40">
        <v>1665</v>
      </c>
      <c r="E1670" s="69" t="s">
        <v>5008</v>
      </c>
      <c r="F1670" s="53" t="s">
        <v>58</v>
      </c>
      <c r="G1670" s="53" t="s">
        <v>2309</v>
      </c>
      <c r="H1670" s="46"/>
      <c r="I1670" s="16" t="s">
        <v>102</v>
      </c>
      <c r="J1670" s="16" t="s">
        <v>4994</v>
      </c>
      <c r="K1670" s="16" t="s">
        <v>4995</v>
      </c>
      <c r="L1670" s="16">
        <v>2018</v>
      </c>
      <c r="M1670" s="16"/>
      <c r="N1670" s="16"/>
      <c r="O1670" s="16"/>
      <c r="P1670" s="16"/>
      <c r="Q1670" s="16" t="s">
        <v>40</v>
      </c>
      <c r="R1670" s="16"/>
      <c r="S1670" s="16"/>
      <c r="T1670" s="16"/>
      <c r="U1670" s="16"/>
      <c r="V1670" s="16" t="str">
        <f t="shared" si="0"/>
        <v>A1</v>
      </c>
      <c r="W1670" s="13" t="str">
        <f t="shared" si="1"/>
        <v>Q1</v>
      </c>
      <c r="X1670" s="73" t="s">
        <v>5009</v>
      </c>
      <c r="Y1670" s="46" t="s">
        <v>5010</v>
      </c>
      <c r="Z1670" s="16" t="s">
        <v>43</v>
      </c>
    </row>
    <row r="1671" spans="1:26" ht="15" customHeight="1">
      <c r="A1671" s="48"/>
      <c r="B1671" s="48"/>
      <c r="C1671" s="89" t="s">
        <v>4935</v>
      </c>
      <c r="D1671" s="40">
        <v>1666</v>
      </c>
      <c r="E1671" s="69" t="s">
        <v>5011</v>
      </c>
      <c r="F1671" s="53" t="s">
        <v>2309</v>
      </c>
      <c r="G1671" s="41"/>
      <c r="H1671" s="46"/>
      <c r="I1671" s="16" t="s">
        <v>102</v>
      </c>
      <c r="J1671" s="16" t="s">
        <v>4994</v>
      </c>
      <c r="K1671" s="16" t="s">
        <v>4995</v>
      </c>
      <c r="L1671" s="16">
        <v>2018</v>
      </c>
      <c r="M1671" s="16"/>
      <c r="N1671" s="16"/>
      <c r="O1671" s="16"/>
      <c r="P1671" s="16"/>
      <c r="Q1671" s="16" t="s">
        <v>40</v>
      </c>
      <c r="R1671" s="16"/>
      <c r="S1671" s="16"/>
      <c r="T1671" s="16"/>
      <c r="U1671" s="16"/>
      <c r="V1671" s="16" t="str">
        <f t="shared" si="0"/>
        <v>A1</v>
      </c>
      <c r="W1671" s="13" t="str">
        <f t="shared" si="1"/>
        <v>Q1</v>
      </c>
      <c r="X1671" s="73" t="s">
        <v>5012</v>
      </c>
      <c r="Y1671" s="46" t="s">
        <v>5013</v>
      </c>
      <c r="Z1671" s="16" t="s">
        <v>43</v>
      </c>
    </row>
    <row r="1672" spans="1:26" ht="15" customHeight="1">
      <c r="A1672" s="48"/>
      <c r="B1672" s="48"/>
      <c r="C1672" s="89" t="s">
        <v>4935</v>
      </c>
      <c r="D1672" s="40">
        <v>1667</v>
      </c>
      <c r="E1672" s="69" t="s">
        <v>5014</v>
      </c>
      <c r="F1672" s="53" t="s">
        <v>2309</v>
      </c>
      <c r="G1672" s="41"/>
      <c r="H1672" s="46"/>
      <c r="I1672" s="16" t="s">
        <v>59</v>
      </c>
      <c r="J1672" s="16" t="s">
        <v>4007</v>
      </c>
      <c r="K1672" s="16" t="s">
        <v>1035</v>
      </c>
      <c r="L1672" s="16">
        <v>2018</v>
      </c>
      <c r="M1672" s="16"/>
      <c r="N1672" s="16"/>
      <c r="O1672" s="16"/>
      <c r="P1672" s="16"/>
      <c r="Q1672" s="16"/>
      <c r="R1672" s="16"/>
      <c r="S1672" s="16"/>
      <c r="T1672" s="16"/>
      <c r="U1672" s="16" t="s">
        <v>40</v>
      </c>
      <c r="V1672" s="16" t="str">
        <f t="shared" si="0"/>
        <v>NI</v>
      </c>
      <c r="W1672" s="13" t="str">
        <f t="shared" si="1"/>
        <v>NI</v>
      </c>
      <c r="X1672" s="16"/>
      <c r="Y1672" s="16" t="s">
        <v>5015</v>
      </c>
      <c r="Z1672" s="16" t="s">
        <v>43</v>
      </c>
    </row>
    <row r="1673" spans="1:26" ht="15" customHeight="1">
      <c r="A1673" s="48"/>
      <c r="B1673" s="48"/>
      <c r="C1673" s="89" t="s">
        <v>4935</v>
      </c>
      <c r="D1673" s="40">
        <v>1668</v>
      </c>
      <c r="E1673" s="69" t="s">
        <v>5016</v>
      </c>
      <c r="F1673" s="53" t="s">
        <v>2309</v>
      </c>
      <c r="G1673" s="41"/>
      <c r="H1673" s="46"/>
      <c r="I1673" s="16" t="s">
        <v>59</v>
      </c>
      <c r="J1673" s="16" t="s">
        <v>2624</v>
      </c>
      <c r="K1673" s="16" t="s">
        <v>2625</v>
      </c>
      <c r="L1673" s="16">
        <v>2018</v>
      </c>
      <c r="M1673" s="16"/>
      <c r="N1673" s="16"/>
      <c r="O1673" s="16"/>
      <c r="P1673" s="16"/>
      <c r="Q1673" s="16"/>
      <c r="R1673" s="16"/>
      <c r="S1673" s="16"/>
      <c r="T1673" s="16"/>
      <c r="U1673" s="16" t="s">
        <v>40</v>
      </c>
      <c r="V1673" s="16" t="str">
        <f t="shared" si="0"/>
        <v>NI</v>
      </c>
      <c r="W1673" s="13" t="str">
        <f t="shared" si="1"/>
        <v>NI</v>
      </c>
      <c r="X1673" s="73" t="s">
        <v>5017</v>
      </c>
      <c r="Y1673" s="16" t="s">
        <v>5018</v>
      </c>
      <c r="Z1673" s="16" t="s">
        <v>43</v>
      </c>
    </row>
    <row r="1674" spans="1:26" ht="15" customHeight="1">
      <c r="A1674" s="38"/>
      <c r="B1674" s="38"/>
      <c r="C1674" s="89" t="s">
        <v>4935</v>
      </c>
      <c r="D1674" s="40">
        <v>1669</v>
      </c>
      <c r="E1674" s="69" t="s">
        <v>5019</v>
      </c>
      <c r="F1674" s="53" t="s">
        <v>2309</v>
      </c>
      <c r="G1674" s="41"/>
      <c r="H1674" s="46"/>
      <c r="I1674" s="16" t="s">
        <v>59</v>
      </c>
      <c r="J1674" s="16" t="s">
        <v>4007</v>
      </c>
      <c r="K1674" s="16" t="s">
        <v>1035</v>
      </c>
      <c r="L1674" s="16">
        <v>2018</v>
      </c>
      <c r="M1674" s="16"/>
      <c r="N1674" s="16"/>
      <c r="O1674" s="16"/>
      <c r="P1674" s="16"/>
      <c r="Q1674" s="16"/>
      <c r="R1674" s="16"/>
      <c r="S1674" s="16"/>
      <c r="T1674" s="16"/>
      <c r="U1674" s="16" t="s">
        <v>40</v>
      </c>
      <c r="V1674" s="16" t="str">
        <f t="shared" si="0"/>
        <v>NI</v>
      </c>
      <c r="W1674" s="13" t="str">
        <f t="shared" si="1"/>
        <v>NI</v>
      </c>
      <c r="X1674" s="16"/>
      <c r="Y1674" s="16" t="s">
        <v>5020</v>
      </c>
      <c r="Z1674" s="16" t="s">
        <v>43</v>
      </c>
    </row>
    <row r="1675" spans="1:26" ht="15" customHeight="1">
      <c r="A1675" s="38"/>
      <c r="B1675" s="38"/>
      <c r="C1675" s="89" t="s">
        <v>4935</v>
      </c>
      <c r="D1675" s="40">
        <v>1670</v>
      </c>
      <c r="E1675" s="69" t="s">
        <v>5021</v>
      </c>
      <c r="F1675" s="53" t="s">
        <v>2309</v>
      </c>
      <c r="G1675" s="41"/>
      <c r="H1675" s="46"/>
      <c r="I1675" s="54" t="s">
        <v>75</v>
      </c>
      <c r="J1675" s="16" t="s">
        <v>2983</v>
      </c>
      <c r="K1675" s="16" t="s">
        <v>2984</v>
      </c>
      <c r="L1675" s="16">
        <v>2018</v>
      </c>
      <c r="M1675" s="16"/>
      <c r="N1675" s="16"/>
      <c r="O1675" s="16"/>
      <c r="P1675" s="16"/>
      <c r="Q1675" s="16" t="s">
        <v>40</v>
      </c>
      <c r="R1675" s="16"/>
      <c r="S1675" s="16"/>
      <c r="T1675" s="16"/>
      <c r="U1675" s="16"/>
      <c r="V1675" s="16" t="str">
        <f t="shared" si="0"/>
        <v>A1</v>
      </c>
      <c r="W1675" s="13" t="str">
        <f t="shared" si="1"/>
        <v>Q1</v>
      </c>
      <c r="X1675" s="16"/>
      <c r="Y1675" s="46" t="s">
        <v>5022</v>
      </c>
      <c r="Z1675" s="16" t="s">
        <v>43</v>
      </c>
    </row>
    <row r="1676" spans="1:26" ht="15" customHeight="1">
      <c r="A1676" s="38"/>
      <c r="B1676" s="38"/>
      <c r="C1676" s="89" t="s">
        <v>4935</v>
      </c>
      <c r="D1676" s="40">
        <v>1671</v>
      </c>
      <c r="E1676" s="69" t="s">
        <v>5023</v>
      </c>
      <c r="F1676" s="53" t="s">
        <v>2309</v>
      </c>
      <c r="G1676" s="41"/>
      <c r="H1676" s="46"/>
      <c r="I1676" s="16" t="s">
        <v>91</v>
      </c>
      <c r="J1676" s="16" t="s">
        <v>5024</v>
      </c>
      <c r="K1676" s="16" t="s">
        <v>337</v>
      </c>
      <c r="L1676" s="16">
        <v>2018</v>
      </c>
      <c r="M1676" s="16"/>
      <c r="N1676" s="16"/>
      <c r="O1676" s="16"/>
      <c r="P1676" s="16"/>
      <c r="Q1676" s="16"/>
      <c r="R1676" s="16"/>
      <c r="S1676" s="16" t="s">
        <v>40</v>
      </c>
      <c r="T1676" s="16"/>
      <c r="U1676" s="16"/>
      <c r="V1676" s="16" t="str">
        <f t="shared" si="0"/>
        <v>B</v>
      </c>
      <c r="W1676" s="13" t="str">
        <f t="shared" si="1"/>
        <v>Q3</v>
      </c>
      <c r="X1676" s="73" t="s">
        <v>5025</v>
      </c>
      <c r="Y1676" s="16" t="s">
        <v>4990</v>
      </c>
      <c r="Z1676" s="16" t="s">
        <v>43</v>
      </c>
    </row>
    <row r="1677" spans="1:26" ht="15" customHeight="1">
      <c r="A1677" s="38"/>
      <c r="B1677" s="38"/>
      <c r="C1677" s="89" t="s">
        <v>4935</v>
      </c>
      <c r="D1677" s="40">
        <v>1672</v>
      </c>
      <c r="E1677" s="69" t="s">
        <v>5026</v>
      </c>
      <c r="F1677" s="53" t="s">
        <v>2309</v>
      </c>
      <c r="G1677" s="41"/>
      <c r="H1677" s="46"/>
      <c r="I1677" s="16" t="s">
        <v>91</v>
      </c>
      <c r="J1677" s="16" t="s">
        <v>336</v>
      </c>
      <c r="K1677" s="16" t="s">
        <v>337</v>
      </c>
      <c r="L1677" s="16">
        <v>2017</v>
      </c>
      <c r="M1677" s="16"/>
      <c r="N1677" s="16"/>
      <c r="O1677" s="16"/>
      <c r="P1677" s="16"/>
      <c r="Q1677" s="16"/>
      <c r="R1677" s="16"/>
      <c r="S1677" s="16" t="s">
        <v>40</v>
      </c>
      <c r="T1677" s="16"/>
      <c r="U1677" s="16"/>
      <c r="V1677" s="16" t="str">
        <f t="shared" si="0"/>
        <v>B</v>
      </c>
      <c r="W1677" s="13" t="str">
        <f t="shared" si="1"/>
        <v>Q3</v>
      </c>
      <c r="X1677" s="73" t="s">
        <v>453</v>
      </c>
      <c r="Y1677" s="46" t="s">
        <v>5027</v>
      </c>
      <c r="Z1677" s="16" t="s">
        <v>43</v>
      </c>
    </row>
    <row r="1678" spans="1:26" ht="15" customHeight="1">
      <c r="A1678" s="38"/>
      <c r="B1678" s="38"/>
      <c r="C1678" s="89" t="s">
        <v>4935</v>
      </c>
      <c r="D1678" s="40">
        <v>1673</v>
      </c>
      <c r="E1678" s="69" t="s">
        <v>5028</v>
      </c>
      <c r="F1678" s="53" t="s">
        <v>2309</v>
      </c>
      <c r="G1678" s="41"/>
      <c r="H1678" s="46"/>
      <c r="I1678" s="16" t="s">
        <v>1425</v>
      </c>
      <c r="J1678" s="16" t="s">
        <v>5029</v>
      </c>
      <c r="K1678" s="16" t="s">
        <v>573</v>
      </c>
      <c r="L1678" s="16">
        <v>2017</v>
      </c>
      <c r="M1678" s="16"/>
      <c r="N1678" s="16"/>
      <c r="O1678" s="16"/>
      <c r="P1678" s="16"/>
      <c r="Q1678" s="16"/>
      <c r="R1678" s="16" t="s">
        <v>40</v>
      </c>
      <c r="S1678" s="16"/>
      <c r="T1678" s="16"/>
      <c r="U1678" s="16"/>
      <c r="V1678" s="16" t="str">
        <f t="shared" si="0"/>
        <v>A2</v>
      </c>
      <c r="W1678" s="13" t="str">
        <f t="shared" si="1"/>
        <v>Q2</v>
      </c>
      <c r="X1678" s="73" t="s">
        <v>5030</v>
      </c>
      <c r="Y1678" s="46" t="s">
        <v>2947</v>
      </c>
      <c r="Z1678" s="16" t="s">
        <v>1380</v>
      </c>
    </row>
    <row r="1679" spans="1:26" ht="15" customHeight="1">
      <c r="A1679" s="38"/>
      <c r="B1679" s="38"/>
      <c r="C1679" s="89" t="s">
        <v>4935</v>
      </c>
      <c r="D1679" s="40">
        <v>1674</v>
      </c>
      <c r="E1679" s="69" t="s">
        <v>5031</v>
      </c>
      <c r="F1679" s="53" t="s">
        <v>2309</v>
      </c>
      <c r="G1679" s="41"/>
      <c r="H1679" s="46"/>
      <c r="I1679" s="16" t="s">
        <v>102</v>
      </c>
      <c r="J1679" s="16" t="s">
        <v>4994</v>
      </c>
      <c r="K1679" s="16" t="s">
        <v>4995</v>
      </c>
      <c r="L1679" s="16">
        <v>2017</v>
      </c>
      <c r="M1679" s="16"/>
      <c r="N1679" s="16"/>
      <c r="O1679" s="16"/>
      <c r="P1679" s="16"/>
      <c r="Q1679" s="16" t="s">
        <v>40</v>
      </c>
      <c r="R1679" s="16"/>
      <c r="S1679" s="16"/>
      <c r="T1679" s="16"/>
      <c r="U1679" s="16"/>
      <c r="V1679" s="16" t="str">
        <f t="shared" si="0"/>
        <v>A1</v>
      </c>
      <c r="W1679" s="13" t="str">
        <f t="shared" si="1"/>
        <v>Q1</v>
      </c>
      <c r="X1679" s="73" t="s">
        <v>5032</v>
      </c>
      <c r="Y1679" s="46" t="s">
        <v>5010</v>
      </c>
      <c r="Z1679" s="16" t="s">
        <v>43</v>
      </c>
    </row>
    <row r="1680" spans="1:26" ht="15" customHeight="1">
      <c r="A1680" s="48"/>
      <c r="B1680" s="48"/>
      <c r="C1680" s="89" t="s">
        <v>4935</v>
      </c>
      <c r="D1680" s="40">
        <v>1675</v>
      </c>
      <c r="E1680" s="69" t="s">
        <v>5033</v>
      </c>
      <c r="F1680" s="53" t="s">
        <v>2309</v>
      </c>
      <c r="G1680" s="41"/>
      <c r="H1680" s="46"/>
      <c r="I1680" s="16" t="s">
        <v>59</v>
      </c>
      <c r="J1680" s="16" t="s">
        <v>523</v>
      </c>
      <c r="K1680" s="16" t="s">
        <v>447</v>
      </c>
      <c r="L1680" s="16">
        <v>2017</v>
      </c>
      <c r="M1680" s="16"/>
      <c r="N1680" s="16"/>
      <c r="O1680" s="16"/>
      <c r="P1680" s="16" t="s">
        <v>40</v>
      </c>
      <c r="Q1680" s="16"/>
      <c r="R1680" s="16"/>
      <c r="S1680" s="16"/>
      <c r="T1680" s="16"/>
      <c r="U1680" s="16"/>
      <c r="V1680" s="16" t="str">
        <f t="shared" si="0"/>
        <v>C</v>
      </c>
      <c r="W1680" s="13" t="str">
        <f t="shared" si="1"/>
        <v>Q4</v>
      </c>
      <c r="X1680" s="16"/>
      <c r="Y1680" s="46" t="s">
        <v>5034</v>
      </c>
      <c r="Z1680" s="16" t="s">
        <v>43</v>
      </c>
    </row>
    <row r="1681" spans="1:26" ht="15" customHeight="1">
      <c r="A1681" s="48"/>
      <c r="B1681" s="48"/>
      <c r="C1681" s="89" t="s">
        <v>4935</v>
      </c>
      <c r="D1681" s="40">
        <v>1676</v>
      </c>
      <c r="E1681" s="69" t="s">
        <v>5035</v>
      </c>
      <c r="F1681" s="53" t="s">
        <v>58</v>
      </c>
      <c r="G1681" s="41"/>
      <c r="H1681" s="46"/>
      <c r="I1681" s="16" t="s">
        <v>102</v>
      </c>
      <c r="J1681" s="16" t="s">
        <v>4994</v>
      </c>
      <c r="K1681" s="16" t="s">
        <v>4995</v>
      </c>
      <c r="L1681" s="16">
        <v>2017</v>
      </c>
      <c r="M1681" s="16"/>
      <c r="N1681" s="16"/>
      <c r="O1681" s="16"/>
      <c r="P1681" s="16"/>
      <c r="Q1681" s="16" t="s">
        <v>40</v>
      </c>
      <c r="R1681" s="16"/>
      <c r="S1681" s="16"/>
      <c r="T1681" s="16"/>
      <c r="U1681" s="46"/>
      <c r="V1681" s="16" t="str">
        <f t="shared" si="0"/>
        <v>A1</v>
      </c>
      <c r="W1681" s="13" t="str">
        <f t="shared" si="1"/>
        <v>Q1</v>
      </c>
      <c r="X1681" s="73" t="s">
        <v>5036</v>
      </c>
      <c r="Y1681" s="46" t="s">
        <v>5037</v>
      </c>
      <c r="Z1681" s="16" t="s">
        <v>1380</v>
      </c>
    </row>
    <row r="1682" spans="1:26" ht="15" customHeight="1">
      <c r="A1682" s="48"/>
      <c r="B1682" s="48"/>
      <c r="C1682" s="89" t="s">
        <v>4935</v>
      </c>
      <c r="D1682" s="40">
        <v>1677</v>
      </c>
      <c r="E1682" s="69" t="s">
        <v>5038</v>
      </c>
      <c r="F1682" s="53" t="s">
        <v>2309</v>
      </c>
      <c r="G1682" s="41"/>
      <c r="H1682" s="46"/>
      <c r="I1682" s="16" t="s">
        <v>102</v>
      </c>
      <c r="J1682" s="16" t="s">
        <v>4994</v>
      </c>
      <c r="K1682" s="16" t="s">
        <v>4995</v>
      </c>
      <c r="L1682" s="16">
        <v>2017</v>
      </c>
      <c r="M1682" s="16"/>
      <c r="N1682" s="16"/>
      <c r="O1682" s="16"/>
      <c r="P1682" s="16"/>
      <c r="Q1682" s="16" t="s">
        <v>40</v>
      </c>
      <c r="R1682" s="16"/>
      <c r="S1682" s="16"/>
      <c r="T1682" s="16"/>
      <c r="U1682" s="16"/>
      <c r="V1682" s="16" t="str">
        <f t="shared" si="0"/>
        <v>A1</v>
      </c>
      <c r="W1682" s="13" t="str">
        <f t="shared" si="1"/>
        <v>Q1</v>
      </c>
      <c r="X1682" s="73" t="s">
        <v>5039</v>
      </c>
      <c r="Y1682" s="46" t="s">
        <v>5013</v>
      </c>
      <c r="Z1682" s="16" t="s">
        <v>43</v>
      </c>
    </row>
    <row r="1683" spans="1:26" ht="15" customHeight="1">
      <c r="A1683" s="48"/>
      <c r="B1683" s="48"/>
      <c r="C1683" s="89" t="s">
        <v>4935</v>
      </c>
      <c r="D1683" s="40">
        <v>1678</v>
      </c>
      <c r="E1683" s="69" t="s">
        <v>5040</v>
      </c>
      <c r="F1683" s="53" t="s">
        <v>2309</v>
      </c>
      <c r="G1683" s="41"/>
      <c r="H1683" s="46"/>
      <c r="I1683" s="16" t="s">
        <v>59</v>
      </c>
      <c r="J1683" s="16" t="s">
        <v>1024</v>
      </c>
      <c r="K1683" s="16" t="s">
        <v>430</v>
      </c>
      <c r="L1683" s="16">
        <v>2017</v>
      </c>
      <c r="M1683" s="16"/>
      <c r="N1683" s="16"/>
      <c r="O1683" s="16" t="s">
        <v>40</v>
      </c>
      <c r="P1683" s="16"/>
      <c r="Q1683" s="16"/>
      <c r="R1683" s="16"/>
      <c r="S1683" s="16"/>
      <c r="T1683" s="16"/>
      <c r="U1683" s="16"/>
      <c r="V1683" s="16" t="str">
        <f t="shared" si="0"/>
        <v>B</v>
      </c>
      <c r="W1683" s="13" t="str">
        <f t="shared" si="1"/>
        <v>Q3</v>
      </c>
      <c r="X1683" s="73" t="s">
        <v>5041</v>
      </c>
      <c r="Y1683" s="16" t="s">
        <v>2947</v>
      </c>
      <c r="Z1683" s="16" t="s">
        <v>43</v>
      </c>
    </row>
    <row r="1684" spans="1:26" ht="15" customHeight="1">
      <c r="A1684" s="48"/>
      <c r="B1684" s="48"/>
      <c r="C1684" s="89" t="s">
        <v>4935</v>
      </c>
      <c r="D1684" s="40">
        <v>1679</v>
      </c>
      <c r="E1684" s="69" t="s">
        <v>5042</v>
      </c>
      <c r="F1684" s="53" t="s">
        <v>2309</v>
      </c>
      <c r="G1684" s="41"/>
      <c r="H1684" s="46"/>
      <c r="I1684" s="16" t="s">
        <v>59</v>
      </c>
      <c r="J1684" s="16" t="s">
        <v>523</v>
      </c>
      <c r="K1684" s="16" t="s">
        <v>447</v>
      </c>
      <c r="L1684" s="16">
        <v>2017</v>
      </c>
      <c r="M1684" s="16"/>
      <c r="N1684" s="16"/>
      <c r="O1684" s="16"/>
      <c r="P1684" s="16" t="s">
        <v>40</v>
      </c>
      <c r="Q1684" s="16"/>
      <c r="R1684" s="16"/>
      <c r="S1684" s="16"/>
      <c r="T1684" s="16"/>
      <c r="U1684" s="16"/>
      <c r="V1684" s="16" t="str">
        <f t="shared" si="0"/>
        <v>C</v>
      </c>
      <c r="W1684" s="13" t="str">
        <f t="shared" si="1"/>
        <v>Q4</v>
      </c>
      <c r="X1684" s="16"/>
      <c r="Y1684" s="46" t="s">
        <v>5043</v>
      </c>
      <c r="Z1684" s="16" t="s">
        <v>43</v>
      </c>
    </row>
    <row r="1685" spans="1:26" ht="15" customHeight="1">
      <c r="A1685" s="48"/>
      <c r="B1685" s="48"/>
      <c r="C1685" s="89" t="s">
        <v>4935</v>
      </c>
      <c r="D1685" s="40">
        <v>1680</v>
      </c>
      <c r="E1685" s="69" t="s">
        <v>5044</v>
      </c>
      <c r="F1685" s="53" t="s">
        <v>2309</v>
      </c>
      <c r="G1685" s="41"/>
      <c r="H1685" s="46"/>
      <c r="I1685" s="16" t="s">
        <v>110</v>
      </c>
      <c r="J1685" s="16" t="s">
        <v>2332</v>
      </c>
      <c r="K1685" s="16" t="s">
        <v>721</v>
      </c>
      <c r="L1685" s="16">
        <v>2016</v>
      </c>
      <c r="M1685" s="16"/>
      <c r="N1685" s="16"/>
      <c r="O1685" s="16"/>
      <c r="P1685" s="16"/>
      <c r="Q1685" s="16" t="s">
        <v>40</v>
      </c>
      <c r="R1685" s="16"/>
      <c r="S1685" s="16"/>
      <c r="T1685" s="16"/>
      <c r="U1685" s="16"/>
      <c r="V1685" s="16" t="str">
        <f t="shared" si="0"/>
        <v>A1</v>
      </c>
      <c r="W1685" s="13" t="str">
        <f t="shared" si="1"/>
        <v>Q1</v>
      </c>
      <c r="X1685" s="73" t="s">
        <v>4015</v>
      </c>
      <c r="Y1685" s="46" t="s">
        <v>5045</v>
      </c>
      <c r="Z1685" s="16" t="s">
        <v>43</v>
      </c>
    </row>
    <row r="1686" spans="1:26" ht="15" customHeight="1">
      <c r="A1686" s="48"/>
      <c r="B1686" s="48"/>
      <c r="C1686" s="89" t="s">
        <v>4935</v>
      </c>
      <c r="D1686" s="40">
        <v>1681</v>
      </c>
      <c r="E1686" s="69" t="s">
        <v>5046</v>
      </c>
      <c r="F1686" s="53" t="s">
        <v>2309</v>
      </c>
      <c r="G1686" s="41"/>
      <c r="H1686" s="46"/>
      <c r="I1686" s="16" t="s">
        <v>59</v>
      </c>
      <c r="J1686" s="16" t="s">
        <v>804</v>
      </c>
      <c r="K1686" s="16" t="s">
        <v>805</v>
      </c>
      <c r="L1686" s="16">
        <v>2016</v>
      </c>
      <c r="M1686" s="16"/>
      <c r="N1686" s="16"/>
      <c r="O1686" s="16"/>
      <c r="P1686" s="16"/>
      <c r="Q1686" s="16"/>
      <c r="R1686" s="16"/>
      <c r="S1686" s="16"/>
      <c r="T1686" s="16"/>
      <c r="U1686" s="16" t="s">
        <v>40</v>
      </c>
      <c r="V1686" s="16" t="str">
        <f t="shared" si="0"/>
        <v>NI</v>
      </c>
      <c r="W1686" s="13" t="str">
        <f t="shared" si="1"/>
        <v>NI</v>
      </c>
      <c r="X1686" s="73" t="s">
        <v>5047</v>
      </c>
      <c r="Y1686" s="16" t="s">
        <v>5048</v>
      </c>
      <c r="Z1686" s="16" t="s">
        <v>43</v>
      </c>
    </row>
    <row r="1687" spans="1:26" ht="15" customHeight="1">
      <c r="A1687" s="48"/>
      <c r="B1687" s="48"/>
      <c r="C1687" s="89" t="s">
        <v>4935</v>
      </c>
      <c r="D1687" s="40">
        <v>1682</v>
      </c>
      <c r="E1687" s="69" t="s">
        <v>5049</v>
      </c>
      <c r="F1687" s="53" t="s">
        <v>58</v>
      </c>
      <c r="G1687" s="53" t="s">
        <v>2309</v>
      </c>
      <c r="H1687" s="46"/>
      <c r="I1687" s="16" t="s">
        <v>59</v>
      </c>
      <c r="J1687" s="16" t="s">
        <v>2338</v>
      </c>
      <c r="K1687" s="16" t="s">
        <v>658</v>
      </c>
      <c r="L1687" s="16">
        <v>2016</v>
      </c>
      <c r="M1687" s="16"/>
      <c r="N1687" s="16"/>
      <c r="O1687" s="16"/>
      <c r="P1687" s="16"/>
      <c r="Q1687" s="16"/>
      <c r="R1687" s="16"/>
      <c r="S1687" s="16"/>
      <c r="T1687" s="16"/>
      <c r="U1687" s="16" t="s">
        <v>40</v>
      </c>
      <c r="V1687" s="16" t="str">
        <f t="shared" si="0"/>
        <v>NI</v>
      </c>
      <c r="W1687" s="13" t="str">
        <f t="shared" si="1"/>
        <v>NI</v>
      </c>
      <c r="X1687" s="73" t="s">
        <v>2339</v>
      </c>
      <c r="Y1687" s="16" t="s">
        <v>5050</v>
      </c>
      <c r="Z1687" s="16" t="s">
        <v>43</v>
      </c>
    </row>
    <row r="1688" spans="1:26" ht="15" customHeight="1">
      <c r="A1688" s="48"/>
      <c r="B1688" s="48"/>
      <c r="C1688" s="89" t="s">
        <v>4935</v>
      </c>
      <c r="D1688" s="40">
        <v>1683</v>
      </c>
      <c r="E1688" s="69" t="s">
        <v>5051</v>
      </c>
      <c r="F1688" s="53" t="s">
        <v>2309</v>
      </c>
      <c r="G1688" s="41"/>
      <c r="H1688" s="46"/>
      <c r="I1688" s="16" t="s">
        <v>59</v>
      </c>
      <c r="J1688" s="16" t="s">
        <v>523</v>
      </c>
      <c r="K1688" s="16" t="s">
        <v>447</v>
      </c>
      <c r="L1688" s="16">
        <v>2016</v>
      </c>
      <c r="M1688" s="16"/>
      <c r="N1688" s="16"/>
      <c r="O1688" s="16"/>
      <c r="P1688" s="16" t="s">
        <v>40</v>
      </c>
      <c r="Q1688" s="16"/>
      <c r="R1688" s="16"/>
      <c r="S1688" s="16"/>
      <c r="T1688" s="16"/>
      <c r="U1688" s="16"/>
      <c r="V1688" s="16" t="str">
        <f t="shared" si="0"/>
        <v>C</v>
      </c>
      <c r="W1688" s="13" t="str">
        <f t="shared" si="1"/>
        <v>Q4</v>
      </c>
      <c r="X1688" s="16"/>
      <c r="Y1688" s="16" t="s">
        <v>5043</v>
      </c>
      <c r="Z1688" s="16" t="s">
        <v>43</v>
      </c>
    </row>
    <row r="1689" spans="1:26" ht="15" customHeight="1">
      <c r="A1689" s="48"/>
      <c r="B1689" s="48"/>
      <c r="C1689" s="89" t="s">
        <v>4935</v>
      </c>
      <c r="D1689" s="40">
        <v>1684</v>
      </c>
      <c r="E1689" s="69" t="s">
        <v>5052</v>
      </c>
      <c r="F1689" s="53" t="s">
        <v>2309</v>
      </c>
      <c r="G1689" s="41"/>
      <c r="H1689" s="46"/>
      <c r="I1689" s="16" t="s">
        <v>59</v>
      </c>
      <c r="J1689" s="16" t="s">
        <v>523</v>
      </c>
      <c r="K1689" s="16" t="s">
        <v>447</v>
      </c>
      <c r="L1689" s="16">
        <v>2016</v>
      </c>
      <c r="M1689" s="16"/>
      <c r="N1689" s="16"/>
      <c r="O1689" s="16"/>
      <c r="P1689" s="16" t="s">
        <v>40</v>
      </c>
      <c r="Q1689" s="16"/>
      <c r="R1689" s="16"/>
      <c r="S1689" s="16"/>
      <c r="T1689" s="16"/>
      <c r="U1689" s="16"/>
      <c r="V1689" s="16" t="str">
        <f t="shared" si="0"/>
        <v>C</v>
      </c>
      <c r="W1689" s="13" t="str">
        <f t="shared" si="1"/>
        <v>Q4</v>
      </c>
      <c r="X1689" s="16"/>
      <c r="Y1689" s="16" t="s">
        <v>5053</v>
      </c>
      <c r="Z1689" s="16" t="s">
        <v>43</v>
      </c>
    </row>
    <row r="1690" spans="1:26" ht="15" customHeight="1">
      <c r="A1690" s="48"/>
      <c r="B1690" s="48"/>
      <c r="C1690" s="89" t="s">
        <v>4935</v>
      </c>
      <c r="D1690" s="40">
        <v>1685</v>
      </c>
      <c r="E1690" s="69" t="s">
        <v>5054</v>
      </c>
      <c r="F1690" s="53" t="s">
        <v>58</v>
      </c>
      <c r="G1690" s="41"/>
      <c r="H1690" s="46"/>
      <c r="I1690" s="16" t="s">
        <v>5055</v>
      </c>
      <c r="J1690" s="16" t="s">
        <v>2367</v>
      </c>
      <c r="K1690" s="16" t="s">
        <v>2368</v>
      </c>
      <c r="L1690" s="16">
        <v>2016</v>
      </c>
      <c r="M1690" s="16"/>
      <c r="N1690" s="16"/>
      <c r="O1690" s="16"/>
      <c r="P1690" s="16"/>
      <c r="Q1690" s="16"/>
      <c r="R1690" s="16"/>
      <c r="S1690" s="16"/>
      <c r="T1690" s="16" t="s">
        <v>40</v>
      </c>
      <c r="U1690" s="16"/>
      <c r="V1690" s="16" t="str">
        <f t="shared" si="0"/>
        <v>C</v>
      </c>
      <c r="W1690" s="13" t="str">
        <f t="shared" si="1"/>
        <v>Q4</v>
      </c>
      <c r="X1690" s="16"/>
      <c r="Y1690" s="16" t="s">
        <v>5056</v>
      </c>
      <c r="Z1690" s="16" t="s">
        <v>43</v>
      </c>
    </row>
    <row r="1691" spans="1:26" ht="15" customHeight="1">
      <c r="A1691" s="48"/>
      <c r="B1691" s="48"/>
      <c r="C1691" s="89" t="s">
        <v>4935</v>
      </c>
      <c r="D1691" s="40">
        <v>1686</v>
      </c>
      <c r="E1691" s="69" t="s">
        <v>5057</v>
      </c>
      <c r="F1691" s="53" t="s">
        <v>58</v>
      </c>
      <c r="G1691" s="41"/>
      <c r="H1691" s="46"/>
      <c r="I1691" s="16" t="s">
        <v>124</v>
      </c>
      <c r="J1691" s="16" t="s">
        <v>5058</v>
      </c>
      <c r="K1691" s="16" t="s">
        <v>5059</v>
      </c>
      <c r="L1691" s="16">
        <v>2016</v>
      </c>
      <c r="M1691" s="16"/>
      <c r="N1691" s="16"/>
      <c r="O1691" s="16"/>
      <c r="P1691" s="16"/>
      <c r="Q1691" s="16"/>
      <c r="R1691" s="16"/>
      <c r="S1691" s="16" t="s">
        <v>40</v>
      </c>
      <c r="T1691" s="16"/>
      <c r="U1691" s="16"/>
      <c r="V1691" s="16" t="str">
        <f t="shared" si="0"/>
        <v>B</v>
      </c>
      <c r="W1691" s="13" t="str">
        <f t="shared" si="1"/>
        <v>Q3</v>
      </c>
      <c r="X1691" s="73" t="s">
        <v>5060</v>
      </c>
      <c r="Y1691" s="46" t="s">
        <v>5037</v>
      </c>
      <c r="Z1691" s="16" t="s">
        <v>43</v>
      </c>
    </row>
    <row r="1692" spans="1:26" ht="15" customHeight="1">
      <c r="A1692" s="48"/>
      <c r="B1692" s="48"/>
      <c r="C1692" s="89" t="s">
        <v>4935</v>
      </c>
      <c r="D1692" s="40">
        <v>1687</v>
      </c>
      <c r="E1692" s="69" t="s">
        <v>5061</v>
      </c>
      <c r="F1692" s="53" t="s">
        <v>2309</v>
      </c>
      <c r="G1692" s="41"/>
      <c r="H1692" s="46"/>
      <c r="I1692" s="16" t="s">
        <v>1358</v>
      </c>
      <c r="J1692" s="16" t="s">
        <v>873</v>
      </c>
      <c r="K1692" s="16" t="s">
        <v>2462</v>
      </c>
      <c r="L1692" s="16">
        <v>2016</v>
      </c>
      <c r="M1692" s="16"/>
      <c r="N1692" s="16"/>
      <c r="O1692" s="16"/>
      <c r="P1692" s="16"/>
      <c r="Q1692" s="16"/>
      <c r="R1692" s="16"/>
      <c r="S1692" s="16" t="s">
        <v>40</v>
      </c>
      <c r="T1692" s="16"/>
      <c r="U1692" s="16"/>
      <c r="V1692" s="16" t="str">
        <f t="shared" si="0"/>
        <v>B</v>
      </c>
      <c r="W1692" s="13" t="str">
        <f t="shared" si="1"/>
        <v>Q3</v>
      </c>
      <c r="X1692" s="16"/>
      <c r="Y1692" s="16" t="s">
        <v>5043</v>
      </c>
      <c r="Z1692" s="16" t="s">
        <v>43</v>
      </c>
    </row>
    <row r="1693" spans="1:26" ht="15" customHeight="1">
      <c r="A1693" s="48"/>
      <c r="B1693" s="48"/>
      <c r="C1693" s="89" t="s">
        <v>4935</v>
      </c>
      <c r="D1693" s="40">
        <v>1688</v>
      </c>
      <c r="E1693" s="69" t="s">
        <v>5062</v>
      </c>
      <c r="F1693" s="53" t="s">
        <v>2309</v>
      </c>
      <c r="G1693" s="41"/>
      <c r="H1693" s="46"/>
      <c r="I1693" s="16" t="s">
        <v>753</v>
      </c>
      <c r="J1693" s="16" t="s">
        <v>2461</v>
      </c>
      <c r="K1693" s="16" t="s">
        <v>874</v>
      </c>
      <c r="L1693" s="16">
        <v>2016</v>
      </c>
      <c r="M1693" s="16"/>
      <c r="N1693" s="16"/>
      <c r="O1693" s="16"/>
      <c r="P1693" s="16"/>
      <c r="Q1693" s="16"/>
      <c r="R1693" s="16"/>
      <c r="S1693" s="16"/>
      <c r="T1693" s="16" t="s">
        <v>40</v>
      </c>
      <c r="U1693" s="16"/>
      <c r="V1693" s="16" t="str">
        <f t="shared" si="0"/>
        <v>C</v>
      </c>
      <c r="W1693" s="13" t="str">
        <f t="shared" si="1"/>
        <v>Q4</v>
      </c>
      <c r="X1693" s="16" t="s">
        <v>5063</v>
      </c>
      <c r="Y1693" s="46" t="s">
        <v>5027</v>
      </c>
      <c r="Z1693" s="16" t="s">
        <v>43</v>
      </c>
    </row>
    <row r="1694" spans="1:26" ht="15" customHeight="1">
      <c r="A1694" s="48"/>
      <c r="B1694" s="48"/>
      <c r="C1694" s="89" t="s">
        <v>4935</v>
      </c>
      <c r="D1694" s="40">
        <v>1689</v>
      </c>
      <c r="E1694" s="69" t="s">
        <v>5064</v>
      </c>
      <c r="F1694" s="53" t="s">
        <v>58</v>
      </c>
      <c r="G1694" s="41"/>
      <c r="H1694" s="46"/>
      <c r="I1694" s="16" t="s">
        <v>1425</v>
      </c>
      <c r="J1694" s="16" t="s">
        <v>5065</v>
      </c>
      <c r="K1694" s="16" t="s">
        <v>573</v>
      </c>
      <c r="L1694" s="16">
        <v>2016</v>
      </c>
      <c r="M1694" s="16"/>
      <c r="N1694" s="16"/>
      <c r="O1694" s="16"/>
      <c r="P1694" s="16"/>
      <c r="Q1694" s="16"/>
      <c r="R1694" s="16"/>
      <c r="S1694" s="16" t="s">
        <v>40</v>
      </c>
      <c r="T1694" s="16"/>
      <c r="U1694" s="16"/>
      <c r="V1694" s="16" t="str">
        <f t="shared" si="0"/>
        <v>B</v>
      </c>
      <c r="W1694" s="13" t="str">
        <f t="shared" si="1"/>
        <v>Q3</v>
      </c>
      <c r="X1694" s="16" t="s">
        <v>5066</v>
      </c>
      <c r="Y1694" s="46" t="s">
        <v>5067</v>
      </c>
      <c r="Z1694" s="16" t="s">
        <v>43</v>
      </c>
    </row>
    <row r="1695" spans="1:26" ht="15" customHeight="1">
      <c r="A1695" s="48"/>
      <c r="B1695" s="48"/>
      <c r="C1695" s="89" t="s">
        <v>4935</v>
      </c>
      <c r="D1695" s="40">
        <v>1690</v>
      </c>
      <c r="E1695" s="69" t="s">
        <v>5068</v>
      </c>
      <c r="F1695" s="53" t="s">
        <v>2309</v>
      </c>
      <c r="G1695" s="41"/>
      <c r="H1695" s="46"/>
      <c r="I1695" s="16" t="s">
        <v>5069</v>
      </c>
      <c r="J1695" s="16" t="s">
        <v>2371</v>
      </c>
      <c r="K1695" s="16" t="s">
        <v>5070</v>
      </c>
      <c r="L1695" s="16">
        <v>2016</v>
      </c>
      <c r="M1695" s="16"/>
      <c r="N1695" s="16"/>
      <c r="O1695" s="16"/>
      <c r="P1695" s="16"/>
      <c r="Q1695" s="16" t="s">
        <v>40</v>
      </c>
      <c r="R1695" s="16"/>
      <c r="S1695" s="16"/>
      <c r="T1695" s="16"/>
      <c r="U1695" s="16"/>
      <c r="V1695" s="16" t="str">
        <f t="shared" si="0"/>
        <v>A1</v>
      </c>
      <c r="W1695" s="13" t="str">
        <f t="shared" si="1"/>
        <v>Q1</v>
      </c>
      <c r="X1695" s="16" t="s">
        <v>5071</v>
      </c>
      <c r="Y1695" s="46" t="s">
        <v>5013</v>
      </c>
      <c r="Z1695" s="16" t="s">
        <v>43</v>
      </c>
    </row>
    <row r="1696" spans="1:26" ht="15" customHeight="1">
      <c r="A1696" s="48"/>
      <c r="B1696" s="48"/>
      <c r="C1696" s="89" t="s">
        <v>4935</v>
      </c>
      <c r="D1696" s="40">
        <v>1691</v>
      </c>
      <c r="E1696" s="69" t="s">
        <v>5072</v>
      </c>
      <c r="F1696" s="53" t="s">
        <v>58</v>
      </c>
      <c r="G1696" s="41"/>
      <c r="H1696" s="46"/>
      <c r="I1696" s="16" t="s">
        <v>59</v>
      </c>
      <c r="J1696" s="16" t="s">
        <v>2338</v>
      </c>
      <c r="K1696" s="16" t="s">
        <v>658</v>
      </c>
      <c r="L1696" s="16">
        <v>2016</v>
      </c>
      <c r="M1696" s="16"/>
      <c r="N1696" s="16"/>
      <c r="O1696" s="16"/>
      <c r="P1696" s="16" t="s">
        <v>40</v>
      </c>
      <c r="Q1696" s="16"/>
      <c r="R1696" s="16"/>
      <c r="S1696" s="16"/>
      <c r="T1696" s="16"/>
      <c r="U1696" s="16"/>
      <c r="V1696" s="16" t="str">
        <f t="shared" si="0"/>
        <v>C</v>
      </c>
      <c r="W1696" s="13" t="str">
        <f t="shared" si="1"/>
        <v>Q4</v>
      </c>
      <c r="X1696" s="16"/>
      <c r="Y1696" s="16" t="s">
        <v>5045</v>
      </c>
      <c r="Z1696" s="16" t="s">
        <v>43</v>
      </c>
    </row>
    <row r="1697" spans="1:26" ht="15" customHeight="1">
      <c r="A1697" s="48"/>
      <c r="B1697" s="48"/>
      <c r="C1697" s="89" t="s">
        <v>4935</v>
      </c>
      <c r="D1697" s="40">
        <v>1692</v>
      </c>
      <c r="E1697" s="69" t="s">
        <v>5049</v>
      </c>
      <c r="F1697" s="53" t="s">
        <v>58</v>
      </c>
      <c r="G1697" s="41"/>
      <c r="H1697" s="46"/>
      <c r="I1697" s="16" t="s">
        <v>59</v>
      </c>
      <c r="J1697" s="16" t="s">
        <v>2338</v>
      </c>
      <c r="K1697" s="16" t="s">
        <v>658</v>
      </c>
      <c r="L1697" s="16">
        <v>2016</v>
      </c>
      <c r="M1697" s="16"/>
      <c r="N1697" s="16"/>
      <c r="O1697" s="16"/>
      <c r="P1697" s="16" t="s">
        <v>40</v>
      </c>
      <c r="Q1697" s="16"/>
      <c r="R1697" s="16"/>
      <c r="S1697" s="16"/>
      <c r="T1697" s="16"/>
      <c r="U1697" s="16"/>
      <c r="V1697" s="16" t="str">
        <f t="shared" si="0"/>
        <v>C</v>
      </c>
      <c r="W1697" s="13" t="str">
        <f t="shared" si="1"/>
        <v>Q4</v>
      </c>
      <c r="X1697" s="16"/>
      <c r="Y1697" s="16" t="s">
        <v>5056</v>
      </c>
      <c r="Z1697" s="16" t="s">
        <v>43</v>
      </c>
    </row>
    <row r="1698" spans="1:26" ht="15" customHeight="1">
      <c r="A1698" s="48"/>
      <c r="B1698" s="48"/>
      <c r="C1698" s="89" t="s">
        <v>4935</v>
      </c>
      <c r="D1698" s="40">
        <v>1693</v>
      </c>
      <c r="E1698" s="69" t="s">
        <v>5073</v>
      </c>
      <c r="F1698" s="53" t="s">
        <v>2309</v>
      </c>
      <c r="G1698" s="41"/>
      <c r="H1698" s="46"/>
      <c r="I1698" s="16" t="s">
        <v>59</v>
      </c>
      <c r="J1698" s="16" t="s">
        <v>4019</v>
      </c>
      <c r="K1698" s="16" t="s">
        <v>714</v>
      </c>
      <c r="L1698" s="16">
        <v>2016</v>
      </c>
      <c r="M1698" s="16"/>
      <c r="N1698" s="16"/>
      <c r="O1698" s="16"/>
      <c r="P1698" s="16" t="s">
        <v>40</v>
      </c>
      <c r="Q1698" s="16"/>
      <c r="R1698" s="16"/>
      <c r="S1698" s="16"/>
      <c r="T1698" s="16"/>
      <c r="U1698" s="16"/>
      <c r="V1698" s="16" t="str">
        <f t="shared" si="0"/>
        <v>C</v>
      </c>
      <c r="W1698" s="13" t="str">
        <f t="shared" si="1"/>
        <v>Q4</v>
      </c>
      <c r="X1698" s="16" t="s">
        <v>5074</v>
      </c>
      <c r="Y1698" s="16" t="s">
        <v>5043</v>
      </c>
      <c r="Z1698" s="16" t="s">
        <v>43</v>
      </c>
    </row>
    <row r="1699" spans="1:26" ht="15" customHeight="1">
      <c r="A1699" s="48"/>
      <c r="B1699" s="48"/>
      <c r="C1699" s="89" t="s">
        <v>4935</v>
      </c>
      <c r="D1699" s="40">
        <v>1694</v>
      </c>
      <c r="E1699" s="69" t="s">
        <v>3986</v>
      </c>
      <c r="F1699" s="53" t="s">
        <v>58</v>
      </c>
      <c r="G1699" s="41"/>
      <c r="H1699" s="46"/>
      <c r="I1699" s="16" t="s">
        <v>59</v>
      </c>
      <c r="J1699" s="16" t="s">
        <v>4019</v>
      </c>
      <c r="K1699" s="16" t="s">
        <v>714</v>
      </c>
      <c r="L1699" s="16">
        <v>2016</v>
      </c>
      <c r="M1699" s="16"/>
      <c r="N1699" s="16"/>
      <c r="O1699" s="16"/>
      <c r="P1699" s="16" t="s">
        <v>40</v>
      </c>
      <c r="Q1699" s="16"/>
      <c r="R1699" s="16"/>
      <c r="S1699" s="16"/>
      <c r="T1699" s="16"/>
      <c r="U1699" s="16"/>
      <c r="V1699" s="16" t="str">
        <f t="shared" si="0"/>
        <v>C</v>
      </c>
      <c r="W1699" s="13" t="str">
        <f t="shared" si="1"/>
        <v>Q4</v>
      </c>
      <c r="X1699" s="16" t="s">
        <v>5074</v>
      </c>
      <c r="Y1699" s="46" t="s">
        <v>5056</v>
      </c>
      <c r="Z1699" s="16" t="s">
        <v>43</v>
      </c>
    </row>
    <row r="1700" spans="1:26" ht="15" customHeight="1">
      <c r="A1700" s="48"/>
      <c r="B1700" s="48"/>
      <c r="C1700" s="89" t="s">
        <v>4935</v>
      </c>
      <c r="D1700" s="40">
        <v>1695</v>
      </c>
      <c r="E1700" s="69" t="s">
        <v>5075</v>
      </c>
      <c r="F1700" s="53" t="s">
        <v>2309</v>
      </c>
      <c r="G1700" s="41"/>
      <c r="H1700" s="46"/>
      <c r="I1700" s="16" t="s">
        <v>110</v>
      </c>
      <c r="J1700" s="16" t="s">
        <v>2344</v>
      </c>
      <c r="K1700" s="16" t="s">
        <v>2345</v>
      </c>
      <c r="L1700" s="16">
        <v>2016</v>
      </c>
      <c r="M1700" s="16"/>
      <c r="N1700" s="16"/>
      <c r="O1700" s="16"/>
      <c r="P1700" s="16"/>
      <c r="Q1700" s="16" t="s">
        <v>40</v>
      </c>
      <c r="R1700" s="16"/>
      <c r="S1700" s="16"/>
      <c r="T1700" s="16"/>
      <c r="U1700" s="16"/>
      <c r="V1700" s="16" t="str">
        <f t="shared" si="0"/>
        <v>A1</v>
      </c>
      <c r="W1700" s="13" t="str">
        <f t="shared" si="1"/>
        <v>Q1</v>
      </c>
      <c r="X1700" s="16" t="s">
        <v>5076</v>
      </c>
      <c r="Y1700" s="46" t="s">
        <v>5056</v>
      </c>
      <c r="Z1700" s="16" t="s">
        <v>1380</v>
      </c>
    </row>
    <row r="1701" spans="1:26" ht="15" customHeight="1">
      <c r="A1701" s="48"/>
      <c r="B1701" s="48"/>
      <c r="C1701" s="89" t="s">
        <v>4935</v>
      </c>
      <c r="D1701" s="40">
        <v>1696</v>
      </c>
      <c r="E1701" s="69" t="s">
        <v>5075</v>
      </c>
      <c r="F1701" s="53" t="s">
        <v>2309</v>
      </c>
      <c r="G1701" s="41"/>
      <c r="H1701" s="46"/>
      <c r="I1701" s="16" t="s">
        <v>110</v>
      </c>
      <c r="J1701" s="16" t="s">
        <v>2344</v>
      </c>
      <c r="K1701" s="16" t="s">
        <v>2345</v>
      </c>
      <c r="L1701" s="16">
        <v>2016</v>
      </c>
      <c r="M1701" s="16"/>
      <c r="N1701" s="16"/>
      <c r="O1701" s="16"/>
      <c r="P1701" s="16"/>
      <c r="Q1701" s="16" t="s">
        <v>40</v>
      </c>
      <c r="R1701" s="16"/>
      <c r="S1701" s="16"/>
      <c r="T1701" s="16"/>
      <c r="U1701" s="16"/>
      <c r="V1701" s="16" t="str">
        <f t="shared" si="0"/>
        <v>A1</v>
      </c>
      <c r="W1701" s="13" t="str">
        <f t="shared" si="1"/>
        <v>Q1</v>
      </c>
      <c r="X1701" s="16" t="s">
        <v>5076</v>
      </c>
      <c r="Y1701" s="46" t="s">
        <v>5056</v>
      </c>
      <c r="Z1701" s="16" t="s">
        <v>43</v>
      </c>
    </row>
    <row r="1702" spans="1:26" ht="15" customHeight="1">
      <c r="A1702" s="48"/>
      <c r="B1702" s="48"/>
      <c r="C1702" s="89" t="s">
        <v>4935</v>
      </c>
      <c r="D1702" s="40">
        <v>1697</v>
      </c>
      <c r="E1702" s="69" t="s">
        <v>5077</v>
      </c>
      <c r="F1702" s="53" t="s">
        <v>2309</v>
      </c>
      <c r="G1702" s="41"/>
      <c r="H1702" s="46"/>
      <c r="I1702" s="16" t="s">
        <v>59</v>
      </c>
      <c r="J1702" s="16" t="s">
        <v>5078</v>
      </c>
      <c r="K1702" s="16" t="s">
        <v>2368</v>
      </c>
      <c r="L1702" s="16">
        <v>2016</v>
      </c>
      <c r="M1702" s="16"/>
      <c r="N1702" s="16"/>
      <c r="O1702" s="16"/>
      <c r="P1702" s="16" t="s">
        <v>40</v>
      </c>
      <c r="Q1702" s="16"/>
      <c r="R1702" s="16"/>
      <c r="S1702" s="16"/>
      <c r="T1702" s="16"/>
      <c r="U1702" s="16"/>
      <c r="V1702" s="16" t="str">
        <f t="shared" si="0"/>
        <v>C</v>
      </c>
      <c r="W1702" s="13" t="str">
        <f t="shared" si="1"/>
        <v>Q4</v>
      </c>
      <c r="X1702" s="16"/>
      <c r="Y1702" s="16" t="s">
        <v>5043</v>
      </c>
      <c r="Z1702" s="16" t="s">
        <v>43</v>
      </c>
    </row>
    <row r="1703" spans="1:26" ht="15" customHeight="1">
      <c r="A1703" s="48"/>
      <c r="B1703" s="48"/>
      <c r="C1703" s="89" t="s">
        <v>4935</v>
      </c>
      <c r="D1703" s="40">
        <v>1698</v>
      </c>
      <c r="E1703" s="69" t="s">
        <v>5079</v>
      </c>
      <c r="F1703" s="53" t="s">
        <v>2309</v>
      </c>
      <c r="G1703" s="41"/>
      <c r="H1703" s="46"/>
      <c r="I1703" s="16" t="s">
        <v>59</v>
      </c>
      <c r="J1703" s="16" t="s">
        <v>804</v>
      </c>
      <c r="K1703" s="16" t="s">
        <v>1986</v>
      </c>
      <c r="L1703" s="16">
        <v>2015</v>
      </c>
      <c r="M1703" s="16"/>
      <c r="N1703" s="16"/>
      <c r="O1703" s="16"/>
      <c r="P1703" s="16" t="s">
        <v>40</v>
      </c>
      <c r="Q1703" s="16"/>
      <c r="R1703" s="16"/>
      <c r="S1703" s="16"/>
      <c r="T1703" s="16"/>
      <c r="U1703" s="16"/>
      <c r="V1703" s="16" t="str">
        <f t="shared" si="0"/>
        <v>C</v>
      </c>
      <c r="W1703" s="13" t="str">
        <f t="shared" si="1"/>
        <v>Q4</v>
      </c>
      <c r="X1703" s="16" t="s">
        <v>5080</v>
      </c>
      <c r="Y1703" s="16" t="s">
        <v>5048</v>
      </c>
      <c r="Z1703" s="16" t="s">
        <v>43</v>
      </c>
    </row>
    <row r="1704" spans="1:26" ht="15" customHeight="1">
      <c r="A1704" s="48"/>
      <c r="B1704" s="48"/>
      <c r="C1704" s="89" t="s">
        <v>4935</v>
      </c>
      <c r="D1704" s="40">
        <v>1699</v>
      </c>
      <c r="E1704" s="69" t="s">
        <v>5081</v>
      </c>
      <c r="F1704" s="53" t="s">
        <v>2309</v>
      </c>
      <c r="G1704" s="41"/>
      <c r="H1704" s="46"/>
      <c r="I1704" s="16" t="s">
        <v>5055</v>
      </c>
      <c r="J1704" s="16" t="s">
        <v>2380</v>
      </c>
      <c r="K1704" s="16" t="s">
        <v>2390</v>
      </c>
      <c r="L1704" s="16">
        <v>2015</v>
      </c>
      <c r="M1704" s="16"/>
      <c r="N1704" s="16"/>
      <c r="O1704" s="16"/>
      <c r="P1704" s="16"/>
      <c r="Q1704" s="16"/>
      <c r="R1704" s="16" t="s">
        <v>40</v>
      </c>
      <c r="S1704" s="16"/>
      <c r="T1704" s="16"/>
      <c r="U1704" s="16"/>
      <c r="V1704" s="16" t="str">
        <f t="shared" si="0"/>
        <v>A2</v>
      </c>
      <c r="W1704" s="13" t="str">
        <f t="shared" si="1"/>
        <v>Q2</v>
      </c>
      <c r="X1704" s="16" t="s">
        <v>5082</v>
      </c>
      <c r="Y1704" s="46" t="s">
        <v>5043</v>
      </c>
      <c r="Z1704" s="16" t="s">
        <v>43</v>
      </c>
    </row>
    <row r="1705" spans="1:26" ht="15" customHeight="1">
      <c r="A1705" s="48"/>
      <c r="B1705" s="48"/>
      <c r="C1705" s="89" t="s">
        <v>4935</v>
      </c>
      <c r="D1705" s="40">
        <v>1700</v>
      </c>
      <c r="E1705" s="69" t="s">
        <v>5083</v>
      </c>
      <c r="F1705" s="53" t="s">
        <v>2309</v>
      </c>
      <c r="G1705" s="41"/>
      <c r="H1705" s="46"/>
      <c r="I1705" s="16" t="s">
        <v>5055</v>
      </c>
      <c r="J1705" s="16" t="s">
        <v>2389</v>
      </c>
      <c r="K1705" s="16" t="s">
        <v>2390</v>
      </c>
      <c r="L1705" s="16">
        <v>2015</v>
      </c>
      <c r="M1705" s="16"/>
      <c r="N1705" s="16"/>
      <c r="O1705" s="16"/>
      <c r="P1705" s="16"/>
      <c r="Q1705" s="16"/>
      <c r="R1705" s="16" t="s">
        <v>40</v>
      </c>
      <c r="S1705" s="16"/>
      <c r="T1705" s="16"/>
      <c r="U1705" s="16"/>
      <c r="V1705" s="16" t="str">
        <f t="shared" si="0"/>
        <v>A2</v>
      </c>
      <c r="W1705" s="13" t="str">
        <f t="shared" si="1"/>
        <v>Q2</v>
      </c>
      <c r="X1705" s="16"/>
      <c r="Y1705" s="16" t="s">
        <v>5084</v>
      </c>
      <c r="Z1705" s="16" t="s">
        <v>43</v>
      </c>
    </row>
    <row r="1706" spans="1:26" ht="15" customHeight="1">
      <c r="A1706" s="48"/>
      <c r="B1706" s="48"/>
      <c r="C1706" s="89" t="s">
        <v>4935</v>
      </c>
      <c r="D1706" s="40">
        <v>1701</v>
      </c>
      <c r="E1706" s="69" t="s">
        <v>5085</v>
      </c>
      <c r="F1706" s="53" t="s">
        <v>58</v>
      </c>
      <c r="G1706" s="53" t="s">
        <v>2309</v>
      </c>
      <c r="H1706" s="46"/>
      <c r="I1706" s="54" t="s">
        <v>75</v>
      </c>
      <c r="J1706" s="16" t="s">
        <v>804</v>
      </c>
      <c r="K1706" s="16" t="s">
        <v>2381</v>
      </c>
      <c r="L1706" s="16">
        <v>2015</v>
      </c>
      <c r="M1706" s="16"/>
      <c r="N1706" s="16"/>
      <c r="O1706" s="16"/>
      <c r="P1706" s="16"/>
      <c r="Q1706" s="16" t="s">
        <v>40</v>
      </c>
      <c r="R1706" s="16"/>
      <c r="S1706" s="16"/>
      <c r="T1706" s="16"/>
      <c r="U1706" s="16"/>
      <c r="V1706" s="16" t="str">
        <f t="shared" si="0"/>
        <v>A1</v>
      </c>
      <c r="W1706" s="13" t="str">
        <f t="shared" si="1"/>
        <v>Q1</v>
      </c>
      <c r="X1706" s="16"/>
      <c r="Y1706" s="16" t="s">
        <v>5045</v>
      </c>
      <c r="Z1706" s="16" t="s">
        <v>43</v>
      </c>
    </row>
    <row r="1707" spans="1:26" ht="15" customHeight="1">
      <c r="A1707" s="48"/>
      <c r="B1707" s="48"/>
      <c r="C1707" s="89" t="s">
        <v>4935</v>
      </c>
      <c r="D1707" s="40">
        <v>1702</v>
      </c>
      <c r="E1707" s="69" t="s">
        <v>4027</v>
      </c>
      <c r="F1707" s="53" t="s">
        <v>2309</v>
      </c>
      <c r="G1707" s="41"/>
      <c r="H1707" s="46"/>
      <c r="I1707" s="16" t="s">
        <v>59</v>
      </c>
      <c r="J1707" s="16" t="s">
        <v>2389</v>
      </c>
      <c r="K1707" s="16" t="s">
        <v>805</v>
      </c>
      <c r="L1707" s="16">
        <v>2015</v>
      </c>
      <c r="M1707" s="16"/>
      <c r="N1707" s="16" t="s">
        <v>40</v>
      </c>
      <c r="O1707" s="16"/>
      <c r="P1707" s="16"/>
      <c r="Q1707" s="16"/>
      <c r="R1707" s="16"/>
      <c r="S1707" s="16"/>
      <c r="T1707" s="16"/>
      <c r="U1707" s="16"/>
      <c r="V1707" s="16" t="str">
        <f t="shared" si="0"/>
        <v>A2</v>
      </c>
      <c r="W1707" s="13" t="str">
        <f t="shared" si="1"/>
        <v>Q2</v>
      </c>
      <c r="X1707" s="16"/>
      <c r="Y1707" s="16" t="s">
        <v>5086</v>
      </c>
      <c r="Z1707" s="16" t="s">
        <v>43</v>
      </c>
    </row>
    <row r="1708" spans="1:26" ht="15" customHeight="1">
      <c r="A1708" s="48"/>
      <c r="B1708" s="48"/>
      <c r="C1708" s="89" t="s">
        <v>4935</v>
      </c>
      <c r="D1708" s="40">
        <v>1703</v>
      </c>
      <c r="E1708" s="69" t="s">
        <v>5087</v>
      </c>
      <c r="F1708" s="53" t="s">
        <v>2309</v>
      </c>
      <c r="G1708" s="41"/>
      <c r="H1708" s="46"/>
      <c r="I1708" s="16" t="s">
        <v>59</v>
      </c>
      <c r="J1708" s="16" t="s">
        <v>2371</v>
      </c>
      <c r="K1708" s="16" t="s">
        <v>573</v>
      </c>
      <c r="L1708" s="16">
        <v>2015</v>
      </c>
      <c r="M1708" s="16"/>
      <c r="N1708" s="16" t="s">
        <v>40</v>
      </c>
      <c r="O1708" s="16"/>
      <c r="P1708" s="16"/>
      <c r="Q1708" s="16"/>
      <c r="R1708" s="16"/>
      <c r="S1708" s="54" t="s">
        <v>40</v>
      </c>
      <c r="T1708" s="16"/>
      <c r="U1708" s="16"/>
      <c r="V1708" s="16" t="str">
        <f t="shared" si="0"/>
        <v>A2</v>
      </c>
      <c r="W1708" s="13" t="str">
        <f t="shared" si="1"/>
        <v>Q3</v>
      </c>
      <c r="X1708" s="16"/>
      <c r="Y1708" s="54" t="s">
        <v>5088</v>
      </c>
      <c r="Z1708" s="16" t="s">
        <v>43</v>
      </c>
    </row>
    <row r="1709" spans="1:26" ht="15" customHeight="1">
      <c r="A1709" s="48"/>
      <c r="B1709" s="48"/>
      <c r="C1709" s="89" t="s">
        <v>4935</v>
      </c>
      <c r="D1709" s="40">
        <v>1704</v>
      </c>
      <c r="E1709" s="69" t="s">
        <v>5089</v>
      </c>
      <c r="F1709" s="53" t="s">
        <v>2309</v>
      </c>
      <c r="G1709" s="41"/>
      <c r="H1709" s="46"/>
      <c r="I1709" s="54" t="s">
        <v>75</v>
      </c>
      <c r="J1709" s="16" t="s">
        <v>2344</v>
      </c>
      <c r="K1709" s="16" t="s">
        <v>2345</v>
      </c>
      <c r="L1709" s="16">
        <v>2015</v>
      </c>
      <c r="M1709" s="16"/>
      <c r="N1709" s="16"/>
      <c r="O1709" s="16"/>
      <c r="P1709" s="16"/>
      <c r="Q1709" s="16"/>
      <c r="R1709" s="16" t="s">
        <v>40</v>
      </c>
      <c r="S1709" s="16"/>
      <c r="T1709" s="16"/>
      <c r="U1709" s="16"/>
      <c r="V1709" s="16" t="str">
        <f t="shared" si="0"/>
        <v>A2</v>
      </c>
      <c r="W1709" s="13" t="str">
        <f t="shared" si="1"/>
        <v>Q2</v>
      </c>
      <c r="X1709" s="16" t="s">
        <v>5090</v>
      </c>
      <c r="Y1709" s="45" t="s">
        <v>5091</v>
      </c>
      <c r="Z1709" s="16" t="s">
        <v>43</v>
      </c>
    </row>
    <row r="1710" spans="1:26" ht="15" customHeight="1">
      <c r="A1710" s="48"/>
      <c r="B1710" s="48"/>
      <c r="C1710" s="89" t="s">
        <v>4935</v>
      </c>
      <c r="D1710" s="40">
        <v>1705</v>
      </c>
      <c r="E1710" s="69" t="s">
        <v>5092</v>
      </c>
      <c r="F1710" s="53" t="s">
        <v>2309</v>
      </c>
      <c r="G1710" s="41"/>
      <c r="H1710" s="46"/>
      <c r="I1710" s="16" t="s">
        <v>59</v>
      </c>
      <c r="J1710" s="16" t="s">
        <v>2344</v>
      </c>
      <c r="K1710" s="16" t="s">
        <v>1986</v>
      </c>
      <c r="L1710" s="16">
        <v>2015</v>
      </c>
      <c r="M1710" s="16"/>
      <c r="N1710" s="16"/>
      <c r="O1710" s="16"/>
      <c r="P1710" s="16" t="s">
        <v>40</v>
      </c>
      <c r="Q1710" s="16"/>
      <c r="R1710" s="16"/>
      <c r="S1710" s="16"/>
      <c r="T1710" s="16"/>
      <c r="U1710" s="16"/>
      <c r="V1710" s="16" t="str">
        <f t="shared" si="0"/>
        <v>C</v>
      </c>
      <c r="W1710" s="13" t="str">
        <f t="shared" si="1"/>
        <v>Q4</v>
      </c>
      <c r="X1710" s="16">
        <v>101016</v>
      </c>
      <c r="Y1710" s="16" t="s">
        <v>5043</v>
      </c>
      <c r="Z1710" s="16" t="s">
        <v>43</v>
      </c>
    </row>
    <row r="1711" spans="1:26" ht="15" customHeight="1">
      <c r="A1711" s="48"/>
      <c r="B1711" s="48"/>
      <c r="C1711" s="89" t="s">
        <v>4935</v>
      </c>
      <c r="D1711" s="40">
        <v>1706</v>
      </c>
      <c r="E1711" s="69" t="s">
        <v>5093</v>
      </c>
      <c r="F1711" s="53" t="s">
        <v>58</v>
      </c>
      <c r="G1711" s="41"/>
      <c r="H1711" s="46"/>
      <c r="I1711" s="16" t="s">
        <v>59</v>
      </c>
      <c r="J1711" s="16" t="s">
        <v>5094</v>
      </c>
      <c r="K1711" s="16" t="s">
        <v>4479</v>
      </c>
      <c r="L1711" s="16">
        <v>2015</v>
      </c>
      <c r="M1711" s="16"/>
      <c r="N1711" s="16"/>
      <c r="O1711" s="16"/>
      <c r="P1711" s="16" t="s">
        <v>40</v>
      </c>
      <c r="Q1711" s="16"/>
      <c r="R1711" s="16"/>
      <c r="S1711" s="16"/>
      <c r="T1711" s="16"/>
      <c r="U1711" s="16"/>
      <c r="V1711" s="16" t="str">
        <f t="shared" si="0"/>
        <v>C</v>
      </c>
      <c r="W1711" s="13" t="str">
        <f t="shared" si="1"/>
        <v>Q4</v>
      </c>
      <c r="X1711" s="16"/>
      <c r="Y1711" s="16" t="s">
        <v>5095</v>
      </c>
      <c r="Z1711" s="16" t="s">
        <v>43</v>
      </c>
    </row>
    <row r="1712" spans="1:26" ht="15" customHeight="1">
      <c r="A1712" s="48"/>
      <c r="B1712" s="48"/>
      <c r="C1712" s="89" t="s">
        <v>4935</v>
      </c>
      <c r="D1712" s="40">
        <v>1707</v>
      </c>
      <c r="E1712" s="69" t="s">
        <v>5096</v>
      </c>
      <c r="F1712" s="53" t="s">
        <v>2309</v>
      </c>
      <c r="G1712" s="41"/>
      <c r="H1712" s="46"/>
      <c r="I1712" s="16" t="s">
        <v>59</v>
      </c>
      <c r="J1712" s="16" t="s">
        <v>523</v>
      </c>
      <c r="K1712" s="16" t="s">
        <v>447</v>
      </c>
      <c r="L1712" s="16">
        <v>2015</v>
      </c>
      <c r="M1712" s="16"/>
      <c r="N1712" s="16"/>
      <c r="O1712" s="16"/>
      <c r="P1712" s="16" t="s">
        <v>40</v>
      </c>
      <c r="Q1712" s="16"/>
      <c r="R1712" s="16"/>
      <c r="S1712" s="16"/>
      <c r="T1712" s="16"/>
      <c r="U1712" s="16"/>
      <c r="V1712" s="16" t="str">
        <f t="shared" si="0"/>
        <v>C</v>
      </c>
      <c r="W1712" s="13" t="str">
        <f t="shared" si="1"/>
        <v>Q4</v>
      </c>
      <c r="X1712" s="16"/>
      <c r="Y1712" s="16" t="s">
        <v>5097</v>
      </c>
      <c r="Z1712" s="16" t="s">
        <v>43</v>
      </c>
    </row>
    <row r="1713" spans="1:26" ht="15" customHeight="1">
      <c r="A1713" s="48"/>
      <c r="B1713" s="48"/>
      <c r="C1713" s="89" t="s">
        <v>4935</v>
      </c>
      <c r="D1713" s="40">
        <v>1708</v>
      </c>
      <c r="E1713" s="69" t="s">
        <v>5098</v>
      </c>
      <c r="F1713" s="53" t="s">
        <v>58</v>
      </c>
      <c r="G1713" s="41"/>
      <c r="H1713" s="46"/>
      <c r="I1713" s="16" t="s">
        <v>59</v>
      </c>
      <c r="J1713" s="16" t="s">
        <v>1128</v>
      </c>
      <c r="K1713" s="16" t="s">
        <v>1129</v>
      </c>
      <c r="L1713" s="16">
        <v>2015</v>
      </c>
      <c r="M1713" s="16"/>
      <c r="N1713" s="16"/>
      <c r="O1713" s="16"/>
      <c r="P1713" s="16" t="s">
        <v>40</v>
      </c>
      <c r="Q1713" s="16"/>
      <c r="R1713" s="16"/>
      <c r="S1713" s="16"/>
      <c r="T1713" s="16"/>
      <c r="U1713" s="16"/>
      <c r="V1713" s="16" t="str">
        <f t="shared" si="0"/>
        <v>C</v>
      </c>
      <c r="W1713" s="13" t="str">
        <f t="shared" si="1"/>
        <v>Q4</v>
      </c>
      <c r="X1713" s="16"/>
      <c r="Y1713" s="16" t="s">
        <v>5056</v>
      </c>
      <c r="Z1713" s="16" t="s">
        <v>43</v>
      </c>
    </row>
    <row r="1714" spans="1:26" ht="15" customHeight="1">
      <c r="A1714" s="48"/>
      <c r="B1714" s="48"/>
      <c r="C1714" s="89" t="s">
        <v>4935</v>
      </c>
      <c r="D1714" s="40">
        <v>1709</v>
      </c>
      <c r="E1714" s="69" t="s">
        <v>5099</v>
      </c>
      <c r="F1714" s="53" t="s">
        <v>2309</v>
      </c>
      <c r="G1714" s="41"/>
      <c r="H1714" s="46"/>
      <c r="I1714" s="16" t="s">
        <v>102</v>
      </c>
      <c r="J1714" s="16" t="s">
        <v>5100</v>
      </c>
      <c r="K1714" s="16" t="s">
        <v>5101</v>
      </c>
      <c r="L1714" s="16">
        <v>2015</v>
      </c>
      <c r="M1714" s="16"/>
      <c r="N1714" s="16"/>
      <c r="O1714" s="16"/>
      <c r="P1714" s="16"/>
      <c r="Q1714" s="16"/>
      <c r="R1714" s="16"/>
      <c r="S1714" s="16"/>
      <c r="T1714" s="16" t="s">
        <v>40</v>
      </c>
      <c r="U1714" s="16"/>
      <c r="V1714" s="16" t="str">
        <f t="shared" si="0"/>
        <v>C</v>
      </c>
      <c r="W1714" s="13" t="str">
        <f t="shared" si="1"/>
        <v>Q4</v>
      </c>
      <c r="X1714" s="16" t="s">
        <v>5102</v>
      </c>
      <c r="Y1714" s="46" t="s">
        <v>5043</v>
      </c>
      <c r="Z1714" s="16" t="s">
        <v>43</v>
      </c>
    </row>
    <row r="1715" spans="1:26" ht="15" customHeight="1">
      <c r="A1715" s="48"/>
      <c r="B1715" s="48"/>
      <c r="C1715" s="89" t="s">
        <v>4935</v>
      </c>
      <c r="D1715" s="40">
        <v>1710</v>
      </c>
      <c r="E1715" s="69" t="s">
        <v>5103</v>
      </c>
      <c r="F1715" s="53" t="s">
        <v>2309</v>
      </c>
      <c r="G1715" s="41"/>
      <c r="H1715" s="46"/>
      <c r="I1715" s="16" t="s">
        <v>59</v>
      </c>
      <c r="J1715" s="16" t="s">
        <v>60</v>
      </c>
      <c r="K1715" s="16" t="s">
        <v>61</v>
      </c>
      <c r="L1715" s="16">
        <v>2015</v>
      </c>
      <c r="M1715" s="16"/>
      <c r="N1715" s="16"/>
      <c r="O1715" s="16" t="s">
        <v>40</v>
      </c>
      <c r="P1715" s="16"/>
      <c r="Q1715" s="16"/>
      <c r="R1715" s="16"/>
      <c r="S1715" s="16"/>
      <c r="T1715" s="16"/>
      <c r="U1715" s="16"/>
      <c r="V1715" s="16" t="str">
        <f t="shared" si="0"/>
        <v>B</v>
      </c>
      <c r="W1715" s="13" t="str">
        <f t="shared" si="1"/>
        <v>Q3</v>
      </c>
      <c r="X1715" s="16" t="s">
        <v>5104</v>
      </c>
      <c r="Y1715" s="46" t="s">
        <v>5105</v>
      </c>
      <c r="Z1715" s="16" t="s">
        <v>43</v>
      </c>
    </row>
    <row r="1716" spans="1:26" ht="15" customHeight="1">
      <c r="A1716" s="48"/>
      <c r="B1716" s="48"/>
      <c r="C1716" s="89" t="s">
        <v>4935</v>
      </c>
      <c r="D1716" s="40">
        <v>1711</v>
      </c>
      <c r="E1716" s="69" t="s">
        <v>5106</v>
      </c>
      <c r="F1716" s="53" t="s">
        <v>58</v>
      </c>
      <c r="G1716" s="53" t="s">
        <v>5107</v>
      </c>
      <c r="H1716" s="46"/>
      <c r="I1716" s="16" t="s">
        <v>102</v>
      </c>
      <c r="J1716" s="16" t="s">
        <v>5100</v>
      </c>
      <c r="K1716" s="16" t="s">
        <v>5101</v>
      </c>
      <c r="L1716" s="16">
        <v>2015</v>
      </c>
      <c r="M1716" s="16"/>
      <c r="N1716" s="16"/>
      <c r="O1716" s="16"/>
      <c r="P1716" s="16"/>
      <c r="Q1716" s="16"/>
      <c r="R1716" s="16"/>
      <c r="S1716" s="16"/>
      <c r="T1716" s="16" t="s">
        <v>40</v>
      </c>
      <c r="U1716" s="16"/>
      <c r="V1716" s="16" t="str">
        <f t="shared" si="0"/>
        <v>C</v>
      </c>
      <c r="W1716" s="13" t="str">
        <f t="shared" si="1"/>
        <v>Q4</v>
      </c>
      <c r="X1716" s="16" t="s">
        <v>5108</v>
      </c>
      <c r="Y1716" s="46" t="s">
        <v>5109</v>
      </c>
      <c r="Z1716" s="16" t="s">
        <v>43</v>
      </c>
    </row>
    <row r="1717" spans="1:26" ht="15" customHeight="1">
      <c r="A1717" s="48"/>
      <c r="B1717" s="48"/>
      <c r="C1717" s="89" t="s">
        <v>4935</v>
      </c>
      <c r="D1717" s="40">
        <v>1712</v>
      </c>
      <c r="E1717" s="69" t="s">
        <v>5081</v>
      </c>
      <c r="F1717" s="53" t="s">
        <v>2309</v>
      </c>
      <c r="G1717" s="41"/>
      <c r="H1717" s="46"/>
      <c r="I1717" s="16" t="s">
        <v>5055</v>
      </c>
      <c r="J1717" s="16" t="s">
        <v>2389</v>
      </c>
      <c r="K1717" s="16" t="s">
        <v>2390</v>
      </c>
      <c r="L1717" s="16">
        <v>2015</v>
      </c>
      <c r="M1717" s="16"/>
      <c r="N1717" s="16"/>
      <c r="O1717" s="16"/>
      <c r="P1717" s="16"/>
      <c r="Q1717" s="16"/>
      <c r="R1717" s="16" t="s">
        <v>40</v>
      </c>
      <c r="S1717" s="16"/>
      <c r="T1717" s="16"/>
      <c r="U1717" s="16"/>
      <c r="V1717" s="16" t="str">
        <f t="shared" si="0"/>
        <v>A2</v>
      </c>
      <c r="W1717" s="13" t="str">
        <f t="shared" si="1"/>
        <v>Q2</v>
      </c>
      <c r="X1717" s="16"/>
      <c r="Y1717" s="16" t="s">
        <v>5043</v>
      </c>
      <c r="Z1717" s="16" t="s">
        <v>43</v>
      </c>
    </row>
    <row r="1718" spans="1:26" ht="15" customHeight="1">
      <c r="A1718" s="48"/>
      <c r="B1718" s="48"/>
      <c r="C1718" s="89" t="s">
        <v>4935</v>
      </c>
      <c r="D1718" s="40">
        <v>1713</v>
      </c>
      <c r="E1718" s="69" t="s">
        <v>5110</v>
      </c>
      <c r="F1718" s="53" t="s">
        <v>2309</v>
      </c>
      <c r="G1718" s="41"/>
      <c r="H1718" s="46"/>
      <c r="I1718" s="16" t="s">
        <v>59</v>
      </c>
      <c r="J1718" s="16" t="s">
        <v>1467</v>
      </c>
      <c r="K1718" s="16" t="s">
        <v>1468</v>
      </c>
      <c r="L1718" s="16">
        <v>2015</v>
      </c>
      <c r="M1718" s="16" t="s">
        <v>40</v>
      </c>
      <c r="N1718" s="16"/>
      <c r="O1718" s="16"/>
      <c r="P1718" s="16"/>
      <c r="Q1718" s="16"/>
      <c r="R1718" s="54" t="s">
        <v>40</v>
      </c>
      <c r="S1718" s="16"/>
      <c r="T1718" s="16"/>
      <c r="U1718" s="16"/>
      <c r="V1718" s="16" t="str">
        <f t="shared" si="0"/>
        <v>A1</v>
      </c>
      <c r="W1718" s="13" t="str">
        <f t="shared" si="1"/>
        <v>Q2</v>
      </c>
      <c r="X1718" s="16" t="s">
        <v>5111</v>
      </c>
      <c r="Y1718" s="46" t="s">
        <v>5048</v>
      </c>
      <c r="Z1718" s="16" t="s">
        <v>43</v>
      </c>
    </row>
    <row r="1719" spans="1:26" ht="15" customHeight="1">
      <c r="A1719" s="48"/>
      <c r="B1719" s="48"/>
      <c r="C1719" s="89" t="s">
        <v>4935</v>
      </c>
      <c r="D1719" s="40">
        <v>1714</v>
      </c>
      <c r="E1719" s="69" t="s">
        <v>2946</v>
      </c>
      <c r="F1719" s="53" t="s">
        <v>2309</v>
      </c>
      <c r="G1719" s="41"/>
      <c r="H1719" s="46"/>
      <c r="I1719" s="16" t="s">
        <v>1425</v>
      </c>
      <c r="J1719" s="16" t="s">
        <v>2371</v>
      </c>
      <c r="K1719" s="16" t="s">
        <v>573</v>
      </c>
      <c r="L1719" s="16">
        <v>2015</v>
      </c>
      <c r="M1719" s="16"/>
      <c r="N1719" s="16"/>
      <c r="O1719" s="16"/>
      <c r="P1719" s="16"/>
      <c r="Q1719" s="16"/>
      <c r="R1719" s="16" t="s">
        <v>40</v>
      </c>
      <c r="S1719" s="16"/>
      <c r="T1719" s="16"/>
      <c r="U1719" s="16"/>
      <c r="V1719" s="16" t="str">
        <f t="shared" si="0"/>
        <v>A2</v>
      </c>
      <c r="W1719" s="13" t="str">
        <f t="shared" si="1"/>
        <v>Q2</v>
      </c>
      <c r="X1719" s="16" t="s">
        <v>5112</v>
      </c>
      <c r="Y1719" s="46" t="s">
        <v>5113</v>
      </c>
      <c r="Z1719" s="16" t="s">
        <v>5114</v>
      </c>
    </row>
    <row r="1720" spans="1:26" ht="15" customHeight="1">
      <c r="A1720" s="48"/>
      <c r="B1720" s="48"/>
      <c r="C1720" s="89" t="s">
        <v>4935</v>
      </c>
      <c r="D1720" s="40">
        <v>1715</v>
      </c>
      <c r="E1720" s="69" t="s">
        <v>5115</v>
      </c>
      <c r="F1720" s="53" t="s">
        <v>2309</v>
      </c>
      <c r="G1720" s="41"/>
      <c r="H1720" s="46"/>
      <c r="I1720" s="16" t="s">
        <v>59</v>
      </c>
      <c r="J1720" s="16" t="s">
        <v>2389</v>
      </c>
      <c r="K1720" s="16" t="s">
        <v>2390</v>
      </c>
      <c r="L1720" s="16">
        <v>2015</v>
      </c>
      <c r="M1720" s="16"/>
      <c r="N1720" s="16" t="s">
        <v>40</v>
      </c>
      <c r="O1720" s="16"/>
      <c r="P1720" s="16"/>
      <c r="Q1720" s="16"/>
      <c r="R1720" s="16"/>
      <c r="S1720" s="16"/>
      <c r="T1720" s="16"/>
      <c r="U1720" s="16"/>
      <c r="V1720" s="16" t="str">
        <f t="shared" si="0"/>
        <v>A2</v>
      </c>
      <c r="W1720" s="13" t="str">
        <f t="shared" si="1"/>
        <v>Q2</v>
      </c>
      <c r="X1720" s="16"/>
      <c r="Y1720" s="16" t="s">
        <v>5043</v>
      </c>
      <c r="Z1720" s="16" t="s">
        <v>43</v>
      </c>
    </row>
    <row r="1721" spans="1:26" ht="15" customHeight="1">
      <c r="A1721" s="48"/>
      <c r="B1721" s="48"/>
      <c r="C1721" s="89" t="s">
        <v>4935</v>
      </c>
      <c r="D1721" s="40">
        <v>1716</v>
      </c>
      <c r="E1721" s="69" t="s">
        <v>5116</v>
      </c>
      <c r="F1721" s="53" t="s">
        <v>2309</v>
      </c>
      <c r="G1721" s="41"/>
      <c r="H1721" s="46"/>
      <c r="I1721" s="16" t="s">
        <v>59</v>
      </c>
      <c r="J1721" s="16" t="s">
        <v>2389</v>
      </c>
      <c r="K1721" s="16" t="s">
        <v>2390</v>
      </c>
      <c r="L1721" s="16">
        <v>2015</v>
      </c>
      <c r="M1721" s="16"/>
      <c r="N1721" s="16" t="s">
        <v>40</v>
      </c>
      <c r="O1721" s="16"/>
      <c r="P1721" s="16"/>
      <c r="Q1721" s="16"/>
      <c r="R1721" s="16"/>
      <c r="S1721" s="16"/>
      <c r="T1721" s="16"/>
      <c r="U1721" s="16"/>
      <c r="V1721" s="16" t="str">
        <f t="shared" si="0"/>
        <v>A2</v>
      </c>
      <c r="W1721" s="13" t="str">
        <f t="shared" si="1"/>
        <v>Q2</v>
      </c>
      <c r="X1721" s="16"/>
      <c r="Y1721" s="16" t="s">
        <v>5043</v>
      </c>
      <c r="Z1721" s="16" t="s">
        <v>43</v>
      </c>
    </row>
    <row r="1722" spans="1:26" ht="15" customHeight="1">
      <c r="A1722" s="48"/>
      <c r="B1722" s="48"/>
      <c r="C1722" s="89" t="s">
        <v>4935</v>
      </c>
      <c r="D1722" s="40">
        <v>1717</v>
      </c>
      <c r="E1722" s="69" t="s">
        <v>5117</v>
      </c>
      <c r="F1722" s="53" t="s">
        <v>58</v>
      </c>
      <c r="G1722" s="41"/>
      <c r="H1722" s="46"/>
      <c r="I1722" s="16" t="s">
        <v>385</v>
      </c>
      <c r="J1722" s="16" t="s">
        <v>5118</v>
      </c>
      <c r="K1722" s="16" t="s">
        <v>5119</v>
      </c>
      <c r="L1722" s="16">
        <v>2015</v>
      </c>
      <c r="M1722" s="16"/>
      <c r="N1722" s="16"/>
      <c r="O1722" s="16"/>
      <c r="P1722" s="16"/>
      <c r="Q1722" s="16"/>
      <c r="R1722" s="16" t="s">
        <v>40</v>
      </c>
      <c r="S1722" s="16"/>
      <c r="T1722" s="16"/>
      <c r="U1722" s="16"/>
      <c r="V1722" s="16" t="str">
        <f t="shared" si="0"/>
        <v>A2</v>
      </c>
      <c r="W1722" s="13" t="str">
        <f t="shared" si="1"/>
        <v>Q2</v>
      </c>
      <c r="X1722" s="16" t="s">
        <v>5120</v>
      </c>
      <c r="Y1722" s="46" t="s">
        <v>5121</v>
      </c>
      <c r="Z1722" s="16" t="s">
        <v>43</v>
      </c>
    </row>
    <row r="1723" spans="1:26" ht="15" customHeight="1">
      <c r="A1723" s="48"/>
      <c r="B1723" s="48"/>
      <c r="C1723" s="89" t="s">
        <v>4935</v>
      </c>
      <c r="D1723" s="40">
        <v>1718</v>
      </c>
      <c r="E1723" s="69" t="s">
        <v>5115</v>
      </c>
      <c r="F1723" s="53" t="s">
        <v>2309</v>
      </c>
      <c r="G1723" s="41"/>
      <c r="H1723" s="46"/>
      <c r="I1723" s="16" t="s">
        <v>59</v>
      </c>
      <c r="J1723" s="16" t="s">
        <v>2389</v>
      </c>
      <c r="K1723" s="16" t="s">
        <v>2390</v>
      </c>
      <c r="L1723" s="16">
        <v>2015</v>
      </c>
      <c r="M1723" s="16"/>
      <c r="N1723" s="16" t="s">
        <v>40</v>
      </c>
      <c r="O1723" s="16"/>
      <c r="P1723" s="16"/>
      <c r="Q1723" s="16"/>
      <c r="R1723" s="16"/>
      <c r="S1723" s="16"/>
      <c r="T1723" s="16"/>
      <c r="U1723" s="16"/>
      <c r="V1723" s="16" t="str">
        <f t="shared" si="0"/>
        <v>A2</v>
      </c>
      <c r="W1723" s="13" t="str">
        <f t="shared" si="1"/>
        <v>Q2</v>
      </c>
      <c r="X1723" s="16"/>
      <c r="Y1723" s="16" t="s">
        <v>5043</v>
      </c>
      <c r="Z1723" s="16" t="s">
        <v>43</v>
      </c>
    </row>
    <row r="1724" spans="1:26" ht="15" customHeight="1">
      <c r="A1724" s="48"/>
      <c r="B1724" s="48"/>
      <c r="C1724" s="89" t="s">
        <v>4935</v>
      </c>
      <c r="D1724" s="40">
        <v>1719</v>
      </c>
      <c r="E1724" s="69" t="s">
        <v>5122</v>
      </c>
      <c r="F1724" s="53" t="s">
        <v>2309</v>
      </c>
      <c r="G1724" s="41"/>
      <c r="H1724" s="46"/>
      <c r="I1724" s="16" t="s">
        <v>59</v>
      </c>
      <c r="J1724" s="16" t="s">
        <v>5123</v>
      </c>
      <c r="K1724" s="16" t="s">
        <v>5124</v>
      </c>
      <c r="L1724" s="16">
        <v>2015</v>
      </c>
      <c r="M1724" s="16"/>
      <c r="N1724" s="16" t="s">
        <v>40</v>
      </c>
      <c r="O1724" s="16"/>
      <c r="P1724" s="16"/>
      <c r="Q1724" s="16"/>
      <c r="R1724" s="16"/>
      <c r="S1724" s="16"/>
      <c r="T1724" s="16"/>
      <c r="U1724" s="16"/>
      <c r="V1724" s="16" t="str">
        <f t="shared" si="0"/>
        <v>A2</v>
      </c>
      <c r="W1724" s="13" t="str">
        <f t="shared" si="1"/>
        <v>Q2</v>
      </c>
      <c r="X1724" s="16"/>
      <c r="Y1724" s="16" t="s">
        <v>5043</v>
      </c>
      <c r="Z1724" s="16" t="s">
        <v>43</v>
      </c>
    </row>
    <row r="1725" spans="1:26" ht="15" customHeight="1">
      <c r="A1725" s="48"/>
      <c r="B1725" s="48"/>
      <c r="C1725" s="89" t="s">
        <v>4935</v>
      </c>
      <c r="D1725" s="40">
        <v>1720</v>
      </c>
      <c r="E1725" s="69" t="s">
        <v>5125</v>
      </c>
      <c r="F1725" s="53" t="s">
        <v>2309</v>
      </c>
      <c r="G1725" s="41"/>
      <c r="H1725" s="46"/>
      <c r="I1725" s="16" t="s">
        <v>5055</v>
      </c>
      <c r="J1725" s="16" t="s">
        <v>2367</v>
      </c>
      <c r="K1725" s="16" t="s">
        <v>2368</v>
      </c>
      <c r="L1725" s="16">
        <v>2015</v>
      </c>
      <c r="M1725" s="16"/>
      <c r="N1725" s="16"/>
      <c r="O1725" s="16"/>
      <c r="P1725" s="16"/>
      <c r="Q1725" s="16"/>
      <c r="R1725" s="16" t="s">
        <v>40</v>
      </c>
      <c r="S1725" s="16"/>
      <c r="T1725" s="16"/>
      <c r="U1725" s="16"/>
      <c r="V1725" s="16" t="str">
        <f t="shared" si="0"/>
        <v>A2</v>
      </c>
      <c r="W1725" s="13" t="str">
        <f t="shared" si="1"/>
        <v>Q2</v>
      </c>
      <c r="X1725" s="16"/>
      <c r="Y1725" s="16" t="s">
        <v>5043</v>
      </c>
      <c r="Z1725" s="16" t="s">
        <v>43</v>
      </c>
    </row>
    <row r="1726" spans="1:26" ht="15" customHeight="1">
      <c r="A1726" s="48"/>
      <c r="B1726" s="48"/>
      <c r="C1726" s="89" t="s">
        <v>4935</v>
      </c>
      <c r="D1726" s="40">
        <v>1721</v>
      </c>
      <c r="E1726" s="69" t="s">
        <v>2441</v>
      </c>
      <c r="F1726" s="53" t="s">
        <v>2309</v>
      </c>
      <c r="G1726" s="41"/>
      <c r="H1726" s="46"/>
      <c r="I1726" s="16" t="s">
        <v>59</v>
      </c>
      <c r="J1726" s="16" t="s">
        <v>1024</v>
      </c>
      <c r="K1726" s="16" t="s">
        <v>430</v>
      </c>
      <c r="L1726" s="16">
        <v>2014</v>
      </c>
      <c r="M1726" s="16"/>
      <c r="N1726" s="16"/>
      <c r="O1726" s="16" t="s">
        <v>40</v>
      </c>
      <c r="P1726" s="16"/>
      <c r="Q1726" s="16"/>
      <c r="R1726" s="16"/>
      <c r="S1726" s="16"/>
      <c r="T1726" s="16"/>
      <c r="U1726" s="16"/>
      <c r="V1726" s="16" t="str">
        <f t="shared" si="0"/>
        <v>B</v>
      </c>
      <c r="W1726" s="13" t="str">
        <f t="shared" si="1"/>
        <v>Q3</v>
      </c>
      <c r="X1726" s="16" t="s">
        <v>1239</v>
      </c>
      <c r="Y1726" s="46" t="s">
        <v>5048</v>
      </c>
      <c r="Z1726" s="16" t="s">
        <v>43</v>
      </c>
    </row>
    <row r="1727" spans="1:26" ht="15" customHeight="1">
      <c r="A1727" s="48"/>
      <c r="B1727" s="48"/>
      <c r="C1727" s="89" t="s">
        <v>4935</v>
      </c>
      <c r="D1727" s="40">
        <v>1722</v>
      </c>
      <c r="E1727" s="69" t="s">
        <v>5126</v>
      </c>
      <c r="F1727" s="53" t="s">
        <v>2309</v>
      </c>
      <c r="G1727" s="41"/>
      <c r="H1727" s="46"/>
      <c r="I1727" s="16" t="s">
        <v>59</v>
      </c>
      <c r="J1727" s="16" t="s">
        <v>5127</v>
      </c>
      <c r="K1727" s="16" t="s">
        <v>5128</v>
      </c>
      <c r="L1727" s="16">
        <v>2014</v>
      </c>
      <c r="M1727" s="16" t="s">
        <v>40</v>
      </c>
      <c r="N1727" s="16"/>
      <c r="O1727" s="16"/>
      <c r="P1727" s="16"/>
      <c r="Q1727" s="16"/>
      <c r="R1727" s="16"/>
      <c r="S1727" s="16"/>
      <c r="T1727" s="16"/>
      <c r="U1727" s="16"/>
      <c r="V1727" s="16" t="str">
        <f t="shared" si="0"/>
        <v>A1</v>
      </c>
      <c r="W1727" s="13" t="str">
        <f t="shared" si="1"/>
        <v>Q1</v>
      </c>
      <c r="X1727" s="16" t="s">
        <v>5129</v>
      </c>
      <c r="Y1727" s="16" t="s">
        <v>5043</v>
      </c>
      <c r="Z1727" s="16" t="s">
        <v>43</v>
      </c>
    </row>
    <row r="1728" spans="1:26" ht="15" customHeight="1">
      <c r="A1728" s="48"/>
      <c r="B1728" s="48"/>
      <c r="C1728" s="89" t="s">
        <v>4935</v>
      </c>
      <c r="D1728" s="40">
        <v>1723</v>
      </c>
      <c r="E1728" s="69" t="s">
        <v>5130</v>
      </c>
      <c r="F1728" s="53" t="s">
        <v>58</v>
      </c>
      <c r="G1728" s="53" t="s">
        <v>2309</v>
      </c>
      <c r="H1728" s="46"/>
      <c r="I1728" s="16" t="s">
        <v>59</v>
      </c>
      <c r="J1728" s="16" t="s">
        <v>523</v>
      </c>
      <c r="K1728" s="16" t="s">
        <v>447</v>
      </c>
      <c r="L1728" s="16">
        <v>2014</v>
      </c>
      <c r="M1728" s="16"/>
      <c r="N1728" s="16"/>
      <c r="O1728" s="16"/>
      <c r="P1728" s="16" t="s">
        <v>40</v>
      </c>
      <c r="Q1728" s="16"/>
      <c r="R1728" s="16"/>
      <c r="S1728" s="16"/>
      <c r="T1728" s="16"/>
      <c r="U1728" s="16"/>
      <c r="V1728" s="16" t="str">
        <f t="shared" si="0"/>
        <v>C</v>
      </c>
      <c r="W1728" s="13" t="str">
        <f t="shared" si="1"/>
        <v>Q4</v>
      </c>
      <c r="X1728" s="16"/>
      <c r="Y1728" s="16" t="s">
        <v>5045</v>
      </c>
      <c r="Z1728" s="16" t="s">
        <v>43</v>
      </c>
    </row>
    <row r="1729" spans="1:26" ht="15" customHeight="1">
      <c r="A1729" s="48"/>
      <c r="B1729" s="48"/>
      <c r="C1729" s="89" t="s">
        <v>4935</v>
      </c>
      <c r="D1729" s="40">
        <v>1724</v>
      </c>
      <c r="E1729" s="69" t="s">
        <v>5131</v>
      </c>
      <c r="F1729" s="53" t="s">
        <v>58</v>
      </c>
      <c r="G1729" s="41"/>
      <c r="H1729" s="46"/>
      <c r="I1729" s="16" t="s">
        <v>59</v>
      </c>
      <c r="J1729" s="16" t="s">
        <v>804</v>
      </c>
      <c r="K1729" s="16" t="s">
        <v>805</v>
      </c>
      <c r="L1729" s="16">
        <v>2014</v>
      </c>
      <c r="M1729" s="16"/>
      <c r="N1729" s="16" t="s">
        <v>40</v>
      </c>
      <c r="O1729" s="16"/>
      <c r="P1729" s="16"/>
      <c r="Q1729" s="16"/>
      <c r="R1729" s="16"/>
      <c r="S1729" s="16"/>
      <c r="T1729" s="16"/>
      <c r="U1729" s="16"/>
      <c r="V1729" s="16" t="str">
        <f t="shared" si="0"/>
        <v>A2</v>
      </c>
      <c r="W1729" s="13" t="str">
        <f t="shared" si="1"/>
        <v>Q2</v>
      </c>
      <c r="X1729" s="16"/>
      <c r="Y1729" s="16" t="s">
        <v>5045</v>
      </c>
      <c r="Z1729" s="16" t="s">
        <v>43</v>
      </c>
    </row>
    <row r="1730" spans="1:26" ht="15" customHeight="1">
      <c r="A1730" s="48"/>
      <c r="B1730" s="48"/>
      <c r="C1730" s="89" t="s">
        <v>4935</v>
      </c>
      <c r="D1730" s="40">
        <v>1725</v>
      </c>
      <c r="E1730" s="69" t="s">
        <v>5132</v>
      </c>
      <c r="F1730" s="53" t="s">
        <v>35</v>
      </c>
      <c r="G1730" s="41"/>
      <c r="H1730" s="46"/>
      <c r="I1730" s="16" t="s">
        <v>59</v>
      </c>
      <c r="J1730" s="16" t="s">
        <v>2523</v>
      </c>
      <c r="K1730" s="16" t="s">
        <v>2524</v>
      </c>
      <c r="L1730" s="16">
        <v>2014</v>
      </c>
      <c r="M1730" s="16"/>
      <c r="N1730" s="16"/>
      <c r="O1730" s="16" t="s">
        <v>40</v>
      </c>
      <c r="P1730" s="16"/>
      <c r="Q1730" s="16"/>
      <c r="R1730" s="16"/>
      <c r="S1730" s="16"/>
      <c r="T1730" s="16"/>
      <c r="U1730" s="16"/>
      <c r="V1730" s="16" t="str">
        <f t="shared" si="0"/>
        <v>B</v>
      </c>
      <c r="W1730" s="13" t="str">
        <f t="shared" si="1"/>
        <v>Q3</v>
      </c>
      <c r="X1730" s="16"/>
      <c r="Y1730" s="16" t="s">
        <v>4990</v>
      </c>
      <c r="Z1730" s="16" t="s">
        <v>43</v>
      </c>
    </row>
    <row r="1731" spans="1:26" ht="15" customHeight="1">
      <c r="A1731" s="48"/>
      <c r="B1731" s="48"/>
      <c r="C1731" s="89" t="s">
        <v>4935</v>
      </c>
      <c r="D1731" s="40">
        <v>1726</v>
      </c>
      <c r="E1731" s="69" t="s">
        <v>5133</v>
      </c>
      <c r="F1731" s="53" t="s">
        <v>2309</v>
      </c>
      <c r="G1731" s="41"/>
      <c r="H1731" s="46"/>
      <c r="I1731" s="16" t="s">
        <v>102</v>
      </c>
      <c r="J1731" s="16" t="s">
        <v>5134</v>
      </c>
      <c r="K1731" s="16" t="s">
        <v>5135</v>
      </c>
      <c r="L1731" s="16">
        <v>2014</v>
      </c>
      <c r="M1731" s="16"/>
      <c r="N1731" s="16"/>
      <c r="O1731" s="16"/>
      <c r="P1731" s="16"/>
      <c r="Q1731" s="16" t="s">
        <v>40</v>
      </c>
      <c r="R1731" s="16"/>
      <c r="S1731" s="16"/>
      <c r="T1731" s="16"/>
      <c r="U1731" s="16"/>
      <c r="V1731" s="16" t="str">
        <f t="shared" si="0"/>
        <v>A1</v>
      </c>
      <c r="W1731" s="13" t="str">
        <f t="shared" si="1"/>
        <v>Q1</v>
      </c>
      <c r="X1731" s="16" t="s">
        <v>5136</v>
      </c>
      <c r="Y1731" s="46" t="s">
        <v>5010</v>
      </c>
      <c r="Z1731" s="16" t="s">
        <v>43</v>
      </c>
    </row>
    <row r="1732" spans="1:26" ht="15" customHeight="1">
      <c r="A1732" s="48"/>
      <c r="B1732" s="48"/>
      <c r="C1732" s="89" t="s">
        <v>4935</v>
      </c>
      <c r="D1732" s="40">
        <v>1727</v>
      </c>
      <c r="E1732" s="69" t="s">
        <v>5137</v>
      </c>
      <c r="F1732" s="53" t="s">
        <v>2309</v>
      </c>
      <c r="G1732" s="41"/>
      <c r="H1732" s="46"/>
      <c r="I1732" s="16" t="s">
        <v>2681</v>
      </c>
      <c r="J1732" s="16" t="s">
        <v>2457</v>
      </c>
      <c r="K1732" s="16" t="s">
        <v>380</v>
      </c>
      <c r="L1732" s="16">
        <v>2014</v>
      </c>
      <c r="M1732" s="16"/>
      <c r="N1732" s="16"/>
      <c r="O1732" s="16"/>
      <c r="P1732" s="16"/>
      <c r="Q1732" s="16"/>
      <c r="R1732" s="16"/>
      <c r="S1732" s="16" t="s">
        <v>40</v>
      </c>
      <c r="T1732" s="16"/>
      <c r="U1732" s="16"/>
      <c r="V1732" s="16" t="str">
        <f t="shared" si="0"/>
        <v>B</v>
      </c>
      <c r="W1732" s="13" t="str">
        <f t="shared" si="1"/>
        <v>Q3</v>
      </c>
      <c r="X1732" s="16"/>
      <c r="Y1732" s="16" t="s">
        <v>5043</v>
      </c>
      <c r="Z1732" s="16" t="s">
        <v>43</v>
      </c>
    </row>
    <row r="1733" spans="1:26" ht="15" customHeight="1">
      <c r="A1733" s="48"/>
      <c r="B1733" s="48"/>
      <c r="C1733" s="89" t="s">
        <v>4935</v>
      </c>
      <c r="D1733" s="40">
        <v>1728</v>
      </c>
      <c r="E1733" s="69" t="s">
        <v>5138</v>
      </c>
      <c r="F1733" s="53" t="s">
        <v>2309</v>
      </c>
      <c r="G1733" s="41"/>
      <c r="H1733" s="46"/>
      <c r="I1733" s="16" t="s">
        <v>59</v>
      </c>
      <c r="J1733" s="16" t="s">
        <v>2574</v>
      </c>
      <c r="K1733" s="16" t="s">
        <v>374</v>
      </c>
      <c r="L1733" s="16">
        <v>2014</v>
      </c>
      <c r="M1733" s="16" t="s">
        <v>40</v>
      </c>
      <c r="N1733" s="16"/>
      <c r="O1733" s="16"/>
      <c r="P1733" s="16"/>
      <c r="Q1733" s="16"/>
      <c r="R1733" s="16"/>
      <c r="S1733" s="54" t="s">
        <v>40</v>
      </c>
      <c r="T1733" s="16"/>
      <c r="U1733" s="16"/>
      <c r="V1733" s="16" t="str">
        <f t="shared" si="0"/>
        <v>A1</v>
      </c>
      <c r="W1733" s="13" t="str">
        <f t="shared" si="1"/>
        <v>Q3</v>
      </c>
      <c r="X1733" s="16"/>
      <c r="Y1733" s="16" t="s">
        <v>5121</v>
      </c>
      <c r="Z1733" s="16" t="s">
        <v>43</v>
      </c>
    </row>
    <row r="1734" spans="1:26" ht="15" customHeight="1">
      <c r="A1734" s="48"/>
      <c r="B1734" s="48"/>
      <c r="C1734" s="89" t="s">
        <v>4935</v>
      </c>
      <c r="D1734" s="40">
        <v>1729</v>
      </c>
      <c r="E1734" s="69" t="s">
        <v>5139</v>
      </c>
      <c r="F1734" s="53" t="s">
        <v>58</v>
      </c>
      <c r="G1734" s="53" t="s">
        <v>35</v>
      </c>
      <c r="H1734" s="46"/>
      <c r="I1734" s="16" t="s">
        <v>1425</v>
      </c>
      <c r="J1734" s="16" t="s">
        <v>2371</v>
      </c>
      <c r="K1734" s="16" t="s">
        <v>573</v>
      </c>
      <c r="L1734" s="16">
        <v>2014</v>
      </c>
      <c r="M1734" s="16"/>
      <c r="N1734" s="16"/>
      <c r="O1734" s="16"/>
      <c r="P1734" s="16"/>
      <c r="Q1734" s="16"/>
      <c r="R1734" s="16" t="s">
        <v>40</v>
      </c>
      <c r="S1734" s="16"/>
      <c r="T1734" s="16"/>
      <c r="U1734" s="16"/>
      <c r="V1734" s="16" t="str">
        <f t="shared" si="0"/>
        <v>A2</v>
      </c>
      <c r="W1734" s="13" t="str">
        <f t="shared" si="1"/>
        <v>Q2</v>
      </c>
      <c r="X1734" s="16" t="s">
        <v>5140</v>
      </c>
      <c r="Y1734" s="46" t="s">
        <v>5141</v>
      </c>
      <c r="Z1734" s="16" t="s">
        <v>43</v>
      </c>
    </row>
    <row r="1735" spans="1:26" ht="15" customHeight="1">
      <c r="A1735" s="48"/>
      <c r="B1735" s="48"/>
      <c r="C1735" s="89" t="s">
        <v>4935</v>
      </c>
      <c r="D1735" s="40">
        <v>1730</v>
      </c>
      <c r="E1735" s="69" t="s">
        <v>5142</v>
      </c>
      <c r="F1735" s="53" t="s">
        <v>2309</v>
      </c>
      <c r="G1735" s="41"/>
      <c r="H1735" s="46"/>
      <c r="I1735" s="16" t="s">
        <v>102</v>
      </c>
      <c r="J1735" s="16" t="s">
        <v>5100</v>
      </c>
      <c r="K1735" s="16" t="s">
        <v>5101</v>
      </c>
      <c r="L1735" s="16">
        <v>2014</v>
      </c>
      <c r="M1735" s="16"/>
      <c r="N1735" s="16"/>
      <c r="O1735" s="16"/>
      <c r="P1735" s="16"/>
      <c r="Q1735" s="16"/>
      <c r="R1735" s="16"/>
      <c r="S1735" s="16"/>
      <c r="T1735" s="16" t="s">
        <v>40</v>
      </c>
      <c r="U1735" s="16"/>
      <c r="V1735" s="16" t="str">
        <f t="shared" si="0"/>
        <v>C</v>
      </c>
      <c r="W1735" s="13" t="str">
        <f t="shared" si="1"/>
        <v>Q4</v>
      </c>
      <c r="X1735" s="16" t="s">
        <v>5143</v>
      </c>
      <c r="Y1735" s="46" t="s">
        <v>5043</v>
      </c>
      <c r="Z1735" s="16" t="s">
        <v>43</v>
      </c>
    </row>
    <row r="1736" spans="1:26" ht="15" customHeight="1">
      <c r="A1736" s="48"/>
      <c r="B1736" s="48"/>
      <c r="C1736" s="89" t="s">
        <v>4935</v>
      </c>
      <c r="D1736" s="40">
        <v>1731</v>
      </c>
      <c r="E1736" s="69" t="s">
        <v>5144</v>
      </c>
      <c r="F1736" s="53" t="s">
        <v>2309</v>
      </c>
      <c r="G1736" s="41"/>
      <c r="H1736" s="46"/>
      <c r="I1736" s="16" t="s">
        <v>102</v>
      </c>
      <c r="J1736" s="16" t="s">
        <v>5100</v>
      </c>
      <c r="K1736" s="16" t="s">
        <v>5101</v>
      </c>
      <c r="L1736" s="16">
        <v>2014</v>
      </c>
      <c r="M1736" s="16"/>
      <c r="N1736" s="16"/>
      <c r="O1736" s="16"/>
      <c r="P1736" s="16"/>
      <c r="Q1736" s="16"/>
      <c r="R1736" s="16"/>
      <c r="S1736" s="16"/>
      <c r="T1736" s="16" t="s">
        <v>40</v>
      </c>
      <c r="U1736" s="16"/>
      <c r="V1736" s="16" t="str">
        <f t="shared" si="0"/>
        <v>C</v>
      </c>
      <c r="W1736" s="13" t="str">
        <f t="shared" si="1"/>
        <v>Q4</v>
      </c>
      <c r="X1736" s="16" t="s">
        <v>5145</v>
      </c>
      <c r="Y1736" s="46" t="s">
        <v>5043</v>
      </c>
      <c r="Z1736" s="16" t="s">
        <v>43</v>
      </c>
    </row>
    <row r="1737" spans="1:26" ht="15" customHeight="1">
      <c r="A1737" s="48"/>
      <c r="B1737" s="48"/>
      <c r="C1737" s="89" t="s">
        <v>4935</v>
      </c>
      <c r="D1737" s="40">
        <v>1732</v>
      </c>
      <c r="E1737" s="69" t="s">
        <v>5146</v>
      </c>
      <c r="F1737" s="53" t="s">
        <v>2309</v>
      </c>
      <c r="G1737" s="41"/>
      <c r="H1737" s="46"/>
      <c r="I1737" s="16" t="s">
        <v>59</v>
      </c>
      <c r="J1737" s="16" t="s">
        <v>1967</v>
      </c>
      <c r="K1737" s="16" t="s">
        <v>621</v>
      </c>
      <c r="L1737" s="16">
        <v>2014</v>
      </c>
      <c r="M1737" s="16"/>
      <c r="N1737" s="16"/>
      <c r="O1737" s="16"/>
      <c r="P1737" s="16" t="s">
        <v>40</v>
      </c>
      <c r="Q1737" s="16"/>
      <c r="R1737" s="16"/>
      <c r="S1737" s="16"/>
      <c r="T1737" s="16"/>
      <c r="U1737" s="16"/>
      <c r="V1737" s="16" t="str">
        <f t="shared" si="0"/>
        <v>C</v>
      </c>
      <c r="W1737" s="13" t="str">
        <f t="shared" si="1"/>
        <v>Q4</v>
      </c>
      <c r="X1737" s="16"/>
      <c r="Y1737" s="16" t="s">
        <v>5147</v>
      </c>
      <c r="Z1737" s="16" t="s">
        <v>43</v>
      </c>
    </row>
    <row r="1738" spans="1:26" ht="15" customHeight="1">
      <c r="A1738" s="48"/>
      <c r="B1738" s="48"/>
      <c r="C1738" s="89" t="s">
        <v>4935</v>
      </c>
      <c r="D1738" s="40">
        <v>1733</v>
      </c>
      <c r="E1738" s="69" t="s">
        <v>5148</v>
      </c>
      <c r="F1738" s="53" t="s">
        <v>2309</v>
      </c>
      <c r="G1738" s="41"/>
      <c r="H1738" s="46"/>
      <c r="I1738" s="16" t="s">
        <v>59</v>
      </c>
      <c r="J1738" s="16" t="s">
        <v>804</v>
      </c>
      <c r="K1738" s="16" t="s">
        <v>805</v>
      </c>
      <c r="L1738" s="16">
        <v>2014</v>
      </c>
      <c r="M1738" s="16"/>
      <c r="N1738" s="16" t="s">
        <v>40</v>
      </c>
      <c r="O1738" s="16"/>
      <c r="P1738" s="16"/>
      <c r="Q1738" s="16"/>
      <c r="R1738" s="16"/>
      <c r="S1738" s="16"/>
      <c r="T1738" s="16"/>
      <c r="U1738" s="16"/>
      <c r="V1738" s="16" t="str">
        <f t="shared" si="0"/>
        <v>A2</v>
      </c>
      <c r="W1738" s="13" t="str">
        <f t="shared" si="1"/>
        <v>Q2</v>
      </c>
      <c r="X1738" s="16"/>
      <c r="Y1738" s="16" t="s">
        <v>5149</v>
      </c>
      <c r="Z1738" s="16" t="s">
        <v>43</v>
      </c>
    </row>
    <row r="1739" spans="1:26" ht="15" customHeight="1">
      <c r="A1739" s="48"/>
      <c r="B1739" s="48"/>
      <c r="C1739" s="89" t="s">
        <v>4935</v>
      </c>
      <c r="D1739" s="40">
        <v>1734</v>
      </c>
      <c r="E1739" s="69" t="s">
        <v>5150</v>
      </c>
      <c r="F1739" s="53" t="s">
        <v>2309</v>
      </c>
      <c r="G1739" s="41"/>
      <c r="H1739" s="46"/>
      <c r="I1739" s="16" t="s">
        <v>59</v>
      </c>
      <c r="J1739" s="16" t="s">
        <v>826</v>
      </c>
      <c r="K1739" s="16" t="s">
        <v>827</v>
      </c>
      <c r="L1739" s="16">
        <v>2014</v>
      </c>
      <c r="M1739" s="16" t="s">
        <v>40</v>
      </c>
      <c r="N1739" s="16"/>
      <c r="O1739" s="16"/>
      <c r="P1739" s="16"/>
      <c r="Q1739" s="16"/>
      <c r="R1739" s="54" t="s">
        <v>40</v>
      </c>
      <c r="S1739" s="16"/>
      <c r="T1739" s="16"/>
      <c r="U1739" s="16"/>
      <c r="V1739" s="16" t="str">
        <f t="shared" si="0"/>
        <v>A1</v>
      </c>
      <c r="W1739" s="13" t="str">
        <f t="shared" si="1"/>
        <v>Q2</v>
      </c>
      <c r="X1739" s="16" t="s">
        <v>5151</v>
      </c>
      <c r="Y1739" s="46" t="s">
        <v>5152</v>
      </c>
      <c r="Z1739" s="16" t="s">
        <v>43</v>
      </c>
    </row>
    <row r="1740" spans="1:26" ht="15" customHeight="1">
      <c r="A1740" s="48"/>
      <c r="B1740" s="48"/>
      <c r="C1740" s="89" t="s">
        <v>4935</v>
      </c>
      <c r="D1740" s="40">
        <v>1735</v>
      </c>
      <c r="E1740" s="69" t="s">
        <v>5153</v>
      </c>
      <c r="F1740" s="53" t="s">
        <v>2309</v>
      </c>
      <c r="G1740" s="41"/>
      <c r="H1740" s="46"/>
      <c r="I1740" s="16" t="s">
        <v>59</v>
      </c>
      <c r="J1740" s="16" t="s">
        <v>804</v>
      </c>
      <c r="K1740" s="16" t="s">
        <v>805</v>
      </c>
      <c r="L1740" s="16">
        <v>2014</v>
      </c>
      <c r="M1740" s="16"/>
      <c r="N1740" s="16" t="s">
        <v>40</v>
      </c>
      <c r="O1740" s="16"/>
      <c r="P1740" s="16"/>
      <c r="Q1740" s="16"/>
      <c r="R1740" s="16"/>
      <c r="S1740" s="16"/>
      <c r="T1740" s="16"/>
      <c r="U1740" s="16"/>
      <c r="V1740" s="16" t="str">
        <f t="shared" si="0"/>
        <v>A2</v>
      </c>
      <c r="W1740" s="13" t="str">
        <f t="shared" si="1"/>
        <v>Q2</v>
      </c>
      <c r="X1740" s="16"/>
      <c r="Y1740" s="16" t="s">
        <v>5043</v>
      </c>
      <c r="Z1740" s="16" t="s">
        <v>43</v>
      </c>
    </row>
    <row r="1741" spans="1:26" ht="15" customHeight="1">
      <c r="A1741" s="48"/>
      <c r="B1741" s="48"/>
      <c r="C1741" s="89" t="s">
        <v>4935</v>
      </c>
      <c r="D1741" s="40">
        <v>1736</v>
      </c>
      <c r="E1741" s="69" t="s">
        <v>5125</v>
      </c>
      <c r="F1741" s="53" t="s">
        <v>2309</v>
      </c>
      <c r="G1741" s="41"/>
      <c r="H1741" s="46"/>
      <c r="I1741" s="16" t="s">
        <v>59</v>
      </c>
      <c r="J1741" s="16" t="s">
        <v>2367</v>
      </c>
      <c r="K1741" s="16" t="s">
        <v>2368</v>
      </c>
      <c r="L1741" s="16">
        <v>2014</v>
      </c>
      <c r="M1741" s="16"/>
      <c r="N1741" s="16" t="s">
        <v>40</v>
      </c>
      <c r="O1741" s="16"/>
      <c r="P1741" s="16"/>
      <c r="Q1741" s="16"/>
      <c r="R1741" s="16"/>
      <c r="S1741" s="16"/>
      <c r="T1741" s="54" t="s">
        <v>40</v>
      </c>
      <c r="U1741" s="16"/>
      <c r="V1741" s="16" t="str">
        <f t="shared" si="0"/>
        <v>A2</v>
      </c>
      <c r="W1741" s="13" t="str">
        <f t="shared" si="1"/>
        <v>Q4</v>
      </c>
      <c r="X1741" s="16"/>
      <c r="Y1741" s="16" t="s">
        <v>5043</v>
      </c>
      <c r="Z1741" s="16" t="s">
        <v>43</v>
      </c>
    </row>
    <row r="1742" spans="1:26" ht="15" customHeight="1">
      <c r="A1742" s="48"/>
      <c r="B1742" s="48"/>
      <c r="C1742" s="89" t="s">
        <v>4935</v>
      </c>
      <c r="D1742" s="40">
        <v>1737</v>
      </c>
      <c r="E1742" s="69" t="s">
        <v>2460</v>
      </c>
      <c r="F1742" s="53" t="s">
        <v>2309</v>
      </c>
      <c r="G1742" s="41"/>
      <c r="H1742" s="46"/>
      <c r="I1742" s="16" t="s">
        <v>59</v>
      </c>
      <c r="J1742" s="16" t="s">
        <v>2461</v>
      </c>
      <c r="K1742" s="16" t="s">
        <v>2462</v>
      </c>
      <c r="L1742" s="16">
        <v>2014</v>
      </c>
      <c r="M1742" s="16"/>
      <c r="N1742" s="16"/>
      <c r="O1742" s="16" t="s">
        <v>40</v>
      </c>
      <c r="P1742" s="16"/>
      <c r="Q1742" s="16"/>
      <c r="R1742" s="16"/>
      <c r="S1742" s="16"/>
      <c r="T1742" s="16"/>
      <c r="U1742" s="16"/>
      <c r="V1742" s="16" t="str">
        <f t="shared" si="0"/>
        <v>B</v>
      </c>
      <c r="W1742" s="13" t="str">
        <f t="shared" si="1"/>
        <v>Q3</v>
      </c>
      <c r="X1742" s="16" t="s">
        <v>5154</v>
      </c>
      <c r="Y1742" s="46" t="s">
        <v>5043</v>
      </c>
      <c r="Z1742" s="16" t="s">
        <v>43</v>
      </c>
    </row>
    <row r="1743" spans="1:26" ht="15" customHeight="1">
      <c r="A1743" s="48"/>
      <c r="B1743" s="48"/>
      <c r="C1743" s="89" t="s">
        <v>4935</v>
      </c>
      <c r="D1743" s="40">
        <v>1738</v>
      </c>
      <c r="E1743" s="69" t="s">
        <v>5155</v>
      </c>
      <c r="F1743" s="53" t="s">
        <v>2309</v>
      </c>
      <c r="G1743" s="41"/>
      <c r="H1743" s="46"/>
      <c r="I1743" s="16" t="s">
        <v>59</v>
      </c>
      <c r="J1743" s="16" t="s">
        <v>1967</v>
      </c>
      <c r="K1743" s="16" t="s">
        <v>621</v>
      </c>
      <c r="L1743" s="16">
        <v>2014</v>
      </c>
      <c r="M1743" s="16"/>
      <c r="N1743" s="16"/>
      <c r="O1743" s="16" t="s">
        <v>40</v>
      </c>
      <c r="P1743" s="16"/>
      <c r="Q1743" s="16"/>
      <c r="R1743" s="16"/>
      <c r="S1743" s="16"/>
      <c r="T1743" s="16"/>
      <c r="U1743" s="16"/>
      <c r="V1743" s="16" t="str">
        <f t="shared" si="0"/>
        <v>B</v>
      </c>
      <c r="W1743" s="13" t="str">
        <f t="shared" si="1"/>
        <v>Q3</v>
      </c>
      <c r="X1743" s="16"/>
      <c r="Y1743" s="16" t="s">
        <v>4990</v>
      </c>
      <c r="Z1743" s="16" t="s">
        <v>43</v>
      </c>
    </row>
    <row r="1744" spans="1:26" ht="15" customHeight="1">
      <c r="A1744" s="48"/>
      <c r="B1744" s="48"/>
      <c r="C1744" s="89" t="s">
        <v>4935</v>
      </c>
      <c r="D1744" s="40">
        <v>1739</v>
      </c>
      <c r="E1744" s="69" t="s">
        <v>5156</v>
      </c>
      <c r="F1744" s="53" t="s">
        <v>2309</v>
      </c>
      <c r="G1744" s="41"/>
      <c r="H1744" s="46"/>
      <c r="I1744" s="16" t="s">
        <v>102</v>
      </c>
      <c r="J1744" s="16" t="s">
        <v>5157</v>
      </c>
      <c r="K1744" s="16" t="s">
        <v>5158</v>
      </c>
      <c r="L1744" s="16">
        <v>2014</v>
      </c>
      <c r="M1744" s="16"/>
      <c r="N1744" s="16"/>
      <c r="O1744" s="16"/>
      <c r="P1744" s="16"/>
      <c r="Q1744" s="16"/>
      <c r="R1744" s="16" t="s">
        <v>40</v>
      </c>
      <c r="S1744" s="16"/>
      <c r="T1744" s="16"/>
      <c r="U1744" s="16"/>
      <c r="V1744" s="16" t="str">
        <f t="shared" si="0"/>
        <v>A2</v>
      </c>
      <c r="W1744" s="13" t="str">
        <f t="shared" si="1"/>
        <v>Q2</v>
      </c>
      <c r="X1744" s="16" t="s">
        <v>5159</v>
      </c>
      <c r="Y1744" s="16" t="s">
        <v>5152</v>
      </c>
      <c r="Z1744" s="16" t="s">
        <v>43</v>
      </c>
    </row>
    <row r="1745" spans="1:26" ht="15" customHeight="1">
      <c r="A1745" s="48"/>
      <c r="B1745" s="48"/>
      <c r="C1745" s="89" t="s">
        <v>4935</v>
      </c>
      <c r="D1745" s="40">
        <v>1740</v>
      </c>
      <c r="E1745" s="69" t="s">
        <v>5160</v>
      </c>
      <c r="F1745" s="53" t="s">
        <v>2309</v>
      </c>
      <c r="G1745" s="41"/>
      <c r="H1745" s="46"/>
      <c r="I1745" s="16" t="s">
        <v>59</v>
      </c>
      <c r="J1745" s="16" t="s">
        <v>804</v>
      </c>
      <c r="K1745" s="16" t="s">
        <v>805</v>
      </c>
      <c r="L1745" s="16">
        <v>2014</v>
      </c>
      <c r="M1745" s="16"/>
      <c r="N1745" s="16" t="s">
        <v>40</v>
      </c>
      <c r="O1745" s="16"/>
      <c r="P1745" s="16"/>
      <c r="Q1745" s="16"/>
      <c r="R1745" s="16"/>
      <c r="S1745" s="16"/>
      <c r="T1745" s="16"/>
      <c r="U1745" s="16"/>
      <c r="V1745" s="16" t="str">
        <f t="shared" si="0"/>
        <v>A2</v>
      </c>
      <c r="W1745" s="13" t="str">
        <f t="shared" si="1"/>
        <v>Q2</v>
      </c>
      <c r="X1745" s="16"/>
      <c r="Y1745" s="16" t="s">
        <v>5043</v>
      </c>
      <c r="Z1745" s="16" t="s">
        <v>43</v>
      </c>
    </row>
    <row r="1746" spans="1:26" ht="15" customHeight="1">
      <c r="A1746" s="48"/>
      <c r="B1746" s="48"/>
      <c r="C1746" s="89" t="s">
        <v>4935</v>
      </c>
      <c r="D1746" s="40">
        <v>1741</v>
      </c>
      <c r="E1746" s="69" t="s">
        <v>5161</v>
      </c>
      <c r="F1746" s="53" t="s">
        <v>2309</v>
      </c>
      <c r="G1746" s="41"/>
      <c r="H1746" s="46"/>
      <c r="I1746" s="16" t="s">
        <v>59</v>
      </c>
      <c r="J1746" s="16" t="s">
        <v>2457</v>
      </c>
      <c r="K1746" s="16" t="s">
        <v>380</v>
      </c>
      <c r="L1746" s="16">
        <v>2014</v>
      </c>
      <c r="M1746" s="16"/>
      <c r="N1746" s="16"/>
      <c r="O1746" s="16" t="s">
        <v>40</v>
      </c>
      <c r="P1746" s="16"/>
      <c r="Q1746" s="16"/>
      <c r="R1746" s="16"/>
      <c r="S1746" s="16"/>
      <c r="T1746" s="16"/>
      <c r="U1746" s="16"/>
      <c r="V1746" s="16" t="str">
        <f t="shared" si="0"/>
        <v>B</v>
      </c>
      <c r="W1746" s="13" t="str">
        <f t="shared" si="1"/>
        <v>Q3</v>
      </c>
      <c r="X1746" s="16"/>
      <c r="Y1746" s="16" t="s">
        <v>5084</v>
      </c>
      <c r="Z1746" s="16" t="s">
        <v>43</v>
      </c>
    </row>
    <row r="1747" spans="1:26" ht="15" customHeight="1">
      <c r="A1747" s="48"/>
      <c r="B1747" s="48"/>
      <c r="C1747" s="89" t="s">
        <v>4935</v>
      </c>
      <c r="D1747" s="40">
        <v>1742</v>
      </c>
      <c r="E1747" s="69" t="s">
        <v>5162</v>
      </c>
      <c r="F1747" s="53" t="s">
        <v>2309</v>
      </c>
      <c r="G1747" s="41"/>
      <c r="H1747" s="46"/>
      <c r="I1747" s="16" t="s">
        <v>59</v>
      </c>
      <c r="J1747" s="16" t="s">
        <v>804</v>
      </c>
      <c r="K1747" s="16" t="s">
        <v>1986</v>
      </c>
      <c r="L1747" s="16">
        <v>2014</v>
      </c>
      <c r="M1747" s="16"/>
      <c r="N1747" s="16"/>
      <c r="O1747" s="16"/>
      <c r="P1747" s="16" t="s">
        <v>40</v>
      </c>
      <c r="Q1747" s="16"/>
      <c r="R1747" s="16"/>
      <c r="S1747" s="16"/>
      <c r="T1747" s="16"/>
      <c r="U1747" s="16"/>
      <c r="V1747" s="16" t="str">
        <f t="shared" si="0"/>
        <v>C</v>
      </c>
      <c r="W1747" s="13" t="str">
        <f t="shared" si="1"/>
        <v>Q4</v>
      </c>
      <c r="X1747" s="16"/>
      <c r="Y1747" s="16" t="s">
        <v>5043</v>
      </c>
      <c r="Z1747" s="16" t="s">
        <v>43</v>
      </c>
    </row>
    <row r="1748" spans="1:26" ht="15" customHeight="1">
      <c r="A1748" s="48"/>
      <c r="B1748" s="48"/>
      <c r="C1748" s="89" t="s">
        <v>4935</v>
      </c>
      <c r="D1748" s="40">
        <v>1743</v>
      </c>
      <c r="E1748" s="69" t="s">
        <v>5163</v>
      </c>
      <c r="F1748" s="53" t="s">
        <v>2309</v>
      </c>
      <c r="G1748" s="41"/>
      <c r="H1748" s="46"/>
      <c r="I1748" s="16" t="s">
        <v>59</v>
      </c>
      <c r="J1748" s="16" t="s">
        <v>1967</v>
      </c>
      <c r="K1748" s="16" t="s">
        <v>621</v>
      </c>
      <c r="L1748" s="16">
        <v>2014</v>
      </c>
      <c r="M1748" s="16"/>
      <c r="N1748" s="16"/>
      <c r="O1748" s="16" t="s">
        <v>40</v>
      </c>
      <c r="P1748" s="16"/>
      <c r="Q1748" s="16"/>
      <c r="R1748" s="16"/>
      <c r="S1748" s="16"/>
      <c r="T1748" s="16"/>
      <c r="U1748" s="16"/>
      <c r="V1748" s="16" t="str">
        <f t="shared" si="0"/>
        <v>B</v>
      </c>
      <c r="W1748" s="13" t="str">
        <f t="shared" si="1"/>
        <v>Q3</v>
      </c>
      <c r="X1748" s="16"/>
      <c r="Y1748" s="16" t="s">
        <v>5010</v>
      </c>
      <c r="Z1748" s="16" t="s">
        <v>43</v>
      </c>
    </row>
    <row r="1749" spans="1:26" ht="15" customHeight="1">
      <c r="A1749" s="48"/>
      <c r="B1749" s="48"/>
      <c r="C1749" s="89" t="s">
        <v>4935</v>
      </c>
      <c r="D1749" s="40">
        <v>1744</v>
      </c>
      <c r="E1749" s="69" t="s">
        <v>5164</v>
      </c>
      <c r="F1749" s="53" t="s">
        <v>2309</v>
      </c>
      <c r="G1749" s="41"/>
      <c r="H1749" s="46"/>
      <c r="I1749" s="16" t="s">
        <v>59</v>
      </c>
      <c r="J1749" s="16" t="s">
        <v>804</v>
      </c>
      <c r="K1749" s="16" t="s">
        <v>805</v>
      </c>
      <c r="L1749" s="16">
        <v>2014</v>
      </c>
      <c r="M1749" s="16"/>
      <c r="N1749" s="16" t="s">
        <v>40</v>
      </c>
      <c r="O1749" s="16"/>
      <c r="P1749" s="16"/>
      <c r="Q1749" s="16"/>
      <c r="R1749" s="16"/>
      <c r="S1749" s="16"/>
      <c r="T1749" s="16"/>
      <c r="U1749" s="16"/>
      <c r="V1749" s="16" t="str">
        <f t="shared" si="0"/>
        <v>A2</v>
      </c>
      <c r="W1749" s="13" t="str">
        <f t="shared" si="1"/>
        <v>Q2</v>
      </c>
      <c r="X1749" s="16"/>
      <c r="Y1749" s="16" t="s">
        <v>5043</v>
      </c>
      <c r="Z1749" s="16" t="s">
        <v>43</v>
      </c>
    </row>
    <row r="1750" spans="1:26" ht="15" customHeight="1">
      <c r="A1750" s="48"/>
      <c r="B1750" s="48"/>
      <c r="C1750" s="89" t="s">
        <v>4935</v>
      </c>
      <c r="D1750" s="40">
        <v>1745</v>
      </c>
      <c r="E1750" s="69" t="s">
        <v>5165</v>
      </c>
      <c r="F1750" s="53" t="s">
        <v>2309</v>
      </c>
      <c r="G1750" s="41"/>
      <c r="H1750" s="46"/>
      <c r="I1750" s="16" t="s">
        <v>59</v>
      </c>
      <c r="J1750" s="16" t="s">
        <v>5166</v>
      </c>
      <c r="K1750" s="16" t="s">
        <v>1721</v>
      </c>
      <c r="L1750" s="16">
        <v>2013</v>
      </c>
      <c r="M1750" s="16"/>
      <c r="N1750" s="16"/>
      <c r="O1750" s="16"/>
      <c r="P1750" s="16" t="s">
        <v>40</v>
      </c>
      <c r="Q1750" s="16"/>
      <c r="R1750" s="16"/>
      <c r="S1750" s="16"/>
      <c r="T1750" s="16"/>
      <c r="U1750" s="16"/>
      <c r="V1750" s="16" t="str">
        <f t="shared" si="0"/>
        <v>C</v>
      </c>
      <c r="W1750" s="13" t="str">
        <f t="shared" si="1"/>
        <v>Q4</v>
      </c>
      <c r="X1750" s="16"/>
      <c r="Y1750" s="16" t="s">
        <v>5048</v>
      </c>
      <c r="Z1750" s="16" t="s">
        <v>43</v>
      </c>
    </row>
    <row r="1751" spans="1:26" ht="15" customHeight="1">
      <c r="A1751" s="48"/>
      <c r="B1751" s="48"/>
      <c r="C1751" s="89" t="s">
        <v>4935</v>
      </c>
      <c r="D1751" s="40">
        <v>1746</v>
      </c>
      <c r="E1751" s="69" t="s">
        <v>5167</v>
      </c>
      <c r="F1751" s="53" t="s">
        <v>2309</v>
      </c>
      <c r="G1751" s="41"/>
      <c r="H1751" s="46"/>
      <c r="I1751" s="16" t="s">
        <v>59</v>
      </c>
      <c r="J1751" s="16" t="s">
        <v>5166</v>
      </c>
      <c r="K1751" s="16" t="s">
        <v>1721</v>
      </c>
      <c r="L1751" s="16">
        <v>2013</v>
      </c>
      <c r="M1751" s="16"/>
      <c r="N1751" s="16"/>
      <c r="O1751" s="16"/>
      <c r="P1751" s="16" t="s">
        <v>40</v>
      </c>
      <c r="Q1751" s="16"/>
      <c r="R1751" s="16"/>
      <c r="S1751" s="16"/>
      <c r="T1751" s="16"/>
      <c r="U1751" s="16"/>
      <c r="V1751" s="16" t="str">
        <f t="shared" si="0"/>
        <v>C</v>
      </c>
      <c r="W1751" s="13" t="str">
        <f t="shared" si="1"/>
        <v>Q4</v>
      </c>
      <c r="X1751" s="16"/>
      <c r="Y1751" s="16" t="s">
        <v>5048</v>
      </c>
      <c r="Z1751" s="16" t="s">
        <v>43</v>
      </c>
    </row>
    <row r="1752" spans="1:26" ht="15" customHeight="1">
      <c r="A1752" s="48"/>
      <c r="B1752" s="48"/>
      <c r="C1752" s="89" t="s">
        <v>4935</v>
      </c>
      <c r="D1752" s="40">
        <v>1747</v>
      </c>
      <c r="E1752" s="69" t="s">
        <v>5168</v>
      </c>
      <c r="F1752" s="53" t="s">
        <v>2309</v>
      </c>
      <c r="G1752" s="41"/>
      <c r="H1752" s="46"/>
      <c r="I1752" s="16" t="s">
        <v>59</v>
      </c>
      <c r="J1752" s="16" t="s">
        <v>2523</v>
      </c>
      <c r="K1752" s="16" t="s">
        <v>2524</v>
      </c>
      <c r="L1752" s="16">
        <v>2013</v>
      </c>
      <c r="M1752" s="16"/>
      <c r="N1752" s="16"/>
      <c r="O1752" s="16" t="s">
        <v>40</v>
      </c>
      <c r="P1752" s="16"/>
      <c r="Q1752" s="16"/>
      <c r="R1752" s="16"/>
      <c r="S1752" s="16"/>
      <c r="T1752" s="16"/>
      <c r="U1752" s="16"/>
      <c r="V1752" s="16" t="str">
        <f t="shared" si="0"/>
        <v>B</v>
      </c>
      <c r="W1752" s="13" t="str">
        <f t="shared" si="1"/>
        <v>Q3</v>
      </c>
      <c r="X1752" s="16"/>
      <c r="Y1752" s="16" t="s">
        <v>5043</v>
      </c>
      <c r="Z1752" s="16" t="s">
        <v>43</v>
      </c>
    </row>
    <row r="1753" spans="1:26" ht="15" customHeight="1">
      <c r="A1753" s="48"/>
      <c r="B1753" s="48"/>
      <c r="C1753" s="89" t="s">
        <v>4935</v>
      </c>
      <c r="D1753" s="40">
        <v>1748</v>
      </c>
      <c r="E1753" s="69" t="s">
        <v>5169</v>
      </c>
      <c r="F1753" s="53" t="s">
        <v>2309</v>
      </c>
      <c r="G1753" s="41"/>
      <c r="H1753" s="46"/>
      <c r="I1753" s="16" t="s">
        <v>59</v>
      </c>
      <c r="J1753" s="16" t="s">
        <v>804</v>
      </c>
      <c r="K1753" s="16" t="s">
        <v>1986</v>
      </c>
      <c r="L1753" s="16">
        <v>2013</v>
      </c>
      <c r="M1753" s="16"/>
      <c r="N1753" s="16"/>
      <c r="O1753" s="16"/>
      <c r="P1753" s="16" t="s">
        <v>40</v>
      </c>
      <c r="Q1753" s="16"/>
      <c r="R1753" s="16"/>
      <c r="S1753" s="16"/>
      <c r="T1753" s="16"/>
      <c r="U1753" s="16"/>
      <c r="V1753" s="16" t="str">
        <f t="shared" si="0"/>
        <v>C</v>
      </c>
      <c r="W1753" s="13" t="str">
        <f t="shared" si="1"/>
        <v>Q4</v>
      </c>
      <c r="X1753" s="16"/>
      <c r="Y1753" s="16" t="s">
        <v>5043</v>
      </c>
      <c r="Z1753" s="16" t="s">
        <v>43</v>
      </c>
    </row>
    <row r="1754" spans="1:26" ht="15" customHeight="1">
      <c r="A1754" s="48"/>
      <c r="B1754" s="48"/>
      <c r="C1754" s="89" t="s">
        <v>4935</v>
      </c>
      <c r="D1754" s="40">
        <v>1749</v>
      </c>
      <c r="E1754" s="69" t="s">
        <v>5170</v>
      </c>
      <c r="F1754" s="53" t="s">
        <v>2309</v>
      </c>
      <c r="G1754" s="41"/>
      <c r="H1754" s="46"/>
      <c r="I1754" s="16" t="s">
        <v>102</v>
      </c>
      <c r="J1754" s="16" t="s">
        <v>5100</v>
      </c>
      <c r="K1754" s="16" t="s">
        <v>5101</v>
      </c>
      <c r="L1754" s="16">
        <v>2013</v>
      </c>
      <c r="M1754" s="16"/>
      <c r="N1754" s="16"/>
      <c r="O1754" s="16"/>
      <c r="P1754" s="16"/>
      <c r="Q1754" s="16"/>
      <c r="R1754" s="16"/>
      <c r="S1754" s="16"/>
      <c r="T1754" s="16" t="s">
        <v>40</v>
      </c>
      <c r="U1754" s="16"/>
      <c r="V1754" s="16" t="str">
        <f t="shared" si="0"/>
        <v>C</v>
      </c>
      <c r="W1754" s="13" t="str">
        <f t="shared" si="1"/>
        <v>Q4</v>
      </c>
      <c r="X1754" s="16"/>
      <c r="Y1754" s="16" t="s">
        <v>5010</v>
      </c>
      <c r="Z1754" s="16" t="s">
        <v>43</v>
      </c>
    </row>
    <row r="1755" spans="1:26" ht="15" customHeight="1">
      <c r="A1755" s="48"/>
      <c r="B1755" s="48"/>
      <c r="C1755" s="89" t="s">
        <v>4935</v>
      </c>
      <c r="D1755" s="40">
        <v>1750</v>
      </c>
      <c r="E1755" s="69" t="s">
        <v>5171</v>
      </c>
      <c r="F1755" s="53" t="s">
        <v>2309</v>
      </c>
      <c r="G1755" s="41"/>
      <c r="H1755" s="46"/>
      <c r="I1755" s="16" t="s">
        <v>59</v>
      </c>
      <c r="J1755" s="16" t="s">
        <v>5172</v>
      </c>
      <c r="K1755" s="16" t="s">
        <v>5173</v>
      </c>
      <c r="L1755" s="16">
        <v>2013</v>
      </c>
      <c r="M1755" s="16"/>
      <c r="N1755" s="16" t="s">
        <v>40</v>
      </c>
      <c r="O1755" s="16"/>
      <c r="P1755" s="16"/>
      <c r="Q1755" s="16"/>
      <c r="R1755" s="16"/>
      <c r="S1755" s="54" t="s">
        <v>40</v>
      </c>
      <c r="T1755" s="16"/>
      <c r="U1755" s="16"/>
      <c r="V1755" s="16" t="str">
        <f t="shared" si="0"/>
        <v>A2</v>
      </c>
      <c r="W1755" s="13" t="str">
        <f t="shared" si="1"/>
        <v>Q3</v>
      </c>
      <c r="X1755" s="16"/>
      <c r="Y1755" s="16" t="s">
        <v>5113</v>
      </c>
      <c r="Z1755" s="16" t="s">
        <v>43</v>
      </c>
    </row>
    <row r="1756" spans="1:26" ht="15" customHeight="1">
      <c r="A1756" s="48"/>
      <c r="B1756" s="48"/>
      <c r="C1756" s="89" t="s">
        <v>4935</v>
      </c>
      <c r="D1756" s="40">
        <v>1751</v>
      </c>
      <c r="E1756" s="69" t="s">
        <v>5174</v>
      </c>
      <c r="F1756" s="53" t="s">
        <v>2309</v>
      </c>
      <c r="G1756" s="41"/>
      <c r="H1756" s="46"/>
      <c r="I1756" s="16" t="s">
        <v>59</v>
      </c>
      <c r="J1756" s="16" t="s">
        <v>5175</v>
      </c>
      <c r="K1756" s="16" t="s">
        <v>5176</v>
      </c>
      <c r="L1756" s="16">
        <v>2013</v>
      </c>
      <c r="M1756" s="16"/>
      <c r="N1756" s="16"/>
      <c r="O1756" s="16"/>
      <c r="P1756" s="16"/>
      <c r="Q1756" s="16"/>
      <c r="R1756" s="16"/>
      <c r="S1756" s="16"/>
      <c r="T1756" s="16"/>
      <c r="U1756" s="16" t="s">
        <v>40</v>
      </c>
      <c r="V1756" s="16" t="str">
        <f t="shared" si="0"/>
        <v>NI</v>
      </c>
      <c r="W1756" s="13" t="str">
        <f t="shared" si="1"/>
        <v>NI</v>
      </c>
      <c r="X1756" s="16"/>
      <c r="Y1756" s="16" t="s">
        <v>5095</v>
      </c>
      <c r="Z1756" s="16" t="s">
        <v>43</v>
      </c>
    </row>
    <row r="1757" spans="1:26" ht="15" customHeight="1">
      <c r="A1757" s="48"/>
      <c r="B1757" s="48"/>
      <c r="C1757" s="89" t="s">
        <v>4935</v>
      </c>
      <c r="D1757" s="40">
        <v>1752</v>
      </c>
      <c r="E1757" s="69" t="s">
        <v>5177</v>
      </c>
      <c r="F1757" s="53" t="s">
        <v>2309</v>
      </c>
      <c r="G1757" s="41"/>
      <c r="H1757" s="46"/>
      <c r="I1757" s="16" t="s">
        <v>102</v>
      </c>
      <c r="J1757" s="16" t="s">
        <v>5178</v>
      </c>
      <c r="K1757" s="16" t="s">
        <v>5179</v>
      </c>
      <c r="L1757" s="16">
        <v>2013</v>
      </c>
      <c r="M1757" s="16"/>
      <c r="N1757" s="16"/>
      <c r="O1757" s="16"/>
      <c r="P1757" s="16"/>
      <c r="Q1757" s="16" t="s">
        <v>40</v>
      </c>
      <c r="R1757" s="16"/>
      <c r="S1757" s="16"/>
      <c r="T1757" s="16"/>
      <c r="U1757" s="16"/>
      <c r="V1757" s="16" t="str">
        <f t="shared" si="0"/>
        <v>A1</v>
      </c>
      <c r="W1757" s="13" t="str">
        <f t="shared" si="1"/>
        <v>Q1</v>
      </c>
      <c r="X1757" s="16" t="s">
        <v>5180</v>
      </c>
      <c r="Y1757" s="46" t="s">
        <v>5113</v>
      </c>
      <c r="Z1757" s="16" t="s">
        <v>43</v>
      </c>
    </row>
    <row r="1758" spans="1:26" ht="15" customHeight="1">
      <c r="A1758" s="48"/>
      <c r="B1758" s="48"/>
      <c r="C1758" s="89" t="s">
        <v>4935</v>
      </c>
      <c r="D1758" s="40">
        <v>1753</v>
      </c>
      <c r="E1758" s="69" t="s">
        <v>5181</v>
      </c>
      <c r="F1758" s="53" t="s">
        <v>2309</v>
      </c>
      <c r="G1758" s="41"/>
      <c r="H1758" s="46"/>
      <c r="I1758" s="54" t="s">
        <v>75</v>
      </c>
      <c r="J1758" s="16" t="s">
        <v>4938</v>
      </c>
      <c r="K1758" s="16" t="s">
        <v>4939</v>
      </c>
      <c r="L1758" s="16">
        <v>2013</v>
      </c>
      <c r="M1758" s="16"/>
      <c r="N1758" s="16"/>
      <c r="O1758" s="16"/>
      <c r="P1758" s="16"/>
      <c r="Q1758" s="16" t="s">
        <v>40</v>
      </c>
      <c r="R1758" s="16"/>
      <c r="S1758" s="16"/>
      <c r="T1758" s="16"/>
      <c r="U1758" s="16"/>
      <c r="V1758" s="16" t="str">
        <f t="shared" si="0"/>
        <v>A1</v>
      </c>
      <c r="W1758" s="13" t="str">
        <f t="shared" si="1"/>
        <v>Q1</v>
      </c>
      <c r="X1758" s="16" t="s">
        <v>5182</v>
      </c>
      <c r="Y1758" s="46" t="s">
        <v>5043</v>
      </c>
      <c r="Z1758" s="16" t="s">
        <v>43</v>
      </c>
    </row>
    <row r="1759" spans="1:26" ht="15" customHeight="1">
      <c r="A1759" s="48"/>
      <c r="B1759" s="48"/>
      <c r="C1759" s="89" t="s">
        <v>4935</v>
      </c>
      <c r="D1759" s="40">
        <v>1754</v>
      </c>
      <c r="E1759" s="69" t="s">
        <v>5183</v>
      </c>
      <c r="F1759" s="53" t="s">
        <v>2309</v>
      </c>
      <c r="G1759" s="41"/>
      <c r="H1759" s="46"/>
      <c r="I1759" s="16" t="s">
        <v>102</v>
      </c>
      <c r="J1759" s="16" t="s">
        <v>5178</v>
      </c>
      <c r="K1759" s="16" t="s">
        <v>5179</v>
      </c>
      <c r="L1759" s="16">
        <v>2013</v>
      </c>
      <c r="M1759" s="16"/>
      <c r="N1759" s="16"/>
      <c r="O1759" s="16"/>
      <c r="P1759" s="16"/>
      <c r="Q1759" s="16" t="s">
        <v>40</v>
      </c>
      <c r="R1759" s="16"/>
      <c r="S1759" s="16"/>
      <c r="T1759" s="16"/>
      <c r="U1759" s="16"/>
      <c r="V1759" s="16" t="str">
        <f t="shared" si="0"/>
        <v>A1</v>
      </c>
      <c r="W1759" s="13" t="str">
        <f t="shared" si="1"/>
        <v>Q1</v>
      </c>
      <c r="X1759" s="16" t="s">
        <v>5184</v>
      </c>
      <c r="Y1759" s="46" t="s">
        <v>5056</v>
      </c>
      <c r="Z1759" s="16" t="s">
        <v>43</v>
      </c>
    </row>
    <row r="1760" spans="1:26" ht="15" customHeight="1">
      <c r="A1760" s="48"/>
      <c r="B1760" s="48"/>
      <c r="C1760" s="89" t="s">
        <v>4935</v>
      </c>
      <c r="D1760" s="40">
        <v>1755</v>
      </c>
      <c r="E1760" s="69" t="s">
        <v>5185</v>
      </c>
      <c r="F1760" s="53" t="s">
        <v>2309</v>
      </c>
      <c r="G1760" s="41"/>
      <c r="H1760" s="46"/>
      <c r="I1760" s="16" t="s">
        <v>59</v>
      </c>
      <c r="J1760" s="16" t="s">
        <v>2574</v>
      </c>
      <c r="K1760" s="16" t="s">
        <v>374</v>
      </c>
      <c r="L1760" s="16">
        <v>2013</v>
      </c>
      <c r="M1760" s="16" t="s">
        <v>40</v>
      </c>
      <c r="N1760" s="16"/>
      <c r="O1760" s="16"/>
      <c r="P1760" s="16"/>
      <c r="Q1760" s="16"/>
      <c r="R1760" s="16"/>
      <c r="S1760" s="54" t="s">
        <v>40</v>
      </c>
      <c r="T1760" s="16"/>
      <c r="U1760" s="16"/>
      <c r="V1760" s="16" t="str">
        <f t="shared" si="0"/>
        <v>A1</v>
      </c>
      <c r="W1760" s="13" t="str">
        <f t="shared" si="1"/>
        <v>Q3</v>
      </c>
      <c r="X1760" s="16"/>
      <c r="Y1760" s="16" t="s">
        <v>5010</v>
      </c>
      <c r="Z1760" s="16" t="s">
        <v>43</v>
      </c>
    </row>
    <row r="1761" spans="1:26" ht="15" customHeight="1">
      <c r="A1761" s="48"/>
      <c r="B1761" s="48"/>
      <c r="C1761" s="89" t="s">
        <v>4935</v>
      </c>
      <c r="D1761" s="40">
        <v>1756</v>
      </c>
      <c r="E1761" s="69" t="s">
        <v>5186</v>
      </c>
      <c r="F1761" s="53" t="s">
        <v>2309</v>
      </c>
      <c r="G1761" s="41"/>
      <c r="H1761" s="46"/>
      <c r="I1761" s="16" t="s">
        <v>59</v>
      </c>
      <c r="J1761" s="16" t="s">
        <v>5187</v>
      </c>
      <c r="K1761" s="16" t="s">
        <v>5188</v>
      </c>
      <c r="L1761" s="16">
        <v>2013</v>
      </c>
      <c r="M1761" s="16"/>
      <c r="N1761" s="16"/>
      <c r="O1761" s="16"/>
      <c r="P1761" s="16" t="s">
        <v>40</v>
      </c>
      <c r="Q1761" s="16"/>
      <c r="R1761" s="16"/>
      <c r="S1761" s="16"/>
      <c r="T1761" s="16"/>
      <c r="U1761" s="16"/>
      <c r="V1761" s="16" t="str">
        <f t="shared" si="0"/>
        <v>C</v>
      </c>
      <c r="W1761" s="13" t="str">
        <f t="shared" si="1"/>
        <v>Q4</v>
      </c>
      <c r="X1761" s="16" t="s">
        <v>5189</v>
      </c>
      <c r="Y1761" s="46" t="s">
        <v>5043</v>
      </c>
      <c r="Z1761" s="16" t="s">
        <v>43</v>
      </c>
    </row>
    <row r="1762" spans="1:26" ht="15" customHeight="1">
      <c r="A1762" s="48"/>
      <c r="B1762" s="48"/>
      <c r="C1762" s="89" t="s">
        <v>4935</v>
      </c>
      <c r="D1762" s="40">
        <v>1757</v>
      </c>
      <c r="E1762" s="69" t="s">
        <v>5170</v>
      </c>
      <c r="F1762" s="53" t="s">
        <v>2309</v>
      </c>
      <c r="G1762" s="41"/>
      <c r="H1762" s="46"/>
      <c r="I1762" s="16" t="s">
        <v>102</v>
      </c>
      <c r="J1762" s="16" t="s">
        <v>5100</v>
      </c>
      <c r="K1762" s="16" t="s">
        <v>5101</v>
      </c>
      <c r="L1762" s="16">
        <v>2013</v>
      </c>
      <c r="M1762" s="16"/>
      <c r="N1762" s="16"/>
      <c r="O1762" s="16"/>
      <c r="P1762" s="16"/>
      <c r="Q1762" s="16"/>
      <c r="R1762" s="16"/>
      <c r="S1762" s="16"/>
      <c r="T1762" s="16" t="s">
        <v>40</v>
      </c>
      <c r="U1762" s="16"/>
      <c r="V1762" s="16" t="str">
        <f t="shared" si="0"/>
        <v>C</v>
      </c>
      <c r="W1762" s="13" t="str">
        <f t="shared" si="1"/>
        <v>Q4</v>
      </c>
      <c r="X1762" s="16" t="s">
        <v>5190</v>
      </c>
      <c r="Y1762" s="46" t="s">
        <v>5043</v>
      </c>
      <c r="Z1762" s="16" t="s">
        <v>43</v>
      </c>
    </row>
    <row r="1763" spans="1:26" ht="15" customHeight="1">
      <c r="A1763" s="48"/>
      <c r="B1763" s="48"/>
      <c r="C1763" s="89" t="s">
        <v>4935</v>
      </c>
      <c r="D1763" s="40">
        <v>1758</v>
      </c>
      <c r="E1763" s="69" t="s">
        <v>5171</v>
      </c>
      <c r="F1763" s="53" t="s">
        <v>2309</v>
      </c>
      <c r="G1763" s="41"/>
      <c r="H1763" s="46"/>
      <c r="I1763" s="16" t="s">
        <v>59</v>
      </c>
      <c r="J1763" s="16" t="s">
        <v>5172</v>
      </c>
      <c r="K1763" s="16" t="s">
        <v>5173</v>
      </c>
      <c r="L1763" s="16">
        <v>2013</v>
      </c>
      <c r="M1763" s="16"/>
      <c r="N1763" s="16" t="s">
        <v>40</v>
      </c>
      <c r="O1763" s="16"/>
      <c r="P1763" s="16"/>
      <c r="Q1763" s="16"/>
      <c r="R1763" s="16"/>
      <c r="S1763" s="16"/>
      <c r="T1763" s="54" t="s">
        <v>40</v>
      </c>
      <c r="U1763" s="16"/>
      <c r="V1763" s="16" t="str">
        <f t="shared" si="0"/>
        <v>A2</v>
      </c>
      <c r="W1763" s="13" t="str">
        <f t="shared" si="1"/>
        <v>Q4</v>
      </c>
      <c r="X1763" s="16"/>
      <c r="Y1763" s="16" t="s">
        <v>5043</v>
      </c>
      <c r="Z1763" s="16" t="s">
        <v>43</v>
      </c>
    </row>
    <row r="1764" spans="1:26" ht="15" customHeight="1">
      <c r="A1764" s="86"/>
      <c r="B1764" s="86"/>
      <c r="C1764" s="92" t="s">
        <v>5191</v>
      </c>
      <c r="D1764" s="40">
        <v>1759</v>
      </c>
      <c r="E1764" s="77" t="s">
        <v>34</v>
      </c>
      <c r="F1764" s="11" t="s">
        <v>35</v>
      </c>
      <c r="G1764" s="93"/>
      <c r="H1764" s="14"/>
      <c r="I1764" s="14" t="s">
        <v>37</v>
      </c>
      <c r="J1764" s="14" t="s">
        <v>38</v>
      </c>
      <c r="K1764" s="14" t="s">
        <v>39</v>
      </c>
      <c r="L1764" s="14">
        <v>2021</v>
      </c>
      <c r="M1764" s="14"/>
      <c r="N1764" s="14" t="s">
        <v>40</v>
      </c>
      <c r="O1764" s="14"/>
      <c r="P1764" s="14"/>
      <c r="Q1764" s="14"/>
      <c r="R1764" s="14" t="s">
        <v>172</v>
      </c>
      <c r="S1764" s="14"/>
      <c r="T1764" s="14"/>
      <c r="U1764" s="14"/>
      <c r="V1764" s="16" t="str">
        <f t="shared" si="0"/>
        <v>A2</v>
      </c>
      <c r="W1764" s="13" t="str">
        <f t="shared" si="1"/>
        <v>Q2</v>
      </c>
      <c r="X1764" s="88" t="s">
        <v>41</v>
      </c>
      <c r="Y1764" s="14" t="s">
        <v>5192</v>
      </c>
      <c r="Z1764" s="12" t="s">
        <v>43</v>
      </c>
    </row>
    <row r="1765" spans="1:26" ht="15" customHeight="1">
      <c r="A1765" s="48"/>
      <c r="B1765" s="48"/>
      <c r="C1765" s="94" t="s">
        <v>5191</v>
      </c>
      <c r="D1765" s="40">
        <v>1760</v>
      </c>
      <c r="E1765" s="123" t="s">
        <v>5193</v>
      </c>
      <c r="F1765" s="42" t="s">
        <v>35</v>
      </c>
      <c r="G1765" s="43"/>
      <c r="H1765" s="44"/>
      <c r="I1765" s="46" t="s">
        <v>190</v>
      </c>
      <c r="J1765" s="46" t="s">
        <v>826</v>
      </c>
      <c r="K1765" s="46" t="s">
        <v>827</v>
      </c>
      <c r="L1765" s="47">
        <v>2020</v>
      </c>
      <c r="M1765" s="46"/>
      <c r="N1765" s="46"/>
      <c r="O1765" s="45" t="s">
        <v>40</v>
      </c>
      <c r="P1765" s="46"/>
      <c r="Q1765" s="46"/>
      <c r="R1765" s="46"/>
      <c r="S1765" s="45" t="s">
        <v>40</v>
      </c>
      <c r="T1765" s="46"/>
      <c r="U1765" s="46"/>
      <c r="V1765" s="16" t="str">
        <f t="shared" si="0"/>
        <v>B</v>
      </c>
      <c r="W1765" s="13" t="str">
        <f t="shared" si="1"/>
        <v>Q3</v>
      </c>
      <c r="X1765" s="44" t="s">
        <v>5194</v>
      </c>
      <c r="Y1765" s="44" t="s">
        <v>5195</v>
      </c>
      <c r="Z1765" s="47" t="s">
        <v>43</v>
      </c>
    </row>
    <row r="1766" spans="1:26" ht="15" customHeight="1">
      <c r="A1766" s="17"/>
      <c r="B1766" s="17"/>
      <c r="C1766" s="18"/>
      <c r="D1766" s="19"/>
      <c r="E1766" s="20" t="s">
        <v>44</v>
      </c>
      <c r="F1766" s="21" t="s">
        <v>35</v>
      </c>
      <c r="G1766" s="22"/>
      <c r="H1766" s="23"/>
      <c r="I1766" s="24" t="s">
        <v>45</v>
      </c>
      <c r="J1766" s="24" t="s">
        <v>46</v>
      </c>
      <c r="K1766" s="24" t="s">
        <v>47</v>
      </c>
      <c r="L1766" s="25">
        <v>2022</v>
      </c>
      <c r="M1766" s="26"/>
      <c r="N1766" s="26"/>
      <c r="O1766" s="24" t="s">
        <v>40</v>
      </c>
      <c r="P1766" s="26"/>
      <c r="Q1766" s="26"/>
      <c r="R1766" s="26"/>
      <c r="S1766" s="24" t="s">
        <v>40</v>
      </c>
      <c r="T1766" s="26"/>
      <c r="U1766" s="26"/>
      <c r="V1766" s="16" t="str">
        <f t="shared" si="0"/>
        <v>B</v>
      </c>
      <c r="W1766" s="13" t="str">
        <f t="shared" si="1"/>
        <v>Q3</v>
      </c>
      <c r="X1766" s="25" t="s">
        <v>48</v>
      </c>
      <c r="Y1766" s="25" t="s">
        <v>49</v>
      </c>
      <c r="Z1766" s="25" t="s">
        <v>43</v>
      </c>
    </row>
    <row r="1767" spans="1:26" ht="15" customHeight="1">
      <c r="A1767" s="17"/>
      <c r="B1767" s="17"/>
      <c r="C1767" s="18"/>
      <c r="D1767" s="19"/>
      <c r="E1767" s="20" t="s">
        <v>50</v>
      </c>
      <c r="F1767" s="21" t="s">
        <v>51</v>
      </c>
      <c r="G1767" s="22"/>
      <c r="H1767" s="23"/>
      <c r="I1767" s="24" t="s">
        <v>52</v>
      </c>
      <c r="J1767" s="24" t="s">
        <v>53</v>
      </c>
      <c r="K1767" s="24" t="s">
        <v>54</v>
      </c>
      <c r="L1767" s="25">
        <v>2022</v>
      </c>
      <c r="M1767" s="26"/>
      <c r="N1767" s="24" t="s">
        <v>40</v>
      </c>
      <c r="O1767" s="24"/>
      <c r="P1767" s="26"/>
      <c r="Q1767" s="26"/>
      <c r="R1767" s="24" t="s">
        <v>40</v>
      </c>
      <c r="S1767" s="24"/>
      <c r="T1767" s="26"/>
      <c r="U1767" s="26"/>
      <c r="V1767" s="16" t="str">
        <f t="shared" si="0"/>
        <v>A2</v>
      </c>
      <c r="W1767" s="13" t="str">
        <f t="shared" si="1"/>
        <v>Q2</v>
      </c>
      <c r="X1767" s="124" t="s">
        <v>55</v>
      </c>
      <c r="Y1767" s="25" t="s">
        <v>56</v>
      </c>
      <c r="Z1767" s="25" t="s">
        <v>43</v>
      </c>
    </row>
    <row r="1768" spans="1:26" ht="15" customHeight="1">
      <c r="A1768" s="48"/>
      <c r="B1768" s="48"/>
      <c r="C1768" s="94" t="s">
        <v>5191</v>
      </c>
      <c r="D1768" s="40">
        <v>1761</v>
      </c>
      <c r="E1768" s="41" t="s">
        <v>57</v>
      </c>
      <c r="F1768" s="42" t="s">
        <v>51</v>
      </c>
      <c r="G1768" s="43"/>
      <c r="H1768" s="44"/>
      <c r="I1768" s="45" t="s">
        <v>59</v>
      </c>
      <c r="J1768" s="45" t="s">
        <v>60</v>
      </c>
      <c r="K1768" s="46" t="s">
        <v>61</v>
      </c>
      <c r="L1768" s="47">
        <v>2020</v>
      </c>
      <c r="M1768" s="46"/>
      <c r="N1768" s="46"/>
      <c r="O1768" s="45" t="s">
        <v>40</v>
      </c>
      <c r="P1768" s="46"/>
      <c r="Q1768" s="46"/>
      <c r="R1768" s="46"/>
      <c r="S1768" s="46"/>
      <c r="T1768" s="46"/>
      <c r="U1768" s="46"/>
      <c r="V1768" s="16" t="str">
        <f t="shared" si="0"/>
        <v>B</v>
      </c>
      <c r="W1768" s="13" t="str">
        <f t="shared" si="1"/>
        <v>Q3</v>
      </c>
      <c r="X1768" s="44" t="s">
        <v>62</v>
      </c>
      <c r="Y1768" s="44" t="s">
        <v>63</v>
      </c>
      <c r="Z1768" s="47" t="s">
        <v>43</v>
      </c>
    </row>
    <row r="1769" spans="1:26" ht="15" customHeight="1">
      <c r="A1769" s="48"/>
      <c r="B1769" s="48"/>
      <c r="C1769" s="94" t="s">
        <v>5191</v>
      </c>
      <c r="D1769" s="40">
        <v>1762</v>
      </c>
      <c r="E1769" s="41" t="s">
        <v>5196</v>
      </c>
      <c r="F1769" s="42" t="s">
        <v>58</v>
      </c>
      <c r="G1769" s="42" t="s">
        <v>35</v>
      </c>
      <c r="H1769" s="44"/>
      <c r="I1769" s="45" t="s">
        <v>65</v>
      </c>
      <c r="J1769" s="49" t="s">
        <v>66</v>
      </c>
      <c r="K1769" s="46" t="s">
        <v>67</v>
      </c>
      <c r="L1769" s="47">
        <v>2019</v>
      </c>
      <c r="M1769" s="46"/>
      <c r="N1769" s="46"/>
      <c r="O1769" s="46"/>
      <c r="P1769" s="46"/>
      <c r="Q1769" s="46"/>
      <c r="R1769" s="46"/>
      <c r="S1769" s="46"/>
      <c r="T1769" s="45" t="s">
        <v>40</v>
      </c>
      <c r="U1769" s="46"/>
      <c r="V1769" s="16" t="str">
        <f t="shared" si="0"/>
        <v>C</v>
      </c>
      <c r="W1769" s="13" t="str">
        <f t="shared" si="1"/>
        <v>Q4</v>
      </c>
      <c r="X1769" s="44" t="s">
        <v>5197</v>
      </c>
      <c r="Y1769" s="44" t="s">
        <v>5198</v>
      </c>
      <c r="Z1769" s="47" t="s">
        <v>43</v>
      </c>
    </row>
    <row r="1770" spans="1:26" ht="15" customHeight="1">
      <c r="A1770" s="48"/>
      <c r="B1770" s="48"/>
      <c r="C1770" s="94" t="s">
        <v>5191</v>
      </c>
      <c r="D1770" s="40">
        <v>1763</v>
      </c>
      <c r="E1770" s="43" t="s">
        <v>64</v>
      </c>
      <c r="F1770" s="42" t="s">
        <v>51</v>
      </c>
      <c r="G1770" s="43"/>
      <c r="H1770" s="44"/>
      <c r="I1770" s="46" t="s">
        <v>65</v>
      </c>
      <c r="J1770" s="49" t="s">
        <v>66</v>
      </c>
      <c r="K1770" s="46" t="s">
        <v>67</v>
      </c>
      <c r="L1770" s="47">
        <v>2020</v>
      </c>
      <c r="M1770" s="46"/>
      <c r="N1770" s="46"/>
      <c r="O1770" s="46"/>
      <c r="P1770" s="46"/>
      <c r="Q1770" s="46"/>
      <c r="R1770" s="46"/>
      <c r="S1770" s="46"/>
      <c r="T1770" s="45" t="s">
        <v>40</v>
      </c>
      <c r="U1770" s="46"/>
      <c r="V1770" s="16" t="str">
        <f t="shared" si="0"/>
        <v>C</v>
      </c>
      <c r="W1770" s="13" t="str">
        <f t="shared" si="1"/>
        <v>Q4</v>
      </c>
      <c r="X1770" s="50" t="s">
        <v>68</v>
      </c>
      <c r="Y1770" s="44" t="s">
        <v>63</v>
      </c>
      <c r="Z1770" s="47" t="s">
        <v>43</v>
      </c>
    </row>
    <row r="1771" spans="1:26" ht="15" customHeight="1">
      <c r="A1771" s="48"/>
      <c r="B1771" s="48"/>
      <c r="C1771" s="94" t="s">
        <v>5191</v>
      </c>
      <c r="D1771" s="40">
        <v>1764</v>
      </c>
      <c r="E1771" s="43" t="s">
        <v>69</v>
      </c>
      <c r="F1771" s="42" t="s">
        <v>58</v>
      </c>
      <c r="G1771" s="43"/>
      <c r="H1771" s="44"/>
      <c r="I1771" s="46" t="s">
        <v>65</v>
      </c>
      <c r="J1771" s="49" t="s">
        <v>66</v>
      </c>
      <c r="K1771" s="46" t="s">
        <v>67</v>
      </c>
      <c r="L1771" s="47">
        <v>2020</v>
      </c>
      <c r="M1771" s="46"/>
      <c r="N1771" s="46"/>
      <c r="O1771" s="46"/>
      <c r="P1771" s="46"/>
      <c r="Q1771" s="46"/>
      <c r="R1771" s="46"/>
      <c r="S1771" s="46"/>
      <c r="T1771" s="45" t="s">
        <v>40</v>
      </c>
      <c r="U1771" s="46"/>
      <c r="V1771" s="16" t="str">
        <f t="shared" si="0"/>
        <v>C</v>
      </c>
      <c r="W1771" s="13" t="str">
        <f t="shared" si="1"/>
        <v>Q4</v>
      </c>
      <c r="X1771" s="50" t="s">
        <v>70</v>
      </c>
      <c r="Y1771" s="44" t="s">
        <v>63</v>
      </c>
      <c r="Z1771" s="47" t="s">
        <v>43</v>
      </c>
    </row>
    <row r="1772" spans="1:26" ht="15" customHeight="1">
      <c r="A1772" s="48"/>
      <c r="B1772" s="48"/>
      <c r="C1772" s="94" t="s">
        <v>5191</v>
      </c>
      <c r="D1772" s="40">
        <v>1765</v>
      </c>
      <c r="E1772" s="43" t="s">
        <v>71</v>
      </c>
      <c r="F1772" s="42" t="s">
        <v>72</v>
      </c>
      <c r="G1772" s="43"/>
      <c r="H1772" s="44"/>
      <c r="I1772" s="46" t="s">
        <v>65</v>
      </c>
      <c r="J1772" s="49" t="s">
        <v>66</v>
      </c>
      <c r="K1772" s="46" t="s">
        <v>67</v>
      </c>
      <c r="L1772" s="47">
        <v>2020</v>
      </c>
      <c r="M1772" s="46"/>
      <c r="N1772" s="46"/>
      <c r="O1772" s="46"/>
      <c r="P1772" s="46"/>
      <c r="Q1772" s="46"/>
      <c r="R1772" s="46"/>
      <c r="S1772" s="46"/>
      <c r="T1772" s="45" t="s">
        <v>40</v>
      </c>
      <c r="U1772" s="46"/>
      <c r="V1772" s="16" t="str">
        <f t="shared" si="0"/>
        <v>C</v>
      </c>
      <c r="W1772" s="13" t="str">
        <f t="shared" si="1"/>
        <v>Q4</v>
      </c>
      <c r="X1772" s="50" t="s">
        <v>73</v>
      </c>
      <c r="Y1772" s="44" t="s">
        <v>63</v>
      </c>
      <c r="Z1772" s="47" t="s">
        <v>43</v>
      </c>
    </row>
    <row r="1773" spans="1:26" ht="15" customHeight="1">
      <c r="A1773" s="125"/>
      <c r="B1773" s="125"/>
      <c r="C1773" s="126"/>
      <c r="D1773" s="127"/>
      <c r="E1773" s="128" t="s">
        <v>5199</v>
      </c>
      <c r="F1773" s="129"/>
      <c r="G1773" s="129"/>
      <c r="H1773" s="130"/>
      <c r="I1773" s="131"/>
      <c r="J1773" s="131"/>
      <c r="K1773" s="131"/>
      <c r="L1773" s="132">
        <v>2020</v>
      </c>
      <c r="M1773" s="131"/>
      <c r="N1773" s="131"/>
      <c r="O1773" s="131"/>
      <c r="P1773" s="131"/>
      <c r="Q1773" s="131"/>
      <c r="R1773" s="133"/>
      <c r="S1773" s="131"/>
      <c r="T1773" s="131"/>
      <c r="U1773" s="133" t="s">
        <v>40</v>
      </c>
      <c r="V1773" s="134" t="s">
        <v>5200</v>
      </c>
      <c r="W1773" s="134" t="s">
        <v>5200</v>
      </c>
      <c r="X1773" s="132" t="s">
        <v>5201</v>
      </c>
      <c r="Y1773" s="132" t="s">
        <v>5202</v>
      </c>
      <c r="Z1773" s="132" t="s">
        <v>43</v>
      </c>
    </row>
    <row r="1774" spans="1:26" ht="15" customHeight="1">
      <c r="A1774" s="17"/>
      <c r="B1774" s="17"/>
      <c r="C1774" s="18"/>
      <c r="D1774" s="19">
        <v>1766</v>
      </c>
      <c r="E1774" s="135" t="s">
        <v>123</v>
      </c>
      <c r="F1774" s="21" t="s">
        <v>58</v>
      </c>
      <c r="G1774" s="21" t="s">
        <v>35</v>
      </c>
      <c r="H1774" s="23"/>
      <c r="I1774" s="26"/>
      <c r="J1774" s="26" t="s">
        <v>125</v>
      </c>
      <c r="K1774" s="26" t="s">
        <v>126</v>
      </c>
      <c r="L1774" s="23">
        <v>2021</v>
      </c>
      <c r="M1774" s="26"/>
      <c r="N1774" s="26"/>
      <c r="O1774" s="26"/>
      <c r="P1774" s="26"/>
      <c r="Q1774" s="26"/>
      <c r="R1774" s="24" t="s">
        <v>172</v>
      </c>
      <c r="S1774" s="26"/>
      <c r="T1774" s="26"/>
      <c r="U1774" s="26"/>
      <c r="V1774" s="16" t="str">
        <f t="shared" ref="V1774:V1778" si="2">IF(U1774="X","NI",IF(M1774="X","A1",IF(N1774="X","A2",IF(O1774="X","B",IF(P1774="X","C",IF(U1774="X","NI",IF(Q1774="X","A1",IF(R1774="X","A2",IF(S1774="X","B",IF(T1774="X","C","NA"))))))))))</f>
        <v>A2</v>
      </c>
      <c r="W1774" s="13" t="str">
        <f t="shared" ref="W1774:W1778" si="3">IF(U1774="X","NI",IF(Q1774="X","Q1",IF(R1774="X","Q2",IF(S1774="X","Q3",IF(T1774="X","Q4",IF(U1774="X","NI",IF(M1774="X","Q1",IF(N1774="X","Q2",IF(O1774="X","Q3",IF(P1774="X","Q4","NA"))))))))))</f>
        <v>Q2</v>
      </c>
      <c r="X1774" s="23" t="s">
        <v>127</v>
      </c>
      <c r="Y1774" s="23" t="s">
        <v>128</v>
      </c>
      <c r="Z1774" s="23" t="s">
        <v>43</v>
      </c>
    </row>
    <row r="1775" spans="1:26" ht="15" customHeight="1">
      <c r="A1775" s="17"/>
      <c r="B1775" s="17"/>
      <c r="C1775" s="18"/>
      <c r="D1775" s="19">
        <v>1767</v>
      </c>
      <c r="E1775" s="135" t="s">
        <v>142</v>
      </c>
      <c r="F1775" s="21" t="s">
        <v>51</v>
      </c>
      <c r="G1775" s="22"/>
      <c r="H1775" s="23"/>
      <c r="I1775" s="26"/>
      <c r="J1775" s="26" t="s">
        <v>143</v>
      </c>
      <c r="K1775" s="24" t="s">
        <v>144</v>
      </c>
      <c r="L1775" s="25">
        <v>2022</v>
      </c>
      <c r="M1775" s="26"/>
      <c r="N1775" s="26"/>
      <c r="O1775" s="26"/>
      <c r="P1775" s="26"/>
      <c r="Q1775" s="24" t="s">
        <v>40</v>
      </c>
      <c r="R1775" s="26"/>
      <c r="S1775" s="26"/>
      <c r="T1775" s="26"/>
      <c r="U1775" s="26"/>
      <c r="V1775" s="16" t="str">
        <f t="shared" si="2"/>
        <v>A1</v>
      </c>
      <c r="W1775" s="13" t="str">
        <f t="shared" si="3"/>
        <v>Q1</v>
      </c>
      <c r="X1775" s="23" t="s">
        <v>145</v>
      </c>
      <c r="Y1775" s="23" t="s">
        <v>146</v>
      </c>
      <c r="Z1775" s="23" t="s">
        <v>43</v>
      </c>
    </row>
    <row r="1776" spans="1:26" ht="15" customHeight="1">
      <c r="A1776" s="17"/>
      <c r="B1776" s="17"/>
      <c r="C1776" s="18"/>
      <c r="D1776" s="19">
        <v>1768</v>
      </c>
      <c r="E1776" s="135" t="s">
        <v>5203</v>
      </c>
      <c r="F1776" s="21" t="s">
        <v>35</v>
      </c>
      <c r="G1776" s="21" t="s">
        <v>51</v>
      </c>
      <c r="H1776" s="23"/>
      <c r="I1776" s="26" t="s">
        <v>4787</v>
      </c>
      <c r="J1776" s="26" t="s">
        <v>5204</v>
      </c>
      <c r="K1776" s="26" t="s">
        <v>5205</v>
      </c>
      <c r="L1776" s="23">
        <v>2021</v>
      </c>
      <c r="M1776" s="26"/>
      <c r="N1776" s="26"/>
      <c r="O1776" s="26"/>
      <c r="P1776" s="26"/>
      <c r="Q1776" s="24" t="s">
        <v>40</v>
      </c>
      <c r="R1776" s="26"/>
      <c r="S1776" s="26"/>
      <c r="T1776" s="26"/>
      <c r="U1776" s="26"/>
      <c r="V1776" s="16" t="str">
        <f t="shared" si="2"/>
        <v>A1</v>
      </c>
      <c r="W1776" s="13" t="str">
        <f t="shared" si="3"/>
        <v>Q1</v>
      </c>
      <c r="X1776" s="136" t="s">
        <v>5206</v>
      </c>
      <c r="Y1776" s="23" t="s">
        <v>5207</v>
      </c>
      <c r="Z1776" s="23" t="s">
        <v>43</v>
      </c>
    </row>
    <row r="1777" spans="1:26" ht="15" customHeight="1">
      <c r="A1777" s="137"/>
      <c r="B1777" s="137"/>
      <c r="C1777" s="18"/>
      <c r="D1777" s="19">
        <v>1769</v>
      </c>
      <c r="E1777" s="59" t="s">
        <v>164</v>
      </c>
      <c r="F1777" s="60" t="s">
        <v>35</v>
      </c>
      <c r="G1777" s="135"/>
      <c r="H1777" s="26"/>
      <c r="I1777" s="61" t="s">
        <v>124</v>
      </c>
      <c r="J1777" s="26" t="s">
        <v>165</v>
      </c>
      <c r="K1777" s="62" t="s">
        <v>166</v>
      </c>
      <c r="L1777" s="26">
        <v>2021</v>
      </c>
      <c r="M1777" s="62"/>
      <c r="N1777" s="62"/>
      <c r="O1777" s="62"/>
      <c r="P1777" s="62"/>
      <c r="Q1777" s="62"/>
      <c r="R1777" s="62"/>
      <c r="S1777" s="62"/>
      <c r="T1777" s="62"/>
      <c r="U1777" s="63" t="s">
        <v>40</v>
      </c>
      <c r="V1777" s="16" t="str">
        <f t="shared" si="2"/>
        <v>NI</v>
      </c>
      <c r="W1777" s="13" t="str">
        <f t="shared" si="3"/>
        <v>NI</v>
      </c>
      <c r="X1777" s="136" t="s">
        <v>5208</v>
      </c>
      <c r="Y1777" s="24" t="s">
        <v>63</v>
      </c>
      <c r="Z1777" s="26"/>
    </row>
    <row r="1778" spans="1:26" ht="15" customHeight="1">
      <c r="A1778" s="48"/>
      <c r="B1778" s="48"/>
      <c r="C1778" s="94" t="s">
        <v>5191</v>
      </c>
      <c r="D1778" s="40">
        <v>1770</v>
      </c>
      <c r="E1778" s="69" t="s">
        <v>178</v>
      </c>
      <c r="F1778" s="53" t="s">
        <v>58</v>
      </c>
      <c r="G1778" s="41"/>
      <c r="H1778" s="46"/>
      <c r="I1778" s="46" t="s">
        <v>37</v>
      </c>
      <c r="J1778" s="46" t="s">
        <v>38</v>
      </c>
      <c r="K1778" s="46" t="s">
        <v>39</v>
      </c>
      <c r="L1778" s="46">
        <v>2021</v>
      </c>
      <c r="M1778" s="46"/>
      <c r="N1778" s="46" t="s">
        <v>40</v>
      </c>
      <c r="O1778" s="46"/>
      <c r="P1778" s="46"/>
      <c r="Q1778" s="46"/>
      <c r="R1778" s="46" t="s">
        <v>172</v>
      </c>
      <c r="S1778" s="46"/>
      <c r="T1778" s="46"/>
      <c r="U1778" s="46"/>
      <c r="V1778" s="16" t="str">
        <f t="shared" si="2"/>
        <v>A2</v>
      </c>
      <c r="W1778" s="13" t="str">
        <f t="shared" si="3"/>
        <v>Q2</v>
      </c>
      <c r="X1778" s="85" t="s">
        <v>180</v>
      </c>
      <c r="Y1778" s="85" t="s">
        <v>5209</v>
      </c>
      <c r="Z1778" s="46" t="s">
        <v>43</v>
      </c>
    </row>
    <row r="1779" spans="1:26" ht="15" customHeight="1">
      <c r="A1779" s="17"/>
      <c r="B1779" s="17"/>
      <c r="C1779" s="18"/>
      <c r="D1779" s="19"/>
      <c r="E1779" s="138" t="s">
        <v>5210</v>
      </c>
      <c r="F1779" s="60"/>
      <c r="G1779" s="135"/>
      <c r="H1779" s="26"/>
      <c r="I1779" s="26"/>
      <c r="J1779" s="26"/>
      <c r="K1779" s="26"/>
      <c r="L1779" s="24">
        <v>2020</v>
      </c>
      <c r="M1779" s="26"/>
      <c r="N1779" s="26"/>
      <c r="O1779" s="26"/>
      <c r="P1779" s="26"/>
      <c r="Q1779" s="26"/>
      <c r="R1779" s="26"/>
      <c r="S1779" s="26"/>
      <c r="T1779" s="26"/>
      <c r="U1779" s="24" t="s">
        <v>40</v>
      </c>
      <c r="V1779" s="61" t="s">
        <v>5200</v>
      </c>
      <c r="W1779" s="61" t="s">
        <v>5200</v>
      </c>
      <c r="X1779" s="139" t="s">
        <v>5211</v>
      </c>
      <c r="Y1779" s="24" t="s">
        <v>5212</v>
      </c>
      <c r="Z1779" s="24" t="s">
        <v>43</v>
      </c>
    </row>
    <row r="1780" spans="1:26" ht="15" customHeight="1">
      <c r="A1780" s="48"/>
      <c r="B1780" s="48"/>
      <c r="C1780" s="94" t="s">
        <v>5191</v>
      </c>
      <c r="D1780" s="40">
        <v>1771</v>
      </c>
      <c r="E1780" s="69" t="s">
        <v>182</v>
      </c>
      <c r="F1780" s="53" t="s">
        <v>51</v>
      </c>
      <c r="G1780" s="41"/>
      <c r="H1780" s="46"/>
      <c r="I1780" s="46" t="s">
        <v>65</v>
      </c>
      <c r="J1780" s="46" t="s">
        <v>66</v>
      </c>
      <c r="K1780" s="46" t="s">
        <v>67</v>
      </c>
      <c r="L1780" s="46">
        <v>2021</v>
      </c>
      <c r="M1780" s="46"/>
      <c r="N1780" s="46"/>
      <c r="O1780" s="46" t="s">
        <v>40</v>
      </c>
      <c r="P1780" s="46"/>
      <c r="Q1780" s="46"/>
      <c r="R1780" s="46"/>
      <c r="S1780" s="46" t="s">
        <v>172</v>
      </c>
      <c r="T1780" s="46"/>
      <c r="U1780" s="46"/>
      <c r="V1780" s="16" t="str">
        <f t="shared" ref="V1780:V1798" si="4">IF(U1780="X","NI",IF(M1780="X","A1",IF(N1780="X","A2",IF(O1780="X","B",IF(P1780="X","C",IF(U1780="X","NI",IF(Q1780="X","A1",IF(R1780="X","A2",IF(S1780="X","B",IF(T1780="X","C","NA"))))))))))</f>
        <v>B</v>
      </c>
      <c r="W1780" s="13" t="str">
        <f t="shared" ref="W1780:W1798" si="5">IF(U1780="X","NI",IF(Q1780="X","Q1",IF(R1780="X","Q2",IF(S1780="X","Q3",IF(T1780="X","Q4",IF(U1780="X","NI",IF(M1780="X","Q1",IF(N1780="X","Q2",IF(O1780="X","Q3",IF(P1780="X","Q4","NA"))))))))))</f>
        <v>Q3</v>
      </c>
      <c r="X1780" s="98" t="s">
        <v>183</v>
      </c>
      <c r="Y1780" s="85" t="s">
        <v>184</v>
      </c>
      <c r="Z1780" s="46" t="s">
        <v>43</v>
      </c>
    </row>
    <row r="1781" spans="1:26" ht="15" customHeight="1">
      <c r="A1781" s="48"/>
      <c r="B1781" s="48"/>
      <c r="C1781" s="94" t="s">
        <v>5191</v>
      </c>
      <c r="D1781" s="40">
        <v>1772</v>
      </c>
      <c r="E1781" s="52" t="s">
        <v>185</v>
      </c>
      <c r="F1781" s="53" t="s">
        <v>51</v>
      </c>
      <c r="G1781" s="41"/>
      <c r="H1781" s="46"/>
      <c r="I1781" s="16" t="s">
        <v>65</v>
      </c>
      <c r="J1781" s="16" t="s">
        <v>66</v>
      </c>
      <c r="K1781" s="70" t="s">
        <v>67</v>
      </c>
      <c r="L1781" s="16">
        <v>2020</v>
      </c>
      <c r="M1781" s="16"/>
      <c r="N1781" s="16"/>
      <c r="O1781" s="16"/>
      <c r="P1781" s="16"/>
      <c r="Q1781" s="16"/>
      <c r="R1781" s="16"/>
      <c r="S1781" s="16" t="s">
        <v>172</v>
      </c>
      <c r="T1781" s="16"/>
      <c r="U1781" s="16"/>
      <c r="V1781" s="16" t="str">
        <f t="shared" si="4"/>
        <v>B</v>
      </c>
      <c r="W1781" s="13" t="str">
        <f t="shared" si="5"/>
        <v>Q3</v>
      </c>
      <c r="X1781" s="16"/>
      <c r="Y1781" s="16" t="s">
        <v>187</v>
      </c>
      <c r="Z1781" s="16" t="s">
        <v>43</v>
      </c>
    </row>
    <row r="1782" spans="1:26" ht="15" customHeight="1">
      <c r="A1782" s="48"/>
      <c r="B1782" s="48"/>
      <c r="C1782" s="94" t="s">
        <v>5191</v>
      </c>
      <c r="D1782" s="40">
        <v>1773</v>
      </c>
      <c r="E1782" s="52" t="s">
        <v>188</v>
      </c>
      <c r="F1782" s="53" t="s">
        <v>51</v>
      </c>
      <c r="G1782" s="41"/>
      <c r="H1782" s="46"/>
      <c r="I1782" s="16" t="s">
        <v>190</v>
      </c>
      <c r="J1782" s="16" t="s">
        <v>191</v>
      </c>
      <c r="K1782" s="16" t="s">
        <v>827</v>
      </c>
      <c r="L1782" s="16">
        <v>2020</v>
      </c>
      <c r="M1782" s="16"/>
      <c r="N1782" s="16"/>
      <c r="O1782" s="16"/>
      <c r="P1782" s="16"/>
      <c r="Q1782" s="16"/>
      <c r="R1782" s="16"/>
      <c r="S1782" s="16" t="s">
        <v>172</v>
      </c>
      <c r="T1782" s="16"/>
      <c r="U1782" s="16"/>
      <c r="V1782" s="16" t="str">
        <f t="shared" si="4"/>
        <v>B</v>
      </c>
      <c r="W1782" s="13" t="str">
        <f t="shared" si="5"/>
        <v>Q3</v>
      </c>
      <c r="X1782" s="73" t="s">
        <v>193</v>
      </c>
      <c r="Y1782" s="16" t="s">
        <v>194</v>
      </c>
      <c r="Z1782" s="16" t="s">
        <v>43</v>
      </c>
    </row>
    <row r="1783" spans="1:26" ht="15" customHeight="1">
      <c r="A1783" s="48"/>
      <c r="B1783" s="48"/>
      <c r="C1783" s="18" t="s">
        <v>5191</v>
      </c>
      <c r="D1783" s="40">
        <v>1774</v>
      </c>
      <c r="E1783" s="52" t="s">
        <v>195</v>
      </c>
      <c r="F1783" s="53" t="s">
        <v>35</v>
      </c>
      <c r="G1783" s="41"/>
      <c r="H1783" s="46"/>
      <c r="I1783" s="16" t="s">
        <v>52</v>
      </c>
      <c r="J1783" s="16" t="s">
        <v>197</v>
      </c>
      <c r="K1783" s="70" t="s">
        <v>198</v>
      </c>
      <c r="L1783" s="16">
        <v>2020</v>
      </c>
      <c r="M1783" s="16"/>
      <c r="N1783" s="54" t="s">
        <v>40</v>
      </c>
      <c r="O1783" s="16"/>
      <c r="P1783" s="16"/>
      <c r="Q1783" s="16"/>
      <c r="R1783" s="54" t="s">
        <v>40</v>
      </c>
      <c r="S1783" s="16"/>
      <c r="T1783" s="16"/>
      <c r="U1783" s="16"/>
      <c r="V1783" s="16" t="str">
        <f t="shared" si="4"/>
        <v>A2</v>
      </c>
      <c r="W1783" s="13" t="str">
        <f t="shared" si="5"/>
        <v>Q2</v>
      </c>
      <c r="X1783" s="73" t="s">
        <v>199</v>
      </c>
      <c r="Y1783" s="16" t="s">
        <v>200</v>
      </c>
      <c r="Z1783" s="16" t="s">
        <v>43</v>
      </c>
    </row>
    <row r="1784" spans="1:26" ht="15" customHeight="1">
      <c r="A1784" s="48"/>
      <c r="B1784" s="48"/>
      <c r="C1784" s="94" t="s">
        <v>5191</v>
      </c>
      <c r="D1784" s="40">
        <v>1775</v>
      </c>
      <c r="E1784" s="52" t="s">
        <v>201</v>
      </c>
      <c r="F1784" s="53" t="s">
        <v>58</v>
      </c>
      <c r="G1784" s="41"/>
      <c r="H1784" s="46"/>
      <c r="I1784" s="16" t="s">
        <v>65</v>
      </c>
      <c r="J1784" s="16" t="s">
        <v>66</v>
      </c>
      <c r="K1784" s="16" t="s">
        <v>67</v>
      </c>
      <c r="L1784" s="16">
        <v>2020</v>
      </c>
      <c r="M1784" s="16"/>
      <c r="N1784" s="16"/>
      <c r="O1784" s="16"/>
      <c r="P1784" s="16"/>
      <c r="Q1784" s="16"/>
      <c r="R1784" s="16"/>
      <c r="S1784" s="16" t="s">
        <v>172</v>
      </c>
      <c r="T1784" s="16"/>
      <c r="U1784" s="16"/>
      <c r="V1784" s="16" t="str">
        <f t="shared" si="4"/>
        <v>B</v>
      </c>
      <c r="W1784" s="13" t="str">
        <f t="shared" si="5"/>
        <v>Q3</v>
      </c>
      <c r="X1784" s="16"/>
      <c r="Y1784" s="16" t="s">
        <v>203</v>
      </c>
      <c r="Z1784" s="16" t="s">
        <v>43</v>
      </c>
    </row>
    <row r="1785" spans="1:26" ht="15" customHeight="1">
      <c r="A1785" s="48"/>
      <c r="B1785" s="48"/>
      <c r="C1785" s="94" t="s">
        <v>5191</v>
      </c>
      <c r="D1785" s="40">
        <v>1776</v>
      </c>
      <c r="E1785" s="52" t="s">
        <v>204</v>
      </c>
      <c r="F1785" s="53" t="s">
        <v>58</v>
      </c>
      <c r="G1785" s="41"/>
      <c r="H1785" s="46"/>
      <c r="I1785" s="16" t="s">
        <v>65</v>
      </c>
      <c r="J1785" s="16" t="s">
        <v>66</v>
      </c>
      <c r="K1785" s="16" t="s">
        <v>67</v>
      </c>
      <c r="L1785" s="16">
        <v>2020</v>
      </c>
      <c r="M1785" s="16"/>
      <c r="N1785" s="16"/>
      <c r="O1785" s="16"/>
      <c r="P1785" s="16"/>
      <c r="Q1785" s="16"/>
      <c r="R1785" s="16"/>
      <c r="S1785" s="16" t="s">
        <v>172</v>
      </c>
      <c r="T1785" s="16"/>
      <c r="U1785" s="16"/>
      <c r="V1785" s="16" t="str">
        <f t="shared" si="4"/>
        <v>B</v>
      </c>
      <c r="W1785" s="13" t="str">
        <f t="shared" si="5"/>
        <v>Q3</v>
      </c>
      <c r="X1785" s="16"/>
      <c r="Y1785" s="16" t="s">
        <v>206</v>
      </c>
      <c r="Z1785" s="16" t="s">
        <v>43</v>
      </c>
    </row>
    <row r="1786" spans="1:26" ht="15" customHeight="1">
      <c r="A1786" s="48"/>
      <c r="B1786" s="48"/>
      <c r="C1786" s="94" t="s">
        <v>5191</v>
      </c>
      <c r="D1786" s="40">
        <v>1777</v>
      </c>
      <c r="E1786" s="52" t="s">
        <v>207</v>
      </c>
      <c r="F1786" s="53" t="s">
        <v>58</v>
      </c>
      <c r="G1786" s="41"/>
      <c r="H1786" s="46"/>
      <c r="I1786" s="54" t="s">
        <v>110</v>
      </c>
      <c r="J1786" s="16" t="s">
        <v>209</v>
      </c>
      <c r="K1786" s="45" t="s">
        <v>210</v>
      </c>
      <c r="L1786" s="16">
        <v>2020</v>
      </c>
      <c r="M1786" s="16"/>
      <c r="N1786" s="16"/>
      <c r="O1786" s="16"/>
      <c r="P1786" s="16"/>
      <c r="Q1786" s="16"/>
      <c r="R1786" s="16"/>
      <c r="S1786" s="16"/>
      <c r="T1786" s="16"/>
      <c r="U1786" s="16" t="s">
        <v>172</v>
      </c>
      <c r="V1786" s="16" t="str">
        <f t="shared" si="4"/>
        <v>NI</v>
      </c>
      <c r="W1786" s="13" t="str">
        <f t="shared" si="5"/>
        <v>NI</v>
      </c>
      <c r="X1786" s="73" t="s">
        <v>211</v>
      </c>
      <c r="Y1786" s="16" t="s">
        <v>212</v>
      </c>
      <c r="Z1786" s="16" t="s">
        <v>43</v>
      </c>
    </row>
    <row r="1787" spans="1:26" ht="15" customHeight="1">
      <c r="A1787" s="48"/>
      <c r="B1787" s="48"/>
      <c r="C1787" s="94" t="s">
        <v>5191</v>
      </c>
      <c r="D1787" s="40">
        <v>1778</v>
      </c>
      <c r="E1787" s="52" t="s">
        <v>178</v>
      </c>
      <c r="F1787" s="53" t="s">
        <v>58</v>
      </c>
      <c r="G1787" s="41"/>
      <c r="H1787" s="46"/>
      <c r="I1787" s="16" t="s">
        <v>37</v>
      </c>
      <c r="J1787" s="16" t="s">
        <v>38</v>
      </c>
      <c r="K1787" s="16" t="s">
        <v>39</v>
      </c>
      <c r="L1787" s="16">
        <v>2020</v>
      </c>
      <c r="M1787" s="16"/>
      <c r="N1787" s="16"/>
      <c r="O1787" s="16"/>
      <c r="P1787" s="16"/>
      <c r="Q1787" s="16"/>
      <c r="R1787" s="16" t="s">
        <v>40</v>
      </c>
      <c r="S1787" s="16"/>
      <c r="T1787" s="16"/>
      <c r="U1787" s="16"/>
      <c r="V1787" s="16" t="str">
        <f t="shared" si="4"/>
        <v>A2</v>
      </c>
      <c r="W1787" s="13" t="str">
        <f t="shared" si="5"/>
        <v>Q2</v>
      </c>
      <c r="X1787" s="73" t="s">
        <v>180</v>
      </c>
      <c r="Y1787" s="16" t="s">
        <v>181</v>
      </c>
      <c r="Z1787" s="16" t="s">
        <v>43</v>
      </c>
    </row>
    <row r="1788" spans="1:26" ht="15" customHeight="1">
      <c r="A1788" s="48"/>
      <c r="B1788" s="48"/>
      <c r="C1788" s="94" t="s">
        <v>5191</v>
      </c>
      <c r="D1788" s="40">
        <v>1779</v>
      </c>
      <c r="E1788" s="52" t="s">
        <v>182</v>
      </c>
      <c r="F1788" s="53" t="s">
        <v>35</v>
      </c>
      <c r="G1788" s="41"/>
      <c r="H1788" s="46"/>
      <c r="I1788" s="16" t="s">
        <v>65</v>
      </c>
      <c r="J1788" s="16" t="s">
        <v>66</v>
      </c>
      <c r="K1788" s="16" t="s">
        <v>67</v>
      </c>
      <c r="L1788" s="16">
        <v>2020</v>
      </c>
      <c r="M1788" s="16"/>
      <c r="N1788" s="16"/>
      <c r="O1788" s="16"/>
      <c r="P1788" s="16"/>
      <c r="Q1788" s="16"/>
      <c r="R1788" s="16"/>
      <c r="S1788" s="16" t="s">
        <v>40</v>
      </c>
      <c r="T1788" s="16"/>
      <c r="U1788" s="16"/>
      <c r="V1788" s="16" t="str">
        <f t="shared" si="4"/>
        <v>B</v>
      </c>
      <c r="W1788" s="13" t="str">
        <f t="shared" si="5"/>
        <v>Q3</v>
      </c>
      <c r="X1788" s="16" t="s">
        <v>183</v>
      </c>
      <c r="Y1788" s="16" t="s">
        <v>184</v>
      </c>
      <c r="Z1788" s="16" t="s">
        <v>43</v>
      </c>
    </row>
    <row r="1789" spans="1:26" ht="15" customHeight="1">
      <c r="A1789" s="48"/>
      <c r="B1789" s="48"/>
      <c r="C1789" s="94" t="s">
        <v>5191</v>
      </c>
      <c r="D1789" s="40">
        <v>1780</v>
      </c>
      <c r="E1789" s="52" t="s">
        <v>5213</v>
      </c>
      <c r="F1789" s="53" t="s">
        <v>58</v>
      </c>
      <c r="G1789" s="41"/>
      <c r="H1789" s="46"/>
      <c r="I1789" s="16" t="s">
        <v>65</v>
      </c>
      <c r="J1789" s="16" t="s">
        <v>66</v>
      </c>
      <c r="K1789" s="16" t="s">
        <v>67</v>
      </c>
      <c r="L1789" s="16">
        <v>2020</v>
      </c>
      <c r="M1789" s="16"/>
      <c r="N1789" s="16"/>
      <c r="O1789" s="16"/>
      <c r="P1789" s="16"/>
      <c r="Q1789" s="16"/>
      <c r="R1789" s="16"/>
      <c r="S1789" s="16" t="s">
        <v>40</v>
      </c>
      <c r="T1789" s="16"/>
      <c r="U1789" s="16"/>
      <c r="V1789" s="16" t="str">
        <f t="shared" si="4"/>
        <v>B</v>
      </c>
      <c r="W1789" s="13" t="str">
        <f t="shared" si="5"/>
        <v>Q3</v>
      </c>
      <c r="X1789" s="16" t="s">
        <v>5214</v>
      </c>
      <c r="Y1789" s="16" t="s">
        <v>5215</v>
      </c>
      <c r="Z1789" s="16" t="s">
        <v>43</v>
      </c>
    </row>
    <row r="1790" spans="1:26" ht="15" customHeight="1">
      <c r="A1790" s="48"/>
      <c r="B1790" s="48"/>
      <c r="C1790" s="94" t="s">
        <v>5191</v>
      </c>
      <c r="D1790" s="40">
        <v>1781</v>
      </c>
      <c r="E1790" s="52" t="s">
        <v>5216</v>
      </c>
      <c r="F1790" s="53" t="s">
        <v>58</v>
      </c>
      <c r="G1790" s="41"/>
      <c r="H1790" s="46"/>
      <c r="I1790" s="16" t="s">
        <v>65</v>
      </c>
      <c r="J1790" s="16" t="s">
        <v>66</v>
      </c>
      <c r="K1790" s="16" t="s">
        <v>67</v>
      </c>
      <c r="L1790" s="16">
        <v>2020</v>
      </c>
      <c r="M1790" s="16"/>
      <c r="N1790" s="16"/>
      <c r="O1790" s="16"/>
      <c r="P1790" s="16"/>
      <c r="Q1790" s="16"/>
      <c r="R1790" s="16"/>
      <c r="S1790" s="16" t="s">
        <v>40</v>
      </c>
      <c r="T1790" s="16"/>
      <c r="U1790" s="16"/>
      <c r="V1790" s="16" t="str">
        <f t="shared" si="4"/>
        <v>B</v>
      </c>
      <c r="W1790" s="13" t="str">
        <f t="shared" si="5"/>
        <v>Q3</v>
      </c>
      <c r="X1790" s="16" t="s">
        <v>5217</v>
      </c>
      <c r="Y1790" s="16" t="s">
        <v>5218</v>
      </c>
      <c r="Z1790" s="16" t="s">
        <v>43</v>
      </c>
    </row>
    <row r="1791" spans="1:26" ht="15" customHeight="1">
      <c r="A1791" s="48"/>
      <c r="B1791" s="48"/>
      <c r="C1791" s="94" t="s">
        <v>5191</v>
      </c>
      <c r="D1791" s="40">
        <v>1782</v>
      </c>
      <c r="E1791" s="52" t="s">
        <v>174</v>
      </c>
      <c r="F1791" s="53" t="s">
        <v>35</v>
      </c>
      <c r="G1791" s="53" t="s">
        <v>58</v>
      </c>
      <c r="H1791" s="46"/>
      <c r="I1791" s="16" t="s">
        <v>5219</v>
      </c>
      <c r="J1791" s="16" t="s">
        <v>175</v>
      </c>
      <c r="K1791" s="16" t="s">
        <v>154</v>
      </c>
      <c r="L1791" s="54">
        <v>2021</v>
      </c>
      <c r="M1791" s="16"/>
      <c r="N1791" s="16"/>
      <c r="O1791" s="16"/>
      <c r="P1791" s="16"/>
      <c r="Q1791" s="16" t="s">
        <v>40</v>
      </c>
      <c r="R1791" s="16"/>
      <c r="S1791" s="16"/>
      <c r="T1791" s="16"/>
      <c r="U1791" s="16"/>
      <c r="V1791" s="16" t="str">
        <f t="shared" si="4"/>
        <v>A1</v>
      </c>
      <c r="W1791" s="13" t="str">
        <f t="shared" si="5"/>
        <v>Q1</v>
      </c>
      <c r="X1791" s="73" t="s">
        <v>5220</v>
      </c>
      <c r="Y1791" s="54" t="s">
        <v>177</v>
      </c>
      <c r="Z1791" s="16" t="s">
        <v>43</v>
      </c>
    </row>
    <row r="1792" spans="1:26" ht="15" customHeight="1">
      <c r="A1792" s="38"/>
      <c r="B1792" s="38"/>
      <c r="C1792" s="94" t="s">
        <v>5191</v>
      </c>
      <c r="D1792" s="40">
        <v>1783</v>
      </c>
      <c r="E1792" s="52" t="s">
        <v>5221</v>
      </c>
      <c r="F1792" s="53" t="s">
        <v>51</v>
      </c>
      <c r="G1792" s="41"/>
      <c r="H1792" s="46"/>
      <c r="I1792" s="16" t="s">
        <v>5222</v>
      </c>
      <c r="J1792" s="16" t="s">
        <v>2113</v>
      </c>
      <c r="K1792" s="16" t="s">
        <v>278</v>
      </c>
      <c r="L1792" s="16">
        <v>2020</v>
      </c>
      <c r="M1792" s="16"/>
      <c r="N1792" s="16"/>
      <c r="O1792" s="16"/>
      <c r="P1792" s="16"/>
      <c r="Q1792" s="16" t="s">
        <v>40</v>
      </c>
      <c r="R1792" s="16"/>
      <c r="S1792" s="16"/>
      <c r="T1792" s="16"/>
      <c r="U1792" s="16"/>
      <c r="V1792" s="16" t="str">
        <f t="shared" si="4"/>
        <v>A1</v>
      </c>
      <c r="W1792" s="13" t="str">
        <f t="shared" si="5"/>
        <v>Q1</v>
      </c>
      <c r="X1792" s="73" t="s">
        <v>5223</v>
      </c>
      <c r="Y1792" s="16" t="s">
        <v>5224</v>
      </c>
      <c r="Z1792" s="16" t="s">
        <v>43</v>
      </c>
    </row>
    <row r="1793" spans="1:26" ht="15" customHeight="1">
      <c r="A1793" s="38"/>
      <c r="B1793" s="48"/>
      <c r="C1793" s="94" t="s">
        <v>5191</v>
      </c>
      <c r="D1793" s="40">
        <v>1784</v>
      </c>
      <c r="E1793" s="52" t="s">
        <v>5225</v>
      </c>
      <c r="F1793" s="53" t="s">
        <v>35</v>
      </c>
      <c r="G1793" s="41"/>
      <c r="H1793" s="46"/>
      <c r="I1793" s="16" t="s">
        <v>5219</v>
      </c>
      <c r="J1793" s="16" t="s">
        <v>165</v>
      </c>
      <c r="K1793" s="16" t="s">
        <v>166</v>
      </c>
      <c r="L1793" s="16">
        <v>2020</v>
      </c>
      <c r="M1793" s="16"/>
      <c r="N1793" s="16"/>
      <c r="O1793" s="16"/>
      <c r="P1793" s="16"/>
      <c r="Q1793" s="16"/>
      <c r="R1793" s="16"/>
      <c r="S1793" s="16"/>
      <c r="T1793" s="16" t="s">
        <v>40</v>
      </c>
      <c r="U1793" s="16"/>
      <c r="V1793" s="16" t="str">
        <f t="shared" si="4"/>
        <v>C</v>
      </c>
      <c r="W1793" s="13" t="str">
        <f t="shared" si="5"/>
        <v>Q4</v>
      </c>
      <c r="X1793" s="16" t="s">
        <v>5226</v>
      </c>
      <c r="Y1793" s="16" t="s">
        <v>5227</v>
      </c>
      <c r="Z1793" s="16" t="s">
        <v>43</v>
      </c>
    </row>
    <row r="1794" spans="1:26" ht="15" customHeight="1">
      <c r="A1794" s="38"/>
      <c r="B1794" s="48"/>
      <c r="C1794" s="94" t="s">
        <v>5191</v>
      </c>
      <c r="D1794" s="40">
        <v>1785</v>
      </c>
      <c r="E1794" s="52" t="s">
        <v>207</v>
      </c>
      <c r="F1794" s="53" t="s">
        <v>58</v>
      </c>
      <c r="G1794" s="41"/>
      <c r="H1794" s="46"/>
      <c r="I1794" s="16" t="s">
        <v>932</v>
      </c>
      <c r="J1794" s="16" t="s">
        <v>5228</v>
      </c>
      <c r="K1794" s="16" t="s">
        <v>5229</v>
      </c>
      <c r="L1794" s="16">
        <v>2020</v>
      </c>
      <c r="M1794" s="16"/>
      <c r="N1794" s="16"/>
      <c r="O1794" s="16"/>
      <c r="P1794" s="16"/>
      <c r="Q1794" s="16" t="s">
        <v>40</v>
      </c>
      <c r="R1794" s="16"/>
      <c r="S1794" s="16"/>
      <c r="T1794" s="16"/>
      <c r="U1794" s="16"/>
      <c r="V1794" s="16" t="str">
        <f t="shared" si="4"/>
        <v>A1</v>
      </c>
      <c r="W1794" s="13" t="str">
        <f t="shared" si="5"/>
        <v>Q1</v>
      </c>
      <c r="X1794" s="73" t="s">
        <v>211</v>
      </c>
      <c r="Y1794" s="16" t="s">
        <v>212</v>
      </c>
      <c r="Z1794" s="16" t="s">
        <v>43</v>
      </c>
    </row>
    <row r="1795" spans="1:26" ht="15" customHeight="1">
      <c r="A1795" s="38"/>
      <c r="B1795" s="48"/>
      <c r="C1795" s="94" t="s">
        <v>5191</v>
      </c>
      <c r="D1795" s="40">
        <v>1786</v>
      </c>
      <c r="E1795" s="52" t="s">
        <v>5230</v>
      </c>
      <c r="F1795" s="53" t="s">
        <v>51</v>
      </c>
      <c r="G1795" s="41"/>
      <c r="H1795" s="46"/>
      <c r="I1795" s="16" t="s">
        <v>59</v>
      </c>
      <c r="J1795" s="16" t="s">
        <v>4007</v>
      </c>
      <c r="K1795" s="16" t="s">
        <v>67</v>
      </c>
      <c r="L1795" s="16">
        <v>2019</v>
      </c>
      <c r="M1795" s="16"/>
      <c r="N1795" s="16"/>
      <c r="O1795" s="16"/>
      <c r="P1795" s="16" t="s">
        <v>40</v>
      </c>
      <c r="Q1795" s="16"/>
      <c r="R1795" s="16"/>
      <c r="S1795" s="16"/>
      <c r="T1795" s="16"/>
      <c r="U1795" s="16"/>
      <c r="V1795" s="16" t="str">
        <f t="shared" si="4"/>
        <v>C</v>
      </c>
      <c r="W1795" s="13" t="str">
        <f t="shared" si="5"/>
        <v>Q4</v>
      </c>
      <c r="X1795" s="16" t="s">
        <v>5231</v>
      </c>
      <c r="Y1795" s="16" t="s">
        <v>5232</v>
      </c>
      <c r="Z1795" s="16" t="s">
        <v>43</v>
      </c>
    </row>
    <row r="1796" spans="1:26" ht="15" customHeight="1">
      <c r="A1796" s="38"/>
      <c r="B1796" s="48"/>
      <c r="C1796" s="94" t="s">
        <v>5191</v>
      </c>
      <c r="D1796" s="40">
        <v>1787</v>
      </c>
      <c r="E1796" s="52" t="s">
        <v>5233</v>
      </c>
      <c r="F1796" s="53" t="s">
        <v>58</v>
      </c>
      <c r="G1796" s="41"/>
      <c r="H1796" s="46"/>
      <c r="I1796" s="54" t="s">
        <v>506</v>
      </c>
      <c r="J1796" s="16" t="s">
        <v>5234</v>
      </c>
      <c r="K1796" s="16" t="s">
        <v>5235</v>
      </c>
      <c r="L1796" s="16">
        <v>2019</v>
      </c>
      <c r="M1796" s="16"/>
      <c r="N1796" s="16"/>
      <c r="O1796" s="16"/>
      <c r="P1796" s="16"/>
      <c r="Q1796" s="16"/>
      <c r="R1796" s="16"/>
      <c r="S1796" s="16" t="s">
        <v>172</v>
      </c>
      <c r="T1796" s="16"/>
      <c r="U1796" s="16"/>
      <c r="V1796" s="16" t="str">
        <f t="shared" si="4"/>
        <v>B</v>
      </c>
      <c r="W1796" s="13" t="str">
        <f t="shared" si="5"/>
        <v>Q3</v>
      </c>
      <c r="X1796" s="16"/>
      <c r="Y1796" s="16" t="s">
        <v>5236</v>
      </c>
      <c r="Z1796" s="16" t="s">
        <v>1380</v>
      </c>
    </row>
    <row r="1797" spans="1:26" ht="15" customHeight="1">
      <c r="A1797" s="38"/>
      <c r="B1797" s="48"/>
      <c r="C1797" s="94" t="s">
        <v>5191</v>
      </c>
      <c r="D1797" s="40">
        <v>1788</v>
      </c>
      <c r="E1797" s="52" t="s">
        <v>5237</v>
      </c>
      <c r="F1797" s="53" t="s">
        <v>51</v>
      </c>
      <c r="G1797" s="53" t="s">
        <v>35</v>
      </c>
      <c r="H1797" s="46"/>
      <c r="I1797" s="16" t="s">
        <v>124</v>
      </c>
      <c r="J1797" s="16" t="s">
        <v>125</v>
      </c>
      <c r="K1797" s="16" t="s">
        <v>126</v>
      </c>
      <c r="L1797" s="16">
        <v>2019</v>
      </c>
      <c r="M1797" s="16"/>
      <c r="N1797" s="16"/>
      <c r="O1797" s="16"/>
      <c r="P1797" s="16"/>
      <c r="Q1797" s="16"/>
      <c r="R1797" s="16"/>
      <c r="S1797" s="16"/>
      <c r="T1797" s="16"/>
      <c r="U1797" s="16" t="s">
        <v>172</v>
      </c>
      <c r="V1797" s="16" t="str">
        <f t="shared" si="4"/>
        <v>NI</v>
      </c>
      <c r="W1797" s="13" t="str">
        <f t="shared" si="5"/>
        <v>NI</v>
      </c>
      <c r="X1797" s="16" t="s">
        <v>5238</v>
      </c>
      <c r="Y1797" s="16" t="s">
        <v>5239</v>
      </c>
      <c r="Z1797" s="16" t="s">
        <v>43</v>
      </c>
    </row>
    <row r="1798" spans="1:26" ht="15" customHeight="1">
      <c r="A1798" s="38"/>
      <c r="B1798" s="48"/>
      <c r="C1798" s="94" t="s">
        <v>5191</v>
      </c>
      <c r="D1798" s="40">
        <v>1789</v>
      </c>
      <c r="E1798" s="52" t="s">
        <v>235</v>
      </c>
      <c r="F1798" s="53" t="s">
        <v>58</v>
      </c>
      <c r="G1798" s="41"/>
      <c r="H1798" s="46"/>
      <c r="I1798" s="16" t="s">
        <v>5240</v>
      </c>
      <c r="J1798" s="16" t="s">
        <v>238</v>
      </c>
      <c r="K1798" s="16" t="s">
        <v>5241</v>
      </c>
      <c r="L1798" s="16">
        <v>2019</v>
      </c>
      <c r="M1798" s="16"/>
      <c r="N1798" s="16"/>
      <c r="O1798" s="16"/>
      <c r="P1798" s="16"/>
      <c r="Q1798" s="16"/>
      <c r="R1798" s="16"/>
      <c r="S1798" s="16" t="s">
        <v>40</v>
      </c>
      <c r="T1798" s="16"/>
      <c r="U1798" s="16"/>
      <c r="V1798" s="16" t="str">
        <f t="shared" si="4"/>
        <v>B</v>
      </c>
      <c r="W1798" s="13" t="str">
        <f t="shared" si="5"/>
        <v>Q3</v>
      </c>
      <c r="X1798" s="73" t="s">
        <v>240</v>
      </c>
      <c r="Y1798" s="16" t="s">
        <v>5242</v>
      </c>
      <c r="Z1798" s="16" t="s">
        <v>43</v>
      </c>
    </row>
    <row r="1799" spans="1:26" ht="15" customHeight="1">
      <c r="A1799" s="38"/>
      <c r="B1799" s="140"/>
      <c r="C1799" s="94" t="s">
        <v>5191</v>
      </c>
      <c r="D1799" s="40">
        <v>1790</v>
      </c>
      <c r="E1799" s="59" t="s">
        <v>5243</v>
      </c>
      <c r="F1799" s="53" t="s">
        <v>58</v>
      </c>
      <c r="G1799" s="53" t="s">
        <v>35</v>
      </c>
      <c r="H1799" s="46"/>
      <c r="I1799" s="16" t="s">
        <v>5244</v>
      </c>
      <c r="J1799" s="16" t="s">
        <v>282</v>
      </c>
      <c r="K1799" s="16" t="s">
        <v>232</v>
      </c>
      <c r="L1799" s="16">
        <v>2019</v>
      </c>
      <c r="M1799" s="16"/>
      <c r="N1799" s="16"/>
      <c r="O1799" s="16"/>
      <c r="P1799" s="16"/>
      <c r="Q1799" s="16"/>
      <c r="R1799" s="16"/>
      <c r="S1799" s="16"/>
      <c r="T1799" s="54"/>
      <c r="U1799" s="54" t="s">
        <v>40</v>
      </c>
      <c r="V1799" s="54" t="s">
        <v>5200</v>
      </c>
      <c r="W1799" s="78" t="s">
        <v>5200</v>
      </c>
      <c r="X1799" s="73" t="s">
        <v>5245</v>
      </c>
      <c r="Y1799" s="16" t="s">
        <v>5246</v>
      </c>
      <c r="Z1799" s="16" t="s">
        <v>43</v>
      </c>
    </row>
    <row r="1800" spans="1:26" ht="15" customHeight="1">
      <c r="A1800" s="38"/>
      <c r="B1800" s="48"/>
      <c r="C1800" s="94" t="s">
        <v>5191</v>
      </c>
      <c r="D1800" s="40">
        <v>1791</v>
      </c>
      <c r="E1800" s="59" t="s">
        <v>5247</v>
      </c>
      <c r="F1800" s="53" t="s">
        <v>58</v>
      </c>
      <c r="G1800" s="53" t="s">
        <v>35</v>
      </c>
      <c r="H1800" s="46"/>
      <c r="I1800" s="16" t="s">
        <v>102</v>
      </c>
      <c r="J1800" s="16" t="s">
        <v>282</v>
      </c>
      <c r="K1800" s="16" t="s">
        <v>232</v>
      </c>
      <c r="L1800" s="16">
        <v>2019</v>
      </c>
      <c r="M1800" s="16"/>
      <c r="N1800" s="16"/>
      <c r="O1800" s="16"/>
      <c r="P1800" s="16"/>
      <c r="Q1800" s="16"/>
      <c r="R1800" s="16"/>
      <c r="S1800" s="16"/>
      <c r="T1800" s="16"/>
      <c r="U1800" s="54" t="s">
        <v>40</v>
      </c>
      <c r="V1800" s="16" t="str">
        <f t="shared" ref="V1800:V2001" si="6">IF(U1800="X","NI",IF(M1800="X","A1",IF(N1800="X","A2",IF(O1800="X","B",IF(P1800="X","C",IF(U1800="X","NI",IF(Q1800="X","A1",IF(R1800="X","A2",IF(S1800="X","B",IF(T1800="X","C","NA"))))))))))</f>
        <v>NI</v>
      </c>
      <c r="W1800" s="13" t="str">
        <f t="shared" ref="W1800:W2001" si="7">IF(U1800="X","NI",IF(Q1800="X","Q1",IF(R1800="X","Q2",IF(S1800="X","Q3",IF(T1800="X","Q4",IF(U1800="X","NI",IF(M1800="X","Q1",IF(N1800="X","Q2",IF(O1800="X","Q3",IF(P1800="X","Q4","NA"))))))))))</f>
        <v>NI</v>
      </c>
      <c r="X1800" s="16" t="s">
        <v>287</v>
      </c>
      <c r="Y1800" s="16" t="s">
        <v>5248</v>
      </c>
      <c r="Z1800" s="16" t="s">
        <v>43</v>
      </c>
    </row>
    <row r="1801" spans="1:26" ht="15" customHeight="1">
      <c r="A1801" s="38"/>
      <c r="B1801" s="48"/>
      <c r="C1801" s="94" t="s">
        <v>5191</v>
      </c>
      <c r="D1801" s="40">
        <v>1792</v>
      </c>
      <c r="E1801" s="59" t="s">
        <v>280</v>
      </c>
      <c r="F1801" s="53" t="s">
        <v>58</v>
      </c>
      <c r="G1801" s="41"/>
      <c r="H1801" s="46"/>
      <c r="I1801" s="16" t="s">
        <v>102</v>
      </c>
      <c r="J1801" s="16" t="s">
        <v>282</v>
      </c>
      <c r="K1801" s="16" t="s">
        <v>232</v>
      </c>
      <c r="L1801" s="16">
        <v>2019</v>
      </c>
      <c r="M1801" s="16"/>
      <c r="N1801" s="16"/>
      <c r="O1801" s="16"/>
      <c r="P1801" s="16"/>
      <c r="Q1801" s="16"/>
      <c r="R1801" s="16"/>
      <c r="S1801" s="16"/>
      <c r="T1801" s="16"/>
      <c r="U1801" s="54" t="s">
        <v>40</v>
      </c>
      <c r="V1801" s="16" t="str">
        <f t="shared" si="6"/>
        <v>NI</v>
      </c>
      <c r="W1801" s="13" t="str">
        <f t="shared" si="7"/>
        <v>NI</v>
      </c>
      <c r="X1801" s="16" t="s">
        <v>283</v>
      </c>
      <c r="Y1801" s="16" t="s">
        <v>63</v>
      </c>
      <c r="Z1801" s="16" t="s">
        <v>43</v>
      </c>
    </row>
    <row r="1802" spans="1:26" ht="16.5" customHeight="1">
      <c r="A1802" s="38"/>
      <c r="B1802" s="38"/>
      <c r="C1802" s="94" t="s">
        <v>5191</v>
      </c>
      <c r="D1802" s="40">
        <v>1793</v>
      </c>
      <c r="E1802" s="52" t="s">
        <v>5249</v>
      </c>
      <c r="F1802" s="53" t="s">
        <v>51</v>
      </c>
      <c r="G1802" s="41"/>
      <c r="H1802" s="46"/>
      <c r="I1802" s="16" t="s">
        <v>59</v>
      </c>
      <c r="J1802" s="16" t="s">
        <v>1046</v>
      </c>
      <c r="K1802" s="16" t="s">
        <v>1035</v>
      </c>
      <c r="L1802" s="16">
        <v>2019</v>
      </c>
      <c r="M1802" s="16"/>
      <c r="N1802" s="16"/>
      <c r="O1802" s="16"/>
      <c r="P1802" s="16"/>
      <c r="Q1802" s="16"/>
      <c r="R1802" s="16"/>
      <c r="S1802" s="16"/>
      <c r="T1802" s="54" t="s">
        <v>40</v>
      </c>
      <c r="U1802" s="54"/>
      <c r="V1802" s="16" t="str">
        <f t="shared" si="6"/>
        <v>C</v>
      </c>
      <c r="W1802" s="13" t="str">
        <f t="shared" si="7"/>
        <v>Q4</v>
      </c>
      <c r="X1802" s="73" t="s">
        <v>5250</v>
      </c>
      <c r="Y1802" s="16" t="s">
        <v>5251</v>
      </c>
      <c r="Z1802" s="16" t="s">
        <v>43</v>
      </c>
    </row>
    <row r="1803" spans="1:26" ht="15" customHeight="1">
      <c r="A1803" s="38"/>
      <c r="B1803" s="38"/>
      <c r="C1803" s="94" t="s">
        <v>5191</v>
      </c>
      <c r="D1803" s="40">
        <v>1794</v>
      </c>
      <c r="E1803" s="59" t="s">
        <v>229</v>
      </c>
      <c r="F1803" s="53" t="s">
        <v>51</v>
      </c>
      <c r="G1803" s="53" t="s">
        <v>35</v>
      </c>
      <c r="H1803" s="46"/>
      <c r="I1803" s="16" t="s">
        <v>102</v>
      </c>
      <c r="J1803" s="16" t="s">
        <v>282</v>
      </c>
      <c r="K1803" s="16" t="s">
        <v>3349</v>
      </c>
      <c r="L1803" s="16">
        <v>2019</v>
      </c>
      <c r="M1803" s="16"/>
      <c r="N1803" s="16"/>
      <c r="O1803" s="16"/>
      <c r="P1803" s="16"/>
      <c r="Q1803" s="16"/>
      <c r="R1803" s="16"/>
      <c r="S1803" s="16"/>
      <c r="T1803" s="16"/>
      <c r="U1803" s="54" t="s">
        <v>40</v>
      </c>
      <c r="V1803" s="16" t="str">
        <f t="shared" si="6"/>
        <v>NI</v>
      </c>
      <c r="W1803" s="13" t="str">
        <f t="shared" si="7"/>
        <v>NI</v>
      </c>
      <c r="X1803" s="16" t="s">
        <v>5252</v>
      </c>
      <c r="Y1803" s="16" t="s">
        <v>5253</v>
      </c>
      <c r="Z1803" s="16" t="s">
        <v>43</v>
      </c>
    </row>
    <row r="1804" spans="1:26" ht="15" customHeight="1">
      <c r="A1804" s="38"/>
      <c r="B1804" s="38"/>
      <c r="C1804" s="94" t="s">
        <v>5191</v>
      </c>
      <c r="D1804" s="40">
        <v>1795</v>
      </c>
      <c r="E1804" s="52" t="s">
        <v>352</v>
      </c>
      <c r="F1804" s="53" t="s">
        <v>51</v>
      </c>
      <c r="G1804" s="53" t="s">
        <v>35</v>
      </c>
      <c r="H1804" s="46"/>
      <c r="I1804" s="16" t="s">
        <v>354</v>
      </c>
      <c r="J1804" s="16" t="s">
        <v>355</v>
      </c>
      <c r="K1804" s="16" t="s">
        <v>356</v>
      </c>
      <c r="L1804" s="16">
        <v>2018</v>
      </c>
      <c r="M1804" s="16"/>
      <c r="N1804" s="16"/>
      <c r="O1804" s="16"/>
      <c r="P1804" s="16"/>
      <c r="Q1804" s="16"/>
      <c r="R1804" s="54" t="s">
        <v>40</v>
      </c>
      <c r="S1804" s="16"/>
      <c r="T1804" s="16"/>
      <c r="U1804" s="16"/>
      <c r="V1804" s="16" t="str">
        <f t="shared" si="6"/>
        <v>A2</v>
      </c>
      <c r="W1804" s="13" t="str">
        <f t="shared" si="7"/>
        <v>Q2</v>
      </c>
      <c r="X1804" s="16" t="s">
        <v>5254</v>
      </c>
      <c r="Y1804" s="16" t="s">
        <v>5255</v>
      </c>
      <c r="Z1804" s="16" t="s">
        <v>43</v>
      </c>
    </row>
    <row r="1805" spans="1:26" ht="15" customHeight="1">
      <c r="A1805" s="38"/>
      <c r="B1805" s="38"/>
      <c r="C1805" s="94" t="s">
        <v>5191</v>
      </c>
      <c r="D1805" s="40">
        <v>1796</v>
      </c>
      <c r="E1805" s="52" t="s">
        <v>5256</v>
      </c>
      <c r="F1805" s="53" t="s">
        <v>35</v>
      </c>
      <c r="G1805" s="41"/>
      <c r="H1805" s="46"/>
      <c r="I1805" s="54" t="s">
        <v>75</v>
      </c>
      <c r="J1805" s="16" t="s">
        <v>5257</v>
      </c>
      <c r="K1805" s="16" t="s">
        <v>5258</v>
      </c>
      <c r="L1805" s="16">
        <v>2018</v>
      </c>
      <c r="M1805" s="16"/>
      <c r="N1805" s="16"/>
      <c r="O1805" s="16"/>
      <c r="P1805" s="16"/>
      <c r="Q1805" s="16"/>
      <c r="R1805" s="16"/>
      <c r="S1805" s="16"/>
      <c r="T1805" s="16" t="s">
        <v>40</v>
      </c>
      <c r="U1805" s="16"/>
      <c r="V1805" s="16" t="str">
        <f t="shared" si="6"/>
        <v>C</v>
      </c>
      <c r="W1805" s="13" t="str">
        <f t="shared" si="7"/>
        <v>Q4</v>
      </c>
      <c r="X1805" s="16" t="s">
        <v>5259</v>
      </c>
      <c r="Y1805" s="16" t="s">
        <v>5260</v>
      </c>
      <c r="Z1805" s="16" t="s">
        <v>43</v>
      </c>
    </row>
    <row r="1806" spans="1:26" ht="15" customHeight="1">
      <c r="A1806" s="48"/>
      <c r="B1806" s="48"/>
      <c r="C1806" s="94" t="s">
        <v>5191</v>
      </c>
      <c r="D1806" s="40">
        <v>1797</v>
      </c>
      <c r="E1806" s="52" t="s">
        <v>5261</v>
      </c>
      <c r="F1806" s="53" t="s">
        <v>51</v>
      </c>
      <c r="G1806" s="53" t="s">
        <v>35</v>
      </c>
      <c r="H1806" s="46"/>
      <c r="I1806" s="16" t="s">
        <v>59</v>
      </c>
      <c r="J1806" s="16" t="s">
        <v>5262</v>
      </c>
      <c r="K1806" s="16" t="s">
        <v>374</v>
      </c>
      <c r="L1806" s="16">
        <v>2018</v>
      </c>
      <c r="M1806" s="16"/>
      <c r="N1806" s="16"/>
      <c r="O1806" s="16" t="s">
        <v>40</v>
      </c>
      <c r="P1806" s="16"/>
      <c r="Q1806" s="16"/>
      <c r="R1806" s="16"/>
      <c r="S1806" s="16"/>
      <c r="T1806" s="16"/>
      <c r="U1806" s="16"/>
      <c r="V1806" s="16" t="str">
        <f t="shared" si="6"/>
        <v>B</v>
      </c>
      <c r="W1806" s="13" t="str">
        <f t="shared" si="7"/>
        <v>Q3</v>
      </c>
      <c r="X1806" s="16" t="s">
        <v>5263</v>
      </c>
      <c r="Y1806" s="16" t="s">
        <v>5264</v>
      </c>
      <c r="Z1806" s="16" t="s">
        <v>43</v>
      </c>
    </row>
    <row r="1807" spans="1:26" ht="15" customHeight="1">
      <c r="A1807" s="48"/>
      <c r="B1807" s="48"/>
      <c r="C1807" s="94" t="s">
        <v>5191</v>
      </c>
      <c r="D1807" s="40">
        <v>1798</v>
      </c>
      <c r="E1807" s="52" t="s">
        <v>5265</v>
      </c>
      <c r="F1807" s="53" t="s">
        <v>51</v>
      </c>
      <c r="G1807" s="53" t="s">
        <v>35</v>
      </c>
      <c r="H1807" s="46"/>
      <c r="I1807" s="16" t="s">
        <v>59</v>
      </c>
      <c r="J1807" s="16" t="s">
        <v>5266</v>
      </c>
      <c r="K1807" s="16" t="s">
        <v>316</v>
      </c>
      <c r="L1807" s="16">
        <v>2018</v>
      </c>
      <c r="M1807" s="16"/>
      <c r="N1807" s="16"/>
      <c r="O1807" s="16"/>
      <c r="P1807" s="54" t="s">
        <v>40</v>
      </c>
      <c r="Q1807" s="16"/>
      <c r="R1807" s="16"/>
      <c r="S1807" s="16"/>
      <c r="T1807" s="16"/>
      <c r="U1807" s="16"/>
      <c r="V1807" s="16" t="str">
        <f t="shared" si="6"/>
        <v>C</v>
      </c>
      <c r="W1807" s="13" t="str">
        <f t="shared" si="7"/>
        <v>Q4</v>
      </c>
      <c r="X1807" s="16" t="s">
        <v>5267</v>
      </c>
      <c r="Y1807" s="16" t="s">
        <v>5268</v>
      </c>
      <c r="Z1807" s="16" t="s">
        <v>43</v>
      </c>
    </row>
    <row r="1808" spans="1:26" ht="15" customHeight="1">
      <c r="A1808" s="48"/>
      <c r="B1808" s="48"/>
      <c r="C1808" s="94" t="s">
        <v>5191</v>
      </c>
      <c r="D1808" s="40">
        <v>1799</v>
      </c>
      <c r="E1808" s="52" t="s">
        <v>5269</v>
      </c>
      <c r="F1808" s="53" t="s">
        <v>51</v>
      </c>
      <c r="G1808" s="41"/>
      <c r="H1808" s="46"/>
      <c r="I1808" s="16" t="s">
        <v>124</v>
      </c>
      <c r="J1808" s="16" t="s">
        <v>125</v>
      </c>
      <c r="K1808" s="16" t="s">
        <v>126</v>
      </c>
      <c r="L1808" s="16">
        <v>2018</v>
      </c>
      <c r="M1808" s="16"/>
      <c r="N1808" s="16"/>
      <c r="O1808" s="16"/>
      <c r="P1808" s="16"/>
      <c r="Q1808" s="16"/>
      <c r="R1808" s="16" t="s">
        <v>172</v>
      </c>
      <c r="S1808" s="16"/>
      <c r="T1808" s="16"/>
      <c r="U1808" s="16"/>
      <c r="V1808" s="16" t="str">
        <f t="shared" si="6"/>
        <v>A2</v>
      </c>
      <c r="W1808" s="13" t="str">
        <f t="shared" si="7"/>
        <v>Q2</v>
      </c>
      <c r="X1808" s="16" t="s">
        <v>322</v>
      </c>
      <c r="Y1808" s="16" t="s">
        <v>5270</v>
      </c>
      <c r="Z1808" s="16" t="s">
        <v>43</v>
      </c>
    </row>
    <row r="1809" spans="1:26" ht="15" customHeight="1">
      <c r="A1809" s="48"/>
      <c r="B1809" s="48"/>
      <c r="C1809" s="94" t="s">
        <v>5191</v>
      </c>
      <c r="D1809" s="40">
        <v>1800</v>
      </c>
      <c r="E1809" s="52" t="s">
        <v>5271</v>
      </c>
      <c r="F1809" s="53" t="s">
        <v>35</v>
      </c>
      <c r="G1809" s="41"/>
      <c r="H1809" s="46"/>
      <c r="I1809" s="16" t="s">
        <v>52</v>
      </c>
      <c r="J1809" s="16" t="s">
        <v>326</v>
      </c>
      <c r="K1809" s="16" t="s">
        <v>327</v>
      </c>
      <c r="L1809" s="16">
        <v>2018</v>
      </c>
      <c r="M1809" s="16"/>
      <c r="N1809" s="16"/>
      <c r="O1809" s="16"/>
      <c r="P1809" s="16"/>
      <c r="Q1809" s="16"/>
      <c r="R1809" s="16" t="s">
        <v>40</v>
      </c>
      <c r="S1809" s="16"/>
      <c r="T1809" s="16"/>
      <c r="U1809" s="16"/>
      <c r="V1809" s="16" t="str">
        <f t="shared" si="6"/>
        <v>A2</v>
      </c>
      <c r="W1809" s="13" t="str">
        <f t="shared" si="7"/>
        <v>Q2</v>
      </c>
      <c r="X1809" s="16" t="s">
        <v>328</v>
      </c>
      <c r="Y1809" s="16" t="s">
        <v>5272</v>
      </c>
      <c r="Z1809" s="16" t="s">
        <v>43</v>
      </c>
    </row>
    <row r="1810" spans="1:26" ht="15" customHeight="1">
      <c r="A1810" s="48"/>
      <c r="B1810" s="48"/>
      <c r="C1810" s="94" t="s">
        <v>5191</v>
      </c>
      <c r="D1810" s="40">
        <v>1801</v>
      </c>
      <c r="E1810" s="52" t="s">
        <v>5273</v>
      </c>
      <c r="F1810" s="53" t="s">
        <v>51</v>
      </c>
      <c r="G1810" s="41"/>
      <c r="H1810" s="46"/>
      <c r="I1810" s="16" t="s">
        <v>59</v>
      </c>
      <c r="J1810" s="16" t="s">
        <v>2457</v>
      </c>
      <c r="K1810" s="16" t="s">
        <v>5274</v>
      </c>
      <c r="L1810" s="16">
        <v>2018</v>
      </c>
      <c r="M1810" s="16"/>
      <c r="N1810" s="16"/>
      <c r="O1810" s="16"/>
      <c r="P1810" s="16"/>
      <c r="Q1810" s="16"/>
      <c r="R1810" s="16"/>
      <c r="S1810" s="16"/>
      <c r="T1810" s="16"/>
      <c r="U1810" s="16" t="s">
        <v>40</v>
      </c>
      <c r="V1810" s="16" t="str">
        <f t="shared" si="6"/>
        <v>NI</v>
      </c>
      <c r="W1810" s="13" t="str">
        <f t="shared" si="7"/>
        <v>NI</v>
      </c>
      <c r="X1810" s="16" t="s">
        <v>5275</v>
      </c>
      <c r="Y1810" s="16" t="s">
        <v>5276</v>
      </c>
      <c r="Z1810" s="16" t="s">
        <v>43</v>
      </c>
    </row>
    <row r="1811" spans="1:26" ht="15" customHeight="1">
      <c r="A1811" s="48"/>
      <c r="B1811" s="48"/>
      <c r="C1811" s="94" t="s">
        <v>5191</v>
      </c>
      <c r="D1811" s="40">
        <v>1802</v>
      </c>
      <c r="E1811" s="52" t="s">
        <v>340</v>
      </c>
      <c r="F1811" s="53" t="s">
        <v>51</v>
      </c>
      <c r="G1811" s="41"/>
      <c r="H1811" s="46"/>
      <c r="I1811" s="16" t="s">
        <v>59</v>
      </c>
      <c r="J1811" s="16" t="s">
        <v>5277</v>
      </c>
      <c r="K1811" s="16" t="s">
        <v>837</v>
      </c>
      <c r="L1811" s="16">
        <v>2018</v>
      </c>
      <c r="M1811" s="16"/>
      <c r="N1811" s="16"/>
      <c r="O1811" s="16" t="s">
        <v>172</v>
      </c>
      <c r="P1811" s="16"/>
      <c r="Q1811" s="16"/>
      <c r="R1811" s="16"/>
      <c r="S1811" s="16"/>
      <c r="T1811" s="16"/>
      <c r="U1811" s="16"/>
      <c r="V1811" s="16" t="str">
        <f t="shared" si="6"/>
        <v>B</v>
      </c>
      <c r="W1811" s="13" t="str">
        <f t="shared" si="7"/>
        <v>Q3</v>
      </c>
      <c r="X1811" s="16" t="s">
        <v>5278</v>
      </c>
      <c r="Y1811" s="16" t="s">
        <v>5279</v>
      </c>
      <c r="Z1811" s="16" t="s">
        <v>43</v>
      </c>
    </row>
    <row r="1812" spans="1:26" ht="15" customHeight="1">
      <c r="A1812" s="48"/>
      <c r="B1812" s="48"/>
      <c r="C1812" s="94" t="s">
        <v>5191</v>
      </c>
      <c r="D1812" s="40">
        <v>1803</v>
      </c>
      <c r="E1812" s="52" t="s">
        <v>5280</v>
      </c>
      <c r="F1812" s="53" t="s">
        <v>58</v>
      </c>
      <c r="G1812" s="41"/>
      <c r="H1812" s="46"/>
      <c r="I1812" s="54" t="s">
        <v>385</v>
      </c>
      <c r="J1812" s="16" t="s">
        <v>5281</v>
      </c>
      <c r="K1812" s="16" t="s">
        <v>387</v>
      </c>
      <c r="L1812" s="16">
        <v>2018</v>
      </c>
      <c r="M1812" s="16"/>
      <c r="N1812" s="16"/>
      <c r="O1812" s="16"/>
      <c r="P1812" s="16"/>
      <c r="Q1812" s="16"/>
      <c r="R1812" s="16" t="s">
        <v>40</v>
      </c>
      <c r="S1812" s="16"/>
      <c r="T1812" s="16"/>
      <c r="U1812" s="16"/>
      <c r="V1812" s="16" t="str">
        <f t="shared" si="6"/>
        <v>A2</v>
      </c>
      <c r="W1812" s="13" t="str">
        <f t="shared" si="7"/>
        <v>Q2</v>
      </c>
      <c r="X1812" s="7" t="s">
        <v>233</v>
      </c>
      <c r="Y1812" s="16" t="s">
        <v>5276</v>
      </c>
      <c r="Z1812" s="16" t="s">
        <v>43</v>
      </c>
    </row>
    <row r="1813" spans="1:26" ht="15" customHeight="1">
      <c r="A1813" s="48"/>
      <c r="B1813" s="48"/>
      <c r="C1813" s="94" t="s">
        <v>5191</v>
      </c>
      <c r="D1813" s="40">
        <v>1804</v>
      </c>
      <c r="E1813" s="52" t="s">
        <v>5282</v>
      </c>
      <c r="F1813" s="53" t="s">
        <v>51</v>
      </c>
      <c r="G1813" s="53" t="s">
        <v>58</v>
      </c>
      <c r="H1813" s="46"/>
      <c r="I1813" s="54" t="s">
        <v>385</v>
      </c>
      <c r="J1813" s="16" t="s">
        <v>5281</v>
      </c>
      <c r="K1813" s="16" t="s">
        <v>387</v>
      </c>
      <c r="L1813" s="16">
        <v>2018</v>
      </c>
      <c r="M1813" s="16"/>
      <c r="N1813" s="16"/>
      <c r="O1813" s="16"/>
      <c r="P1813" s="16"/>
      <c r="Q1813" s="16"/>
      <c r="R1813" s="16" t="s">
        <v>40</v>
      </c>
      <c r="S1813" s="16"/>
      <c r="T1813" s="16"/>
      <c r="U1813" s="16"/>
      <c r="V1813" s="16" t="str">
        <f t="shared" si="6"/>
        <v>A2</v>
      </c>
      <c r="W1813" s="13" t="str">
        <f t="shared" si="7"/>
        <v>Q2</v>
      </c>
      <c r="X1813" s="16" t="s">
        <v>233</v>
      </c>
      <c r="Y1813" s="16" t="s">
        <v>5283</v>
      </c>
      <c r="Z1813" s="16" t="s">
        <v>43</v>
      </c>
    </row>
    <row r="1814" spans="1:26" ht="15" customHeight="1">
      <c r="A1814" s="48"/>
      <c r="B1814" s="48"/>
      <c r="C1814" s="94" t="s">
        <v>5191</v>
      </c>
      <c r="D1814" s="40">
        <v>1805</v>
      </c>
      <c r="E1814" s="52" t="s">
        <v>5284</v>
      </c>
      <c r="F1814" s="53" t="s">
        <v>51</v>
      </c>
      <c r="G1814" s="41"/>
      <c r="H1814" s="46"/>
      <c r="I1814" s="16" t="s">
        <v>59</v>
      </c>
      <c r="J1814" s="16" t="s">
        <v>5285</v>
      </c>
      <c r="K1814" s="16" t="s">
        <v>486</v>
      </c>
      <c r="L1814" s="16">
        <v>2017</v>
      </c>
      <c r="M1814" s="16"/>
      <c r="N1814" s="16"/>
      <c r="O1814" s="16"/>
      <c r="P1814" s="16" t="s">
        <v>40</v>
      </c>
      <c r="Q1814" s="16"/>
      <c r="R1814" s="16"/>
      <c r="S1814" s="16"/>
      <c r="T1814" s="16"/>
      <c r="U1814" s="16"/>
      <c r="V1814" s="16" t="str">
        <f t="shared" si="6"/>
        <v>C</v>
      </c>
      <c r="W1814" s="13" t="str">
        <f t="shared" si="7"/>
        <v>Q4</v>
      </c>
      <c r="X1814" s="16" t="s">
        <v>233</v>
      </c>
      <c r="Y1814" s="16" t="s">
        <v>5286</v>
      </c>
      <c r="Z1814" s="16" t="s">
        <v>43</v>
      </c>
    </row>
    <row r="1815" spans="1:26" ht="15" customHeight="1">
      <c r="A1815" s="48"/>
      <c r="B1815" s="48"/>
      <c r="C1815" s="94" t="s">
        <v>5191</v>
      </c>
      <c r="D1815" s="40">
        <v>1806</v>
      </c>
      <c r="E1815" s="52" t="s">
        <v>5287</v>
      </c>
      <c r="F1815" s="53" t="s">
        <v>51</v>
      </c>
      <c r="G1815" s="41"/>
      <c r="H1815" s="46"/>
      <c r="I1815" s="16" t="s">
        <v>59</v>
      </c>
      <c r="J1815" s="16" t="s">
        <v>5288</v>
      </c>
      <c r="K1815" s="16" t="s">
        <v>474</v>
      </c>
      <c r="L1815" s="16">
        <v>2017</v>
      </c>
      <c r="M1815" s="16"/>
      <c r="N1815" s="16" t="s">
        <v>40</v>
      </c>
      <c r="O1815" s="16"/>
      <c r="P1815" s="16"/>
      <c r="Q1815" s="16"/>
      <c r="R1815" s="16"/>
      <c r="S1815" s="16"/>
      <c r="T1815" s="16"/>
      <c r="U1815" s="16"/>
      <c r="V1815" s="16" t="str">
        <f t="shared" si="6"/>
        <v>A2</v>
      </c>
      <c r="W1815" s="13" t="str">
        <f t="shared" si="7"/>
        <v>Q2</v>
      </c>
      <c r="X1815" s="16" t="s">
        <v>5289</v>
      </c>
      <c r="Y1815" s="16" t="s">
        <v>5290</v>
      </c>
      <c r="Z1815" s="16" t="s">
        <v>43</v>
      </c>
    </row>
    <row r="1816" spans="1:26" ht="15" customHeight="1">
      <c r="A1816" s="48"/>
      <c r="B1816" s="48"/>
      <c r="C1816" s="94" t="s">
        <v>5191</v>
      </c>
      <c r="D1816" s="40">
        <v>1807</v>
      </c>
      <c r="E1816" s="52" t="s">
        <v>5291</v>
      </c>
      <c r="F1816" s="53" t="s">
        <v>51</v>
      </c>
      <c r="G1816" s="41"/>
      <c r="H1816" s="46"/>
      <c r="I1816" s="16" t="s">
        <v>75</v>
      </c>
      <c r="J1816" s="16" t="s">
        <v>3416</v>
      </c>
      <c r="K1816" s="16" t="s">
        <v>5292</v>
      </c>
      <c r="L1816" s="16">
        <v>2017</v>
      </c>
      <c r="M1816" s="16"/>
      <c r="N1816" s="16"/>
      <c r="O1816" s="16"/>
      <c r="P1816" s="16"/>
      <c r="Q1816" s="16" t="s">
        <v>40</v>
      </c>
      <c r="R1816" s="16"/>
      <c r="S1816" s="16"/>
      <c r="T1816" s="16"/>
      <c r="U1816" s="16"/>
      <c r="V1816" s="16" t="str">
        <f t="shared" si="6"/>
        <v>A1</v>
      </c>
      <c r="W1816" s="13" t="str">
        <f t="shared" si="7"/>
        <v>Q1</v>
      </c>
      <c r="X1816" s="16" t="s">
        <v>5293</v>
      </c>
      <c r="Y1816" s="16" t="s">
        <v>5290</v>
      </c>
      <c r="Z1816" s="16" t="s">
        <v>43</v>
      </c>
    </row>
    <row r="1817" spans="1:26" ht="15" customHeight="1">
      <c r="A1817" s="48"/>
      <c r="B1817" s="48"/>
      <c r="C1817" s="94" t="s">
        <v>5191</v>
      </c>
      <c r="D1817" s="40">
        <v>1808</v>
      </c>
      <c r="E1817" s="52" t="s">
        <v>5294</v>
      </c>
      <c r="F1817" s="53" t="s">
        <v>51</v>
      </c>
      <c r="G1817" s="41"/>
      <c r="H1817" s="46"/>
      <c r="I1817" s="16" t="s">
        <v>124</v>
      </c>
      <c r="J1817" s="16" t="s">
        <v>125</v>
      </c>
      <c r="K1817" s="16" t="s">
        <v>126</v>
      </c>
      <c r="L1817" s="16">
        <v>2017</v>
      </c>
      <c r="M1817" s="16"/>
      <c r="N1817" s="16"/>
      <c r="O1817" s="16"/>
      <c r="P1817" s="16"/>
      <c r="Q1817" s="16"/>
      <c r="R1817" s="16"/>
      <c r="S1817" s="16"/>
      <c r="T1817" s="16"/>
      <c r="U1817" s="16" t="s">
        <v>40</v>
      </c>
      <c r="V1817" s="16" t="str">
        <f t="shared" si="6"/>
        <v>NI</v>
      </c>
      <c r="W1817" s="13" t="str">
        <f t="shared" si="7"/>
        <v>NI</v>
      </c>
      <c r="X1817" s="16" t="s">
        <v>491</v>
      </c>
      <c r="Y1817" s="16" t="s">
        <v>5276</v>
      </c>
      <c r="Z1817" s="16" t="s">
        <v>43</v>
      </c>
    </row>
    <row r="1818" spans="1:26" ht="15" customHeight="1">
      <c r="A1818" s="48"/>
      <c r="B1818" s="48"/>
      <c r="C1818" s="94" t="s">
        <v>5191</v>
      </c>
      <c r="D1818" s="40">
        <v>1809</v>
      </c>
      <c r="E1818" s="52" t="s">
        <v>5295</v>
      </c>
      <c r="F1818" s="53" t="s">
        <v>51</v>
      </c>
      <c r="G1818" s="41"/>
      <c r="H1818" s="46"/>
      <c r="I1818" s="16" t="s">
        <v>91</v>
      </c>
      <c r="J1818" s="16" t="s">
        <v>336</v>
      </c>
      <c r="K1818" s="16" t="s">
        <v>337</v>
      </c>
      <c r="L1818" s="16">
        <v>2017</v>
      </c>
      <c r="M1818" s="16"/>
      <c r="N1818" s="16"/>
      <c r="O1818" s="16"/>
      <c r="P1818" s="16"/>
      <c r="Q1818" s="16"/>
      <c r="R1818" s="16"/>
      <c r="S1818" s="16" t="s">
        <v>40</v>
      </c>
      <c r="T1818" s="16"/>
      <c r="U1818" s="16"/>
      <c r="V1818" s="16" t="str">
        <f t="shared" si="6"/>
        <v>B</v>
      </c>
      <c r="W1818" s="13" t="str">
        <f t="shared" si="7"/>
        <v>Q3</v>
      </c>
      <c r="X1818" s="16" t="s">
        <v>5296</v>
      </c>
      <c r="Y1818" s="16" t="s">
        <v>5276</v>
      </c>
      <c r="Z1818" s="16" t="s">
        <v>43</v>
      </c>
    </row>
    <row r="1819" spans="1:26" ht="15" customHeight="1">
      <c r="A1819" s="48"/>
      <c r="B1819" s="48"/>
      <c r="C1819" s="94" t="s">
        <v>5191</v>
      </c>
      <c r="D1819" s="40">
        <v>1810</v>
      </c>
      <c r="E1819" s="52" t="s">
        <v>5297</v>
      </c>
      <c r="F1819" s="53" t="s">
        <v>51</v>
      </c>
      <c r="G1819" s="41"/>
      <c r="H1819" s="46"/>
      <c r="I1819" s="16" t="s">
        <v>59</v>
      </c>
      <c r="J1819" s="16" t="s">
        <v>1024</v>
      </c>
      <c r="K1819" s="16" t="s">
        <v>430</v>
      </c>
      <c r="L1819" s="16">
        <v>2017</v>
      </c>
      <c r="M1819" s="16"/>
      <c r="N1819" s="16"/>
      <c r="O1819" s="16" t="s">
        <v>40</v>
      </c>
      <c r="P1819" s="16"/>
      <c r="Q1819" s="16"/>
      <c r="R1819" s="16"/>
      <c r="S1819" s="16"/>
      <c r="T1819" s="16"/>
      <c r="U1819" s="16"/>
      <c r="V1819" s="16" t="str">
        <f t="shared" si="6"/>
        <v>B</v>
      </c>
      <c r="W1819" s="13" t="str">
        <f t="shared" si="7"/>
        <v>Q3</v>
      </c>
      <c r="X1819" s="73" t="s">
        <v>5298</v>
      </c>
      <c r="Y1819" s="16" t="s">
        <v>5299</v>
      </c>
      <c r="Z1819" s="16" t="s">
        <v>43</v>
      </c>
    </row>
    <row r="1820" spans="1:26" ht="15" customHeight="1">
      <c r="A1820" s="48"/>
      <c r="B1820" s="48"/>
      <c r="C1820" s="94" t="s">
        <v>5191</v>
      </c>
      <c r="D1820" s="40">
        <v>1811</v>
      </c>
      <c r="E1820" s="52" t="s">
        <v>5291</v>
      </c>
      <c r="F1820" s="53" t="s">
        <v>35</v>
      </c>
      <c r="G1820" s="41"/>
      <c r="H1820" s="46"/>
      <c r="I1820" s="16" t="s">
        <v>75</v>
      </c>
      <c r="J1820" s="16" t="s">
        <v>3416</v>
      </c>
      <c r="K1820" s="16" t="s">
        <v>458</v>
      </c>
      <c r="L1820" s="16">
        <v>2017</v>
      </c>
      <c r="M1820" s="16"/>
      <c r="N1820" s="16"/>
      <c r="O1820" s="16"/>
      <c r="P1820" s="16"/>
      <c r="Q1820" s="16" t="s">
        <v>40</v>
      </c>
      <c r="R1820" s="16"/>
      <c r="S1820" s="16"/>
      <c r="T1820" s="16"/>
      <c r="U1820" s="16"/>
      <c r="V1820" s="16" t="str">
        <f t="shared" si="6"/>
        <v>A1</v>
      </c>
      <c r="W1820" s="13" t="str">
        <f t="shared" si="7"/>
        <v>Q1</v>
      </c>
      <c r="X1820" s="73" t="s">
        <v>5293</v>
      </c>
      <c r="Y1820" s="16" t="s">
        <v>5300</v>
      </c>
      <c r="Z1820" s="16" t="s">
        <v>43</v>
      </c>
    </row>
    <row r="1821" spans="1:26" ht="15" customHeight="1">
      <c r="A1821" s="48"/>
      <c r="B1821" s="48"/>
      <c r="C1821" s="94" t="s">
        <v>5191</v>
      </c>
      <c r="D1821" s="40">
        <v>1812</v>
      </c>
      <c r="E1821" s="52" t="s">
        <v>5301</v>
      </c>
      <c r="F1821" s="53" t="s">
        <v>35</v>
      </c>
      <c r="G1821" s="41"/>
      <c r="H1821" s="46"/>
      <c r="I1821" s="16" t="s">
        <v>59</v>
      </c>
      <c r="J1821" s="16" t="s">
        <v>1980</v>
      </c>
      <c r="K1821" s="16" t="s">
        <v>5302</v>
      </c>
      <c r="L1821" s="16">
        <v>2017</v>
      </c>
      <c r="M1821" s="16"/>
      <c r="N1821" s="16"/>
      <c r="O1821" s="16"/>
      <c r="P1821" s="16" t="s">
        <v>172</v>
      </c>
      <c r="Q1821" s="16"/>
      <c r="R1821" s="16"/>
      <c r="S1821" s="16"/>
      <c r="T1821" s="16"/>
      <c r="U1821" s="16"/>
      <c r="V1821" s="16" t="str">
        <f t="shared" si="6"/>
        <v>C</v>
      </c>
      <c r="W1821" s="13" t="str">
        <f t="shared" si="7"/>
        <v>Q4</v>
      </c>
      <c r="X1821" s="16" t="s">
        <v>233</v>
      </c>
      <c r="Y1821" s="16" t="s">
        <v>470</v>
      </c>
      <c r="Z1821" s="16" t="s">
        <v>43</v>
      </c>
    </row>
    <row r="1822" spans="1:26" ht="15" customHeight="1">
      <c r="A1822" s="48"/>
      <c r="B1822" s="48"/>
      <c r="C1822" s="94" t="s">
        <v>5191</v>
      </c>
      <c r="D1822" s="40">
        <v>1813</v>
      </c>
      <c r="E1822" s="52" t="s">
        <v>5303</v>
      </c>
      <c r="F1822" s="53" t="s">
        <v>35</v>
      </c>
      <c r="G1822" s="41"/>
      <c r="H1822" s="46"/>
      <c r="I1822" s="16" t="s">
        <v>59</v>
      </c>
      <c r="J1822" s="16" t="s">
        <v>788</v>
      </c>
      <c r="K1822" s="16" t="s">
        <v>414</v>
      </c>
      <c r="L1822" s="16">
        <v>2017</v>
      </c>
      <c r="M1822" s="16"/>
      <c r="N1822" s="16"/>
      <c r="O1822" s="16"/>
      <c r="P1822" s="16" t="s">
        <v>40</v>
      </c>
      <c r="Q1822" s="16"/>
      <c r="R1822" s="16"/>
      <c r="S1822" s="16"/>
      <c r="T1822" s="16"/>
      <c r="U1822" s="16"/>
      <c r="V1822" s="16" t="str">
        <f t="shared" si="6"/>
        <v>C</v>
      </c>
      <c r="W1822" s="13" t="str">
        <f t="shared" si="7"/>
        <v>Q4</v>
      </c>
      <c r="X1822" s="73" t="s">
        <v>5304</v>
      </c>
      <c r="Y1822" s="16" t="s">
        <v>5305</v>
      </c>
      <c r="Z1822" s="16" t="s">
        <v>43</v>
      </c>
    </row>
    <row r="1823" spans="1:26" ht="15" customHeight="1">
      <c r="A1823" s="48"/>
      <c r="B1823" s="48"/>
      <c r="C1823" s="94" t="s">
        <v>5191</v>
      </c>
      <c r="D1823" s="40">
        <v>1814</v>
      </c>
      <c r="E1823" s="52" t="s">
        <v>5306</v>
      </c>
      <c r="F1823" s="53" t="s">
        <v>58</v>
      </c>
      <c r="G1823" s="41"/>
      <c r="H1823" s="46"/>
      <c r="I1823" s="16" t="s">
        <v>91</v>
      </c>
      <c r="J1823" s="16" t="s">
        <v>175</v>
      </c>
      <c r="K1823" s="16" t="s">
        <v>272</v>
      </c>
      <c r="L1823" s="16">
        <v>2017</v>
      </c>
      <c r="M1823" s="16"/>
      <c r="N1823" s="16"/>
      <c r="O1823" s="16"/>
      <c r="P1823" s="16"/>
      <c r="Q1823" s="16" t="s">
        <v>172</v>
      </c>
      <c r="R1823" s="16"/>
      <c r="S1823" s="16"/>
      <c r="T1823" s="16"/>
      <c r="U1823" s="16"/>
      <c r="V1823" s="16" t="str">
        <f t="shared" si="6"/>
        <v>A1</v>
      </c>
      <c r="W1823" s="13" t="str">
        <f t="shared" si="7"/>
        <v>Q1</v>
      </c>
      <c r="X1823" s="73" t="s">
        <v>5307</v>
      </c>
      <c r="Y1823" s="16" t="s">
        <v>5308</v>
      </c>
      <c r="Z1823" s="16" t="s">
        <v>43</v>
      </c>
    </row>
    <row r="1824" spans="1:26" ht="15" customHeight="1">
      <c r="A1824" s="48"/>
      <c r="B1824" s="48"/>
      <c r="C1824" s="94" t="s">
        <v>5191</v>
      </c>
      <c r="D1824" s="40">
        <v>1815</v>
      </c>
      <c r="E1824" s="52" t="s">
        <v>3269</v>
      </c>
      <c r="F1824" s="53" t="s">
        <v>51</v>
      </c>
      <c r="G1824" s="41"/>
      <c r="H1824" s="46"/>
      <c r="I1824" s="16" t="s">
        <v>91</v>
      </c>
      <c r="J1824" s="16" t="s">
        <v>175</v>
      </c>
      <c r="K1824" s="16" t="s">
        <v>272</v>
      </c>
      <c r="L1824" s="16">
        <v>2017</v>
      </c>
      <c r="M1824" s="16"/>
      <c r="N1824" s="16"/>
      <c r="O1824" s="16"/>
      <c r="P1824" s="16"/>
      <c r="Q1824" s="16" t="s">
        <v>172</v>
      </c>
      <c r="R1824" s="16"/>
      <c r="S1824" s="16"/>
      <c r="T1824" s="16"/>
      <c r="U1824" s="16"/>
      <c r="V1824" s="16" t="str">
        <f t="shared" si="6"/>
        <v>A1</v>
      </c>
      <c r="W1824" s="13" t="str">
        <f t="shared" si="7"/>
        <v>Q1</v>
      </c>
      <c r="X1824" s="73" t="s">
        <v>3270</v>
      </c>
      <c r="Y1824" s="16" t="s">
        <v>5309</v>
      </c>
      <c r="Z1824" s="16" t="s">
        <v>43</v>
      </c>
    </row>
    <row r="1825" spans="1:26" ht="15" customHeight="1">
      <c r="A1825" s="48"/>
      <c r="B1825" s="48"/>
      <c r="C1825" s="94" t="s">
        <v>5191</v>
      </c>
      <c r="D1825" s="40">
        <v>1816</v>
      </c>
      <c r="E1825" s="52" t="s">
        <v>5310</v>
      </c>
      <c r="F1825" s="53" t="s">
        <v>51</v>
      </c>
      <c r="G1825" s="41"/>
      <c r="H1825" s="46"/>
      <c r="I1825" s="16" t="s">
        <v>75</v>
      </c>
      <c r="J1825" s="16" t="s">
        <v>5311</v>
      </c>
      <c r="K1825" s="16" t="s">
        <v>480</v>
      </c>
      <c r="L1825" s="16">
        <v>2017</v>
      </c>
      <c r="M1825" s="16"/>
      <c r="N1825" s="16"/>
      <c r="O1825" s="16"/>
      <c r="P1825" s="16"/>
      <c r="Q1825" s="16" t="s">
        <v>172</v>
      </c>
      <c r="R1825" s="16"/>
      <c r="S1825" s="16"/>
      <c r="T1825" s="16"/>
      <c r="U1825" s="16"/>
      <c r="V1825" s="16" t="str">
        <f t="shared" si="6"/>
        <v>A1</v>
      </c>
      <c r="W1825" s="13" t="str">
        <f t="shared" si="7"/>
        <v>Q1</v>
      </c>
      <c r="X1825" s="73" t="s">
        <v>5312</v>
      </c>
      <c r="Y1825" s="16" t="s">
        <v>5313</v>
      </c>
      <c r="Z1825" s="16" t="s">
        <v>43</v>
      </c>
    </row>
    <row r="1826" spans="1:26" ht="15" customHeight="1">
      <c r="A1826" s="48"/>
      <c r="B1826" s="48"/>
      <c r="C1826" s="94" t="s">
        <v>5191</v>
      </c>
      <c r="D1826" s="40">
        <v>1817</v>
      </c>
      <c r="E1826" s="52" t="s">
        <v>5314</v>
      </c>
      <c r="F1826" s="53" t="s">
        <v>51</v>
      </c>
      <c r="G1826" s="53" t="s">
        <v>58</v>
      </c>
      <c r="H1826" s="46"/>
      <c r="I1826" s="16" t="s">
        <v>59</v>
      </c>
      <c r="J1826" s="16" t="s">
        <v>5285</v>
      </c>
      <c r="K1826" s="16" t="s">
        <v>486</v>
      </c>
      <c r="L1826" s="16">
        <v>2017</v>
      </c>
      <c r="M1826" s="16"/>
      <c r="N1826" s="16"/>
      <c r="O1826" s="16" t="s">
        <v>40</v>
      </c>
      <c r="P1826" s="16"/>
      <c r="Q1826" s="16"/>
      <c r="R1826" s="16"/>
      <c r="S1826" s="16"/>
      <c r="T1826" s="16"/>
      <c r="U1826" s="16"/>
      <c r="V1826" s="16" t="str">
        <f t="shared" si="6"/>
        <v>B</v>
      </c>
      <c r="W1826" s="13" t="str">
        <f t="shared" si="7"/>
        <v>Q3</v>
      </c>
      <c r="X1826" s="73" t="s">
        <v>5315</v>
      </c>
      <c r="Y1826" s="16" t="s">
        <v>5286</v>
      </c>
      <c r="Z1826" s="16" t="s">
        <v>43</v>
      </c>
    </row>
    <row r="1827" spans="1:26" ht="15" customHeight="1">
      <c r="A1827" s="48"/>
      <c r="B1827" s="48"/>
      <c r="C1827" s="94" t="s">
        <v>5191</v>
      </c>
      <c r="D1827" s="40">
        <v>1818</v>
      </c>
      <c r="E1827" s="52" t="s">
        <v>5316</v>
      </c>
      <c r="F1827" s="53" t="s">
        <v>58</v>
      </c>
      <c r="G1827" s="41"/>
      <c r="H1827" s="46"/>
      <c r="I1827" s="16" t="s">
        <v>59</v>
      </c>
      <c r="J1827" s="16" t="s">
        <v>788</v>
      </c>
      <c r="K1827" s="16" t="s">
        <v>414</v>
      </c>
      <c r="L1827" s="16">
        <v>2017</v>
      </c>
      <c r="M1827" s="16"/>
      <c r="N1827" s="16"/>
      <c r="O1827" s="16"/>
      <c r="P1827" s="16" t="s">
        <v>40</v>
      </c>
      <c r="Q1827" s="16"/>
      <c r="R1827" s="16"/>
      <c r="S1827" s="16"/>
      <c r="T1827" s="16"/>
      <c r="U1827" s="16"/>
      <c r="V1827" s="16" t="str">
        <f t="shared" si="6"/>
        <v>C</v>
      </c>
      <c r="W1827" s="13" t="str">
        <f t="shared" si="7"/>
        <v>Q4</v>
      </c>
      <c r="X1827" s="73" t="s">
        <v>5317</v>
      </c>
      <c r="Y1827" s="16" t="s">
        <v>5318</v>
      </c>
      <c r="Z1827" s="16" t="s">
        <v>43</v>
      </c>
    </row>
    <row r="1828" spans="1:26" ht="15" customHeight="1">
      <c r="A1828" s="48"/>
      <c r="B1828" s="48"/>
      <c r="C1828" s="94" t="s">
        <v>5191</v>
      </c>
      <c r="D1828" s="40">
        <v>1819</v>
      </c>
      <c r="E1828" s="52" t="s">
        <v>5319</v>
      </c>
      <c r="F1828" s="53" t="s">
        <v>51</v>
      </c>
      <c r="G1828" s="41"/>
      <c r="H1828" s="46"/>
      <c r="I1828" s="16" t="s">
        <v>593</v>
      </c>
      <c r="J1828" s="16" t="s">
        <v>737</v>
      </c>
      <c r="K1828" s="16" t="s">
        <v>738</v>
      </c>
      <c r="L1828" s="16">
        <v>2017</v>
      </c>
      <c r="M1828" s="16"/>
      <c r="N1828" s="16"/>
      <c r="O1828" s="16"/>
      <c r="P1828" s="16"/>
      <c r="Q1828" s="16"/>
      <c r="R1828" s="16"/>
      <c r="S1828" s="16"/>
      <c r="T1828" s="16" t="s">
        <v>40</v>
      </c>
      <c r="U1828" s="16"/>
      <c r="V1828" s="16" t="str">
        <f t="shared" si="6"/>
        <v>C</v>
      </c>
      <c r="W1828" s="13" t="str">
        <f t="shared" si="7"/>
        <v>Q4</v>
      </c>
      <c r="X1828" s="16" t="s">
        <v>233</v>
      </c>
      <c r="Y1828" s="16" t="s">
        <v>5320</v>
      </c>
      <c r="Z1828" s="16" t="s">
        <v>43</v>
      </c>
    </row>
    <row r="1829" spans="1:26" ht="15" customHeight="1">
      <c r="A1829" s="48"/>
      <c r="B1829" s="48"/>
      <c r="C1829" s="94" t="s">
        <v>5191</v>
      </c>
      <c r="D1829" s="40">
        <v>1820</v>
      </c>
      <c r="E1829" s="52" t="s">
        <v>5321</v>
      </c>
      <c r="F1829" s="53" t="s">
        <v>51</v>
      </c>
      <c r="G1829" s="41"/>
      <c r="H1829" s="46"/>
      <c r="I1829" s="16" t="s">
        <v>593</v>
      </c>
      <c r="J1829" s="16" t="s">
        <v>567</v>
      </c>
      <c r="K1829" s="16" t="s">
        <v>568</v>
      </c>
      <c r="L1829" s="16">
        <v>2016</v>
      </c>
      <c r="M1829" s="16"/>
      <c r="N1829" s="16"/>
      <c r="O1829" s="16"/>
      <c r="P1829" s="16"/>
      <c r="Q1829" s="16"/>
      <c r="R1829" s="16"/>
      <c r="S1829" s="16"/>
      <c r="T1829" s="16" t="s">
        <v>40</v>
      </c>
      <c r="U1829" s="16"/>
      <c r="V1829" s="16" t="str">
        <f t="shared" si="6"/>
        <v>C</v>
      </c>
      <c r="W1829" s="13" t="str">
        <f t="shared" si="7"/>
        <v>Q4</v>
      </c>
      <c r="X1829" s="16" t="s">
        <v>233</v>
      </c>
      <c r="Y1829" s="16" t="s">
        <v>5322</v>
      </c>
      <c r="Z1829" s="16" t="s">
        <v>43</v>
      </c>
    </row>
    <row r="1830" spans="1:26" ht="15" customHeight="1">
      <c r="A1830" s="48"/>
      <c r="B1830" s="48"/>
      <c r="C1830" s="94" t="s">
        <v>5191</v>
      </c>
      <c r="D1830" s="40">
        <v>1821</v>
      </c>
      <c r="E1830" s="52" t="s">
        <v>5323</v>
      </c>
      <c r="F1830" s="53" t="s">
        <v>51</v>
      </c>
      <c r="G1830" s="41"/>
      <c r="H1830" s="46"/>
      <c r="I1830" s="16" t="s">
        <v>59</v>
      </c>
      <c r="J1830" s="16" t="s">
        <v>1670</v>
      </c>
      <c r="K1830" s="16" t="s">
        <v>579</v>
      </c>
      <c r="L1830" s="16">
        <v>2016</v>
      </c>
      <c r="M1830" s="16"/>
      <c r="N1830" s="16"/>
      <c r="O1830" s="16" t="s">
        <v>40</v>
      </c>
      <c r="P1830" s="16"/>
      <c r="Q1830" s="16"/>
      <c r="R1830" s="16"/>
      <c r="S1830" s="16"/>
      <c r="T1830" s="16"/>
      <c r="U1830" s="16"/>
      <c r="V1830" s="16" t="str">
        <f t="shared" si="6"/>
        <v>B</v>
      </c>
      <c r="W1830" s="13" t="str">
        <f t="shared" si="7"/>
        <v>Q3</v>
      </c>
      <c r="X1830" s="73" t="s">
        <v>5324</v>
      </c>
      <c r="Y1830" s="16" t="s">
        <v>5325</v>
      </c>
      <c r="Z1830" s="16" t="s">
        <v>43</v>
      </c>
    </row>
    <row r="1831" spans="1:26" ht="15" customHeight="1">
      <c r="A1831" s="48"/>
      <c r="B1831" s="48"/>
      <c r="C1831" s="94" t="s">
        <v>5191</v>
      </c>
      <c r="D1831" s="40">
        <v>1822</v>
      </c>
      <c r="E1831" s="52" t="s">
        <v>5326</v>
      </c>
      <c r="F1831" s="53" t="s">
        <v>51</v>
      </c>
      <c r="G1831" s="41"/>
      <c r="H1831" s="46"/>
      <c r="I1831" s="16" t="s">
        <v>593</v>
      </c>
      <c r="J1831" s="16" t="s">
        <v>567</v>
      </c>
      <c r="K1831" s="16" t="s">
        <v>568</v>
      </c>
      <c r="L1831" s="16">
        <v>2016</v>
      </c>
      <c r="M1831" s="16"/>
      <c r="N1831" s="16"/>
      <c r="O1831" s="16"/>
      <c r="P1831" s="16"/>
      <c r="Q1831" s="16"/>
      <c r="R1831" s="16"/>
      <c r="S1831" s="16"/>
      <c r="T1831" s="16" t="s">
        <v>40</v>
      </c>
      <c r="U1831" s="16"/>
      <c r="V1831" s="16" t="str">
        <f t="shared" si="6"/>
        <v>C</v>
      </c>
      <c r="W1831" s="13" t="str">
        <f t="shared" si="7"/>
        <v>Q4</v>
      </c>
      <c r="X1831" s="16" t="s">
        <v>233</v>
      </c>
      <c r="Y1831" s="16" t="s">
        <v>5327</v>
      </c>
      <c r="Z1831" s="16" t="s">
        <v>43</v>
      </c>
    </row>
    <row r="1832" spans="1:26" ht="15" customHeight="1">
      <c r="A1832" s="48"/>
      <c r="B1832" s="48"/>
      <c r="C1832" s="94" t="s">
        <v>5191</v>
      </c>
      <c r="D1832" s="40">
        <v>1823</v>
      </c>
      <c r="E1832" s="52" t="s">
        <v>5328</v>
      </c>
      <c r="F1832" s="53" t="s">
        <v>35</v>
      </c>
      <c r="G1832" s="41"/>
      <c r="H1832" s="46"/>
      <c r="I1832" s="16" t="s">
        <v>59</v>
      </c>
      <c r="J1832" s="16" t="s">
        <v>1967</v>
      </c>
      <c r="K1832" s="16" t="s">
        <v>621</v>
      </c>
      <c r="L1832" s="16">
        <v>2016</v>
      </c>
      <c r="M1832" s="16"/>
      <c r="N1832" s="16"/>
      <c r="O1832" s="16" t="s">
        <v>40</v>
      </c>
      <c r="P1832" s="16"/>
      <c r="Q1832" s="16"/>
      <c r="R1832" s="16"/>
      <c r="S1832" s="16"/>
      <c r="T1832" s="16"/>
      <c r="U1832" s="16"/>
      <c r="V1832" s="16" t="str">
        <f t="shared" si="6"/>
        <v>B</v>
      </c>
      <c r="W1832" s="13" t="str">
        <f t="shared" si="7"/>
        <v>Q3</v>
      </c>
      <c r="X1832" s="73" t="s">
        <v>5329</v>
      </c>
      <c r="Y1832" s="16" t="s">
        <v>5330</v>
      </c>
      <c r="Z1832" s="16" t="s">
        <v>43</v>
      </c>
    </row>
    <row r="1833" spans="1:26" ht="15" customHeight="1">
      <c r="A1833" s="48"/>
      <c r="B1833" s="48"/>
      <c r="C1833" s="94" t="s">
        <v>5191</v>
      </c>
      <c r="D1833" s="40">
        <v>1824</v>
      </c>
      <c r="E1833" s="52" t="s">
        <v>5331</v>
      </c>
      <c r="F1833" s="53" t="s">
        <v>35</v>
      </c>
      <c r="G1833" s="41"/>
      <c r="H1833" s="46"/>
      <c r="I1833" s="16" t="s">
        <v>59</v>
      </c>
      <c r="J1833" s="16" t="s">
        <v>1967</v>
      </c>
      <c r="K1833" s="16" t="s">
        <v>621</v>
      </c>
      <c r="L1833" s="16">
        <v>2016</v>
      </c>
      <c r="M1833" s="16"/>
      <c r="N1833" s="16"/>
      <c r="O1833" s="16" t="s">
        <v>40</v>
      </c>
      <c r="P1833" s="16"/>
      <c r="Q1833" s="16"/>
      <c r="R1833" s="16"/>
      <c r="S1833" s="16"/>
      <c r="T1833" s="16"/>
      <c r="U1833" s="16"/>
      <c r="V1833" s="16" t="str">
        <f t="shared" si="6"/>
        <v>B</v>
      </c>
      <c r="W1833" s="13" t="str">
        <f t="shared" si="7"/>
        <v>Q3</v>
      </c>
      <c r="X1833" s="73" t="s">
        <v>5332</v>
      </c>
      <c r="Y1833" s="16" t="s">
        <v>623</v>
      </c>
      <c r="Z1833" s="16" t="s">
        <v>43</v>
      </c>
    </row>
    <row r="1834" spans="1:26" ht="15" customHeight="1">
      <c r="A1834" s="48"/>
      <c r="B1834" s="48"/>
      <c r="C1834" s="94" t="s">
        <v>5191</v>
      </c>
      <c r="D1834" s="40">
        <v>1825</v>
      </c>
      <c r="E1834" s="52" t="s">
        <v>5333</v>
      </c>
      <c r="F1834" s="53" t="s">
        <v>51</v>
      </c>
      <c r="G1834" s="41"/>
      <c r="H1834" s="46"/>
      <c r="I1834" s="16" t="s">
        <v>593</v>
      </c>
      <c r="J1834" s="16" t="s">
        <v>561</v>
      </c>
      <c r="K1834" s="16" t="s">
        <v>562</v>
      </c>
      <c r="L1834" s="16">
        <v>2016</v>
      </c>
      <c r="M1834" s="16"/>
      <c r="N1834" s="16"/>
      <c r="O1834" s="16"/>
      <c r="P1834" s="16"/>
      <c r="Q1834" s="16"/>
      <c r="R1834" s="16"/>
      <c r="S1834" s="16"/>
      <c r="T1834" s="16" t="s">
        <v>40</v>
      </c>
      <c r="U1834" s="16"/>
      <c r="V1834" s="16" t="str">
        <f t="shared" si="6"/>
        <v>C</v>
      </c>
      <c r="W1834" s="13" t="str">
        <f t="shared" si="7"/>
        <v>Q4</v>
      </c>
      <c r="X1834" s="16" t="s">
        <v>233</v>
      </c>
      <c r="Y1834" s="16" t="s">
        <v>5334</v>
      </c>
      <c r="Z1834" s="16" t="s">
        <v>43</v>
      </c>
    </row>
    <row r="1835" spans="1:26" ht="15" customHeight="1">
      <c r="A1835" s="48"/>
      <c r="B1835" s="48"/>
      <c r="C1835" s="94" t="s">
        <v>5191</v>
      </c>
      <c r="D1835" s="40">
        <v>1826</v>
      </c>
      <c r="E1835" s="52" t="s">
        <v>5335</v>
      </c>
      <c r="F1835" s="53" t="s">
        <v>51</v>
      </c>
      <c r="G1835" s="41"/>
      <c r="H1835" s="46"/>
      <c r="I1835" s="16" t="s">
        <v>91</v>
      </c>
      <c r="J1835" s="16" t="s">
        <v>1890</v>
      </c>
      <c r="K1835" s="16" t="s">
        <v>337</v>
      </c>
      <c r="L1835" s="16">
        <v>2016</v>
      </c>
      <c r="M1835" s="16"/>
      <c r="N1835" s="16"/>
      <c r="O1835" s="16"/>
      <c r="P1835" s="16"/>
      <c r="Q1835" s="16"/>
      <c r="R1835" s="16"/>
      <c r="S1835" s="16" t="s">
        <v>172</v>
      </c>
      <c r="T1835" s="16"/>
      <c r="U1835" s="16"/>
      <c r="V1835" s="16" t="str">
        <f t="shared" si="6"/>
        <v>B</v>
      </c>
      <c r="W1835" s="13" t="str">
        <f t="shared" si="7"/>
        <v>Q3</v>
      </c>
      <c r="X1835" s="73" t="s">
        <v>5336</v>
      </c>
      <c r="Y1835" s="16" t="s">
        <v>5337</v>
      </c>
      <c r="Z1835" s="16" t="s">
        <v>43</v>
      </c>
    </row>
    <row r="1836" spans="1:26" ht="15" customHeight="1">
      <c r="A1836" s="48"/>
      <c r="B1836" s="48"/>
      <c r="C1836" s="94" t="s">
        <v>5191</v>
      </c>
      <c r="D1836" s="40">
        <v>1827</v>
      </c>
      <c r="E1836" s="52" t="s">
        <v>5338</v>
      </c>
      <c r="F1836" s="53" t="s">
        <v>51</v>
      </c>
      <c r="G1836" s="41"/>
      <c r="H1836" s="46"/>
      <c r="I1836" s="16" t="s">
        <v>102</v>
      </c>
      <c r="J1836" s="16" t="s">
        <v>5339</v>
      </c>
      <c r="K1836" s="16" t="s">
        <v>743</v>
      </c>
      <c r="L1836" s="16">
        <v>2016</v>
      </c>
      <c r="M1836" s="16"/>
      <c r="N1836" s="16"/>
      <c r="O1836" s="16"/>
      <c r="P1836" s="16"/>
      <c r="Q1836" s="16"/>
      <c r="R1836" s="16"/>
      <c r="S1836" s="16" t="s">
        <v>172</v>
      </c>
      <c r="T1836" s="16"/>
      <c r="U1836" s="16"/>
      <c r="V1836" s="16" t="str">
        <f t="shared" si="6"/>
        <v>B</v>
      </c>
      <c r="W1836" s="13" t="str">
        <f t="shared" si="7"/>
        <v>Q3</v>
      </c>
      <c r="X1836" s="73" t="s">
        <v>5340</v>
      </c>
      <c r="Y1836" s="16" t="s">
        <v>5341</v>
      </c>
      <c r="Z1836" s="16" t="s">
        <v>43</v>
      </c>
    </row>
    <row r="1837" spans="1:26" ht="15" customHeight="1">
      <c r="A1837" s="48"/>
      <c r="B1837" s="48"/>
      <c r="C1837" s="94" t="s">
        <v>5191</v>
      </c>
      <c r="D1837" s="40">
        <v>1828</v>
      </c>
      <c r="E1837" s="52" t="s">
        <v>5342</v>
      </c>
      <c r="F1837" s="53" t="s">
        <v>51</v>
      </c>
      <c r="G1837" s="41"/>
      <c r="H1837" s="46"/>
      <c r="I1837" s="16" t="s">
        <v>59</v>
      </c>
      <c r="J1837" s="16" t="s">
        <v>788</v>
      </c>
      <c r="K1837" s="16" t="s">
        <v>414</v>
      </c>
      <c r="L1837" s="16">
        <v>2016</v>
      </c>
      <c r="M1837" s="16"/>
      <c r="N1837" s="16"/>
      <c r="O1837" s="16"/>
      <c r="P1837" s="16" t="s">
        <v>40</v>
      </c>
      <c r="Q1837" s="16"/>
      <c r="R1837" s="16"/>
      <c r="S1837" s="16"/>
      <c r="T1837" s="16"/>
      <c r="U1837" s="16"/>
      <c r="V1837" s="16" t="str">
        <f t="shared" si="6"/>
        <v>C</v>
      </c>
      <c r="W1837" s="13" t="str">
        <f t="shared" si="7"/>
        <v>Q4</v>
      </c>
      <c r="X1837" s="73" t="s">
        <v>5343</v>
      </c>
      <c r="Y1837" s="16" t="s">
        <v>5344</v>
      </c>
      <c r="Z1837" s="16" t="s">
        <v>43</v>
      </c>
    </row>
    <row r="1838" spans="1:26" ht="15" customHeight="1">
      <c r="A1838" s="48"/>
      <c r="B1838" s="48"/>
      <c r="C1838" s="94" t="s">
        <v>5191</v>
      </c>
      <c r="D1838" s="40">
        <v>1829</v>
      </c>
      <c r="E1838" s="52" t="s">
        <v>5345</v>
      </c>
      <c r="F1838" s="53" t="s">
        <v>51</v>
      </c>
      <c r="G1838" s="41"/>
      <c r="H1838" s="46"/>
      <c r="I1838" s="16" t="s">
        <v>102</v>
      </c>
      <c r="J1838" s="16" t="s">
        <v>5346</v>
      </c>
      <c r="K1838" s="16" t="s">
        <v>573</v>
      </c>
      <c r="L1838" s="16">
        <v>2016</v>
      </c>
      <c r="M1838" s="16"/>
      <c r="N1838" s="16"/>
      <c r="O1838" s="16"/>
      <c r="P1838" s="16"/>
      <c r="Q1838" s="16"/>
      <c r="R1838" s="16" t="s">
        <v>172</v>
      </c>
      <c r="S1838" s="16"/>
      <c r="T1838" s="16"/>
      <c r="U1838" s="16"/>
      <c r="V1838" s="16" t="str">
        <f t="shared" si="6"/>
        <v>A2</v>
      </c>
      <c r="W1838" s="13" t="str">
        <f t="shared" si="7"/>
        <v>Q2</v>
      </c>
      <c r="X1838" s="73" t="s">
        <v>5347</v>
      </c>
      <c r="Y1838" s="16" t="s">
        <v>5348</v>
      </c>
      <c r="Z1838" s="16" t="s">
        <v>43</v>
      </c>
    </row>
    <row r="1839" spans="1:26" ht="15" customHeight="1">
      <c r="A1839" s="48"/>
      <c r="B1839" s="48"/>
      <c r="C1839" s="94" t="s">
        <v>5191</v>
      </c>
      <c r="D1839" s="40">
        <v>1830</v>
      </c>
      <c r="E1839" s="52" t="s">
        <v>5349</v>
      </c>
      <c r="F1839" s="53" t="s">
        <v>51</v>
      </c>
      <c r="G1839" s="41"/>
      <c r="H1839" s="46"/>
      <c r="I1839" s="16" t="s">
        <v>102</v>
      </c>
      <c r="J1839" s="16" t="s">
        <v>5346</v>
      </c>
      <c r="K1839" s="16" t="s">
        <v>573</v>
      </c>
      <c r="L1839" s="16">
        <v>2016</v>
      </c>
      <c r="M1839" s="16"/>
      <c r="N1839" s="16"/>
      <c r="O1839" s="16"/>
      <c r="P1839" s="16"/>
      <c r="Q1839" s="16"/>
      <c r="R1839" s="16" t="s">
        <v>172</v>
      </c>
      <c r="S1839" s="16"/>
      <c r="T1839" s="16"/>
      <c r="U1839" s="16"/>
      <c r="V1839" s="16" t="str">
        <f t="shared" si="6"/>
        <v>A2</v>
      </c>
      <c r="W1839" s="13" t="str">
        <f t="shared" si="7"/>
        <v>Q2</v>
      </c>
      <c r="X1839" s="73" t="s">
        <v>5350</v>
      </c>
      <c r="Y1839" s="16" t="s">
        <v>5351</v>
      </c>
      <c r="Z1839" s="16" t="s">
        <v>43</v>
      </c>
    </row>
    <row r="1840" spans="1:26" ht="15" customHeight="1">
      <c r="A1840" s="48"/>
      <c r="B1840" s="48"/>
      <c r="C1840" s="94" t="s">
        <v>5191</v>
      </c>
      <c r="D1840" s="40">
        <v>1831</v>
      </c>
      <c r="E1840" s="52" t="s">
        <v>5352</v>
      </c>
      <c r="F1840" s="53" t="s">
        <v>51</v>
      </c>
      <c r="G1840" s="41"/>
      <c r="H1840" s="46"/>
      <c r="I1840" s="16" t="s">
        <v>91</v>
      </c>
      <c r="J1840" s="16" t="s">
        <v>5353</v>
      </c>
      <c r="K1840" s="16" t="s">
        <v>647</v>
      </c>
      <c r="L1840" s="16">
        <v>2016</v>
      </c>
      <c r="M1840" s="16"/>
      <c r="N1840" s="16"/>
      <c r="O1840" s="16"/>
      <c r="P1840" s="16"/>
      <c r="Q1840" s="16"/>
      <c r="R1840" s="16" t="s">
        <v>172</v>
      </c>
      <c r="S1840" s="16"/>
      <c r="T1840" s="16"/>
      <c r="U1840" s="16"/>
      <c r="V1840" s="16" t="str">
        <f t="shared" si="6"/>
        <v>A2</v>
      </c>
      <c r="W1840" s="13" t="str">
        <f t="shared" si="7"/>
        <v>Q2</v>
      </c>
      <c r="X1840" s="73" t="s">
        <v>5354</v>
      </c>
      <c r="Y1840" s="16" t="s">
        <v>5355</v>
      </c>
      <c r="Z1840" s="16" t="s">
        <v>43</v>
      </c>
    </row>
    <row r="1841" spans="1:26" ht="15" customHeight="1">
      <c r="A1841" s="48"/>
      <c r="B1841" s="48"/>
      <c r="C1841" s="94" t="s">
        <v>5191</v>
      </c>
      <c r="D1841" s="40">
        <v>1832</v>
      </c>
      <c r="E1841" s="52" t="s">
        <v>5356</v>
      </c>
      <c r="F1841" s="53" t="s">
        <v>51</v>
      </c>
      <c r="G1841" s="41"/>
      <c r="H1841" s="46"/>
      <c r="I1841" s="16" t="s">
        <v>102</v>
      </c>
      <c r="J1841" s="16" t="s">
        <v>5346</v>
      </c>
      <c r="K1841" s="16" t="s">
        <v>573</v>
      </c>
      <c r="L1841" s="16">
        <v>2016</v>
      </c>
      <c r="M1841" s="16"/>
      <c r="N1841" s="16"/>
      <c r="O1841" s="16"/>
      <c r="P1841" s="16"/>
      <c r="Q1841" s="16"/>
      <c r="R1841" s="16" t="s">
        <v>172</v>
      </c>
      <c r="S1841" s="16"/>
      <c r="T1841" s="16"/>
      <c r="U1841" s="16"/>
      <c r="V1841" s="16" t="str">
        <f t="shared" si="6"/>
        <v>A2</v>
      </c>
      <c r="W1841" s="13" t="str">
        <f t="shared" si="7"/>
        <v>Q2</v>
      </c>
      <c r="X1841" s="73" t="s">
        <v>5357</v>
      </c>
      <c r="Y1841" s="16" t="s">
        <v>5358</v>
      </c>
      <c r="Z1841" s="16" t="s">
        <v>43</v>
      </c>
    </row>
    <row r="1842" spans="1:26" ht="15" customHeight="1">
      <c r="A1842" s="48"/>
      <c r="B1842" s="48"/>
      <c r="C1842" s="94" t="s">
        <v>5191</v>
      </c>
      <c r="D1842" s="40">
        <v>1833</v>
      </c>
      <c r="E1842" s="52" t="s">
        <v>5359</v>
      </c>
      <c r="F1842" s="53" t="s">
        <v>51</v>
      </c>
      <c r="G1842" s="41"/>
      <c r="H1842" s="46"/>
      <c r="I1842" s="16" t="s">
        <v>593</v>
      </c>
      <c r="J1842" s="16" t="s">
        <v>1057</v>
      </c>
      <c r="K1842" s="16" t="s">
        <v>595</v>
      </c>
      <c r="L1842" s="16">
        <v>2016</v>
      </c>
      <c r="M1842" s="16"/>
      <c r="N1842" s="16"/>
      <c r="O1842" s="16"/>
      <c r="P1842" s="16"/>
      <c r="Q1842" s="16"/>
      <c r="R1842" s="16"/>
      <c r="S1842" s="16"/>
      <c r="T1842" s="16" t="s">
        <v>40</v>
      </c>
      <c r="U1842" s="16"/>
      <c r="V1842" s="16" t="str">
        <f t="shared" si="6"/>
        <v>C</v>
      </c>
      <c r="W1842" s="13" t="str">
        <f t="shared" si="7"/>
        <v>Q4</v>
      </c>
      <c r="X1842" s="16" t="s">
        <v>233</v>
      </c>
      <c r="Y1842" s="16" t="s">
        <v>596</v>
      </c>
      <c r="Z1842" s="16" t="s">
        <v>43</v>
      </c>
    </row>
    <row r="1843" spans="1:26" ht="15" customHeight="1">
      <c r="A1843" s="48"/>
      <c r="B1843" s="48"/>
      <c r="C1843" s="94" t="s">
        <v>5191</v>
      </c>
      <c r="D1843" s="40">
        <v>1834</v>
      </c>
      <c r="E1843" s="52" t="s">
        <v>1669</v>
      </c>
      <c r="F1843" s="53" t="s">
        <v>51</v>
      </c>
      <c r="G1843" s="41"/>
      <c r="H1843" s="46"/>
      <c r="I1843" s="16" t="s">
        <v>59</v>
      </c>
      <c r="J1843" s="16" t="s">
        <v>1670</v>
      </c>
      <c r="K1843" s="16" t="s">
        <v>579</v>
      </c>
      <c r="L1843" s="16">
        <v>2016</v>
      </c>
      <c r="M1843" s="16"/>
      <c r="N1843" s="16"/>
      <c r="O1843" s="16" t="s">
        <v>40</v>
      </c>
      <c r="P1843" s="16"/>
      <c r="Q1843" s="16"/>
      <c r="R1843" s="16"/>
      <c r="S1843" s="16"/>
      <c r="T1843" s="16"/>
      <c r="U1843" s="16"/>
      <c r="V1843" s="16" t="str">
        <f t="shared" si="6"/>
        <v>B</v>
      </c>
      <c r="W1843" s="13" t="str">
        <f t="shared" si="7"/>
        <v>Q3</v>
      </c>
      <c r="X1843" s="73" t="s">
        <v>5360</v>
      </c>
      <c r="Y1843" s="16" t="s">
        <v>601</v>
      </c>
      <c r="Z1843" s="16" t="s">
        <v>43</v>
      </c>
    </row>
    <row r="1844" spans="1:26" ht="15" customHeight="1">
      <c r="A1844" s="48"/>
      <c r="B1844" s="48"/>
      <c r="C1844" s="94" t="s">
        <v>5191</v>
      </c>
      <c r="D1844" s="40">
        <v>1835</v>
      </c>
      <c r="E1844" s="52" t="s">
        <v>5361</v>
      </c>
      <c r="F1844" s="53" t="s">
        <v>51</v>
      </c>
      <c r="G1844" s="41"/>
      <c r="H1844" s="46"/>
      <c r="I1844" s="54" t="s">
        <v>110</v>
      </c>
      <c r="J1844" s="16" t="s">
        <v>2159</v>
      </c>
      <c r="K1844" s="16" t="s">
        <v>436</v>
      </c>
      <c r="L1844" s="16">
        <v>2016</v>
      </c>
      <c r="M1844" s="16"/>
      <c r="N1844" s="16"/>
      <c r="O1844" s="16"/>
      <c r="P1844" s="16"/>
      <c r="Q1844" s="16" t="s">
        <v>172</v>
      </c>
      <c r="R1844" s="16"/>
      <c r="S1844" s="16"/>
      <c r="T1844" s="16"/>
      <c r="U1844" s="16"/>
      <c r="V1844" s="16" t="str">
        <f t="shared" si="6"/>
        <v>A1</v>
      </c>
      <c r="W1844" s="13" t="str">
        <f t="shared" si="7"/>
        <v>Q1</v>
      </c>
      <c r="X1844" s="73" t="s">
        <v>1643</v>
      </c>
      <c r="Y1844" s="16" t="s">
        <v>5362</v>
      </c>
      <c r="Z1844" s="16" t="s">
        <v>43</v>
      </c>
    </row>
    <row r="1845" spans="1:26" ht="15" customHeight="1">
      <c r="A1845" s="48"/>
      <c r="B1845" s="48"/>
      <c r="C1845" s="94" t="s">
        <v>5191</v>
      </c>
      <c r="D1845" s="40">
        <v>1836</v>
      </c>
      <c r="E1845" s="52" t="s">
        <v>5363</v>
      </c>
      <c r="F1845" s="53" t="s">
        <v>35</v>
      </c>
      <c r="G1845" s="41"/>
      <c r="H1845" s="46"/>
      <c r="I1845" s="16" t="s">
        <v>59</v>
      </c>
      <c r="J1845" s="16" t="s">
        <v>1670</v>
      </c>
      <c r="K1845" s="16" t="s">
        <v>579</v>
      </c>
      <c r="L1845" s="16">
        <v>2016</v>
      </c>
      <c r="M1845" s="16"/>
      <c r="N1845" s="16"/>
      <c r="O1845" s="16" t="s">
        <v>40</v>
      </c>
      <c r="P1845" s="16"/>
      <c r="Q1845" s="16"/>
      <c r="R1845" s="16"/>
      <c r="S1845" s="16"/>
      <c r="T1845" s="16"/>
      <c r="U1845" s="16"/>
      <c r="V1845" s="16" t="str">
        <f t="shared" si="6"/>
        <v>B</v>
      </c>
      <c r="W1845" s="13" t="str">
        <f t="shared" si="7"/>
        <v>Q3</v>
      </c>
      <c r="X1845" s="73" t="s">
        <v>5364</v>
      </c>
      <c r="Y1845" s="16" t="s">
        <v>5365</v>
      </c>
      <c r="Z1845" s="16" t="s">
        <v>43</v>
      </c>
    </row>
    <row r="1846" spans="1:26" ht="15" customHeight="1">
      <c r="A1846" s="48"/>
      <c r="B1846" s="48"/>
      <c r="C1846" s="94" t="s">
        <v>5191</v>
      </c>
      <c r="D1846" s="40">
        <v>1837</v>
      </c>
      <c r="E1846" s="52" t="s">
        <v>5366</v>
      </c>
      <c r="F1846" s="53" t="s">
        <v>58</v>
      </c>
      <c r="G1846" s="41"/>
      <c r="H1846" s="46"/>
      <c r="I1846" s="16" t="s">
        <v>59</v>
      </c>
      <c r="J1846" s="16" t="s">
        <v>1670</v>
      </c>
      <c r="K1846" s="16" t="s">
        <v>579</v>
      </c>
      <c r="L1846" s="16">
        <v>2016</v>
      </c>
      <c r="M1846" s="16"/>
      <c r="N1846" s="16"/>
      <c r="O1846" s="16" t="s">
        <v>40</v>
      </c>
      <c r="P1846" s="16"/>
      <c r="Q1846" s="16"/>
      <c r="R1846" s="16"/>
      <c r="S1846" s="16"/>
      <c r="T1846" s="16"/>
      <c r="U1846" s="16"/>
      <c r="V1846" s="16" t="str">
        <f t="shared" si="6"/>
        <v>B</v>
      </c>
      <c r="W1846" s="13" t="str">
        <f t="shared" si="7"/>
        <v>Q3</v>
      </c>
      <c r="X1846" s="73" t="s">
        <v>5367</v>
      </c>
      <c r="Y1846" s="16" t="s">
        <v>5368</v>
      </c>
      <c r="Z1846" s="16" t="s">
        <v>43</v>
      </c>
    </row>
    <row r="1847" spans="1:26" ht="15" customHeight="1">
      <c r="A1847" s="48"/>
      <c r="B1847" s="48"/>
      <c r="C1847" s="94" t="s">
        <v>5191</v>
      </c>
      <c r="D1847" s="40">
        <v>1838</v>
      </c>
      <c r="E1847" s="52" t="s">
        <v>5369</v>
      </c>
      <c r="F1847" s="53" t="s">
        <v>51</v>
      </c>
      <c r="G1847" s="41"/>
      <c r="H1847" s="46"/>
      <c r="I1847" s="16" t="s">
        <v>59</v>
      </c>
      <c r="J1847" s="16" t="s">
        <v>1805</v>
      </c>
      <c r="K1847" s="46" t="s">
        <v>3328</v>
      </c>
      <c r="L1847" s="16">
        <v>2016</v>
      </c>
      <c r="M1847" s="16"/>
      <c r="N1847" s="16"/>
      <c r="O1847" s="16"/>
      <c r="P1847" s="16" t="s">
        <v>40</v>
      </c>
      <c r="Q1847" s="16"/>
      <c r="R1847" s="16"/>
      <c r="S1847" s="16"/>
      <c r="T1847" s="16"/>
      <c r="U1847" s="16"/>
      <c r="V1847" s="16" t="str">
        <f t="shared" si="6"/>
        <v>C</v>
      </c>
      <c r="W1847" s="13" t="str">
        <f t="shared" si="7"/>
        <v>Q4</v>
      </c>
      <c r="X1847" s="73" t="s">
        <v>5370</v>
      </c>
      <c r="Y1847" s="16" t="s">
        <v>5371</v>
      </c>
      <c r="Z1847" s="16" t="s">
        <v>43</v>
      </c>
    </row>
    <row r="1848" spans="1:26" ht="15" customHeight="1">
      <c r="A1848" s="48"/>
      <c r="B1848" s="48"/>
      <c r="C1848" s="94" t="s">
        <v>5191</v>
      </c>
      <c r="D1848" s="40">
        <v>1839</v>
      </c>
      <c r="E1848" s="52" t="s">
        <v>5372</v>
      </c>
      <c r="F1848" s="53" t="s">
        <v>51</v>
      </c>
      <c r="G1848" s="41"/>
      <c r="H1848" s="46"/>
      <c r="I1848" s="16" t="s">
        <v>124</v>
      </c>
      <c r="J1848" s="16" t="s">
        <v>5373</v>
      </c>
      <c r="K1848" s="16" t="s">
        <v>743</v>
      </c>
      <c r="L1848" s="16">
        <v>2015</v>
      </c>
      <c r="M1848" s="16"/>
      <c r="N1848" s="16"/>
      <c r="O1848" s="16"/>
      <c r="P1848" s="16"/>
      <c r="Q1848" s="16"/>
      <c r="R1848" s="16" t="s">
        <v>40</v>
      </c>
      <c r="S1848" s="16"/>
      <c r="T1848" s="16"/>
      <c r="U1848" s="16"/>
      <c r="V1848" s="16" t="str">
        <f t="shared" si="6"/>
        <v>A2</v>
      </c>
      <c r="W1848" s="13" t="str">
        <f t="shared" si="7"/>
        <v>Q2</v>
      </c>
      <c r="X1848" s="16" t="s">
        <v>744</v>
      </c>
      <c r="Y1848" s="16" t="s">
        <v>5374</v>
      </c>
      <c r="Z1848" s="16" t="s">
        <v>43</v>
      </c>
    </row>
    <row r="1849" spans="1:26" ht="15" customHeight="1">
      <c r="A1849" s="48"/>
      <c r="B1849" s="48"/>
      <c r="C1849" s="94" t="s">
        <v>5191</v>
      </c>
      <c r="D1849" s="40">
        <v>1840</v>
      </c>
      <c r="E1849" s="52" t="s">
        <v>4030</v>
      </c>
      <c r="F1849" s="53" t="s">
        <v>51</v>
      </c>
      <c r="G1849" s="41"/>
      <c r="H1849" s="46"/>
      <c r="I1849" s="16" t="s">
        <v>59</v>
      </c>
      <c r="J1849" s="16" t="s">
        <v>4031</v>
      </c>
      <c r="K1849" s="16" t="s">
        <v>858</v>
      </c>
      <c r="L1849" s="16">
        <v>2015</v>
      </c>
      <c r="M1849" s="16"/>
      <c r="N1849" s="16" t="s">
        <v>40</v>
      </c>
      <c r="O1849" s="16"/>
      <c r="P1849" s="16"/>
      <c r="Q1849" s="16"/>
      <c r="R1849" s="16"/>
      <c r="S1849" s="16"/>
      <c r="T1849" s="16"/>
      <c r="U1849" s="16"/>
      <c r="V1849" s="16" t="str">
        <f t="shared" si="6"/>
        <v>A2</v>
      </c>
      <c r="W1849" s="13" t="str">
        <f t="shared" si="7"/>
        <v>Q2</v>
      </c>
      <c r="X1849" s="16" t="s">
        <v>233</v>
      </c>
      <c r="Y1849" s="16" t="s">
        <v>5375</v>
      </c>
      <c r="Z1849" s="16" t="s">
        <v>43</v>
      </c>
    </row>
    <row r="1850" spans="1:26" ht="15" customHeight="1">
      <c r="A1850" s="48"/>
      <c r="B1850" s="48"/>
      <c r="C1850" s="94" t="s">
        <v>5191</v>
      </c>
      <c r="D1850" s="40">
        <v>1841</v>
      </c>
      <c r="E1850" s="52" t="s">
        <v>4034</v>
      </c>
      <c r="F1850" s="53" t="s">
        <v>51</v>
      </c>
      <c r="G1850" s="41"/>
      <c r="H1850" s="46"/>
      <c r="I1850" s="16" t="s">
        <v>59</v>
      </c>
      <c r="J1850" s="16" t="s">
        <v>2353</v>
      </c>
      <c r="K1850" s="16" t="s">
        <v>843</v>
      </c>
      <c r="L1850" s="16">
        <v>2015</v>
      </c>
      <c r="M1850" s="16"/>
      <c r="N1850" s="16" t="s">
        <v>172</v>
      </c>
      <c r="O1850" s="16"/>
      <c r="P1850" s="16"/>
      <c r="Q1850" s="16"/>
      <c r="R1850" s="16"/>
      <c r="S1850" s="16"/>
      <c r="T1850" s="16"/>
      <c r="U1850" s="16"/>
      <c r="V1850" s="16" t="str">
        <f t="shared" si="6"/>
        <v>A2</v>
      </c>
      <c r="W1850" s="13" t="str">
        <f t="shared" si="7"/>
        <v>Q2</v>
      </c>
      <c r="X1850" s="73" t="s">
        <v>5376</v>
      </c>
      <c r="Y1850" s="16" t="s">
        <v>5375</v>
      </c>
      <c r="Z1850" s="16" t="s">
        <v>43</v>
      </c>
    </row>
    <row r="1851" spans="1:26" ht="15" customHeight="1">
      <c r="A1851" s="48"/>
      <c r="B1851" s="48"/>
      <c r="C1851" s="94" t="s">
        <v>5191</v>
      </c>
      <c r="D1851" s="40">
        <v>1842</v>
      </c>
      <c r="E1851" s="52" t="s">
        <v>5377</v>
      </c>
      <c r="F1851" s="53" t="s">
        <v>51</v>
      </c>
      <c r="G1851" s="41"/>
      <c r="H1851" s="46"/>
      <c r="I1851" s="16" t="s">
        <v>753</v>
      </c>
      <c r="J1851" s="16" t="s">
        <v>873</v>
      </c>
      <c r="K1851" s="16" t="s">
        <v>874</v>
      </c>
      <c r="L1851" s="16">
        <v>2015</v>
      </c>
      <c r="M1851" s="16"/>
      <c r="N1851" s="16"/>
      <c r="O1851" s="16"/>
      <c r="P1851" s="16"/>
      <c r="Q1851" s="16"/>
      <c r="R1851" s="16" t="s">
        <v>40</v>
      </c>
      <c r="S1851" s="16"/>
      <c r="T1851" s="16"/>
      <c r="U1851" s="16"/>
      <c r="V1851" s="16" t="str">
        <f t="shared" si="6"/>
        <v>A2</v>
      </c>
      <c r="W1851" s="13" t="str">
        <f t="shared" si="7"/>
        <v>Q2</v>
      </c>
      <c r="X1851" s="16" t="s">
        <v>233</v>
      </c>
      <c r="Y1851" s="16" t="s">
        <v>882</v>
      </c>
      <c r="Z1851" s="16" t="s">
        <v>43</v>
      </c>
    </row>
    <row r="1852" spans="1:26" ht="15" customHeight="1">
      <c r="A1852" s="48"/>
      <c r="B1852" s="48"/>
      <c r="C1852" s="94" t="s">
        <v>5191</v>
      </c>
      <c r="D1852" s="40">
        <v>1843</v>
      </c>
      <c r="E1852" s="52" t="s">
        <v>5378</v>
      </c>
      <c r="F1852" s="53" t="s">
        <v>58</v>
      </c>
      <c r="G1852" s="41"/>
      <c r="H1852" s="46"/>
      <c r="I1852" s="16" t="s">
        <v>59</v>
      </c>
      <c r="J1852" s="16" t="s">
        <v>523</v>
      </c>
      <c r="K1852" s="16" t="s">
        <v>447</v>
      </c>
      <c r="L1852" s="16">
        <v>2015</v>
      </c>
      <c r="M1852" s="16"/>
      <c r="N1852" s="16"/>
      <c r="O1852" s="16"/>
      <c r="P1852" s="16" t="s">
        <v>172</v>
      </c>
      <c r="Q1852" s="16"/>
      <c r="R1852" s="16"/>
      <c r="S1852" s="16"/>
      <c r="T1852" s="16"/>
      <c r="U1852" s="16"/>
      <c r="V1852" s="16" t="str">
        <f t="shared" si="6"/>
        <v>C</v>
      </c>
      <c r="W1852" s="13" t="str">
        <f t="shared" si="7"/>
        <v>Q4</v>
      </c>
      <c r="X1852" s="73" t="s">
        <v>5379</v>
      </c>
      <c r="Y1852" s="16" t="s">
        <v>1011</v>
      </c>
      <c r="Z1852" s="16" t="s">
        <v>43</v>
      </c>
    </row>
    <row r="1853" spans="1:26" ht="15" customHeight="1">
      <c r="A1853" s="48"/>
      <c r="B1853" s="48"/>
      <c r="C1853" s="94" t="s">
        <v>5191</v>
      </c>
      <c r="D1853" s="40">
        <v>1844</v>
      </c>
      <c r="E1853" s="52" t="s">
        <v>5380</v>
      </c>
      <c r="F1853" s="53" t="s">
        <v>51</v>
      </c>
      <c r="G1853" s="41"/>
      <c r="H1853" s="46"/>
      <c r="I1853" s="16" t="s">
        <v>59</v>
      </c>
      <c r="J1853" s="16" t="s">
        <v>1002</v>
      </c>
      <c r="K1853" s="16" t="s">
        <v>915</v>
      </c>
      <c r="L1853" s="16">
        <v>2015</v>
      </c>
      <c r="M1853" s="16"/>
      <c r="N1853" s="16"/>
      <c r="O1853" s="16"/>
      <c r="P1853" s="16" t="s">
        <v>40</v>
      </c>
      <c r="Q1853" s="16"/>
      <c r="R1853" s="16"/>
      <c r="S1853" s="16"/>
      <c r="T1853" s="16"/>
      <c r="U1853" s="16"/>
      <c r="V1853" s="16" t="str">
        <f t="shared" si="6"/>
        <v>C</v>
      </c>
      <c r="W1853" s="13" t="str">
        <f t="shared" si="7"/>
        <v>Q4</v>
      </c>
      <c r="X1853" s="16" t="s">
        <v>233</v>
      </c>
      <c r="Y1853" s="16" t="s">
        <v>917</v>
      </c>
      <c r="Z1853" s="16" t="s">
        <v>43</v>
      </c>
    </row>
    <row r="1854" spans="1:26" ht="15" customHeight="1">
      <c r="A1854" s="48"/>
      <c r="B1854" s="48"/>
      <c r="C1854" s="94" t="s">
        <v>5191</v>
      </c>
      <c r="D1854" s="40">
        <v>1845</v>
      </c>
      <c r="E1854" s="52" t="s">
        <v>1699</v>
      </c>
      <c r="F1854" s="53" t="s">
        <v>51</v>
      </c>
      <c r="G1854" s="41"/>
      <c r="H1854" s="46"/>
      <c r="I1854" s="16" t="s">
        <v>59</v>
      </c>
      <c r="J1854" s="16" t="s">
        <v>5381</v>
      </c>
      <c r="K1854" s="16" t="s">
        <v>1701</v>
      </c>
      <c r="L1854" s="16">
        <v>2015</v>
      </c>
      <c r="M1854" s="16"/>
      <c r="N1854" s="16"/>
      <c r="O1854" s="16"/>
      <c r="P1854" s="16" t="s">
        <v>40</v>
      </c>
      <c r="Q1854" s="16"/>
      <c r="R1854" s="16"/>
      <c r="S1854" s="16"/>
      <c r="T1854" s="16"/>
      <c r="U1854" s="16"/>
      <c r="V1854" s="16" t="str">
        <f t="shared" si="6"/>
        <v>C</v>
      </c>
      <c r="W1854" s="13" t="str">
        <f t="shared" si="7"/>
        <v>Q4</v>
      </c>
      <c r="X1854" s="73" t="s">
        <v>5382</v>
      </c>
      <c r="Y1854" s="16" t="s">
        <v>5383</v>
      </c>
      <c r="Z1854" s="16" t="s">
        <v>43</v>
      </c>
    </row>
    <row r="1855" spans="1:26" ht="15" customHeight="1">
      <c r="A1855" s="48"/>
      <c r="B1855" s="48"/>
      <c r="C1855" s="94" t="s">
        <v>5191</v>
      </c>
      <c r="D1855" s="40">
        <v>1846</v>
      </c>
      <c r="E1855" s="52" t="s">
        <v>5384</v>
      </c>
      <c r="F1855" s="53" t="s">
        <v>51</v>
      </c>
      <c r="G1855" s="41"/>
      <c r="H1855" s="46"/>
      <c r="I1855" s="16" t="s">
        <v>593</v>
      </c>
      <c r="J1855" s="16" t="s">
        <v>5385</v>
      </c>
      <c r="K1855" s="16" t="s">
        <v>939</v>
      </c>
      <c r="L1855" s="16">
        <v>2015</v>
      </c>
      <c r="M1855" s="16"/>
      <c r="N1855" s="16"/>
      <c r="O1855" s="16"/>
      <c r="P1855" s="16"/>
      <c r="Q1855" s="16"/>
      <c r="R1855" s="16"/>
      <c r="S1855" s="16"/>
      <c r="T1855" s="16" t="s">
        <v>172</v>
      </c>
      <c r="U1855" s="16"/>
      <c r="V1855" s="16" t="str">
        <f t="shared" si="6"/>
        <v>C</v>
      </c>
      <c r="W1855" s="13" t="str">
        <f t="shared" si="7"/>
        <v>Q4</v>
      </c>
      <c r="X1855" s="16" t="s">
        <v>233</v>
      </c>
      <c r="Y1855" s="16" t="s">
        <v>5386</v>
      </c>
      <c r="Z1855" s="16" t="s">
        <v>43</v>
      </c>
    </row>
    <row r="1856" spans="1:26" ht="15" customHeight="1">
      <c r="A1856" s="48"/>
      <c r="B1856" s="48"/>
      <c r="C1856" s="94" t="s">
        <v>5191</v>
      </c>
      <c r="D1856" s="40">
        <v>1847</v>
      </c>
      <c r="E1856" s="52" t="s">
        <v>5387</v>
      </c>
      <c r="F1856" s="53" t="s">
        <v>51</v>
      </c>
      <c r="G1856" s="41"/>
      <c r="H1856" s="46"/>
      <c r="I1856" s="16" t="s">
        <v>75</v>
      </c>
      <c r="J1856" s="16" t="s">
        <v>3416</v>
      </c>
      <c r="K1856" s="16" t="s">
        <v>458</v>
      </c>
      <c r="L1856" s="16">
        <v>2015</v>
      </c>
      <c r="M1856" s="16"/>
      <c r="N1856" s="16"/>
      <c r="O1856" s="16"/>
      <c r="P1856" s="16"/>
      <c r="Q1856" s="16"/>
      <c r="R1856" s="16" t="s">
        <v>172</v>
      </c>
      <c r="S1856" s="16"/>
      <c r="T1856" s="16"/>
      <c r="U1856" s="16"/>
      <c r="V1856" s="16" t="str">
        <f t="shared" si="6"/>
        <v>A2</v>
      </c>
      <c r="W1856" s="13" t="str">
        <f t="shared" si="7"/>
        <v>Q2</v>
      </c>
      <c r="X1856" s="73" t="s">
        <v>5388</v>
      </c>
      <c r="Y1856" s="16" t="s">
        <v>5389</v>
      </c>
      <c r="Z1856" s="16" t="s">
        <v>43</v>
      </c>
    </row>
    <row r="1857" spans="1:26" ht="15" customHeight="1">
      <c r="A1857" s="48"/>
      <c r="B1857" s="48"/>
      <c r="C1857" s="94" t="s">
        <v>5191</v>
      </c>
      <c r="D1857" s="40">
        <v>1848</v>
      </c>
      <c r="E1857" s="52" t="s">
        <v>5390</v>
      </c>
      <c r="F1857" s="53" t="s">
        <v>35</v>
      </c>
      <c r="G1857" s="41"/>
      <c r="H1857" s="46"/>
      <c r="I1857" s="16" t="s">
        <v>59</v>
      </c>
      <c r="J1857" s="16" t="s">
        <v>5391</v>
      </c>
      <c r="K1857" s="16" t="s">
        <v>641</v>
      </c>
      <c r="L1857" s="16">
        <v>2015</v>
      </c>
      <c r="M1857" s="16"/>
      <c r="N1857" s="16"/>
      <c r="O1857" s="16"/>
      <c r="P1857" s="16" t="s">
        <v>172</v>
      </c>
      <c r="Q1857" s="16"/>
      <c r="R1857" s="16"/>
      <c r="S1857" s="16"/>
      <c r="T1857" s="16"/>
      <c r="U1857" s="16"/>
      <c r="V1857" s="16" t="str">
        <f t="shared" si="6"/>
        <v>C</v>
      </c>
      <c r="W1857" s="13" t="str">
        <f t="shared" si="7"/>
        <v>Q4</v>
      </c>
      <c r="X1857" s="73" t="s">
        <v>5392</v>
      </c>
      <c r="Y1857" s="16" t="s">
        <v>989</v>
      </c>
      <c r="Z1857" s="16" t="s">
        <v>43</v>
      </c>
    </row>
    <row r="1858" spans="1:26" ht="15" customHeight="1">
      <c r="A1858" s="48"/>
      <c r="B1858" s="48"/>
      <c r="C1858" s="94" t="s">
        <v>5191</v>
      </c>
      <c r="D1858" s="40">
        <v>1849</v>
      </c>
      <c r="E1858" s="52" t="s">
        <v>5393</v>
      </c>
      <c r="F1858" s="53" t="s">
        <v>51</v>
      </c>
      <c r="G1858" s="41"/>
      <c r="H1858" s="46"/>
      <c r="I1858" s="16" t="s">
        <v>91</v>
      </c>
      <c r="J1858" s="16" t="s">
        <v>5353</v>
      </c>
      <c r="K1858" s="16" t="s">
        <v>647</v>
      </c>
      <c r="L1858" s="16">
        <v>2015</v>
      </c>
      <c r="M1858" s="16"/>
      <c r="N1858" s="16"/>
      <c r="O1858" s="16"/>
      <c r="P1858" s="16"/>
      <c r="Q1858" s="16"/>
      <c r="R1858" s="16" t="s">
        <v>172</v>
      </c>
      <c r="S1858" s="16"/>
      <c r="T1858" s="16"/>
      <c r="U1858" s="16"/>
      <c r="V1858" s="16" t="str">
        <f t="shared" si="6"/>
        <v>A2</v>
      </c>
      <c r="W1858" s="13" t="str">
        <f t="shared" si="7"/>
        <v>Q2</v>
      </c>
      <c r="X1858" s="16" t="s">
        <v>943</v>
      </c>
      <c r="Y1858" s="16" t="s">
        <v>5394</v>
      </c>
      <c r="Z1858" s="16" t="s">
        <v>43</v>
      </c>
    </row>
    <row r="1859" spans="1:26" ht="15" customHeight="1">
      <c r="A1859" s="48"/>
      <c r="B1859" s="48"/>
      <c r="C1859" s="94" t="s">
        <v>5191</v>
      </c>
      <c r="D1859" s="40">
        <v>1850</v>
      </c>
      <c r="E1859" s="52" t="s">
        <v>5395</v>
      </c>
      <c r="F1859" s="53" t="s">
        <v>58</v>
      </c>
      <c r="G1859" s="41"/>
      <c r="H1859" s="46"/>
      <c r="I1859" s="16" t="s">
        <v>59</v>
      </c>
      <c r="J1859" s="16" t="s">
        <v>1024</v>
      </c>
      <c r="K1859" s="16" t="s">
        <v>5396</v>
      </c>
      <c r="L1859" s="16">
        <v>2014</v>
      </c>
      <c r="M1859" s="16"/>
      <c r="N1859" s="16"/>
      <c r="O1859" s="16"/>
      <c r="P1859" s="16"/>
      <c r="Q1859" s="16"/>
      <c r="R1859" s="16"/>
      <c r="S1859" s="16"/>
      <c r="T1859" s="16"/>
      <c r="U1859" s="16" t="s">
        <v>40</v>
      </c>
      <c r="V1859" s="16" t="str">
        <f t="shared" si="6"/>
        <v>NI</v>
      </c>
      <c r="W1859" s="13" t="str">
        <f t="shared" si="7"/>
        <v>NI</v>
      </c>
      <c r="X1859" s="16" t="s">
        <v>233</v>
      </c>
      <c r="Y1859" s="16" t="s">
        <v>5397</v>
      </c>
      <c r="Z1859" s="16" t="s">
        <v>43</v>
      </c>
    </row>
    <row r="1860" spans="1:26" ht="15" customHeight="1">
      <c r="A1860" s="48"/>
      <c r="B1860" s="48"/>
      <c r="C1860" s="94" t="s">
        <v>5191</v>
      </c>
      <c r="D1860" s="40">
        <v>1851</v>
      </c>
      <c r="E1860" s="52" t="s">
        <v>5398</v>
      </c>
      <c r="F1860" s="53" t="s">
        <v>51</v>
      </c>
      <c r="G1860" s="41"/>
      <c r="H1860" s="46"/>
      <c r="I1860" s="16" t="s">
        <v>59</v>
      </c>
      <c r="J1860" s="16" t="s">
        <v>1467</v>
      </c>
      <c r="K1860" s="16" t="s">
        <v>1468</v>
      </c>
      <c r="L1860" s="16">
        <v>2014</v>
      </c>
      <c r="M1860" s="16" t="s">
        <v>40</v>
      </c>
      <c r="N1860" s="16"/>
      <c r="O1860" s="16"/>
      <c r="P1860" s="16"/>
      <c r="Q1860" s="16"/>
      <c r="R1860" s="16"/>
      <c r="S1860" s="16"/>
      <c r="T1860" s="16"/>
      <c r="U1860" s="16"/>
      <c r="V1860" s="16" t="str">
        <f t="shared" si="6"/>
        <v>A1</v>
      </c>
      <c r="W1860" s="13" t="str">
        <f t="shared" si="7"/>
        <v>Q1</v>
      </c>
      <c r="X1860" s="73" t="s">
        <v>5399</v>
      </c>
      <c r="Y1860" s="16" t="s">
        <v>5400</v>
      </c>
      <c r="Z1860" s="16" t="s">
        <v>43</v>
      </c>
    </row>
    <row r="1861" spans="1:26" ht="15" customHeight="1">
      <c r="A1861" s="48"/>
      <c r="B1861" s="48"/>
      <c r="C1861" s="94" t="s">
        <v>5191</v>
      </c>
      <c r="D1861" s="40">
        <v>1852</v>
      </c>
      <c r="E1861" s="52" t="s">
        <v>5401</v>
      </c>
      <c r="F1861" s="53" t="s">
        <v>51</v>
      </c>
      <c r="G1861" s="41"/>
      <c r="H1861" s="46"/>
      <c r="I1861" s="16" t="s">
        <v>59</v>
      </c>
      <c r="J1861" s="16" t="s">
        <v>1068</v>
      </c>
      <c r="K1861" s="16" t="s">
        <v>1069</v>
      </c>
      <c r="L1861" s="16">
        <v>2014</v>
      </c>
      <c r="M1861" s="16" t="s">
        <v>40</v>
      </c>
      <c r="N1861" s="16"/>
      <c r="O1861" s="16"/>
      <c r="P1861" s="16"/>
      <c r="Q1861" s="16"/>
      <c r="R1861" s="16"/>
      <c r="S1861" s="16"/>
      <c r="T1861" s="16"/>
      <c r="U1861" s="16"/>
      <c r="V1861" s="16" t="str">
        <f t="shared" si="6"/>
        <v>A1</v>
      </c>
      <c r="W1861" s="13" t="str">
        <f t="shared" si="7"/>
        <v>Q1</v>
      </c>
      <c r="X1861" s="73" t="s">
        <v>5402</v>
      </c>
      <c r="Y1861" s="16" t="s">
        <v>5403</v>
      </c>
      <c r="Z1861" s="16" t="s">
        <v>43</v>
      </c>
    </row>
    <row r="1862" spans="1:26" ht="15" customHeight="1">
      <c r="A1862" s="48"/>
      <c r="B1862" s="48"/>
      <c r="C1862" s="94" t="s">
        <v>5191</v>
      </c>
      <c r="D1862" s="40">
        <v>1853</v>
      </c>
      <c r="E1862" s="52" t="s">
        <v>1745</v>
      </c>
      <c r="F1862" s="53" t="s">
        <v>51</v>
      </c>
      <c r="G1862" s="41"/>
      <c r="H1862" s="46"/>
      <c r="I1862" s="16" t="s">
        <v>59</v>
      </c>
      <c r="J1862" s="16" t="s">
        <v>5404</v>
      </c>
      <c r="K1862" s="16" t="s">
        <v>447</v>
      </c>
      <c r="L1862" s="16">
        <v>2014</v>
      </c>
      <c r="M1862" s="16"/>
      <c r="N1862" s="16"/>
      <c r="O1862" s="16"/>
      <c r="P1862" s="16" t="s">
        <v>40</v>
      </c>
      <c r="Q1862" s="16"/>
      <c r="R1862" s="16"/>
      <c r="S1862" s="16"/>
      <c r="T1862" s="16"/>
      <c r="U1862" s="16"/>
      <c r="V1862" s="16" t="str">
        <f t="shared" si="6"/>
        <v>C</v>
      </c>
      <c r="W1862" s="13" t="str">
        <f t="shared" si="7"/>
        <v>Q4</v>
      </c>
      <c r="X1862" s="73" t="s">
        <v>5405</v>
      </c>
      <c r="Y1862" s="16" t="s">
        <v>1165</v>
      </c>
      <c r="Z1862" s="16" t="s">
        <v>43</v>
      </c>
    </row>
    <row r="1863" spans="1:26" ht="15" customHeight="1">
      <c r="A1863" s="48"/>
      <c r="B1863" s="48"/>
      <c r="C1863" s="94" t="s">
        <v>5191</v>
      </c>
      <c r="D1863" s="40">
        <v>1854</v>
      </c>
      <c r="E1863" s="52" t="s">
        <v>1741</v>
      </c>
      <c r="F1863" s="53" t="s">
        <v>58</v>
      </c>
      <c r="G1863" s="41"/>
      <c r="H1863" s="46"/>
      <c r="I1863" s="16" t="s">
        <v>59</v>
      </c>
      <c r="J1863" s="16" t="s">
        <v>60</v>
      </c>
      <c r="K1863" s="16" t="s">
        <v>61</v>
      </c>
      <c r="L1863" s="16">
        <v>2013</v>
      </c>
      <c r="M1863" s="16"/>
      <c r="N1863" s="16"/>
      <c r="O1863" s="16" t="s">
        <v>40</v>
      </c>
      <c r="P1863" s="16"/>
      <c r="Q1863" s="16"/>
      <c r="R1863" s="16"/>
      <c r="S1863" s="16"/>
      <c r="T1863" s="16"/>
      <c r="U1863" s="16"/>
      <c r="V1863" s="16" t="str">
        <f t="shared" si="6"/>
        <v>B</v>
      </c>
      <c r="W1863" s="13" t="str">
        <f t="shared" si="7"/>
        <v>Q3</v>
      </c>
      <c r="X1863" s="73" t="s">
        <v>5406</v>
      </c>
      <c r="Y1863" s="16" t="s">
        <v>5407</v>
      </c>
      <c r="Z1863" s="16" t="s">
        <v>43</v>
      </c>
    </row>
    <row r="1864" spans="1:26" ht="15" customHeight="1">
      <c r="A1864" s="48"/>
      <c r="B1864" s="48"/>
      <c r="C1864" s="94" t="s">
        <v>5191</v>
      </c>
      <c r="D1864" s="40">
        <v>1855</v>
      </c>
      <c r="E1864" s="52" t="s">
        <v>1736</v>
      </c>
      <c r="F1864" s="53" t="s">
        <v>58</v>
      </c>
      <c r="G1864" s="41"/>
      <c r="H1864" s="46"/>
      <c r="I1864" s="16" t="s">
        <v>59</v>
      </c>
      <c r="J1864" s="16" t="s">
        <v>885</v>
      </c>
      <c r="K1864" s="16" t="s">
        <v>886</v>
      </c>
      <c r="L1864" s="16">
        <v>2013</v>
      </c>
      <c r="M1864" s="16"/>
      <c r="N1864" s="16"/>
      <c r="O1864" s="16"/>
      <c r="P1864" s="16" t="s">
        <v>40</v>
      </c>
      <c r="Q1864" s="16"/>
      <c r="R1864" s="16"/>
      <c r="S1864" s="16"/>
      <c r="T1864" s="16"/>
      <c r="U1864" s="16"/>
      <c r="V1864" s="16" t="str">
        <f t="shared" si="6"/>
        <v>C</v>
      </c>
      <c r="W1864" s="13" t="str">
        <f t="shared" si="7"/>
        <v>Q4</v>
      </c>
      <c r="X1864" s="71" t="s">
        <v>5408</v>
      </c>
      <c r="Y1864" s="16" t="s">
        <v>5409</v>
      </c>
      <c r="Z1864" s="16" t="s">
        <v>43</v>
      </c>
    </row>
    <row r="1865" spans="1:26" ht="15" customHeight="1">
      <c r="A1865" s="48"/>
      <c r="B1865" s="48"/>
      <c r="C1865" s="94" t="s">
        <v>5191</v>
      </c>
      <c r="D1865" s="40">
        <v>1856</v>
      </c>
      <c r="E1865" s="52" t="s">
        <v>1740</v>
      </c>
      <c r="F1865" s="53" t="s">
        <v>58</v>
      </c>
      <c r="G1865" s="41"/>
      <c r="H1865" s="46"/>
      <c r="I1865" s="16" t="s">
        <v>59</v>
      </c>
      <c r="J1865" s="16" t="s">
        <v>804</v>
      </c>
      <c r="K1865" s="16" t="s">
        <v>805</v>
      </c>
      <c r="L1865" s="16">
        <v>2013</v>
      </c>
      <c r="M1865" s="16"/>
      <c r="N1865" s="16" t="s">
        <v>40</v>
      </c>
      <c r="O1865" s="16"/>
      <c r="P1865" s="16"/>
      <c r="Q1865" s="16"/>
      <c r="R1865" s="16"/>
      <c r="S1865" s="16"/>
      <c r="T1865" s="16"/>
      <c r="U1865" s="16"/>
      <c r="V1865" s="16" t="str">
        <f t="shared" si="6"/>
        <v>A2</v>
      </c>
      <c r="W1865" s="13" t="str">
        <f t="shared" si="7"/>
        <v>Q2</v>
      </c>
      <c r="X1865" s="73" t="s">
        <v>5410</v>
      </c>
      <c r="Y1865" s="16" t="s">
        <v>5411</v>
      </c>
      <c r="Z1865" s="16" t="s">
        <v>43</v>
      </c>
    </row>
    <row r="1866" spans="1:26" ht="15" customHeight="1">
      <c r="A1866" s="86"/>
      <c r="B1866" s="86"/>
      <c r="C1866" s="87" t="s">
        <v>5412</v>
      </c>
      <c r="D1866" s="40">
        <v>1857</v>
      </c>
      <c r="E1866" s="10" t="s">
        <v>5413</v>
      </c>
      <c r="F1866" s="11" t="s">
        <v>168</v>
      </c>
      <c r="G1866" s="93"/>
      <c r="H1866" s="14"/>
      <c r="I1866" s="14"/>
      <c r="J1866" s="13" t="s">
        <v>5414</v>
      </c>
      <c r="K1866" s="13" t="s">
        <v>5415</v>
      </c>
      <c r="L1866" s="13">
        <v>2013</v>
      </c>
      <c r="M1866" s="13"/>
      <c r="N1866" s="13"/>
      <c r="O1866" s="13"/>
      <c r="P1866" s="13"/>
      <c r="Q1866" s="13"/>
      <c r="R1866" s="13" t="s">
        <v>40</v>
      </c>
      <c r="S1866" s="13"/>
      <c r="T1866" s="13"/>
      <c r="U1866" s="13"/>
      <c r="V1866" s="16" t="str">
        <f t="shared" si="6"/>
        <v>A2</v>
      </c>
      <c r="W1866" s="13" t="str">
        <f t="shared" si="7"/>
        <v>Q2</v>
      </c>
      <c r="X1866" s="13"/>
      <c r="Y1866" s="13" t="s">
        <v>5416</v>
      </c>
      <c r="Z1866" s="13" t="s">
        <v>43</v>
      </c>
    </row>
    <row r="1867" spans="1:26" ht="15" customHeight="1">
      <c r="A1867" s="48"/>
      <c r="B1867" s="48"/>
      <c r="C1867" s="89" t="s">
        <v>5412</v>
      </c>
      <c r="D1867" s="40">
        <v>1858</v>
      </c>
      <c r="E1867" s="52" t="s">
        <v>5417</v>
      </c>
      <c r="F1867" s="53" t="s">
        <v>168</v>
      </c>
      <c r="G1867" s="41"/>
      <c r="H1867" s="46"/>
      <c r="I1867" s="46"/>
      <c r="J1867" s="16" t="s">
        <v>5414</v>
      </c>
      <c r="K1867" s="16" t="s">
        <v>5418</v>
      </c>
      <c r="L1867" s="16">
        <v>2013</v>
      </c>
      <c r="M1867" s="16"/>
      <c r="N1867" s="16"/>
      <c r="O1867" s="16"/>
      <c r="P1867" s="16"/>
      <c r="Q1867" s="16"/>
      <c r="R1867" s="16" t="s">
        <v>40</v>
      </c>
      <c r="S1867" s="16"/>
      <c r="T1867" s="16"/>
      <c r="U1867" s="16"/>
      <c r="V1867" s="16" t="str">
        <f t="shared" si="6"/>
        <v>A2</v>
      </c>
      <c r="W1867" s="13" t="str">
        <f t="shared" si="7"/>
        <v>Q2</v>
      </c>
      <c r="X1867" s="16"/>
      <c r="Y1867" s="16" t="s">
        <v>5416</v>
      </c>
      <c r="Z1867" s="16" t="s">
        <v>43</v>
      </c>
    </row>
    <row r="1868" spans="1:26" ht="15" customHeight="1">
      <c r="A1868" s="48"/>
      <c r="B1868" s="48"/>
      <c r="C1868" s="89" t="s">
        <v>5412</v>
      </c>
      <c r="D1868" s="40">
        <v>1859</v>
      </c>
      <c r="E1868" s="52" t="s">
        <v>5419</v>
      </c>
      <c r="F1868" s="53" t="s">
        <v>168</v>
      </c>
      <c r="G1868" s="41"/>
      <c r="H1868" s="46"/>
      <c r="I1868" s="46"/>
      <c r="J1868" s="16" t="s">
        <v>5420</v>
      </c>
      <c r="K1868" s="16" t="s">
        <v>5421</v>
      </c>
      <c r="L1868" s="16">
        <v>2013</v>
      </c>
      <c r="M1868" s="16"/>
      <c r="N1868" s="16"/>
      <c r="O1868" s="16"/>
      <c r="P1868" s="16"/>
      <c r="Q1868" s="16" t="s">
        <v>40</v>
      </c>
      <c r="R1868" s="16"/>
      <c r="S1868" s="16"/>
      <c r="T1868" s="16"/>
      <c r="U1868" s="16"/>
      <c r="V1868" s="16" t="str">
        <f t="shared" si="6"/>
        <v>A1</v>
      </c>
      <c r="W1868" s="13" t="str">
        <f t="shared" si="7"/>
        <v>Q1</v>
      </c>
      <c r="X1868" s="16"/>
      <c r="Y1868" s="16" t="s">
        <v>5422</v>
      </c>
      <c r="Z1868" s="16" t="s">
        <v>43</v>
      </c>
    </row>
    <row r="1869" spans="1:26" ht="15" customHeight="1">
      <c r="A1869" s="48"/>
      <c r="B1869" s="48"/>
      <c r="C1869" s="89" t="s">
        <v>5412</v>
      </c>
      <c r="D1869" s="40">
        <v>1860</v>
      </c>
      <c r="E1869" s="52" t="s">
        <v>5423</v>
      </c>
      <c r="F1869" s="53" t="s">
        <v>168</v>
      </c>
      <c r="G1869" s="41"/>
      <c r="H1869" s="46"/>
      <c r="I1869" s="46"/>
      <c r="J1869" s="16" t="s">
        <v>1024</v>
      </c>
      <c r="K1869" s="16" t="s">
        <v>430</v>
      </c>
      <c r="L1869" s="16">
        <v>2013</v>
      </c>
      <c r="M1869" s="16"/>
      <c r="N1869" s="16"/>
      <c r="O1869" s="16"/>
      <c r="P1869" s="16" t="s">
        <v>40</v>
      </c>
      <c r="Q1869" s="16"/>
      <c r="R1869" s="16"/>
      <c r="S1869" s="16"/>
      <c r="T1869" s="16"/>
      <c r="U1869" s="16"/>
      <c r="V1869" s="16" t="str">
        <f t="shared" si="6"/>
        <v>C</v>
      </c>
      <c r="W1869" s="13" t="str">
        <f t="shared" si="7"/>
        <v>Q4</v>
      </c>
      <c r="X1869" s="16"/>
      <c r="Y1869" s="16" t="s">
        <v>5424</v>
      </c>
      <c r="Z1869" s="16" t="s">
        <v>43</v>
      </c>
    </row>
    <row r="1870" spans="1:26" ht="15" customHeight="1">
      <c r="A1870" s="48"/>
      <c r="B1870" s="48"/>
      <c r="C1870" s="89" t="s">
        <v>5412</v>
      </c>
      <c r="D1870" s="40">
        <v>1861</v>
      </c>
      <c r="E1870" s="52" t="s">
        <v>2540</v>
      </c>
      <c r="F1870" s="53" t="s">
        <v>168</v>
      </c>
      <c r="G1870" s="41"/>
      <c r="H1870" s="46"/>
      <c r="I1870" s="46"/>
      <c r="J1870" s="16" t="s">
        <v>4805</v>
      </c>
      <c r="K1870" s="16" t="s">
        <v>2542</v>
      </c>
      <c r="L1870" s="16">
        <v>2013</v>
      </c>
      <c r="M1870" s="16"/>
      <c r="N1870" s="16"/>
      <c r="O1870" s="16"/>
      <c r="P1870" s="16"/>
      <c r="Q1870" s="16"/>
      <c r="R1870" s="16"/>
      <c r="S1870" s="16"/>
      <c r="T1870" s="16" t="s">
        <v>40</v>
      </c>
      <c r="U1870" s="16"/>
      <c r="V1870" s="16" t="str">
        <f t="shared" si="6"/>
        <v>C</v>
      </c>
      <c r="W1870" s="13" t="str">
        <f t="shared" si="7"/>
        <v>Q4</v>
      </c>
      <c r="X1870" s="16"/>
      <c r="Y1870" s="16" t="s">
        <v>5425</v>
      </c>
      <c r="Z1870" s="16" t="s">
        <v>43</v>
      </c>
    </row>
    <row r="1871" spans="1:26" ht="15" customHeight="1">
      <c r="A1871" s="48"/>
      <c r="B1871" s="48"/>
      <c r="C1871" s="89" t="s">
        <v>5412</v>
      </c>
      <c r="D1871" s="40">
        <v>1862</v>
      </c>
      <c r="E1871" s="52" t="s">
        <v>5426</v>
      </c>
      <c r="F1871" s="53" t="s">
        <v>168</v>
      </c>
      <c r="G1871" s="41"/>
      <c r="H1871" s="46"/>
      <c r="I1871" s="46"/>
      <c r="J1871" s="16" t="s">
        <v>5427</v>
      </c>
      <c r="K1871" s="16" t="s">
        <v>5428</v>
      </c>
      <c r="L1871" s="16">
        <v>2013</v>
      </c>
      <c r="M1871" s="16"/>
      <c r="N1871" s="16"/>
      <c r="O1871" s="16"/>
      <c r="P1871" s="16"/>
      <c r="Q1871" s="16"/>
      <c r="R1871" s="16"/>
      <c r="S1871" s="16"/>
      <c r="T1871" s="16"/>
      <c r="U1871" s="16" t="s">
        <v>40</v>
      </c>
      <c r="V1871" s="16" t="str">
        <f t="shared" si="6"/>
        <v>NI</v>
      </c>
      <c r="W1871" s="13" t="str">
        <f t="shared" si="7"/>
        <v>NI</v>
      </c>
      <c r="X1871" s="16">
        <v>21458553</v>
      </c>
      <c r="Y1871" s="16" t="s">
        <v>5429</v>
      </c>
      <c r="Z1871" s="16" t="s">
        <v>43</v>
      </c>
    </row>
    <row r="1872" spans="1:26" ht="15" customHeight="1">
      <c r="A1872" s="48"/>
      <c r="B1872" s="48"/>
      <c r="C1872" s="89" t="s">
        <v>5412</v>
      </c>
      <c r="D1872" s="40">
        <v>1863</v>
      </c>
      <c r="E1872" s="52" t="s">
        <v>2517</v>
      </c>
      <c r="F1872" s="53" t="s">
        <v>168</v>
      </c>
      <c r="G1872" s="53" t="s">
        <v>51</v>
      </c>
      <c r="H1872" s="46"/>
      <c r="I1872" s="46"/>
      <c r="J1872" s="16" t="s">
        <v>5430</v>
      </c>
      <c r="K1872" s="16" t="s">
        <v>67</v>
      </c>
      <c r="L1872" s="16">
        <v>2013</v>
      </c>
      <c r="M1872" s="16"/>
      <c r="N1872" s="16"/>
      <c r="O1872" s="16"/>
      <c r="P1872" s="16"/>
      <c r="Q1872" s="16"/>
      <c r="R1872" s="16" t="s">
        <v>40</v>
      </c>
      <c r="S1872" s="16"/>
      <c r="T1872" s="16"/>
      <c r="U1872" s="16"/>
      <c r="V1872" s="16" t="str">
        <f t="shared" si="6"/>
        <v>A2</v>
      </c>
      <c r="W1872" s="13" t="str">
        <f t="shared" si="7"/>
        <v>Q2</v>
      </c>
      <c r="X1872" s="16" t="s">
        <v>5431</v>
      </c>
      <c r="Y1872" s="16" t="s">
        <v>5425</v>
      </c>
      <c r="Z1872" s="16" t="s">
        <v>43</v>
      </c>
    </row>
    <row r="1873" spans="1:26" ht="15" customHeight="1">
      <c r="A1873" s="48"/>
      <c r="B1873" s="48"/>
      <c r="C1873" s="89" t="s">
        <v>5412</v>
      </c>
      <c r="D1873" s="40">
        <v>1864</v>
      </c>
      <c r="E1873" s="52" t="s">
        <v>2546</v>
      </c>
      <c r="F1873" s="53" t="s">
        <v>168</v>
      </c>
      <c r="G1873" s="41"/>
      <c r="H1873" s="46"/>
      <c r="I1873" s="46"/>
      <c r="J1873" s="16" t="s">
        <v>5432</v>
      </c>
      <c r="K1873" s="16" t="s">
        <v>2548</v>
      </c>
      <c r="L1873" s="16">
        <v>2013</v>
      </c>
      <c r="M1873" s="16"/>
      <c r="N1873" s="16"/>
      <c r="O1873" s="16"/>
      <c r="P1873" s="16"/>
      <c r="Q1873" s="16"/>
      <c r="R1873" s="16" t="s">
        <v>40</v>
      </c>
      <c r="S1873" s="16"/>
      <c r="T1873" s="16"/>
      <c r="U1873" s="16"/>
      <c r="V1873" s="16" t="str">
        <f t="shared" si="6"/>
        <v>A2</v>
      </c>
      <c r="W1873" s="13" t="str">
        <f t="shared" si="7"/>
        <v>Q2</v>
      </c>
      <c r="X1873" s="16" t="s">
        <v>5433</v>
      </c>
      <c r="Y1873" s="16" t="s">
        <v>5425</v>
      </c>
      <c r="Z1873" s="16" t="s">
        <v>43</v>
      </c>
    </row>
    <row r="1874" spans="1:26" ht="15" customHeight="1">
      <c r="A1874" s="48"/>
      <c r="B1874" s="48"/>
      <c r="C1874" s="89" t="s">
        <v>5412</v>
      </c>
      <c r="D1874" s="40">
        <v>1865</v>
      </c>
      <c r="E1874" s="52" t="s">
        <v>5434</v>
      </c>
      <c r="F1874" s="53" t="s">
        <v>168</v>
      </c>
      <c r="G1874" s="53" t="s">
        <v>51</v>
      </c>
      <c r="H1874" s="46"/>
      <c r="I1874" s="46"/>
      <c r="J1874" s="16" t="s">
        <v>5435</v>
      </c>
      <c r="K1874" s="16" t="s">
        <v>2616</v>
      </c>
      <c r="L1874" s="16">
        <v>2013</v>
      </c>
      <c r="M1874" s="16"/>
      <c r="N1874" s="16"/>
      <c r="O1874" s="16"/>
      <c r="P1874" s="16" t="s">
        <v>40</v>
      </c>
      <c r="Q1874" s="16"/>
      <c r="R1874" s="16"/>
      <c r="S1874" s="16"/>
      <c r="T1874" s="16"/>
      <c r="U1874" s="16"/>
      <c r="V1874" s="16" t="str">
        <f t="shared" si="6"/>
        <v>C</v>
      </c>
      <c r="W1874" s="13" t="str">
        <f t="shared" si="7"/>
        <v>Q4</v>
      </c>
      <c r="X1874" s="16" t="s">
        <v>5436</v>
      </c>
      <c r="Y1874" s="16" t="s">
        <v>5437</v>
      </c>
      <c r="Z1874" s="16" t="s">
        <v>43</v>
      </c>
    </row>
    <row r="1875" spans="1:26" ht="15" customHeight="1">
      <c r="A1875" s="48"/>
      <c r="B1875" s="48"/>
      <c r="C1875" s="89" t="s">
        <v>5412</v>
      </c>
      <c r="D1875" s="40">
        <v>1866</v>
      </c>
      <c r="E1875" s="52" t="s">
        <v>5438</v>
      </c>
      <c r="F1875" s="53" t="s">
        <v>168</v>
      </c>
      <c r="G1875" s="41"/>
      <c r="H1875" s="46"/>
      <c r="I1875" s="46"/>
      <c r="J1875" s="16" t="s">
        <v>5439</v>
      </c>
      <c r="K1875" s="16" t="s">
        <v>5440</v>
      </c>
      <c r="L1875" s="16">
        <v>2013</v>
      </c>
      <c r="M1875" s="16"/>
      <c r="N1875" s="16"/>
      <c r="O1875" s="16"/>
      <c r="P1875" s="16"/>
      <c r="Q1875" s="16"/>
      <c r="R1875" s="16"/>
      <c r="S1875" s="16"/>
      <c r="T1875" s="16"/>
      <c r="U1875" s="16" t="s">
        <v>40</v>
      </c>
      <c r="V1875" s="16" t="str">
        <f t="shared" si="6"/>
        <v>NI</v>
      </c>
      <c r="W1875" s="13" t="str">
        <f t="shared" si="7"/>
        <v>NI</v>
      </c>
      <c r="X1875" s="16"/>
      <c r="Y1875" s="16" t="s">
        <v>5441</v>
      </c>
      <c r="Z1875" s="16" t="s">
        <v>43</v>
      </c>
    </row>
    <row r="1876" spans="1:26" ht="15" customHeight="1">
      <c r="A1876" s="48"/>
      <c r="B1876" s="48"/>
      <c r="C1876" s="89" t="s">
        <v>5412</v>
      </c>
      <c r="D1876" s="40">
        <v>1867</v>
      </c>
      <c r="E1876" s="52" t="s">
        <v>5442</v>
      </c>
      <c r="F1876" s="53" t="s">
        <v>168</v>
      </c>
      <c r="G1876" s="41"/>
      <c r="H1876" s="46"/>
      <c r="I1876" s="46"/>
      <c r="J1876" s="16" t="s">
        <v>5435</v>
      </c>
      <c r="K1876" s="16" t="s">
        <v>2616</v>
      </c>
      <c r="L1876" s="16">
        <v>2013</v>
      </c>
      <c r="M1876" s="16"/>
      <c r="N1876" s="16"/>
      <c r="O1876" s="16"/>
      <c r="P1876" s="16" t="s">
        <v>40</v>
      </c>
      <c r="Q1876" s="16"/>
      <c r="R1876" s="16"/>
      <c r="S1876" s="16"/>
      <c r="T1876" s="16"/>
      <c r="U1876" s="16"/>
      <c r="V1876" s="16" t="str">
        <f t="shared" si="6"/>
        <v>C</v>
      </c>
      <c r="W1876" s="13" t="str">
        <f t="shared" si="7"/>
        <v>Q4</v>
      </c>
      <c r="X1876" s="16" t="s">
        <v>5443</v>
      </c>
      <c r="Y1876" s="16" t="s">
        <v>5444</v>
      </c>
      <c r="Z1876" s="16" t="s">
        <v>43</v>
      </c>
    </row>
    <row r="1877" spans="1:26" ht="15" customHeight="1">
      <c r="A1877" s="48"/>
      <c r="B1877" s="48"/>
      <c r="C1877" s="89" t="s">
        <v>5412</v>
      </c>
      <c r="D1877" s="40">
        <v>1868</v>
      </c>
      <c r="E1877" s="52" t="s">
        <v>5445</v>
      </c>
      <c r="F1877" s="53" t="s">
        <v>168</v>
      </c>
      <c r="G1877" s="53" t="s">
        <v>51</v>
      </c>
      <c r="H1877" s="46"/>
      <c r="I1877" s="46"/>
      <c r="J1877" s="16" t="s">
        <v>523</v>
      </c>
      <c r="K1877" s="16" t="s">
        <v>447</v>
      </c>
      <c r="L1877" s="16">
        <v>2013</v>
      </c>
      <c r="M1877" s="16"/>
      <c r="N1877" s="16"/>
      <c r="O1877" s="16"/>
      <c r="P1877" s="16" t="s">
        <v>40</v>
      </c>
      <c r="Q1877" s="16"/>
      <c r="R1877" s="16"/>
      <c r="S1877" s="16"/>
      <c r="T1877" s="16"/>
      <c r="U1877" s="16"/>
      <c r="V1877" s="16" t="str">
        <f t="shared" si="6"/>
        <v>C</v>
      </c>
      <c r="W1877" s="13" t="str">
        <f t="shared" si="7"/>
        <v>Q4</v>
      </c>
      <c r="X1877" s="16"/>
      <c r="Y1877" s="16" t="s">
        <v>5446</v>
      </c>
      <c r="Z1877" s="16" t="s">
        <v>43</v>
      </c>
    </row>
    <row r="1878" spans="1:26" ht="15" customHeight="1">
      <c r="A1878" s="48"/>
      <c r="B1878" s="48"/>
      <c r="C1878" s="89" t="s">
        <v>5412</v>
      </c>
      <c r="D1878" s="40">
        <v>1869</v>
      </c>
      <c r="E1878" s="52" t="s">
        <v>5447</v>
      </c>
      <c r="F1878" s="53" t="s">
        <v>168</v>
      </c>
      <c r="G1878" s="41"/>
      <c r="H1878" s="46"/>
      <c r="I1878" s="46"/>
      <c r="J1878" s="16" t="s">
        <v>5435</v>
      </c>
      <c r="K1878" s="16" t="s">
        <v>2616</v>
      </c>
      <c r="L1878" s="16">
        <v>2013</v>
      </c>
      <c r="M1878" s="16"/>
      <c r="N1878" s="16"/>
      <c r="O1878" s="16"/>
      <c r="P1878" s="16" t="s">
        <v>40</v>
      </c>
      <c r="Q1878" s="16"/>
      <c r="R1878" s="16"/>
      <c r="S1878" s="16"/>
      <c r="T1878" s="16"/>
      <c r="U1878" s="16"/>
      <c r="V1878" s="16" t="str">
        <f t="shared" si="6"/>
        <v>C</v>
      </c>
      <c r="W1878" s="13" t="str">
        <f t="shared" si="7"/>
        <v>Q4</v>
      </c>
      <c r="X1878" s="16" t="s">
        <v>5448</v>
      </c>
      <c r="Y1878" s="16" t="s">
        <v>5449</v>
      </c>
      <c r="Z1878" s="16" t="s">
        <v>43</v>
      </c>
    </row>
    <row r="1879" spans="1:26" ht="15" customHeight="1">
      <c r="A1879" s="48"/>
      <c r="B1879" s="48"/>
      <c r="C1879" s="89" t="s">
        <v>5412</v>
      </c>
      <c r="D1879" s="40">
        <v>1870</v>
      </c>
      <c r="E1879" s="52" t="s">
        <v>5450</v>
      </c>
      <c r="F1879" s="53" t="s">
        <v>168</v>
      </c>
      <c r="G1879" s="41"/>
      <c r="H1879" s="46"/>
      <c r="I1879" s="46"/>
      <c r="J1879" s="16" t="s">
        <v>5435</v>
      </c>
      <c r="K1879" s="16" t="s">
        <v>2616</v>
      </c>
      <c r="L1879" s="16">
        <v>2013</v>
      </c>
      <c r="M1879" s="16"/>
      <c r="N1879" s="16"/>
      <c r="O1879" s="16"/>
      <c r="P1879" s="16" t="s">
        <v>40</v>
      </c>
      <c r="Q1879" s="16"/>
      <c r="R1879" s="16"/>
      <c r="S1879" s="16"/>
      <c r="T1879" s="16"/>
      <c r="U1879" s="16"/>
      <c r="V1879" s="16" t="str">
        <f t="shared" si="6"/>
        <v>C</v>
      </c>
      <c r="W1879" s="13" t="str">
        <f t="shared" si="7"/>
        <v>Q4</v>
      </c>
      <c r="X1879" s="16" t="s">
        <v>5451</v>
      </c>
      <c r="Y1879" s="16" t="s">
        <v>5449</v>
      </c>
      <c r="Z1879" s="16" t="s">
        <v>43</v>
      </c>
    </row>
    <row r="1880" spans="1:26" ht="15" customHeight="1">
      <c r="A1880" s="48"/>
      <c r="B1880" s="48"/>
      <c r="C1880" s="89" t="s">
        <v>5412</v>
      </c>
      <c r="D1880" s="40">
        <v>1871</v>
      </c>
      <c r="E1880" s="52" t="s">
        <v>5452</v>
      </c>
      <c r="F1880" s="53" t="s">
        <v>168</v>
      </c>
      <c r="G1880" s="41"/>
      <c r="H1880" s="46"/>
      <c r="I1880" s="46"/>
      <c r="J1880" s="16" t="s">
        <v>5435</v>
      </c>
      <c r="K1880" s="16" t="s">
        <v>2616</v>
      </c>
      <c r="L1880" s="16">
        <v>2013</v>
      </c>
      <c r="M1880" s="16"/>
      <c r="N1880" s="16"/>
      <c r="O1880" s="16"/>
      <c r="P1880" s="16" t="s">
        <v>40</v>
      </c>
      <c r="Q1880" s="16"/>
      <c r="R1880" s="16"/>
      <c r="S1880" s="16"/>
      <c r="T1880" s="16"/>
      <c r="U1880" s="16"/>
      <c r="V1880" s="16" t="str">
        <f t="shared" si="6"/>
        <v>C</v>
      </c>
      <c r="W1880" s="13" t="str">
        <f t="shared" si="7"/>
        <v>Q4</v>
      </c>
      <c r="X1880" s="16"/>
      <c r="Y1880" s="16" t="s">
        <v>5453</v>
      </c>
      <c r="Z1880" s="16" t="s">
        <v>1380</v>
      </c>
    </row>
    <row r="1881" spans="1:26" ht="15" customHeight="1">
      <c r="A1881" s="48"/>
      <c r="B1881" s="48"/>
      <c r="C1881" s="89" t="s">
        <v>5412</v>
      </c>
      <c r="D1881" s="40">
        <v>1872</v>
      </c>
      <c r="E1881" s="52" t="s">
        <v>5454</v>
      </c>
      <c r="F1881" s="53" t="s">
        <v>168</v>
      </c>
      <c r="G1881" s="41"/>
      <c r="H1881" s="46"/>
      <c r="I1881" s="46"/>
      <c r="J1881" s="16" t="s">
        <v>2574</v>
      </c>
      <c r="K1881" s="16" t="s">
        <v>374</v>
      </c>
      <c r="L1881" s="16">
        <v>2014</v>
      </c>
      <c r="M1881" s="16" t="s">
        <v>40</v>
      </c>
      <c r="N1881" s="16"/>
      <c r="O1881" s="16"/>
      <c r="P1881" s="16"/>
      <c r="Q1881" s="16"/>
      <c r="R1881" s="16"/>
      <c r="S1881" s="54" t="s">
        <v>40</v>
      </c>
      <c r="T1881" s="16"/>
      <c r="U1881" s="16"/>
      <c r="V1881" s="16" t="str">
        <f t="shared" si="6"/>
        <v>A1</v>
      </c>
      <c r="W1881" s="13" t="str">
        <f t="shared" si="7"/>
        <v>Q3</v>
      </c>
      <c r="X1881" s="16"/>
      <c r="Y1881" s="16" t="s">
        <v>5455</v>
      </c>
      <c r="Z1881" s="16" t="s">
        <v>43</v>
      </c>
    </row>
    <row r="1882" spans="1:26" ht="15" customHeight="1">
      <c r="A1882" s="48"/>
      <c r="B1882" s="48"/>
      <c r="C1882" s="89" t="s">
        <v>5412</v>
      </c>
      <c r="D1882" s="40">
        <v>1873</v>
      </c>
      <c r="E1882" s="52" t="s">
        <v>5456</v>
      </c>
      <c r="F1882" s="53" t="s">
        <v>168</v>
      </c>
      <c r="G1882" s="41"/>
      <c r="H1882" s="46"/>
      <c r="I1882" s="46"/>
      <c r="J1882" s="16" t="s">
        <v>5435</v>
      </c>
      <c r="K1882" s="16" t="s">
        <v>2616</v>
      </c>
      <c r="L1882" s="16">
        <v>2014</v>
      </c>
      <c r="M1882" s="16"/>
      <c r="N1882" s="16"/>
      <c r="O1882" s="16"/>
      <c r="P1882" s="16" t="s">
        <v>40</v>
      </c>
      <c r="Q1882" s="16"/>
      <c r="R1882" s="16"/>
      <c r="S1882" s="16"/>
      <c r="T1882" s="16"/>
      <c r="U1882" s="16"/>
      <c r="V1882" s="16" t="str">
        <f t="shared" si="6"/>
        <v>C</v>
      </c>
      <c r="W1882" s="13" t="str">
        <f t="shared" si="7"/>
        <v>Q4</v>
      </c>
      <c r="X1882" s="16" t="s">
        <v>5457</v>
      </c>
      <c r="Y1882" s="16" t="s">
        <v>5449</v>
      </c>
      <c r="Z1882" s="16" t="s">
        <v>43</v>
      </c>
    </row>
    <row r="1883" spans="1:26" ht="15" customHeight="1">
      <c r="A1883" s="48"/>
      <c r="B1883" s="48"/>
      <c r="C1883" s="89" t="s">
        <v>5412</v>
      </c>
      <c r="D1883" s="40">
        <v>1874</v>
      </c>
      <c r="E1883" s="52" t="s">
        <v>5458</v>
      </c>
      <c r="F1883" s="53" t="s">
        <v>168</v>
      </c>
      <c r="G1883" s="41"/>
      <c r="H1883" s="46"/>
      <c r="I1883" s="46"/>
      <c r="J1883" s="16" t="s">
        <v>5435</v>
      </c>
      <c r="K1883" s="16" t="s">
        <v>2616</v>
      </c>
      <c r="L1883" s="16">
        <v>2014</v>
      </c>
      <c r="M1883" s="16"/>
      <c r="N1883" s="16"/>
      <c r="O1883" s="16"/>
      <c r="P1883" s="16" t="s">
        <v>40</v>
      </c>
      <c r="Q1883" s="16"/>
      <c r="R1883" s="16"/>
      <c r="S1883" s="16"/>
      <c r="T1883" s="16"/>
      <c r="U1883" s="16"/>
      <c r="V1883" s="16" t="str">
        <f t="shared" si="6"/>
        <v>C</v>
      </c>
      <c r="W1883" s="13" t="str">
        <f t="shared" si="7"/>
        <v>Q4</v>
      </c>
      <c r="X1883" s="16" t="s">
        <v>5459</v>
      </c>
      <c r="Y1883" s="16" t="s">
        <v>5449</v>
      </c>
      <c r="Z1883" s="16" t="s">
        <v>43</v>
      </c>
    </row>
    <row r="1884" spans="1:26" ht="15" customHeight="1">
      <c r="A1884" s="48"/>
      <c r="B1884" s="48"/>
      <c r="C1884" s="89" t="s">
        <v>5412</v>
      </c>
      <c r="D1884" s="40">
        <v>1875</v>
      </c>
      <c r="E1884" s="52" t="s">
        <v>2573</v>
      </c>
      <c r="F1884" s="53" t="s">
        <v>168</v>
      </c>
      <c r="G1884" s="41"/>
      <c r="H1884" s="46"/>
      <c r="I1884" s="46"/>
      <c r="J1884" s="16" t="s">
        <v>2574</v>
      </c>
      <c r="K1884" s="16" t="s">
        <v>374</v>
      </c>
      <c r="L1884" s="16">
        <v>2014</v>
      </c>
      <c r="M1884" s="16" t="s">
        <v>40</v>
      </c>
      <c r="N1884" s="16"/>
      <c r="O1884" s="16"/>
      <c r="P1884" s="16"/>
      <c r="Q1884" s="16"/>
      <c r="R1884" s="16"/>
      <c r="S1884" s="54" t="s">
        <v>40</v>
      </c>
      <c r="T1884" s="16"/>
      <c r="U1884" s="16"/>
      <c r="V1884" s="16" t="str">
        <f t="shared" si="6"/>
        <v>A1</v>
      </c>
      <c r="W1884" s="13" t="str">
        <f t="shared" si="7"/>
        <v>Q3</v>
      </c>
      <c r="X1884" s="16"/>
      <c r="Y1884" s="16" t="s">
        <v>5460</v>
      </c>
      <c r="Z1884" s="16" t="s">
        <v>43</v>
      </c>
    </row>
    <row r="1885" spans="1:26" ht="15" customHeight="1">
      <c r="A1885" s="48"/>
      <c r="B1885" s="48"/>
      <c r="C1885" s="89" t="s">
        <v>5412</v>
      </c>
      <c r="D1885" s="40">
        <v>1876</v>
      </c>
      <c r="E1885" s="52" t="s">
        <v>5461</v>
      </c>
      <c r="F1885" s="53" t="s">
        <v>168</v>
      </c>
      <c r="G1885" s="41"/>
      <c r="H1885" s="46"/>
      <c r="I1885" s="46"/>
      <c r="J1885" s="16" t="s">
        <v>1107</v>
      </c>
      <c r="K1885" s="16" t="s">
        <v>126</v>
      </c>
      <c r="L1885" s="16">
        <v>2014</v>
      </c>
      <c r="M1885" s="16"/>
      <c r="N1885" s="16"/>
      <c r="O1885" s="16"/>
      <c r="P1885" s="16"/>
      <c r="Q1885" s="16"/>
      <c r="R1885" s="16"/>
      <c r="S1885" s="16"/>
      <c r="T1885" s="16" t="s">
        <v>40</v>
      </c>
      <c r="U1885" s="16"/>
      <c r="V1885" s="16" t="str">
        <f t="shared" si="6"/>
        <v>C</v>
      </c>
      <c r="W1885" s="13" t="str">
        <f t="shared" si="7"/>
        <v>Q4</v>
      </c>
      <c r="X1885" s="16" t="s">
        <v>5462</v>
      </c>
      <c r="Y1885" s="16" t="s">
        <v>5463</v>
      </c>
      <c r="Z1885" s="16" t="s">
        <v>43</v>
      </c>
    </row>
    <row r="1886" spans="1:26" ht="15" customHeight="1">
      <c r="A1886" s="48"/>
      <c r="B1886" s="48"/>
      <c r="C1886" s="89" t="s">
        <v>5412</v>
      </c>
      <c r="D1886" s="40">
        <v>1877</v>
      </c>
      <c r="E1886" s="52" t="s">
        <v>5464</v>
      </c>
      <c r="F1886" s="53" t="s">
        <v>168</v>
      </c>
      <c r="G1886" s="41"/>
      <c r="H1886" s="46"/>
      <c r="I1886" s="46"/>
      <c r="J1886" s="16" t="s">
        <v>4010</v>
      </c>
      <c r="K1886" s="16" t="s">
        <v>4011</v>
      </c>
      <c r="L1886" s="16">
        <v>2014</v>
      </c>
      <c r="M1886" s="16"/>
      <c r="N1886" s="16"/>
      <c r="O1886" s="16"/>
      <c r="P1886" s="16"/>
      <c r="Q1886" s="16" t="s">
        <v>40</v>
      </c>
      <c r="R1886" s="16"/>
      <c r="S1886" s="16"/>
      <c r="T1886" s="16"/>
      <c r="U1886" s="16"/>
      <c r="V1886" s="16" t="str">
        <f t="shared" si="6"/>
        <v>A1</v>
      </c>
      <c r="W1886" s="13" t="str">
        <f t="shared" si="7"/>
        <v>Q1</v>
      </c>
      <c r="X1886" s="16" t="s">
        <v>5465</v>
      </c>
      <c r="Y1886" s="16" t="s">
        <v>5441</v>
      </c>
      <c r="Z1886" s="16" t="s">
        <v>43</v>
      </c>
    </row>
    <row r="1887" spans="1:26" ht="15" customHeight="1">
      <c r="A1887" s="48"/>
      <c r="B1887" s="48"/>
      <c r="C1887" s="89" t="s">
        <v>5412</v>
      </c>
      <c r="D1887" s="40">
        <v>1878</v>
      </c>
      <c r="E1887" s="52" t="s">
        <v>5466</v>
      </c>
      <c r="F1887" s="53" t="s">
        <v>168</v>
      </c>
      <c r="G1887" s="41"/>
      <c r="H1887" s="46"/>
      <c r="I1887" s="46"/>
      <c r="J1887" s="16" t="s">
        <v>804</v>
      </c>
      <c r="K1887" s="16" t="s">
        <v>1986</v>
      </c>
      <c r="L1887" s="16">
        <v>2014</v>
      </c>
      <c r="M1887" s="16"/>
      <c r="N1887" s="16"/>
      <c r="O1887" s="16"/>
      <c r="P1887" s="16" t="s">
        <v>40</v>
      </c>
      <c r="Q1887" s="16"/>
      <c r="R1887" s="16"/>
      <c r="S1887" s="16"/>
      <c r="T1887" s="16"/>
      <c r="U1887" s="16"/>
      <c r="V1887" s="16" t="str">
        <f t="shared" si="6"/>
        <v>C</v>
      </c>
      <c r="W1887" s="13" t="str">
        <f t="shared" si="7"/>
        <v>Q4</v>
      </c>
      <c r="X1887" s="16"/>
      <c r="Y1887" s="16" t="s">
        <v>5467</v>
      </c>
      <c r="Z1887" s="16" t="s">
        <v>43</v>
      </c>
    </row>
    <row r="1888" spans="1:26" ht="15" customHeight="1">
      <c r="A1888" s="48"/>
      <c r="B1888" s="48"/>
      <c r="C1888" s="89" t="s">
        <v>5412</v>
      </c>
      <c r="D1888" s="40">
        <v>1879</v>
      </c>
      <c r="E1888" s="52" t="s">
        <v>5468</v>
      </c>
      <c r="F1888" s="53" t="s">
        <v>168</v>
      </c>
      <c r="G1888" s="41"/>
      <c r="H1888" s="46"/>
      <c r="I1888" s="46"/>
      <c r="J1888" s="16" t="s">
        <v>2574</v>
      </c>
      <c r="K1888" s="16" t="s">
        <v>374</v>
      </c>
      <c r="L1888" s="16">
        <v>2014</v>
      </c>
      <c r="M1888" s="16" t="s">
        <v>40</v>
      </c>
      <c r="N1888" s="16"/>
      <c r="O1888" s="16"/>
      <c r="P1888" s="16"/>
      <c r="Q1888" s="16"/>
      <c r="R1888" s="16"/>
      <c r="S1888" s="54" t="s">
        <v>40</v>
      </c>
      <c r="T1888" s="16"/>
      <c r="U1888" s="16"/>
      <c r="V1888" s="16" t="str">
        <f t="shared" si="6"/>
        <v>A1</v>
      </c>
      <c r="W1888" s="13" t="str">
        <f t="shared" si="7"/>
        <v>Q3</v>
      </c>
      <c r="X1888" s="16" t="s">
        <v>5469</v>
      </c>
      <c r="Y1888" s="16" t="s">
        <v>5470</v>
      </c>
      <c r="Z1888" s="16" t="s">
        <v>43</v>
      </c>
    </row>
    <row r="1889" spans="1:26" ht="15" customHeight="1">
      <c r="A1889" s="48"/>
      <c r="B1889" s="48"/>
      <c r="C1889" s="89" t="s">
        <v>5412</v>
      </c>
      <c r="D1889" s="40">
        <v>1880</v>
      </c>
      <c r="E1889" s="52" t="s">
        <v>5471</v>
      </c>
      <c r="F1889" s="53" t="s">
        <v>168</v>
      </c>
      <c r="G1889" s="41"/>
      <c r="H1889" s="46"/>
      <c r="I1889" s="46"/>
      <c r="J1889" s="16" t="s">
        <v>804</v>
      </c>
      <c r="K1889" s="16" t="s">
        <v>805</v>
      </c>
      <c r="L1889" s="16">
        <v>2015</v>
      </c>
      <c r="M1889" s="16"/>
      <c r="N1889" s="16" t="s">
        <v>40</v>
      </c>
      <c r="O1889" s="16"/>
      <c r="P1889" s="16"/>
      <c r="Q1889" s="16"/>
      <c r="R1889" s="16"/>
      <c r="S1889" s="16"/>
      <c r="T1889" s="16"/>
      <c r="U1889" s="16"/>
      <c r="V1889" s="16" t="str">
        <f t="shared" si="6"/>
        <v>A2</v>
      </c>
      <c r="W1889" s="13" t="str">
        <f t="shared" si="7"/>
        <v>Q2</v>
      </c>
      <c r="X1889" s="16"/>
      <c r="Y1889" s="16" t="s">
        <v>5472</v>
      </c>
      <c r="Z1889" s="16" t="s">
        <v>43</v>
      </c>
    </row>
    <row r="1890" spans="1:26" ht="15" customHeight="1">
      <c r="A1890" s="48"/>
      <c r="B1890" s="48"/>
      <c r="C1890" s="89" t="s">
        <v>5412</v>
      </c>
      <c r="D1890" s="40">
        <v>1881</v>
      </c>
      <c r="E1890" s="52" t="s">
        <v>5473</v>
      </c>
      <c r="F1890" s="53" t="s">
        <v>168</v>
      </c>
      <c r="G1890" s="41"/>
      <c r="H1890" s="46"/>
      <c r="I1890" s="46"/>
      <c r="J1890" s="16" t="s">
        <v>5474</v>
      </c>
      <c r="K1890" s="16" t="s">
        <v>5475</v>
      </c>
      <c r="L1890" s="16">
        <v>2015</v>
      </c>
      <c r="M1890" s="16"/>
      <c r="N1890" s="16"/>
      <c r="O1890" s="16"/>
      <c r="P1890" s="16"/>
      <c r="Q1890" s="16"/>
      <c r="R1890" s="16" t="s">
        <v>40</v>
      </c>
      <c r="S1890" s="16"/>
      <c r="T1890" s="16"/>
      <c r="U1890" s="16"/>
      <c r="V1890" s="16" t="str">
        <f t="shared" si="6"/>
        <v>A2</v>
      </c>
      <c r="W1890" s="13" t="str">
        <f t="shared" si="7"/>
        <v>Q2</v>
      </c>
      <c r="X1890" s="16" t="s">
        <v>5476</v>
      </c>
      <c r="Y1890" s="16" t="s">
        <v>5422</v>
      </c>
      <c r="Z1890" s="16" t="s">
        <v>43</v>
      </c>
    </row>
    <row r="1891" spans="1:26" ht="15" customHeight="1">
      <c r="A1891" s="38"/>
      <c r="B1891" s="38"/>
      <c r="C1891" s="89" t="s">
        <v>5412</v>
      </c>
      <c r="D1891" s="40">
        <v>1882</v>
      </c>
      <c r="E1891" s="52" t="s">
        <v>5477</v>
      </c>
      <c r="F1891" s="53" t="s">
        <v>168</v>
      </c>
      <c r="G1891" s="41"/>
      <c r="H1891" s="46"/>
      <c r="I1891" s="46"/>
      <c r="J1891" s="16" t="s">
        <v>5478</v>
      </c>
      <c r="K1891" s="16" t="s">
        <v>5479</v>
      </c>
      <c r="L1891" s="16">
        <v>2015</v>
      </c>
      <c r="M1891" s="16"/>
      <c r="N1891" s="16"/>
      <c r="O1891" s="16"/>
      <c r="P1891" s="16"/>
      <c r="Q1891" s="16"/>
      <c r="R1891" s="16" t="s">
        <v>40</v>
      </c>
      <c r="S1891" s="16"/>
      <c r="T1891" s="16"/>
      <c r="U1891" s="16"/>
      <c r="V1891" s="16" t="str">
        <f t="shared" si="6"/>
        <v>A2</v>
      </c>
      <c r="W1891" s="13" t="str">
        <f t="shared" si="7"/>
        <v>Q2</v>
      </c>
      <c r="X1891" s="16" t="s">
        <v>5480</v>
      </c>
      <c r="Y1891" s="16" t="s">
        <v>5481</v>
      </c>
      <c r="Z1891" s="16" t="s">
        <v>43</v>
      </c>
    </row>
    <row r="1892" spans="1:26" ht="15" customHeight="1">
      <c r="A1892" s="48"/>
      <c r="B1892" s="48"/>
      <c r="C1892" s="89" t="s">
        <v>5412</v>
      </c>
      <c r="D1892" s="40">
        <v>1883</v>
      </c>
      <c r="E1892" s="52" t="s">
        <v>5482</v>
      </c>
      <c r="F1892" s="53" t="s">
        <v>168</v>
      </c>
      <c r="G1892" s="41"/>
      <c r="H1892" s="46"/>
      <c r="I1892" s="46" t="s">
        <v>59</v>
      </c>
      <c r="J1892" s="16" t="s">
        <v>5435</v>
      </c>
      <c r="K1892" s="16" t="s">
        <v>2616</v>
      </c>
      <c r="L1892" s="16">
        <v>2015</v>
      </c>
      <c r="M1892" s="16"/>
      <c r="N1892" s="16"/>
      <c r="O1892" s="16"/>
      <c r="P1892" s="16"/>
      <c r="Q1892" s="16"/>
      <c r="R1892" s="16"/>
      <c r="S1892" s="16"/>
      <c r="T1892" s="16"/>
      <c r="U1892" s="16" t="s">
        <v>40</v>
      </c>
      <c r="V1892" s="16" t="str">
        <f t="shared" si="6"/>
        <v>NI</v>
      </c>
      <c r="W1892" s="13" t="str">
        <f t="shared" si="7"/>
        <v>NI</v>
      </c>
      <c r="X1892" s="73" t="s">
        <v>5483</v>
      </c>
      <c r="Y1892" s="16" t="s">
        <v>5484</v>
      </c>
      <c r="Z1892" s="16" t="s">
        <v>43</v>
      </c>
    </row>
    <row r="1893" spans="1:26" ht="15" customHeight="1">
      <c r="A1893" s="48"/>
      <c r="B1893" s="48"/>
      <c r="C1893" s="89" t="s">
        <v>5412</v>
      </c>
      <c r="D1893" s="40">
        <v>1884</v>
      </c>
      <c r="E1893" s="52" t="s">
        <v>5485</v>
      </c>
      <c r="F1893" s="53" t="s">
        <v>168</v>
      </c>
      <c r="G1893" s="41"/>
      <c r="H1893" s="46"/>
      <c r="I1893" s="46"/>
      <c r="J1893" s="16" t="s">
        <v>5486</v>
      </c>
      <c r="K1893" s="16" t="s">
        <v>5487</v>
      </c>
      <c r="L1893" s="16">
        <v>2016</v>
      </c>
      <c r="M1893" s="16"/>
      <c r="N1893" s="16"/>
      <c r="O1893" s="16"/>
      <c r="P1893" s="16"/>
      <c r="Q1893" s="16" t="s">
        <v>40</v>
      </c>
      <c r="R1893" s="16"/>
      <c r="S1893" s="16"/>
      <c r="T1893" s="16"/>
      <c r="U1893" s="16"/>
      <c r="V1893" s="16" t="str">
        <f t="shared" si="6"/>
        <v>A1</v>
      </c>
      <c r="W1893" s="13" t="str">
        <f t="shared" si="7"/>
        <v>Q1</v>
      </c>
      <c r="X1893" s="16" t="s">
        <v>5488</v>
      </c>
      <c r="Y1893" s="16" t="s">
        <v>5489</v>
      </c>
      <c r="Z1893" s="16" t="s">
        <v>43</v>
      </c>
    </row>
    <row r="1894" spans="1:26" ht="15" customHeight="1">
      <c r="A1894" s="48"/>
      <c r="B1894" s="48"/>
      <c r="C1894" s="89" t="s">
        <v>5412</v>
      </c>
      <c r="D1894" s="40">
        <v>1885</v>
      </c>
      <c r="E1894" s="52" t="s">
        <v>5490</v>
      </c>
      <c r="F1894" s="53" t="s">
        <v>168</v>
      </c>
      <c r="G1894" s="41"/>
      <c r="H1894" s="46"/>
      <c r="I1894" s="46"/>
      <c r="J1894" s="16" t="s">
        <v>523</v>
      </c>
      <c r="K1894" s="16" t="s">
        <v>447</v>
      </c>
      <c r="L1894" s="16">
        <v>2016</v>
      </c>
      <c r="M1894" s="16"/>
      <c r="N1894" s="16"/>
      <c r="O1894" s="16"/>
      <c r="P1894" s="16" t="s">
        <v>40</v>
      </c>
      <c r="Q1894" s="16"/>
      <c r="R1894" s="16"/>
      <c r="S1894" s="16"/>
      <c r="T1894" s="16"/>
      <c r="U1894" s="16"/>
      <c r="V1894" s="16" t="str">
        <f t="shared" si="6"/>
        <v>C</v>
      </c>
      <c r="W1894" s="13" t="str">
        <f t="shared" si="7"/>
        <v>Q4</v>
      </c>
      <c r="X1894" s="16" t="s">
        <v>5491</v>
      </c>
      <c r="Y1894" s="16" t="s">
        <v>5449</v>
      </c>
      <c r="Z1894" s="16" t="s">
        <v>43</v>
      </c>
    </row>
    <row r="1895" spans="1:26" ht="15" customHeight="1">
      <c r="A1895" s="48"/>
      <c r="B1895" s="48"/>
      <c r="C1895" s="89" t="s">
        <v>5412</v>
      </c>
      <c r="D1895" s="40">
        <v>1886</v>
      </c>
      <c r="E1895" s="52" t="s">
        <v>2628</v>
      </c>
      <c r="F1895" s="53" t="s">
        <v>168</v>
      </c>
      <c r="G1895" s="41"/>
      <c r="H1895" s="46"/>
      <c r="I1895" s="46" t="s">
        <v>1358</v>
      </c>
      <c r="J1895" s="16" t="s">
        <v>2624</v>
      </c>
      <c r="K1895" s="16" t="s">
        <v>2625</v>
      </c>
      <c r="L1895" s="16">
        <v>2016</v>
      </c>
      <c r="M1895" s="16"/>
      <c r="N1895" s="16"/>
      <c r="O1895" s="16"/>
      <c r="P1895" s="16"/>
      <c r="Q1895" s="16" t="s">
        <v>40</v>
      </c>
      <c r="R1895" s="16"/>
      <c r="S1895" s="16"/>
      <c r="T1895" s="16"/>
      <c r="U1895" s="16"/>
      <c r="V1895" s="16" t="str">
        <f t="shared" si="6"/>
        <v>A1</v>
      </c>
      <c r="W1895" s="13" t="str">
        <f t="shared" si="7"/>
        <v>Q1</v>
      </c>
      <c r="X1895" s="16" t="s">
        <v>5492</v>
      </c>
      <c r="Y1895" s="16" t="s">
        <v>2688</v>
      </c>
      <c r="Z1895" s="16" t="s">
        <v>43</v>
      </c>
    </row>
    <row r="1896" spans="1:26" ht="15" customHeight="1">
      <c r="A1896" s="48"/>
      <c r="B1896" s="48"/>
      <c r="C1896" s="89" t="s">
        <v>5412</v>
      </c>
      <c r="D1896" s="40">
        <v>1887</v>
      </c>
      <c r="E1896" s="52" t="s">
        <v>5493</v>
      </c>
      <c r="F1896" s="53" t="s">
        <v>168</v>
      </c>
      <c r="G1896" s="41"/>
      <c r="H1896" s="46"/>
      <c r="I1896" s="46" t="s">
        <v>59</v>
      </c>
      <c r="J1896" s="16" t="s">
        <v>5435</v>
      </c>
      <c r="K1896" s="16" t="s">
        <v>2616</v>
      </c>
      <c r="L1896" s="16">
        <v>2016</v>
      </c>
      <c r="M1896" s="16"/>
      <c r="N1896" s="16"/>
      <c r="O1896" s="16"/>
      <c r="P1896" s="16"/>
      <c r="Q1896" s="16"/>
      <c r="R1896" s="16"/>
      <c r="S1896" s="16"/>
      <c r="T1896" s="16"/>
      <c r="U1896" s="16" t="s">
        <v>40</v>
      </c>
      <c r="V1896" s="16" t="str">
        <f t="shared" si="6"/>
        <v>NI</v>
      </c>
      <c r="W1896" s="13" t="str">
        <f t="shared" si="7"/>
        <v>NI</v>
      </c>
      <c r="X1896" s="16"/>
      <c r="Y1896" s="16" t="s">
        <v>5494</v>
      </c>
      <c r="Z1896" s="16" t="s">
        <v>43</v>
      </c>
    </row>
    <row r="1897" spans="1:26" ht="15" customHeight="1">
      <c r="A1897" s="48"/>
      <c r="B1897" s="48"/>
      <c r="C1897" s="89" t="s">
        <v>5412</v>
      </c>
      <c r="D1897" s="40">
        <v>1888</v>
      </c>
      <c r="E1897" s="52" t="s">
        <v>5495</v>
      </c>
      <c r="F1897" s="53" t="s">
        <v>168</v>
      </c>
      <c r="G1897" s="41"/>
      <c r="H1897" s="46"/>
      <c r="I1897" s="46" t="s">
        <v>102</v>
      </c>
      <c r="J1897" s="16" t="s">
        <v>5496</v>
      </c>
      <c r="K1897" s="16" t="s">
        <v>1286</v>
      </c>
      <c r="L1897" s="16">
        <v>2016</v>
      </c>
      <c r="M1897" s="16"/>
      <c r="N1897" s="16"/>
      <c r="O1897" s="16" t="s">
        <v>40</v>
      </c>
      <c r="P1897" s="16"/>
      <c r="Q1897" s="16"/>
      <c r="R1897" s="16"/>
      <c r="S1897" s="16"/>
      <c r="T1897" s="16"/>
      <c r="U1897" s="16"/>
      <c r="V1897" s="16" t="str">
        <f t="shared" si="6"/>
        <v>B</v>
      </c>
      <c r="W1897" s="13" t="str">
        <f t="shared" si="7"/>
        <v>Q3</v>
      </c>
      <c r="X1897" s="16" t="s">
        <v>5497</v>
      </c>
      <c r="Y1897" s="16" t="s">
        <v>5498</v>
      </c>
      <c r="Z1897" s="16" t="s">
        <v>43</v>
      </c>
    </row>
    <row r="1898" spans="1:26" ht="15" customHeight="1">
      <c r="A1898" s="48"/>
      <c r="B1898" s="48"/>
      <c r="C1898" s="89" t="s">
        <v>5412</v>
      </c>
      <c r="D1898" s="40">
        <v>1889</v>
      </c>
      <c r="E1898" s="52" t="s">
        <v>1662</v>
      </c>
      <c r="F1898" s="53" t="s">
        <v>168</v>
      </c>
      <c r="G1898" s="41"/>
      <c r="H1898" s="46"/>
      <c r="I1898" s="46" t="s">
        <v>59</v>
      </c>
      <c r="J1898" s="16" t="s">
        <v>523</v>
      </c>
      <c r="K1898" s="16" t="s">
        <v>447</v>
      </c>
      <c r="L1898" s="16">
        <v>2016</v>
      </c>
      <c r="M1898" s="16"/>
      <c r="N1898" s="16"/>
      <c r="O1898" s="16"/>
      <c r="P1898" s="16" t="s">
        <v>40</v>
      </c>
      <c r="Q1898" s="16"/>
      <c r="R1898" s="16"/>
      <c r="S1898" s="16"/>
      <c r="T1898" s="16"/>
      <c r="U1898" s="16"/>
      <c r="V1898" s="16" t="str">
        <f t="shared" si="6"/>
        <v>C</v>
      </c>
      <c r="W1898" s="13" t="str">
        <f t="shared" si="7"/>
        <v>Q4</v>
      </c>
      <c r="X1898" s="16"/>
      <c r="Y1898" s="16" t="s">
        <v>5499</v>
      </c>
      <c r="Z1898" s="16" t="s">
        <v>43</v>
      </c>
    </row>
    <row r="1899" spans="1:26" ht="15" customHeight="1">
      <c r="A1899" s="48"/>
      <c r="B1899" s="48"/>
      <c r="C1899" s="89" t="s">
        <v>5412</v>
      </c>
      <c r="D1899" s="40">
        <v>1890</v>
      </c>
      <c r="E1899" s="52" t="s">
        <v>5500</v>
      </c>
      <c r="F1899" s="53" t="s">
        <v>168</v>
      </c>
      <c r="G1899" s="41"/>
      <c r="H1899" s="46"/>
      <c r="I1899" s="46" t="s">
        <v>59</v>
      </c>
      <c r="J1899" s="16" t="s">
        <v>5501</v>
      </c>
      <c r="K1899" s="16" t="s">
        <v>5502</v>
      </c>
      <c r="L1899" s="16">
        <v>2016</v>
      </c>
      <c r="M1899" s="16"/>
      <c r="N1899" s="16"/>
      <c r="O1899" s="16"/>
      <c r="P1899" s="16"/>
      <c r="Q1899" s="16"/>
      <c r="R1899" s="16"/>
      <c r="S1899" s="16"/>
      <c r="T1899" s="16"/>
      <c r="U1899" s="16" t="s">
        <v>40</v>
      </c>
      <c r="V1899" s="16" t="str">
        <f t="shared" si="6"/>
        <v>NI</v>
      </c>
      <c r="W1899" s="13" t="str">
        <f t="shared" si="7"/>
        <v>NI</v>
      </c>
      <c r="X1899" s="16"/>
      <c r="Y1899" s="16" t="s">
        <v>5503</v>
      </c>
      <c r="Z1899" s="16" t="s">
        <v>43</v>
      </c>
    </row>
    <row r="1900" spans="1:26" ht="15" customHeight="1">
      <c r="A1900" s="48"/>
      <c r="B1900" s="48"/>
      <c r="C1900" s="89" t="s">
        <v>5412</v>
      </c>
      <c r="D1900" s="40">
        <v>1891</v>
      </c>
      <c r="E1900" s="52" t="s">
        <v>5504</v>
      </c>
      <c r="F1900" s="53" t="s">
        <v>168</v>
      </c>
      <c r="G1900" s="41"/>
      <c r="H1900" s="46"/>
      <c r="I1900" s="46" t="s">
        <v>59</v>
      </c>
      <c r="J1900" s="16" t="s">
        <v>5505</v>
      </c>
      <c r="K1900" s="16" t="s">
        <v>5506</v>
      </c>
      <c r="L1900" s="16">
        <v>2016</v>
      </c>
      <c r="M1900" s="16"/>
      <c r="N1900" s="16"/>
      <c r="O1900" s="16"/>
      <c r="P1900" s="16" t="s">
        <v>40</v>
      </c>
      <c r="Q1900" s="16"/>
      <c r="R1900" s="16"/>
      <c r="S1900" s="16"/>
      <c r="T1900" s="16"/>
      <c r="U1900" s="16"/>
      <c r="V1900" s="16" t="str">
        <f t="shared" si="6"/>
        <v>C</v>
      </c>
      <c r="W1900" s="13" t="str">
        <f t="shared" si="7"/>
        <v>Q4</v>
      </c>
      <c r="X1900" s="16"/>
      <c r="Y1900" s="16" t="s">
        <v>5503</v>
      </c>
      <c r="Z1900" s="16" t="s">
        <v>43</v>
      </c>
    </row>
    <row r="1901" spans="1:26" ht="15" customHeight="1">
      <c r="A1901" s="48"/>
      <c r="B1901" s="48"/>
      <c r="C1901" s="89" t="s">
        <v>5412</v>
      </c>
      <c r="D1901" s="40">
        <v>1892</v>
      </c>
      <c r="E1901" s="52" t="s">
        <v>5490</v>
      </c>
      <c r="F1901" s="53" t="s">
        <v>168</v>
      </c>
      <c r="G1901" s="41"/>
      <c r="H1901" s="46"/>
      <c r="I1901" s="46" t="s">
        <v>59</v>
      </c>
      <c r="J1901" s="16" t="s">
        <v>523</v>
      </c>
      <c r="K1901" s="16" t="s">
        <v>447</v>
      </c>
      <c r="L1901" s="16">
        <v>2016</v>
      </c>
      <c r="M1901" s="16"/>
      <c r="N1901" s="16"/>
      <c r="O1901" s="16"/>
      <c r="P1901" s="16" t="s">
        <v>40</v>
      </c>
      <c r="Q1901" s="16"/>
      <c r="R1901" s="16"/>
      <c r="S1901" s="16"/>
      <c r="T1901" s="16"/>
      <c r="U1901" s="16"/>
      <c r="V1901" s="16" t="str">
        <f t="shared" si="6"/>
        <v>C</v>
      </c>
      <c r="W1901" s="13" t="str">
        <f t="shared" si="7"/>
        <v>Q4</v>
      </c>
      <c r="X1901" s="73" t="s">
        <v>5491</v>
      </c>
      <c r="Y1901" s="16" t="s">
        <v>5449</v>
      </c>
      <c r="Z1901" s="16" t="s">
        <v>43</v>
      </c>
    </row>
    <row r="1902" spans="1:26" ht="15" customHeight="1">
      <c r="A1902" s="48"/>
      <c r="B1902" s="48"/>
      <c r="C1902" s="89" t="s">
        <v>5412</v>
      </c>
      <c r="D1902" s="40">
        <v>1893</v>
      </c>
      <c r="E1902" s="52" t="s">
        <v>5507</v>
      </c>
      <c r="F1902" s="53" t="s">
        <v>168</v>
      </c>
      <c r="G1902" s="41"/>
      <c r="H1902" s="46"/>
      <c r="I1902" s="46" t="s">
        <v>65</v>
      </c>
      <c r="J1902" s="16" t="s">
        <v>2624</v>
      </c>
      <c r="K1902" s="16" t="s">
        <v>2625</v>
      </c>
      <c r="L1902" s="16">
        <v>2017</v>
      </c>
      <c r="M1902" s="16"/>
      <c r="N1902" s="16"/>
      <c r="O1902" s="16"/>
      <c r="P1902" s="16"/>
      <c r="Q1902" s="16" t="s">
        <v>40</v>
      </c>
      <c r="R1902" s="16"/>
      <c r="S1902" s="16"/>
      <c r="T1902" s="16"/>
      <c r="U1902" s="16"/>
      <c r="V1902" s="16" t="str">
        <f t="shared" si="6"/>
        <v>A1</v>
      </c>
      <c r="W1902" s="13" t="str">
        <f t="shared" si="7"/>
        <v>Q1</v>
      </c>
      <c r="X1902" s="16" t="s">
        <v>5508</v>
      </c>
      <c r="Y1902" s="16" t="s">
        <v>2520</v>
      </c>
      <c r="Z1902" s="16" t="s">
        <v>43</v>
      </c>
    </row>
    <row r="1903" spans="1:26" ht="15" customHeight="1">
      <c r="A1903" s="48"/>
      <c r="B1903" s="48"/>
      <c r="C1903" s="89" t="s">
        <v>5412</v>
      </c>
      <c r="D1903" s="40">
        <v>1894</v>
      </c>
      <c r="E1903" s="52" t="s">
        <v>2060</v>
      </c>
      <c r="F1903" s="53" t="s">
        <v>58</v>
      </c>
      <c r="G1903" s="53"/>
      <c r="H1903" s="46"/>
      <c r="I1903" s="46"/>
      <c r="J1903" s="16" t="s">
        <v>2061</v>
      </c>
      <c r="K1903" s="16" t="s">
        <v>2062</v>
      </c>
      <c r="L1903" s="16">
        <v>2017</v>
      </c>
      <c r="M1903" s="16"/>
      <c r="N1903" s="16"/>
      <c r="O1903" s="16" t="s">
        <v>40</v>
      </c>
      <c r="P1903" s="16"/>
      <c r="Q1903" s="16"/>
      <c r="R1903" s="16"/>
      <c r="S1903" s="16"/>
      <c r="T1903" s="16"/>
      <c r="U1903" s="16"/>
      <c r="V1903" s="16" t="str">
        <f t="shared" si="6"/>
        <v>B</v>
      </c>
      <c r="W1903" s="13" t="str">
        <f t="shared" si="7"/>
        <v>Q3</v>
      </c>
      <c r="X1903" s="16"/>
      <c r="Y1903" s="16" t="s">
        <v>5509</v>
      </c>
      <c r="Z1903" s="16" t="s">
        <v>43</v>
      </c>
    </row>
    <row r="1904" spans="1:26" ht="15" customHeight="1">
      <c r="A1904" s="48"/>
      <c r="B1904" s="48"/>
      <c r="C1904" s="89" t="s">
        <v>5412</v>
      </c>
      <c r="D1904" s="40">
        <v>1895</v>
      </c>
      <c r="E1904" s="52" t="s">
        <v>5495</v>
      </c>
      <c r="F1904" s="53" t="s">
        <v>168</v>
      </c>
      <c r="G1904" s="41"/>
      <c r="H1904" s="46"/>
      <c r="I1904" s="46"/>
      <c r="J1904" s="16" t="s">
        <v>1915</v>
      </c>
      <c r="K1904" s="16" t="s">
        <v>1286</v>
      </c>
      <c r="L1904" s="16">
        <v>2017</v>
      </c>
      <c r="M1904" s="16"/>
      <c r="N1904" s="16"/>
      <c r="O1904" s="16"/>
      <c r="P1904" s="16"/>
      <c r="Q1904" s="16"/>
      <c r="R1904" s="16"/>
      <c r="S1904" s="16"/>
      <c r="T1904" s="16"/>
      <c r="U1904" s="16" t="s">
        <v>40</v>
      </c>
      <c r="V1904" s="16" t="str">
        <f t="shared" si="6"/>
        <v>NI</v>
      </c>
      <c r="W1904" s="13" t="str">
        <f t="shared" si="7"/>
        <v>NI</v>
      </c>
      <c r="X1904" s="16" t="s">
        <v>5510</v>
      </c>
      <c r="Y1904" s="16" t="s">
        <v>5511</v>
      </c>
      <c r="Z1904" s="16" t="s">
        <v>43</v>
      </c>
    </row>
    <row r="1905" spans="1:26" ht="15" customHeight="1">
      <c r="A1905" s="48"/>
      <c r="B1905" s="48"/>
      <c r="C1905" s="89" t="s">
        <v>5412</v>
      </c>
      <c r="D1905" s="40">
        <v>1896</v>
      </c>
      <c r="E1905" s="52" t="s">
        <v>5512</v>
      </c>
      <c r="F1905" s="53" t="s">
        <v>168</v>
      </c>
      <c r="G1905" s="41"/>
      <c r="H1905" s="46"/>
      <c r="I1905" s="46"/>
      <c r="J1905" s="16" t="s">
        <v>5513</v>
      </c>
      <c r="K1905" s="16" t="s">
        <v>5514</v>
      </c>
      <c r="L1905" s="16">
        <v>2017</v>
      </c>
      <c r="M1905" s="16"/>
      <c r="N1905" s="16"/>
      <c r="O1905" s="16"/>
      <c r="P1905" s="16"/>
      <c r="Q1905" s="16" t="s">
        <v>40</v>
      </c>
      <c r="R1905" s="16"/>
      <c r="S1905" s="16"/>
      <c r="T1905" s="16"/>
      <c r="U1905" s="16"/>
      <c r="V1905" s="16" t="str">
        <f t="shared" si="6"/>
        <v>A1</v>
      </c>
      <c r="W1905" s="13" t="str">
        <f t="shared" si="7"/>
        <v>Q1</v>
      </c>
      <c r="X1905" s="16"/>
      <c r="Y1905" s="16" t="s">
        <v>5470</v>
      </c>
      <c r="Z1905" s="16" t="s">
        <v>43</v>
      </c>
    </row>
    <row r="1906" spans="1:26" ht="15" customHeight="1">
      <c r="A1906" s="48"/>
      <c r="B1906" s="48"/>
      <c r="C1906" s="89" t="s">
        <v>5412</v>
      </c>
      <c r="D1906" s="40">
        <v>1897</v>
      </c>
      <c r="E1906" s="52" t="s">
        <v>5515</v>
      </c>
      <c r="F1906" s="53" t="s">
        <v>168</v>
      </c>
      <c r="G1906" s="41"/>
      <c r="H1906" s="46"/>
      <c r="I1906" s="46"/>
      <c r="J1906" s="16" t="s">
        <v>5516</v>
      </c>
      <c r="K1906" s="16" t="s">
        <v>4011</v>
      </c>
      <c r="L1906" s="16">
        <v>2017</v>
      </c>
      <c r="M1906" s="16"/>
      <c r="N1906" s="16"/>
      <c r="O1906" s="16"/>
      <c r="P1906" s="16"/>
      <c r="Q1906" s="16" t="s">
        <v>40</v>
      </c>
      <c r="R1906" s="16"/>
      <c r="S1906" s="16"/>
      <c r="T1906" s="16"/>
      <c r="U1906" s="16"/>
      <c r="V1906" s="16" t="str">
        <f t="shared" si="6"/>
        <v>A1</v>
      </c>
      <c r="W1906" s="13" t="str">
        <f t="shared" si="7"/>
        <v>Q1</v>
      </c>
      <c r="X1906" s="16" t="s">
        <v>5517</v>
      </c>
      <c r="Y1906" s="16" t="s">
        <v>5470</v>
      </c>
      <c r="Z1906" s="16" t="s">
        <v>43</v>
      </c>
    </row>
    <row r="1907" spans="1:26" ht="15" customHeight="1">
      <c r="A1907" s="48"/>
      <c r="B1907" s="48"/>
      <c r="C1907" s="89" t="s">
        <v>5412</v>
      </c>
      <c r="D1907" s="40">
        <v>1898</v>
      </c>
      <c r="E1907" s="52" t="s">
        <v>5518</v>
      </c>
      <c r="F1907" s="53" t="s">
        <v>168</v>
      </c>
      <c r="G1907" s="41"/>
      <c r="H1907" s="46"/>
      <c r="I1907" s="46"/>
      <c r="J1907" s="16" t="s">
        <v>2624</v>
      </c>
      <c r="K1907" s="16" t="s">
        <v>2625</v>
      </c>
      <c r="L1907" s="16">
        <v>2017</v>
      </c>
      <c r="M1907" s="16"/>
      <c r="N1907" s="16"/>
      <c r="O1907" s="16"/>
      <c r="P1907" s="16"/>
      <c r="Q1907" s="16" t="s">
        <v>40</v>
      </c>
      <c r="R1907" s="16"/>
      <c r="S1907" s="16"/>
      <c r="T1907" s="16"/>
      <c r="U1907" s="16"/>
      <c r="V1907" s="16" t="str">
        <f t="shared" si="6"/>
        <v>A1</v>
      </c>
      <c r="W1907" s="13" t="str">
        <f t="shared" si="7"/>
        <v>Q1</v>
      </c>
      <c r="X1907" s="16" t="s">
        <v>5519</v>
      </c>
      <c r="Y1907" s="16" t="s">
        <v>2520</v>
      </c>
      <c r="Z1907" s="16" t="s">
        <v>43</v>
      </c>
    </row>
    <row r="1908" spans="1:26" ht="15" customHeight="1">
      <c r="A1908" s="48"/>
      <c r="B1908" s="48"/>
      <c r="C1908" s="89" t="s">
        <v>5412</v>
      </c>
      <c r="D1908" s="40">
        <v>1899</v>
      </c>
      <c r="E1908" s="52" t="s">
        <v>2659</v>
      </c>
      <c r="F1908" s="53" t="s">
        <v>168</v>
      </c>
      <c r="G1908" s="41"/>
      <c r="H1908" s="46"/>
      <c r="I1908" s="46"/>
      <c r="J1908" s="16" t="s">
        <v>5520</v>
      </c>
      <c r="K1908" s="16" t="s">
        <v>2661</v>
      </c>
      <c r="L1908" s="16">
        <v>2017</v>
      </c>
      <c r="M1908" s="16"/>
      <c r="N1908" s="16"/>
      <c r="O1908" s="16"/>
      <c r="P1908" s="16"/>
      <c r="Q1908" s="16"/>
      <c r="R1908" s="16"/>
      <c r="S1908" s="16" t="s">
        <v>40</v>
      </c>
      <c r="T1908" s="16"/>
      <c r="U1908" s="16"/>
      <c r="V1908" s="16" t="str">
        <f t="shared" si="6"/>
        <v>B</v>
      </c>
      <c r="W1908" s="13" t="str">
        <f t="shared" si="7"/>
        <v>Q3</v>
      </c>
      <c r="X1908" s="16"/>
      <c r="Y1908" s="16" t="s">
        <v>5521</v>
      </c>
      <c r="Z1908" s="16" t="s">
        <v>43</v>
      </c>
    </row>
    <row r="1909" spans="1:26" ht="15" customHeight="1">
      <c r="A1909" s="48"/>
      <c r="B1909" s="48"/>
      <c r="C1909" s="89" t="s">
        <v>5412</v>
      </c>
      <c r="D1909" s="40">
        <v>1900</v>
      </c>
      <c r="E1909" s="52" t="s">
        <v>5522</v>
      </c>
      <c r="F1909" s="53" t="s">
        <v>168</v>
      </c>
      <c r="G1909" s="41"/>
      <c r="H1909" s="46"/>
      <c r="I1909" s="46"/>
      <c r="J1909" s="16" t="s">
        <v>5523</v>
      </c>
      <c r="K1909" s="16" t="s">
        <v>5524</v>
      </c>
      <c r="L1909" s="16">
        <v>2017</v>
      </c>
      <c r="M1909" s="16"/>
      <c r="N1909" s="16"/>
      <c r="O1909" s="16"/>
      <c r="P1909" s="16"/>
      <c r="Q1909" s="16" t="s">
        <v>40</v>
      </c>
      <c r="R1909" s="16"/>
      <c r="S1909" s="16"/>
      <c r="T1909" s="16"/>
      <c r="U1909" s="16"/>
      <c r="V1909" s="16" t="str">
        <f t="shared" si="6"/>
        <v>A1</v>
      </c>
      <c r="W1909" s="13" t="str">
        <f t="shared" si="7"/>
        <v>Q1</v>
      </c>
      <c r="X1909" s="16" t="s">
        <v>5525</v>
      </c>
      <c r="Y1909" s="16" t="s">
        <v>5526</v>
      </c>
      <c r="Z1909" s="16" t="s">
        <v>43</v>
      </c>
    </row>
    <row r="1910" spans="1:26" ht="15" customHeight="1">
      <c r="A1910" s="48"/>
      <c r="B1910" s="48"/>
      <c r="C1910" s="89" t="s">
        <v>5412</v>
      </c>
      <c r="D1910" s="40">
        <v>1901</v>
      </c>
      <c r="E1910" s="52" t="s">
        <v>2652</v>
      </c>
      <c r="F1910" s="53" t="s">
        <v>168</v>
      </c>
      <c r="G1910" s="41"/>
      <c r="H1910" s="46"/>
      <c r="I1910" s="46"/>
      <c r="J1910" s="16" t="s">
        <v>2653</v>
      </c>
      <c r="K1910" s="16" t="s">
        <v>374</v>
      </c>
      <c r="L1910" s="16">
        <v>2017</v>
      </c>
      <c r="M1910" s="16"/>
      <c r="N1910" s="16"/>
      <c r="O1910" s="16" t="s">
        <v>40</v>
      </c>
      <c r="P1910" s="16"/>
      <c r="Q1910" s="16"/>
      <c r="R1910" s="16"/>
      <c r="S1910" s="16"/>
      <c r="T1910" s="16"/>
      <c r="U1910" s="16"/>
      <c r="V1910" s="16" t="str">
        <f t="shared" si="6"/>
        <v>B</v>
      </c>
      <c r="W1910" s="13" t="str">
        <f t="shared" si="7"/>
        <v>Q3</v>
      </c>
      <c r="X1910" s="16" t="s">
        <v>5527</v>
      </c>
      <c r="Y1910" s="16" t="s">
        <v>5528</v>
      </c>
      <c r="Z1910" s="16" t="s">
        <v>43</v>
      </c>
    </row>
    <row r="1911" spans="1:26" ht="15" customHeight="1">
      <c r="A1911" s="48"/>
      <c r="B1911" s="48"/>
      <c r="C1911" s="89" t="s">
        <v>5412</v>
      </c>
      <c r="D1911" s="40">
        <v>1902</v>
      </c>
      <c r="E1911" s="52" t="s">
        <v>5529</v>
      </c>
      <c r="F1911" s="53" t="s">
        <v>168</v>
      </c>
      <c r="G1911" s="41"/>
      <c r="H1911" s="46"/>
      <c r="I1911" s="46" t="s">
        <v>59</v>
      </c>
      <c r="J1911" s="16" t="s">
        <v>523</v>
      </c>
      <c r="K1911" s="16" t="s">
        <v>447</v>
      </c>
      <c r="L1911" s="16">
        <v>2017</v>
      </c>
      <c r="M1911" s="16"/>
      <c r="N1911" s="16"/>
      <c r="O1911" s="16"/>
      <c r="P1911" s="16" t="s">
        <v>40</v>
      </c>
      <c r="Q1911" s="16"/>
      <c r="R1911" s="16"/>
      <c r="S1911" s="16"/>
      <c r="T1911" s="16"/>
      <c r="U1911" s="16"/>
      <c r="V1911" s="16" t="str">
        <f t="shared" si="6"/>
        <v>C</v>
      </c>
      <c r="W1911" s="13" t="str">
        <f t="shared" si="7"/>
        <v>Q4</v>
      </c>
      <c r="X1911" s="16" t="s">
        <v>5530</v>
      </c>
      <c r="Y1911" s="16" t="s">
        <v>5531</v>
      </c>
      <c r="Z1911" s="16" t="s">
        <v>43</v>
      </c>
    </row>
    <row r="1912" spans="1:26" ht="15" customHeight="1">
      <c r="A1912" s="48"/>
      <c r="B1912" s="48"/>
      <c r="C1912" s="89" t="s">
        <v>5412</v>
      </c>
      <c r="D1912" s="40">
        <v>1903</v>
      </c>
      <c r="E1912" s="52" t="s">
        <v>5532</v>
      </c>
      <c r="F1912" s="53" t="s">
        <v>168</v>
      </c>
      <c r="G1912" s="41"/>
      <c r="H1912" s="46"/>
      <c r="I1912" s="46" t="s">
        <v>59</v>
      </c>
      <c r="J1912" s="16" t="s">
        <v>5533</v>
      </c>
      <c r="K1912" s="16" t="s">
        <v>5534</v>
      </c>
      <c r="L1912" s="16">
        <v>2017</v>
      </c>
      <c r="M1912" s="16"/>
      <c r="N1912" s="16"/>
      <c r="O1912" s="16"/>
      <c r="P1912" s="54" t="s">
        <v>40</v>
      </c>
      <c r="Q1912" s="16"/>
      <c r="R1912" s="16"/>
      <c r="S1912" s="16"/>
      <c r="T1912" s="54" t="s">
        <v>40</v>
      </c>
      <c r="U1912" s="16"/>
      <c r="V1912" s="16" t="str">
        <f t="shared" si="6"/>
        <v>C</v>
      </c>
      <c r="W1912" s="13" t="str">
        <f t="shared" si="7"/>
        <v>Q4</v>
      </c>
      <c r="X1912" s="16" t="s">
        <v>5535</v>
      </c>
      <c r="Y1912" s="16" t="s">
        <v>5536</v>
      </c>
      <c r="Z1912" s="16"/>
    </row>
    <row r="1913" spans="1:26" ht="15" customHeight="1">
      <c r="A1913" s="48"/>
      <c r="B1913" s="48"/>
      <c r="C1913" s="89" t="s">
        <v>5412</v>
      </c>
      <c r="D1913" s="40">
        <v>1904</v>
      </c>
      <c r="E1913" s="52" t="s">
        <v>5537</v>
      </c>
      <c r="F1913" s="53" t="s">
        <v>168</v>
      </c>
      <c r="G1913" s="41"/>
      <c r="H1913" s="46"/>
      <c r="I1913" s="46"/>
      <c r="J1913" s="16" t="s">
        <v>2052</v>
      </c>
      <c r="K1913" s="16" t="s">
        <v>5538</v>
      </c>
      <c r="L1913" s="16">
        <v>2018</v>
      </c>
      <c r="M1913" s="16"/>
      <c r="N1913" s="16"/>
      <c r="O1913" s="16" t="s">
        <v>40</v>
      </c>
      <c r="P1913" s="16"/>
      <c r="Q1913" s="16"/>
      <c r="R1913" s="16"/>
      <c r="S1913" s="16"/>
      <c r="T1913" s="16"/>
      <c r="U1913" s="16"/>
      <c r="V1913" s="16" t="str">
        <f t="shared" si="6"/>
        <v>B</v>
      </c>
      <c r="W1913" s="13" t="str">
        <f t="shared" si="7"/>
        <v>Q3</v>
      </c>
      <c r="X1913" s="16"/>
      <c r="Y1913" s="16" t="s">
        <v>5539</v>
      </c>
      <c r="Z1913" s="16" t="s">
        <v>43</v>
      </c>
    </row>
    <row r="1914" spans="1:26" ht="15" customHeight="1">
      <c r="A1914" s="48"/>
      <c r="B1914" s="48"/>
      <c r="C1914" s="89" t="s">
        <v>5412</v>
      </c>
      <c r="D1914" s="40">
        <v>1905</v>
      </c>
      <c r="E1914" s="52" t="s">
        <v>5540</v>
      </c>
      <c r="F1914" s="53" t="s">
        <v>168</v>
      </c>
      <c r="G1914" s="41"/>
      <c r="H1914" s="46"/>
      <c r="I1914" s="46"/>
      <c r="J1914" s="16" t="s">
        <v>5541</v>
      </c>
      <c r="K1914" s="16" t="s">
        <v>5542</v>
      </c>
      <c r="L1914" s="16">
        <v>2018</v>
      </c>
      <c r="M1914" s="16"/>
      <c r="N1914" s="16"/>
      <c r="O1914" s="16"/>
      <c r="P1914" s="16"/>
      <c r="Q1914" s="16"/>
      <c r="R1914" s="16" t="s">
        <v>40</v>
      </c>
      <c r="S1914" s="16"/>
      <c r="T1914" s="16"/>
      <c r="U1914" s="16"/>
      <c r="V1914" s="16" t="str">
        <f t="shared" si="6"/>
        <v>A2</v>
      </c>
      <c r="W1914" s="13" t="str">
        <f t="shared" si="7"/>
        <v>Q2</v>
      </c>
      <c r="X1914" s="16" t="s">
        <v>5543</v>
      </c>
      <c r="Y1914" s="16" t="s">
        <v>5544</v>
      </c>
      <c r="Z1914" s="16" t="s">
        <v>43</v>
      </c>
    </row>
    <row r="1915" spans="1:26" ht="15" customHeight="1">
      <c r="A1915" s="48"/>
      <c r="B1915" s="48"/>
      <c r="C1915" s="89" t="s">
        <v>5412</v>
      </c>
      <c r="D1915" s="40">
        <v>1906</v>
      </c>
      <c r="E1915" s="52" t="s">
        <v>5545</v>
      </c>
      <c r="F1915" s="53" t="s">
        <v>168</v>
      </c>
      <c r="G1915" s="41"/>
      <c r="H1915" s="46"/>
      <c r="I1915" s="46"/>
      <c r="J1915" s="16" t="s">
        <v>2038</v>
      </c>
      <c r="K1915" s="16" t="s">
        <v>5546</v>
      </c>
      <c r="L1915" s="16">
        <v>2018</v>
      </c>
      <c r="M1915" s="16"/>
      <c r="N1915" s="16" t="s">
        <v>172</v>
      </c>
      <c r="O1915" s="16"/>
      <c r="P1915" s="16"/>
      <c r="Q1915" s="16"/>
      <c r="R1915" s="16"/>
      <c r="S1915" s="16"/>
      <c r="T1915" s="16"/>
      <c r="U1915" s="16"/>
      <c r="V1915" s="16" t="str">
        <f t="shared" si="6"/>
        <v>A2</v>
      </c>
      <c r="W1915" s="13" t="str">
        <f t="shared" si="7"/>
        <v>Q2</v>
      </c>
      <c r="X1915" s="16" t="s">
        <v>5547</v>
      </c>
      <c r="Y1915" s="16" t="s">
        <v>5548</v>
      </c>
      <c r="Z1915" s="16" t="s">
        <v>43</v>
      </c>
    </row>
    <row r="1916" spans="1:26" ht="15" customHeight="1">
      <c r="A1916" s="48"/>
      <c r="B1916" s="48"/>
      <c r="C1916" s="89" t="s">
        <v>5412</v>
      </c>
      <c r="D1916" s="40">
        <v>1907</v>
      </c>
      <c r="E1916" s="52" t="s">
        <v>5549</v>
      </c>
      <c r="F1916" s="53" t="s">
        <v>168</v>
      </c>
      <c r="G1916" s="41"/>
      <c r="H1916" s="46"/>
      <c r="I1916" s="46"/>
      <c r="J1916" s="16" t="s">
        <v>5550</v>
      </c>
      <c r="K1916" s="16" t="s">
        <v>5551</v>
      </c>
      <c r="L1916" s="16">
        <v>2018</v>
      </c>
      <c r="M1916" s="16"/>
      <c r="N1916" s="16"/>
      <c r="O1916" s="16"/>
      <c r="P1916" s="16"/>
      <c r="Q1916" s="16" t="s">
        <v>172</v>
      </c>
      <c r="R1916" s="16"/>
      <c r="S1916" s="16"/>
      <c r="T1916" s="16"/>
      <c r="U1916" s="16"/>
      <c r="V1916" s="16" t="str">
        <f t="shared" si="6"/>
        <v>A1</v>
      </c>
      <c r="W1916" s="13" t="str">
        <f t="shared" si="7"/>
        <v>Q1</v>
      </c>
      <c r="X1916" s="16" t="s">
        <v>5552</v>
      </c>
      <c r="Y1916" s="16" t="s">
        <v>5553</v>
      </c>
      <c r="Z1916" s="16" t="s">
        <v>43</v>
      </c>
    </row>
    <row r="1917" spans="1:26" ht="15" customHeight="1">
      <c r="A1917" s="48"/>
      <c r="B1917" s="48"/>
      <c r="C1917" s="89" t="s">
        <v>5412</v>
      </c>
      <c r="D1917" s="40">
        <v>1908</v>
      </c>
      <c r="E1917" s="52" t="s">
        <v>5554</v>
      </c>
      <c r="F1917" s="53" t="s">
        <v>168</v>
      </c>
      <c r="G1917" s="41"/>
      <c r="H1917" s="46"/>
      <c r="I1917" s="46"/>
      <c r="J1917" s="16" t="s">
        <v>2038</v>
      </c>
      <c r="K1917" s="16" t="s">
        <v>5546</v>
      </c>
      <c r="L1917" s="16">
        <v>2018</v>
      </c>
      <c r="M1917" s="16"/>
      <c r="N1917" s="16" t="s">
        <v>172</v>
      </c>
      <c r="O1917" s="16"/>
      <c r="P1917" s="16"/>
      <c r="Q1917" s="16"/>
      <c r="R1917" s="16"/>
      <c r="S1917" s="16"/>
      <c r="T1917" s="16"/>
      <c r="U1917" s="16"/>
      <c r="V1917" s="16" t="str">
        <f t="shared" si="6"/>
        <v>A2</v>
      </c>
      <c r="W1917" s="13" t="str">
        <f t="shared" si="7"/>
        <v>Q2</v>
      </c>
      <c r="X1917" s="16" t="s">
        <v>5547</v>
      </c>
      <c r="Y1917" s="16" t="s">
        <v>5467</v>
      </c>
      <c r="Z1917" s="16" t="s">
        <v>43</v>
      </c>
    </row>
    <row r="1918" spans="1:26" ht="15" customHeight="1">
      <c r="A1918" s="48"/>
      <c r="B1918" s="48"/>
      <c r="C1918" s="89" t="s">
        <v>5412</v>
      </c>
      <c r="D1918" s="40">
        <v>1909</v>
      </c>
      <c r="E1918" s="52" t="s">
        <v>5555</v>
      </c>
      <c r="F1918" s="53" t="s">
        <v>168</v>
      </c>
      <c r="G1918" s="41"/>
      <c r="H1918" s="46"/>
      <c r="I1918" s="46"/>
      <c r="J1918" s="16" t="s">
        <v>2692</v>
      </c>
      <c r="K1918" s="16" t="s">
        <v>1274</v>
      </c>
      <c r="L1918" s="16">
        <v>2018</v>
      </c>
      <c r="M1918" s="16"/>
      <c r="N1918" s="16"/>
      <c r="O1918" s="16"/>
      <c r="P1918" s="16"/>
      <c r="Q1918" s="16"/>
      <c r="R1918" s="16"/>
      <c r="S1918" s="16"/>
      <c r="T1918" s="16" t="s">
        <v>172</v>
      </c>
      <c r="U1918" s="16"/>
      <c r="V1918" s="16" t="str">
        <f t="shared" si="6"/>
        <v>C</v>
      </c>
      <c r="W1918" s="13" t="str">
        <f t="shared" si="7"/>
        <v>Q4</v>
      </c>
      <c r="X1918" s="16" t="s">
        <v>5556</v>
      </c>
      <c r="Y1918" s="16" t="s">
        <v>2520</v>
      </c>
      <c r="Z1918" s="16" t="s">
        <v>43</v>
      </c>
    </row>
    <row r="1919" spans="1:26" ht="15" customHeight="1">
      <c r="A1919" s="48"/>
      <c r="B1919" s="48"/>
      <c r="C1919" s="89" t="s">
        <v>5412</v>
      </c>
      <c r="D1919" s="40">
        <v>1910</v>
      </c>
      <c r="E1919" s="52" t="s">
        <v>2691</v>
      </c>
      <c r="F1919" s="53" t="s">
        <v>168</v>
      </c>
      <c r="G1919" s="41"/>
      <c r="H1919" s="46"/>
      <c r="I1919" s="46"/>
      <c r="J1919" s="16" t="s">
        <v>2692</v>
      </c>
      <c r="K1919" s="16" t="s">
        <v>1274</v>
      </c>
      <c r="L1919" s="16">
        <v>2018</v>
      </c>
      <c r="M1919" s="16"/>
      <c r="N1919" s="16"/>
      <c r="O1919" s="16"/>
      <c r="P1919" s="16"/>
      <c r="Q1919" s="16"/>
      <c r="R1919" s="16"/>
      <c r="S1919" s="16"/>
      <c r="T1919" s="16" t="s">
        <v>172</v>
      </c>
      <c r="U1919" s="16"/>
      <c r="V1919" s="16" t="str">
        <f t="shared" si="6"/>
        <v>C</v>
      </c>
      <c r="W1919" s="13" t="str">
        <f t="shared" si="7"/>
        <v>Q4</v>
      </c>
      <c r="X1919" s="16" t="s">
        <v>5557</v>
      </c>
      <c r="Y1919" s="16" t="s">
        <v>5558</v>
      </c>
      <c r="Z1919" s="16" t="s">
        <v>43</v>
      </c>
    </row>
    <row r="1920" spans="1:26" ht="15" customHeight="1">
      <c r="A1920" s="48"/>
      <c r="B1920" s="48"/>
      <c r="C1920" s="89" t="s">
        <v>5412</v>
      </c>
      <c r="D1920" s="40">
        <v>1911</v>
      </c>
      <c r="E1920" s="52" t="s">
        <v>3239</v>
      </c>
      <c r="F1920" s="53" t="s">
        <v>58</v>
      </c>
      <c r="G1920" s="41"/>
      <c r="H1920" s="46"/>
      <c r="I1920" s="46"/>
      <c r="J1920" s="16" t="s">
        <v>1229</v>
      </c>
      <c r="K1920" s="16" t="s">
        <v>874</v>
      </c>
      <c r="L1920" s="16">
        <v>2018</v>
      </c>
      <c r="M1920" s="16"/>
      <c r="N1920" s="16"/>
      <c r="O1920" s="16"/>
      <c r="P1920" s="16"/>
      <c r="Q1920" s="16"/>
      <c r="R1920" s="16"/>
      <c r="S1920" s="16" t="s">
        <v>40</v>
      </c>
      <c r="T1920" s="16"/>
      <c r="U1920" s="16"/>
      <c r="V1920" s="16" t="str">
        <f t="shared" si="6"/>
        <v>B</v>
      </c>
      <c r="W1920" s="13" t="str">
        <f t="shared" si="7"/>
        <v>Q3</v>
      </c>
      <c r="X1920" s="16"/>
      <c r="Y1920" s="16" t="s">
        <v>5559</v>
      </c>
      <c r="Z1920" s="16" t="s">
        <v>43</v>
      </c>
    </row>
    <row r="1921" spans="1:26" ht="15" customHeight="1">
      <c r="A1921" s="48"/>
      <c r="B1921" s="48"/>
      <c r="C1921" s="89" t="s">
        <v>5412</v>
      </c>
      <c r="D1921" s="40">
        <v>1912</v>
      </c>
      <c r="E1921" s="52" t="s">
        <v>3253</v>
      </c>
      <c r="F1921" s="53" t="s">
        <v>72</v>
      </c>
      <c r="G1921" s="41"/>
      <c r="H1921" s="46"/>
      <c r="I1921" s="46"/>
      <c r="J1921" s="16" t="s">
        <v>1229</v>
      </c>
      <c r="K1921" s="16" t="s">
        <v>874</v>
      </c>
      <c r="L1921" s="16">
        <v>2018</v>
      </c>
      <c r="M1921" s="16"/>
      <c r="N1921" s="16"/>
      <c r="O1921" s="16"/>
      <c r="P1921" s="16"/>
      <c r="Q1921" s="16"/>
      <c r="R1921" s="16"/>
      <c r="S1921" s="16" t="s">
        <v>40</v>
      </c>
      <c r="T1921" s="16"/>
      <c r="U1921" s="16"/>
      <c r="V1921" s="16" t="str">
        <f t="shared" si="6"/>
        <v>B</v>
      </c>
      <c r="W1921" s="13" t="str">
        <f t="shared" si="7"/>
        <v>Q3</v>
      </c>
      <c r="X1921" s="16"/>
      <c r="Y1921" s="16" t="s">
        <v>5559</v>
      </c>
      <c r="Z1921" s="16" t="s">
        <v>43</v>
      </c>
    </row>
    <row r="1922" spans="1:26" ht="15" customHeight="1">
      <c r="A1922" s="48"/>
      <c r="B1922" s="48"/>
      <c r="C1922" s="89" t="s">
        <v>5412</v>
      </c>
      <c r="D1922" s="40">
        <v>1913</v>
      </c>
      <c r="E1922" s="52" t="s">
        <v>3254</v>
      </c>
      <c r="F1922" s="53" t="s">
        <v>168</v>
      </c>
      <c r="G1922" s="41"/>
      <c r="H1922" s="46"/>
      <c r="I1922" s="46"/>
      <c r="J1922" s="16" t="s">
        <v>1229</v>
      </c>
      <c r="K1922" s="16" t="s">
        <v>874</v>
      </c>
      <c r="L1922" s="16">
        <v>2018</v>
      </c>
      <c r="M1922" s="16"/>
      <c r="N1922" s="16"/>
      <c r="O1922" s="16"/>
      <c r="P1922" s="16"/>
      <c r="Q1922" s="16"/>
      <c r="R1922" s="16"/>
      <c r="S1922" s="16" t="s">
        <v>40</v>
      </c>
      <c r="T1922" s="16"/>
      <c r="U1922" s="16"/>
      <c r="V1922" s="16" t="str">
        <f t="shared" si="6"/>
        <v>B</v>
      </c>
      <c r="W1922" s="13" t="str">
        <f t="shared" si="7"/>
        <v>Q3</v>
      </c>
      <c r="X1922" s="16"/>
      <c r="Y1922" s="16" t="s">
        <v>5559</v>
      </c>
      <c r="Z1922" s="16" t="s">
        <v>43</v>
      </c>
    </row>
    <row r="1923" spans="1:26" ht="15" customHeight="1">
      <c r="A1923" s="48"/>
      <c r="B1923" s="48"/>
      <c r="C1923" s="89" t="s">
        <v>5412</v>
      </c>
      <c r="D1923" s="40">
        <v>1914</v>
      </c>
      <c r="E1923" s="52" t="s">
        <v>5560</v>
      </c>
      <c r="F1923" s="53" t="s">
        <v>35</v>
      </c>
      <c r="G1923" s="41"/>
      <c r="H1923" s="46"/>
      <c r="I1923" s="46"/>
      <c r="J1923" s="16" t="s">
        <v>2235</v>
      </c>
      <c r="K1923" s="16" t="s">
        <v>67</v>
      </c>
      <c r="L1923" s="16">
        <v>2019</v>
      </c>
      <c r="M1923" s="16"/>
      <c r="N1923" s="16"/>
      <c r="O1923" s="16"/>
      <c r="P1923" s="16"/>
      <c r="Q1923" s="16"/>
      <c r="R1923" s="16"/>
      <c r="S1923" s="16" t="s">
        <v>40</v>
      </c>
      <c r="T1923" s="16"/>
      <c r="U1923" s="16"/>
      <c r="V1923" s="16" t="str">
        <f t="shared" si="6"/>
        <v>B</v>
      </c>
      <c r="W1923" s="13" t="str">
        <f t="shared" si="7"/>
        <v>Q3</v>
      </c>
      <c r="X1923" s="16"/>
      <c r="Y1923" s="16" t="s">
        <v>5561</v>
      </c>
      <c r="Z1923" s="16" t="s">
        <v>43</v>
      </c>
    </row>
    <row r="1924" spans="1:26" ht="15" customHeight="1">
      <c r="A1924" s="48"/>
      <c r="B1924" s="48"/>
      <c r="C1924" s="89" t="s">
        <v>5412</v>
      </c>
      <c r="D1924" s="40">
        <v>1915</v>
      </c>
      <c r="E1924" s="52" t="s">
        <v>5562</v>
      </c>
      <c r="F1924" s="53" t="s">
        <v>168</v>
      </c>
      <c r="G1924" s="41"/>
      <c r="H1924" s="46"/>
      <c r="I1924" s="46"/>
      <c r="J1924" s="16" t="s">
        <v>2235</v>
      </c>
      <c r="K1924" s="16" t="s">
        <v>67</v>
      </c>
      <c r="L1924" s="16">
        <v>2019</v>
      </c>
      <c r="M1924" s="16"/>
      <c r="N1924" s="16"/>
      <c r="O1924" s="16"/>
      <c r="P1924" s="16"/>
      <c r="Q1924" s="16"/>
      <c r="R1924" s="16"/>
      <c r="S1924" s="16" t="s">
        <v>40</v>
      </c>
      <c r="T1924" s="16"/>
      <c r="U1924" s="16"/>
      <c r="V1924" s="16" t="str">
        <f t="shared" si="6"/>
        <v>B</v>
      </c>
      <c r="W1924" s="13" t="str">
        <f t="shared" si="7"/>
        <v>Q3</v>
      </c>
      <c r="X1924" s="16"/>
      <c r="Y1924" s="16" t="s">
        <v>5563</v>
      </c>
      <c r="Z1924" s="16" t="s">
        <v>43</v>
      </c>
    </row>
    <row r="1925" spans="1:26" ht="15" customHeight="1">
      <c r="A1925" s="48"/>
      <c r="B1925" s="48"/>
      <c r="C1925" s="89" t="s">
        <v>5412</v>
      </c>
      <c r="D1925" s="40">
        <v>1916</v>
      </c>
      <c r="E1925" s="52" t="s">
        <v>5564</v>
      </c>
      <c r="F1925" s="53" t="s">
        <v>168</v>
      </c>
      <c r="G1925" s="53" t="s">
        <v>35</v>
      </c>
      <c r="H1925" s="46"/>
      <c r="I1925" s="46"/>
      <c r="J1925" s="16" t="s">
        <v>2235</v>
      </c>
      <c r="K1925" s="16" t="s">
        <v>67</v>
      </c>
      <c r="L1925" s="16">
        <v>2019</v>
      </c>
      <c r="M1925" s="16"/>
      <c r="N1925" s="16"/>
      <c r="O1925" s="16"/>
      <c r="P1925" s="16"/>
      <c r="Q1925" s="16"/>
      <c r="R1925" s="16"/>
      <c r="S1925" s="16" t="s">
        <v>40</v>
      </c>
      <c r="T1925" s="16"/>
      <c r="U1925" s="16"/>
      <c r="V1925" s="16" t="str">
        <f t="shared" si="6"/>
        <v>B</v>
      </c>
      <c r="W1925" s="13" t="str">
        <f t="shared" si="7"/>
        <v>Q3</v>
      </c>
      <c r="X1925" s="16"/>
      <c r="Y1925" s="16" t="s">
        <v>5565</v>
      </c>
      <c r="Z1925" s="16" t="s">
        <v>43</v>
      </c>
    </row>
    <row r="1926" spans="1:26" ht="15" customHeight="1">
      <c r="A1926" s="48"/>
      <c r="B1926" s="48"/>
      <c r="C1926" s="89" t="s">
        <v>5412</v>
      </c>
      <c r="D1926" s="40">
        <v>1917</v>
      </c>
      <c r="E1926" s="52" t="s">
        <v>5566</v>
      </c>
      <c r="F1926" s="53" t="s">
        <v>168</v>
      </c>
      <c r="G1926" s="41"/>
      <c r="H1926" s="46"/>
      <c r="I1926" s="46"/>
      <c r="J1926" s="16" t="s">
        <v>2235</v>
      </c>
      <c r="K1926" s="16" t="s">
        <v>67</v>
      </c>
      <c r="L1926" s="16">
        <v>2019</v>
      </c>
      <c r="M1926" s="16"/>
      <c r="N1926" s="16"/>
      <c r="O1926" s="16"/>
      <c r="P1926" s="16"/>
      <c r="Q1926" s="16"/>
      <c r="R1926" s="16"/>
      <c r="S1926" s="16" t="s">
        <v>40</v>
      </c>
      <c r="T1926" s="16"/>
      <c r="U1926" s="16"/>
      <c r="V1926" s="16" t="str">
        <f t="shared" si="6"/>
        <v>B</v>
      </c>
      <c r="W1926" s="13" t="str">
        <f t="shared" si="7"/>
        <v>Q3</v>
      </c>
      <c r="X1926" s="16"/>
      <c r="Y1926" s="16" t="s">
        <v>5567</v>
      </c>
      <c r="Z1926" s="16" t="s">
        <v>43</v>
      </c>
    </row>
    <row r="1927" spans="1:26" ht="15" customHeight="1">
      <c r="A1927" s="48"/>
      <c r="B1927" s="48"/>
      <c r="C1927" s="89" t="s">
        <v>5412</v>
      </c>
      <c r="D1927" s="40">
        <v>1918</v>
      </c>
      <c r="E1927" s="52" t="s">
        <v>5568</v>
      </c>
      <c r="F1927" s="53" t="s">
        <v>72</v>
      </c>
      <c r="G1927" s="141"/>
      <c r="H1927" s="142"/>
      <c r="I1927" s="46"/>
      <c r="J1927" s="16" t="s">
        <v>2235</v>
      </c>
      <c r="K1927" s="16" t="s">
        <v>67</v>
      </c>
      <c r="L1927" s="16">
        <v>2019</v>
      </c>
      <c r="M1927" s="16"/>
      <c r="N1927" s="16"/>
      <c r="O1927" s="16"/>
      <c r="P1927" s="16"/>
      <c r="Q1927" s="16"/>
      <c r="R1927" s="16"/>
      <c r="S1927" s="16" t="s">
        <v>40</v>
      </c>
      <c r="T1927" s="16"/>
      <c r="U1927" s="16"/>
      <c r="V1927" s="16" t="str">
        <f t="shared" si="6"/>
        <v>B</v>
      </c>
      <c r="W1927" s="13" t="str">
        <f t="shared" si="7"/>
        <v>Q3</v>
      </c>
      <c r="X1927" s="16"/>
      <c r="Y1927" s="16" t="s">
        <v>5569</v>
      </c>
      <c r="Z1927" s="16" t="s">
        <v>43</v>
      </c>
    </row>
    <row r="1928" spans="1:26" ht="15" customHeight="1">
      <c r="A1928" s="48"/>
      <c r="B1928" s="48"/>
      <c r="C1928" s="89" t="s">
        <v>5412</v>
      </c>
      <c r="D1928" s="40">
        <v>1919</v>
      </c>
      <c r="E1928" s="52" t="s">
        <v>3106</v>
      </c>
      <c r="F1928" s="143" t="s">
        <v>72</v>
      </c>
      <c r="G1928" s="141"/>
      <c r="H1928" s="142"/>
      <c r="I1928" s="46"/>
      <c r="J1928" s="16" t="s">
        <v>5266</v>
      </c>
      <c r="K1928" s="16" t="s">
        <v>316</v>
      </c>
      <c r="L1928" s="16">
        <v>2019</v>
      </c>
      <c r="M1928" s="16"/>
      <c r="N1928" s="16"/>
      <c r="O1928" s="16"/>
      <c r="P1928" s="16" t="s">
        <v>40</v>
      </c>
      <c r="Q1928" s="16"/>
      <c r="R1928" s="16"/>
      <c r="S1928" s="16"/>
      <c r="T1928" s="16"/>
      <c r="U1928" s="16"/>
      <c r="V1928" s="16" t="str">
        <f t="shared" si="6"/>
        <v>C</v>
      </c>
      <c r="W1928" s="13" t="str">
        <f t="shared" si="7"/>
        <v>Q4</v>
      </c>
      <c r="X1928" s="16" t="s">
        <v>3108</v>
      </c>
      <c r="Y1928" s="16" t="s">
        <v>5449</v>
      </c>
      <c r="Z1928" s="16" t="s">
        <v>43</v>
      </c>
    </row>
    <row r="1929" spans="1:26" ht="15" customHeight="1">
      <c r="A1929" s="48"/>
      <c r="B1929" s="48"/>
      <c r="C1929" s="89" t="s">
        <v>5412</v>
      </c>
      <c r="D1929" s="40">
        <v>1920</v>
      </c>
      <c r="E1929" s="52" t="s">
        <v>5570</v>
      </c>
      <c r="F1929" s="143" t="s">
        <v>168</v>
      </c>
      <c r="G1929" s="141"/>
      <c r="H1929" s="142"/>
      <c r="I1929" s="45" t="s">
        <v>91</v>
      </c>
      <c r="J1929" s="16" t="s">
        <v>2710</v>
      </c>
      <c r="K1929" s="54" t="s">
        <v>5571</v>
      </c>
      <c r="L1929" s="16">
        <v>2019</v>
      </c>
      <c r="M1929" s="16"/>
      <c r="N1929" s="16"/>
      <c r="O1929" s="16"/>
      <c r="P1929" s="16"/>
      <c r="Q1929" s="16" t="s">
        <v>40</v>
      </c>
      <c r="R1929" s="16"/>
      <c r="S1929" s="16"/>
      <c r="T1929" s="16"/>
      <c r="U1929" s="16"/>
      <c r="V1929" s="16" t="str">
        <f t="shared" si="6"/>
        <v>A1</v>
      </c>
      <c r="W1929" s="13" t="str">
        <f t="shared" si="7"/>
        <v>Q1</v>
      </c>
      <c r="X1929" s="16"/>
      <c r="Y1929" s="16" t="s">
        <v>5572</v>
      </c>
      <c r="Z1929" s="16" t="s">
        <v>43</v>
      </c>
    </row>
    <row r="1930" spans="1:26" ht="15" customHeight="1">
      <c r="A1930" s="48"/>
      <c r="B1930" s="48"/>
      <c r="C1930" s="89" t="s">
        <v>5412</v>
      </c>
      <c r="D1930" s="40">
        <v>1921</v>
      </c>
      <c r="E1930" s="52" t="s">
        <v>5573</v>
      </c>
      <c r="F1930" s="143" t="s">
        <v>168</v>
      </c>
      <c r="G1930" s="141"/>
      <c r="H1930" s="142"/>
      <c r="I1930" s="46" t="s">
        <v>190</v>
      </c>
      <c r="J1930" s="16" t="s">
        <v>5574</v>
      </c>
      <c r="K1930" s="16" t="s">
        <v>5575</v>
      </c>
      <c r="L1930" s="16">
        <v>2019</v>
      </c>
      <c r="M1930" s="16"/>
      <c r="N1930" s="16"/>
      <c r="O1930" s="16"/>
      <c r="P1930" s="16"/>
      <c r="Q1930" s="16"/>
      <c r="R1930" s="16"/>
      <c r="S1930" s="16"/>
      <c r="T1930" s="16"/>
      <c r="U1930" s="16" t="s">
        <v>40</v>
      </c>
      <c r="V1930" s="16" t="str">
        <f t="shared" si="6"/>
        <v>NI</v>
      </c>
      <c r="W1930" s="13" t="str">
        <f t="shared" si="7"/>
        <v>NI</v>
      </c>
      <c r="X1930" s="16" t="s">
        <v>5576</v>
      </c>
      <c r="Y1930" s="16" t="s">
        <v>5561</v>
      </c>
      <c r="Z1930" s="16" t="s">
        <v>43</v>
      </c>
    </row>
    <row r="1931" spans="1:26" ht="15" customHeight="1">
      <c r="A1931" s="48"/>
      <c r="B1931" s="48"/>
      <c r="C1931" s="89" t="s">
        <v>5412</v>
      </c>
      <c r="D1931" s="40">
        <v>1922</v>
      </c>
      <c r="E1931" s="52" t="s">
        <v>5577</v>
      </c>
      <c r="F1931" s="143" t="s">
        <v>168</v>
      </c>
      <c r="G1931" s="53" t="s">
        <v>51</v>
      </c>
      <c r="H1931" s="142"/>
      <c r="I1931" s="46" t="s">
        <v>190</v>
      </c>
      <c r="J1931" s="16" t="s">
        <v>4113</v>
      </c>
      <c r="K1931" s="16" t="s">
        <v>1538</v>
      </c>
      <c r="L1931" s="16">
        <v>2019</v>
      </c>
      <c r="M1931" s="16"/>
      <c r="N1931" s="16" t="s">
        <v>40</v>
      </c>
      <c r="O1931" s="16"/>
      <c r="P1931" s="16"/>
      <c r="Q1931" s="16"/>
      <c r="R1931" s="16"/>
      <c r="S1931" s="16"/>
      <c r="T1931" s="16"/>
      <c r="U1931" s="16"/>
      <c r="V1931" s="16" t="str">
        <f t="shared" si="6"/>
        <v>A2</v>
      </c>
      <c r="W1931" s="13" t="str">
        <f t="shared" si="7"/>
        <v>Q2</v>
      </c>
      <c r="X1931" s="16" t="s">
        <v>5578</v>
      </c>
      <c r="Y1931" s="16" t="s">
        <v>2520</v>
      </c>
      <c r="Z1931" s="16" t="s">
        <v>43</v>
      </c>
    </row>
    <row r="1932" spans="1:26" ht="15" customHeight="1">
      <c r="A1932" s="48"/>
      <c r="B1932" s="48"/>
      <c r="C1932" s="89" t="s">
        <v>5412</v>
      </c>
      <c r="D1932" s="40">
        <v>1923</v>
      </c>
      <c r="E1932" s="52" t="s">
        <v>5579</v>
      </c>
      <c r="F1932" s="143" t="s">
        <v>168</v>
      </c>
      <c r="G1932" s="141"/>
      <c r="H1932" s="142"/>
      <c r="I1932" s="46" t="s">
        <v>59</v>
      </c>
      <c r="J1932" s="16" t="s">
        <v>804</v>
      </c>
      <c r="K1932" s="16" t="s">
        <v>5580</v>
      </c>
      <c r="L1932" s="16">
        <v>2019</v>
      </c>
      <c r="M1932" s="16"/>
      <c r="N1932" s="16"/>
      <c r="O1932" s="54" t="s">
        <v>40</v>
      </c>
      <c r="P1932" s="16"/>
      <c r="Q1932" s="16"/>
      <c r="R1932" s="16"/>
      <c r="S1932" s="16"/>
      <c r="T1932" s="16"/>
      <c r="U1932" s="16"/>
      <c r="V1932" s="16" t="str">
        <f t="shared" si="6"/>
        <v>B</v>
      </c>
      <c r="W1932" s="13" t="str">
        <f t="shared" si="7"/>
        <v>Q3</v>
      </c>
      <c r="X1932" s="16" t="s">
        <v>5581</v>
      </c>
      <c r="Y1932" s="16" t="s">
        <v>5453</v>
      </c>
      <c r="Z1932" s="16" t="s">
        <v>43</v>
      </c>
    </row>
    <row r="1933" spans="1:26" ht="15" customHeight="1">
      <c r="A1933" s="48"/>
      <c r="B1933" s="48"/>
      <c r="C1933" s="89" t="s">
        <v>5412</v>
      </c>
      <c r="D1933" s="40">
        <v>1924</v>
      </c>
      <c r="E1933" s="52" t="s">
        <v>5582</v>
      </c>
      <c r="F1933" s="143" t="s">
        <v>168</v>
      </c>
      <c r="G1933" s="141"/>
      <c r="H1933" s="142"/>
      <c r="I1933" s="46" t="s">
        <v>59</v>
      </c>
      <c r="J1933" s="16" t="s">
        <v>5583</v>
      </c>
      <c r="K1933" s="16" t="s">
        <v>5584</v>
      </c>
      <c r="L1933" s="16">
        <v>2019</v>
      </c>
      <c r="M1933" s="16"/>
      <c r="N1933" s="16"/>
      <c r="O1933" s="16" t="s">
        <v>40</v>
      </c>
      <c r="P1933" s="16"/>
      <c r="Q1933" s="16"/>
      <c r="R1933" s="16"/>
      <c r="S1933" s="16"/>
      <c r="T1933" s="16"/>
      <c r="U1933" s="16"/>
      <c r="V1933" s="16" t="str">
        <f t="shared" si="6"/>
        <v>B</v>
      </c>
      <c r="W1933" s="13" t="str">
        <f t="shared" si="7"/>
        <v>Q3</v>
      </c>
      <c r="X1933" s="16" t="s">
        <v>5585</v>
      </c>
      <c r="Y1933" s="16" t="s">
        <v>5449</v>
      </c>
      <c r="Z1933" s="16" t="s">
        <v>43</v>
      </c>
    </row>
    <row r="1934" spans="1:26" ht="15" customHeight="1">
      <c r="A1934" s="48"/>
      <c r="B1934" s="48"/>
      <c r="C1934" s="89" t="s">
        <v>5412</v>
      </c>
      <c r="D1934" s="40">
        <v>1925</v>
      </c>
      <c r="E1934" s="52" t="s">
        <v>5586</v>
      </c>
      <c r="F1934" s="143" t="s">
        <v>72</v>
      </c>
      <c r="G1934" s="141"/>
      <c r="H1934" s="142"/>
      <c r="I1934" s="46"/>
      <c r="J1934" s="16" t="s">
        <v>1748</v>
      </c>
      <c r="K1934" s="16" t="s">
        <v>515</v>
      </c>
      <c r="L1934" s="16">
        <v>2020</v>
      </c>
      <c r="M1934" s="16"/>
      <c r="N1934" s="16"/>
      <c r="O1934" s="16" t="s">
        <v>40</v>
      </c>
      <c r="P1934" s="16"/>
      <c r="Q1934" s="16"/>
      <c r="R1934" s="16"/>
      <c r="S1934" s="16"/>
      <c r="T1934" s="16"/>
      <c r="U1934" s="16"/>
      <c r="V1934" s="16" t="str">
        <f t="shared" si="6"/>
        <v>B</v>
      </c>
      <c r="W1934" s="13" t="str">
        <f t="shared" si="7"/>
        <v>Q3</v>
      </c>
      <c r="X1934" s="16"/>
      <c r="Y1934" s="16" t="s">
        <v>5587</v>
      </c>
      <c r="Z1934" s="16" t="s">
        <v>43</v>
      </c>
    </row>
    <row r="1935" spans="1:26" ht="15" customHeight="1">
      <c r="A1935" s="48"/>
      <c r="B1935" s="48"/>
      <c r="C1935" s="89" t="s">
        <v>5412</v>
      </c>
      <c r="D1935" s="40">
        <v>1926</v>
      </c>
      <c r="E1935" s="52" t="s">
        <v>5588</v>
      </c>
      <c r="F1935" s="143" t="s">
        <v>72</v>
      </c>
      <c r="G1935" s="141"/>
      <c r="H1935" s="142"/>
      <c r="I1935" s="46"/>
      <c r="J1935" s="16" t="s">
        <v>5589</v>
      </c>
      <c r="K1935" s="16" t="s">
        <v>4642</v>
      </c>
      <c r="L1935" s="16">
        <v>2020</v>
      </c>
      <c r="M1935" s="16"/>
      <c r="N1935" s="16"/>
      <c r="O1935" s="16" t="s">
        <v>40</v>
      </c>
      <c r="P1935" s="16"/>
      <c r="Q1935" s="16"/>
      <c r="R1935" s="16"/>
      <c r="S1935" s="16"/>
      <c r="T1935" s="16"/>
      <c r="U1935" s="16"/>
      <c r="V1935" s="16" t="str">
        <f t="shared" si="6"/>
        <v>B</v>
      </c>
      <c r="W1935" s="13" t="str">
        <f t="shared" si="7"/>
        <v>Q3</v>
      </c>
      <c r="X1935" s="16"/>
      <c r="Y1935" s="16" t="s">
        <v>5587</v>
      </c>
      <c r="Z1935" s="16" t="s">
        <v>43</v>
      </c>
    </row>
    <row r="1936" spans="1:26" ht="15" customHeight="1">
      <c r="A1936" s="48"/>
      <c r="B1936" s="48"/>
      <c r="C1936" s="89" t="s">
        <v>5412</v>
      </c>
      <c r="D1936" s="40">
        <v>1927</v>
      </c>
      <c r="E1936" s="52" t="s">
        <v>5590</v>
      </c>
      <c r="F1936" s="143" t="s">
        <v>72</v>
      </c>
      <c r="G1936" s="141"/>
      <c r="H1936" s="142"/>
      <c r="I1936" s="46" t="s">
        <v>5591</v>
      </c>
      <c r="J1936" s="16" t="s">
        <v>2706</v>
      </c>
      <c r="K1936" s="16" t="s">
        <v>2707</v>
      </c>
      <c r="L1936" s="16">
        <v>2020</v>
      </c>
      <c r="M1936" s="16"/>
      <c r="N1936" s="16"/>
      <c r="O1936" s="16"/>
      <c r="P1936" s="16"/>
      <c r="Q1936" s="16"/>
      <c r="R1936" s="16"/>
      <c r="S1936" s="16"/>
      <c r="T1936" s="16"/>
      <c r="U1936" s="16" t="s">
        <v>40</v>
      </c>
      <c r="V1936" s="16" t="str">
        <f t="shared" si="6"/>
        <v>NI</v>
      </c>
      <c r="W1936" s="13" t="str">
        <f t="shared" si="7"/>
        <v>NI</v>
      </c>
      <c r="X1936" s="16" t="s">
        <v>5592</v>
      </c>
      <c r="Y1936" s="16" t="s">
        <v>5593</v>
      </c>
      <c r="Z1936" s="16" t="s">
        <v>43</v>
      </c>
    </row>
    <row r="1937" spans="1:26" ht="15" customHeight="1">
      <c r="A1937" s="48"/>
      <c r="B1937" s="48"/>
      <c r="C1937" s="89" t="s">
        <v>5412</v>
      </c>
      <c r="D1937" s="40">
        <v>1928</v>
      </c>
      <c r="E1937" s="52" t="s">
        <v>5594</v>
      </c>
      <c r="F1937" s="143" t="s">
        <v>72</v>
      </c>
      <c r="G1937" s="141"/>
      <c r="H1937" s="142"/>
      <c r="I1937" s="46" t="s">
        <v>2528</v>
      </c>
      <c r="J1937" s="16" t="s">
        <v>5595</v>
      </c>
      <c r="K1937" s="16" t="s">
        <v>5596</v>
      </c>
      <c r="L1937" s="16">
        <v>2020</v>
      </c>
      <c r="M1937" s="16"/>
      <c r="N1937" s="16"/>
      <c r="O1937" s="16" t="s">
        <v>40</v>
      </c>
      <c r="P1937" s="16"/>
      <c r="Q1937" s="16"/>
      <c r="R1937" s="16"/>
      <c r="S1937" s="16"/>
      <c r="T1937" s="16"/>
      <c r="U1937" s="16"/>
      <c r="V1937" s="16" t="str">
        <f t="shared" si="6"/>
        <v>B</v>
      </c>
      <c r="W1937" s="13" t="str">
        <f t="shared" si="7"/>
        <v>Q3</v>
      </c>
      <c r="X1937" s="16" t="s">
        <v>5597</v>
      </c>
      <c r="Y1937" s="16" t="s">
        <v>5598</v>
      </c>
      <c r="Z1937" s="16" t="s">
        <v>43</v>
      </c>
    </row>
    <row r="1938" spans="1:26" ht="15" customHeight="1">
      <c r="A1938" s="48"/>
      <c r="B1938" s="48"/>
      <c r="C1938" s="89" t="s">
        <v>5412</v>
      </c>
      <c r="D1938" s="40">
        <v>1929</v>
      </c>
      <c r="E1938" s="52" t="s">
        <v>5599</v>
      </c>
      <c r="F1938" s="143" t="s">
        <v>72</v>
      </c>
      <c r="G1938" s="141"/>
      <c r="H1938" s="142"/>
      <c r="I1938" s="46"/>
      <c r="J1938" s="16" t="s">
        <v>1748</v>
      </c>
      <c r="K1938" s="16" t="s">
        <v>515</v>
      </c>
      <c r="L1938" s="16">
        <v>2020</v>
      </c>
      <c r="M1938" s="16"/>
      <c r="N1938" s="16"/>
      <c r="O1938" s="16" t="s">
        <v>40</v>
      </c>
      <c r="P1938" s="16"/>
      <c r="Q1938" s="16"/>
      <c r="R1938" s="16"/>
      <c r="S1938" s="16"/>
      <c r="T1938" s="16"/>
      <c r="U1938" s="16"/>
      <c r="V1938" s="16" t="str">
        <f t="shared" si="6"/>
        <v>B</v>
      </c>
      <c r="W1938" s="13" t="str">
        <f t="shared" si="7"/>
        <v>Q3</v>
      </c>
      <c r="X1938" s="16"/>
      <c r="Y1938" s="16" t="s">
        <v>5587</v>
      </c>
      <c r="Z1938" s="16" t="s">
        <v>43</v>
      </c>
    </row>
    <row r="1939" spans="1:26" ht="15" customHeight="1">
      <c r="A1939" s="48"/>
      <c r="B1939" s="48"/>
      <c r="C1939" s="89" t="s">
        <v>5412</v>
      </c>
      <c r="D1939" s="40">
        <v>1930</v>
      </c>
      <c r="E1939" s="52" t="s">
        <v>5600</v>
      </c>
      <c r="F1939" s="143" t="s">
        <v>72</v>
      </c>
      <c r="G1939" s="141"/>
      <c r="H1939" s="142"/>
      <c r="I1939" s="46"/>
      <c r="J1939" s="16" t="s">
        <v>1748</v>
      </c>
      <c r="K1939" s="16" t="s">
        <v>515</v>
      </c>
      <c r="L1939" s="16">
        <v>2020</v>
      </c>
      <c r="M1939" s="16"/>
      <c r="N1939" s="16"/>
      <c r="O1939" s="16" t="s">
        <v>40</v>
      </c>
      <c r="P1939" s="16"/>
      <c r="Q1939" s="16"/>
      <c r="R1939" s="16"/>
      <c r="S1939" s="16"/>
      <c r="T1939" s="16"/>
      <c r="U1939" s="16"/>
      <c r="V1939" s="16" t="str">
        <f t="shared" si="6"/>
        <v>B</v>
      </c>
      <c r="W1939" s="13" t="str">
        <f t="shared" si="7"/>
        <v>Q3</v>
      </c>
      <c r="X1939" s="16"/>
      <c r="Y1939" s="16" t="s">
        <v>5587</v>
      </c>
      <c r="Z1939" s="16" t="s">
        <v>43</v>
      </c>
    </row>
    <row r="1940" spans="1:26" ht="15" customHeight="1">
      <c r="A1940" s="48"/>
      <c r="B1940" s="48"/>
      <c r="C1940" s="89" t="s">
        <v>5412</v>
      </c>
      <c r="D1940" s="40">
        <v>1931</v>
      </c>
      <c r="E1940" s="52" t="s">
        <v>5601</v>
      </c>
      <c r="F1940" s="143" t="s">
        <v>58</v>
      </c>
      <c r="G1940" s="141"/>
      <c r="H1940" s="142"/>
      <c r="I1940" s="46"/>
      <c r="J1940" s="16" t="s">
        <v>5602</v>
      </c>
      <c r="K1940" s="16" t="s">
        <v>2238</v>
      </c>
      <c r="L1940" s="16">
        <v>2020</v>
      </c>
      <c r="M1940" s="16"/>
      <c r="N1940" s="16"/>
      <c r="O1940" s="16" t="s">
        <v>40</v>
      </c>
      <c r="P1940" s="16"/>
      <c r="Q1940" s="16"/>
      <c r="R1940" s="16"/>
      <c r="S1940" s="16"/>
      <c r="T1940" s="16"/>
      <c r="U1940" s="16"/>
      <c r="V1940" s="16" t="str">
        <f t="shared" si="6"/>
        <v>B</v>
      </c>
      <c r="W1940" s="13" t="str">
        <f t="shared" si="7"/>
        <v>Q3</v>
      </c>
      <c r="X1940" s="16" t="s">
        <v>5603</v>
      </c>
      <c r="Y1940" s="16" t="s">
        <v>5587</v>
      </c>
      <c r="Z1940" s="16" t="s">
        <v>43</v>
      </c>
    </row>
    <row r="1941" spans="1:26" ht="15" customHeight="1">
      <c r="A1941" s="48"/>
      <c r="B1941" s="48"/>
      <c r="C1941" s="89" t="s">
        <v>5412</v>
      </c>
      <c r="D1941" s="40">
        <v>1932</v>
      </c>
      <c r="E1941" s="52" t="s">
        <v>5604</v>
      </c>
      <c r="F1941" s="143" t="s">
        <v>35</v>
      </c>
      <c r="G1941" s="141"/>
      <c r="H1941" s="142"/>
      <c r="I1941" s="46"/>
      <c r="J1941" s="16" t="s">
        <v>5605</v>
      </c>
      <c r="K1941" s="16" t="s">
        <v>5606</v>
      </c>
      <c r="L1941" s="16">
        <v>2020</v>
      </c>
      <c r="M1941" s="16"/>
      <c r="N1941" s="16" t="s">
        <v>40</v>
      </c>
      <c r="O1941" s="16"/>
      <c r="P1941" s="16"/>
      <c r="Q1941" s="16"/>
      <c r="R1941" s="16"/>
      <c r="S1941" s="16"/>
      <c r="T1941" s="16"/>
      <c r="U1941" s="16"/>
      <c r="V1941" s="16" t="str">
        <f t="shared" si="6"/>
        <v>A2</v>
      </c>
      <c r="W1941" s="13" t="str">
        <f t="shared" si="7"/>
        <v>Q2</v>
      </c>
      <c r="X1941" s="16" t="s">
        <v>5607</v>
      </c>
      <c r="Y1941" s="16" t="s">
        <v>5587</v>
      </c>
      <c r="Z1941" s="16" t="s">
        <v>43</v>
      </c>
    </row>
    <row r="1942" spans="1:26" ht="15" customHeight="1">
      <c r="A1942" s="48"/>
      <c r="B1942" s="48"/>
      <c r="C1942" s="89" t="s">
        <v>5412</v>
      </c>
      <c r="D1942" s="40">
        <v>1933</v>
      </c>
      <c r="E1942" s="52" t="s">
        <v>5608</v>
      </c>
      <c r="F1942" s="143" t="s">
        <v>168</v>
      </c>
      <c r="G1942" s="141"/>
      <c r="H1942" s="142"/>
      <c r="I1942" s="46" t="s">
        <v>65</v>
      </c>
      <c r="J1942" s="16" t="s">
        <v>2235</v>
      </c>
      <c r="K1942" s="16" t="s">
        <v>67</v>
      </c>
      <c r="L1942" s="16">
        <v>2020</v>
      </c>
      <c r="M1942" s="16"/>
      <c r="N1942" s="16"/>
      <c r="O1942" s="16" t="s">
        <v>40</v>
      </c>
      <c r="P1942" s="16"/>
      <c r="Q1942" s="16"/>
      <c r="R1942" s="16"/>
      <c r="S1942" s="16"/>
      <c r="T1942" s="16"/>
      <c r="U1942" s="16"/>
      <c r="V1942" s="16" t="str">
        <f t="shared" si="6"/>
        <v>B</v>
      </c>
      <c r="W1942" s="13" t="str">
        <f t="shared" si="7"/>
        <v>Q3</v>
      </c>
      <c r="X1942" s="16"/>
      <c r="Y1942" s="16" t="s">
        <v>5598</v>
      </c>
      <c r="Z1942" s="16" t="s">
        <v>43</v>
      </c>
    </row>
    <row r="1943" spans="1:26" ht="15" customHeight="1">
      <c r="A1943" s="48"/>
      <c r="B1943" s="48"/>
      <c r="C1943" s="89" t="s">
        <v>5412</v>
      </c>
      <c r="D1943" s="40">
        <v>1934</v>
      </c>
      <c r="E1943" s="52" t="s">
        <v>5609</v>
      </c>
      <c r="F1943" s="143" t="s">
        <v>168</v>
      </c>
      <c r="G1943" s="141"/>
      <c r="H1943" s="142"/>
      <c r="I1943" s="46" t="s">
        <v>65</v>
      </c>
      <c r="J1943" s="16" t="s">
        <v>2235</v>
      </c>
      <c r="K1943" s="16" t="s">
        <v>67</v>
      </c>
      <c r="L1943" s="16">
        <v>2020</v>
      </c>
      <c r="M1943" s="16"/>
      <c r="N1943" s="16"/>
      <c r="O1943" s="16" t="s">
        <v>40</v>
      </c>
      <c r="P1943" s="16"/>
      <c r="Q1943" s="16"/>
      <c r="R1943" s="16"/>
      <c r="S1943" s="16"/>
      <c r="T1943" s="16"/>
      <c r="U1943" s="16"/>
      <c r="V1943" s="16" t="str">
        <f t="shared" si="6"/>
        <v>B</v>
      </c>
      <c r="W1943" s="13" t="str">
        <f t="shared" si="7"/>
        <v>Q3</v>
      </c>
      <c r="X1943" s="16"/>
      <c r="Y1943" s="16" t="s">
        <v>5598</v>
      </c>
      <c r="Z1943" s="16" t="s">
        <v>43</v>
      </c>
    </row>
    <row r="1944" spans="1:26" ht="15" customHeight="1">
      <c r="A1944" s="48"/>
      <c r="B1944" s="48"/>
      <c r="C1944" s="89" t="s">
        <v>5412</v>
      </c>
      <c r="D1944" s="40">
        <v>1935</v>
      </c>
      <c r="E1944" s="52" t="s">
        <v>5610</v>
      </c>
      <c r="F1944" s="143" t="s">
        <v>168</v>
      </c>
      <c r="G1944" s="141"/>
      <c r="H1944" s="142"/>
      <c r="I1944" s="46" t="s">
        <v>65</v>
      </c>
      <c r="J1944" s="16" t="s">
        <v>2235</v>
      </c>
      <c r="K1944" s="16" t="s">
        <v>67</v>
      </c>
      <c r="L1944" s="16">
        <v>2020</v>
      </c>
      <c r="M1944" s="16"/>
      <c r="N1944" s="16"/>
      <c r="O1944" s="16" t="s">
        <v>40</v>
      </c>
      <c r="P1944" s="16"/>
      <c r="Q1944" s="16"/>
      <c r="R1944" s="16"/>
      <c r="S1944" s="16"/>
      <c r="T1944" s="16"/>
      <c r="U1944" s="16"/>
      <c r="V1944" s="16" t="str">
        <f t="shared" si="6"/>
        <v>B</v>
      </c>
      <c r="W1944" s="13" t="str">
        <f t="shared" si="7"/>
        <v>Q3</v>
      </c>
      <c r="X1944" s="16"/>
      <c r="Y1944" s="16" t="s">
        <v>5598</v>
      </c>
      <c r="Z1944" s="16" t="s">
        <v>43</v>
      </c>
    </row>
    <row r="1945" spans="1:26" ht="15" customHeight="1">
      <c r="A1945" s="48"/>
      <c r="B1945" s="48"/>
      <c r="C1945" s="89" t="s">
        <v>5412</v>
      </c>
      <c r="D1945" s="40">
        <v>1936</v>
      </c>
      <c r="E1945" s="52" t="s">
        <v>5611</v>
      </c>
      <c r="F1945" s="143" t="s">
        <v>168</v>
      </c>
      <c r="G1945" s="141"/>
      <c r="H1945" s="142"/>
      <c r="I1945" s="46"/>
      <c r="J1945" s="16" t="s">
        <v>1748</v>
      </c>
      <c r="K1945" s="16" t="s">
        <v>515</v>
      </c>
      <c r="L1945" s="16">
        <v>2020</v>
      </c>
      <c r="M1945" s="16"/>
      <c r="N1945" s="16"/>
      <c r="O1945" s="16" t="s">
        <v>40</v>
      </c>
      <c r="P1945" s="16"/>
      <c r="Q1945" s="16"/>
      <c r="R1945" s="16"/>
      <c r="S1945" s="16"/>
      <c r="T1945" s="16"/>
      <c r="U1945" s="16"/>
      <c r="V1945" s="16" t="str">
        <f t="shared" si="6"/>
        <v>B</v>
      </c>
      <c r="W1945" s="13" t="str">
        <f t="shared" si="7"/>
        <v>Q3</v>
      </c>
      <c r="X1945" s="16"/>
      <c r="Y1945" s="16" t="s">
        <v>5587</v>
      </c>
      <c r="Z1945" s="16" t="s">
        <v>43</v>
      </c>
    </row>
    <row r="1946" spans="1:26" ht="15" customHeight="1">
      <c r="A1946" s="48"/>
      <c r="B1946" s="48"/>
      <c r="C1946" s="89" t="s">
        <v>5412</v>
      </c>
      <c r="D1946" s="40">
        <v>1937</v>
      </c>
      <c r="E1946" s="52" t="s">
        <v>5612</v>
      </c>
      <c r="F1946" s="143" t="s">
        <v>168</v>
      </c>
      <c r="G1946" s="141"/>
      <c r="H1946" s="142"/>
      <c r="I1946" s="46" t="s">
        <v>124</v>
      </c>
      <c r="J1946" s="16" t="s">
        <v>5613</v>
      </c>
      <c r="K1946" s="16" t="s">
        <v>5614</v>
      </c>
      <c r="L1946" s="16">
        <v>2020</v>
      </c>
      <c r="M1946" s="16"/>
      <c r="N1946" s="16"/>
      <c r="O1946" s="16" t="s">
        <v>40</v>
      </c>
      <c r="P1946" s="16"/>
      <c r="Q1946" s="16"/>
      <c r="R1946" s="16"/>
      <c r="S1946" s="16"/>
      <c r="T1946" s="16"/>
      <c r="U1946" s="16"/>
      <c r="V1946" s="16" t="str">
        <f t="shared" si="6"/>
        <v>B</v>
      </c>
      <c r="W1946" s="13" t="str">
        <f t="shared" si="7"/>
        <v>Q3</v>
      </c>
      <c r="X1946" s="16" t="s">
        <v>5615</v>
      </c>
      <c r="Y1946" s="16" t="s">
        <v>5616</v>
      </c>
      <c r="Z1946" s="16" t="s">
        <v>43</v>
      </c>
    </row>
    <row r="1947" spans="1:26" ht="15" customHeight="1">
      <c r="A1947" s="48"/>
      <c r="B1947" s="48"/>
      <c r="C1947" s="89" t="s">
        <v>5412</v>
      </c>
      <c r="D1947" s="40">
        <v>1938</v>
      </c>
      <c r="E1947" s="52" t="s">
        <v>5617</v>
      </c>
      <c r="F1947" s="143" t="s">
        <v>168</v>
      </c>
      <c r="G1947" s="141"/>
      <c r="H1947" s="142"/>
      <c r="I1947" s="46"/>
      <c r="J1947" s="16" t="s">
        <v>5618</v>
      </c>
      <c r="K1947" s="16" t="s">
        <v>5619</v>
      </c>
      <c r="L1947" s="16">
        <v>2020</v>
      </c>
      <c r="M1947" s="16"/>
      <c r="N1947" s="16"/>
      <c r="O1947" s="16"/>
      <c r="P1947" s="16" t="s">
        <v>40</v>
      </c>
      <c r="Q1947" s="16"/>
      <c r="R1947" s="16"/>
      <c r="S1947" s="16"/>
      <c r="T1947" s="16"/>
      <c r="U1947" s="16"/>
      <c r="V1947" s="16" t="str">
        <f t="shared" si="6"/>
        <v>C</v>
      </c>
      <c r="W1947" s="13" t="str">
        <f t="shared" si="7"/>
        <v>Q4</v>
      </c>
      <c r="X1947" s="16" t="s">
        <v>5620</v>
      </c>
      <c r="Y1947" s="16" t="s">
        <v>5621</v>
      </c>
      <c r="Z1947" s="16" t="s">
        <v>43</v>
      </c>
    </row>
    <row r="1948" spans="1:26" ht="15" customHeight="1">
      <c r="A1948" s="48"/>
      <c r="B1948" s="48"/>
      <c r="C1948" s="89" t="s">
        <v>5412</v>
      </c>
      <c r="D1948" s="40">
        <v>1939</v>
      </c>
      <c r="E1948" s="52" t="s">
        <v>3038</v>
      </c>
      <c r="F1948" s="143" t="s">
        <v>168</v>
      </c>
      <c r="G1948" s="141"/>
      <c r="H1948" s="142"/>
      <c r="I1948" s="46"/>
      <c r="J1948" s="16" t="s">
        <v>4180</v>
      </c>
      <c r="K1948" s="16" t="s">
        <v>2045</v>
      </c>
      <c r="L1948" s="16">
        <v>2020</v>
      </c>
      <c r="M1948" s="16"/>
      <c r="N1948" s="16"/>
      <c r="O1948" s="16"/>
      <c r="P1948" s="16" t="s">
        <v>40</v>
      </c>
      <c r="Q1948" s="16"/>
      <c r="R1948" s="16"/>
      <c r="S1948" s="16"/>
      <c r="T1948" s="16"/>
      <c r="U1948" s="16"/>
      <c r="V1948" s="16" t="str">
        <f t="shared" si="6"/>
        <v>C</v>
      </c>
      <c r="W1948" s="13" t="str">
        <f t="shared" si="7"/>
        <v>Q4</v>
      </c>
      <c r="X1948" s="16" t="s">
        <v>5622</v>
      </c>
      <c r="Y1948" s="16" t="s">
        <v>5587</v>
      </c>
      <c r="Z1948" s="16" t="s">
        <v>43</v>
      </c>
    </row>
    <row r="1949" spans="1:26" ht="15" customHeight="1">
      <c r="A1949" s="48"/>
      <c r="B1949" s="48"/>
      <c r="C1949" s="89" t="s">
        <v>5412</v>
      </c>
      <c r="D1949" s="40">
        <v>1940</v>
      </c>
      <c r="E1949" s="52" t="s">
        <v>5623</v>
      </c>
      <c r="F1949" s="143" t="s">
        <v>168</v>
      </c>
      <c r="G1949" s="141"/>
      <c r="H1949" s="142"/>
      <c r="I1949" s="46"/>
      <c r="J1949" s="16" t="s">
        <v>2740</v>
      </c>
      <c r="K1949" s="16" t="s">
        <v>2243</v>
      </c>
      <c r="L1949" s="16">
        <v>2020</v>
      </c>
      <c r="M1949" s="16"/>
      <c r="N1949" s="16"/>
      <c r="O1949" s="16" t="s">
        <v>40</v>
      </c>
      <c r="P1949" s="16"/>
      <c r="Q1949" s="16"/>
      <c r="R1949" s="16"/>
      <c r="S1949" s="16"/>
      <c r="T1949" s="16"/>
      <c r="U1949" s="16"/>
      <c r="V1949" s="16" t="str">
        <f t="shared" si="6"/>
        <v>B</v>
      </c>
      <c r="W1949" s="13" t="str">
        <f t="shared" si="7"/>
        <v>Q3</v>
      </c>
      <c r="X1949" s="16" t="s">
        <v>5624</v>
      </c>
      <c r="Y1949" s="16" t="s">
        <v>5587</v>
      </c>
      <c r="Z1949" s="16" t="s">
        <v>43</v>
      </c>
    </row>
    <row r="1950" spans="1:26" ht="15" customHeight="1">
      <c r="A1950" s="48"/>
      <c r="B1950" s="48"/>
      <c r="C1950" s="89" t="s">
        <v>5412</v>
      </c>
      <c r="D1950" s="40">
        <v>1941</v>
      </c>
      <c r="E1950" s="52" t="s">
        <v>5625</v>
      </c>
      <c r="F1950" s="143" t="s">
        <v>168</v>
      </c>
      <c r="G1950" s="141"/>
      <c r="H1950" s="142"/>
      <c r="I1950" s="46"/>
      <c r="J1950" s="16" t="s">
        <v>5626</v>
      </c>
      <c r="K1950" s="16" t="s">
        <v>2238</v>
      </c>
      <c r="L1950" s="16">
        <v>2020</v>
      </c>
      <c r="M1950" s="16"/>
      <c r="N1950" s="16"/>
      <c r="O1950" s="16" t="s">
        <v>40</v>
      </c>
      <c r="P1950" s="16"/>
      <c r="Q1950" s="16"/>
      <c r="R1950" s="16"/>
      <c r="S1950" s="16"/>
      <c r="T1950" s="16"/>
      <c r="U1950" s="16"/>
      <c r="V1950" s="16" t="str">
        <f t="shared" si="6"/>
        <v>B</v>
      </c>
      <c r="W1950" s="13" t="str">
        <f t="shared" si="7"/>
        <v>Q3</v>
      </c>
      <c r="X1950" s="16"/>
      <c r="Y1950" s="16" t="s">
        <v>5587</v>
      </c>
      <c r="Z1950" s="16" t="s">
        <v>43</v>
      </c>
    </row>
    <row r="1951" spans="1:26" ht="15" customHeight="1">
      <c r="A1951" s="48"/>
      <c r="B1951" s="48"/>
      <c r="C1951" s="89" t="s">
        <v>5412</v>
      </c>
      <c r="D1951" s="40">
        <v>1942</v>
      </c>
      <c r="E1951" s="52" t="s">
        <v>5627</v>
      </c>
      <c r="F1951" s="143" t="s">
        <v>168</v>
      </c>
      <c r="G1951" s="141"/>
      <c r="H1951" s="142"/>
      <c r="I1951" s="46"/>
      <c r="J1951" s="16" t="s">
        <v>5626</v>
      </c>
      <c r="K1951" s="16" t="s">
        <v>2238</v>
      </c>
      <c r="L1951" s="16">
        <v>2020</v>
      </c>
      <c r="M1951" s="16"/>
      <c r="N1951" s="16"/>
      <c r="O1951" s="16" t="s">
        <v>40</v>
      </c>
      <c r="P1951" s="16"/>
      <c r="Q1951" s="16"/>
      <c r="R1951" s="16"/>
      <c r="S1951" s="16"/>
      <c r="T1951" s="16"/>
      <c r="U1951" s="16"/>
      <c r="V1951" s="16" t="str">
        <f t="shared" si="6"/>
        <v>B</v>
      </c>
      <c r="W1951" s="13" t="str">
        <f t="shared" si="7"/>
        <v>Q3</v>
      </c>
      <c r="X1951" s="16" t="s">
        <v>5628</v>
      </c>
      <c r="Y1951" s="16" t="s">
        <v>5587</v>
      </c>
      <c r="Z1951" s="16" t="s">
        <v>43</v>
      </c>
    </row>
    <row r="1952" spans="1:26" ht="15" customHeight="1">
      <c r="A1952" s="48"/>
      <c r="B1952" s="48"/>
      <c r="C1952" s="89" t="s">
        <v>5412</v>
      </c>
      <c r="D1952" s="40">
        <v>1943</v>
      </c>
      <c r="E1952" s="52" t="s">
        <v>5629</v>
      </c>
      <c r="F1952" s="143" t="s">
        <v>168</v>
      </c>
      <c r="G1952" s="141"/>
      <c r="H1952" s="142"/>
      <c r="I1952" s="46"/>
      <c r="J1952" s="16" t="s">
        <v>5626</v>
      </c>
      <c r="K1952" s="16" t="s">
        <v>2238</v>
      </c>
      <c r="L1952" s="16">
        <v>2020</v>
      </c>
      <c r="M1952" s="16"/>
      <c r="N1952" s="16"/>
      <c r="O1952" s="16" t="s">
        <v>40</v>
      </c>
      <c r="P1952" s="16"/>
      <c r="Q1952" s="16"/>
      <c r="R1952" s="16"/>
      <c r="S1952" s="16"/>
      <c r="T1952" s="16"/>
      <c r="U1952" s="16"/>
      <c r="V1952" s="16" t="str">
        <f t="shared" si="6"/>
        <v>B</v>
      </c>
      <c r="W1952" s="13" t="str">
        <f t="shared" si="7"/>
        <v>Q3</v>
      </c>
      <c r="X1952" s="16" t="s">
        <v>5630</v>
      </c>
      <c r="Y1952" s="16" t="s">
        <v>5587</v>
      </c>
      <c r="Z1952" s="16" t="s">
        <v>43</v>
      </c>
    </row>
    <row r="1953" spans="1:26" ht="15" customHeight="1">
      <c r="A1953" s="48"/>
      <c r="B1953" s="48"/>
      <c r="C1953" s="89" t="s">
        <v>5412</v>
      </c>
      <c r="D1953" s="40">
        <v>1944</v>
      </c>
      <c r="E1953" s="52" t="s">
        <v>5631</v>
      </c>
      <c r="F1953" s="143" t="s">
        <v>35</v>
      </c>
      <c r="G1953" s="53" t="s">
        <v>51</v>
      </c>
      <c r="H1953" s="142"/>
      <c r="I1953" s="46"/>
      <c r="J1953" s="16" t="s">
        <v>5626</v>
      </c>
      <c r="K1953" s="16" t="s">
        <v>2243</v>
      </c>
      <c r="L1953" s="16">
        <v>2020</v>
      </c>
      <c r="M1953" s="16"/>
      <c r="N1953" s="16"/>
      <c r="O1953" s="16" t="s">
        <v>40</v>
      </c>
      <c r="P1953" s="16"/>
      <c r="Q1953" s="16"/>
      <c r="R1953" s="16"/>
      <c r="S1953" s="16"/>
      <c r="T1953" s="16"/>
      <c r="U1953" s="16"/>
      <c r="V1953" s="16" t="str">
        <f t="shared" si="6"/>
        <v>B</v>
      </c>
      <c r="W1953" s="13" t="str">
        <f t="shared" si="7"/>
        <v>Q3</v>
      </c>
      <c r="X1953" s="16" t="s">
        <v>5632</v>
      </c>
      <c r="Y1953" s="16" t="s">
        <v>5587</v>
      </c>
      <c r="Z1953" s="16" t="s">
        <v>43</v>
      </c>
    </row>
    <row r="1954" spans="1:26" ht="15" customHeight="1">
      <c r="A1954" s="48"/>
      <c r="B1954" s="48"/>
      <c r="C1954" s="89" t="s">
        <v>5412</v>
      </c>
      <c r="D1954" s="40">
        <v>1945</v>
      </c>
      <c r="E1954" s="52" t="s">
        <v>5633</v>
      </c>
      <c r="F1954" s="143" t="s">
        <v>168</v>
      </c>
      <c r="G1954" s="141"/>
      <c r="H1954" s="142"/>
      <c r="I1954" s="46"/>
      <c r="J1954" s="16" t="s">
        <v>5634</v>
      </c>
      <c r="K1954" s="16" t="s">
        <v>5635</v>
      </c>
      <c r="L1954" s="16">
        <v>2020</v>
      </c>
      <c r="M1954" s="16"/>
      <c r="N1954" s="16"/>
      <c r="O1954" s="16"/>
      <c r="P1954" s="16"/>
      <c r="Q1954" s="16"/>
      <c r="R1954" s="16"/>
      <c r="S1954" s="16"/>
      <c r="T1954" s="16"/>
      <c r="U1954" s="16" t="s">
        <v>40</v>
      </c>
      <c r="V1954" s="16" t="str">
        <f t="shared" si="6"/>
        <v>NI</v>
      </c>
      <c r="W1954" s="13" t="str">
        <f t="shared" si="7"/>
        <v>NI</v>
      </c>
      <c r="X1954" s="16" t="s">
        <v>5636</v>
      </c>
      <c r="Y1954" s="16" t="s">
        <v>5637</v>
      </c>
      <c r="Z1954" s="16" t="s">
        <v>43</v>
      </c>
    </row>
    <row r="1955" spans="1:26" ht="15" customHeight="1">
      <c r="A1955" s="48"/>
      <c r="B1955" s="48"/>
      <c r="C1955" s="89" t="s">
        <v>5412</v>
      </c>
      <c r="D1955" s="40">
        <v>1946</v>
      </c>
      <c r="E1955" s="52" t="s">
        <v>5638</v>
      </c>
      <c r="F1955" s="143" t="s">
        <v>168</v>
      </c>
      <c r="G1955" s="141"/>
      <c r="H1955" s="142"/>
      <c r="I1955" s="46"/>
      <c r="J1955" s="16" t="s">
        <v>1748</v>
      </c>
      <c r="K1955" s="16" t="s">
        <v>515</v>
      </c>
      <c r="L1955" s="16">
        <v>2020</v>
      </c>
      <c r="M1955" s="16"/>
      <c r="N1955" s="16"/>
      <c r="O1955" s="16" t="s">
        <v>40</v>
      </c>
      <c r="P1955" s="16"/>
      <c r="Q1955" s="16"/>
      <c r="R1955" s="16"/>
      <c r="S1955" s="16"/>
      <c r="T1955" s="16"/>
      <c r="U1955" s="16"/>
      <c r="V1955" s="16" t="str">
        <f t="shared" si="6"/>
        <v>B</v>
      </c>
      <c r="W1955" s="13" t="str">
        <f t="shared" si="7"/>
        <v>Q3</v>
      </c>
      <c r="X1955" s="16"/>
      <c r="Y1955" s="16" t="s">
        <v>5587</v>
      </c>
      <c r="Z1955" s="16" t="s">
        <v>43</v>
      </c>
    </row>
    <row r="1956" spans="1:26" ht="15" customHeight="1">
      <c r="A1956" s="48"/>
      <c r="B1956" s="48"/>
      <c r="C1956" s="89" t="s">
        <v>5412</v>
      </c>
      <c r="D1956" s="40">
        <v>1947</v>
      </c>
      <c r="E1956" s="52" t="s">
        <v>5639</v>
      </c>
      <c r="F1956" s="143" t="s">
        <v>168</v>
      </c>
      <c r="G1956" s="141"/>
      <c r="H1956" s="142"/>
      <c r="I1956" s="46" t="s">
        <v>65</v>
      </c>
      <c r="J1956" s="16" t="s">
        <v>2235</v>
      </c>
      <c r="K1956" s="16" t="s">
        <v>67</v>
      </c>
      <c r="L1956" s="16">
        <v>2020</v>
      </c>
      <c r="M1956" s="16"/>
      <c r="N1956" s="16"/>
      <c r="O1956" s="16" t="s">
        <v>40</v>
      </c>
      <c r="P1956" s="16"/>
      <c r="Q1956" s="16"/>
      <c r="R1956" s="16"/>
      <c r="S1956" s="16"/>
      <c r="T1956" s="16"/>
      <c r="U1956" s="16"/>
      <c r="V1956" s="16" t="str">
        <f t="shared" si="6"/>
        <v>B</v>
      </c>
      <c r="W1956" s="13" t="str">
        <f t="shared" si="7"/>
        <v>Q3</v>
      </c>
      <c r="X1956" s="16"/>
      <c r="Y1956" s="16" t="s">
        <v>5598</v>
      </c>
      <c r="Z1956" s="16" t="s">
        <v>43</v>
      </c>
    </row>
    <row r="1957" spans="1:26" ht="15" customHeight="1">
      <c r="A1957" s="48"/>
      <c r="B1957" s="48"/>
      <c r="C1957" s="89" t="s">
        <v>5412</v>
      </c>
      <c r="D1957" s="40">
        <v>1948</v>
      </c>
      <c r="E1957" s="52" t="s">
        <v>5640</v>
      </c>
      <c r="F1957" s="143" t="s">
        <v>168</v>
      </c>
      <c r="G1957" s="141"/>
      <c r="H1957" s="142"/>
      <c r="I1957" s="46"/>
      <c r="J1957" s="16" t="s">
        <v>2692</v>
      </c>
      <c r="K1957" s="16" t="s">
        <v>1274</v>
      </c>
      <c r="L1957" s="16">
        <v>2020</v>
      </c>
      <c r="M1957" s="16"/>
      <c r="N1957" s="16"/>
      <c r="O1957" s="16"/>
      <c r="P1957" s="16"/>
      <c r="Q1957" s="16"/>
      <c r="R1957" s="16"/>
      <c r="S1957" s="16"/>
      <c r="T1957" s="16"/>
      <c r="U1957" s="16" t="s">
        <v>40</v>
      </c>
      <c r="V1957" s="16" t="str">
        <f t="shared" si="6"/>
        <v>NI</v>
      </c>
      <c r="W1957" s="13" t="str">
        <f t="shared" si="7"/>
        <v>NI</v>
      </c>
      <c r="X1957" s="16" t="s">
        <v>5641</v>
      </c>
      <c r="Y1957" s="16" t="s">
        <v>5642</v>
      </c>
      <c r="Z1957" s="16" t="s">
        <v>43</v>
      </c>
    </row>
    <row r="1958" spans="1:26" ht="15" customHeight="1">
      <c r="A1958" s="48"/>
      <c r="B1958" s="48"/>
      <c r="C1958" s="89" t="s">
        <v>5412</v>
      </c>
      <c r="D1958" s="40">
        <v>1949</v>
      </c>
      <c r="E1958" s="52" t="s">
        <v>5643</v>
      </c>
      <c r="F1958" s="143" t="s">
        <v>168</v>
      </c>
      <c r="G1958" s="141"/>
      <c r="H1958" s="142"/>
      <c r="I1958" s="46"/>
      <c r="J1958" s="16" t="s">
        <v>5644</v>
      </c>
      <c r="K1958" s="16" t="s">
        <v>5645</v>
      </c>
      <c r="L1958" s="16">
        <v>2020</v>
      </c>
      <c r="M1958" s="16"/>
      <c r="N1958" s="16"/>
      <c r="O1958" s="16" t="s">
        <v>40</v>
      </c>
      <c r="P1958" s="16"/>
      <c r="Q1958" s="16"/>
      <c r="R1958" s="16"/>
      <c r="S1958" s="16"/>
      <c r="T1958" s="16"/>
      <c r="U1958" s="16"/>
      <c r="V1958" s="16" t="str">
        <f t="shared" si="6"/>
        <v>B</v>
      </c>
      <c r="W1958" s="13" t="str">
        <f t="shared" si="7"/>
        <v>Q3</v>
      </c>
      <c r="X1958" s="16" t="s">
        <v>5646</v>
      </c>
      <c r="Y1958" s="16" t="s">
        <v>5587</v>
      </c>
      <c r="Z1958" s="16" t="s">
        <v>43</v>
      </c>
    </row>
    <row r="1959" spans="1:26" ht="60">
      <c r="A1959" s="48"/>
      <c r="B1959" s="48"/>
      <c r="C1959" s="89" t="s">
        <v>5412</v>
      </c>
      <c r="D1959" s="40">
        <v>1950</v>
      </c>
      <c r="E1959" s="52" t="s">
        <v>5647</v>
      </c>
      <c r="F1959" s="143" t="s">
        <v>72</v>
      </c>
      <c r="G1959" s="141"/>
      <c r="H1959" s="142"/>
      <c r="I1959" s="46"/>
      <c r="J1959" s="16" t="s">
        <v>5648</v>
      </c>
      <c r="K1959" s="16" t="s">
        <v>5538</v>
      </c>
      <c r="L1959" s="16">
        <v>2020</v>
      </c>
      <c r="M1959" s="16"/>
      <c r="N1959" s="16"/>
      <c r="O1959" s="16" t="s">
        <v>40</v>
      </c>
      <c r="P1959" s="16"/>
      <c r="Q1959" s="16"/>
      <c r="R1959" s="16"/>
      <c r="S1959" s="16"/>
      <c r="T1959" s="16"/>
      <c r="U1959" s="16"/>
      <c r="V1959" s="16" t="str">
        <f t="shared" si="6"/>
        <v>B</v>
      </c>
      <c r="W1959" s="13" t="str">
        <f t="shared" si="7"/>
        <v>Q3</v>
      </c>
      <c r="X1959" s="16" t="s">
        <v>5649</v>
      </c>
      <c r="Y1959" s="16" t="s">
        <v>5587</v>
      </c>
      <c r="Z1959" s="16" t="s">
        <v>43</v>
      </c>
    </row>
    <row r="1960" spans="1:26" ht="15" customHeight="1">
      <c r="A1960" s="48"/>
      <c r="B1960" s="48"/>
      <c r="C1960" s="89" t="s">
        <v>5412</v>
      </c>
      <c r="D1960" s="40">
        <v>1951</v>
      </c>
      <c r="E1960" s="52" t="s">
        <v>3043</v>
      </c>
      <c r="F1960" s="143" t="s">
        <v>72</v>
      </c>
      <c r="G1960" s="141"/>
      <c r="H1960" s="142"/>
      <c r="I1960" s="46"/>
      <c r="J1960" s="16" t="s">
        <v>4180</v>
      </c>
      <c r="K1960" s="16" t="s">
        <v>2045</v>
      </c>
      <c r="L1960" s="16">
        <v>2020</v>
      </c>
      <c r="M1960" s="16"/>
      <c r="N1960" s="16"/>
      <c r="O1960" s="16"/>
      <c r="P1960" s="16" t="s">
        <v>40</v>
      </c>
      <c r="Q1960" s="16"/>
      <c r="R1960" s="16"/>
      <c r="S1960" s="16"/>
      <c r="T1960" s="16"/>
      <c r="U1960" s="16"/>
      <c r="V1960" s="16" t="str">
        <f t="shared" si="6"/>
        <v>C</v>
      </c>
      <c r="W1960" s="13" t="str">
        <f t="shared" si="7"/>
        <v>Q4</v>
      </c>
      <c r="X1960" s="16" t="s">
        <v>5650</v>
      </c>
      <c r="Y1960" s="16" t="s">
        <v>5587</v>
      </c>
      <c r="Z1960" s="16" t="s">
        <v>43</v>
      </c>
    </row>
    <row r="1961" spans="1:26" ht="45">
      <c r="A1961" s="48"/>
      <c r="B1961" s="48"/>
      <c r="C1961" s="89" t="s">
        <v>5412</v>
      </c>
      <c r="D1961" s="40">
        <v>1952</v>
      </c>
      <c r="E1961" s="52" t="s">
        <v>5651</v>
      </c>
      <c r="F1961" s="143" t="s">
        <v>168</v>
      </c>
      <c r="G1961" s="141"/>
      <c r="H1961" s="142"/>
      <c r="I1961" s="46" t="s">
        <v>52</v>
      </c>
      <c r="J1961" s="16" t="s">
        <v>5652</v>
      </c>
      <c r="K1961" s="16" t="s">
        <v>5653</v>
      </c>
      <c r="L1961" s="16">
        <v>2020</v>
      </c>
      <c r="M1961" s="16" t="s">
        <v>40</v>
      </c>
      <c r="N1961" s="16"/>
      <c r="O1961" s="16"/>
      <c r="P1961" s="16"/>
      <c r="Q1961" s="16"/>
      <c r="R1961" s="16"/>
      <c r="S1961" s="16"/>
      <c r="T1961" s="16"/>
      <c r="U1961" s="16"/>
      <c r="V1961" s="16" t="str">
        <f t="shared" si="6"/>
        <v>A1</v>
      </c>
      <c r="W1961" s="13" t="str">
        <f t="shared" si="7"/>
        <v>Q1</v>
      </c>
      <c r="X1961" s="16" t="s">
        <v>5654</v>
      </c>
      <c r="Y1961" s="16" t="s">
        <v>5655</v>
      </c>
      <c r="Z1961" s="16" t="s">
        <v>43</v>
      </c>
    </row>
    <row r="1962" spans="1:26" ht="15" customHeight="1">
      <c r="A1962" s="48"/>
      <c r="B1962" s="48"/>
      <c r="C1962" s="89" t="s">
        <v>5412</v>
      </c>
      <c r="D1962" s="40">
        <v>1953</v>
      </c>
      <c r="E1962" s="52" t="s">
        <v>5656</v>
      </c>
      <c r="F1962" s="143" t="s">
        <v>58</v>
      </c>
      <c r="G1962" s="141"/>
      <c r="H1962" s="142"/>
      <c r="I1962" s="46"/>
      <c r="J1962" s="16" t="s">
        <v>5626</v>
      </c>
      <c r="K1962" s="16" t="s">
        <v>2243</v>
      </c>
      <c r="L1962" s="16">
        <v>2020</v>
      </c>
      <c r="M1962" s="16"/>
      <c r="N1962" s="16"/>
      <c r="O1962" s="16" t="s">
        <v>40</v>
      </c>
      <c r="P1962" s="16"/>
      <c r="Q1962" s="16"/>
      <c r="R1962" s="16"/>
      <c r="S1962" s="16"/>
      <c r="T1962" s="16"/>
      <c r="U1962" s="16"/>
      <c r="V1962" s="16" t="str">
        <f t="shared" si="6"/>
        <v>B</v>
      </c>
      <c r="W1962" s="13" t="str">
        <f t="shared" si="7"/>
        <v>Q3</v>
      </c>
      <c r="X1962" s="16"/>
      <c r="Y1962" s="16" t="s">
        <v>5587</v>
      </c>
      <c r="Z1962" s="16" t="s">
        <v>43</v>
      </c>
    </row>
    <row r="1963" spans="1:26" ht="15" customHeight="1">
      <c r="A1963" s="48"/>
      <c r="B1963" s="48"/>
      <c r="C1963" s="89" t="s">
        <v>5412</v>
      </c>
      <c r="D1963" s="40">
        <v>1954</v>
      </c>
      <c r="E1963" s="144" t="s">
        <v>5657</v>
      </c>
      <c r="F1963" s="53" t="s">
        <v>168</v>
      </c>
      <c r="G1963" s="41"/>
      <c r="H1963" s="46" t="s">
        <v>5658</v>
      </c>
      <c r="I1963" s="46" t="s">
        <v>52</v>
      </c>
      <c r="J1963" s="46" t="s">
        <v>5659</v>
      </c>
      <c r="K1963" s="145" t="s">
        <v>5660</v>
      </c>
      <c r="L1963" s="46">
        <v>2021</v>
      </c>
      <c r="M1963" s="46"/>
      <c r="N1963" s="46" t="s">
        <v>40</v>
      </c>
      <c r="O1963" s="46"/>
      <c r="P1963" s="46"/>
      <c r="Q1963" s="46"/>
      <c r="R1963" s="46" t="s">
        <v>40</v>
      </c>
      <c r="S1963" s="46"/>
      <c r="T1963" s="46"/>
      <c r="U1963" s="46"/>
      <c r="V1963" s="16" t="str">
        <f t="shared" si="6"/>
        <v>A2</v>
      </c>
      <c r="W1963" s="13" t="str">
        <f t="shared" si="7"/>
        <v>Q2</v>
      </c>
      <c r="X1963" s="146" t="s">
        <v>5661</v>
      </c>
      <c r="Y1963" s="146" t="s">
        <v>5662</v>
      </c>
      <c r="Z1963" s="46" t="s">
        <v>43</v>
      </c>
    </row>
    <row r="1964" spans="1:26" ht="15" customHeight="1">
      <c r="A1964" s="48"/>
      <c r="B1964" s="48"/>
      <c r="C1964" s="89" t="s">
        <v>5412</v>
      </c>
      <c r="D1964" s="40">
        <v>1955</v>
      </c>
      <c r="E1964" s="69" t="s">
        <v>5663</v>
      </c>
      <c r="F1964" s="53" t="s">
        <v>168</v>
      </c>
      <c r="G1964" s="41"/>
      <c r="H1964" s="46" t="s">
        <v>5664</v>
      </c>
      <c r="I1964" s="46" t="s">
        <v>52</v>
      </c>
      <c r="J1964" s="46" t="s">
        <v>5659</v>
      </c>
      <c r="K1964" s="46" t="s">
        <v>5660</v>
      </c>
      <c r="L1964" s="46">
        <v>2021</v>
      </c>
      <c r="M1964" s="46"/>
      <c r="N1964" s="46" t="s">
        <v>40</v>
      </c>
      <c r="O1964" s="46"/>
      <c r="P1964" s="46"/>
      <c r="Q1964" s="46"/>
      <c r="R1964" s="46" t="s">
        <v>40</v>
      </c>
      <c r="S1964" s="46"/>
      <c r="T1964" s="46"/>
      <c r="U1964" s="46"/>
      <c r="V1964" s="16" t="str">
        <f t="shared" si="6"/>
        <v>A2</v>
      </c>
      <c r="W1964" s="13" t="str">
        <f t="shared" si="7"/>
        <v>Q2</v>
      </c>
      <c r="X1964" s="46" t="s">
        <v>5665</v>
      </c>
      <c r="Y1964" s="46" t="s">
        <v>5666</v>
      </c>
      <c r="Z1964" s="46" t="s">
        <v>43</v>
      </c>
    </row>
    <row r="1965" spans="1:26" ht="33" customHeight="1">
      <c r="A1965" s="48"/>
      <c r="B1965" s="48"/>
      <c r="C1965" s="89" t="s">
        <v>5412</v>
      </c>
      <c r="D1965" s="40">
        <v>1956</v>
      </c>
      <c r="E1965" s="69" t="s">
        <v>5667</v>
      </c>
      <c r="F1965" s="53" t="s">
        <v>58</v>
      </c>
      <c r="G1965" s="41"/>
      <c r="H1965" s="46" t="s">
        <v>5668</v>
      </c>
      <c r="I1965" s="46" t="s">
        <v>59</v>
      </c>
      <c r="J1965" s="46" t="s">
        <v>4180</v>
      </c>
      <c r="K1965" s="46" t="s">
        <v>2045</v>
      </c>
      <c r="L1965" s="46">
        <v>2021</v>
      </c>
      <c r="M1965" s="46"/>
      <c r="N1965" s="46"/>
      <c r="O1965" s="46" t="s">
        <v>40</v>
      </c>
      <c r="P1965" s="46"/>
      <c r="Q1965" s="46"/>
      <c r="R1965" s="46"/>
      <c r="S1965" s="46"/>
      <c r="T1965" s="46"/>
      <c r="U1965" s="46"/>
      <c r="V1965" s="16" t="str">
        <f t="shared" si="6"/>
        <v>B</v>
      </c>
      <c r="W1965" s="13" t="str">
        <f t="shared" si="7"/>
        <v>Q3</v>
      </c>
      <c r="X1965" s="46" t="s">
        <v>5669</v>
      </c>
      <c r="Y1965" s="46" t="s">
        <v>5670</v>
      </c>
      <c r="Z1965" s="46" t="s">
        <v>43</v>
      </c>
    </row>
    <row r="1966" spans="1:26" ht="29.25" customHeight="1">
      <c r="A1966" s="48"/>
      <c r="B1966" s="48"/>
      <c r="C1966" s="89" t="s">
        <v>5412</v>
      </c>
      <c r="D1966" s="40">
        <v>1957</v>
      </c>
      <c r="E1966" s="69" t="s">
        <v>5671</v>
      </c>
      <c r="F1966" s="53" t="s">
        <v>168</v>
      </c>
      <c r="G1966" s="41"/>
      <c r="H1966" s="46" t="s">
        <v>5672</v>
      </c>
      <c r="I1966" s="46" t="s">
        <v>65</v>
      </c>
      <c r="J1966" s="46" t="s">
        <v>2235</v>
      </c>
      <c r="K1966" s="46" t="s">
        <v>67</v>
      </c>
      <c r="L1966" s="46">
        <v>2021</v>
      </c>
      <c r="M1966" s="46"/>
      <c r="N1966" s="46"/>
      <c r="O1966" s="46"/>
      <c r="P1966" s="46" t="s">
        <v>40</v>
      </c>
      <c r="Q1966" s="46"/>
      <c r="R1966" s="46"/>
      <c r="S1966" s="46"/>
      <c r="T1966" s="46" t="s">
        <v>40</v>
      </c>
      <c r="U1966" s="46"/>
      <c r="V1966" s="16" t="str">
        <f t="shared" si="6"/>
        <v>C</v>
      </c>
      <c r="W1966" s="13" t="str">
        <f t="shared" si="7"/>
        <v>Q4</v>
      </c>
      <c r="X1966" s="46"/>
      <c r="Y1966" s="46" t="s">
        <v>5673</v>
      </c>
      <c r="Z1966" s="46" t="s">
        <v>43</v>
      </c>
    </row>
    <row r="1967" spans="1:26" ht="46.5" customHeight="1">
      <c r="A1967" s="48"/>
      <c r="B1967" s="48"/>
      <c r="C1967" s="89" t="s">
        <v>5412</v>
      </c>
      <c r="D1967" s="40">
        <v>1958</v>
      </c>
      <c r="E1967" s="69" t="s">
        <v>5674</v>
      </c>
      <c r="F1967" s="53" t="s">
        <v>168</v>
      </c>
      <c r="G1967" s="41"/>
      <c r="H1967" s="46" t="s">
        <v>5675</v>
      </c>
      <c r="I1967" s="46" t="s">
        <v>65</v>
      </c>
      <c r="J1967" s="46" t="s">
        <v>2235</v>
      </c>
      <c r="K1967" s="46" t="s">
        <v>67</v>
      </c>
      <c r="L1967" s="46">
        <v>2021</v>
      </c>
      <c r="M1967" s="46"/>
      <c r="N1967" s="46"/>
      <c r="O1967" s="46"/>
      <c r="P1967" s="46" t="s">
        <v>40</v>
      </c>
      <c r="Q1967" s="46"/>
      <c r="R1967" s="46"/>
      <c r="S1967" s="46"/>
      <c r="T1967" s="46" t="s">
        <v>40</v>
      </c>
      <c r="U1967" s="46"/>
      <c r="V1967" s="16" t="str">
        <f t="shared" si="6"/>
        <v>C</v>
      </c>
      <c r="W1967" s="13" t="str">
        <f t="shared" si="7"/>
        <v>Q4</v>
      </c>
      <c r="X1967" s="46"/>
      <c r="Y1967" s="46" t="s">
        <v>5676</v>
      </c>
      <c r="Z1967" s="46" t="s">
        <v>43</v>
      </c>
    </row>
    <row r="1968" spans="1:26" ht="34.5" customHeight="1">
      <c r="A1968" s="48"/>
      <c r="B1968" s="48"/>
      <c r="C1968" s="89" t="s">
        <v>5412</v>
      </c>
      <c r="D1968" s="40">
        <v>1959</v>
      </c>
      <c r="E1968" s="69" t="s">
        <v>5677</v>
      </c>
      <c r="F1968" s="53" t="s">
        <v>168</v>
      </c>
      <c r="G1968" s="41"/>
      <c r="H1968" s="46" t="s">
        <v>5678</v>
      </c>
      <c r="I1968" s="46" t="s">
        <v>65</v>
      </c>
      <c r="J1968" s="46" t="s">
        <v>2235</v>
      </c>
      <c r="K1968" s="46" t="s">
        <v>67</v>
      </c>
      <c r="L1968" s="46">
        <v>2021</v>
      </c>
      <c r="M1968" s="46"/>
      <c r="N1968" s="46"/>
      <c r="O1968" s="46"/>
      <c r="P1968" s="46" t="s">
        <v>40</v>
      </c>
      <c r="Q1968" s="46"/>
      <c r="R1968" s="46"/>
      <c r="S1968" s="46"/>
      <c r="T1968" s="46" t="s">
        <v>40</v>
      </c>
      <c r="U1968" s="46"/>
      <c r="V1968" s="16" t="str">
        <f t="shared" si="6"/>
        <v>C</v>
      </c>
      <c r="W1968" s="13" t="str">
        <f t="shared" si="7"/>
        <v>Q4</v>
      </c>
      <c r="X1968" s="46"/>
      <c r="Y1968" s="46" t="s">
        <v>5679</v>
      </c>
      <c r="Z1968" s="46" t="s">
        <v>43</v>
      </c>
    </row>
    <row r="1969" spans="1:26" ht="30" customHeight="1">
      <c r="A1969" s="48"/>
      <c r="B1969" s="48"/>
      <c r="C1969" s="89" t="s">
        <v>5412</v>
      </c>
      <c r="D1969" s="40">
        <v>1960</v>
      </c>
      <c r="E1969" s="69" t="s">
        <v>5680</v>
      </c>
      <c r="F1969" s="72" t="s">
        <v>168</v>
      </c>
      <c r="G1969" s="69"/>
      <c r="H1969" s="46" t="s">
        <v>5681</v>
      </c>
      <c r="I1969" s="46" t="s">
        <v>5682</v>
      </c>
      <c r="J1969" s="46" t="s">
        <v>5683</v>
      </c>
      <c r="K1969" s="46" t="s">
        <v>5684</v>
      </c>
      <c r="L1969" s="46">
        <v>2021</v>
      </c>
      <c r="M1969" s="46"/>
      <c r="N1969" s="46" t="s">
        <v>40</v>
      </c>
      <c r="O1969" s="46"/>
      <c r="P1969" s="46"/>
      <c r="Q1969" s="46"/>
      <c r="R1969" s="46"/>
      <c r="S1969" s="46"/>
      <c r="T1969" s="46"/>
      <c r="U1969" s="46"/>
      <c r="V1969" s="16" t="str">
        <f t="shared" si="6"/>
        <v>A2</v>
      </c>
      <c r="W1969" s="13" t="str">
        <f t="shared" si="7"/>
        <v>Q2</v>
      </c>
      <c r="X1969" s="46" t="s">
        <v>5685</v>
      </c>
      <c r="Y1969" s="46" t="s">
        <v>5686</v>
      </c>
      <c r="Z1969" s="46" t="s">
        <v>43</v>
      </c>
    </row>
    <row r="1970" spans="1:26" ht="30" customHeight="1">
      <c r="A1970" s="48"/>
      <c r="B1970" s="48"/>
      <c r="C1970" s="89" t="s">
        <v>5412</v>
      </c>
      <c r="D1970" s="40">
        <v>1961</v>
      </c>
      <c r="E1970" s="69" t="s">
        <v>5687</v>
      </c>
      <c r="F1970" s="53" t="s">
        <v>168</v>
      </c>
      <c r="G1970" s="41"/>
      <c r="H1970" s="46" t="s">
        <v>5688</v>
      </c>
      <c r="I1970" s="46" t="s">
        <v>59</v>
      </c>
      <c r="J1970" s="46" t="s">
        <v>5689</v>
      </c>
      <c r="K1970" s="46" t="s">
        <v>2730</v>
      </c>
      <c r="L1970" s="46">
        <v>2021</v>
      </c>
      <c r="M1970" s="46"/>
      <c r="N1970" s="46"/>
      <c r="O1970" s="46" t="s">
        <v>40</v>
      </c>
      <c r="P1970" s="46"/>
      <c r="Q1970" s="46"/>
      <c r="R1970" s="46"/>
      <c r="S1970" s="46"/>
      <c r="T1970" s="46"/>
      <c r="U1970" s="46"/>
      <c r="V1970" s="16" t="str">
        <f t="shared" si="6"/>
        <v>B</v>
      </c>
      <c r="W1970" s="13" t="str">
        <f t="shared" si="7"/>
        <v>Q3</v>
      </c>
      <c r="X1970" s="46" t="s">
        <v>5690</v>
      </c>
      <c r="Y1970" s="46" t="s">
        <v>5621</v>
      </c>
      <c r="Z1970" s="46" t="s">
        <v>43</v>
      </c>
    </row>
    <row r="1971" spans="1:26" ht="30" customHeight="1">
      <c r="A1971" s="48"/>
      <c r="B1971" s="48"/>
      <c r="C1971" s="89" t="s">
        <v>5412</v>
      </c>
      <c r="D1971" s="40">
        <v>1962</v>
      </c>
      <c r="E1971" s="69" t="s">
        <v>5691</v>
      </c>
      <c r="F1971" s="53" t="s">
        <v>168</v>
      </c>
      <c r="G1971" s="41"/>
      <c r="H1971" s="46" t="s">
        <v>5692</v>
      </c>
      <c r="I1971" s="46" t="s">
        <v>59</v>
      </c>
      <c r="J1971" s="46" t="s">
        <v>5693</v>
      </c>
      <c r="K1971" s="46" t="s">
        <v>5693</v>
      </c>
      <c r="L1971" s="46">
        <v>2021</v>
      </c>
      <c r="M1971" s="46" t="s">
        <v>40</v>
      </c>
      <c r="N1971" s="46"/>
      <c r="O1971" s="46"/>
      <c r="P1971" s="46"/>
      <c r="Q1971" s="46"/>
      <c r="R1971" s="46"/>
      <c r="S1971" s="46"/>
      <c r="T1971" s="46"/>
      <c r="U1971" s="46"/>
      <c r="V1971" s="16" t="str">
        <f t="shared" si="6"/>
        <v>A1</v>
      </c>
      <c r="W1971" s="13" t="str">
        <f t="shared" si="7"/>
        <v>Q1</v>
      </c>
      <c r="X1971" s="46" t="s">
        <v>5694</v>
      </c>
      <c r="Y1971" s="46" t="s">
        <v>5695</v>
      </c>
      <c r="Z1971" s="46" t="s">
        <v>43</v>
      </c>
    </row>
    <row r="1972" spans="1:26" ht="30" customHeight="1">
      <c r="A1972" s="86"/>
      <c r="B1972" s="86"/>
      <c r="C1972" s="87" t="s">
        <v>5696</v>
      </c>
      <c r="D1972" s="40">
        <v>1963</v>
      </c>
      <c r="E1972" s="10" t="s">
        <v>5697</v>
      </c>
      <c r="F1972" s="11" t="s">
        <v>58</v>
      </c>
      <c r="G1972" s="93"/>
      <c r="H1972" s="14"/>
      <c r="I1972" s="13" t="s">
        <v>59</v>
      </c>
      <c r="J1972" s="13" t="s">
        <v>5698</v>
      </c>
      <c r="K1972" s="13" t="s">
        <v>447</v>
      </c>
      <c r="L1972" s="13">
        <v>2014</v>
      </c>
      <c r="M1972" s="13"/>
      <c r="N1972" s="13"/>
      <c r="O1972" s="13"/>
      <c r="P1972" s="13" t="s">
        <v>40</v>
      </c>
      <c r="Q1972" s="13"/>
      <c r="R1972" s="13"/>
      <c r="S1972" s="13"/>
      <c r="T1972" s="13"/>
      <c r="U1972" s="13"/>
      <c r="V1972" s="16" t="str">
        <f t="shared" si="6"/>
        <v>C</v>
      </c>
      <c r="W1972" s="13" t="str">
        <f t="shared" si="7"/>
        <v>Q4</v>
      </c>
      <c r="X1972" s="147" t="s">
        <v>1142</v>
      </c>
      <c r="Y1972" s="13" t="s">
        <v>5699</v>
      </c>
      <c r="Z1972" s="13"/>
    </row>
    <row r="1973" spans="1:26" ht="30" customHeight="1">
      <c r="A1973" s="48"/>
      <c r="B1973" s="48"/>
      <c r="C1973" s="89" t="s">
        <v>5696</v>
      </c>
      <c r="D1973" s="40">
        <v>1964</v>
      </c>
      <c r="E1973" s="52" t="s">
        <v>5700</v>
      </c>
      <c r="F1973" s="53" t="s">
        <v>58</v>
      </c>
      <c r="G1973" s="41"/>
      <c r="H1973" s="46"/>
      <c r="I1973" s="16" t="s">
        <v>59</v>
      </c>
      <c r="J1973" s="16" t="s">
        <v>5698</v>
      </c>
      <c r="K1973" s="16" t="s">
        <v>447</v>
      </c>
      <c r="L1973" s="16">
        <v>2014</v>
      </c>
      <c r="M1973" s="16"/>
      <c r="N1973" s="16"/>
      <c r="O1973" s="16"/>
      <c r="P1973" s="16" t="s">
        <v>40</v>
      </c>
      <c r="Q1973" s="16"/>
      <c r="R1973" s="16"/>
      <c r="S1973" s="16"/>
      <c r="T1973" s="16"/>
      <c r="U1973" s="16"/>
      <c r="V1973" s="16" t="str">
        <f t="shared" si="6"/>
        <v>C</v>
      </c>
      <c r="W1973" s="13" t="str">
        <f t="shared" si="7"/>
        <v>Q4</v>
      </c>
      <c r="X1973" s="73" t="s">
        <v>1142</v>
      </c>
      <c r="Y1973" s="16" t="s">
        <v>5701</v>
      </c>
      <c r="Z1973" s="16"/>
    </row>
    <row r="1974" spans="1:26" ht="30" customHeight="1">
      <c r="A1974" s="48"/>
      <c r="B1974" s="48"/>
      <c r="C1974" s="89" t="s">
        <v>5696</v>
      </c>
      <c r="D1974" s="40">
        <v>1965</v>
      </c>
      <c r="E1974" s="52" t="s">
        <v>5702</v>
      </c>
      <c r="F1974" s="53" t="s">
        <v>58</v>
      </c>
      <c r="G1974" s="41"/>
      <c r="H1974" s="46"/>
      <c r="I1974" s="16" t="s">
        <v>59</v>
      </c>
      <c r="J1974" s="16" t="s">
        <v>5703</v>
      </c>
      <c r="K1974" s="16" t="s">
        <v>779</v>
      </c>
      <c r="L1974" s="16">
        <v>2015</v>
      </c>
      <c r="M1974" s="16"/>
      <c r="N1974" s="16"/>
      <c r="O1974" s="16" t="s">
        <v>40</v>
      </c>
      <c r="P1974" s="16"/>
      <c r="Q1974" s="16"/>
      <c r="R1974" s="16"/>
      <c r="S1974" s="16"/>
      <c r="T1974" s="16"/>
      <c r="U1974" s="16"/>
      <c r="V1974" s="16" t="str">
        <f t="shared" si="6"/>
        <v>B</v>
      </c>
      <c r="W1974" s="13" t="str">
        <f t="shared" si="7"/>
        <v>Q3</v>
      </c>
      <c r="X1974" s="16"/>
      <c r="Y1974" s="16" t="s">
        <v>5704</v>
      </c>
      <c r="Z1974" s="16"/>
    </row>
    <row r="1975" spans="1:26" ht="30" customHeight="1">
      <c r="A1975" s="48"/>
      <c r="B1975" s="48"/>
      <c r="C1975" s="89" t="s">
        <v>5696</v>
      </c>
      <c r="D1975" s="40">
        <v>1966</v>
      </c>
      <c r="E1975" s="52" t="s">
        <v>5705</v>
      </c>
      <c r="F1975" s="53" t="s">
        <v>58</v>
      </c>
      <c r="G1975" s="41"/>
      <c r="H1975" s="46"/>
      <c r="I1975" s="16" t="s">
        <v>59</v>
      </c>
      <c r="J1975" s="16" t="s">
        <v>5698</v>
      </c>
      <c r="K1975" s="16" t="s">
        <v>447</v>
      </c>
      <c r="L1975" s="16">
        <v>2015</v>
      </c>
      <c r="M1975" s="16"/>
      <c r="N1975" s="16"/>
      <c r="O1975" s="16"/>
      <c r="P1975" s="16" t="s">
        <v>40</v>
      </c>
      <c r="Q1975" s="16"/>
      <c r="R1975" s="16"/>
      <c r="S1975" s="16"/>
      <c r="T1975" s="16"/>
      <c r="U1975" s="16"/>
      <c r="V1975" s="16" t="str">
        <f t="shared" si="6"/>
        <v>C</v>
      </c>
      <c r="W1975" s="13" t="str">
        <f t="shared" si="7"/>
        <v>Q4</v>
      </c>
      <c r="X1975" s="73" t="s">
        <v>1142</v>
      </c>
      <c r="Y1975" s="16" t="s">
        <v>5706</v>
      </c>
      <c r="Z1975" s="16"/>
    </row>
    <row r="1976" spans="1:26" ht="30" customHeight="1">
      <c r="A1976" s="48"/>
      <c r="B1976" s="48"/>
      <c r="C1976" s="89" t="s">
        <v>5696</v>
      </c>
      <c r="D1976" s="40">
        <v>1967</v>
      </c>
      <c r="E1976" s="52" t="s">
        <v>5707</v>
      </c>
      <c r="F1976" s="53" t="s">
        <v>51</v>
      </c>
      <c r="G1976" s="41"/>
      <c r="H1976" s="46"/>
      <c r="I1976" s="16" t="s">
        <v>59</v>
      </c>
      <c r="J1976" s="16" t="s">
        <v>4647</v>
      </c>
      <c r="K1976" s="16" t="s">
        <v>501</v>
      </c>
      <c r="L1976" s="16">
        <v>2018</v>
      </c>
      <c r="M1976" s="16"/>
      <c r="N1976" s="16"/>
      <c r="O1976" s="16"/>
      <c r="P1976" s="16" t="s">
        <v>40</v>
      </c>
      <c r="Q1976" s="16"/>
      <c r="R1976" s="16"/>
      <c r="S1976" s="16"/>
      <c r="T1976" s="16"/>
      <c r="U1976" s="16"/>
      <c r="V1976" s="16" t="str">
        <f t="shared" si="6"/>
        <v>C</v>
      </c>
      <c r="W1976" s="13" t="str">
        <f t="shared" si="7"/>
        <v>Q4</v>
      </c>
      <c r="X1976" s="73" t="s">
        <v>5708</v>
      </c>
      <c r="Y1976" s="16" t="s">
        <v>5709</v>
      </c>
      <c r="Z1976" s="16"/>
    </row>
    <row r="1977" spans="1:26" ht="30" customHeight="1">
      <c r="A1977" s="48"/>
      <c r="B1977" s="48"/>
      <c r="C1977" s="89" t="s">
        <v>5696</v>
      </c>
      <c r="D1977" s="40">
        <v>1968</v>
      </c>
      <c r="E1977" s="52" t="s">
        <v>5710</v>
      </c>
      <c r="F1977" s="53" t="s">
        <v>58</v>
      </c>
      <c r="G1977" s="41"/>
      <c r="H1977" s="46"/>
      <c r="I1977" s="16" t="s">
        <v>59</v>
      </c>
      <c r="J1977" s="16" t="s">
        <v>4647</v>
      </c>
      <c r="K1977" s="16" t="s">
        <v>501</v>
      </c>
      <c r="L1977" s="16">
        <v>2018</v>
      </c>
      <c r="M1977" s="16"/>
      <c r="N1977" s="16"/>
      <c r="O1977" s="16"/>
      <c r="P1977" s="16" t="s">
        <v>40</v>
      </c>
      <c r="Q1977" s="16"/>
      <c r="R1977" s="16"/>
      <c r="S1977" s="16"/>
      <c r="T1977" s="16"/>
      <c r="U1977" s="16"/>
      <c r="V1977" s="16" t="str">
        <f t="shared" si="6"/>
        <v>C</v>
      </c>
      <c r="W1977" s="13" t="str">
        <f t="shared" si="7"/>
        <v>Q4</v>
      </c>
      <c r="X1977" s="73" t="s">
        <v>5708</v>
      </c>
      <c r="Y1977" s="16" t="s">
        <v>5711</v>
      </c>
      <c r="Z1977" s="16"/>
    </row>
    <row r="1978" spans="1:26" ht="30" customHeight="1">
      <c r="A1978" s="48"/>
      <c r="B1978" s="48"/>
      <c r="C1978" s="89" t="s">
        <v>5696</v>
      </c>
      <c r="D1978" s="40">
        <v>1969</v>
      </c>
      <c r="E1978" s="52" t="s">
        <v>5712</v>
      </c>
      <c r="F1978" s="53" t="s">
        <v>58</v>
      </c>
      <c r="G1978" s="41"/>
      <c r="H1978" s="46"/>
      <c r="I1978" s="16" t="s">
        <v>753</v>
      </c>
      <c r="J1978" s="16" t="s">
        <v>1229</v>
      </c>
      <c r="K1978" s="16" t="s">
        <v>874</v>
      </c>
      <c r="L1978" s="16">
        <v>2018</v>
      </c>
      <c r="M1978" s="16"/>
      <c r="N1978" s="16"/>
      <c r="O1978" s="16"/>
      <c r="P1978" s="16"/>
      <c r="Q1978" s="16"/>
      <c r="R1978" s="16"/>
      <c r="S1978" s="16" t="s">
        <v>172</v>
      </c>
      <c r="T1978" s="16"/>
      <c r="U1978" s="16"/>
      <c r="V1978" s="16" t="str">
        <f t="shared" si="6"/>
        <v>B</v>
      </c>
      <c r="W1978" s="13" t="str">
        <f t="shared" si="7"/>
        <v>Q3</v>
      </c>
      <c r="X1978" s="16"/>
      <c r="Y1978" s="16" t="s">
        <v>5713</v>
      </c>
      <c r="Z1978" s="16"/>
    </row>
    <row r="1979" spans="1:26" ht="30" customHeight="1">
      <c r="A1979" s="48"/>
      <c r="B1979" s="48"/>
      <c r="C1979" s="89" t="s">
        <v>5696</v>
      </c>
      <c r="D1979" s="40">
        <v>1970</v>
      </c>
      <c r="E1979" s="52" t="s">
        <v>5714</v>
      </c>
      <c r="F1979" s="53" t="s">
        <v>58</v>
      </c>
      <c r="G1979" s="41"/>
      <c r="H1979" s="46"/>
      <c r="I1979" s="16" t="s">
        <v>91</v>
      </c>
      <c r="J1979" s="16" t="s">
        <v>5715</v>
      </c>
      <c r="K1979" s="16" t="s">
        <v>3486</v>
      </c>
      <c r="L1979" s="16">
        <v>2018</v>
      </c>
      <c r="M1979" s="16"/>
      <c r="N1979" s="16"/>
      <c r="O1979" s="16"/>
      <c r="P1979" s="16"/>
      <c r="Q1979" s="16" t="s">
        <v>172</v>
      </c>
      <c r="R1979" s="16"/>
      <c r="S1979" s="16"/>
      <c r="T1979" s="16"/>
      <c r="U1979" s="16"/>
      <c r="V1979" s="16" t="str">
        <f t="shared" si="6"/>
        <v>A1</v>
      </c>
      <c r="W1979" s="13" t="str">
        <f t="shared" si="7"/>
        <v>Q1</v>
      </c>
      <c r="X1979" s="73" t="s">
        <v>5716</v>
      </c>
      <c r="Y1979" s="16" t="s">
        <v>5717</v>
      </c>
      <c r="Z1979" s="16"/>
    </row>
    <row r="1980" spans="1:26" ht="30" customHeight="1">
      <c r="A1980" s="48"/>
      <c r="B1980" s="48"/>
      <c r="C1980" s="89" t="s">
        <v>5696</v>
      </c>
      <c r="D1980" s="40">
        <v>1971</v>
      </c>
      <c r="E1980" s="52" t="s">
        <v>5718</v>
      </c>
      <c r="F1980" s="53" t="s">
        <v>58</v>
      </c>
      <c r="G1980" s="41"/>
      <c r="H1980" s="46"/>
      <c r="I1980" s="16" t="s">
        <v>753</v>
      </c>
      <c r="J1980" s="16" t="s">
        <v>1229</v>
      </c>
      <c r="K1980" s="16" t="s">
        <v>874</v>
      </c>
      <c r="L1980" s="16">
        <v>2018</v>
      </c>
      <c r="M1980" s="16"/>
      <c r="N1980" s="16"/>
      <c r="O1980" s="16"/>
      <c r="P1980" s="16"/>
      <c r="Q1980" s="16"/>
      <c r="R1980" s="16"/>
      <c r="S1980" s="54" t="s">
        <v>40</v>
      </c>
      <c r="T1980" s="16"/>
      <c r="U1980" s="16"/>
      <c r="V1980" s="16" t="str">
        <f t="shared" si="6"/>
        <v>B</v>
      </c>
      <c r="W1980" s="13" t="str">
        <f t="shared" si="7"/>
        <v>Q3</v>
      </c>
      <c r="X1980" s="16"/>
      <c r="Y1980" s="16" t="s">
        <v>5719</v>
      </c>
      <c r="Z1980" s="16"/>
    </row>
    <row r="1981" spans="1:26" ht="30" customHeight="1">
      <c r="A1981" s="48"/>
      <c r="B1981" s="48"/>
      <c r="C1981" s="89" t="s">
        <v>5696</v>
      </c>
      <c r="D1981" s="40">
        <v>1972</v>
      </c>
      <c r="E1981" s="52" t="s">
        <v>5720</v>
      </c>
      <c r="F1981" s="53" t="s">
        <v>58</v>
      </c>
      <c r="G1981" s="41"/>
      <c r="H1981" s="46"/>
      <c r="I1981" s="16" t="s">
        <v>91</v>
      </c>
      <c r="J1981" s="16" t="s">
        <v>5721</v>
      </c>
      <c r="K1981" s="16" t="s">
        <v>3300</v>
      </c>
      <c r="L1981" s="16">
        <v>2018</v>
      </c>
      <c r="M1981" s="16"/>
      <c r="N1981" s="16"/>
      <c r="O1981" s="16"/>
      <c r="P1981" s="16"/>
      <c r="Q1981" s="16"/>
      <c r="R1981" s="16"/>
      <c r="S1981" s="16" t="s">
        <v>40</v>
      </c>
      <c r="T1981" s="16"/>
      <c r="U1981" s="16"/>
      <c r="V1981" s="16" t="str">
        <f t="shared" si="6"/>
        <v>B</v>
      </c>
      <c r="W1981" s="13" t="str">
        <f t="shared" si="7"/>
        <v>Q3</v>
      </c>
      <c r="X1981" s="73" t="s">
        <v>5722</v>
      </c>
      <c r="Y1981" s="16" t="s">
        <v>5723</v>
      </c>
      <c r="Z1981" s="16"/>
    </row>
    <row r="1982" spans="1:26" ht="15" customHeight="1">
      <c r="A1982" s="38"/>
      <c r="B1982" s="38"/>
      <c r="C1982" s="89" t="s">
        <v>5696</v>
      </c>
      <c r="D1982" s="40">
        <v>1973</v>
      </c>
      <c r="E1982" s="69" t="s">
        <v>4219</v>
      </c>
      <c r="F1982" s="53" t="s">
        <v>58</v>
      </c>
      <c r="G1982" s="41"/>
      <c r="H1982" s="46" t="s">
        <v>5724</v>
      </c>
      <c r="I1982" s="46" t="s">
        <v>753</v>
      </c>
      <c r="J1982" s="46" t="s">
        <v>2740</v>
      </c>
      <c r="K1982" s="46" t="s">
        <v>5725</v>
      </c>
      <c r="L1982" s="46">
        <v>2021</v>
      </c>
      <c r="M1982" s="46"/>
      <c r="N1982" s="46"/>
      <c r="O1982" s="46" t="s">
        <v>172</v>
      </c>
      <c r="P1982" s="46"/>
      <c r="Q1982" s="46"/>
      <c r="R1982" s="46"/>
      <c r="S1982" s="46" t="s">
        <v>172</v>
      </c>
      <c r="T1982" s="46"/>
      <c r="U1982" s="46"/>
      <c r="V1982" s="16" t="str">
        <f t="shared" si="6"/>
        <v>B</v>
      </c>
      <c r="W1982" s="13" t="str">
        <f t="shared" si="7"/>
        <v>Q3</v>
      </c>
      <c r="X1982" s="148" t="s">
        <v>5726</v>
      </c>
      <c r="Y1982" s="46" t="s">
        <v>5727</v>
      </c>
      <c r="Z1982" s="46" t="s">
        <v>2783</v>
      </c>
    </row>
    <row r="1983" spans="1:26" ht="15" customHeight="1">
      <c r="A1983" s="48"/>
      <c r="B1983" s="48"/>
      <c r="C1983" s="89" t="s">
        <v>5696</v>
      </c>
      <c r="D1983" s="40">
        <v>1974</v>
      </c>
      <c r="E1983" s="69" t="s">
        <v>4223</v>
      </c>
      <c r="F1983" s="53" t="s">
        <v>72</v>
      </c>
      <c r="G1983" s="41"/>
      <c r="H1983" s="46" t="s">
        <v>5724</v>
      </c>
      <c r="I1983" s="46" t="s">
        <v>753</v>
      </c>
      <c r="J1983" s="46" t="s">
        <v>2740</v>
      </c>
      <c r="K1983" s="46" t="s">
        <v>3974</v>
      </c>
      <c r="L1983" s="46">
        <v>2020</v>
      </c>
      <c r="M1983" s="46"/>
      <c r="N1983" s="46"/>
      <c r="O1983" s="46" t="s">
        <v>172</v>
      </c>
      <c r="P1983" s="46"/>
      <c r="Q1983" s="46"/>
      <c r="R1983" s="46"/>
      <c r="S1983" s="46" t="s">
        <v>172</v>
      </c>
      <c r="T1983" s="46"/>
      <c r="U1983" s="46"/>
      <c r="V1983" s="16" t="str">
        <f t="shared" si="6"/>
        <v>B</v>
      </c>
      <c r="W1983" s="13" t="str">
        <f t="shared" si="7"/>
        <v>Q3</v>
      </c>
      <c r="X1983" s="46" t="s">
        <v>5728</v>
      </c>
      <c r="Y1983" s="46" t="s">
        <v>5729</v>
      </c>
      <c r="Z1983" s="46" t="s">
        <v>43</v>
      </c>
    </row>
    <row r="1984" spans="1:26" ht="15" customHeight="1">
      <c r="A1984" s="86"/>
      <c r="B1984" s="86"/>
      <c r="C1984" s="87" t="s">
        <v>5730</v>
      </c>
      <c r="D1984" s="40">
        <v>1975</v>
      </c>
      <c r="E1984" s="10" t="s">
        <v>5731</v>
      </c>
      <c r="F1984" s="11" t="s">
        <v>58</v>
      </c>
      <c r="G1984" s="93"/>
      <c r="H1984" s="14"/>
      <c r="I1984" s="13" t="s">
        <v>59</v>
      </c>
      <c r="J1984" s="13" t="s">
        <v>5732</v>
      </c>
      <c r="K1984" s="13" t="s">
        <v>5733</v>
      </c>
      <c r="L1984" s="13">
        <v>2019</v>
      </c>
      <c r="M1984" s="13"/>
      <c r="N1984" s="13"/>
      <c r="O1984" s="13"/>
      <c r="P1984" s="13"/>
      <c r="Q1984" s="13"/>
      <c r="R1984" s="13"/>
      <c r="S1984" s="13"/>
      <c r="T1984" s="13"/>
      <c r="U1984" s="78" t="s">
        <v>40</v>
      </c>
      <c r="V1984" s="16" t="str">
        <f t="shared" si="6"/>
        <v>NI</v>
      </c>
      <c r="W1984" s="13" t="str">
        <f t="shared" si="7"/>
        <v>NI</v>
      </c>
      <c r="X1984" s="147" t="s">
        <v>5734</v>
      </c>
      <c r="Y1984" s="13" t="s">
        <v>5735</v>
      </c>
      <c r="Z1984" s="13" t="s">
        <v>43</v>
      </c>
    </row>
    <row r="1985" spans="1:26" ht="15" customHeight="1">
      <c r="A1985" s="48"/>
      <c r="B1985" s="48"/>
      <c r="C1985" s="89" t="s">
        <v>5730</v>
      </c>
      <c r="D1985" s="40">
        <v>1976</v>
      </c>
      <c r="E1985" s="52" t="s">
        <v>5736</v>
      </c>
      <c r="F1985" s="53" t="s">
        <v>58</v>
      </c>
      <c r="G1985" s="41"/>
      <c r="H1985" s="46"/>
      <c r="I1985" s="16" t="s">
        <v>124</v>
      </c>
      <c r="J1985" s="16" t="s">
        <v>5737</v>
      </c>
      <c r="K1985" s="16" t="s">
        <v>5738</v>
      </c>
      <c r="L1985" s="16">
        <v>2018</v>
      </c>
      <c r="M1985" s="16"/>
      <c r="N1985" s="16"/>
      <c r="O1985" s="16"/>
      <c r="P1985" s="16"/>
      <c r="Q1985" s="16"/>
      <c r="R1985" s="16"/>
      <c r="S1985" s="16"/>
      <c r="T1985" s="16"/>
      <c r="U1985" s="54" t="s">
        <v>40</v>
      </c>
      <c r="V1985" s="16" t="str">
        <f t="shared" si="6"/>
        <v>NI</v>
      </c>
      <c r="W1985" s="13" t="str">
        <f t="shared" si="7"/>
        <v>NI</v>
      </c>
      <c r="X1985" s="16"/>
      <c r="Y1985" s="46" t="s">
        <v>5739</v>
      </c>
      <c r="Z1985" s="16" t="s">
        <v>43</v>
      </c>
    </row>
    <row r="1986" spans="1:26" ht="15" customHeight="1">
      <c r="A1986" s="48"/>
      <c r="B1986" s="48"/>
      <c r="C1986" s="89" t="s">
        <v>5730</v>
      </c>
      <c r="D1986" s="40">
        <v>1977</v>
      </c>
      <c r="E1986" s="52" t="s">
        <v>5740</v>
      </c>
      <c r="F1986" s="53" t="s">
        <v>58</v>
      </c>
      <c r="G1986" s="41"/>
      <c r="H1986" s="46"/>
      <c r="I1986" s="16" t="s">
        <v>5741</v>
      </c>
      <c r="J1986" s="16" t="s">
        <v>528</v>
      </c>
      <c r="K1986" s="16" t="s">
        <v>529</v>
      </c>
      <c r="L1986" s="16">
        <v>2018</v>
      </c>
      <c r="M1986" s="16"/>
      <c r="N1986" s="16"/>
      <c r="O1986" s="16"/>
      <c r="P1986" s="16"/>
      <c r="Q1986" s="16"/>
      <c r="R1986" s="16"/>
      <c r="S1986" s="16"/>
      <c r="T1986" s="16"/>
      <c r="U1986" s="54" t="s">
        <v>40</v>
      </c>
      <c r="V1986" s="16" t="str">
        <f t="shared" si="6"/>
        <v>NI</v>
      </c>
      <c r="W1986" s="13" t="str">
        <f t="shared" si="7"/>
        <v>NI</v>
      </c>
      <c r="X1986" s="16" t="s">
        <v>5742</v>
      </c>
      <c r="Y1986" s="46" t="s">
        <v>5739</v>
      </c>
      <c r="Z1986" s="16" t="s">
        <v>43</v>
      </c>
    </row>
    <row r="1987" spans="1:26" ht="15" customHeight="1">
      <c r="A1987" s="48"/>
      <c r="B1987" s="48"/>
      <c r="C1987" s="89" t="s">
        <v>5730</v>
      </c>
      <c r="D1987" s="40">
        <v>1978</v>
      </c>
      <c r="E1987" s="52" t="s">
        <v>5743</v>
      </c>
      <c r="F1987" s="53" t="s">
        <v>58</v>
      </c>
      <c r="G1987" s="41"/>
      <c r="H1987" s="46"/>
      <c r="I1987" s="16" t="s">
        <v>3614</v>
      </c>
      <c r="J1987" s="16" t="s">
        <v>5744</v>
      </c>
      <c r="K1987" s="16" t="s">
        <v>5745</v>
      </c>
      <c r="L1987" s="16">
        <v>2018</v>
      </c>
      <c r="M1987" s="16"/>
      <c r="N1987" s="16"/>
      <c r="O1987" s="16"/>
      <c r="P1987" s="16"/>
      <c r="Q1987" s="16"/>
      <c r="R1987" s="16"/>
      <c r="S1987" s="7"/>
      <c r="T1987" s="16"/>
      <c r="U1987" s="54" t="s">
        <v>40</v>
      </c>
      <c r="V1987" s="16" t="str">
        <f t="shared" si="6"/>
        <v>NI</v>
      </c>
      <c r="W1987" s="13" t="str">
        <f t="shared" si="7"/>
        <v>NI</v>
      </c>
      <c r="X1987" s="46"/>
      <c r="Y1987" s="46" t="s">
        <v>5746</v>
      </c>
      <c r="Z1987" s="16" t="s">
        <v>43</v>
      </c>
    </row>
    <row r="1988" spans="1:26" ht="15" customHeight="1">
      <c r="A1988" s="48"/>
      <c r="B1988" s="48"/>
      <c r="C1988" s="89" t="s">
        <v>5730</v>
      </c>
      <c r="D1988" s="40">
        <v>1979</v>
      </c>
      <c r="E1988" s="52" t="s">
        <v>5747</v>
      </c>
      <c r="F1988" s="53" t="s">
        <v>58</v>
      </c>
      <c r="G1988" s="41"/>
      <c r="H1988" s="46"/>
      <c r="I1988" s="16" t="s">
        <v>124</v>
      </c>
      <c r="J1988" s="16" t="s">
        <v>5748</v>
      </c>
      <c r="K1988" s="16" t="s">
        <v>5749</v>
      </c>
      <c r="L1988" s="16">
        <v>2017</v>
      </c>
      <c r="M1988" s="16"/>
      <c r="N1988" s="16"/>
      <c r="O1988" s="16"/>
      <c r="P1988" s="16"/>
      <c r="Q1988" s="16"/>
      <c r="R1988" s="16"/>
      <c r="S1988" s="16"/>
      <c r="T1988" s="16"/>
      <c r="U1988" s="54" t="s">
        <v>40</v>
      </c>
      <c r="V1988" s="16" t="str">
        <f t="shared" si="6"/>
        <v>NI</v>
      </c>
      <c r="W1988" s="13" t="str">
        <f t="shared" si="7"/>
        <v>NI</v>
      </c>
      <c r="X1988" s="73" t="s">
        <v>5750</v>
      </c>
      <c r="Y1988" s="46" t="s">
        <v>5739</v>
      </c>
      <c r="Z1988" s="16" t="s">
        <v>43</v>
      </c>
    </row>
    <row r="1989" spans="1:26" ht="15" customHeight="1">
      <c r="A1989" s="48"/>
      <c r="B1989" s="48"/>
      <c r="C1989" s="89" t="s">
        <v>5730</v>
      </c>
      <c r="D1989" s="40">
        <v>1980</v>
      </c>
      <c r="E1989" s="52" t="s">
        <v>5751</v>
      </c>
      <c r="F1989" s="53" t="s">
        <v>58</v>
      </c>
      <c r="G1989" s="41"/>
      <c r="H1989" s="46"/>
      <c r="I1989" s="16" t="s">
        <v>513</v>
      </c>
      <c r="J1989" s="16" t="s">
        <v>1748</v>
      </c>
      <c r="K1989" s="16" t="s">
        <v>515</v>
      </c>
      <c r="L1989" s="16">
        <v>2017</v>
      </c>
      <c r="M1989" s="16"/>
      <c r="N1989" s="16"/>
      <c r="O1989" s="16"/>
      <c r="P1989" s="16"/>
      <c r="Q1989" s="16"/>
      <c r="R1989" s="16"/>
      <c r="S1989" s="16" t="s">
        <v>40</v>
      </c>
      <c r="T1989" s="16"/>
      <c r="U1989" s="16"/>
      <c r="V1989" s="16" t="str">
        <f t="shared" si="6"/>
        <v>B</v>
      </c>
      <c r="W1989" s="13" t="str">
        <f t="shared" si="7"/>
        <v>Q3</v>
      </c>
      <c r="X1989" s="46"/>
      <c r="Y1989" s="46" t="s">
        <v>5739</v>
      </c>
      <c r="Z1989" s="16" t="s">
        <v>43</v>
      </c>
    </row>
    <row r="1990" spans="1:26" ht="15" customHeight="1">
      <c r="A1990" s="48"/>
      <c r="B1990" s="48"/>
      <c r="C1990" s="89" t="s">
        <v>5730</v>
      </c>
      <c r="D1990" s="40">
        <v>1981</v>
      </c>
      <c r="E1990" s="52" t="s">
        <v>5752</v>
      </c>
      <c r="F1990" s="53" t="s">
        <v>58</v>
      </c>
      <c r="G1990" s="41"/>
      <c r="H1990" s="46"/>
      <c r="I1990" s="16" t="s">
        <v>59</v>
      </c>
      <c r="J1990" s="16" t="s">
        <v>1890</v>
      </c>
      <c r="K1990" s="16" t="s">
        <v>337</v>
      </c>
      <c r="L1990" s="16">
        <v>2017</v>
      </c>
      <c r="M1990" s="16"/>
      <c r="N1990" s="16"/>
      <c r="O1990" s="16"/>
      <c r="P1990" s="16"/>
      <c r="Q1990" s="16"/>
      <c r="R1990" s="16"/>
      <c r="S1990" s="16" t="s">
        <v>40</v>
      </c>
      <c r="T1990" s="16"/>
      <c r="U1990" s="46"/>
      <c r="V1990" s="16" t="str">
        <f t="shared" si="6"/>
        <v>B</v>
      </c>
      <c r="W1990" s="13" t="str">
        <f t="shared" si="7"/>
        <v>Q3</v>
      </c>
      <c r="X1990" s="46" t="s">
        <v>453</v>
      </c>
      <c r="Y1990" s="46" t="s">
        <v>5753</v>
      </c>
      <c r="Z1990" s="16" t="s">
        <v>43</v>
      </c>
    </row>
    <row r="1991" spans="1:26" ht="15" customHeight="1">
      <c r="A1991" s="48"/>
      <c r="B1991" s="48"/>
      <c r="C1991" s="89" t="s">
        <v>5730</v>
      </c>
      <c r="D1991" s="40">
        <v>1982</v>
      </c>
      <c r="E1991" s="52" t="s">
        <v>5754</v>
      </c>
      <c r="F1991" s="53" t="s">
        <v>58</v>
      </c>
      <c r="G1991" s="41"/>
      <c r="H1991" s="46"/>
      <c r="I1991" s="16" t="s">
        <v>3614</v>
      </c>
      <c r="J1991" s="16" t="s">
        <v>5755</v>
      </c>
      <c r="K1991" s="16" t="s">
        <v>5745</v>
      </c>
      <c r="L1991" s="16">
        <v>2016</v>
      </c>
      <c r="M1991" s="16"/>
      <c r="N1991" s="16"/>
      <c r="O1991" s="16"/>
      <c r="P1991" s="16"/>
      <c r="Q1991" s="16"/>
      <c r="R1991" s="16"/>
      <c r="S1991" s="16"/>
      <c r="T1991" s="16"/>
      <c r="U1991" s="54" t="s">
        <v>40</v>
      </c>
      <c r="V1991" s="16" t="str">
        <f t="shared" si="6"/>
        <v>NI</v>
      </c>
      <c r="W1991" s="13" t="str">
        <f t="shared" si="7"/>
        <v>NI</v>
      </c>
      <c r="X1991" s="46" t="s">
        <v>5756</v>
      </c>
      <c r="Y1991" s="46" t="s">
        <v>5757</v>
      </c>
      <c r="Z1991" s="16" t="s">
        <v>43</v>
      </c>
    </row>
    <row r="1992" spans="1:26" ht="15" customHeight="1">
      <c r="A1992" s="48"/>
      <c r="B1992" s="48"/>
      <c r="C1992" s="89" t="s">
        <v>5730</v>
      </c>
      <c r="D1992" s="40">
        <v>1983</v>
      </c>
      <c r="E1992" s="52" t="s">
        <v>5758</v>
      </c>
      <c r="F1992" s="53" t="s">
        <v>58</v>
      </c>
      <c r="G1992" s="41"/>
      <c r="H1992" s="46"/>
      <c r="I1992" s="16" t="s">
        <v>59</v>
      </c>
      <c r="J1992" s="16" t="s">
        <v>1002</v>
      </c>
      <c r="K1992" s="16" t="s">
        <v>915</v>
      </c>
      <c r="L1992" s="16">
        <v>2016</v>
      </c>
      <c r="M1992" s="16"/>
      <c r="N1992" s="16"/>
      <c r="O1992" s="16"/>
      <c r="P1992" s="16" t="s">
        <v>40</v>
      </c>
      <c r="Q1992" s="16"/>
      <c r="R1992" s="16"/>
      <c r="S1992" s="16"/>
      <c r="T1992" s="16"/>
      <c r="U1992" s="16"/>
      <c r="V1992" s="16" t="str">
        <f t="shared" si="6"/>
        <v>C</v>
      </c>
      <c r="W1992" s="13" t="str">
        <f t="shared" si="7"/>
        <v>Q4</v>
      </c>
      <c r="X1992" s="16"/>
      <c r="Y1992" s="46" t="s">
        <v>5759</v>
      </c>
      <c r="Z1992" s="16" t="s">
        <v>43</v>
      </c>
    </row>
    <row r="1993" spans="1:26" ht="15" customHeight="1">
      <c r="A1993" s="48"/>
      <c r="B1993" s="48"/>
      <c r="C1993" s="89" t="s">
        <v>5730</v>
      </c>
      <c r="D1993" s="40">
        <v>1984</v>
      </c>
      <c r="E1993" s="52" t="s">
        <v>5760</v>
      </c>
      <c r="F1993" s="53" t="s">
        <v>58</v>
      </c>
      <c r="G1993" s="41"/>
      <c r="H1993" s="46"/>
      <c r="I1993" s="16" t="s">
        <v>59</v>
      </c>
      <c r="J1993" s="16" t="s">
        <v>5761</v>
      </c>
      <c r="K1993" s="16" t="s">
        <v>5762</v>
      </c>
      <c r="L1993" s="16">
        <v>2016</v>
      </c>
      <c r="M1993" s="16"/>
      <c r="N1993" s="16"/>
      <c r="O1993" s="16"/>
      <c r="P1993" s="16"/>
      <c r="Q1993" s="16"/>
      <c r="R1993" s="16"/>
      <c r="S1993" s="16"/>
      <c r="T1993" s="16"/>
      <c r="U1993" s="54" t="s">
        <v>40</v>
      </c>
      <c r="V1993" s="16" t="str">
        <f t="shared" si="6"/>
        <v>NI</v>
      </c>
      <c r="W1993" s="13" t="str">
        <f t="shared" si="7"/>
        <v>NI</v>
      </c>
      <c r="X1993" s="16"/>
      <c r="Y1993" s="46" t="s">
        <v>5763</v>
      </c>
      <c r="Z1993" s="16" t="s">
        <v>43</v>
      </c>
    </row>
    <row r="1994" spans="1:26" ht="15" customHeight="1">
      <c r="A1994" s="48"/>
      <c r="B1994" s="48"/>
      <c r="C1994" s="89" t="s">
        <v>5730</v>
      </c>
      <c r="D1994" s="40">
        <v>1985</v>
      </c>
      <c r="E1994" s="52" t="s">
        <v>5764</v>
      </c>
      <c r="F1994" s="53" t="s">
        <v>58</v>
      </c>
      <c r="G1994" s="41"/>
      <c r="H1994" s="46"/>
      <c r="I1994" s="16" t="s">
        <v>59</v>
      </c>
      <c r="J1994" s="16" t="s">
        <v>5765</v>
      </c>
      <c r="K1994" s="16" t="s">
        <v>5766</v>
      </c>
      <c r="L1994" s="16">
        <v>2015</v>
      </c>
      <c r="M1994" s="16"/>
      <c r="N1994" s="16"/>
      <c r="O1994" s="16"/>
      <c r="P1994" s="16"/>
      <c r="Q1994" s="16"/>
      <c r="R1994" s="16"/>
      <c r="S1994" s="16"/>
      <c r="T1994" s="16"/>
      <c r="U1994" s="54" t="s">
        <v>40</v>
      </c>
      <c r="V1994" s="16" t="str">
        <f t="shared" si="6"/>
        <v>NI</v>
      </c>
      <c r="W1994" s="13" t="str">
        <f t="shared" si="7"/>
        <v>NI</v>
      </c>
      <c r="X1994" s="16"/>
      <c r="Y1994" s="46" t="s">
        <v>5757</v>
      </c>
      <c r="Z1994" s="16" t="s">
        <v>43</v>
      </c>
    </row>
    <row r="1995" spans="1:26" ht="15" customHeight="1">
      <c r="A1995" s="48"/>
      <c r="B1995" s="48"/>
      <c r="C1995" s="89" t="s">
        <v>5730</v>
      </c>
      <c r="D1995" s="40">
        <v>1986</v>
      </c>
      <c r="E1995" s="52" t="s">
        <v>5767</v>
      </c>
      <c r="F1995" s="53" t="s">
        <v>58</v>
      </c>
      <c r="G1995" s="41"/>
      <c r="H1995" s="46"/>
      <c r="I1995" s="16" t="s">
        <v>59</v>
      </c>
      <c r="J1995" s="16" t="s">
        <v>523</v>
      </c>
      <c r="K1995" s="16" t="s">
        <v>447</v>
      </c>
      <c r="L1995" s="16">
        <v>2015</v>
      </c>
      <c r="M1995" s="16"/>
      <c r="N1995" s="16"/>
      <c r="O1995" s="16"/>
      <c r="P1995" s="16" t="s">
        <v>40</v>
      </c>
      <c r="Q1995" s="16"/>
      <c r="R1995" s="16"/>
      <c r="S1995" s="16"/>
      <c r="T1995" s="16"/>
      <c r="U1995" s="16"/>
      <c r="V1995" s="16" t="str">
        <f t="shared" si="6"/>
        <v>C</v>
      </c>
      <c r="W1995" s="13" t="str">
        <f t="shared" si="7"/>
        <v>Q4</v>
      </c>
      <c r="X1995" s="71" t="s">
        <v>5768</v>
      </c>
      <c r="Y1995" s="46" t="s">
        <v>5739</v>
      </c>
      <c r="Z1995" s="16" t="s">
        <v>43</v>
      </c>
    </row>
    <row r="1996" spans="1:26" ht="15" customHeight="1">
      <c r="A1996" s="48"/>
      <c r="B1996" s="48"/>
      <c r="C1996" s="89" t="s">
        <v>5730</v>
      </c>
      <c r="D1996" s="40">
        <v>1987</v>
      </c>
      <c r="E1996" s="69" t="s">
        <v>5769</v>
      </c>
      <c r="F1996" s="53" t="s">
        <v>58</v>
      </c>
      <c r="G1996" s="41"/>
      <c r="H1996" s="46"/>
      <c r="I1996" s="16" t="s">
        <v>59</v>
      </c>
      <c r="J1996" s="16" t="s">
        <v>5770</v>
      </c>
      <c r="K1996" s="16" t="s">
        <v>579</v>
      </c>
      <c r="L1996" s="16">
        <v>2011</v>
      </c>
      <c r="M1996" s="16"/>
      <c r="N1996" s="16"/>
      <c r="O1996" s="16"/>
      <c r="P1996" s="16" t="s">
        <v>40</v>
      </c>
      <c r="Q1996" s="16"/>
      <c r="R1996" s="16"/>
      <c r="S1996" s="16"/>
      <c r="T1996" s="16"/>
      <c r="U1996" s="16"/>
      <c r="V1996" s="16" t="str">
        <f t="shared" si="6"/>
        <v>C</v>
      </c>
      <c r="W1996" s="13" t="str">
        <f t="shared" si="7"/>
        <v>Q4</v>
      </c>
      <c r="X1996" s="16"/>
      <c r="Y1996" s="54" t="s">
        <v>5771</v>
      </c>
      <c r="Z1996" s="16"/>
    </row>
    <row r="1997" spans="1:26" ht="15" customHeight="1">
      <c r="A1997" s="48"/>
      <c r="B1997" s="48"/>
      <c r="C1997" s="89" t="s">
        <v>5730</v>
      </c>
      <c r="D1997" s="40">
        <v>1988</v>
      </c>
      <c r="E1997" s="69" t="s">
        <v>5772</v>
      </c>
      <c r="F1997" s="53" t="s">
        <v>58</v>
      </c>
      <c r="G1997" s="41"/>
      <c r="H1997" s="46"/>
      <c r="I1997" s="16" t="s">
        <v>59</v>
      </c>
      <c r="J1997" s="16" t="s">
        <v>5773</v>
      </c>
      <c r="K1997" s="16" t="s">
        <v>5774</v>
      </c>
      <c r="L1997" s="16">
        <v>2008</v>
      </c>
      <c r="M1997" s="16"/>
      <c r="N1997" s="16"/>
      <c r="O1997" s="16"/>
      <c r="P1997" s="16"/>
      <c r="Q1997" s="16"/>
      <c r="R1997" s="16"/>
      <c r="S1997" s="16"/>
      <c r="T1997" s="16"/>
      <c r="U1997" s="54" t="s">
        <v>40</v>
      </c>
      <c r="V1997" s="16" t="str">
        <f t="shared" si="6"/>
        <v>NI</v>
      </c>
      <c r="W1997" s="13" t="str">
        <f t="shared" si="7"/>
        <v>NI</v>
      </c>
      <c r="X1997" s="16"/>
      <c r="Y1997" s="54" t="s">
        <v>5775</v>
      </c>
      <c r="Z1997" s="16"/>
    </row>
    <row r="1998" spans="1:26" ht="15" customHeight="1">
      <c r="A1998" s="86"/>
      <c r="B1998" s="86"/>
      <c r="C1998" s="87" t="s">
        <v>5776</v>
      </c>
      <c r="D1998" s="40">
        <v>1989</v>
      </c>
      <c r="E1998" s="77" t="s">
        <v>5777</v>
      </c>
      <c r="F1998" s="11" t="s">
        <v>72</v>
      </c>
      <c r="G1998" s="93"/>
      <c r="H1998" s="14" t="s">
        <v>5778</v>
      </c>
      <c r="I1998" s="13" t="s">
        <v>59</v>
      </c>
      <c r="J1998" s="13" t="s">
        <v>1442</v>
      </c>
      <c r="K1998" s="13" t="s">
        <v>192</v>
      </c>
      <c r="L1998" s="13">
        <v>2021</v>
      </c>
      <c r="M1998" s="13"/>
      <c r="N1998" s="13"/>
      <c r="O1998" s="13" t="s">
        <v>40</v>
      </c>
      <c r="P1998" s="13"/>
      <c r="Q1998" s="13"/>
      <c r="R1998" s="78" t="s">
        <v>40</v>
      </c>
      <c r="S1998" s="13"/>
      <c r="T1998" s="13"/>
      <c r="U1998" s="13"/>
      <c r="V1998" s="16" t="str">
        <f t="shared" si="6"/>
        <v>B</v>
      </c>
      <c r="W1998" s="13" t="str">
        <f t="shared" si="7"/>
        <v>Q2</v>
      </c>
      <c r="X1998" s="13" t="s">
        <v>5779</v>
      </c>
      <c r="Y1998" s="13" t="s">
        <v>5780</v>
      </c>
      <c r="Z1998" s="13" t="s">
        <v>43</v>
      </c>
    </row>
    <row r="1999" spans="1:26" ht="15" customHeight="1">
      <c r="A1999" s="48"/>
      <c r="B1999" s="48"/>
      <c r="C1999" s="89" t="s">
        <v>5776</v>
      </c>
      <c r="D1999" s="40">
        <v>1990</v>
      </c>
      <c r="E1999" s="69" t="s">
        <v>5781</v>
      </c>
      <c r="F1999" s="53" t="s">
        <v>72</v>
      </c>
      <c r="G1999" s="41"/>
      <c r="H1999" s="46" t="s">
        <v>5782</v>
      </c>
      <c r="I1999" s="16" t="s">
        <v>124</v>
      </c>
      <c r="J1999" s="16" t="s">
        <v>5783</v>
      </c>
      <c r="K1999" s="16" t="s">
        <v>5784</v>
      </c>
      <c r="L1999" s="16">
        <v>2021</v>
      </c>
      <c r="M1999" s="16"/>
      <c r="N1999" s="16"/>
      <c r="O1999" s="16"/>
      <c r="P1999" s="16"/>
      <c r="Q1999" s="16"/>
      <c r="R1999" s="16" t="s">
        <v>40</v>
      </c>
      <c r="S1999" s="16"/>
      <c r="T1999" s="16"/>
      <c r="U1999" s="16"/>
      <c r="V1999" s="16" t="str">
        <f t="shared" si="6"/>
        <v>A2</v>
      </c>
      <c r="W1999" s="13" t="str">
        <f t="shared" si="7"/>
        <v>Q2</v>
      </c>
      <c r="X1999" s="16" t="s">
        <v>5785</v>
      </c>
      <c r="Y1999" s="16" t="s">
        <v>5786</v>
      </c>
      <c r="Z1999" s="16" t="s">
        <v>43</v>
      </c>
    </row>
    <row r="2000" spans="1:26" ht="15" customHeight="1">
      <c r="A2000" s="48"/>
      <c r="B2000" s="48"/>
      <c r="C2000" s="89" t="s">
        <v>5776</v>
      </c>
      <c r="D2000" s="40">
        <v>1991</v>
      </c>
      <c r="E2000" s="69" t="s">
        <v>5787</v>
      </c>
      <c r="F2000" s="53" t="s">
        <v>72</v>
      </c>
      <c r="G2000" s="41"/>
      <c r="H2000" s="46" t="s">
        <v>5782</v>
      </c>
      <c r="I2000" s="16" t="s">
        <v>91</v>
      </c>
      <c r="J2000" s="16" t="s">
        <v>5788</v>
      </c>
      <c r="K2000" s="16" t="s">
        <v>5789</v>
      </c>
      <c r="L2000" s="16">
        <v>2021</v>
      </c>
      <c r="M2000" s="16"/>
      <c r="N2000" s="16"/>
      <c r="O2000" s="16"/>
      <c r="P2000" s="16"/>
      <c r="Q2000" s="16"/>
      <c r="R2000" s="16"/>
      <c r="S2000" s="16" t="s">
        <v>40</v>
      </c>
      <c r="T2000" s="16"/>
      <c r="U2000" s="16"/>
      <c r="V2000" s="16" t="str">
        <f t="shared" si="6"/>
        <v>B</v>
      </c>
      <c r="W2000" s="13" t="str">
        <f t="shared" si="7"/>
        <v>Q3</v>
      </c>
      <c r="X2000" s="16"/>
      <c r="Y2000" s="16" t="s">
        <v>5790</v>
      </c>
      <c r="Z2000" s="16" t="s">
        <v>43</v>
      </c>
    </row>
    <row r="2001" spans="1:26" ht="15" customHeight="1">
      <c r="A2001" s="48"/>
      <c r="B2001" s="48"/>
      <c r="C2001" s="89" t="s">
        <v>5776</v>
      </c>
      <c r="D2001" s="149">
        <v>1992</v>
      </c>
      <c r="E2001" s="69" t="s">
        <v>5791</v>
      </c>
      <c r="F2001" s="53" t="s">
        <v>72</v>
      </c>
      <c r="G2001" s="41"/>
      <c r="H2001" s="46" t="s">
        <v>5782</v>
      </c>
      <c r="I2001" s="16" t="s">
        <v>52</v>
      </c>
      <c r="J2001" s="16" t="s">
        <v>5792</v>
      </c>
      <c r="K2001" s="16" t="s">
        <v>5793</v>
      </c>
      <c r="L2001" s="16">
        <v>2021</v>
      </c>
      <c r="M2001" s="16"/>
      <c r="N2001" s="16"/>
      <c r="O2001" s="16"/>
      <c r="P2001" s="16"/>
      <c r="Q2001" s="16"/>
      <c r="R2001" s="16"/>
      <c r="S2001" s="16"/>
      <c r="T2001" s="16" t="s">
        <v>40</v>
      </c>
      <c r="U2001" s="16"/>
      <c r="V2001" s="16" t="str">
        <f t="shared" si="6"/>
        <v>C</v>
      </c>
      <c r="W2001" s="13" t="str">
        <f t="shared" si="7"/>
        <v>Q4</v>
      </c>
      <c r="X2001" s="16" t="s">
        <v>5794</v>
      </c>
      <c r="Y2001" s="16" t="s">
        <v>5795</v>
      </c>
      <c r="Z2001" s="16" t="s">
        <v>43</v>
      </c>
    </row>
    <row r="2002" spans="1:26" ht="15" customHeight="1">
      <c r="A2002" s="48"/>
      <c r="B2002" s="48"/>
      <c r="C2002" s="150"/>
      <c r="D2002" s="151"/>
      <c r="E2002" s="152"/>
      <c r="F2002" s="153"/>
      <c r="G2002" s="153"/>
      <c r="H2002" s="154"/>
      <c r="I2002" s="65"/>
      <c r="J2002" s="65"/>
      <c r="K2002" s="65"/>
      <c r="L2002" s="65"/>
      <c r="M2002" s="65"/>
      <c r="N2002" s="65"/>
      <c r="O2002" s="65"/>
      <c r="P2002" s="65"/>
      <c r="Q2002" s="65"/>
      <c r="R2002" s="65"/>
      <c r="S2002" s="65"/>
      <c r="T2002" s="65"/>
      <c r="U2002" s="65"/>
      <c r="V2002" s="65"/>
      <c r="W2002" s="65"/>
      <c r="X2002" s="65"/>
      <c r="Y2002" s="65"/>
      <c r="Z2002" s="65"/>
    </row>
    <row r="2003" spans="1:26" ht="15" customHeight="1">
      <c r="A2003" s="48"/>
      <c r="B2003" s="48"/>
      <c r="C2003" s="150"/>
      <c r="D2003" s="150"/>
      <c r="E2003" s="152"/>
      <c r="F2003" s="153"/>
      <c r="G2003" s="153"/>
      <c r="H2003" s="154"/>
      <c r="I2003" s="65"/>
      <c r="J2003" s="65"/>
      <c r="K2003" s="65"/>
      <c r="L2003" s="65"/>
      <c r="M2003" s="65"/>
      <c r="N2003" s="65"/>
      <c r="O2003" s="65"/>
      <c r="P2003" s="65"/>
      <c r="Q2003" s="65"/>
      <c r="R2003" s="65"/>
      <c r="S2003" s="65"/>
      <c r="T2003" s="65"/>
      <c r="U2003" s="65"/>
      <c r="V2003" s="65"/>
      <c r="W2003" s="65"/>
      <c r="X2003" s="65"/>
      <c r="Y2003" s="65"/>
      <c r="Z2003" s="65"/>
    </row>
    <row r="2004" spans="1:26" ht="15" customHeight="1">
      <c r="A2004" s="48"/>
      <c r="B2004" s="48"/>
      <c r="C2004" s="150"/>
      <c r="D2004" s="150"/>
      <c r="E2004" s="155"/>
      <c r="F2004" s="155"/>
      <c r="G2004" s="155"/>
      <c r="H2004" s="156"/>
      <c r="I2004" s="156"/>
      <c r="J2004" s="156"/>
      <c r="K2004" s="156"/>
      <c r="L2004" s="156"/>
      <c r="M2004" s="157"/>
      <c r="N2004" s="157"/>
      <c r="O2004" s="157"/>
      <c r="P2004" s="157"/>
      <c r="Q2004" s="157"/>
      <c r="R2004" s="157"/>
      <c r="S2004" s="157"/>
      <c r="T2004" s="157"/>
      <c r="U2004" s="157"/>
      <c r="V2004" s="156"/>
      <c r="W2004" s="158"/>
      <c r="X2004" s="156"/>
      <c r="Y2004" s="156"/>
      <c r="Z2004" s="155"/>
    </row>
    <row r="2005" spans="1:26" ht="15" customHeight="1">
      <c r="A2005" s="48"/>
      <c r="B2005" s="48"/>
      <c r="C2005" s="150"/>
      <c r="D2005" s="150"/>
      <c r="E2005" s="155"/>
      <c r="F2005" s="155"/>
      <c r="G2005" s="155"/>
      <c r="H2005" s="156"/>
      <c r="I2005" s="156"/>
      <c r="J2005" s="156"/>
      <c r="K2005" s="156"/>
      <c r="L2005" s="156"/>
      <c r="M2005" s="157"/>
      <c r="N2005" s="157"/>
      <c r="O2005" s="157"/>
      <c r="P2005" s="157"/>
      <c r="Q2005" s="157"/>
      <c r="R2005" s="157"/>
      <c r="S2005" s="157"/>
      <c r="T2005" s="157"/>
      <c r="U2005" s="157"/>
      <c r="V2005" s="156"/>
      <c r="W2005" s="158"/>
      <c r="X2005" s="156"/>
      <c r="Y2005" s="156"/>
      <c r="Z2005" s="155"/>
    </row>
    <row r="2006" spans="1:26" ht="15" customHeight="1">
      <c r="A2006" s="48"/>
      <c r="B2006" s="48"/>
      <c r="C2006" s="150"/>
      <c r="D2006" s="150"/>
      <c r="E2006" s="155"/>
      <c r="F2006" s="155"/>
      <c r="G2006" s="155"/>
      <c r="H2006" s="156"/>
      <c r="I2006" s="156"/>
      <c r="J2006" s="156"/>
      <c r="K2006" s="156"/>
      <c r="L2006" s="156"/>
      <c r="M2006" s="157"/>
      <c r="N2006" s="157"/>
      <c r="O2006" s="157"/>
      <c r="P2006" s="157"/>
      <c r="Q2006" s="157"/>
      <c r="R2006" s="157"/>
      <c r="S2006" s="157"/>
      <c r="T2006" s="157"/>
      <c r="U2006" s="157"/>
      <c r="V2006" s="156"/>
      <c r="W2006" s="158"/>
      <c r="X2006" s="156"/>
      <c r="Y2006" s="156"/>
      <c r="Z2006" s="155"/>
    </row>
    <row r="2007" spans="1:26" ht="15" customHeight="1">
      <c r="A2007" s="48"/>
      <c r="B2007" s="48"/>
      <c r="C2007" s="150"/>
      <c r="D2007" s="150"/>
      <c r="E2007" s="155"/>
      <c r="F2007" s="155"/>
      <c r="G2007" s="155"/>
      <c r="H2007" s="156"/>
      <c r="I2007" s="156"/>
      <c r="J2007" s="156"/>
      <c r="K2007" s="156"/>
      <c r="L2007" s="156"/>
      <c r="M2007" s="157"/>
      <c r="N2007" s="157"/>
      <c r="O2007" s="157"/>
      <c r="P2007" s="157"/>
      <c r="Q2007" s="157"/>
      <c r="R2007" s="157"/>
      <c r="S2007" s="157"/>
      <c r="T2007" s="157"/>
      <c r="U2007" s="157"/>
      <c r="V2007" s="156"/>
      <c r="W2007" s="158"/>
      <c r="X2007" s="156"/>
      <c r="Y2007" s="156"/>
      <c r="Z2007" s="155"/>
    </row>
    <row r="2008" spans="1:26" ht="15" customHeight="1">
      <c r="A2008" s="48"/>
      <c r="B2008" s="48"/>
      <c r="C2008" s="150"/>
      <c r="D2008" s="150"/>
      <c r="E2008" s="155"/>
      <c r="F2008" s="155"/>
      <c r="G2008" s="155"/>
      <c r="H2008" s="156"/>
      <c r="I2008" s="156"/>
      <c r="J2008" s="156"/>
      <c r="K2008" s="156"/>
      <c r="L2008" s="156"/>
      <c r="M2008" s="157"/>
      <c r="N2008" s="157"/>
      <c r="O2008" s="157"/>
      <c r="P2008" s="157"/>
      <c r="Q2008" s="157"/>
      <c r="R2008" s="157"/>
      <c r="S2008" s="157"/>
      <c r="T2008" s="157"/>
      <c r="U2008" s="157"/>
      <c r="V2008" s="156"/>
      <c r="W2008" s="158"/>
      <c r="X2008" s="156"/>
      <c r="Y2008" s="156"/>
      <c r="Z2008" s="155"/>
    </row>
    <row r="2009" spans="1:26" ht="15" customHeight="1">
      <c r="A2009" s="48"/>
      <c r="B2009" s="48"/>
      <c r="C2009" s="150"/>
      <c r="D2009" s="150"/>
      <c r="E2009" s="155"/>
      <c r="F2009" s="155"/>
      <c r="G2009" s="155"/>
      <c r="H2009" s="156"/>
      <c r="I2009" s="156"/>
      <c r="J2009" s="156"/>
      <c r="K2009" s="156"/>
      <c r="L2009" s="156"/>
      <c r="M2009" s="157"/>
      <c r="N2009" s="157"/>
      <c r="O2009" s="157"/>
      <c r="P2009" s="157"/>
      <c r="Q2009" s="157"/>
      <c r="R2009" s="157"/>
      <c r="S2009" s="157"/>
      <c r="T2009" s="157"/>
      <c r="U2009" s="157"/>
      <c r="V2009" s="156"/>
      <c r="W2009" s="158"/>
      <c r="X2009" s="156"/>
      <c r="Y2009" s="156"/>
      <c r="Z2009" s="155"/>
    </row>
    <row r="2010" spans="1:26" ht="15" customHeight="1">
      <c r="A2010" s="48"/>
      <c r="B2010" s="48"/>
      <c r="C2010" s="150"/>
      <c r="D2010" s="150"/>
      <c r="E2010" s="155"/>
      <c r="F2010" s="155"/>
      <c r="G2010" s="155"/>
      <c r="H2010" s="156"/>
      <c r="I2010" s="156"/>
      <c r="J2010" s="156"/>
      <c r="K2010" s="156"/>
      <c r="L2010" s="156"/>
      <c r="M2010" s="157"/>
      <c r="N2010" s="157"/>
      <c r="O2010" s="157"/>
      <c r="P2010" s="157"/>
      <c r="Q2010" s="157"/>
      <c r="R2010" s="157"/>
      <c r="S2010" s="157"/>
      <c r="T2010" s="157"/>
      <c r="U2010" s="157"/>
      <c r="V2010" s="156"/>
      <c r="W2010" s="158"/>
      <c r="X2010" s="156"/>
      <c r="Y2010" s="156"/>
      <c r="Z2010" s="155"/>
    </row>
    <row r="2011" spans="1:26" ht="15" customHeight="1">
      <c r="A2011" s="48"/>
      <c r="B2011" s="48"/>
      <c r="C2011" s="150"/>
      <c r="D2011" s="150"/>
      <c r="E2011" s="155"/>
      <c r="F2011" s="155"/>
      <c r="G2011" s="155"/>
      <c r="H2011" s="156"/>
      <c r="I2011" s="156"/>
      <c r="J2011" s="156"/>
      <c r="K2011" s="156"/>
      <c r="L2011" s="156"/>
      <c r="M2011" s="157"/>
      <c r="N2011" s="157"/>
      <c r="O2011" s="157"/>
      <c r="P2011" s="157"/>
      <c r="Q2011" s="157"/>
      <c r="R2011" s="157"/>
      <c r="S2011" s="157"/>
      <c r="T2011" s="157"/>
      <c r="U2011" s="157"/>
      <c r="V2011" s="156"/>
      <c r="W2011" s="158"/>
      <c r="X2011" s="156"/>
      <c r="Y2011" s="156"/>
      <c r="Z2011" s="155"/>
    </row>
    <row r="2012" spans="1:26" ht="15" customHeight="1">
      <c r="A2012" s="48"/>
      <c r="B2012" s="48"/>
      <c r="C2012" s="150"/>
      <c r="D2012" s="150"/>
      <c r="E2012" s="155"/>
      <c r="F2012" s="155"/>
      <c r="G2012" s="155"/>
      <c r="H2012" s="156"/>
      <c r="I2012" s="156"/>
      <c r="J2012" s="156"/>
      <c r="K2012" s="156"/>
      <c r="L2012" s="156"/>
      <c r="M2012" s="157"/>
      <c r="N2012" s="157"/>
      <c r="O2012" s="157"/>
      <c r="P2012" s="157"/>
      <c r="Q2012" s="157"/>
      <c r="R2012" s="157"/>
      <c r="S2012" s="157"/>
      <c r="T2012" s="157"/>
      <c r="U2012" s="157"/>
      <c r="V2012" s="156"/>
      <c r="W2012" s="158"/>
      <c r="X2012" s="156"/>
      <c r="Y2012" s="156"/>
      <c r="Z2012" s="155"/>
    </row>
    <row r="2013" spans="1:26" ht="15" customHeight="1">
      <c r="A2013" s="48"/>
      <c r="B2013" s="48"/>
      <c r="C2013" s="150"/>
      <c r="D2013" s="150"/>
      <c r="E2013" s="155"/>
      <c r="F2013" s="155"/>
      <c r="G2013" s="155"/>
      <c r="H2013" s="156"/>
      <c r="I2013" s="156"/>
      <c r="J2013" s="156"/>
      <c r="K2013" s="156"/>
      <c r="L2013" s="156"/>
      <c r="M2013" s="157"/>
      <c r="N2013" s="157"/>
      <c r="O2013" s="157"/>
      <c r="P2013" s="157"/>
      <c r="Q2013" s="157"/>
      <c r="R2013" s="157"/>
      <c r="S2013" s="157"/>
      <c r="T2013" s="157"/>
      <c r="U2013" s="157"/>
      <c r="V2013" s="156"/>
      <c r="W2013" s="158"/>
      <c r="X2013" s="156"/>
      <c r="Y2013" s="156"/>
      <c r="Z2013" s="155"/>
    </row>
    <row r="2014" spans="1:26" ht="15" customHeight="1">
      <c r="A2014" s="48"/>
      <c r="B2014" s="48"/>
      <c r="C2014" s="150"/>
      <c r="D2014" s="150"/>
      <c r="E2014" s="155"/>
      <c r="F2014" s="155"/>
      <c r="G2014" s="155"/>
      <c r="H2014" s="156"/>
      <c r="I2014" s="156"/>
      <c r="J2014" s="156"/>
      <c r="K2014" s="156"/>
      <c r="L2014" s="156"/>
      <c r="M2014" s="157"/>
      <c r="N2014" s="157"/>
      <c r="O2014" s="157"/>
      <c r="P2014" s="157"/>
      <c r="Q2014" s="157"/>
      <c r="R2014" s="157"/>
      <c r="S2014" s="157"/>
      <c r="T2014" s="157"/>
      <c r="U2014" s="157"/>
      <c r="V2014" s="156"/>
      <c r="W2014" s="158"/>
      <c r="X2014" s="156"/>
      <c r="Y2014" s="156"/>
      <c r="Z2014" s="155"/>
    </row>
    <row r="2015" spans="1:26" ht="15" customHeight="1">
      <c r="A2015" s="48"/>
      <c r="B2015" s="48"/>
      <c r="C2015" s="150"/>
      <c r="D2015" s="150"/>
      <c r="E2015" s="155"/>
      <c r="F2015" s="155"/>
      <c r="G2015" s="155"/>
      <c r="H2015" s="156"/>
      <c r="I2015" s="156"/>
      <c r="J2015" s="156"/>
      <c r="K2015" s="156"/>
      <c r="L2015" s="156"/>
      <c r="M2015" s="157"/>
      <c r="N2015" s="157"/>
      <c r="O2015" s="157"/>
      <c r="P2015" s="157"/>
      <c r="Q2015" s="157"/>
      <c r="R2015" s="157"/>
      <c r="S2015" s="157"/>
      <c r="T2015" s="157"/>
      <c r="U2015" s="157"/>
      <c r="V2015" s="156"/>
      <c r="W2015" s="158"/>
      <c r="X2015" s="156"/>
      <c r="Y2015" s="156"/>
      <c r="Z2015" s="155"/>
    </row>
    <row r="2016" spans="1:26" ht="15" customHeight="1">
      <c r="A2016" s="48"/>
      <c r="B2016" s="48"/>
      <c r="C2016" s="150"/>
      <c r="D2016" s="150"/>
      <c r="E2016" s="155"/>
      <c r="F2016" s="155"/>
      <c r="G2016" s="155"/>
      <c r="H2016" s="156"/>
      <c r="I2016" s="156"/>
      <c r="J2016" s="156"/>
      <c r="K2016" s="156"/>
      <c r="L2016" s="156"/>
      <c r="M2016" s="157"/>
      <c r="N2016" s="157"/>
      <c r="O2016" s="157"/>
      <c r="P2016" s="157"/>
      <c r="Q2016" s="157"/>
      <c r="R2016" s="157"/>
      <c r="S2016" s="157"/>
      <c r="T2016" s="157"/>
      <c r="U2016" s="157"/>
      <c r="V2016" s="156"/>
      <c r="W2016" s="158"/>
      <c r="X2016" s="156"/>
      <c r="Y2016" s="156"/>
      <c r="Z2016" s="155"/>
    </row>
    <row r="2017" spans="1:26" ht="15" customHeight="1">
      <c r="A2017" s="48"/>
      <c r="B2017" s="48"/>
      <c r="C2017" s="150"/>
      <c r="D2017" s="150"/>
      <c r="E2017" s="155"/>
      <c r="F2017" s="155"/>
      <c r="G2017" s="155"/>
      <c r="H2017" s="156"/>
      <c r="I2017" s="156"/>
      <c r="J2017" s="156"/>
      <c r="K2017" s="156"/>
      <c r="L2017" s="156"/>
      <c r="M2017" s="157"/>
      <c r="N2017" s="157"/>
      <c r="O2017" s="157"/>
      <c r="P2017" s="157"/>
      <c r="Q2017" s="157"/>
      <c r="R2017" s="157"/>
      <c r="S2017" s="157"/>
      <c r="T2017" s="157"/>
      <c r="U2017" s="157"/>
      <c r="V2017" s="156"/>
      <c r="W2017" s="158"/>
      <c r="X2017" s="156"/>
      <c r="Y2017" s="156"/>
      <c r="Z2017" s="155"/>
    </row>
    <row r="2018" spans="1:26" ht="15" customHeight="1">
      <c r="A2018" s="48"/>
      <c r="B2018" s="48"/>
      <c r="C2018" s="150"/>
      <c r="D2018" s="150"/>
      <c r="E2018" s="155"/>
      <c r="F2018" s="155"/>
      <c r="G2018" s="155"/>
      <c r="H2018" s="156"/>
      <c r="I2018" s="156"/>
      <c r="J2018" s="156"/>
      <c r="K2018" s="156"/>
      <c r="L2018" s="156"/>
      <c r="M2018" s="157"/>
      <c r="N2018" s="157"/>
      <c r="O2018" s="157"/>
      <c r="P2018" s="157"/>
      <c r="Q2018" s="157"/>
      <c r="R2018" s="157"/>
      <c r="S2018" s="157"/>
      <c r="T2018" s="157"/>
      <c r="U2018" s="157"/>
      <c r="V2018" s="156"/>
      <c r="W2018" s="158"/>
      <c r="X2018" s="156"/>
      <c r="Y2018" s="156"/>
      <c r="Z2018" s="155"/>
    </row>
    <row r="2019" spans="1:26" ht="15" customHeight="1">
      <c r="A2019" s="48"/>
      <c r="B2019" s="48"/>
      <c r="C2019" s="150"/>
      <c r="D2019" s="150"/>
      <c r="E2019" s="155"/>
      <c r="F2019" s="155"/>
      <c r="G2019" s="155"/>
      <c r="H2019" s="156"/>
      <c r="I2019" s="156"/>
      <c r="J2019" s="156"/>
      <c r="K2019" s="156"/>
      <c r="L2019" s="156"/>
      <c r="M2019" s="157"/>
      <c r="N2019" s="157"/>
      <c r="O2019" s="157"/>
      <c r="P2019" s="157"/>
      <c r="Q2019" s="157"/>
      <c r="R2019" s="157"/>
      <c r="S2019" s="157"/>
      <c r="T2019" s="157"/>
      <c r="U2019" s="157"/>
      <c r="V2019" s="156"/>
      <c r="W2019" s="158"/>
      <c r="X2019" s="156"/>
      <c r="Y2019" s="156"/>
      <c r="Z2019" s="155"/>
    </row>
    <row r="2020" spans="1:26" ht="15" customHeight="1">
      <c r="A2020" s="48"/>
      <c r="B2020" s="48"/>
      <c r="C2020" s="150"/>
      <c r="D2020" s="150"/>
      <c r="E2020" s="155"/>
      <c r="F2020" s="155"/>
      <c r="G2020" s="155"/>
      <c r="H2020" s="156"/>
      <c r="I2020" s="156"/>
      <c r="J2020" s="156"/>
      <c r="K2020" s="156"/>
      <c r="L2020" s="156"/>
      <c r="M2020" s="157"/>
      <c r="N2020" s="157"/>
      <c r="O2020" s="157"/>
      <c r="P2020" s="157"/>
      <c r="Q2020" s="157"/>
      <c r="R2020" s="157"/>
      <c r="S2020" s="157"/>
      <c r="T2020" s="157"/>
      <c r="U2020" s="157"/>
      <c r="V2020" s="156"/>
      <c r="W2020" s="158"/>
      <c r="X2020" s="156"/>
      <c r="Y2020" s="156"/>
      <c r="Z2020" s="155"/>
    </row>
    <row r="2021" spans="1:26" ht="15" customHeight="1">
      <c r="A2021" s="48"/>
      <c r="B2021" s="48"/>
      <c r="C2021" s="150"/>
      <c r="D2021" s="150"/>
      <c r="E2021" s="155"/>
      <c r="F2021" s="155"/>
      <c r="G2021" s="155"/>
      <c r="H2021" s="156"/>
      <c r="I2021" s="156"/>
      <c r="J2021" s="156"/>
      <c r="K2021" s="156"/>
      <c r="L2021" s="156"/>
      <c r="M2021" s="157"/>
      <c r="N2021" s="157"/>
      <c r="O2021" s="157"/>
      <c r="P2021" s="157"/>
      <c r="Q2021" s="157"/>
      <c r="R2021" s="157"/>
      <c r="S2021" s="157"/>
      <c r="T2021" s="157"/>
      <c r="U2021" s="157"/>
      <c r="V2021" s="156"/>
      <c r="W2021" s="158"/>
      <c r="X2021" s="156"/>
      <c r="Y2021" s="156"/>
      <c r="Z2021" s="155"/>
    </row>
    <row r="2022" spans="1:26" ht="15" customHeight="1">
      <c r="A2022" s="48"/>
      <c r="B2022" s="48"/>
      <c r="C2022" s="150"/>
      <c r="D2022" s="150"/>
      <c r="E2022" s="155"/>
      <c r="F2022" s="155"/>
      <c r="G2022" s="155"/>
      <c r="H2022" s="156"/>
      <c r="I2022" s="156"/>
      <c r="J2022" s="156"/>
      <c r="K2022" s="156"/>
      <c r="L2022" s="156"/>
      <c r="M2022" s="157"/>
      <c r="N2022" s="157"/>
      <c r="O2022" s="157"/>
      <c r="P2022" s="157"/>
      <c r="Q2022" s="157"/>
      <c r="R2022" s="157"/>
      <c r="S2022" s="157"/>
      <c r="T2022" s="157"/>
      <c r="U2022" s="157"/>
      <c r="V2022" s="156"/>
      <c r="W2022" s="158"/>
      <c r="X2022" s="156"/>
      <c r="Y2022" s="156"/>
      <c r="Z2022" s="155"/>
    </row>
    <row r="2023" spans="1:26" ht="15" customHeight="1">
      <c r="A2023" s="48"/>
      <c r="B2023" s="48"/>
      <c r="C2023" s="150"/>
      <c r="D2023" s="150"/>
      <c r="E2023" s="155"/>
      <c r="F2023" s="155"/>
      <c r="G2023" s="155"/>
      <c r="H2023" s="156"/>
      <c r="I2023" s="156"/>
      <c r="J2023" s="156"/>
      <c r="K2023" s="156"/>
      <c r="L2023" s="156"/>
      <c r="M2023" s="157"/>
      <c r="N2023" s="157"/>
      <c r="O2023" s="157"/>
      <c r="P2023" s="157"/>
      <c r="Q2023" s="157"/>
      <c r="R2023" s="157"/>
      <c r="S2023" s="157"/>
      <c r="T2023" s="157"/>
      <c r="U2023" s="157"/>
      <c r="V2023" s="156"/>
      <c r="W2023" s="158"/>
      <c r="X2023" s="156"/>
      <c r="Y2023" s="156"/>
      <c r="Z2023" s="155"/>
    </row>
    <row r="2024" spans="1:26" ht="15" customHeight="1">
      <c r="A2024" s="48"/>
      <c r="B2024" s="48"/>
      <c r="C2024" s="150"/>
      <c r="D2024" s="150"/>
      <c r="E2024" s="155"/>
      <c r="F2024" s="155"/>
      <c r="G2024" s="155"/>
      <c r="H2024" s="156"/>
      <c r="I2024" s="156"/>
      <c r="J2024" s="156"/>
      <c r="K2024" s="156"/>
      <c r="L2024" s="156"/>
      <c r="M2024" s="157"/>
      <c r="N2024" s="157"/>
      <c r="O2024" s="157"/>
      <c r="P2024" s="157"/>
      <c r="Q2024" s="157"/>
      <c r="R2024" s="157"/>
      <c r="S2024" s="157"/>
      <c r="T2024" s="157"/>
      <c r="U2024" s="157"/>
      <c r="V2024" s="156"/>
      <c r="W2024" s="158"/>
      <c r="X2024" s="156"/>
      <c r="Y2024" s="156"/>
      <c r="Z2024" s="155"/>
    </row>
    <row r="2025" spans="1:26" ht="15" customHeight="1">
      <c r="A2025" s="48"/>
      <c r="B2025" s="48"/>
      <c r="C2025" s="150"/>
      <c r="D2025" s="150"/>
      <c r="E2025" s="155"/>
      <c r="F2025" s="155"/>
      <c r="G2025" s="155"/>
      <c r="H2025" s="156"/>
      <c r="I2025" s="156"/>
      <c r="J2025" s="156"/>
      <c r="K2025" s="156"/>
      <c r="L2025" s="156"/>
      <c r="M2025" s="157"/>
      <c r="N2025" s="157"/>
      <c r="O2025" s="157"/>
      <c r="P2025" s="157"/>
      <c r="Q2025" s="157"/>
      <c r="R2025" s="157"/>
      <c r="S2025" s="157"/>
      <c r="T2025" s="157"/>
      <c r="U2025" s="157"/>
      <c r="V2025" s="156"/>
      <c r="W2025" s="158"/>
      <c r="X2025" s="156"/>
      <c r="Y2025" s="156"/>
      <c r="Z2025" s="155"/>
    </row>
    <row r="2026" spans="1:26" ht="15" customHeight="1">
      <c r="A2026" s="48"/>
      <c r="B2026" s="48"/>
      <c r="C2026" s="150"/>
      <c r="D2026" s="150"/>
      <c r="E2026" s="155"/>
      <c r="F2026" s="155"/>
      <c r="G2026" s="155"/>
      <c r="H2026" s="156"/>
      <c r="I2026" s="156"/>
      <c r="J2026" s="156"/>
      <c r="K2026" s="156"/>
      <c r="L2026" s="156"/>
      <c r="M2026" s="157"/>
      <c r="N2026" s="157"/>
      <c r="O2026" s="157"/>
      <c r="P2026" s="157"/>
      <c r="Q2026" s="157"/>
      <c r="R2026" s="157"/>
      <c r="S2026" s="157"/>
      <c r="T2026" s="157"/>
      <c r="U2026" s="157"/>
      <c r="V2026" s="156"/>
      <c r="W2026" s="158"/>
      <c r="X2026" s="156"/>
      <c r="Y2026" s="156"/>
      <c r="Z2026" s="155"/>
    </row>
    <row r="2027" spans="1:26" ht="15" customHeight="1">
      <c r="A2027" s="48"/>
      <c r="B2027" s="48"/>
      <c r="C2027" s="150"/>
      <c r="D2027" s="150"/>
      <c r="E2027" s="155"/>
      <c r="F2027" s="155"/>
      <c r="G2027" s="155"/>
      <c r="H2027" s="156"/>
      <c r="I2027" s="156"/>
      <c r="J2027" s="156"/>
      <c r="K2027" s="156"/>
      <c r="L2027" s="156"/>
      <c r="M2027" s="157"/>
      <c r="N2027" s="157"/>
      <c r="O2027" s="157"/>
      <c r="P2027" s="157"/>
      <c r="Q2027" s="157"/>
      <c r="R2027" s="157"/>
      <c r="S2027" s="157"/>
      <c r="T2027" s="157"/>
      <c r="U2027" s="157"/>
      <c r="V2027" s="156"/>
      <c r="W2027" s="158"/>
      <c r="X2027" s="156"/>
      <c r="Y2027" s="156"/>
      <c r="Z2027" s="155"/>
    </row>
    <row r="2028" spans="1:26" ht="15" customHeight="1">
      <c r="A2028" s="48"/>
      <c r="B2028" s="48"/>
      <c r="C2028" s="150"/>
      <c r="D2028" s="150"/>
      <c r="E2028" s="155"/>
      <c r="F2028" s="155"/>
      <c r="G2028" s="155"/>
      <c r="H2028" s="156"/>
      <c r="I2028" s="156"/>
      <c r="J2028" s="156"/>
      <c r="K2028" s="156"/>
      <c r="L2028" s="156"/>
      <c r="M2028" s="157"/>
      <c r="N2028" s="157"/>
      <c r="O2028" s="157"/>
      <c r="P2028" s="157"/>
      <c r="Q2028" s="157"/>
      <c r="R2028" s="157"/>
      <c r="S2028" s="157"/>
      <c r="T2028" s="157"/>
      <c r="U2028" s="157"/>
      <c r="V2028" s="156"/>
      <c r="W2028" s="158"/>
      <c r="X2028" s="156"/>
      <c r="Y2028" s="156"/>
      <c r="Z2028" s="155"/>
    </row>
    <row r="2029" spans="1:26" ht="15" customHeight="1">
      <c r="A2029" s="48"/>
      <c r="B2029" s="48"/>
      <c r="C2029" s="150"/>
      <c r="D2029" s="150"/>
      <c r="E2029" s="155"/>
      <c r="F2029" s="155"/>
      <c r="G2029" s="155"/>
      <c r="H2029" s="156"/>
      <c r="I2029" s="156"/>
      <c r="J2029" s="156"/>
      <c r="K2029" s="156"/>
      <c r="L2029" s="156"/>
      <c r="M2029" s="157"/>
      <c r="N2029" s="157"/>
      <c r="O2029" s="157"/>
      <c r="P2029" s="157"/>
      <c r="Q2029" s="157"/>
      <c r="R2029" s="157"/>
      <c r="S2029" s="157"/>
      <c r="T2029" s="157"/>
      <c r="U2029" s="157"/>
      <c r="V2029" s="156"/>
      <c r="W2029" s="158"/>
      <c r="X2029" s="156"/>
      <c r="Y2029" s="156"/>
      <c r="Z2029" s="155"/>
    </row>
    <row r="2030" spans="1:26" ht="15" customHeight="1">
      <c r="A2030" s="48"/>
      <c r="B2030" s="48"/>
      <c r="C2030" s="150"/>
      <c r="D2030" s="150"/>
      <c r="E2030" s="155"/>
      <c r="F2030" s="155"/>
      <c r="G2030" s="155"/>
      <c r="H2030" s="156"/>
      <c r="I2030" s="156"/>
      <c r="J2030" s="156"/>
      <c r="K2030" s="156"/>
      <c r="L2030" s="156"/>
      <c r="M2030" s="157"/>
      <c r="N2030" s="157"/>
      <c r="O2030" s="157"/>
      <c r="P2030" s="157"/>
      <c r="Q2030" s="157"/>
      <c r="R2030" s="157"/>
      <c r="S2030" s="157"/>
      <c r="T2030" s="157"/>
      <c r="U2030" s="157"/>
      <c r="V2030" s="156"/>
      <c r="W2030" s="158"/>
      <c r="X2030" s="156"/>
      <c r="Y2030" s="156"/>
      <c r="Z2030" s="155"/>
    </row>
    <row r="2031" spans="1:26" ht="15" customHeight="1">
      <c r="A2031" s="48"/>
      <c r="B2031" s="48"/>
      <c r="C2031" s="150"/>
      <c r="D2031" s="150"/>
      <c r="E2031" s="155"/>
      <c r="F2031" s="155"/>
      <c r="G2031" s="155"/>
      <c r="H2031" s="156"/>
      <c r="I2031" s="156"/>
      <c r="J2031" s="156"/>
      <c r="K2031" s="156"/>
      <c r="L2031" s="156"/>
      <c r="M2031" s="157"/>
      <c r="N2031" s="157"/>
      <c r="O2031" s="157"/>
      <c r="P2031" s="157"/>
      <c r="Q2031" s="157"/>
      <c r="R2031" s="157"/>
      <c r="S2031" s="157"/>
      <c r="T2031" s="157"/>
      <c r="U2031" s="157"/>
      <c r="V2031" s="156"/>
      <c r="W2031" s="158"/>
      <c r="X2031" s="156"/>
      <c r="Y2031" s="156"/>
      <c r="Z2031" s="155"/>
    </row>
    <row r="2032" spans="1:26" ht="15" customHeight="1">
      <c r="A2032" s="48"/>
      <c r="B2032" s="48"/>
      <c r="C2032" s="150"/>
      <c r="D2032" s="150"/>
      <c r="E2032" s="155"/>
      <c r="F2032" s="155"/>
      <c r="G2032" s="155"/>
      <c r="H2032" s="156"/>
      <c r="I2032" s="156"/>
      <c r="J2032" s="156"/>
      <c r="K2032" s="156"/>
      <c r="L2032" s="156"/>
      <c r="M2032" s="157"/>
      <c r="N2032" s="157"/>
      <c r="O2032" s="157"/>
      <c r="P2032" s="157"/>
      <c r="Q2032" s="157"/>
      <c r="R2032" s="157"/>
      <c r="S2032" s="157"/>
      <c r="T2032" s="157"/>
      <c r="U2032" s="157"/>
      <c r="V2032" s="156"/>
      <c r="W2032" s="158"/>
      <c r="X2032" s="156"/>
      <c r="Y2032" s="156"/>
      <c r="Z2032" s="155"/>
    </row>
    <row r="2033" spans="1:26" ht="15" customHeight="1">
      <c r="A2033" s="48"/>
      <c r="B2033" s="48"/>
      <c r="C2033" s="150"/>
      <c r="D2033" s="150"/>
      <c r="E2033" s="155"/>
      <c r="F2033" s="155"/>
      <c r="G2033" s="155"/>
      <c r="H2033" s="156"/>
      <c r="I2033" s="156"/>
      <c r="J2033" s="156"/>
      <c r="K2033" s="156"/>
      <c r="L2033" s="156"/>
      <c r="M2033" s="157"/>
      <c r="N2033" s="157"/>
      <c r="O2033" s="157"/>
      <c r="P2033" s="157"/>
      <c r="Q2033" s="157"/>
      <c r="R2033" s="157"/>
      <c r="S2033" s="157"/>
      <c r="T2033" s="157"/>
      <c r="U2033" s="157"/>
      <c r="V2033" s="156"/>
      <c r="W2033" s="158"/>
      <c r="X2033" s="156"/>
      <c r="Y2033" s="156"/>
      <c r="Z2033" s="155"/>
    </row>
    <row r="2034" spans="1:26" ht="15" customHeight="1">
      <c r="A2034" s="48"/>
      <c r="B2034" s="48"/>
      <c r="C2034" s="150"/>
      <c r="D2034" s="150"/>
      <c r="E2034" s="155"/>
      <c r="F2034" s="155"/>
      <c r="G2034" s="155"/>
      <c r="H2034" s="156"/>
      <c r="I2034" s="156"/>
      <c r="J2034" s="156"/>
      <c r="K2034" s="156"/>
      <c r="L2034" s="156"/>
      <c r="M2034" s="157"/>
      <c r="N2034" s="157"/>
      <c r="O2034" s="157"/>
      <c r="P2034" s="157"/>
      <c r="Q2034" s="157"/>
      <c r="R2034" s="157"/>
      <c r="S2034" s="157"/>
      <c r="T2034" s="157"/>
      <c r="U2034" s="157"/>
      <c r="V2034" s="156"/>
      <c r="W2034" s="158"/>
      <c r="X2034" s="156"/>
      <c r="Y2034" s="156"/>
      <c r="Z2034" s="155"/>
    </row>
    <row r="2035" spans="1:26" ht="15" customHeight="1">
      <c r="A2035" s="48"/>
      <c r="B2035" s="48"/>
      <c r="C2035" s="150"/>
      <c r="D2035" s="150"/>
      <c r="E2035" s="155"/>
      <c r="F2035" s="155"/>
      <c r="G2035" s="155"/>
      <c r="H2035" s="156"/>
      <c r="I2035" s="156"/>
      <c r="J2035" s="156"/>
      <c r="K2035" s="156"/>
      <c r="L2035" s="156"/>
      <c r="M2035" s="157"/>
      <c r="N2035" s="157"/>
      <c r="O2035" s="157"/>
      <c r="P2035" s="157"/>
      <c r="Q2035" s="157"/>
      <c r="R2035" s="157"/>
      <c r="S2035" s="157"/>
      <c r="T2035" s="157"/>
      <c r="U2035" s="157"/>
      <c r="V2035" s="156"/>
      <c r="W2035" s="158"/>
      <c r="X2035" s="156"/>
      <c r="Y2035" s="156"/>
      <c r="Z2035" s="155"/>
    </row>
    <row r="2036" spans="1:26" ht="15" customHeight="1">
      <c r="A2036" s="48"/>
      <c r="B2036" s="48"/>
      <c r="C2036" s="150"/>
      <c r="D2036" s="150"/>
      <c r="E2036" s="152"/>
      <c r="F2036" s="153"/>
      <c r="G2036" s="153"/>
      <c r="H2036" s="154"/>
      <c r="I2036" s="65"/>
      <c r="J2036" s="65"/>
      <c r="K2036" s="65"/>
      <c r="L2036" s="65"/>
      <c r="M2036" s="65"/>
      <c r="N2036" s="65"/>
      <c r="O2036" s="65"/>
      <c r="P2036" s="65"/>
      <c r="Q2036" s="65"/>
      <c r="R2036" s="65"/>
      <c r="S2036" s="65"/>
      <c r="T2036" s="65"/>
      <c r="U2036" s="65"/>
      <c r="V2036" s="65"/>
      <c r="W2036" s="65"/>
      <c r="X2036" s="65"/>
      <c r="Y2036" s="65"/>
      <c r="Z2036" s="65"/>
    </row>
    <row r="2037" spans="1:26" ht="15" customHeight="1">
      <c r="A2037" s="48"/>
      <c r="B2037" s="48"/>
      <c r="C2037" s="150"/>
      <c r="D2037" s="150"/>
      <c r="E2037" s="152"/>
      <c r="F2037" s="153"/>
      <c r="G2037" s="153"/>
      <c r="H2037" s="154"/>
      <c r="I2037" s="65"/>
      <c r="J2037" s="65"/>
      <c r="K2037" s="65"/>
      <c r="L2037" s="65"/>
      <c r="M2037" s="65"/>
      <c r="N2037" s="65"/>
      <c r="O2037" s="65"/>
      <c r="P2037" s="65"/>
      <c r="Q2037" s="65"/>
      <c r="R2037" s="65"/>
      <c r="S2037" s="65"/>
      <c r="T2037" s="65"/>
      <c r="U2037" s="65"/>
      <c r="V2037" s="65"/>
      <c r="W2037" s="65"/>
      <c r="X2037" s="65"/>
      <c r="Y2037" s="65"/>
      <c r="Z2037" s="65"/>
    </row>
    <row r="2038" spans="1:26" ht="15" customHeight="1">
      <c r="A2038" s="48"/>
      <c r="B2038" s="48"/>
      <c r="C2038" s="150"/>
      <c r="D2038" s="150"/>
      <c r="E2038" s="152"/>
      <c r="F2038" s="153"/>
      <c r="G2038" s="153"/>
      <c r="H2038" s="154"/>
      <c r="I2038" s="65"/>
      <c r="J2038" s="65"/>
      <c r="K2038" s="65"/>
      <c r="L2038" s="65"/>
      <c r="M2038" s="65"/>
      <c r="N2038" s="65"/>
      <c r="O2038" s="65"/>
      <c r="P2038" s="65"/>
      <c r="Q2038" s="65"/>
      <c r="R2038" s="65"/>
      <c r="S2038" s="65"/>
      <c r="T2038" s="65"/>
      <c r="U2038" s="65"/>
      <c r="V2038" s="65"/>
      <c r="W2038" s="65"/>
      <c r="X2038" s="65"/>
      <c r="Y2038" s="65"/>
      <c r="Z2038" s="65"/>
    </row>
    <row r="2039" spans="1:26" ht="15" customHeight="1">
      <c r="A2039" s="48"/>
      <c r="B2039" s="48"/>
      <c r="C2039" s="150"/>
      <c r="D2039" s="150"/>
      <c r="E2039" s="152"/>
      <c r="F2039" s="153"/>
      <c r="G2039" s="153"/>
      <c r="H2039" s="154"/>
      <c r="I2039" s="65"/>
      <c r="J2039" s="65"/>
      <c r="K2039" s="65"/>
      <c r="L2039" s="65"/>
      <c r="M2039" s="65"/>
      <c r="N2039" s="65"/>
      <c r="O2039" s="65"/>
      <c r="P2039" s="65"/>
      <c r="Q2039" s="65"/>
      <c r="R2039" s="65"/>
      <c r="S2039" s="65"/>
      <c r="T2039" s="65"/>
      <c r="U2039" s="65"/>
      <c r="V2039" s="65"/>
      <c r="W2039" s="65"/>
      <c r="X2039" s="65"/>
      <c r="Y2039" s="65"/>
      <c r="Z2039" s="65"/>
    </row>
    <row r="2040" spans="1:26" ht="15" customHeight="1">
      <c r="A2040" s="48"/>
      <c r="B2040" s="48"/>
      <c r="C2040" s="150"/>
      <c r="D2040" s="150"/>
      <c r="E2040" s="152"/>
      <c r="F2040" s="153"/>
      <c r="G2040" s="153"/>
      <c r="H2040" s="154"/>
      <c r="I2040" s="65"/>
      <c r="J2040" s="65"/>
      <c r="K2040" s="65"/>
      <c r="L2040" s="65"/>
      <c r="M2040" s="65"/>
      <c r="N2040" s="65"/>
      <c r="O2040" s="65"/>
      <c r="P2040" s="65"/>
      <c r="Q2040" s="65"/>
      <c r="R2040" s="65"/>
      <c r="S2040" s="65"/>
      <c r="T2040" s="65"/>
      <c r="U2040" s="65"/>
      <c r="V2040" s="65"/>
      <c r="W2040" s="65"/>
      <c r="X2040" s="65"/>
      <c r="Y2040" s="65"/>
      <c r="Z2040" s="65"/>
    </row>
    <row r="2041" spans="1:26" ht="15" customHeight="1">
      <c r="A2041" s="48"/>
      <c r="B2041" s="48"/>
      <c r="C2041" s="150"/>
      <c r="D2041" s="150"/>
      <c r="E2041" s="152"/>
      <c r="F2041" s="153"/>
      <c r="G2041" s="153"/>
      <c r="H2041" s="154"/>
      <c r="I2041" s="65"/>
      <c r="J2041" s="65"/>
      <c r="K2041" s="65"/>
      <c r="L2041" s="65"/>
      <c r="M2041" s="65"/>
      <c r="N2041" s="65"/>
      <c r="O2041" s="65"/>
      <c r="P2041" s="65"/>
      <c r="Q2041" s="65"/>
      <c r="R2041" s="65"/>
      <c r="S2041" s="65"/>
      <c r="T2041" s="65"/>
      <c r="U2041" s="65"/>
      <c r="V2041" s="65"/>
      <c r="W2041" s="65"/>
      <c r="X2041" s="65"/>
      <c r="Y2041" s="65"/>
      <c r="Z2041" s="65"/>
    </row>
    <row r="2042" spans="1:26" ht="15" customHeight="1">
      <c r="A2042" s="48"/>
      <c r="B2042" s="48"/>
      <c r="C2042" s="150"/>
      <c r="D2042" s="150"/>
      <c r="E2042" s="152"/>
      <c r="F2042" s="153"/>
      <c r="G2042" s="153"/>
      <c r="H2042" s="154"/>
      <c r="I2042" s="65"/>
      <c r="J2042" s="65"/>
      <c r="K2042" s="65"/>
      <c r="L2042" s="65"/>
      <c r="M2042" s="65"/>
      <c r="N2042" s="65"/>
      <c r="O2042" s="65"/>
      <c r="P2042" s="65"/>
      <c r="Q2042" s="65"/>
      <c r="R2042" s="65"/>
      <c r="S2042" s="65"/>
      <c r="T2042" s="65"/>
      <c r="U2042" s="65"/>
      <c r="V2042" s="65"/>
      <c r="W2042" s="65"/>
      <c r="X2042" s="65"/>
      <c r="Y2042" s="65"/>
      <c r="Z2042" s="65"/>
    </row>
    <row r="2043" spans="1:26" ht="15" customHeight="1">
      <c r="A2043" s="48"/>
      <c r="B2043" s="48"/>
      <c r="C2043" s="150"/>
      <c r="D2043" s="150"/>
      <c r="E2043" s="152"/>
      <c r="F2043" s="153"/>
      <c r="G2043" s="153"/>
      <c r="H2043" s="154"/>
      <c r="I2043" s="65"/>
      <c r="J2043" s="65"/>
      <c r="K2043" s="65"/>
      <c r="L2043" s="65"/>
      <c r="M2043" s="65"/>
      <c r="N2043" s="65"/>
      <c r="O2043" s="65"/>
      <c r="P2043" s="65"/>
      <c r="Q2043" s="65"/>
      <c r="R2043" s="65"/>
      <c r="S2043" s="65"/>
      <c r="T2043" s="65"/>
      <c r="U2043" s="65"/>
      <c r="V2043" s="65"/>
      <c r="W2043" s="65"/>
      <c r="X2043" s="65"/>
      <c r="Y2043" s="65"/>
      <c r="Z2043" s="65"/>
    </row>
    <row r="2044" spans="1:26" ht="15" customHeight="1">
      <c r="A2044" s="48"/>
      <c r="B2044" s="48"/>
      <c r="C2044" s="150"/>
      <c r="D2044" s="150"/>
      <c r="E2044" s="152"/>
      <c r="F2044" s="153"/>
      <c r="G2044" s="153"/>
      <c r="H2044" s="154"/>
      <c r="I2044" s="65"/>
      <c r="J2044" s="65"/>
      <c r="K2044" s="65"/>
      <c r="L2044" s="65"/>
      <c r="M2044" s="65"/>
      <c r="N2044" s="65"/>
      <c r="O2044" s="65"/>
      <c r="P2044" s="65"/>
      <c r="Q2044" s="65"/>
      <c r="R2044" s="65"/>
      <c r="S2044" s="65"/>
      <c r="T2044" s="65"/>
      <c r="U2044" s="65"/>
      <c r="V2044" s="65"/>
      <c r="W2044" s="65"/>
      <c r="X2044" s="65"/>
      <c r="Y2044" s="65"/>
      <c r="Z2044" s="65"/>
    </row>
    <row r="2045" spans="1:26" ht="15" customHeight="1">
      <c r="A2045" s="48"/>
      <c r="B2045" s="48"/>
      <c r="C2045" s="150"/>
      <c r="D2045" s="150"/>
      <c r="E2045" s="152"/>
      <c r="F2045" s="153"/>
      <c r="G2045" s="153"/>
      <c r="H2045" s="154"/>
      <c r="I2045" s="65"/>
      <c r="J2045" s="65"/>
      <c r="K2045" s="65"/>
      <c r="L2045" s="65"/>
      <c r="M2045" s="65"/>
      <c r="N2045" s="65"/>
      <c r="O2045" s="65"/>
      <c r="P2045" s="65"/>
      <c r="Q2045" s="65"/>
      <c r="R2045" s="65"/>
      <c r="S2045" s="65"/>
      <c r="T2045" s="65"/>
      <c r="U2045" s="65"/>
      <c r="V2045" s="65"/>
      <c r="W2045" s="65"/>
      <c r="X2045" s="65"/>
      <c r="Y2045" s="65"/>
      <c r="Z2045" s="65"/>
    </row>
    <row r="2046" spans="1:26" ht="15" customHeight="1">
      <c r="A2046" s="48"/>
      <c r="B2046" s="48"/>
      <c r="C2046" s="150"/>
      <c r="D2046" s="150"/>
      <c r="E2046" s="152"/>
      <c r="F2046" s="153"/>
      <c r="G2046" s="153"/>
      <c r="H2046" s="154"/>
      <c r="I2046" s="65"/>
      <c r="J2046" s="65"/>
      <c r="K2046" s="65"/>
      <c r="L2046" s="65"/>
      <c r="M2046" s="65"/>
      <c r="N2046" s="65"/>
      <c r="O2046" s="65"/>
      <c r="P2046" s="65"/>
      <c r="Q2046" s="65"/>
      <c r="R2046" s="65"/>
      <c r="S2046" s="65"/>
      <c r="T2046" s="65"/>
      <c r="U2046" s="65"/>
      <c r="V2046" s="65"/>
      <c r="W2046" s="65"/>
      <c r="X2046" s="65"/>
      <c r="Y2046" s="65"/>
      <c r="Z2046" s="65"/>
    </row>
    <row r="2047" spans="1:26" ht="15" customHeight="1">
      <c r="A2047" s="48"/>
      <c r="B2047" s="48"/>
      <c r="C2047" s="150"/>
      <c r="D2047" s="150"/>
      <c r="E2047" s="152"/>
      <c r="F2047" s="153"/>
      <c r="G2047" s="153"/>
      <c r="H2047" s="154"/>
      <c r="I2047" s="65"/>
      <c r="J2047" s="65"/>
      <c r="K2047" s="65"/>
      <c r="L2047" s="65"/>
      <c r="M2047" s="65"/>
      <c r="N2047" s="65"/>
      <c r="O2047" s="65"/>
      <c r="P2047" s="65"/>
      <c r="Q2047" s="65"/>
      <c r="R2047" s="65"/>
      <c r="S2047" s="65"/>
      <c r="T2047" s="65"/>
      <c r="U2047" s="65"/>
      <c r="V2047" s="65"/>
      <c r="W2047" s="65"/>
      <c r="X2047" s="65"/>
      <c r="Y2047" s="65"/>
      <c r="Z2047" s="65"/>
    </row>
    <row r="2048" spans="1:26" ht="15" customHeight="1">
      <c r="A2048" s="48"/>
      <c r="B2048" s="48"/>
      <c r="C2048" s="150"/>
      <c r="D2048" s="150"/>
      <c r="E2048" s="152"/>
      <c r="F2048" s="153"/>
      <c r="G2048" s="153"/>
      <c r="H2048" s="154"/>
      <c r="I2048" s="65"/>
      <c r="J2048" s="65"/>
      <c r="K2048" s="65"/>
      <c r="L2048" s="65"/>
      <c r="M2048" s="65"/>
      <c r="N2048" s="65"/>
      <c r="O2048" s="65"/>
      <c r="P2048" s="65"/>
      <c r="Q2048" s="65"/>
      <c r="R2048" s="65"/>
      <c r="S2048" s="65"/>
      <c r="T2048" s="65"/>
      <c r="U2048" s="65"/>
      <c r="V2048" s="65"/>
      <c r="W2048" s="65"/>
      <c r="X2048" s="65"/>
      <c r="Y2048" s="65"/>
      <c r="Z2048" s="65"/>
    </row>
    <row r="2049" spans="1:26" ht="15" customHeight="1">
      <c r="A2049" s="48"/>
      <c r="B2049" s="48"/>
      <c r="C2049" s="150"/>
      <c r="D2049" s="150"/>
      <c r="E2049" s="152"/>
      <c r="F2049" s="153"/>
      <c r="G2049" s="153"/>
      <c r="H2049" s="154"/>
      <c r="I2049" s="65"/>
      <c r="J2049" s="65"/>
      <c r="K2049" s="65"/>
      <c r="L2049" s="65"/>
      <c r="M2049" s="65"/>
      <c r="N2049" s="65"/>
      <c r="O2049" s="65"/>
      <c r="P2049" s="65"/>
      <c r="Q2049" s="65"/>
      <c r="R2049" s="65"/>
      <c r="S2049" s="65"/>
      <c r="T2049" s="65"/>
      <c r="U2049" s="65"/>
      <c r="V2049" s="65"/>
      <c r="W2049" s="65"/>
      <c r="X2049" s="65"/>
      <c r="Y2049" s="65"/>
      <c r="Z2049" s="65"/>
    </row>
    <row r="2050" spans="1:26" ht="15" customHeight="1">
      <c r="A2050" s="48"/>
      <c r="B2050" s="48"/>
      <c r="C2050" s="150"/>
      <c r="D2050" s="150"/>
      <c r="E2050" s="152"/>
      <c r="F2050" s="153"/>
      <c r="G2050" s="153"/>
      <c r="H2050" s="154"/>
      <c r="I2050" s="65"/>
      <c r="J2050" s="65"/>
      <c r="K2050" s="65"/>
      <c r="L2050" s="65"/>
      <c r="M2050" s="65"/>
      <c r="N2050" s="65"/>
      <c r="O2050" s="65"/>
      <c r="P2050" s="65"/>
      <c r="Q2050" s="65"/>
      <c r="R2050" s="65"/>
      <c r="S2050" s="65"/>
      <c r="T2050" s="65"/>
      <c r="U2050" s="65"/>
      <c r="V2050" s="65"/>
      <c r="W2050" s="65"/>
      <c r="X2050" s="65"/>
      <c r="Y2050" s="65"/>
      <c r="Z2050" s="65"/>
    </row>
    <row r="2051" spans="1:26" ht="15" customHeight="1">
      <c r="A2051" s="48"/>
      <c r="B2051" s="48"/>
      <c r="C2051" s="150"/>
      <c r="D2051" s="150"/>
      <c r="E2051" s="152"/>
      <c r="F2051" s="153"/>
      <c r="G2051" s="153"/>
      <c r="H2051" s="154"/>
      <c r="I2051" s="65"/>
      <c r="J2051" s="65"/>
      <c r="K2051" s="65"/>
      <c r="L2051" s="65"/>
      <c r="M2051" s="65"/>
      <c r="N2051" s="65"/>
      <c r="O2051" s="65"/>
      <c r="P2051" s="65"/>
      <c r="Q2051" s="65"/>
      <c r="R2051" s="65"/>
      <c r="S2051" s="65"/>
      <c r="T2051" s="65"/>
      <c r="U2051" s="65"/>
      <c r="V2051" s="65"/>
      <c r="W2051" s="65"/>
      <c r="X2051" s="65"/>
      <c r="Y2051" s="65"/>
      <c r="Z2051" s="65"/>
    </row>
    <row r="2052" spans="1:26" ht="15" customHeight="1">
      <c r="A2052" s="48"/>
      <c r="B2052" s="48"/>
      <c r="C2052" s="150"/>
      <c r="D2052" s="150"/>
      <c r="E2052" s="152"/>
      <c r="F2052" s="153"/>
      <c r="G2052" s="153"/>
      <c r="H2052" s="154"/>
      <c r="I2052" s="65"/>
      <c r="J2052" s="65"/>
      <c r="K2052" s="65"/>
      <c r="L2052" s="65"/>
      <c r="M2052" s="65"/>
      <c r="N2052" s="65"/>
      <c r="O2052" s="65"/>
      <c r="P2052" s="65"/>
      <c r="Q2052" s="65"/>
      <c r="R2052" s="65"/>
      <c r="S2052" s="65"/>
      <c r="T2052" s="65"/>
      <c r="U2052" s="65"/>
      <c r="V2052" s="65"/>
      <c r="W2052" s="65"/>
      <c r="X2052" s="65"/>
      <c r="Y2052" s="65"/>
      <c r="Z2052" s="65"/>
    </row>
    <row r="2053" spans="1:26" ht="15" customHeight="1">
      <c r="A2053" s="48"/>
      <c r="B2053" s="48"/>
      <c r="C2053" s="150"/>
      <c r="D2053" s="150"/>
      <c r="E2053" s="152"/>
      <c r="F2053" s="153"/>
      <c r="G2053" s="153"/>
      <c r="H2053" s="154"/>
      <c r="I2053" s="65"/>
      <c r="J2053" s="65"/>
      <c r="K2053" s="65"/>
      <c r="L2053" s="65"/>
      <c r="M2053" s="65"/>
      <c r="N2053" s="65"/>
      <c r="O2053" s="65"/>
      <c r="P2053" s="65"/>
      <c r="Q2053" s="65"/>
      <c r="R2053" s="65"/>
      <c r="S2053" s="65"/>
      <c r="T2053" s="65"/>
      <c r="U2053" s="65"/>
      <c r="V2053" s="65"/>
      <c r="W2053" s="65"/>
      <c r="X2053" s="65"/>
      <c r="Y2053" s="65"/>
      <c r="Z2053" s="65"/>
    </row>
    <row r="2054" spans="1:26" ht="15" customHeight="1">
      <c r="A2054" s="48"/>
      <c r="B2054" s="48"/>
      <c r="C2054" s="150"/>
      <c r="D2054" s="150"/>
      <c r="E2054" s="152"/>
      <c r="F2054" s="153"/>
      <c r="G2054" s="153"/>
      <c r="H2054" s="154"/>
      <c r="I2054" s="65"/>
      <c r="J2054" s="65"/>
      <c r="K2054" s="65"/>
      <c r="L2054" s="65"/>
      <c r="M2054" s="65"/>
      <c r="N2054" s="65"/>
      <c r="O2054" s="65"/>
      <c r="P2054" s="65"/>
      <c r="Q2054" s="65"/>
      <c r="R2054" s="65"/>
      <c r="S2054" s="65"/>
      <c r="T2054" s="65"/>
      <c r="U2054" s="65"/>
      <c r="V2054" s="65"/>
      <c r="W2054" s="65"/>
      <c r="X2054" s="65"/>
      <c r="Y2054" s="65"/>
      <c r="Z2054" s="65"/>
    </row>
    <row r="2055" spans="1:26" ht="15" customHeight="1">
      <c r="A2055" s="48"/>
      <c r="B2055" s="48"/>
      <c r="C2055" s="150"/>
      <c r="D2055" s="150"/>
      <c r="E2055" s="152"/>
      <c r="F2055" s="153"/>
      <c r="G2055" s="153"/>
      <c r="H2055" s="154"/>
      <c r="I2055" s="65"/>
      <c r="J2055" s="65"/>
      <c r="K2055" s="65"/>
      <c r="L2055" s="65"/>
      <c r="M2055" s="65"/>
      <c r="N2055" s="65"/>
      <c r="O2055" s="65"/>
      <c r="P2055" s="65"/>
      <c r="Q2055" s="65"/>
      <c r="R2055" s="65"/>
      <c r="S2055" s="65"/>
      <c r="T2055" s="65"/>
      <c r="U2055" s="65"/>
      <c r="V2055" s="65"/>
      <c r="W2055" s="65"/>
      <c r="X2055" s="65"/>
      <c r="Y2055" s="65"/>
      <c r="Z2055" s="65"/>
    </row>
    <row r="2056" spans="1:26" ht="15" customHeight="1">
      <c r="A2056" s="48"/>
      <c r="B2056" s="48"/>
      <c r="C2056" s="150"/>
      <c r="D2056" s="150"/>
      <c r="E2056" s="152"/>
      <c r="F2056" s="153"/>
      <c r="G2056" s="153"/>
      <c r="H2056" s="154"/>
      <c r="I2056" s="65"/>
      <c r="J2056" s="65"/>
      <c r="K2056" s="65"/>
      <c r="L2056" s="65"/>
      <c r="M2056" s="65"/>
      <c r="N2056" s="65"/>
      <c r="O2056" s="65"/>
      <c r="P2056" s="65"/>
      <c r="Q2056" s="65"/>
      <c r="R2056" s="65"/>
      <c r="S2056" s="65"/>
      <c r="T2056" s="65"/>
      <c r="U2056" s="65"/>
      <c r="V2056" s="65"/>
      <c r="W2056" s="65"/>
      <c r="X2056" s="65"/>
      <c r="Y2056" s="65"/>
      <c r="Z2056" s="65"/>
    </row>
    <row r="2057" spans="1:26" ht="15" customHeight="1">
      <c r="A2057" s="48"/>
      <c r="B2057" s="48"/>
      <c r="C2057" s="150"/>
      <c r="D2057" s="150"/>
      <c r="E2057" s="152"/>
      <c r="F2057" s="153"/>
      <c r="G2057" s="153"/>
      <c r="H2057" s="154"/>
      <c r="I2057" s="65"/>
      <c r="J2057" s="65"/>
      <c r="K2057" s="65"/>
      <c r="L2057" s="65"/>
      <c r="M2057" s="65"/>
      <c r="N2057" s="65"/>
      <c r="O2057" s="65"/>
      <c r="P2057" s="65"/>
      <c r="Q2057" s="65"/>
      <c r="R2057" s="65"/>
      <c r="S2057" s="65"/>
      <c r="T2057" s="65"/>
      <c r="U2057" s="65"/>
      <c r="V2057" s="65"/>
      <c r="W2057" s="65"/>
      <c r="X2057" s="65"/>
      <c r="Y2057" s="65"/>
      <c r="Z2057" s="65"/>
    </row>
    <row r="2058" spans="1:26" ht="15" customHeight="1">
      <c r="A2058" s="48"/>
      <c r="B2058" s="48"/>
      <c r="C2058" s="150"/>
      <c r="D2058" s="150"/>
      <c r="E2058" s="152"/>
      <c r="F2058" s="153"/>
      <c r="G2058" s="153"/>
      <c r="H2058" s="154"/>
      <c r="I2058" s="65"/>
      <c r="J2058" s="65"/>
      <c r="K2058" s="65"/>
      <c r="L2058" s="65"/>
      <c r="M2058" s="65"/>
      <c r="N2058" s="65"/>
      <c r="O2058" s="65"/>
      <c r="P2058" s="65"/>
      <c r="Q2058" s="65"/>
      <c r="R2058" s="65"/>
      <c r="S2058" s="65"/>
      <c r="T2058" s="65"/>
      <c r="U2058" s="65"/>
      <c r="V2058" s="65"/>
      <c r="W2058" s="65"/>
      <c r="X2058" s="65"/>
      <c r="Y2058" s="65"/>
      <c r="Z2058" s="65"/>
    </row>
    <row r="2059" spans="1:26" ht="15" customHeight="1">
      <c r="A2059" s="48"/>
      <c r="B2059" s="48"/>
      <c r="C2059" s="150"/>
      <c r="D2059" s="150"/>
      <c r="E2059" s="152"/>
      <c r="F2059" s="153"/>
      <c r="G2059" s="153"/>
      <c r="H2059" s="154"/>
      <c r="I2059" s="65"/>
      <c r="J2059" s="65"/>
      <c r="K2059" s="65"/>
      <c r="L2059" s="65"/>
      <c r="M2059" s="65"/>
      <c r="N2059" s="65"/>
      <c r="O2059" s="65"/>
      <c r="P2059" s="65"/>
      <c r="Q2059" s="65"/>
      <c r="R2059" s="65"/>
      <c r="S2059" s="65"/>
      <c r="T2059" s="65"/>
      <c r="U2059" s="65"/>
      <c r="V2059" s="65"/>
      <c r="W2059" s="65"/>
      <c r="X2059" s="65"/>
      <c r="Y2059" s="65"/>
      <c r="Z2059" s="65"/>
    </row>
    <row r="2060" spans="1:26" ht="15" customHeight="1">
      <c r="A2060" s="48"/>
      <c r="B2060" s="48"/>
      <c r="C2060" s="150"/>
      <c r="D2060" s="150"/>
      <c r="E2060" s="152"/>
      <c r="F2060" s="153"/>
      <c r="G2060" s="153"/>
      <c r="H2060" s="154"/>
      <c r="I2060" s="65"/>
      <c r="J2060" s="65"/>
      <c r="K2060" s="65"/>
      <c r="L2060" s="65"/>
      <c r="M2060" s="65"/>
      <c r="N2060" s="65"/>
      <c r="O2060" s="65"/>
      <c r="P2060" s="65"/>
      <c r="Q2060" s="65"/>
      <c r="R2060" s="65"/>
      <c r="S2060" s="65"/>
      <c r="T2060" s="65"/>
      <c r="U2060" s="65"/>
      <c r="V2060" s="65"/>
      <c r="W2060" s="65"/>
      <c r="X2060" s="65"/>
      <c r="Y2060" s="65"/>
      <c r="Z2060" s="65"/>
    </row>
    <row r="2061" spans="1:26" ht="15" customHeight="1">
      <c r="A2061" s="48"/>
      <c r="B2061" s="48"/>
      <c r="C2061" s="150"/>
      <c r="D2061" s="150"/>
      <c r="E2061" s="152"/>
      <c r="F2061" s="153"/>
      <c r="G2061" s="153"/>
      <c r="H2061" s="154"/>
      <c r="I2061" s="65"/>
      <c r="J2061" s="65"/>
      <c r="K2061" s="65"/>
      <c r="L2061" s="65"/>
      <c r="M2061" s="65"/>
      <c r="N2061" s="65"/>
      <c r="O2061" s="65"/>
      <c r="P2061" s="65"/>
      <c r="Q2061" s="65"/>
      <c r="R2061" s="65"/>
      <c r="S2061" s="65"/>
      <c r="T2061" s="65"/>
      <c r="U2061" s="65"/>
      <c r="V2061" s="65"/>
      <c r="W2061" s="65"/>
      <c r="X2061" s="65"/>
      <c r="Y2061" s="65"/>
      <c r="Z2061" s="65"/>
    </row>
    <row r="2062" spans="1:26" ht="15" customHeight="1">
      <c r="A2062" s="48"/>
      <c r="B2062" s="48"/>
      <c r="C2062" s="150"/>
      <c r="D2062" s="150"/>
      <c r="E2062" s="152"/>
      <c r="F2062" s="153"/>
      <c r="G2062" s="153"/>
      <c r="H2062" s="154"/>
      <c r="I2062" s="65"/>
      <c r="J2062" s="65"/>
      <c r="K2062" s="65"/>
      <c r="L2062" s="65"/>
      <c r="M2062" s="65"/>
      <c r="N2062" s="65"/>
      <c r="O2062" s="65"/>
      <c r="P2062" s="65"/>
      <c r="Q2062" s="65"/>
      <c r="R2062" s="65"/>
      <c r="S2062" s="65"/>
      <c r="T2062" s="65"/>
      <c r="U2062" s="65"/>
      <c r="V2062" s="65"/>
      <c r="W2062" s="65"/>
      <c r="X2062" s="65"/>
      <c r="Y2062" s="65"/>
      <c r="Z2062" s="65"/>
    </row>
    <row r="2063" spans="1:26" ht="15" customHeight="1">
      <c r="A2063" s="48"/>
      <c r="B2063" s="48"/>
      <c r="C2063" s="150"/>
      <c r="D2063" s="150"/>
      <c r="E2063" s="152"/>
      <c r="F2063" s="153"/>
      <c r="G2063" s="153"/>
      <c r="H2063" s="154"/>
      <c r="I2063" s="65"/>
      <c r="J2063" s="65"/>
      <c r="K2063" s="65"/>
      <c r="L2063" s="65"/>
      <c r="M2063" s="65"/>
      <c r="N2063" s="65"/>
      <c r="O2063" s="65"/>
      <c r="P2063" s="65"/>
      <c r="Q2063" s="65"/>
      <c r="R2063" s="65"/>
      <c r="S2063" s="65"/>
      <c r="T2063" s="65"/>
      <c r="U2063" s="65"/>
      <c r="V2063" s="65"/>
      <c r="W2063" s="65"/>
      <c r="X2063" s="65"/>
      <c r="Y2063" s="65"/>
      <c r="Z2063" s="65"/>
    </row>
    <row r="2064" spans="1:26" ht="15" customHeight="1">
      <c r="A2064" s="48"/>
      <c r="B2064" s="48"/>
      <c r="C2064" s="150"/>
      <c r="D2064" s="150"/>
      <c r="E2064" s="152"/>
      <c r="F2064" s="153"/>
      <c r="G2064" s="153"/>
      <c r="H2064" s="154"/>
      <c r="I2064" s="65"/>
      <c r="J2064" s="65"/>
      <c r="K2064" s="65"/>
      <c r="L2064" s="65"/>
      <c r="M2064" s="65"/>
      <c r="N2064" s="65"/>
      <c r="O2064" s="65"/>
      <c r="P2064" s="65"/>
      <c r="Q2064" s="65"/>
      <c r="R2064" s="65"/>
      <c r="S2064" s="65"/>
      <c r="T2064" s="65"/>
      <c r="U2064" s="65"/>
      <c r="V2064" s="65"/>
      <c r="W2064" s="65"/>
      <c r="X2064" s="65"/>
      <c r="Y2064" s="65"/>
      <c r="Z2064" s="65"/>
    </row>
    <row r="2065" spans="1:26" ht="15" customHeight="1">
      <c r="A2065" s="48"/>
      <c r="B2065" s="48"/>
      <c r="C2065" s="150"/>
      <c r="D2065" s="150"/>
      <c r="E2065" s="152"/>
      <c r="F2065" s="153"/>
      <c r="G2065" s="153"/>
      <c r="H2065" s="154"/>
      <c r="I2065" s="65"/>
      <c r="J2065" s="65"/>
      <c r="K2065" s="65"/>
      <c r="L2065" s="65"/>
      <c r="M2065" s="65"/>
      <c r="N2065" s="65"/>
      <c r="O2065" s="65"/>
      <c r="P2065" s="65"/>
      <c r="Q2065" s="65"/>
      <c r="R2065" s="65"/>
      <c r="S2065" s="65"/>
      <c r="T2065" s="65"/>
      <c r="U2065" s="65"/>
      <c r="V2065" s="65"/>
      <c r="W2065" s="65"/>
      <c r="X2065" s="65"/>
      <c r="Y2065" s="65"/>
      <c r="Z2065" s="65"/>
    </row>
    <row r="2066" spans="1:26" ht="15" customHeight="1">
      <c r="A2066" s="48"/>
      <c r="B2066" s="48"/>
      <c r="C2066" s="150"/>
      <c r="D2066" s="150"/>
      <c r="E2066" s="152"/>
      <c r="F2066" s="153"/>
      <c r="G2066" s="153"/>
      <c r="H2066" s="154"/>
      <c r="I2066" s="65"/>
      <c r="J2066" s="65"/>
      <c r="K2066" s="65"/>
      <c r="L2066" s="65"/>
      <c r="M2066" s="65"/>
      <c r="N2066" s="65"/>
      <c r="O2066" s="65"/>
      <c r="P2066" s="65"/>
      <c r="Q2066" s="65"/>
      <c r="R2066" s="65"/>
      <c r="S2066" s="65"/>
      <c r="T2066" s="65"/>
      <c r="U2066" s="65"/>
      <c r="V2066" s="65"/>
      <c r="W2066" s="65"/>
      <c r="X2066" s="65"/>
      <c r="Y2066" s="65"/>
      <c r="Z2066" s="65"/>
    </row>
    <row r="2067" spans="1:26" ht="15" customHeight="1">
      <c r="A2067" s="48"/>
      <c r="B2067" s="48"/>
      <c r="C2067" s="150"/>
      <c r="D2067" s="150"/>
      <c r="E2067" s="152"/>
      <c r="F2067" s="153"/>
      <c r="G2067" s="153"/>
      <c r="H2067" s="154"/>
      <c r="I2067" s="65"/>
      <c r="J2067" s="65"/>
      <c r="K2067" s="65"/>
      <c r="L2067" s="65"/>
      <c r="M2067" s="65"/>
      <c r="N2067" s="65"/>
      <c r="O2067" s="65"/>
      <c r="P2067" s="65"/>
      <c r="Q2067" s="65"/>
      <c r="R2067" s="65"/>
      <c r="S2067" s="65"/>
      <c r="T2067" s="65"/>
      <c r="U2067" s="65"/>
      <c r="V2067" s="65"/>
      <c r="W2067" s="65"/>
      <c r="X2067" s="65"/>
      <c r="Y2067" s="65"/>
      <c r="Z2067" s="65"/>
    </row>
    <row r="2068" spans="1:26" ht="15" customHeight="1">
      <c r="A2068" s="48"/>
      <c r="B2068" s="48"/>
      <c r="C2068" s="150"/>
      <c r="D2068" s="150"/>
      <c r="E2068" s="152"/>
      <c r="F2068" s="153"/>
      <c r="G2068" s="153"/>
      <c r="H2068" s="154"/>
      <c r="I2068" s="65"/>
      <c r="J2068" s="65"/>
      <c r="K2068" s="65"/>
      <c r="L2068" s="65"/>
      <c r="M2068" s="65"/>
      <c r="N2068" s="65"/>
      <c r="O2068" s="65"/>
      <c r="P2068" s="65"/>
      <c r="Q2068" s="65"/>
      <c r="R2068" s="65"/>
      <c r="S2068" s="65"/>
      <c r="T2068" s="65"/>
      <c r="U2068" s="65"/>
      <c r="V2068" s="65"/>
      <c r="W2068" s="65"/>
      <c r="X2068" s="65"/>
      <c r="Y2068" s="65"/>
      <c r="Z2068" s="65"/>
    </row>
    <row r="2069" spans="1:26" ht="15" customHeight="1">
      <c r="A2069" s="48"/>
      <c r="B2069" s="48"/>
      <c r="C2069" s="150"/>
      <c r="D2069" s="150"/>
      <c r="E2069" s="152"/>
      <c r="F2069" s="153"/>
      <c r="G2069" s="153"/>
      <c r="H2069" s="154"/>
      <c r="I2069" s="65"/>
      <c r="J2069" s="65"/>
      <c r="K2069" s="65"/>
      <c r="L2069" s="65"/>
      <c r="M2069" s="65"/>
      <c r="N2069" s="65"/>
      <c r="O2069" s="65"/>
      <c r="P2069" s="65"/>
      <c r="Q2069" s="65"/>
      <c r="R2069" s="65"/>
      <c r="S2069" s="65"/>
      <c r="T2069" s="65"/>
      <c r="U2069" s="65"/>
      <c r="V2069" s="65"/>
      <c r="W2069" s="65"/>
      <c r="X2069" s="65"/>
      <c r="Y2069" s="65"/>
      <c r="Z2069" s="65"/>
    </row>
    <row r="2070" spans="1:26" ht="15" customHeight="1">
      <c r="A2070" s="48"/>
      <c r="B2070" s="48"/>
      <c r="C2070" s="150"/>
      <c r="D2070" s="150"/>
      <c r="E2070" s="152"/>
      <c r="F2070" s="153"/>
      <c r="G2070" s="153"/>
      <c r="H2070" s="154"/>
      <c r="I2070" s="65"/>
      <c r="J2070" s="65"/>
      <c r="K2070" s="65"/>
      <c r="L2070" s="65"/>
      <c r="M2070" s="65"/>
      <c r="N2070" s="65"/>
      <c r="O2070" s="65"/>
      <c r="P2070" s="65"/>
      <c r="Q2070" s="65"/>
      <c r="R2070" s="65"/>
      <c r="S2070" s="65"/>
      <c r="T2070" s="65"/>
      <c r="U2070" s="65"/>
      <c r="V2070" s="65"/>
      <c r="W2070" s="65"/>
      <c r="X2070" s="65"/>
      <c r="Y2070" s="65"/>
      <c r="Z2070" s="65"/>
    </row>
    <row r="2071" spans="1:26" ht="15" customHeight="1">
      <c r="A2071" s="48"/>
      <c r="B2071" s="48"/>
      <c r="C2071" s="150"/>
      <c r="D2071" s="150"/>
      <c r="E2071" s="152"/>
      <c r="F2071" s="153"/>
      <c r="G2071" s="153"/>
      <c r="H2071" s="154"/>
      <c r="I2071" s="65"/>
      <c r="J2071" s="65"/>
      <c r="K2071" s="65"/>
      <c r="L2071" s="65"/>
      <c r="M2071" s="65"/>
      <c r="N2071" s="65"/>
      <c r="O2071" s="65"/>
      <c r="P2071" s="65"/>
      <c r="Q2071" s="65"/>
      <c r="R2071" s="65"/>
      <c r="S2071" s="65"/>
      <c r="T2071" s="65"/>
      <c r="U2071" s="65"/>
      <c r="V2071" s="65"/>
      <c r="W2071" s="65"/>
      <c r="X2071" s="65"/>
      <c r="Y2071" s="65"/>
      <c r="Z2071" s="65"/>
    </row>
    <row r="2072" spans="1:26" ht="15" customHeight="1">
      <c r="A2072" s="48"/>
      <c r="B2072" s="48"/>
      <c r="C2072" s="150"/>
      <c r="D2072" s="150"/>
      <c r="E2072" s="152"/>
      <c r="F2072" s="153"/>
      <c r="G2072" s="153"/>
      <c r="H2072" s="154"/>
      <c r="I2072" s="65"/>
      <c r="J2072" s="65"/>
      <c r="K2072" s="65"/>
      <c r="L2072" s="65"/>
      <c r="M2072" s="65"/>
      <c r="N2072" s="65"/>
      <c r="O2072" s="65"/>
      <c r="P2072" s="65"/>
      <c r="Q2072" s="65"/>
      <c r="R2072" s="65"/>
      <c r="S2072" s="65"/>
      <c r="T2072" s="65"/>
      <c r="U2072" s="65"/>
      <c r="V2072" s="65"/>
      <c r="W2072" s="65"/>
      <c r="X2072" s="65"/>
      <c r="Y2072" s="65"/>
      <c r="Z2072" s="65"/>
    </row>
    <row r="2073" spans="1:26" ht="15" customHeight="1">
      <c r="A2073" s="48"/>
      <c r="B2073" s="48"/>
      <c r="C2073" s="150"/>
      <c r="D2073" s="150"/>
      <c r="E2073" s="152"/>
      <c r="F2073" s="153"/>
      <c r="G2073" s="153"/>
      <c r="H2073" s="154"/>
      <c r="I2073" s="65"/>
      <c r="J2073" s="65"/>
      <c r="K2073" s="65"/>
      <c r="L2073" s="65"/>
      <c r="M2073" s="65"/>
      <c r="N2073" s="65"/>
      <c r="O2073" s="65"/>
      <c r="P2073" s="65"/>
      <c r="Q2073" s="65"/>
      <c r="R2073" s="65"/>
      <c r="S2073" s="65"/>
      <c r="T2073" s="65"/>
      <c r="U2073" s="65"/>
      <c r="V2073" s="65"/>
      <c r="W2073" s="65"/>
      <c r="X2073" s="65"/>
      <c r="Y2073" s="65"/>
      <c r="Z2073" s="65"/>
    </row>
    <row r="2074" spans="1:26" ht="15" customHeight="1">
      <c r="A2074" s="48"/>
      <c r="B2074" s="48"/>
      <c r="C2074" s="150"/>
      <c r="D2074" s="150"/>
      <c r="E2074" s="152"/>
      <c r="F2074" s="153"/>
      <c r="G2074" s="153"/>
      <c r="H2074" s="154"/>
      <c r="I2074" s="65"/>
      <c r="J2074" s="65"/>
      <c r="K2074" s="65"/>
      <c r="L2074" s="65"/>
      <c r="M2074" s="65"/>
      <c r="N2074" s="65"/>
      <c r="O2074" s="65"/>
      <c r="P2074" s="65"/>
      <c r="Q2074" s="65"/>
      <c r="R2074" s="65"/>
      <c r="S2074" s="65"/>
      <c r="T2074" s="65"/>
      <c r="U2074" s="65"/>
      <c r="V2074" s="65"/>
      <c r="W2074" s="65"/>
      <c r="X2074" s="65"/>
      <c r="Y2074" s="65"/>
      <c r="Z2074" s="65"/>
    </row>
    <row r="2075" spans="1:26" ht="15" customHeight="1">
      <c r="A2075" s="48"/>
      <c r="B2075" s="48"/>
      <c r="C2075" s="150"/>
      <c r="D2075" s="150"/>
      <c r="E2075" s="152"/>
      <c r="F2075" s="153"/>
      <c r="G2075" s="153"/>
      <c r="H2075" s="154"/>
      <c r="I2075" s="65"/>
      <c r="J2075" s="65"/>
      <c r="K2075" s="65"/>
      <c r="L2075" s="65"/>
      <c r="M2075" s="65"/>
      <c r="N2075" s="65"/>
      <c r="O2075" s="65"/>
      <c r="P2075" s="65"/>
      <c r="Q2075" s="65"/>
      <c r="R2075" s="65"/>
      <c r="S2075" s="65"/>
      <c r="T2075" s="65"/>
      <c r="U2075" s="65"/>
      <c r="V2075" s="65"/>
      <c r="W2075" s="65"/>
      <c r="X2075" s="65"/>
      <c r="Y2075" s="65"/>
      <c r="Z2075" s="65"/>
    </row>
    <row r="2076" spans="1:26" ht="15" customHeight="1">
      <c r="A2076" s="48"/>
      <c r="B2076" s="48"/>
      <c r="C2076" s="150"/>
      <c r="D2076" s="150"/>
      <c r="E2076" s="152"/>
      <c r="F2076" s="153"/>
      <c r="G2076" s="153"/>
      <c r="H2076" s="154"/>
      <c r="I2076" s="65"/>
      <c r="J2076" s="65"/>
      <c r="K2076" s="65"/>
      <c r="L2076" s="65"/>
      <c r="M2076" s="65"/>
      <c r="N2076" s="65"/>
      <c r="O2076" s="65"/>
      <c r="P2076" s="65"/>
      <c r="Q2076" s="65"/>
      <c r="R2076" s="65"/>
      <c r="S2076" s="65"/>
      <c r="T2076" s="65"/>
      <c r="U2076" s="65"/>
      <c r="V2076" s="65"/>
      <c r="W2076" s="65"/>
      <c r="X2076" s="65"/>
      <c r="Y2076" s="65"/>
      <c r="Z2076" s="65"/>
    </row>
    <row r="2077" spans="1:26" ht="15" customHeight="1">
      <c r="A2077" s="48"/>
      <c r="B2077" s="48"/>
      <c r="C2077" s="150"/>
      <c r="D2077" s="150"/>
      <c r="E2077" s="152"/>
      <c r="F2077" s="153"/>
      <c r="G2077" s="153"/>
      <c r="H2077" s="154"/>
      <c r="I2077" s="65"/>
      <c r="J2077" s="65"/>
      <c r="K2077" s="65"/>
      <c r="L2077" s="65"/>
      <c r="M2077" s="65"/>
      <c r="N2077" s="65"/>
      <c r="O2077" s="65"/>
      <c r="P2077" s="65"/>
      <c r="Q2077" s="65"/>
      <c r="R2077" s="65"/>
      <c r="S2077" s="65"/>
      <c r="T2077" s="65"/>
      <c r="U2077" s="65"/>
      <c r="V2077" s="65"/>
      <c r="W2077" s="65"/>
      <c r="X2077" s="65"/>
      <c r="Y2077" s="65"/>
      <c r="Z2077" s="65"/>
    </row>
    <row r="2078" spans="1:26" ht="15" customHeight="1">
      <c r="A2078" s="48"/>
      <c r="B2078" s="48"/>
      <c r="C2078" s="150"/>
      <c r="D2078" s="150"/>
      <c r="E2078" s="152"/>
      <c r="F2078" s="153"/>
      <c r="G2078" s="153"/>
      <c r="H2078" s="154"/>
      <c r="I2078" s="65"/>
      <c r="J2078" s="65"/>
      <c r="K2078" s="65"/>
      <c r="L2078" s="65"/>
      <c r="M2078" s="65"/>
      <c r="N2078" s="65"/>
      <c r="O2078" s="65"/>
      <c r="P2078" s="65"/>
      <c r="Q2078" s="65"/>
      <c r="R2078" s="65"/>
      <c r="S2078" s="65"/>
      <c r="T2078" s="65"/>
      <c r="U2078" s="65"/>
      <c r="V2078" s="65"/>
      <c r="W2078" s="65"/>
      <c r="X2078" s="65"/>
      <c r="Y2078" s="65"/>
      <c r="Z2078" s="65"/>
    </row>
    <row r="2079" spans="1:26" ht="15" customHeight="1">
      <c r="A2079" s="48"/>
      <c r="B2079" s="48"/>
      <c r="C2079" s="150"/>
      <c r="D2079" s="150"/>
      <c r="E2079" s="152"/>
      <c r="F2079" s="153"/>
      <c r="G2079" s="153"/>
      <c r="H2079" s="154"/>
      <c r="I2079" s="65"/>
      <c r="J2079" s="65"/>
      <c r="K2079" s="65"/>
      <c r="L2079" s="65"/>
      <c r="M2079" s="65"/>
      <c r="N2079" s="65"/>
      <c r="O2079" s="65"/>
      <c r="P2079" s="65"/>
      <c r="Q2079" s="65"/>
      <c r="R2079" s="65"/>
      <c r="S2079" s="65"/>
      <c r="T2079" s="65"/>
      <c r="U2079" s="65"/>
      <c r="V2079" s="65"/>
      <c r="W2079" s="65"/>
      <c r="X2079" s="65"/>
      <c r="Y2079" s="65"/>
      <c r="Z2079" s="65"/>
    </row>
    <row r="2080" spans="1:26" ht="15" customHeight="1">
      <c r="A2080" s="48"/>
      <c r="B2080" s="48"/>
      <c r="C2080" s="150"/>
      <c r="D2080" s="150"/>
      <c r="E2080" s="152"/>
      <c r="F2080" s="153"/>
      <c r="G2080" s="153"/>
      <c r="H2080" s="154"/>
      <c r="I2080" s="65"/>
      <c r="J2080" s="65"/>
      <c r="K2080" s="65"/>
      <c r="L2080" s="65"/>
      <c r="M2080" s="65"/>
      <c r="N2080" s="65"/>
      <c r="O2080" s="65"/>
      <c r="P2080" s="65"/>
      <c r="Q2080" s="65"/>
      <c r="R2080" s="65"/>
      <c r="S2080" s="65"/>
      <c r="T2080" s="65"/>
      <c r="U2080" s="65"/>
      <c r="V2080" s="65"/>
      <c r="W2080" s="65"/>
      <c r="X2080" s="65"/>
      <c r="Y2080" s="65"/>
      <c r="Z2080" s="65"/>
    </row>
    <row r="2081" spans="1:26" ht="15" customHeight="1">
      <c r="A2081" s="48"/>
      <c r="B2081" s="48"/>
      <c r="C2081" s="150"/>
      <c r="D2081" s="150"/>
      <c r="E2081" s="152"/>
      <c r="F2081" s="153"/>
      <c r="G2081" s="153"/>
      <c r="H2081" s="154"/>
      <c r="I2081" s="65"/>
      <c r="J2081" s="65"/>
      <c r="K2081" s="65"/>
      <c r="L2081" s="65"/>
      <c r="M2081" s="65"/>
      <c r="N2081" s="65"/>
      <c r="O2081" s="65"/>
      <c r="P2081" s="65"/>
      <c r="Q2081" s="65"/>
      <c r="R2081" s="65"/>
      <c r="S2081" s="65"/>
      <c r="T2081" s="65"/>
      <c r="U2081" s="65"/>
      <c r="V2081" s="65"/>
      <c r="W2081" s="65"/>
      <c r="X2081" s="65"/>
      <c r="Y2081" s="65"/>
      <c r="Z2081" s="65"/>
    </row>
    <row r="2082" spans="1:26" ht="15" customHeight="1">
      <c r="A2082" s="48"/>
      <c r="B2082" s="48"/>
      <c r="C2082" s="150"/>
      <c r="D2082" s="150"/>
      <c r="E2082" s="152"/>
      <c r="F2082" s="153"/>
      <c r="G2082" s="153"/>
      <c r="H2082" s="154"/>
      <c r="I2082" s="65"/>
      <c r="J2082" s="65"/>
      <c r="K2082" s="65"/>
      <c r="L2082" s="65"/>
      <c r="M2082" s="65"/>
      <c r="N2082" s="65"/>
      <c r="O2082" s="65"/>
      <c r="P2082" s="65"/>
      <c r="Q2082" s="65"/>
      <c r="R2082" s="65"/>
      <c r="S2082" s="65"/>
      <c r="T2082" s="65"/>
      <c r="U2082" s="65"/>
      <c r="V2082" s="65"/>
      <c r="W2082" s="65"/>
      <c r="X2082" s="65"/>
      <c r="Y2082" s="65"/>
      <c r="Z2082" s="65"/>
    </row>
    <row r="2083" spans="1:26" ht="15" customHeight="1">
      <c r="A2083" s="48"/>
      <c r="B2083" s="48"/>
      <c r="C2083" s="150"/>
      <c r="D2083" s="150"/>
      <c r="E2083" s="152"/>
      <c r="F2083" s="153"/>
      <c r="G2083" s="153"/>
      <c r="H2083" s="154"/>
      <c r="I2083" s="65"/>
      <c r="J2083" s="65"/>
      <c r="K2083" s="65"/>
      <c r="L2083" s="65"/>
      <c r="M2083" s="65"/>
      <c r="N2083" s="65"/>
      <c r="O2083" s="65"/>
      <c r="P2083" s="65"/>
      <c r="Q2083" s="65"/>
      <c r="R2083" s="65"/>
      <c r="S2083" s="65"/>
      <c r="T2083" s="65"/>
      <c r="U2083" s="65"/>
      <c r="V2083" s="65"/>
      <c r="W2083" s="65"/>
      <c r="X2083" s="65"/>
      <c r="Y2083" s="65"/>
      <c r="Z2083" s="65"/>
    </row>
    <row r="2084" spans="1:26" ht="15" customHeight="1">
      <c r="A2084" s="48"/>
      <c r="B2084" s="48"/>
      <c r="C2084" s="150"/>
      <c r="D2084" s="150"/>
      <c r="E2084" s="152"/>
      <c r="F2084" s="153"/>
      <c r="G2084" s="153"/>
      <c r="H2084" s="154"/>
      <c r="I2084" s="65"/>
      <c r="J2084" s="65"/>
      <c r="K2084" s="65"/>
      <c r="L2084" s="65"/>
      <c r="M2084" s="65"/>
      <c r="N2084" s="65"/>
      <c r="O2084" s="65"/>
      <c r="P2084" s="65"/>
      <c r="Q2084" s="65"/>
      <c r="R2084" s="65"/>
      <c r="S2084" s="65"/>
      <c r="T2084" s="65"/>
      <c r="U2084" s="65"/>
      <c r="V2084" s="65"/>
      <c r="W2084" s="65"/>
      <c r="X2084" s="65"/>
      <c r="Y2084" s="65"/>
      <c r="Z2084" s="65"/>
    </row>
    <row r="2085" spans="1:26" ht="15" customHeight="1">
      <c r="A2085" s="48"/>
      <c r="B2085" s="48"/>
      <c r="C2085" s="150"/>
      <c r="D2085" s="150"/>
      <c r="E2085" s="152"/>
      <c r="F2085" s="153"/>
      <c r="G2085" s="153"/>
      <c r="H2085" s="154"/>
      <c r="I2085" s="65"/>
      <c r="J2085" s="65"/>
      <c r="K2085" s="65"/>
      <c r="L2085" s="65"/>
      <c r="M2085" s="65"/>
      <c r="N2085" s="65"/>
      <c r="O2085" s="65"/>
      <c r="P2085" s="65"/>
      <c r="Q2085" s="65"/>
      <c r="R2085" s="65"/>
      <c r="S2085" s="65"/>
      <c r="T2085" s="65"/>
      <c r="U2085" s="65"/>
      <c r="V2085" s="65"/>
      <c r="W2085" s="65"/>
      <c r="X2085" s="65"/>
      <c r="Y2085" s="65"/>
      <c r="Z2085" s="65"/>
    </row>
    <row r="2086" spans="1:26" ht="15" customHeight="1">
      <c r="A2086" s="48"/>
      <c r="B2086" s="48"/>
      <c r="C2086" s="150"/>
      <c r="D2086" s="150"/>
      <c r="E2086" s="152"/>
      <c r="F2086" s="153"/>
      <c r="G2086" s="153"/>
      <c r="H2086" s="154"/>
      <c r="I2086" s="65"/>
      <c r="J2086" s="65"/>
      <c r="K2086" s="65"/>
      <c r="L2086" s="65"/>
      <c r="M2086" s="65"/>
      <c r="N2086" s="65"/>
      <c r="O2086" s="65"/>
      <c r="P2086" s="65"/>
      <c r="Q2086" s="65"/>
      <c r="R2086" s="65"/>
      <c r="S2086" s="65"/>
      <c r="T2086" s="65"/>
      <c r="U2086" s="65"/>
      <c r="V2086" s="65"/>
      <c r="W2086" s="65"/>
      <c r="X2086" s="65"/>
      <c r="Y2086" s="65"/>
      <c r="Z2086" s="65"/>
    </row>
    <row r="2087" spans="1:26" ht="15" customHeight="1">
      <c r="A2087" s="48"/>
      <c r="B2087" s="48"/>
      <c r="C2087" s="150"/>
      <c r="D2087" s="150"/>
      <c r="E2087" s="152"/>
      <c r="F2087" s="153"/>
      <c r="G2087" s="153"/>
      <c r="H2087" s="154"/>
      <c r="I2087" s="65"/>
      <c r="J2087" s="65"/>
      <c r="K2087" s="65"/>
      <c r="L2087" s="65"/>
      <c r="M2087" s="65"/>
      <c r="N2087" s="65"/>
      <c r="O2087" s="65"/>
      <c r="P2087" s="65"/>
      <c r="Q2087" s="65"/>
      <c r="R2087" s="65"/>
      <c r="S2087" s="65"/>
      <c r="T2087" s="65"/>
      <c r="U2087" s="65"/>
      <c r="V2087" s="65"/>
      <c r="W2087" s="65"/>
      <c r="X2087" s="65"/>
      <c r="Y2087" s="65"/>
      <c r="Z2087" s="65"/>
    </row>
    <row r="2088" spans="1:26" ht="15" customHeight="1">
      <c r="A2088" s="48"/>
      <c r="B2088" s="48"/>
      <c r="C2088" s="150"/>
      <c r="D2088" s="150"/>
      <c r="E2088" s="152"/>
      <c r="F2088" s="153"/>
      <c r="G2088" s="153"/>
      <c r="H2088" s="154"/>
      <c r="I2088" s="65"/>
      <c r="J2088" s="65"/>
      <c r="K2088" s="65"/>
      <c r="L2088" s="65"/>
      <c r="M2088" s="65"/>
      <c r="N2088" s="65"/>
      <c r="O2088" s="65"/>
      <c r="P2088" s="65"/>
      <c r="Q2088" s="65"/>
      <c r="R2088" s="65"/>
      <c r="S2088" s="65"/>
      <c r="T2088" s="65"/>
      <c r="U2088" s="65"/>
      <c r="V2088" s="65"/>
      <c r="W2088" s="65"/>
      <c r="X2088" s="65"/>
      <c r="Y2088" s="65"/>
      <c r="Z2088" s="65"/>
    </row>
    <row r="2089" spans="1:26" ht="15" customHeight="1">
      <c r="A2089" s="48"/>
      <c r="B2089" s="48"/>
      <c r="C2089" s="150"/>
      <c r="D2089" s="150"/>
      <c r="E2089" s="152"/>
      <c r="F2089" s="153"/>
      <c r="G2089" s="153"/>
      <c r="H2089" s="154"/>
      <c r="I2089" s="65"/>
      <c r="J2089" s="65"/>
      <c r="K2089" s="65"/>
      <c r="L2089" s="65"/>
      <c r="M2089" s="65"/>
      <c r="N2089" s="65"/>
      <c r="O2089" s="65"/>
      <c r="P2089" s="65"/>
      <c r="Q2089" s="65"/>
      <c r="R2089" s="65"/>
      <c r="S2089" s="65"/>
      <c r="T2089" s="65"/>
      <c r="U2089" s="65"/>
      <c r="V2089" s="65"/>
      <c r="W2089" s="65"/>
      <c r="X2089" s="65"/>
      <c r="Y2089" s="65"/>
      <c r="Z2089" s="65"/>
    </row>
    <row r="2090" spans="1:26" ht="15" customHeight="1">
      <c r="A2090" s="48"/>
      <c r="B2090" s="48"/>
      <c r="C2090" s="150"/>
      <c r="D2090" s="150"/>
      <c r="E2090" s="152"/>
      <c r="F2090" s="153"/>
      <c r="G2090" s="153"/>
      <c r="H2090" s="154"/>
      <c r="I2090" s="65"/>
      <c r="J2090" s="65"/>
      <c r="K2090" s="65"/>
      <c r="L2090" s="65"/>
      <c r="M2090" s="65"/>
      <c r="N2090" s="65"/>
      <c r="O2090" s="65"/>
      <c r="P2090" s="65"/>
      <c r="Q2090" s="65"/>
      <c r="R2090" s="65"/>
      <c r="S2090" s="65"/>
      <c r="T2090" s="65"/>
      <c r="U2090" s="65"/>
      <c r="V2090" s="65"/>
      <c r="W2090" s="65"/>
      <c r="X2090" s="65"/>
      <c r="Y2090" s="65"/>
      <c r="Z2090" s="65"/>
    </row>
    <row r="2091" spans="1:26" ht="15" customHeight="1">
      <c r="A2091" s="48"/>
      <c r="B2091" s="48"/>
      <c r="C2091" s="150"/>
      <c r="D2091" s="150"/>
      <c r="E2091" s="152"/>
      <c r="F2091" s="153"/>
      <c r="G2091" s="153"/>
      <c r="H2091" s="154"/>
      <c r="I2091" s="65"/>
      <c r="J2091" s="65"/>
      <c r="K2091" s="65"/>
      <c r="L2091" s="65"/>
      <c r="M2091" s="65"/>
      <c r="N2091" s="65"/>
      <c r="O2091" s="65"/>
      <c r="P2091" s="65"/>
      <c r="Q2091" s="65"/>
      <c r="R2091" s="65"/>
      <c r="S2091" s="65"/>
      <c r="T2091" s="65"/>
      <c r="U2091" s="65"/>
      <c r="V2091" s="65"/>
      <c r="W2091" s="65"/>
      <c r="X2091" s="65"/>
      <c r="Y2091" s="65"/>
      <c r="Z2091" s="65"/>
    </row>
    <row r="2092" spans="1:26" ht="15" customHeight="1">
      <c r="A2092" s="48"/>
      <c r="B2092" s="48"/>
      <c r="C2092" s="150"/>
      <c r="D2092" s="150"/>
      <c r="E2092" s="152"/>
      <c r="F2092" s="153"/>
      <c r="G2092" s="153"/>
      <c r="H2092" s="154"/>
      <c r="I2092" s="65"/>
      <c r="J2092" s="65"/>
      <c r="K2092" s="65"/>
      <c r="L2092" s="65"/>
      <c r="M2092" s="65"/>
      <c r="N2092" s="65"/>
      <c r="O2092" s="65"/>
      <c r="P2092" s="65"/>
      <c r="Q2092" s="65"/>
      <c r="R2092" s="65"/>
      <c r="S2092" s="65"/>
      <c r="T2092" s="65"/>
      <c r="U2092" s="65"/>
      <c r="V2092" s="65"/>
      <c r="W2092" s="65"/>
      <c r="X2092" s="65"/>
      <c r="Y2092" s="65"/>
      <c r="Z2092" s="65"/>
    </row>
    <row r="2093" spans="1:26" ht="15" customHeight="1">
      <c r="A2093" s="48"/>
      <c r="B2093" s="48"/>
      <c r="C2093" s="150"/>
      <c r="D2093" s="150"/>
      <c r="E2093" s="152"/>
      <c r="F2093" s="153"/>
      <c r="G2093" s="153"/>
      <c r="H2093" s="154"/>
      <c r="I2093" s="65"/>
      <c r="J2093" s="65"/>
      <c r="K2093" s="65"/>
      <c r="L2093" s="65"/>
      <c r="M2093" s="65"/>
      <c r="N2093" s="65"/>
      <c r="O2093" s="65"/>
      <c r="P2093" s="65"/>
      <c r="Q2093" s="65"/>
      <c r="R2093" s="65"/>
      <c r="S2093" s="65"/>
      <c r="T2093" s="65"/>
      <c r="U2093" s="65"/>
      <c r="V2093" s="65"/>
      <c r="W2093" s="65"/>
      <c r="X2093" s="65"/>
      <c r="Y2093" s="65"/>
      <c r="Z2093" s="65"/>
    </row>
    <row r="2094" spans="1:26" ht="15" customHeight="1">
      <c r="A2094" s="48"/>
      <c r="B2094" s="48"/>
      <c r="C2094" s="150"/>
      <c r="D2094" s="150"/>
      <c r="E2094" s="152"/>
      <c r="F2094" s="153"/>
      <c r="G2094" s="153"/>
      <c r="H2094" s="154"/>
      <c r="I2094" s="65"/>
      <c r="J2094" s="65"/>
      <c r="K2094" s="65"/>
      <c r="L2094" s="65"/>
      <c r="M2094" s="65"/>
      <c r="N2094" s="65"/>
      <c r="O2094" s="65"/>
      <c r="P2094" s="65"/>
      <c r="Q2094" s="65"/>
      <c r="R2094" s="65"/>
      <c r="S2094" s="65"/>
      <c r="T2094" s="65"/>
      <c r="U2094" s="65"/>
      <c r="V2094" s="65"/>
      <c r="W2094" s="65"/>
      <c r="X2094" s="65"/>
      <c r="Y2094" s="65"/>
      <c r="Z2094" s="65"/>
    </row>
    <row r="2095" spans="1:26" ht="15" customHeight="1">
      <c r="A2095" s="48"/>
      <c r="B2095" s="48"/>
      <c r="C2095" s="150"/>
      <c r="D2095" s="150"/>
      <c r="E2095" s="152"/>
      <c r="F2095" s="153"/>
      <c r="G2095" s="153"/>
      <c r="H2095" s="154"/>
      <c r="I2095" s="65"/>
      <c r="J2095" s="65"/>
      <c r="K2095" s="65"/>
      <c r="L2095" s="65"/>
      <c r="M2095" s="65"/>
      <c r="N2095" s="65"/>
      <c r="O2095" s="65"/>
      <c r="P2095" s="65"/>
      <c r="Q2095" s="65"/>
      <c r="R2095" s="65"/>
      <c r="S2095" s="65"/>
      <c r="T2095" s="65"/>
      <c r="U2095" s="65"/>
      <c r="V2095" s="65"/>
      <c r="W2095" s="65"/>
      <c r="X2095" s="65"/>
      <c r="Y2095" s="65"/>
      <c r="Z2095" s="65"/>
    </row>
    <row r="2096" spans="1:26" ht="15" customHeight="1">
      <c r="A2096" s="48"/>
      <c r="B2096" s="48"/>
      <c r="C2096" s="150"/>
      <c r="D2096" s="150"/>
      <c r="E2096" s="152"/>
      <c r="F2096" s="153"/>
      <c r="G2096" s="153"/>
      <c r="H2096" s="154"/>
      <c r="I2096" s="65"/>
      <c r="J2096" s="65"/>
      <c r="K2096" s="65"/>
      <c r="L2096" s="65"/>
      <c r="M2096" s="65"/>
      <c r="N2096" s="65"/>
      <c r="O2096" s="65"/>
      <c r="P2096" s="65"/>
      <c r="Q2096" s="65"/>
      <c r="R2096" s="65"/>
      <c r="S2096" s="65"/>
      <c r="T2096" s="65"/>
      <c r="U2096" s="65"/>
      <c r="V2096" s="65"/>
      <c r="W2096" s="65"/>
      <c r="X2096" s="65"/>
      <c r="Y2096" s="65"/>
      <c r="Z2096" s="65"/>
    </row>
    <row r="2097" spans="1:26" ht="15" customHeight="1">
      <c r="A2097" s="48"/>
      <c r="B2097" s="48"/>
      <c r="C2097" s="150"/>
      <c r="D2097" s="150"/>
      <c r="E2097" s="152"/>
      <c r="F2097" s="159" t="s">
        <v>72</v>
      </c>
      <c r="G2097" s="153"/>
      <c r="H2097" s="154"/>
      <c r="I2097" s="65"/>
      <c r="J2097" s="65"/>
      <c r="K2097" s="65"/>
      <c r="L2097" s="65"/>
      <c r="M2097" s="65"/>
      <c r="N2097" s="65"/>
      <c r="O2097" s="65"/>
      <c r="P2097" s="65"/>
      <c r="Q2097" s="65"/>
      <c r="R2097" s="65"/>
      <c r="S2097" s="65"/>
      <c r="T2097" s="65"/>
      <c r="U2097" s="65"/>
      <c r="V2097" s="65"/>
      <c r="W2097" s="65"/>
      <c r="X2097" s="65"/>
      <c r="Y2097" s="65"/>
      <c r="Z2097" s="65"/>
    </row>
  </sheetData>
  <autoFilter ref="C1:C2097" xr:uid="{00000000-0009-0000-0000-000000000000}"/>
  <customSheetViews>
    <customSheetView guid="{329DD5BB-AA52-4B6E-8FB3-38082005B959}" filter="1" showAutoFilter="1">
      <pageMargins left="0.7" right="0.7" top="0.75" bottom="0.75" header="0.3" footer="0.3"/>
      <autoFilter ref="C1:C2097" xr:uid="{BFE315D7-E42D-46EA-A01F-F5B1AC1EC2C6}"/>
      <extLst>
        <ext uri="GoogleSheetsCustomDataVersion1">
          <go:sheetsCustomData xmlns:go="http://customooxmlschemas.google.com/" filterViewId="821749525"/>
        </ext>
      </extLst>
    </customSheetView>
    <customSheetView guid="{1E0A54CA-5BA9-40F1-9E5E-FF2E1C9D941E}" filter="1" showAutoFilter="1">
      <pageMargins left="0.7" right="0.7" top="0.75" bottom="0.75" header="0.3" footer="0.3"/>
      <autoFilter ref="A6:Z2001" xr:uid="{5830DD3A-ED74-4321-AAA8-D83AB6F3945F}">
        <sortState xmlns:xlrd2="http://schemas.microsoft.com/office/spreadsheetml/2017/richdata2" ref="A6:Z2001">
          <sortCondition ref="D6:D2001"/>
          <sortCondition ref="K6:K2001"/>
          <sortCondition ref="C6:C2001"/>
        </sortState>
      </autoFilter>
      <extLst>
        <ext uri="GoogleSheetsCustomDataVersion1">
          <go:sheetsCustomData xmlns:go="http://customooxmlschemas.google.com/" filterViewId="2051749616"/>
        </ext>
      </extLst>
    </customSheetView>
  </customSheetViews>
  <mergeCells count="20">
    <mergeCell ref="J3:J5"/>
    <mergeCell ref="K3:K5"/>
    <mergeCell ref="L3:L5"/>
    <mergeCell ref="M3:U3"/>
    <mergeCell ref="A4:B4"/>
    <mergeCell ref="Y3:Y5"/>
    <mergeCell ref="Z3:Z5"/>
    <mergeCell ref="D1:Z1"/>
    <mergeCell ref="D2:Z2"/>
    <mergeCell ref="D3:D5"/>
    <mergeCell ref="E3:E5"/>
    <mergeCell ref="F3:F5"/>
    <mergeCell ref="G3:G5"/>
    <mergeCell ref="H3:H5"/>
    <mergeCell ref="V3:V5"/>
    <mergeCell ref="M4:P4"/>
    <mergeCell ref="Q4:T4"/>
    <mergeCell ref="W3:W5"/>
    <mergeCell ref="X3:X5"/>
    <mergeCell ref="I3:I5"/>
  </mergeCells>
  <hyperlinks>
    <hyperlink ref="X8" r:id="rId1" xr:uid="{00000000-0004-0000-0000-000000000000}"/>
    <hyperlink ref="X10" r:id="rId2" xr:uid="{00000000-0004-0000-0000-000001000000}"/>
    <hyperlink ref="X11" r:id="rId3" xr:uid="{00000000-0004-0000-0000-000002000000}"/>
    <hyperlink ref="X12" r:id="rId4" xr:uid="{00000000-0004-0000-0000-000003000000}"/>
    <hyperlink ref="X16" r:id="rId5" xr:uid="{00000000-0004-0000-0000-000004000000}"/>
    <hyperlink ref="X37" r:id="rId6" xr:uid="{00000000-0004-0000-0000-000005000000}"/>
    <hyperlink ref="X41" r:id="rId7" xr:uid="{00000000-0004-0000-0000-000006000000}"/>
    <hyperlink ref="X42" r:id="rId8" xr:uid="{00000000-0004-0000-0000-000007000000}"/>
    <hyperlink ref="X45" r:id="rId9" xr:uid="{00000000-0004-0000-0000-000008000000}"/>
    <hyperlink ref="X50" r:id="rId10" xr:uid="{00000000-0004-0000-0000-000009000000}"/>
    <hyperlink ref="X51" r:id="rId11" xr:uid="{00000000-0004-0000-0000-00000A000000}"/>
    <hyperlink ref="X52" r:id="rId12" xr:uid="{00000000-0004-0000-0000-00000B000000}"/>
    <hyperlink ref="X53" r:id="rId13" xr:uid="{00000000-0004-0000-0000-00000C000000}"/>
    <hyperlink ref="X56" r:id="rId14" xr:uid="{00000000-0004-0000-0000-00000D000000}"/>
    <hyperlink ref="X57" r:id="rId15" xr:uid="{00000000-0004-0000-0000-00000E000000}"/>
    <hyperlink ref="X69" r:id="rId16" xr:uid="{00000000-0004-0000-0000-00000F000000}"/>
    <hyperlink ref="X125" r:id="rId17" xr:uid="{00000000-0004-0000-0000-000010000000}"/>
    <hyperlink ref="X126" r:id="rId18" xr:uid="{00000000-0004-0000-0000-000011000000}"/>
    <hyperlink ref="X150" r:id="rId19" xr:uid="{00000000-0004-0000-0000-000012000000}"/>
    <hyperlink ref="X171" r:id="rId20" xr:uid="{00000000-0004-0000-0000-000013000000}"/>
    <hyperlink ref="X214" r:id="rId21" xr:uid="{00000000-0004-0000-0000-000014000000}"/>
    <hyperlink ref="X227" r:id="rId22" xr:uid="{00000000-0004-0000-0000-000015000000}"/>
    <hyperlink ref="X229" r:id="rId23" xr:uid="{00000000-0004-0000-0000-000016000000}"/>
    <hyperlink ref="X230" r:id="rId24" xr:uid="{00000000-0004-0000-0000-000017000000}"/>
    <hyperlink ref="X231" r:id="rId25" xr:uid="{00000000-0004-0000-0000-000018000000}"/>
    <hyperlink ref="X233" r:id="rId26" xr:uid="{00000000-0004-0000-0000-000019000000}"/>
    <hyperlink ref="X237" r:id="rId27" xr:uid="{00000000-0004-0000-0000-00001A000000}"/>
    <hyperlink ref="X238" r:id="rId28" xr:uid="{00000000-0004-0000-0000-00001B000000}"/>
    <hyperlink ref="X244" r:id="rId29" xr:uid="{00000000-0004-0000-0000-00001C000000}"/>
    <hyperlink ref="X255" r:id="rId30" xr:uid="{00000000-0004-0000-0000-00001D000000}"/>
    <hyperlink ref="X258" r:id="rId31" xr:uid="{00000000-0004-0000-0000-00001E000000}"/>
    <hyperlink ref="X260" r:id="rId32" xr:uid="{00000000-0004-0000-0000-00001F000000}"/>
    <hyperlink ref="X261" r:id="rId33" xr:uid="{00000000-0004-0000-0000-000020000000}"/>
    <hyperlink ref="X262" r:id="rId34" xr:uid="{00000000-0004-0000-0000-000021000000}"/>
    <hyperlink ref="X263" r:id="rId35" xr:uid="{00000000-0004-0000-0000-000022000000}"/>
    <hyperlink ref="X264" r:id="rId36" xr:uid="{00000000-0004-0000-0000-000023000000}"/>
    <hyperlink ref="X271" r:id="rId37" xr:uid="{00000000-0004-0000-0000-000024000000}"/>
    <hyperlink ref="X274" r:id="rId38" xr:uid="{00000000-0004-0000-0000-000025000000}"/>
    <hyperlink ref="X275" r:id="rId39" xr:uid="{00000000-0004-0000-0000-000026000000}"/>
    <hyperlink ref="X276" r:id="rId40" xr:uid="{00000000-0004-0000-0000-000027000000}"/>
    <hyperlink ref="X277" r:id="rId41" xr:uid="{00000000-0004-0000-0000-000028000000}"/>
    <hyperlink ref="X280" r:id="rId42" xr:uid="{00000000-0004-0000-0000-000029000000}"/>
    <hyperlink ref="X281" r:id="rId43" xr:uid="{00000000-0004-0000-0000-00002A000000}"/>
    <hyperlink ref="X282" r:id="rId44" xr:uid="{00000000-0004-0000-0000-00002B000000}"/>
    <hyperlink ref="X285" r:id="rId45" xr:uid="{00000000-0004-0000-0000-00002C000000}"/>
    <hyperlink ref="X291" r:id="rId46" xr:uid="{00000000-0004-0000-0000-00002D000000}"/>
    <hyperlink ref="X292" r:id="rId47" xr:uid="{00000000-0004-0000-0000-00002E000000}"/>
    <hyperlink ref="J294" r:id="rId48" xr:uid="{00000000-0004-0000-0000-00002F000000}"/>
    <hyperlink ref="X294" r:id="rId49" xr:uid="{00000000-0004-0000-0000-000030000000}"/>
    <hyperlink ref="X295" r:id="rId50" xr:uid="{00000000-0004-0000-0000-000031000000}"/>
    <hyperlink ref="X296" r:id="rId51" xr:uid="{00000000-0004-0000-0000-000032000000}"/>
    <hyperlink ref="X297" r:id="rId52" xr:uid="{00000000-0004-0000-0000-000033000000}"/>
    <hyperlink ref="X299" r:id="rId53" xr:uid="{00000000-0004-0000-0000-000034000000}"/>
    <hyperlink ref="X301" r:id="rId54" xr:uid="{00000000-0004-0000-0000-000035000000}"/>
    <hyperlink ref="X302" r:id="rId55" xr:uid="{00000000-0004-0000-0000-000036000000}"/>
    <hyperlink ref="X308" r:id="rId56" xr:uid="{00000000-0004-0000-0000-000037000000}"/>
    <hyperlink ref="X309" r:id="rId57" xr:uid="{00000000-0004-0000-0000-000038000000}"/>
    <hyperlink ref="X310" r:id="rId58" xr:uid="{00000000-0004-0000-0000-000039000000}"/>
    <hyperlink ref="X312" r:id="rId59" xr:uid="{00000000-0004-0000-0000-00003A000000}"/>
    <hyperlink ref="X313" r:id="rId60" xr:uid="{00000000-0004-0000-0000-00003B000000}"/>
    <hyperlink ref="X314" r:id="rId61" xr:uid="{00000000-0004-0000-0000-00003C000000}"/>
    <hyperlink ref="X315" r:id="rId62" xr:uid="{00000000-0004-0000-0000-00003D000000}"/>
    <hyperlink ref="X316" r:id="rId63" xr:uid="{00000000-0004-0000-0000-00003E000000}"/>
    <hyperlink ref="X317" r:id="rId64" xr:uid="{00000000-0004-0000-0000-00003F000000}"/>
    <hyperlink ref="X318" r:id="rId65" xr:uid="{00000000-0004-0000-0000-000040000000}"/>
    <hyperlink ref="X319" r:id="rId66" xr:uid="{00000000-0004-0000-0000-000041000000}"/>
    <hyperlink ref="X320" r:id="rId67" xr:uid="{00000000-0004-0000-0000-000042000000}"/>
    <hyperlink ref="X362" r:id="rId68" xr:uid="{00000000-0004-0000-0000-000043000000}"/>
    <hyperlink ref="X367" r:id="rId69" xr:uid="{00000000-0004-0000-0000-000044000000}"/>
    <hyperlink ref="X368" r:id="rId70" xr:uid="{00000000-0004-0000-0000-000045000000}"/>
    <hyperlink ref="X370" r:id="rId71" xr:uid="{00000000-0004-0000-0000-000046000000}"/>
    <hyperlink ref="X372" r:id="rId72" xr:uid="{00000000-0004-0000-0000-000047000000}"/>
    <hyperlink ref="X374" r:id="rId73" xr:uid="{00000000-0004-0000-0000-000048000000}"/>
    <hyperlink ref="X375" r:id="rId74" xr:uid="{00000000-0004-0000-0000-000049000000}"/>
    <hyperlink ref="X376" r:id="rId75" xr:uid="{00000000-0004-0000-0000-00004A000000}"/>
    <hyperlink ref="X378" r:id="rId76" xr:uid="{00000000-0004-0000-0000-00004B000000}"/>
    <hyperlink ref="X379" r:id="rId77" xr:uid="{00000000-0004-0000-0000-00004C000000}"/>
    <hyperlink ref="X380" r:id="rId78" xr:uid="{00000000-0004-0000-0000-00004D000000}"/>
    <hyperlink ref="X381" r:id="rId79" xr:uid="{00000000-0004-0000-0000-00004E000000}"/>
    <hyperlink ref="X382" r:id="rId80" xr:uid="{00000000-0004-0000-0000-00004F000000}"/>
    <hyperlink ref="X383" r:id="rId81" xr:uid="{00000000-0004-0000-0000-000050000000}"/>
    <hyperlink ref="X385" r:id="rId82" xr:uid="{00000000-0004-0000-0000-000051000000}"/>
    <hyperlink ref="X386" r:id="rId83" xr:uid="{00000000-0004-0000-0000-000052000000}"/>
    <hyperlink ref="X387" r:id="rId84" xr:uid="{00000000-0004-0000-0000-000053000000}"/>
    <hyperlink ref="X388" r:id="rId85" xr:uid="{00000000-0004-0000-0000-000054000000}"/>
    <hyperlink ref="X394" r:id="rId86" xr:uid="{00000000-0004-0000-0000-000055000000}"/>
    <hyperlink ref="X395" r:id="rId87" xr:uid="{00000000-0004-0000-0000-000056000000}"/>
    <hyperlink ref="X396" r:id="rId88" xr:uid="{00000000-0004-0000-0000-000057000000}"/>
    <hyperlink ref="X398" r:id="rId89" xr:uid="{00000000-0004-0000-0000-000058000000}"/>
    <hyperlink ref="X399" r:id="rId90" xr:uid="{00000000-0004-0000-0000-000059000000}"/>
    <hyperlink ref="X401" r:id="rId91" xr:uid="{00000000-0004-0000-0000-00005A000000}"/>
    <hyperlink ref="X402" r:id="rId92" xr:uid="{00000000-0004-0000-0000-00005B000000}"/>
    <hyperlink ref="X405" r:id="rId93" xr:uid="{00000000-0004-0000-0000-00005C000000}"/>
    <hyperlink ref="X406" r:id="rId94" xr:uid="{00000000-0004-0000-0000-00005D000000}"/>
    <hyperlink ref="X411" r:id="rId95" xr:uid="{00000000-0004-0000-0000-00005E000000}"/>
    <hyperlink ref="X412" r:id="rId96" xr:uid="{00000000-0004-0000-0000-00005F000000}"/>
    <hyperlink ref="X413" r:id="rId97" xr:uid="{00000000-0004-0000-0000-000060000000}"/>
    <hyperlink ref="X415" r:id="rId98" xr:uid="{00000000-0004-0000-0000-000061000000}"/>
    <hyperlink ref="X416" r:id="rId99" xr:uid="{00000000-0004-0000-0000-000062000000}"/>
    <hyperlink ref="X417" r:id="rId100" xr:uid="{00000000-0004-0000-0000-000063000000}"/>
    <hyperlink ref="X418" r:id="rId101" xr:uid="{00000000-0004-0000-0000-000064000000}"/>
    <hyperlink ref="X419" r:id="rId102" xr:uid="{00000000-0004-0000-0000-000065000000}"/>
    <hyperlink ref="X420" r:id="rId103" xr:uid="{00000000-0004-0000-0000-000066000000}"/>
    <hyperlink ref="X421" r:id="rId104" xr:uid="{00000000-0004-0000-0000-000067000000}"/>
    <hyperlink ref="X422" r:id="rId105" xr:uid="{00000000-0004-0000-0000-000068000000}"/>
    <hyperlink ref="X423" r:id="rId106" xr:uid="{00000000-0004-0000-0000-000069000000}"/>
    <hyperlink ref="X424" r:id="rId107" xr:uid="{00000000-0004-0000-0000-00006A000000}"/>
    <hyperlink ref="X425" r:id="rId108" xr:uid="{00000000-0004-0000-0000-00006B000000}"/>
    <hyperlink ref="X428" r:id="rId109" xr:uid="{00000000-0004-0000-0000-00006C000000}"/>
    <hyperlink ref="X430" r:id="rId110" xr:uid="{00000000-0004-0000-0000-00006D000000}"/>
    <hyperlink ref="X432" r:id="rId111" xr:uid="{00000000-0004-0000-0000-00006E000000}"/>
    <hyperlink ref="X433" r:id="rId112" xr:uid="{00000000-0004-0000-0000-00006F000000}"/>
    <hyperlink ref="X434" r:id="rId113" xr:uid="{00000000-0004-0000-0000-000070000000}"/>
    <hyperlink ref="X437" r:id="rId114" xr:uid="{00000000-0004-0000-0000-000071000000}"/>
    <hyperlink ref="X438" r:id="rId115" xr:uid="{00000000-0004-0000-0000-000072000000}"/>
    <hyperlink ref="X442" r:id="rId116" xr:uid="{00000000-0004-0000-0000-000073000000}"/>
    <hyperlink ref="X443" r:id="rId117" xr:uid="{00000000-0004-0000-0000-000074000000}"/>
    <hyperlink ref="X444" r:id="rId118" xr:uid="{00000000-0004-0000-0000-000075000000}"/>
    <hyperlink ref="X464" r:id="rId119" xr:uid="{00000000-0004-0000-0000-000076000000}"/>
    <hyperlink ref="X476" r:id="rId120" xr:uid="{00000000-0004-0000-0000-000077000000}"/>
    <hyperlink ref="X486" r:id="rId121" xr:uid="{00000000-0004-0000-0000-000078000000}"/>
    <hyperlink ref="X490" r:id="rId122" xr:uid="{00000000-0004-0000-0000-000079000000}"/>
    <hyperlink ref="X491" r:id="rId123" xr:uid="{00000000-0004-0000-0000-00007A000000}"/>
    <hyperlink ref="X492" r:id="rId124" xr:uid="{00000000-0004-0000-0000-00007B000000}"/>
    <hyperlink ref="X494" r:id="rId125" xr:uid="{00000000-0004-0000-0000-00007C000000}"/>
    <hyperlink ref="X497" r:id="rId126" xr:uid="{00000000-0004-0000-0000-00007D000000}"/>
    <hyperlink ref="X517" r:id="rId127" xr:uid="{00000000-0004-0000-0000-00007E000000}"/>
    <hyperlink ref="X519" r:id="rId128" xr:uid="{00000000-0004-0000-0000-00007F000000}"/>
    <hyperlink ref="X520" r:id="rId129" xr:uid="{00000000-0004-0000-0000-000080000000}"/>
    <hyperlink ref="X521" r:id="rId130" xr:uid="{00000000-0004-0000-0000-000081000000}"/>
    <hyperlink ref="X525" r:id="rId131" xr:uid="{00000000-0004-0000-0000-000082000000}"/>
    <hyperlink ref="X526" r:id="rId132" xr:uid="{00000000-0004-0000-0000-000083000000}"/>
    <hyperlink ref="X528" r:id="rId133" xr:uid="{00000000-0004-0000-0000-000084000000}"/>
    <hyperlink ref="X529" r:id="rId134" xr:uid="{00000000-0004-0000-0000-000085000000}"/>
    <hyperlink ref="X530" r:id="rId135" xr:uid="{00000000-0004-0000-0000-000086000000}"/>
    <hyperlink ref="X532" r:id="rId136" xr:uid="{00000000-0004-0000-0000-000087000000}"/>
    <hyperlink ref="X537" r:id="rId137" xr:uid="{00000000-0004-0000-0000-000088000000}"/>
    <hyperlink ref="X551" r:id="rId138" xr:uid="{00000000-0004-0000-0000-000089000000}"/>
    <hyperlink ref="X810" r:id="rId139" xr:uid="{00000000-0004-0000-0000-00008A000000}"/>
    <hyperlink ref="X811" r:id="rId140" xr:uid="{00000000-0004-0000-0000-00008B000000}"/>
    <hyperlink ref="X817" r:id="rId141" xr:uid="{00000000-0004-0000-0000-00008C000000}"/>
    <hyperlink ref="X821" r:id="rId142" xr:uid="{00000000-0004-0000-0000-00008D000000}"/>
    <hyperlink ref="X858" r:id="rId143" xr:uid="{00000000-0004-0000-0000-00008E000000}"/>
    <hyperlink ref="X861" r:id="rId144" xr:uid="{00000000-0004-0000-0000-00008F000000}"/>
    <hyperlink ref="X866" r:id="rId145" xr:uid="{00000000-0004-0000-0000-000090000000}"/>
    <hyperlink ref="X885" r:id="rId146" xr:uid="{00000000-0004-0000-0000-000091000000}"/>
    <hyperlink ref="X894" r:id="rId147" xr:uid="{00000000-0004-0000-0000-000092000000}"/>
    <hyperlink ref="X895" r:id="rId148" xr:uid="{00000000-0004-0000-0000-000093000000}"/>
    <hyperlink ref="X897" r:id="rId149" xr:uid="{00000000-0004-0000-0000-000094000000}"/>
    <hyperlink ref="X898" r:id="rId150" xr:uid="{00000000-0004-0000-0000-000095000000}"/>
    <hyperlink ref="X900" r:id="rId151" xr:uid="{00000000-0004-0000-0000-000096000000}"/>
    <hyperlink ref="X902" r:id="rId152" xr:uid="{00000000-0004-0000-0000-000097000000}"/>
    <hyperlink ref="X909" r:id="rId153" xr:uid="{00000000-0004-0000-0000-000098000000}"/>
    <hyperlink ref="X911" r:id="rId154" xr:uid="{00000000-0004-0000-0000-000099000000}"/>
    <hyperlink ref="X915" r:id="rId155" xr:uid="{00000000-0004-0000-0000-00009A000000}"/>
    <hyperlink ref="X921" r:id="rId156" xr:uid="{00000000-0004-0000-0000-00009B000000}"/>
    <hyperlink ref="X922" r:id="rId157" xr:uid="{00000000-0004-0000-0000-00009C000000}"/>
    <hyperlink ref="X923" r:id="rId158" xr:uid="{00000000-0004-0000-0000-00009D000000}"/>
    <hyperlink ref="X925" r:id="rId159" xr:uid="{00000000-0004-0000-0000-00009E000000}"/>
    <hyperlink ref="X933" r:id="rId160" xr:uid="{00000000-0004-0000-0000-00009F000000}"/>
    <hyperlink ref="X935" r:id="rId161" xr:uid="{00000000-0004-0000-0000-0000A0000000}"/>
    <hyperlink ref="X937" r:id="rId162" xr:uid="{00000000-0004-0000-0000-0000A1000000}"/>
    <hyperlink ref="X938" r:id="rId163" xr:uid="{00000000-0004-0000-0000-0000A2000000}"/>
    <hyperlink ref="X943" r:id="rId164" xr:uid="{00000000-0004-0000-0000-0000A3000000}"/>
    <hyperlink ref="X946" r:id="rId165" xr:uid="{00000000-0004-0000-0000-0000A4000000}"/>
    <hyperlink ref="X981" r:id="rId166" xr:uid="{00000000-0004-0000-0000-0000A5000000}"/>
    <hyperlink ref="X982" r:id="rId167" xr:uid="{00000000-0004-0000-0000-0000A6000000}"/>
    <hyperlink ref="X991" r:id="rId168" xr:uid="{00000000-0004-0000-0000-0000A7000000}"/>
    <hyperlink ref="X992" r:id="rId169" xr:uid="{00000000-0004-0000-0000-0000A8000000}"/>
    <hyperlink ref="X993" r:id="rId170" xr:uid="{00000000-0004-0000-0000-0000A9000000}"/>
    <hyperlink ref="X996" r:id="rId171" xr:uid="{00000000-0004-0000-0000-0000AA000000}"/>
    <hyperlink ref="X997" r:id="rId172" xr:uid="{00000000-0004-0000-0000-0000AB000000}"/>
    <hyperlink ref="X1005" r:id="rId173" xr:uid="{00000000-0004-0000-0000-0000AC000000}"/>
    <hyperlink ref="X1010" r:id="rId174" xr:uid="{00000000-0004-0000-0000-0000AD000000}"/>
    <hyperlink ref="X1011" r:id="rId175" xr:uid="{00000000-0004-0000-0000-0000AE000000}"/>
    <hyperlink ref="X1021" r:id="rId176" xr:uid="{00000000-0004-0000-0000-0000AF000000}"/>
    <hyperlink ref="X1203" r:id="rId177" xr:uid="{00000000-0004-0000-0000-0000B0000000}"/>
    <hyperlink ref="X1204" r:id="rId178" xr:uid="{00000000-0004-0000-0000-0000B1000000}"/>
    <hyperlink ref="X1205" r:id="rId179" xr:uid="{00000000-0004-0000-0000-0000B2000000}"/>
    <hyperlink ref="X1206" r:id="rId180" xr:uid="{00000000-0004-0000-0000-0000B3000000}"/>
    <hyperlink ref="X1208" r:id="rId181" xr:uid="{00000000-0004-0000-0000-0000B4000000}"/>
    <hyperlink ref="X1209" r:id="rId182" xr:uid="{00000000-0004-0000-0000-0000B5000000}"/>
    <hyperlink ref="X1214" r:id="rId183" xr:uid="{00000000-0004-0000-0000-0000B6000000}"/>
    <hyperlink ref="X1226" r:id="rId184" xr:uid="{00000000-0004-0000-0000-0000B7000000}"/>
    <hyperlink ref="X1227" r:id="rId185" xr:uid="{00000000-0004-0000-0000-0000B8000000}"/>
    <hyperlink ref="X1230" r:id="rId186" xr:uid="{00000000-0004-0000-0000-0000B9000000}"/>
    <hyperlink ref="X1231" r:id="rId187" xr:uid="{00000000-0004-0000-0000-0000BA000000}"/>
    <hyperlink ref="X1238" r:id="rId188" xr:uid="{00000000-0004-0000-0000-0000BB000000}"/>
    <hyperlink ref="X1239" r:id="rId189" xr:uid="{00000000-0004-0000-0000-0000BC000000}"/>
    <hyperlink ref="X1241" r:id="rId190" xr:uid="{00000000-0004-0000-0000-0000BD000000}"/>
    <hyperlink ref="X1248" r:id="rId191" xr:uid="{00000000-0004-0000-0000-0000BE000000}"/>
    <hyperlink ref="X1249" r:id="rId192" xr:uid="{00000000-0004-0000-0000-0000BF000000}"/>
    <hyperlink ref="X1250" r:id="rId193" xr:uid="{00000000-0004-0000-0000-0000C0000000}"/>
    <hyperlink ref="X1254" r:id="rId194" xr:uid="{00000000-0004-0000-0000-0000C1000000}"/>
    <hyperlink ref="X1256" r:id="rId195" xr:uid="{00000000-0004-0000-0000-0000C2000000}"/>
    <hyperlink ref="X1258" r:id="rId196" xr:uid="{00000000-0004-0000-0000-0000C3000000}"/>
    <hyperlink ref="X1264" r:id="rId197" xr:uid="{00000000-0004-0000-0000-0000C4000000}"/>
    <hyperlink ref="X1269" r:id="rId198" xr:uid="{00000000-0004-0000-0000-0000C5000000}"/>
    <hyperlink ref="X1311" r:id="rId199" xr:uid="{00000000-0004-0000-0000-0000C6000000}"/>
    <hyperlink ref="X1312" r:id="rId200" xr:uid="{00000000-0004-0000-0000-0000C7000000}"/>
    <hyperlink ref="X1314" r:id="rId201" xr:uid="{00000000-0004-0000-0000-0000C8000000}"/>
    <hyperlink ref="X1316" r:id="rId202" xr:uid="{00000000-0004-0000-0000-0000C9000000}"/>
    <hyperlink ref="X1317" r:id="rId203" xr:uid="{00000000-0004-0000-0000-0000CA000000}"/>
    <hyperlink ref="X1318" r:id="rId204" xr:uid="{00000000-0004-0000-0000-0000CB000000}"/>
    <hyperlink ref="X1320" r:id="rId205" xr:uid="{00000000-0004-0000-0000-0000CC000000}"/>
    <hyperlink ref="X1321" r:id="rId206" xr:uid="{00000000-0004-0000-0000-0000CD000000}"/>
    <hyperlink ref="X1352" r:id="rId207" xr:uid="{00000000-0004-0000-0000-0000CE000000}"/>
    <hyperlink ref="X1353" r:id="rId208" xr:uid="{00000000-0004-0000-0000-0000CF000000}"/>
    <hyperlink ref="X1354" r:id="rId209" xr:uid="{00000000-0004-0000-0000-0000D0000000}"/>
    <hyperlink ref="X1355" r:id="rId210" xr:uid="{00000000-0004-0000-0000-0000D1000000}"/>
    <hyperlink ref="X1356" r:id="rId211" xr:uid="{00000000-0004-0000-0000-0000D2000000}"/>
    <hyperlink ref="X1360" r:id="rId212" xr:uid="{00000000-0004-0000-0000-0000D3000000}"/>
    <hyperlink ref="X1361" r:id="rId213" xr:uid="{00000000-0004-0000-0000-0000D4000000}"/>
    <hyperlink ref="X1362" r:id="rId214" xr:uid="{00000000-0004-0000-0000-0000D5000000}"/>
    <hyperlink ref="X1363" r:id="rId215" xr:uid="{00000000-0004-0000-0000-0000D6000000}"/>
    <hyperlink ref="X1364" r:id="rId216" xr:uid="{00000000-0004-0000-0000-0000D7000000}"/>
    <hyperlink ref="X1369" r:id="rId217" xr:uid="{00000000-0004-0000-0000-0000D8000000}"/>
    <hyperlink ref="X1370" r:id="rId218" xr:uid="{00000000-0004-0000-0000-0000D9000000}"/>
    <hyperlink ref="X1487" r:id="rId219" xr:uid="{00000000-0004-0000-0000-0000DA000000}"/>
    <hyperlink ref="X1488" r:id="rId220" xr:uid="{00000000-0004-0000-0000-0000DB000000}"/>
    <hyperlink ref="X1650" r:id="rId221" xr:uid="{00000000-0004-0000-0000-0000DC000000}"/>
    <hyperlink ref="X1651" r:id="rId222" xr:uid="{00000000-0004-0000-0000-0000DD000000}"/>
    <hyperlink ref="X1655" r:id="rId223" xr:uid="{00000000-0004-0000-0000-0000DE000000}"/>
    <hyperlink ref="X1656" r:id="rId224" xr:uid="{00000000-0004-0000-0000-0000DF000000}"/>
    <hyperlink ref="X1657" r:id="rId225" xr:uid="{00000000-0004-0000-0000-0000E0000000}"/>
    <hyperlink ref="X1658" r:id="rId226" xr:uid="{00000000-0004-0000-0000-0000E1000000}"/>
    <hyperlink ref="X1659" r:id="rId227" xr:uid="{00000000-0004-0000-0000-0000E2000000}"/>
    <hyperlink ref="X1660" r:id="rId228" xr:uid="{00000000-0004-0000-0000-0000E3000000}"/>
    <hyperlink ref="X1661" r:id="rId229" xr:uid="{00000000-0004-0000-0000-0000E4000000}"/>
    <hyperlink ref="X1662" r:id="rId230" xr:uid="{00000000-0004-0000-0000-0000E5000000}"/>
    <hyperlink ref="X1663" r:id="rId231" xr:uid="{00000000-0004-0000-0000-0000E6000000}"/>
    <hyperlink ref="X1664" r:id="rId232" xr:uid="{00000000-0004-0000-0000-0000E7000000}"/>
    <hyperlink ref="X1665" r:id="rId233" xr:uid="{00000000-0004-0000-0000-0000E8000000}"/>
    <hyperlink ref="X1667" r:id="rId234" xr:uid="{00000000-0004-0000-0000-0000E9000000}"/>
    <hyperlink ref="X1668" r:id="rId235" xr:uid="{00000000-0004-0000-0000-0000EA000000}"/>
    <hyperlink ref="X1670" r:id="rId236" xr:uid="{00000000-0004-0000-0000-0000EB000000}"/>
    <hyperlink ref="X1671" r:id="rId237" xr:uid="{00000000-0004-0000-0000-0000EC000000}"/>
    <hyperlink ref="X1673" r:id="rId238" xr:uid="{00000000-0004-0000-0000-0000ED000000}"/>
    <hyperlink ref="X1676" r:id="rId239" xr:uid="{00000000-0004-0000-0000-0000EE000000}"/>
    <hyperlink ref="X1677" r:id="rId240" xr:uid="{00000000-0004-0000-0000-0000EF000000}"/>
    <hyperlink ref="X1678" r:id="rId241" xr:uid="{00000000-0004-0000-0000-0000F0000000}"/>
    <hyperlink ref="X1679" r:id="rId242" xr:uid="{00000000-0004-0000-0000-0000F1000000}"/>
    <hyperlink ref="X1681" r:id="rId243" xr:uid="{00000000-0004-0000-0000-0000F2000000}"/>
    <hyperlink ref="X1682" r:id="rId244" xr:uid="{00000000-0004-0000-0000-0000F3000000}"/>
    <hyperlink ref="X1683" r:id="rId245" xr:uid="{00000000-0004-0000-0000-0000F4000000}"/>
    <hyperlink ref="X1685" r:id="rId246" xr:uid="{00000000-0004-0000-0000-0000F5000000}"/>
    <hyperlink ref="X1686" r:id="rId247" xr:uid="{00000000-0004-0000-0000-0000F6000000}"/>
    <hyperlink ref="X1687" r:id="rId248" xr:uid="{00000000-0004-0000-0000-0000F7000000}"/>
    <hyperlink ref="X1691" r:id="rId249" xr:uid="{00000000-0004-0000-0000-0000F8000000}"/>
    <hyperlink ref="X1764" r:id="rId250" xr:uid="{00000000-0004-0000-0000-0000F9000000}"/>
    <hyperlink ref="X1767" r:id="rId251" xr:uid="{00000000-0004-0000-0000-0000FA000000}"/>
    <hyperlink ref="X1770" r:id="rId252" xr:uid="{00000000-0004-0000-0000-0000FB000000}"/>
    <hyperlink ref="X1771" r:id="rId253" xr:uid="{00000000-0004-0000-0000-0000FC000000}"/>
    <hyperlink ref="X1772" r:id="rId254" xr:uid="{00000000-0004-0000-0000-0000FD000000}"/>
    <hyperlink ref="X1776" r:id="rId255" xr:uid="{00000000-0004-0000-0000-0000FE000000}"/>
    <hyperlink ref="X1777" r:id="rId256" xr:uid="{00000000-0004-0000-0000-0000FF000000}"/>
    <hyperlink ref="X1778" r:id="rId257" xr:uid="{00000000-0004-0000-0000-000000010000}"/>
    <hyperlink ref="Y1778" r:id="rId258" xr:uid="{00000000-0004-0000-0000-000001010000}"/>
    <hyperlink ref="X1779" r:id="rId259" xr:uid="{00000000-0004-0000-0000-000002010000}"/>
    <hyperlink ref="X1780" r:id="rId260" xr:uid="{00000000-0004-0000-0000-000003010000}"/>
    <hyperlink ref="Y1780" r:id="rId261" xr:uid="{00000000-0004-0000-0000-000004010000}"/>
    <hyperlink ref="X1782" r:id="rId262" xr:uid="{00000000-0004-0000-0000-000005010000}"/>
    <hyperlink ref="X1783" r:id="rId263" xr:uid="{00000000-0004-0000-0000-000006010000}"/>
    <hyperlink ref="X1786" r:id="rId264" xr:uid="{00000000-0004-0000-0000-000007010000}"/>
    <hyperlink ref="X1787" r:id="rId265" xr:uid="{00000000-0004-0000-0000-000008010000}"/>
    <hyperlink ref="X1791" r:id="rId266" xr:uid="{00000000-0004-0000-0000-000009010000}"/>
    <hyperlink ref="X1792" r:id="rId267" xr:uid="{00000000-0004-0000-0000-00000A010000}"/>
    <hyperlink ref="X1794" r:id="rId268" xr:uid="{00000000-0004-0000-0000-00000B010000}"/>
    <hyperlink ref="X1798" r:id="rId269" xr:uid="{00000000-0004-0000-0000-00000C010000}"/>
    <hyperlink ref="X1799" r:id="rId270" xr:uid="{00000000-0004-0000-0000-00000D010000}"/>
    <hyperlink ref="X1802" r:id="rId271" xr:uid="{00000000-0004-0000-0000-00000E010000}"/>
    <hyperlink ref="X1819" r:id="rId272" xr:uid="{00000000-0004-0000-0000-00000F010000}"/>
    <hyperlink ref="X1820" r:id="rId273" xr:uid="{00000000-0004-0000-0000-000010010000}"/>
    <hyperlink ref="X1822" r:id="rId274" xr:uid="{00000000-0004-0000-0000-000011010000}"/>
    <hyperlink ref="X1823" r:id="rId275" xr:uid="{00000000-0004-0000-0000-000012010000}"/>
    <hyperlink ref="X1824" r:id="rId276" xr:uid="{00000000-0004-0000-0000-000013010000}"/>
    <hyperlink ref="X1825" r:id="rId277" xr:uid="{00000000-0004-0000-0000-000014010000}"/>
    <hyperlink ref="X1826" r:id="rId278" xr:uid="{00000000-0004-0000-0000-000015010000}"/>
    <hyperlink ref="X1827" r:id="rId279" xr:uid="{00000000-0004-0000-0000-000016010000}"/>
    <hyperlink ref="X1830" r:id="rId280" xr:uid="{00000000-0004-0000-0000-000017010000}"/>
    <hyperlink ref="X1832" r:id="rId281" xr:uid="{00000000-0004-0000-0000-000018010000}"/>
    <hyperlink ref="X1833" r:id="rId282" xr:uid="{00000000-0004-0000-0000-000019010000}"/>
    <hyperlink ref="X1835" r:id="rId283" xr:uid="{00000000-0004-0000-0000-00001A010000}"/>
    <hyperlink ref="X1836" r:id="rId284" xr:uid="{00000000-0004-0000-0000-00001B010000}"/>
    <hyperlink ref="X1837" r:id="rId285" xr:uid="{00000000-0004-0000-0000-00001C010000}"/>
    <hyperlink ref="X1838" r:id="rId286" xr:uid="{00000000-0004-0000-0000-00001D010000}"/>
    <hyperlink ref="X1839" r:id="rId287" xr:uid="{00000000-0004-0000-0000-00001E010000}"/>
    <hyperlink ref="X1840" r:id="rId288" xr:uid="{00000000-0004-0000-0000-00001F010000}"/>
    <hyperlink ref="X1841" r:id="rId289" xr:uid="{00000000-0004-0000-0000-000020010000}"/>
    <hyperlink ref="X1843" r:id="rId290" xr:uid="{00000000-0004-0000-0000-000021010000}"/>
    <hyperlink ref="X1844" r:id="rId291" xr:uid="{00000000-0004-0000-0000-000022010000}"/>
    <hyperlink ref="X1845" r:id="rId292" xr:uid="{00000000-0004-0000-0000-000023010000}"/>
    <hyperlink ref="X1846" r:id="rId293" xr:uid="{00000000-0004-0000-0000-000024010000}"/>
    <hyperlink ref="X1847" r:id="rId294" xr:uid="{00000000-0004-0000-0000-000025010000}"/>
    <hyperlink ref="X1850" r:id="rId295" xr:uid="{00000000-0004-0000-0000-000026010000}"/>
    <hyperlink ref="X1852" r:id="rId296" xr:uid="{00000000-0004-0000-0000-000027010000}"/>
    <hyperlink ref="X1854" r:id="rId297" xr:uid="{00000000-0004-0000-0000-000028010000}"/>
    <hyperlink ref="X1856" r:id="rId298" xr:uid="{00000000-0004-0000-0000-000029010000}"/>
    <hyperlink ref="X1857" r:id="rId299" xr:uid="{00000000-0004-0000-0000-00002A010000}"/>
    <hyperlink ref="X1860" r:id="rId300" xr:uid="{00000000-0004-0000-0000-00002B010000}"/>
    <hyperlink ref="X1861" r:id="rId301" xr:uid="{00000000-0004-0000-0000-00002C010000}"/>
    <hyperlink ref="X1862" r:id="rId302" xr:uid="{00000000-0004-0000-0000-00002D010000}"/>
    <hyperlink ref="X1863" r:id="rId303" xr:uid="{00000000-0004-0000-0000-00002E010000}"/>
    <hyperlink ref="X1864" r:id="rId304" xr:uid="{00000000-0004-0000-0000-00002F010000}"/>
    <hyperlink ref="X1865" r:id="rId305" xr:uid="{00000000-0004-0000-0000-000030010000}"/>
    <hyperlink ref="X1892" r:id="rId306" xr:uid="{00000000-0004-0000-0000-000031010000}"/>
    <hyperlink ref="X1901" r:id="rId307" xr:uid="{00000000-0004-0000-0000-000032010000}"/>
    <hyperlink ref="X1972" r:id="rId308" xr:uid="{00000000-0004-0000-0000-000033010000}"/>
    <hyperlink ref="X1973" r:id="rId309" xr:uid="{00000000-0004-0000-0000-000034010000}"/>
    <hyperlink ref="X1975" r:id="rId310" xr:uid="{00000000-0004-0000-0000-000035010000}"/>
    <hyperlink ref="X1976" r:id="rId311" xr:uid="{00000000-0004-0000-0000-000036010000}"/>
    <hyperlink ref="X1977" r:id="rId312" xr:uid="{00000000-0004-0000-0000-000037010000}"/>
    <hyperlink ref="X1979" r:id="rId313" xr:uid="{00000000-0004-0000-0000-000038010000}"/>
    <hyperlink ref="X1981" r:id="rId314" xr:uid="{00000000-0004-0000-0000-000039010000}"/>
    <hyperlink ref="X1984" r:id="rId315" xr:uid="{00000000-0004-0000-0000-00003A010000}"/>
    <hyperlink ref="X1988" r:id="rId316" xr:uid="{00000000-0004-0000-0000-00003B010000}"/>
    <hyperlink ref="X1995" r:id="rId317" xr:uid="{00000000-0004-0000-0000-00003C010000}"/>
  </hyperlinks>
  <pageMargins left="0.7" right="0.7" top="0.75" bottom="0.75" header="0" footer="0"/>
  <pageSetup paperSize="8" scale="50" orientation="landscape"/>
  <legacyDrawing r:id="rId31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156"/>
  <sheetViews>
    <sheetView tabSelected="1" topLeftCell="A823" zoomScaleNormal="100" workbookViewId="0">
      <selection activeCell="I852" sqref="I852"/>
    </sheetView>
  </sheetViews>
  <sheetFormatPr baseColWidth="10" defaultColWidth="14.42578125" defaultRowHeight="15" customHeight="1"/>
  <cols>
    <col min="1" max="1" width="21.28515625" customWidth="1"/>
    <col min="2" max="2" width="11.7109375" style="782" customWidth="1"/>
    <col min="3" max="3" width="28" customWidth="1"/>
    <col min="4" max="4" width="41.85546875" style="784" customWidth="1"/>
    <col min="5" max="5" width="18" customWidth="1"/>
    <col min="6" max="6" width="12.28515625" customWidth="1"/>
    <col min="7" max="7" width="19.85546875" bestFit="1" customWidth="1"/>
    <col min="8" max="8" width="19.140625" customWidth="1"/>
    <col min="9" max="9" width="11.42578125" customWidth="1"/>
    <col min="10" max="10" width="14" customWidth="1"/>
    <col min="11" max="11" width="12.7109375" customWidth="1"/>
    <col min="12" max="12" width="12" customWidth="1"/>
    <col min="13" max="13" width="65.5703125" customWidth="1"/>
    <col min="14" max="14" width="34.28515625" customWidth="1"/>
  </cols>
  <sheetData>
    <row r="1" spans="1:14" ht="30">
      <c r="A1" s="6" t="s">
        <v>5796</v>
      </c>
      <c r="B1" s="779" t="s">
        <v>5797</v>
      </c>
      <c r="C1" s="5" t="s">
        <v>5798</v>
      </c>
      <c r="D1" s="783" t="s">
        <v>10992</v>
      </c>
      <c r="E1" s="771" t="s">
        <v>5799</v>
      </c>
      <c r="F1" s="5" t="s">
        <v>6</v>
      </c>
      <c r="G1" s="160" t="s">
        <v>11015</v>
      </c>
      <c r="H1" s="4" t="s">
        <v>8</v>
      </c>
      <c r="I1" s="4" t="s">
        <v>9</v>
      </c>
      <c r="J1" s="5" t="s">
        <v>5800</v>
      </c>
      <c r="K1" s="5" t="s">
        <v>5801</v>
      </c>
      <c r="L1" s="5" t="s">
        <v>5802</v>
      </c>
      <c r="M1" s="5" t="s">
        <v>5803</v>
      </c>
      <c r="N1" s="5" t="s">
        <v>5804</v>
      </c>
    </row>
    <row r="2" spans="1:14" ht="27.75" customHeight="1">
      <c r="A2" s="8" t="s">
        <v>33</v>
      </c>
      <c r="B2" s="780">
        <v>1</v>
      </c>
      <c r="C2" s="10" t="s">
        <v>34</v>
      </c>
      <c r="D2" s="772" t="s">
        <v>35</v>
      </c>
      <c r="E2" s="772"/>
      <c r="F2" s="12" t="s">
        <v>36</v>
      </c>
      <c r="G2" s="161" t="s">
        <v>37</v>
      </c>
      <c r="H2" s="14" t="s">
        <v>38</v>
      </c>
      <c r="I2" s="13" t="s">
        <v>39</v>
      </c>
      <c r="J2" s="14">
        <v>2021</v>
      </c>
      <c r="K2" s="161" t="s">
        <v>25</v>
      </c>
      <c r="L2" s="161" t="s">
        <v>29</v>
      </c>
      <c r="M2" s="12" t="s">
        <v>42</v>
      </c>
      <c r="N2" s="14" t="s">
        <v>43</v>
      </c>
    </row>
    <row r="3" spans="1:14" ht="30" customHeight="1">
      <c r="A3" s="162" t="s">
        <v>33</v>
      </c>
      <c r="B3" s="780">
        <v>2</v>
      </c>
      <c r="C3" s="53" t="s">
        <v>118</v>
      </c>
      <c r="D3" s="773" t="s">
        <v>718</v>
      </c>
      <c r="E3" s="773" t="s">
        <v>35</v>
      </c>
      <c r="F3" s="44"/>
      <c r="G3" s="163" t="s">
        <v>37</v>
      </c>
      <c r="H3" s="45" t="s">
        <v>119</v>
      </c>
      <c r="I3" s="45" t="s">
        <v>120</v>
      </c>
      <c r="J3" s="47">
        <v>2022</v>
      </c>
      <c r="K3" s="164" t="s">
        <v>24</v>
      </c>
      <c r="L3" s="165" t="s">
        <v>28</v>
      </c>
      <c r="M3" s="47" t="s">
        <v>5805</v>
      </c>
      <c r="N3" s="47" t="s">
        <v>43</v>
      </c>
    </row>
    <row r="4" spans="1:14" ht="30" customHeight="1">
      <c r="A4" s="162" t="s">
        <v>33</v>
      </c>
      <c r="B4" s="780">
        <v>3</v>
      </c>
      <c r="C4" s="53" t="s">
        <v>74</v>
      </c>
      <c r="D4" s="773" t="s">
        <v>718</v>
      </c>
      <c r="E4" s="773"/>
      <c r="F4" s="44"/>
      <c r="G4" s="163" t="s">
        <v>37</v>
      </c>
      <c r="H4" s="45" t="s">
        <v>5806</v>
      </c>
      <c r="I4" s="45" t="s">
        <v>11018</v>
      </c>
      <c r="J4" s="47">
        <v>2022</v>
      </c>
      <c r="K4" s="164" t="s">
        <v>24</v>
      </c>
      <c r="L4" s="165" t="s">
        <v>28</v>
      </c>
      <c r="M4" s="47" t="s">
        <v>5807</v>
      </c>
      <c r="N4" s="47" t="s">
        <v>43</v>
      </c>
    </row>
    <row r="5" spans="1:14" ht="26.25" customHeight="1">
      <c r="A5" s="162" t="s">
        <v>33</v>
      </c>
      <c r="B5" s="780">
        <v>4</v>
      </c>
      <c r="C5" s="53" t="s">
        <v>5808</v>
      </c>
      <c r="D5" s="773" t="s">
        <v>718</v>
      </c>
      <c r="E5" s="773" t="s">
        <v>35</v>
      </c>
      <c r="F5" s="44"/>
      <c r="G5" s="163" t="s">
        <v>37</v>
      </c>
      <c r="H5" s="45" t="s">
        <v>5809</v>
      </c>
      <c r="I5" s="45" t="s">
        <v>131</v>
      </c>
      <c r="J5" s="47">
        <v>2022</v>
      </c>
      <c r="K5" s="164" t="s">
        <v>25</v>
      </c>
      <c r="L5" s="165" t="s">
        <v>29</v>
      </c>
      <c r="M5" s="47" t="s">
        <v>5810</v>
      </c>
      <c r="N5" s="47" t="s">
        <v>43</v>
      </c>
    </row>
    <row r="6" spans="1:14" ht="30" customHeight="1">
      <c r="A6" s="162" t="s">
        <v>33</v>
      </c>
      <c r="B6" s="780">
        <v>5</v>
      </c>
      <c r="C6" s="53" t="s">
        <v>5811</v>
      </c>
      <c r="D6" s="773" t="s">
        <v>35</v>
      </c>
      <c r="E6" s="773" t="s">
        <v>718</v>
      </c>
      <c r="F6" s="44"/>
      <c r="G6" s="163" t="s">
        <v>5244</v>
      </c>
      <c r="H6" s="45" t="s">
        <v>5812</v>
      </c>
      <c r="I6" s="45" t="s">
        <v>5813</v>
      </c>
      <c r="J6" s="47">
        <v>2022</v>
      </c>
      <c r="K6" s="164" t="s">
        <v>25</v>
      </c>
      <c r="L6" s="165" t="s">
        <v>29</v>
      </c>
      <c r="M6" s="47" t="s">
        <v>5814</v>
      </c>
      <c r="N6" s="47" t="s">
        <v>43</v>
      </c>
    </row>
    <row r="7" spans="1:14" ht="30" customHeight="1">
      <c r="A7" s="162" t="s">
        <v>33</v>
      </c>
      <c r="B7" s="780">
        <v>6</v>
      </c>
      <c r="C7" s="53" t="s">
        <v>44</v>
      </c>
      <c r="D7" s="773" t="s">
        <v>35</v>
      </c>
      <c r="E7" s="773"/>
      <c r="F7" s="47" t="s">
        <v>5815</v>
      </c>
      <c r="G7" s="163" t="s">
        <v>10993</v>
      </c>
      <c r="H7" s="45" t="s">
        <v>5816</v>
      </c>
      <c r="I7" s="45" t="s">
        <v>5817</v>
      </c>
      <c r="J7" s="47">
        <v>2022</v>
      </c>
      <c r="K7" s="164" t="s">
        <v>26</v>
      </c>
      <c r="L7" s="165" t="s">
        <v>30</v>
      </c>
      <c r="M7" s="47" t="s">
        <v>49</v>
      </c>
      <c r="N7" s="47" t="s">
        <v>43</v>
      </c>
    </row>
    <row r="8" spans="1:14" ht="30" customHeight="1">
      <c r="A8" s="162" t="s">
        <v>33</v>
      </c>
      <c r="B8" s="780">
        <v>7</v>
      </c>
      <c r="C8" s="53" t="s">
        <v>5818</v>
      </c>
      <c r="D8" s="773" t="s">
        <v>35</v>
      </c>
      <c r="E8" s="773" t="s">
        <v>72</v>
      </c>
      <c r="F8" s="44"/>
      <c r="G8" s="163" t="s">
        <v>10994</v>
      </c>
      <c r="H8" s="45" t="s">
        <v>5819</v>
      </c>
      <c r="I8" s="45" t="s">
        <v>5820</v>
      </c>
      <c r="J8" s="47">
        <v>2022</v>
      </c>
      <c r="K8" s="164" t="s">
        <v>26</v>
      </c>
      <c r="L8" s="165" t="s">
        <v>30</v>
      </c>
      <c r="M8" s="47" t="s">
        <v>5821</v>
      </c>
      <c r="N8" s="47" t="s">
        <v>43</v>
      </c>
    </row>
    <row r="9" spans="1:14" ht="30" customHeight="1">
      <c r="A9" s="162" t="s">
        <v>33</v>
      </c>
      <c r="B9" s="780">
        <v>8</v>
      </c>
      <c r="C9" s="53" t="s">
        <v>50</v>
      </c>
      <c r="D9" s="773" t="s">
        <v>35</v>
      </c>
      <c r="E9" s="773"/>
      <c r="F9" s="44"/>
      <c r="G9" s="163" t="s">
        <v>11016</v>
      </c>
      <c r="H9" s="45" t="s">
        <v>53</v>
      </c>
      <c r="I9" s="45" t="s">
        <v>11019</v>
      </c>
      <c r="J9" s="47">
        <v>2022</v>
      </c>
      <c r="K9" s="164" t="s">
        <v>25</v>
      </c>
      <c r="L9" s="165" t="s">
        <v>29</v>
      </c>
      <c r="M9" s="47" t="s">
        <v>5822</v>
      </c>
      <c r="N9" s="47" t="s">
        <v>43</v>
      </c>
    </row>
    <row r="10" spans="1:14" ht="30" customHeight="1">
      <c r="A10" s="162" t="s">
        <v>33</v>
      </c>
      <c r="B10" s="780">
        <v>9</v>
      </c>
      <c r="C10" s="53" t="s">
        <v>5818</v>
      </c>
      <c r="D10" s="773" t="s">
        <v>718</v>
      </c>
      <c r="E10" s="773" t="s">
        <v>35</v>
      </c>
      <c r="F10" s="44"/>
      <c r="G10" s="163" t="s">
        <v>3593</v>
      </c>
      <c r="H10" s="45" t="s">
        <v>157</v>
      </c>
      <c r="I10" s="45" t="s">
        <v>5847</v>
      </c>
      <c r="J10" s="47">
        <v>2022</v>
      </c>
      <c r="K10" s="164" t="s">
        <v>25</v>
      </c>
      <c r="L10" s="165" t="s">
        <v>29</v>
      </c>
      <c r="M10" s="47" t="s">
        <v>5823</v>
      </c>
      <c r="N10" s="47" t="s">
        <v>43</v>
      </c>
    </row>
    <row r="11" spans="1:14" ht="30" customHeight="1">
      <c r="A11" s="162" t="s">
        <v>33</v>
      </c>
      <c r="B11" s="780">
        <v>10</v>
      </c>
      <c r="C11" s="53" t="s">
        <v>5824</v>
      </c>
      <c r="D11" s="773" t="s">
        <v>35</v>
      </c>
      <c r="E11" s="773"/>
      <c r="F11" s="44"/>
      <c r="G11" s="163" t="s">
        <v>5244</v>
      </c>
      <c r="H11" s="45" t="s">
        <v>5825</v>
      </c>
      <c r="I11" s="45" t="s">
        <v>5826</v>
      </c>
      <c r="J11" s="47">
        <v>2022</v>
      </c>
      <c r="K11" s="164" t="s">
        <v>24</v>
      </c>
      <c r="L11" s="165" t="s">
        <v>28</v>
      </c>
      <c r="M11" s="47" t="s">
        <v>5827</v>
      </c>
      <c r="N11" s="47" t="s">
        <v>43</v>
      </c>
    </row>
    <row r="12" spans="1:14" ht="30" customHeight="1">
      <c r="A12" s="162" t="s">
        <v>33</v>
      </c>
      <c r="B12" s="780">
        <v>11</v>
      </c>
      <c r="C12" s="53" t="s">
        <v>5828</v>
      </c>
      <c r="D12" s="773" t="s">
        <v>718</v>
      </c>
      <c r="E12" s="773"/>
      <c r="F12" s="44"/>
      <c r="G12" s="163" t="s">
        <v>3593</v>
      </c>
      <c r="H12" s="45" t="s">
        <v>5829</v>
      </c>
      <c r="I12" s="45" t="s">
        <v>11020</v>
      </c>
      <c r="J12" s="47">
        <v>2022</v>
      </c>
      <c r="K12" s="164" t="s">
        <v>24</v>
      </c>
      <c r="L12" s="165" t="s">
        <v>28</v>
      </c>
      <c r="M12" s="47" t="s">
        <v>5830</v>
      </c>
      <c r="N12" s="47" t="s">
        <v>43</v>
      </c>
    </row>
    <row r="13" spans="1:14" ht="30" customHeight="1">
      <c r="A13" s="162" t="s">
        <v>33</v>
      </c>
      <c r="B13" s="780">
        <v>12</v>
      </c>
      <c r="C13" s="53" t="s">
        <v>80</v>
      </c>
      <c r="D13" s="773" t="s">
        <v>35</v>
      </c>
      <c r="E13" s="773"/>
      <c r="F13" s="44"/>
      <c r="G13" s="163" t="s">
        <v>11016</v>
      </c>
      <c r="H13" s="45" t="s">
        <v>81</v>
      </c>
      <c r="I13" s="45" t="s">
        <v>82</v>
      </c>
      <c r="J13" s="47">
        <v>2022</v>
      </c>
      <c r="K13" s="164" t="s">
        <v>25</v>
      </c>
      <c r="L13" s="165" t="s">
        <v>29</v>
      </c>
      <c r="M13" s="47" t="s">
        <v>5831</v>
      </c>
      <c r="N13" s="47" t="s">
        <v>43</v>
      </c>
    </row>
    <row r="14" spans="1:14" ht="30" customHeight="1">
      <c r="A14" s="162" t="s">
        <v>33</v>
      </c>
      <c r="B14" s="780">
        <v>13</v>
      </c>
      <c r="C14" s="53" t="s">
        <v>136</v>
      </c>
      <c r="D14" s="773" t="s">
        <v>718</v>
      </c>
      <c r="E14" s="773" t="s">
        <v>35</v>
      </c>
      <c r="F14" s="44"/>
      <c r="G14" s="163" t="s">
        <v>5244</v>
      </c>
      <c r="H14" s="45" t="s">
        <v>5832</v>
      </c>
      <c r="I14" s="45" t="s">
        <v>139</v>
      </c>
      <c r="J14" s="47">
        <v>2022</v>
      </c>
      <c r="K14" s="164" t="s">
        <v>24</v>
      </c>
      <c r="L14" s="165" t="s">
        <v>28</v>
      </c>
      <c r="M14" s="47" t="s">
        <v>5833</v>
      </c>
      <c r="N14" s="47" t="s">
        <v>43</v>
      </c>
    </row>
    <row r="15" spans="1:14" ht="30" customHeight="1">
      <c r="A15" s="162" t="s">
        <v>33</v>
      </c>
      <c r="B15" s="780">
        <v>14</v>
      </c>
      <c r="C15" s="53" t="s">
        <v>5834</v>
      </c>
      <c r="D15" s="773" t="s">
        <v>718</v>
      </c>
      <c r="E15" s="773"/>
      <c r="F15" s="44"/>
      <c r="G15" s="163" t="s">
        <v>5244</v>
      </c>
      <c r="H15" s="45" t="s">
        <v>5835</v>
      </c>
      <c r="I15" s="45" t="s">
        <v>5836</v>
      </c>
      <c r="J15" s="47">
        <v>2021</v>
      </c>
      <c r="K15" s="164" t="s">
        <v>24</v>
      </c>
      <c r="L15" s="165" t="s">
        <v>28</v>
      </c>
      <c r="M15" s="47" t="s">
        <v>5837</v>
      </c>
      <c r="N15" s="47" t="s">
        <v>43</v>
      </c>
    </row>
    <row r="16" spans="1:14" ht="30" customHeight="1">
      <c r="A16" s="162" t="s">
        <v>33</v>
      </c>
      <c r="B16" s="780">
        <v>15</v>
      </c>
      <c r="C16" s="53" t="s">
        <v>5838</v>
      </c>
      <c r="D16" s="773" t="s">
        <v>51</v>
      </c>
      <c r="E16" s="773"/>
      <c r="F16" s="44"/>
      <c r="G16" s="163" t="s">
        <v>97</v>
      </c>
      <c r="H16" s="45" t="s">
        <v>5839</v>
      </c>
      <c r="I16" s="45" t="s">
        <v>99</v>
      </c>
      <c r="J16" s="47">
        <v>2021</v>
      </c>
      <c r="K16" s="164" t="s">
        <v>26</v>
      </c>
      <c r="L16" s="165" t="s">
        <v>30</v>
      </c>
      <c r="M16" s="47" t="s">
        <v>5840</v>
      </c>
      <c r="N16" s="47" t="s">
        <v>43</v>
      </c>
    </row>
    <row r="17" spans="1:14" ht="30" customHeight="1">
      <c r="A17" s="162" t="s">
        <v>33</v>
      </c>
      <c r="B17" s="780">
        <v>16</v>
      </c>
      <c r="C17" s="53" t="s">
        <v>5841</v>
      </c>
      <c r="D17" s="773" t="s">
        <v>718</v>
      </c>
      <c r="E17" s="773"/>
      <c r="F17" s="44"/>
      <c r="G17" s="163" t="s">
        <v>3593</v>
      </c>
      <c r="H17" s="45" t="s">
        <v>5842</v>
      </c>
      <c r="I17" s="45" t="s">
        <v>4281</v>
      </c>
      <c r="J17" s="47">
        <v>2021</v>
      </c>
      <c r="K17" s="164" t="s">
        <v>26</v>
      </c>
      <c r="L17" s="165" t="s">
        <v>30</v>
      </c>
      <c r="M17" s="47" t="s">
        <v>5843</v>
      </c>
      <c r="N17" s="47" t="s">
        <v>43</v>
      </c>
    </row>
    <row r="18" spans="1:14" ht="30" customHeight="1">
      <c r="A18" s="162" t="s">
        <v>33</v>
      </c>
      <c r="B18" s="780">
        <v>17</v>
      </c>
      <c r="C18" s="53" t="s">
        <v>5844</v>
      </c>
      <c r="D18" s="773" t="s">
        <v>718</v>
      </c>
      <c r="E18" s="773"/>
      <c r="F18" s="44"/>
      <c r="G18" s="163" t="s">
        <v>3593</v>
      </c>
      <c r="H18" s="45" t="s">
        <v>5845</v>
      </c>
      <c r="I18" s="45" t="s">
        <v>112</v>
      </c>
      <c r="J18" s="47">
        <v>2021</v>
      </c>
      <c r="K18" s="164" t="s">
        <v>24</v>
      </c>
      <c r="L18" s="165" t="s">
        <v>28</v>
      </c>
      <c r="M18" s="47" t="s">
        <v>5846</v>
      </c>
      <c r="N18" s="47"/>
    </row>
    <row r="19" spans="1:14" ht="30" customHeight="1">
      <c r="A19" s="76" t="s">
        <v>33</v>
      </c>
      <c r="B19" s="780">
        <v>18</v>
      </c>
      <c r="C19" s="53" t="s">
        <v>57</v>
      </c>
      <c r="D19" s="773" t="s">
        <v>718</v>
      </c>
      <c r="E19" s="773"/>
      <c r="F19" s="44"/>
      <c r="G19" s="163" t="s">
        <v>59</v>
      </c>
      <c r="H19" s="45" t="s">
        <v>60</v>
      </c>
      <c r="I19" s="46" t="s">
        <v>61</v>
      </c>
      <c r="J19" s="47">
        <v>2020</v>
      </c>
      <c r="K19" s="164" t="s">
        <v>27</v>
      </c>
      <c r="L19" s="165" t="s">
        <v>31</v>
      </c>
      <c r="M19" s="44" t="s">
        <v>63</v>
      </c>
      <c r="N19" s="47" t="s">
        <v>43</v>
      </c>
    </row>
    <row r="20" spans="1:14" ht="15" customHeight="1">
      <c r="A20" s="76" t="s">
        <v>33</v>
      </c>
      <c r="B20" s="780">
        <v>19</v>
      </c>
      <c r="C20" s="43" t="s">
        <v>64</v>
      </c>
      <c r="D20" s="773" t="s">
        <v>718</v>
      </c>
      <c r="E20" s="773" t="s">
        <v>51</v>
      </c>
      <c r="F20" s="44"/>
      <c r="G20" s="163" t="s">
        <v>65</v>
      </c>
      <c r="H20" s="49" t="s">
        <v>66</v>
      </c>
      <c r="I20" s="46" t="s">
        <v>67</v>
      </c>
      <c r="J20" s="47">
        <v>2020</v>
      </c>
      <c r="K20" s="164" t="s">
        <v>27</v>
      </c>
      <c r="L20" s="165" t="s">
        <v>31</v>
      </c>
      <c r="M20" s="44" t="s">
        <v>63</v>
      </c>
      <c r="N20" s="47" t="s">
        <v>43</v>
      </c>
    </row>
    <row r="21" spans="1:14" ht="15" customHeight="1">
      <c r="A21" s="76" t="s">
        <v>33</v>
      </c>
      <c r="B21" s="780">
        <v>20</v>
      </c>
      <c r="C21" s="43" t="s">
        <v>69</v>
      </c>
      <c r="D21" s="773" t="s">
        <v>718</v>
      </c>
      <c r="E21" s="773"/>
      <c r="F21" s="44"/>
      <c r="G21" s="163" t="s">
        <v>65</v>
      </c>
      <c r="H21" s="49" t="s">
        <v>66</v>
      </c>
      <c r="I21" s="46" t="s">
        <v>67</v>
      </c>
      <c r="J21" s="47">
        <v>2020</v>
      </c>
      <c r="K21" s="164" t="s">
        <v>27</v>
      </c>
      <c r="L21" s="165" t="s">
        <v>31</v>
      </c>
      <c r="M21" s="44" t="s">
        <v>63</v>
      </c>
      <c r="N21" s="47" t="s">
        <v>43</v>
      </c>
    </row>
    <row r="22" spans="1:14" ht="15" customHeight="1">
      <c r="A22" s="76" t="s">
        <v>33</v>
      </c>
      <c r="B22" s="780">
        <v>21</v>
      </c>
      <c r="C22" s="43" t="s">
        <v>71</v>
      </c>
      <c r="D22" s="773" t="s">
        <v>72</v>
      </c>
      <c r="E22" s="773"/>
      <c r="F22" s="44"/>
      <c r="G22" s="163" t="s">
        <v>65</v>
      </c>
      <c r="H22" s="49" t="s">
        <v>66</v>
      </c>
      <c r="I22" s="46" t="s">
        <v>67</v>
      </c>
      <c r="J22" s="47">
        <v>2020</v>
      </c>
      <c r="K22" s="164" t="s">
        <v>27</v>
      </c>
      <c r="L22" s="165" t="s">
        <v>31</v>
      </c>
      <c r="M22" s="44" t="s">
        <v>63</v>
      </c>
      <c r="N22" s="47" t="s">
        <v>43</v>
      </c>
    </row>
    <row r="23" spans="1:14" ht="15" customHeight="1">
      <c r="A23" s="76" t="s">
        <v>33</v>
      </c>
      <c r="B23" s="780">
        <v>22</v>
      </c>
      <c r="C23" s="52" t="s">
        <v>74</v>
      </c>
      <c r="D23" s="773" t="s">
        <v>718</v>
      </c>
      <c r="E23" s="773"/>
      <c r="F23" s="45"/>
      <c r="G23" s="164" t="s">
        <v>37</v>
      </c>
      <c r="H23" s="16" t="s">
        <v>76</v>
      </c>
      <c r="I23" s="16" t="s">
        <v>77</v>
      </c>
      <c r="J23" s="46">
        <v>2022</v>
      </c>
      <c r="K23" s="164" t="s">
        <v>24</v>
      </c>
      <c r="L23" s="165" t="s">
        <v>28</v>
      </c>
      <c r="M23" s="46" t="s">
        <v>79</v>
      </c>
      <c r="N23" s="54" t="s">
        <v>43</v>
      </c>
    </row>
    <row r="24" spans="1:14" ht="30" customHeight="1">
      <c r="A24" s="76" t="s">
        <v>33</v>
      </c>
      <c r="B24" s="780">
        <v>23</v>
      </c>
      <c r="C24" s="52" t="s">
        <v>80</v>
      </c>
      <c r="D24" s="773" t="s">
        <v>35</v>
      </c>
      <c r="E24" s="773"/>
      <c r="F24" s="45"/>
      <c r="G24" s="164" t="s">
        <v>11016</v>
      </c>
      <c r="H24" s="16" t="s">
        <v>81</v>
      </c>
      <c r="I24" s="16" t="s">
        <v>82</v>
      </c>
      <c r="J24" s="46">
        <v>2022</v>
      </c>
      <c r="K24" s="164" t="s">
        <v>26</v>
      </c>
      <c r="L24" s="165" t="s">
        <v>30</v>
      </c>
      <c r="M24" s="46" t="s">
        <v>84</v>
      </c>
      <c r="N24" s="54" t="s">
        <v>43</v>
      </c>
    </row>
    <row r="25" spans="1:14" ht="30" customHeight="1">
      <c r="A25" s="76" t="s">
        <v>33</v>
      </c>
      <c r="B25" s="780">
        <v>24</v>
      </c>
      <c r="C25" s="52" t="s">
        <v>85</v>
      </c>
      <c r="D25" s="773" t="s">
        <v>35</v>
      </c>
      <c r="E25" s="773"/>
      <c r="F25" s="45"/>
      <c r="G25" s="164" t="s">
        <v>11016</v>
      </c>
      <c r="H25" s="16" t="s">
        <v>86</v>
      </c>
      <c r="I25" s="16" t="s">
        <v>216</v>
      </c>
      <c r="J25" s="46">
        <v>2022</v>
      </c>
      <c r="K25" s="164" t="s">
        <v>25</v>
      </c>
      <c r="L25" s="165" t="s">
        <v>29</v>
      </c>
      <c r="M25" s="46" t="s">
        <v>89</v>
      </c>
      <c r="N25" s="54" t="s">
        <v>43</v>
      </c>
    </row>
    <row r="26" spans="1:14" ht="30" customHeight="1">
      <c r="A26" s="76" t="s">
        <v>33</v>
      </c>
      <c r="B26" s="780">
        <v>25</v>
      </c>
      <c r="C26" s="52" t="s">
        <v>90</v>
      </c>
      <c r="D26" s="773" t="s">
        <v>35</v>
      </c>
      <c r="E26" s="773" t="s">
        <v>51</v>
      </c>
      <c r="F26" s="45"/>
      <c r="G26" s="164" t="s">
        <v>5219</v>
      </c>
      <c r="H26" s="16" t="s">
        <v>92</v>
      </c>
      <c r="I26" s="54" t="s">
        <v>93</v>
      </c>
      <c r="J26" s="46">
        <v>2022</v>
      </c>
      <c r="K26" s="164" t="s">
        <v>24</v>
      </c>
      <c r="L26" s="165" t="s">
        <v>28</v>
      </c>
      <c r="M26" s="45" t="s">
        <v>95</v>
      </c>
      <c r="N26" s="54" t="s">
        <v>43</v>
      </c>
    </row>
    <row r="27" spans="1:14" ht="30" customHeight="1">
      <c r="A27" s="76" t="s">
        <v>33</v>
      </c>
      <c r="B27" s="780">
        <v>26</v>
      </c>
      <c r="C27" s="52" t="s">
        <v>96</v>
      </c>
      <c r="D27" s="773" t="s">
        <v>35</v>
      </c>
      <c r="E27" s="773"/>
      <c r="F27" s="45"/>
      <c r="G27" s="164" t="s">
        <v>97</v>
      </c>
      <c r="H27" s="16" t="s">
        <v>98</v>
      </c>
      <c r="I27" s="46" t="s">
        <v>99</v>
      </c>
      <c r="J27" s="46">
        <v>2022</v>
      </c>
      <c r="K27" s="164" t="s">
        <v>26</v>
      </c>
      <c r="L27" s="165" t="s">
        <v>30</v>
      </c>
      <c r="M27" s="46" t="s">
        <v>100</v>
      </c>
      <c r="N27" s="54" t="s">
        <v>43</v>
      </c>
    </row>
    <row r="28" spans="1:14" ht="30" customHeight="1">
      <c r="A28" s="76" t="s">
        <v>33</v>
      </c>
      <c r="B28" s="780">
        <v>27</v>
      </c>
      <c r="C28" s="52" t="s">
        <v>101</v>
      </c>
      <c r="D28" s="773" t="s">
        <v>51</v>
      </c>
      <c r="E28" s="773" t="s">
        <v>72</v>
      </c>
      <c r="F28" s="45"/>
      <c r="G28" s="164" t="s">
        <v>5244</v>
      </c>
      <c r="H28" s="16" t="s">
        <v>103</v>
      </c>
      <c r="I28" s="16" t="s">
        <v>104</v>
      </c>
      <c r="J28" s="46">
        <v>2021</v>
      </c>
      <c r="K28" s="164" t="s">
        <v>24</v>
      </c>
      <c r="L28" s="165" t="s">
        <v>28</v>
      </c>
      <c r="M28" s="46" t="s">
        <v>105</v>
      </c>
      <c r="N28" s="54" t="s">
        <v>43</v>
      </c>
    </row>
    <row r="29" spans="1:14" ht="30" customHeight="1">
      <c r="A29" s="76" t="s">
        <v>33</v>
      </c>
      <c r="B29" s="780">
        <v>28</v>
      </c>
      <c r="C29" s="52" t="s">
        <v>106</v>
      </c>
      <c r="D29" s="773" t="s">
        <v>35</v>
      </c>
      <c r="E29" s="773"/>
      <c r="F29" s="45"/>
      <c r="G29" s="164" t="s">
        <v>11016</v>
      </c>
      <c r="H29" s="16" t="s">
        <v>107</v>
      </c>
      <c r="I29" s="16" t="s">
        <v>108</v>
      </c>
      <c r="J29" s="46">
        <v>2021</v>
      </c>
      <c r="K29" s="164" t="s">
        <v>25</v>
      </c>
      <c r="L29" s="165" t="s">
        <v>29</v>
      </c>
      <c r="M29" s="46" t="s">
        <v>105</v>
      </c>
      <c r="N29" s="54" t="s">
        <v>43</v>
      </c>
    </row>
    <row r="30" spans="1:14" ht="30" customHeight="1">
      <c r="A30" s="76" t="s">
        <v>33</v>
      </c>
      <c r="B30" s="780">
        <v>29</v>
      </c>
      <c r="C30" s="52" t="s">
        <v>109</v>
      </c>
      <c r="D30" s="773" t="s">
        <v>718</v>
      </c>
      <c r="E30" s="773"/>
      <c r="F30" s="45"/>
      <c r="G30" s="164" t="s">
        <v>3593</v>
      </c>
      <c r="H30" s="16" t="s">
        <v>111</v>
      </c>
      <c r="I30" s="16" t="s">
        <v>112</v>
      </c>
      <c r="J30" s="46">
        <v>2021</v>
      </c>
      <c r="K30" s="164" t="s">
        <v>24</v>
      </c>
      <c r="L30" s="165" t="s">
        <v>28</v>
      </c>
      <c r="M30" s="46" t="s">
        <v>105</v>
      </c>
      <c r="N30" s="54" t="s">
        <v>43</v>
      </c>
    </row>
    <row r="31" spans="1:14" ht="30" customHeight="1">
      <c r="A31" s="76" t="s">
        <v>33</v>
      </c>
      <c r="B31" s="780">
        <v>30</v>
      </c>
      <c r="C31" s="52" t="s">
        <v>113</v>
      </c>
      <c r="D31" s="773" t="s">
        <v>35</v>
      </c>
      <c r="E31" s="773"/>
      <c r="F31" s="45"/>
      <c r="G31" s="164" t="s">
        <v>5244</v>
      </c>
      <c r="H31" s="16" t="s">
        <v>114</v>
      </c>
      <c r="I31" s="16" t="s">
        <v>115</v>
      </c>
      <c r="J31" s="46">
        <v>2021</v>
      </c>
      <c r="K31" s="164" t="s">
        <v>24</v>
      </c>
      <c r="L31" s="165" t="s">
        <v>28</v>
      </c>
      <c r="M31" s="46" t="s">
        <v>105</v>
      </c>
      <c r="N31" s="54" t="s">
        <v>43</v>
      </c>
    </row>
    <row r="32" spans="1:14" ht="30" customHeight="1">
      <c r="A32" s="76" t="s">
        <v>33</v>
      </c>
      <c r="B32" s="780">
        <v>31</v>
      </c>
      <c r="C32" s="52" t="s">
        <v>116</v>
      </c>
      <c r="D32" s="773" t="s">
        <v>35</v>
      </c>
      <c r="E32" s="773"/>
      <c r="F32" s="45"/>
      <c r="G32" s="164" t="s">
        <v>5244</v>
      </c>
      <c r="H32" s="16" t="s">
        <v>103</v>
      </c>
      <c r="I32" s="16" t="s">
        <v>104</v>
      </c>
      <c r="J32" s="46">
        <v>2021</v>
      </c>
      <c r="K32" s="164" t="s">
        <v>24</v>
      </c>
      <c r="L32" s="165" t="s">
        <v>28</v>
      </c>
      <c r="M32" s="46" t="s">
        <v>105</v>
      </c>
      <c r="N32" s="54" t="s">
        <v>43</v>
      </c>
    </row>
    <row r="33" spans="1:14" ht="30" customHeight="1">
      <c r="A33" s="76" t="s">
        <v>33</v>
      </c>
      <c r="B33" s="780">
        <v>32</v>
      </c>
      <c r="C33" s="52" t="s">
        <v>117</v>
      </c>
      <c r="D33" s="773" t="s">
        <v>72</v>
      </c>
      <c r="E33" s="773" t="s">
        <v>51</v>
      </c>
      <c r="F33" s="45"/>
      <c r="G33" s="164" t="s">
        <v>5244</v>
      </c>
      <c r="H33" s="16" t="s">
        <v>114</v>
      </c>
      <c r="I33" s="16" t="s">
        <v>115</v>
      </c>
      <c r="J33" s="46">
        <v>2021</v>
      </c>
      <c r="K33" s="164" t="s">
        <v>24</v>
      </c>
      <c r="L33" s="165" t="s">
        <v>28</v>
      </c>
      <c r="M33" s="46" t="s">
        <v>105</v>
      </c>
      <c r="N33" s="54" t="s">
        <v>43</v>
      </c>
    </row>
    <row r="34" spans="1:14" ht="30" customHeight="1">
      <c r="A34" s="76" t="s">
        <v>33</v>
      </c>
      <c r="B34" s="780">
        <v>33</v>
      </c>
      <c r="C34" s="52" t="s">
        <v>118</v>
      </c>
      <c r="D34" s="773" t="s">
        <v>35</v>
      </c>
      <c r="E34" s="773"/>
      <c r="F34" s="45"/>
      <c r="G34" s="164" t="s">
        <v>37</v>
      </c>
      <c r="H34" s="16" t="s">
        <v>119</v>
      </c>
      <c r="I34" s="16" t="s">
        <v>120</v>
      </c>
      <c r="J34" s="46">
        <v>2021</v>
      </c>
      <c r="K34" s="164" t="s">
        <v>24</v>
      </c>
      <c r="L34" s="165" t="s">
        <v>28</v>
      </c>
      <c r="M34" s="46" t="s">
        <v>122</v>
      </c>
      <c r="N34" s="54" t="s">
        <v>43</v>
      </c>
    </row>
    <row r="35" spans="1:14" ht="30" customHeight="1">
      <c r="A35" s="76" t="s">
        <v>33</v>
      </c>
      <c r="B35" s="780">
        <v>34</v>
      </c>
      <c r="C35" s="52" t="s">
        <v>123</v>
      </c>
      <c r="D35" s="773" t="s">
        <v>718</v>
      </c>
      <c r="E35" s="773" t="s">
        <v>35</v>
      </c>
      <c r="F35" s="45"/>
      <c r="G35" s="164" t="s">
        <v>10995</v>
      </c>
      <c r="H35" s="16" t="s">
        <v>125</v>
      </c>
      <c r="I35" s="16" t="s">
        <v>126</v>
      </c>
      <c r="J35" s="46">
        <v>2021</v>
      </c>
      <c r="K35" s="164" t="s">
        <v>25</v>
      </c>
      <c r="L35" s="165" t="s">
        <v>28</v>
      </c>
      <c r="M35" s="46" t="s">
        <v>128</v>
      </c>
      <c r="N35" s="54" t="s">
        <v>43</v>
      </c>
    </row>
    <row r="36" spans="1:14" ht="30" customHeight="1">
      <c r="A36" s="76" t="s">
        <v>33</v>
      </c>
      <c r="B36" s="780">
        <v>35</v>
      </c>
      <c r="C36" s="52" t="s">
        <v>129</v>
      </c>
      <c r="D36" s="773" t="s">
        <v>35</v>
      </c>
      <c r="E36" s="773"/>
      <c r="F36" s="45"/>
      <c r="G36" s="164" t="s">
        <v>37</v>
      </c>
      <c r="H36" s="16" t="s">
        <v>130</v>
      </c>
      <c r="I36" s="16" t="s">
        <v>131</v>
      </c>
      <c r="J36" s="46">
        <v>2021</v>
      </c>
      <c r="K36" s="164" t="s">
        <v>25</v>
      </c>
      <c r="L36" s="165" t="s">
        <v>29</v>
      </c>
      <c r="M36" s="46" t="s">
        <v>79</v>
      </c>
      <c r="N36" s="54" t="s">
        <v>43</v>
      </c>
    </row>
    <row r="37" spans="1:14" ht="30" customHeight="1">
      <c r="A37" s="76" t="s">
        <v>33</v>
      </c>
      <c r="B37" s="780">
        <v>36</v>
      </c>
      <c r="C37" s="52" t="s">
        <v>133</v>
      </c>
      <c r="D37" s="773" t="s">
        <v>718</v>
      </c>
      <c r="E37" s="773"/>
      <c r="F37" s="45"/>
      <c r="G37" s="164" t="s">
        <v>5244</v>
      </c>
      <c r="H37" s="16" t="s">
        <v>134</v>
      </c>
      <c r="I37" s="16" t="s">
        <v>135</v>
      </c>
      <c r="J37" s="46">
        <v>2021</v>
      </c>
      <c r="K37" s="164" t="s">
        <v>26</v>
      </c>
      <c r="L37" s="165" t="s">
        <v>30</v>
      </c>
      <c r="M37" s="46" t="s">
        <v>79</v>
      </c>
      <c r="N37" s="54" t="s">
        <v>43</v>
      </c>
    </row>
    <row r="38" spans="1:14" ht="30" customHeight="1">
      <c r="A38" s="76" t="s">
        <v>33</v>
      </c>
      <c r="B38" s="780">
        <v>37</v>
      </c>
      <c r="C38" s="52" t="s">
        <v>136</v>
      </c>
      <c r="D38" s="773" t="s">
        <v>51</v>
      </c>
      <c r="E38" s="773" t="s">
        <v>137</v>
      </c>
      <c r="F38" s="45"/>
      <c r="G38" s="164" t="s">
        <v>5244</v>
      </c>
      <c r="H38" s="16" t="s">
        <v>138</v>
      </c>
      <c r="I38" s="16" t="s">
        <v>139</v>
      </c>
      <c r="J38" s="46">
        <v>2021</v>
      </c>
      <c r="K38" s="164" t="s">
        <v>24</v>
      </c>
      <c r="L38" s="165" t="s">
        <v>28</v>
      </c>
      <c r="M38" s="46" t="s">
        <v>141</v>
      </c>
      <c r="N38" s="54" t="s">
        <v>43</v>
      </c>
    </row>
    <row r="39" spans="1:14" ht="30" customHeight="1">
      <c r="A39" s="76" t="s">
        <v>33</v>
      </c>
      <c r="B39" s="780">
        <v>38</v>
      </c>
      <c r="C39" s="52" t="s">
        <v>142</v>
      </c>
      <c r="D39" s="773" t="s">
        <v>718</v>
      </c>
      <c r="E39" s="773"/>
      <c r="F39" s="45"/>
      <c r="G39" s="164" t="s">
        <v>5244</v>
      </c>
      <c r="H39" s="16" t="s">
        <v>143</v>
      </c>
      <c r="I39" s="45" t="s">
        <v>144</v>
      </c>
      <c r="J39" s="46">
        <v>2021</v>
      </c>
      <c r="K39" s="164" t="s">
        <v>24</v>
      </c>
      <c r="L39" s="165" t="s">
        <v>28</v>
      </c>
      <c r="M39" s="46" t="s">
        <v>146</v>
      </c>
      <c r="N39" s="54" t="s">
        <v>43</v>
      </c>
    </row>
    <row r="40" spans="1:14" ht="30" customHeight="1">
      <c r="A40" s="76" t="s">
        <v>33</v>
      </c>
      <c r="B40" s="780">
        <v>39</v>
      </c>
      <c r="C40" s="52" t="s">
        <v>147</v>
      </c>
      <c r="D40" s="773" t="s">
        <v>718</v>
      </c>
      <c r="E40" s="773"/>
      <c r="F40" s="45"/>
      <c r="G40" s="164" t="s">
        <v>5219</v>
      </c>
      <c r="H40" s="16" t="s">
        <v>148</v>
      </c>
      <c r="I40" s="16" t="s">
        <v>149</v>
      </c>
      <c r="J40" s="46">
        <v>2021</v>
      </c>
      <c r="K40" s="164" t="s">
        <v>25</v>
      </c>
      <c r="L40" s="165" t="s">
        <v>29</v>
      </c>
      <c r="M40" s="46" t="s">
        <v>151</v>
      </c>
      <c r="N40" s="54" t="s">
        <v>43</v>
      </c>
    </row>
    <row r="41" spans="1:14" ht="30" customHeight="1">
      <c r="A41" s="76" t="s">
        <v>33</v>
      </c>
      <c r="B41" s="780">
        <v>40</v>
      </c>
      <c r="C41" s="52" t="s">
        <v>152</v>
      </c>
      <c r="D41" s="773" t="s">
        <v>35</v>
      </c>
      <c r="E41" s="773" t="s">
        <v>718</v>
      </c>
      <c r="F41" s="45"/>
      <c r="G41" s="164" t="s">
        <v>5219</v>
      </c>
      <c r="H41" s="16" t="s">
        <v>153</v>
      </c>
      <c r="I41" s="16" t="s">
        <v>154</v>
      </c>
      <c r="J41" s="46">
        <v>2021</v>
      </c>
      <c r="K41" s="164" t="s">
        <v>24</v>
      </c>
      <c r="L41" s="165" t="s">
        <v>28</v>
      </c>
      <c r="M41" s="46" t="s">
        <v>105</v>
      </c>
      <c r="N41" s="54" t="s">
        <v>43</v>
      </c>
    </row>
    <row r="42" spans="1:14" ht="30" customHeight="1">
      <c r="A42" s="76" t="s">
        <v>33</v>
      </c>
      <c r="B42" s="780">
        <v>41</v>
      </c>
      <c r="C42" s="52" t="s">
        <v>156</v>
      </c>
      <c r="D42" s="773" t="s">
        <v>718</v>
      </c>
      <c r="E42" s="773"/>
      <c r="F42" s="46"/>
      <c r="G42" s="164" t="s">
        <v>3593</v>
      </c>
      <c r="H42" s="16" t="s">
        <v>157</v>
      </c>
      <c r="I42" s="54" t="s">
        <v>5847</v>
      </c>
      <c r="J42" s="46">
        <v>2021</v>
      </c>
      <c r="K42" s="164" t="s">
        <v>25</v>
      </c>
      <c r="L42" s="165" t="s">
        <v>29</v>
      </c>
      <c r="M42" s="46" t="s">
        <v>105</v>
      </c>
      <c r="N42" s="45" t="s">
        <v>43</v>
      </c>
    </row>
    <row r="43" spans="1:14" ht="30" customHeight="1">
      <c r="A43" s="76" t="s">
        <v>33</v>
      </c>
      <c r="B43" s="780">
        <v>42</v>
      </c>
      <c r="C43" s="52" t="s">
        <v>160</v>
      </c>
      <c r="D43" s="773" t="s">
        <v>718</v>
      </c>
      <c r="E43" s="773"/>
      <c r="F43" s="46"/>
      <c r="G43" s="164" t="s">
        <v>5219</v>
      </c>
      <c r="H43" s="16" t="s">
        <v>161</v>
      </c>
      <c r="I43" s="65" t="s">
        <v>162</v>
      </c>
      <c r="J43" s="46">
        <v>2021</v>
      </c>
      <c r="K43" s="164" t="s">
        <v>25</v>
      </c>
      <c r="L43" s="165" t="s">
        <v>29</v>
      </c>
      <c r="M43" s="46" t="s">
        <v>105</v>
      </c>
      <c r="N43" s="45" t="s">
        <v>43</v>
      </c>
    </row>
    <row r="44" spans="1:14" ht="30" customHeight="1">
      <c r="A44" s="76" t="s">
        <v>33</v>
      </c>
      <c r="B44" s="780">
        <v>43</v>
      </c>
      <c r="C44" s="52" t="s">
        <v>164</v>
      </c>
      <c r="D44" s="773" t="s">
        <v>35</v>
      </c>
      <c r="E44" s="773"/>
      <c r="F44" s="46"/>
      <c r="G44" s="164" t="s">
        <v>10995</v>
      </c>
      <c r="H44" s="16" t="s">
        <v>165</v>
      </c>
      <c r="I44" s="16" t="s">
        <v>166</v>
      </c>
      <c r="J44" s="46">
        <v>2021</v>
      </c>
      <c r="K44" s="164" t="s">
        <v>27</v>
      </c>
      <c r="L44" s="165" t="s">
        <v>31</v>
      </c>
      <c r="M44" s="45" t="s">
        <v>63</v>
      </c>
      <c r="N44" s="45" t="s">
        <v>43</v>
      </c>
    </row>
    <row r="45" spans="1:14" ht="30" customHeight="1">
      <c r="A45" s="76" t="s">
        <v>33</v>
      </c>
      <c r="B45" s="780">
        <v>44</v>
      </c>
      <c r="C45" s="52" t="s">
        <v>167</v>
      </c>
      <c r="D45" s="773" t="s">
        <v>718</v>
      </c>
      <c r="E45" s="773" t="s">
        <v>168</v>
      </c>
      <c r="F45" s="46"/>
      <c r="G45" s="164" t="s">
        <v>5219</v>
      </c>
      <c r="H45" s="16" t="s">
        <v>148</v>
      </c>
      <c r="I45" s="16" t="s">
        <v>169</v>
      </c>
      <c r="J45" s="46">
        <v>2021</v>
      </c>
      <c r="K45" s="164" t="s">
        <v>25</v>
      </c>
      <c r="L45" s="165" t="s">
        <v>29</v>
      </c>
      <c r="M45" s="46" t="s">
        <v>105</v>
      </c>
      <c r="N45" s="45" t="s">
        <v>43</v>
      </c>
    </row>
    <row r="46" spans="1:14" ht="30" customHeight="1">
      <c r="A46" s="76" t="s">
        <v>33</v>
      </c>
      <c r="B46" s="780">
        <v>45</v>
      </c>
      <c r="C46" s="52" t="s">
        <v>171</v>
      </c>
      <c r="D46" s="773" t="s">
        <v>35</v>
      </c>
      <c r="E46" s="773"/>
      <c r="F46" s="46"/>
      <c r="G46" s="164" t="s">
        <v>5244</v>
      </c>
      <c r="H46" s="16" t="s">
        <v>103</v>
      </c>
      <c r="I46" s="16" t="s">
        <v>104</v>
      </c>
      <c r="J46" s="46">
        <v>2021</v>
      </c>
      <c r="K46" s="164" t="s">
        <v>24</v>
      </c>
      <c r="L46" s="165" t="s">
        <v>28</v>
      </c>
      <c r="M46" s="46" t="s">
        <v>105</v>
      </c>
      <c r="N46" s="45" t="s">
        <v>43</v>
      </c>
    </row>
    <row r="47" spans="1:14" ht="30" customHeight="1">
      <c r="A47" s="76" t="s">
        <v>33</v>
      </c>
      <c r="B47" s="780">
        <v>46</v>
      </c>
      <c r="C47" s="67" t="s">
        <v>174</v>
      </c>
      <c r="D47" s="773" t="s">
        <v>35</v>
      </c>
      <c r="E47" s="773" t="s">
        <v>51</v>
      </c>
      <c r="F47" s="46"/>
      <c r="G47" s="164" t="s">
        <v>5219</v>
      </c>
      <c r="H47" s="16" t="s">
        <v>175</v>
      </c>
      <c r="I47" s="54" t="s">
        <v>154</v>
      </c>
      <c r="J47" s="45">
        <v>2021</v>
      </c>
      <c r="K47" s="164" t="s">
        <v>24</v>
      </c>
      <c r="L47" s="165" t="s">
        <v>28</v>
      </c>
      <c r="M47" s="45" t="s">
        <v>177</v>
      </c>
      <c r="N47" s="45" t="s">
        <v>43</v>
      </c>
    </row>
    <row r="48" spans="1:14" ht="30" customHeight="1">
      <c r="A48" s="76" t="s">
        <v>33</v>
      </c>
      <c r="B48" s="780">
        <v>47</v>
      </c>
      <c r="C48" s="52" t="s">
        <v>178</v>
      </c>
      <c r="D48" s="773" t="s">
        <v>718</v>
      </c>
      <c r="E48" s="773" t="s">
        <v>72</v>
      </c>
      <c r="F48" s="46" t="s">
        <v>179</v>
      </c>
      <c r="G48" s="164" t="s">
        <v>37</v>
      </c>
      <c r="H48" s="46" t="s">
        <v>38</v>
      </c>
      <c r="I48" s="16" t="s">
        <v>39</v>
      </c>
      <c r="J48" s="46">
        <v>2021</v>
      </c>
      <c r="K48" s="164" t="s">
        <v>25</v>
      </c>
      <c r="L48" s="165" t="s">
        <v>29</v>
      </c>
      <c r="M48" s="46" t="s">
        <v>181</v>
      </c>
      <c r="N48" s="46" t="s">
        <v>43</v>
      </c>
    </row>
    <row r="49" spans="1:14" ht="30" customHeight="1">
      <c r="A49" s="76" t="s">
        <v>33</v>
      </c>
      <c r="B49" s="780">
        <v>48</v>
      </c>
      <c r="C49" s="52" t="s">
        <v>182</v>
      </c>
      <c r="D49" s="773" t="s">
        <v>51</v>
      </c>
      <c r="E49" s="773"/>
      <c r="F49" s="46" t="s">
        <v>179</v>
      </c>
      <c r="G49" s="164" t="s">
        <v>65</v>
      </c>
      <c r="H49" s="16" t="s">
        <v>66</v>
      </c>
      <c r="I49" s="16" t="s">
        <v>67</v>
      </c>
      <c r="J49" s="46">
        <v>2021</v>
      </c>
      <c r="K49" s="164" t="s">
        <v>26</v>
      </c>
      <c r="L49" s="165" t="s">
        <v>30</v>
      </c>
      <c r="M49" s="46" t="s">
        <v>184</v>
      </c>
      <c r="N49" s="46" t="s">
        <v>43</v>
      </c>
    </row>
    <row r="50" spans="1:14" ht="30" customHeight="1">
      <c r="A50" s="76" t="s">
        <v>33</v>
      </c>
      <c r="B50" s="780">
        <v>49</v>
      </c>
      <c r="C50" s="69" t="s">
        <v>185</v>
      </c>
      <c r="D50" s="773" t="s">
        <v>51</v>
      </c>
      <c r="E50" s="773" t="s">
        <v>718</v>
      </c>
      <c r="F50" s="46" t="s">
        <v>186</v>
      </c>
      <c r="G50" s="163" t="s">
        <v>65</v>
      </c>
      <c r="H50" s="46" t="s">
        <v>66</v>
      </c>
      <c r="I50" s="70" t="s">
        <v>67</v>
      </c>
      <c r="J50" s="46">
        <v>2020</v>
      </c>
      <c r="K50" s="164" t="s">
        <v>27</v>
      </c>
      <c r="L50" s="165" t="s">
        <v>31</v>
      </c>
      <c r="M50" s="46" t="s">
        <v>187</v>
      </c>
      <c r="N50" s="46" t="s">
        <v>43</v>
      </c>
    </row>
    <row r="51" spans="1:14" ht="30" customHeight="1">
      <c r="A51" s="76" t="s">
        <v>33</v>
      </c>
      <c r="B51" s="780">
        <v>50</v>
      </c>
      <c r="C51" s="69" t="s">
        <v>188</v>
      </c>
      <c r="D51" s="773" t="s">
        <v>51</v>
      </c>
      <c r="E51" s="773" t="s">
        <v>718</v>
      </c>
      <c r="F51" s="46" t="s">
        <v>189</v>
      </c>
      <c r="G51" s="163" t="s">
        <v>190</v>
      </c>
      <c r="H51" s="46" t="s">
        <v>191</v>
      </c>
      <c r="I51" s="46" t="s">
        <v>827</v>
      </c>
      <c r="J51" s="46">
        <v>2020</v>
      </c>
      <c r="K51" s="164" t="s">
        <v>26</v>
      </c>
      <c r="L51" s="165" t="s">
        <v>30</v>
      </c>
      <c r="M51" s="46" t="s">
        <v>194</v>
      </c>
      <c r="N51" s="46" t="s">
        <v>43</v>
      </c>
    </row>
    <row r="52" spans="1:14" ht="30" customHeight="1">
      <c r="A52" s="76" t="s">
        <v>33</v>
      </c>
      <c r="B52" s="780">
        <v>51</v>
      </c>
      <c r="C52" s="69" t="s">
        <v>195</v>
      </c>
      <c r="D52" s="773" t="s">
        <v>35</v>
      </c>
      <c r="E52" s="773" t="s">
        <v>51</v>
      </c>
      <c r="F52" s="46" t="s">
        <v>196</v>
      </c>
      <c r="G52" s="163" t="s">
        <v>11016</v>
      </c>
      <c r="H52" s="46" t="s">
        <v>197</v>
      </c>
      <c r="I52" s="70" t="s">
        <v>198</v>
      </c>
      <c r="J52" s="46">
        <v>2020</v>
      </c>
      <c r="K52" s="164" t="s">
        <v>27</v>
      </c>
      <c r="L52" s="165" t="s">
        <v>5200</v>
      </c>
      <c r="M52" s="46" t="s">
        <v>200</v>
      </c>
      <c r="N52" s="46" t="s">
        <v>43</v>
      </c>
    </row>
    <row r="53" spans="1:14" ht="30" customHeight="1">
      <c r="A53" s="76" t="s">
        <v>33</v>
      </c>
      <c r="B53" s="780">
        <v>52</v>
      </c>
      <c r="C53" s="69" t="s">
        <v>201</v>
      </c>
      <c r="D53" s="773" t="s">
        <v>718</v>
      </c>
      <c r="E53" s="773" t="s">
        <v>35</v>
      </c>
      <c r="F53" s="46" t="s">
        <v>202</v>
      </c>
      <c r="G53" s="163" t="s">
        <v>65</v>
      </c>
      <c r="H53" s="46" t="s">
        <v>66</v>
      </c>
      <c r="I53" s="46" t="s">
        <v>67</v>
      </c>
      <c r="J53" s="46">
        <v>2020</v>
      </c>
      <c r="K53" s="164" t="s">
        <v>26</v>
      </c>
      <c r="L53" s="165" t="s">
        <v>30</v>
      </c>
      <c r="M53" s="46" t="s">
        <v>203</v>
      </c>
      <c r="N53" s="46" t="s">
        <v>43</v>
      </c>
    </row>
    <row r="54" spans="1:14" ht="30" customHeight="1">
      <c r="A54" s="76" t="s">
        <v>33</v>
      </c>
      <c r="B54" s="780">
        <v>53</v>
      </c>
      <c r="C54" s="69" t="s">
        <v>204</v>
      </c>
      <c r="D54" s="773" t="s">
        <v>718</v>
      </c>
      <c r="E54" s="773" t="s">
        <v>51</v>
      </c>
      <c r="F54" s="46" t="s">
        <v>205</v>
      </c>
      <c r="G54" s="163" t="s">
        <v>65</v>
      </c>
      <c r="H54" s="46" t="s">
        <v>66</v>
      </c>
      <c r="I54" s="46" t="s">
        <v>67</v>
      </c>
      <c r="J54" s="46">
        <v>2020</v>
      </c>
      <c r="K54" s="164" t="s">
        <v>26</v>
      </c>
      <c r="L54" s="165" t="s">
        <v>30</v>
      </c>
      <c r="M54" s="46" t="s">
        <v>206</v>
      </c>
      <c r="N54" s="46" t="s">
        <v>43</v>
      </c>
    </row>
    <row r="55" spans="1:14" ht="33.75" customHeight="1">
      <c r="A55" s="76" t="s">
        <v>33</v>
      </c>
      <c r="B55" s="780">
        <v>54</v>
      </c>
      <c r="C55" s="69" t="s">
        <v>207</v>
      </c>
      <c r="D55" s="773" t="s">
        <v>718</v>
      </c>
      <c r="E55" s="773" t="s">
        <v>35</v>
      </c>
      <c r="F55" s="46" t="s">
        <v>208</v>
      </c>
      <c r="G55" s="163" t="s">
        <v>10996</v>
      </c>
      <c r="H55" s="45" t="s">
        <v>5848</v>
      </c>
      <c r="I55" s="45" t="s">
        <v>210</v>
      </c>
      <c r="J55" s="46">
        <v>2020</v>
      </c>
      <c r="K55" s="164" t="s">
        <v>24</v>
      </c>
      <c r="L55" s="165" t="s">
        <v>28</v>
      </c>
      <c r="M55" s="46" t="s">
        <v>212</v>
      </c>
      <c r="N55" s="46" t="s">
        <v>43</v>
      </c>
    </row>
    <row r="56" spans="1:14" ht="34.5" customHeight="1">
      <c r="A56" s="76" t="s">
        <v>33</v>
      </c>
      <c r="B56" s="780">
        <v>55</v>
      </c>
      <c r="C56" s="72" t="s">
        <v>213</v>
      </c>
      <c r="D56" s="773" t="s">
        <v>35</v>
      </c>
      <c r="E56" s="773"/>
      <c r="F56" s="46" t="s">
        <v>214</v>
      </c>
      <c r="G56" s="164" t="s">
        <v>11016</v>
      </c>
      <c r="H56" s="16" t="s">
        <v>215</v>
      </c>
      <c r="I56" s="16" t="s">
        <v>216</v>
      </c>
      <c r="J56" s="46">
        <v>2019</v>
      </c>
      <c r="K56" s="164" t="s">
        <v>25</v>
      </c>
      <c r="L56" s="165" t="s">
        <v>29</v>
      </c>
      <c r="M56" s="46" t="s">
        <v>218</v>
      </c>
      <c r="N56" s="46" t="s">
        <v>43</v>
      </c>
    </row>
    <row r="57" spans="1:14" ht="40.5" customHeight="1">
      <c r="A57" s="76" t="s">
        <v>33</v>
      </c>
      <c r="B57" s="780">
        <v>56</v>
      </c>
      <c r="C57" s="52" t="s">
        <v>219</v>
      </c>
      <c r="D57" s="773" t="s">
        <v>35</v>
      </c>
      <c r="E57" s="773"/>
      <c r="F57" s="46" t="s">
        <v>220</v>
      </c>
      <c r="G57" s="164" t="s">
        <v>11016</v>
      </c>
      <c r="H57" s="16" t="s">
        <v>221</v>
      </c>
      <c r="I57" s="16" t="s">
        <v>222</v>
      </c>
      <c r="J57" s="46">
        <v>2019</v>
      </c>
      <c r="K57" s="164" t="s">
        <v>26</v>
      </c>
      <c r="L57" s="165" t="s">
        <v>30</v>
      </c>
      <c r="M57" s="46" t="s">
        <v>224</v>
      </c>
      <c r="N57" s="46" t="s">
        <v>43</v>
      </c>
    </row>
    <row r="58" spans="1:14" ht="33.75" customHeight="1">
      <c r="A58" s="76" t="s">
        <v>33</v>
      </c>
      <c r="B58" s="780">
        <v>57</v>
      </c>
      <c r="C58" s="52" t="s">
        <v>225</v>
      </c>
      <c r="D58" s="773" t="s">
        <v>35</v>
      </c>
      <c r="E58" s="773"/>
      <c r="F58" s="46" t="s">
        <v>226</v>
      </c>
      <c r="G58" s="164" t="s">
        <v>5219</v>
      </c>
      <c r="H58" s="16" t="s">
        <v>148</v>
      </c>
      <c r="I58" s="16" t="s">
        <v>149</v>
      </c>
      <c r="J58" s="46">
        <v>2019</v>
      </c>
      <c r="K58" s="164" t="s">
        <v>25</v>
      </c>
      <c r="L58" s="165" t="s">
        <v>29</v>
      </c>
      <c r="M58" s="46" t="s">
        <v>228</v>
      </c>
      <c r="N58" s="46" t="s">
        <v>43</v>
      </c>
    </row>
    <row r="59" spans="1:14" ht="24" customHeight="1">
      <c r="A59" s="76" t="s">
        <v>33</v>
      </c>
      <c r="B59" s="780">
        <v>58</v>
      </c>
      <c r="C59" s="52" t="s">
        <v>229</v>
      </c>
      <c r="D59" s="773" t="s">
        <v>51</v>
      </c>
      <c r="E59" s="773" t="s">
        <v>35</v>
      </c>
      <c r="F59" s="46" t="s">
        <v>230</v>
      </c>
      <c r="G59" s="164" t="s">
        <v>5244</v>
      </c>
      <c r="H59" s="16" t="s">
        <v>231</v>
      </c>
      <c r="I59" s="16" t="s">
        <v>232</v>
      </c>
      <c r="J59" s="46">
        <v>2019</v>
      </c>
      <c r="K59" s="164" t="s">
        <v>27</v>
      </c>
      <c r="L59" s="165" t="s">
        <v>31</v>
      </c>
      <c r="M59" s="46" t="s">
        <v>234</v>
      </c>
      <c r="N59" s="46" t="s">
        <v>43</v>
      </c>
    </row>
    <row r="60" spans="1:14" ht="28.5" customHeight="1">
      <c r="A60" s="76" t="s">
        <v>33</v>
      </c>
      <c r="B60" s="780">
        <v>59</v>
      </c>
      <c r="C60" s="52" t="s">
        <v>235</v>
      </c>
      <c r="D60" s="773" t="s">
        <v>51</v>
      </c>
      <c r="E60" s="773" t="s">
        <v>718</v>
      </c>
      <c r="F60" s="46" t="s">
        <v>236</v>
      </c>
      <c r="G60" s="164" t="s">
        <v>5240</v>
      </c>
      <c r="H60" s="16" t="s">
        <v>238</v>
      </c>
      <c r="I60" s="16" t="s">
        <v>239</v>
      </c>
      <c r="J60" s="46">
        <v>2019</v>
      </c>
      <c r="K60" s="164" t="s">
        <v>26</v>
      </c>
      <c r="L60" s="165" t="s">
        <v>30</v>
      </c>
      <c r="M60" s="46" t="s">
        <v>241</v>
      </c>
      <c r="N60" s="46" t="s">
        <v>43</v>
      </c>
    </row>
    <row r="61" spans="1:14" ht="27.75" customHeight="1">
      <c r="A61" s="76" t="s">
        <v>33</v>
      </c>
      <c r="B61" s="780">
        <v>60</v>
      </c>
      <c r="C61" s="52" t="s">
        <v>242</v>
      </c>
      <c r="D61" s="773" t="s">
        <v>35</v>
      </c>
      <c r="E61" s="773"/>
      <c r="F61" s="46" t="s">
        <v>243</v>
      </c>
      <c r="G61" s="164" t="s">
        <v>37</v>
      </c>
      <c r="H61" s="16" t="s">
        <v>244</v>
      </c>
      <c r="I61" s="16" t="s">
        <v>245</v>
      </c>
      <c r="J61" s="46">
        <v>2019</v>
      </c>
      <c r="K61" s="164" t="s">
        <v>24</v>
      </c>
      <c r="L61" s="165" t="s">
        <v>28</v>
      </c>
      <c r="M61" s="46" t="s">
        <v>247</v>
      </c>
      <c r="N61" s="46" t="s">
        <v>43</v>
      </c>
    </row>
    <row r="62" spans="1:14" ht="50.25" customHeight="1">
      <c r="A62" s="76" t="s">
        <v>33</v>
      </c>
      <c r="B62" s="780">
        <v>61</v>
      </c>
      <c r="C62" s="52" t="s">
        <v>248</v>
      </c>
      <c r="D62" s="773" t="s">
        <v>35</v>
      </c>
      <c r="E62" s="773"/>
      <c r="F62" s="46" t="s">
        <v>249</v>
      </c>
      <c r="G62" s="164" t="s">
        <v>3593</v>
      </c>
      <c r="H62" s="16" t="s">
        <v>250</v>
      </c>
      <c r="I62" s="16" t="s">
        <v>251</v>
      </c>
      <c r="J62" s="46">
        <v>2019</v>
      </c>
      <c r="K62" s="164" t="s">
        <v>25</v>
      </c>
      <c r="L62" s="165" t="s">
        <v>29</v>
      </c>
      <c r="M62" s="46" t="s">
        <v>253</v>
      </c>
      <c r="N62" s="46" t="s">
        <v>43</v>
      </c>
    </row>
    <row r="63" spans="1:14" ht="36.75" customHeight="1">
      <c r="A63" s="76" t="s">
        <v>33</v>
      </c>
      <c r="B63" s="780">
        <v>62</v>
      </c>
      <c r="C63" s="52" t="s">
        <v>254</v>
      </c>
      <c r="D63" s="773" t="s">
        <v>718</v>
      </c>
      <c r="E63" s="773"/>
      <c r="F63" s="46" t="s">
        <v>255</v>
      </c>
      <c r="G63" s="164" t="s">
        <v>3593</v>
      </c>
      <c r="H63" s="16" t="s">
        <v>111</v>
      </c>
      <c r="I63" s="16" t="s">
        <v>112</v>
      </c>
      <c r="J63" s="46">
        <v>2019</v>
      </c>
      <c r="K63" s="164" t="s">
        <v>24</v>
      </c>
      <c r="L63" s="165" t="s">
        <v>28</v>
      </c>
      <c r="M63" s="46" t="s">
        <v>257</v>
      </c>
      <c r="N63" s="46" t="s">
        <v>43</v>
      </c>
    </row>
    <row r="64" spans="1:14" ht="29.25" customHeight="1">
      <c r="A64" s="76" t="s">
        <v>33</v>
      </c>
      <c r="B64" s="780">
        <v>63</v>
      </c>
      <c r="C64" s="52" t="s">
        <v>258</v>
      </c>
      <c r="D64" s="773" t="s">
        <v>51</v>
      </c>
      <c r="E64" s="773"/>
      <c r="F64" s="46" t="s">
        <v>259</v>
      </c>
      <c r="G64" s="164" t="s">
        <v>3593</v>
      </c>
      <c r="H64" s="16" t="s">
        <v>260</v>
      </c>
      <c r="I64" s="16" t="s">
        <v>261</v>
      </c>
      <c r="J64" s="46">
        <v>2019</v>
      </c>
      <c r="K64" s="164" t="s">
        <v>24</v>
      </c>
      <c r="L64" s="165" t="s">
        <v>28</v>
      </c>
      <c r="M64" s="46" t="s">
        <v>263</v>
      </c>
      <c r="N64" s="46" t="s">
        <v>43</v>
      </c>
    </row>
    <row r="65" spans="1:14" ht="33.75" customHeight="1">
      <c r="A65" s="76" t="s">
        <v>33</v>
      </c>
      <c r="B65" s="780">
        <v>64</v>
      </c>
      <c r="C65" s="69" t="s">
        <v>264</v>
      </c>
      <c r="D65" s="773" t="s">
        <v>51</v>
      </c>
      <c r="E65" s="773"/>
      <c r="F65" s="46" t="s">
        <v>265</v>
      </c>
      <c r="G65" s="164" t="s">
        <v>5219</v>
      </c>
      <c r="H65" s="16" t="s">
        <v>266</v>
      </c>
      <c r="I65" s="16" t="s">
        <v>267</v>
      </c>
      <c r="J65" s="46">
        <v>2019</v>
      </c>
      <c r="K65" s="164" t="s">
        <v>25</v>
      </c>
      <c r="L65" s="165" t="s">
        <v>29</v>
      </c>
      <c r="M65" s="46" t="s">
        <v>269</v>
      </c>
      <c r="N65" s="46" t="s">
        <v>43</v>
      </c>
    </row>
    <row r="66" spans="1:14" ht="38.25" customHeight="1">
      <c r="A66" s="76" t="s">
        <v>33</v>
      </c>
      <c r="B66" s="780">
        <v>65</v>
      </c>
      <c r="C66" s="52" t="s">
        <v>270</v>
      </c>
      <c r="D66" s="773" t="s">
        <v>718</v>
      </c>
      <c r="E66" s="773" t="s">
        <v>35</v>
      </c>
      <c r="F66" s="46" t="s">
        <v>271</v>
      </c>
      <c r="G66" s="164" t="s">
        <v>5219</v>
      </c>
      <c r="H66" s="16" t="s">
        <v>175</v>
      </c>
      <c r="I66" s="16" t="s">
        <v>272</v>
      </c>
      <c r="J66" s="46">
        <v>2019</v>
      </c>
      <c r="K66" s="164" t="s">
        <v>25</v>
      </c>
      <c r="L66" s="165" t="s">
        <v>29</v>
      </c>
      <c r="M66" s="46" t="s">
        <v>274</v>
      </c>
      <c r="N66" s="46" t="s">
        <v>43</v>
      </c>
    </row>
    <row r="67" spans="1:14" ht="28.5" customHeight="1">
      <c r="A67" s="76" t="s">
        <v>33</v>
      </c>
      <c r="B67" s="780">
        <v>66</v>
      </c>
      <c r="C67" s="52" t="s">
        <v>275</v>
      </c>
      <c r="D67" s="773" t="s">
        <v>51</v>
      </c>
      <c r="E67" s="773"/>
      <c r="F67" s="46" t="s">
        <v>276</v>
      </c>
      <c r="G67" s="164" t="s">
        <v>11016</v>
      </c>
      <c r="H67" s="16" t="s">
        <v>277</v>
      </c>
      <c r="I67" s="16" t="s">
        <v>278</v>
      </c>
      <c r="J67" s="46">
        <v>2019</v>
      </c>
      <c r="K67" s="164" t="s">
        <v>24</v>
      </c>
      <c r="L67" s="165" t="s">
        <v>28</v>
      </c>
      <c r="M67" s="46" t="s">
        <v>279</v>
      </c>
      <c r="N67" s="46" t="s">
        <v>43</v>
      </c>
    </row>
    <row r="68" spans="1:14" ht="30.75" customHeight="1">
      <c r="A68" s="76" t="s">
        <v>33</v>
      </c>
      <c r="B68" s="780">
        <v>67</v>
      </c>
      <c r="C68" s="69" t="s">
        <v>280</v>
      </c>
      <c r="D68" s="773" t="s">
        <v>718</v>
      </c>
      <c r="E68" s="773" t="s">
        <v>35</v>
      </c>
      <c r="F68" s="46" t="s">
        <v>281</v>
      </c>
      <c r="G68" s="164" t="s">
        <v>5244</v>
      </c>
      <c r="H68" s="46" t="s">
        <v>282</v>
      </c>
      <c r="I68" s="46" t="s">
        <v>232</v>
      </c>
      <c r="J68" s="46">
        <v>2019</v>
      </c>
      <c r="K68" s="164" t="s">
        <v>27</v>
      </c>
      <c r="L68" s="165" t="s">
        <v>31</v>
      </c>
      <c r="M68" s="45" t="s">
        <v>284</v>
      </c>
      <c r="N68" s="46" t="s">
        <v>43</v>
      </c>
    </row>
    <row r="69" spans="1:14" ht="27.75" customHeight="1">
      <c r="A69" s="76" t="s">
        <v>33</v>
      </c>
      <c r="B69" s="780">
        <v>68</v>
      </c>
      <c r="C69" s="69" t="s">
        <v>285</v>
      </c>
      <c r="D69" s="773" t="s">
        <v>718</v>
      </c>
      <c r="E69" s="773" t="s">
        <v>35</v>
      </c>
      <c r="F69" s="16" t="s">
        <v>286</v>
      </c>
      <c r="G69" s="164" t="s">
        <v>5244</v>
      </c>
      <c r="H69" s="46" t="s">
        <v>282</v>
      </c>
      <c r="I69" s="46" t="s">
        <v>232</v>
      </c>
      <c r="J69" s="46">
        <v>2019</v>
      </c>
      <c r="K69" s="164" t="s">
        <v>27</v>
      </c>
      <c r="L69" s="165" t="s">
        <v>31</v>
      </c>
      <c r="M69" s="46" t="s">
        <v>288</v>
      </c>
      <c r="N69" s="46" t="s">
        <v>43</v>
      </c>
    </row>
    <row r="70" spans="1:14" ht="24.75" customHeight="1">
      <c r="A70" s="76" t="s">
        <v>33</v>
      </c>
      <c r="B70" s="780">
        <v>69</v>
      </c>
      <c r="C70" s="69" t="s">
        <v>290</v>
      </c>
      <c r="D70" s="773" t="s">
        <v>35</v>
      </c>
      <c r="E70" s="773" t="s">
        <v>718</v>
      </c>
      <c r="F70" s="16" t="s">
        <v>291</v>
      </c>
      <c r="G70" s="164" t="s">
        <v>5219</v>
      </c>
      <c r="H70" s="46" t="s">
        <v>292</v>
      </c>
      <c r="I70" s="46" t="s">
        <v>293</v>
      </c>
      <c r="J70" s="46">
        <v>2018</v>
      </c>
      <c r="K70" s="164" t="s">
        <v>25</v>
      </c>
      <c r="L70" s="165" t="s">
        <v>29</v>
      </c>
      <c r="M70" s="46" t="s">
        <v>295</v>
      </c>
      <c r="N70" s="46" t="s">
        <v>43</v>
      </c>
    </row>
    <row r="71" spans="1:14" ht="15.75" customHeight="1">
      <c r="A71" s="76" t="s">
        <v>33</v>
      </c>
      <c r="B71" s="780">
        <v>70</v>
      </c>
      <c r="C71" s="69" t="s">
        <v>296</v>
      </c>
      <c r="D71" s="773" t="s">
        <v>168</v>
      </c>
      <c r="E71" s="773" t="s">
        <v>51</v>
      </c>
      <c r="F71" s="16" t="s">
        <v>297</v>
      </c>
      <c r="G71" s="164" t="s">
        <v>298</v>
      </c>
      <c r="H71" s="46" t="s">
        <v>299</v>
      </c>
      <c r="I71" s="46" t="s">
        <v>300</v>
      </c>
      <c r="J71" s="46">
        <v>2018</v>
      </c>
      <c r="K71" s="164" t="s">
        <v>25</v>
      </c>
      <c r="L71" s="165" t="s">
        <v>31</v>
      </c>
      <c r="M71" s="46" t="s">
        <v>302</v>
      </c>
      <c r="N71" s="46" t="s">
        <v>43</v>
      </c>
    </row>
    <row r="72" spans="1:14" ht="31.5" customHeight="1">
      <c r="A72" s="76" t="s">
        <v>33</v>
      </c>
      <c r="B72" s="780">
        <v>71</v>
      </c>
      <c r="C72" s="69" t="s">
        <v>303</v>
      </c>
      <c r="D72" s="773" t="s">
        <v>718</v>
      </c>
      <c r="E72" s="773"/>
      <c r="F72" s="16" t="s">
        <v>304</v>
      </c>
      <c r="G72" s="164" t="s">
        <v>5219</v>
      </c>
      <c r="H72" s="46" t="s">
        <v>305</v>
      </c>
      <c r="I72" s="46" t="s">
        <v>306</v>
      </c>
      <c r="J72" s="46">
        <v>2018</v>
      </c>
      <c r="K72" s="164" t="s">
        <v>26</v>
      </c>
      <c r="L72" s="165" t="s">
        <v>30</v>
      </c>
      <c r="M72" s="46" t="s">
        <v>308</v>
      </c>
      <c r="N72" s="46" t="s">
        <v>43</v>
      </c>
    </row>
    <row r="73" spans="1:14" ht="39" customHeight="1">
      <c r="A73" s="76" t="s">
        <v>33</v>
      </c>
      <c r="B73" s="780">
        <v>72</v>
      </c>
      <c r="C73" s="69" t="s">
        <v>309</v>
      </c>
      <c r="D73" s="773" t="s">
        <v>51</v>
      </c>
      <c r="E73" s="773"/>
      <c r="F73" s="16" t="s">
        <v>310</v>
      </c>
      <c r="G73" s="164" t="s">
        <v>5219</v>
      </c>
      <c r="H73" s="46" t="s">
        <v>305</v>
      </c>
      <c r="I73" s="46" t="s">
        <v>306</v>
      </c>
      <c r="J73" s="46">
        <v>2018</v>
      </c>
      <c r="K73" s="164" t="s">
        <v>26</v>
      </c>
      <c r="L73" s="165" t="s">
        <v>30</v>
      </c>
      <c r="M73" s="46" t="s">
        <v>312</v>
      </c>
      <c r="N73" s="46" t="s">
        <v>43</v>
      </c>
    </row>
    <row r="74" spans="1:14" ht="35.25" customHeight="1">
      <c r="A74" s="76" t="s">
        <v>33</v>
      </c>
      <c r="B74" s="780">
        <v>73</v>
      </c>
      <c r="C74" s="69" t="s">
        <v>313</v>
      </c>
      <c r="D74" s="773" t="s">
        <v>51</v>
      </c>
      <c r="E74" s="773" t="s">
        <v>35</v>
      </c>
      <c r="F74" s="16" t="s">
        <v>314</v>
      </c>
      <c r="G74" s="164" t="s">
        <v>59</v>
      </c>
      <c r="H74" s="46" t="s">
        <v>315</v>
      </c>
      <c r="I74" s="46" t="s">
        <v>316</v>
      </c>
      <c r="J74" s="46">
        <v>2018</v>
      </c>
      <c r="K74" s="164" t="s">
        <v>27</v>
      </c>
      <c r="L74" s="165" t="s">
        <v>5200</v>
      </c>
      <c r="M74" s="46" t="s">
        <v>318</v>
      </c>
      <c r="N74" s="46" t="s">
        <v>43</v>
      </c>
    </row>
    <row r="75" spans="1:14" ht="23.25" customHeight="1">
      <c r="A75" s="76" t="s">
        <v>33</v>
      </c>
      <c r="B75" s="780">
        <v>74</v>
      </c>
      <c r="C75" s="69" t="s">
        <v>319</v>
      </c>
      <c r="D75" s="773" t="s">
        <v>718</v>
      </c>
      <c r="E75" s="773" t="s">
        <v>51</v>
      </c>
      <c r="F75" s="16" t="s">
        <v>320</v>
      </c>
      <c r="G75" s="164" t="s">
        <v>10995</v>
      </c>
      <c r="H75" s="46" t="s">
        <v>321</v>
      </c>
      <c r="I75" s="46" t="s">
        <v>126</v>
      </c>
      <c r="J75" s="46">
        <v>2018</v>
      </c>
      <c r="K75" s="164" t="s">
        <v>5200</v>
      </c>
      <c r="L75" s="165" t="s">
        <v>5200</v>
      </c>
      <c r="M75" s="46" t="s">
        <v>323</v>
      </c>
      <c r="N75" s="46" t="s">
        <v>43</v>
      </c>
    </row>
    <row r="76" spans="1:14" ht="40.5" customHeight="1">
      <c r="A76" s="76" t="s">
        <v>33</v>
      </c>
      <c r="B76" s="780">
        <v>75</v>
      </c>
      <c r="C76" s="69" t="s">
        <v>324</v>
      </c>
      <c r="D76" s="773" t="s">
        <v>35</v>
      </c>
      <c r="E76" s="773" t="s">
        <v>51</v>
      </c>
      <c r="F76" s="16" t="s">
        <v>325</v>
      </c>
      <c r="G76" s="164" t="s">
        <v>11016</v>
      </c>
      <c r="H76" s="46" t="s">
        <v>326</v>
      </c>
      <c r="I76" s="46" t="s">
        <v>327</v>
      </c>
      <c r="J76" s="46">
        <v>2018</v>
      </c>
      <c r="K76" s="164" t="s">
        <v>25</v>
      </c>
      <c r="L76" s="165" t="s">
        <v>29</v>
      </c>
      <c r="M76" s="46" t="s">
        <v>329</v>
      </c>
      <c r="N76" s="46" t="s">
        <v>43</v>
      </c>
    </row>
    <row r="77" spans="1:14" ht="42.75" customHeight="1">
      <c r="A77" s="76" t="s">
        <v>33</v>
      </c>
      <c r="B77" s="780">
        <v>76</v>
      </c>
      <c r="C77" s="69" t="s">
        <v>330</v>
      </c>
      <c r="D77" s="773" t="s">
        <v>718</v>
      </c>
      <c r="E77" s="773" t="s">
        <v>35</v>
      </c>
      <c r="F77" s="16" t="s">
        <v>331</v>
      </c>
      <c r="G77" s="164" t="s">
        <v>5219</v>
      </c>
      <c r="H77" s="46" t="s">
        <v>305</v>
      </c>
      <c r="I77" s="46" t="s">
        <v>306</v>
      </c>
      <c r="J77" s="46">
        <v>2018</v>
      </c>
      <c r="K77" s="164" t="s">
        <v>27</v>
      </c>
      <c r="L77" s="165" t="s">
        <v>30</v>
      </c>
      <c r="M77" s="46" t="s">
        <v>333</v>
      </c>
      <c r="N77" s="46" t="s">
        <v>43</v>
      </c>
    </row>
    <row r="78" spans="1:14" ht="43.5" customHeight="1">
      <c r="A78" s="76" t="s">
        <v>33</v>
      </c>
      <c r="B78" s="780">
        <v>77</v>
      </c>
      <c r="C78" s="69" t="s">
        <v>334</v>
      </c>
      <c r="D78" s="773" t="s">
        <v>718</v>
      </c>
      <c r="E78" s="773"/>
      <c r="F78" s="16" t="s">
        <v>335</v>
      </c>
      <c r="G78" s="164" t="s">
        <v>5219</v>
      </c>
      <c r="H78" s="46" t="s">
        <v>336</v>
      </c>
      <c r="I78" s="46" t="s">
        <v>337</v>
      </c>
      <c r="J78" s="46">
        <v>2018</v>
      </c>
      <c r="K78" s="164" t="s">
        <v>26</v>
      </c>
      <c r="L78" s="165" t="s">
        <v>30</v>
      </c>
      <c r="M78" s="46" t="s">
        <v>339</v>
      </c>
      <c r="N78" s="46" t="s">
        <v>43</v>
      </c>
    </row>
    <row r="79" spans="1:14" ht="26.25" customHeight="1">
      <c r="A79" s="76" t="s">
        <v>33</v>
      </c>
      <c r="B79" s="780">
        <v>78</v>
      </c>
      <c r="C79" s="69" t="s">
        <v>340</v>
      </c>
      <c r="D79" s="773" t="s">
        <v>51</v>
      </c>
      <c r="E79" s="773"/>
      <c r="F79" s="16" t="s">
        <v>341</v>
      </c>
      <c r="G79" s="164" t="s">
        <v>59</v>
      </c>
      <c r="H79" s="46" t="s">
        <v>342</v>
      </c>
      <c r="I79" s="46" t="s">
        <v>343</v>
      </c>
      <c r="J79" s="46">
        <v>2018</v>
      </c>
      <c r="K79" s="164" t="s">
        <v>5200</v>
      </c>
      <c r="L79" s="165" t="s">
        <v>5200</v>
      </c>
      <c r="M79" s="46" t="s">
        <v>345</v>
      </c>
      <c r="N79" s="46" t="s">
        <v>43</v>
      </c>
    </row>
    <row r="80" spans="1:14" ht="28.5" customHeight="1">
      <c r="A80" s="76" t="s">
        <v>33</v>
      </c>
      <c r="B80" s="780">
        <v>79</v>
      </c>
      <c r="C80" s="69" t="s">
        <v>346</v>
      </c>
      <c r="D80" s="773" t="s">
        <v>51</v>
      </c>
      <c r="E80" s="773" t="s">
        <v>35</v>
      </c>
      <c r="F80" s="16" t="s">
        <v>347</v>
      </c>
      <c r="G80" s="164" t="s">
        <v>5244</v>
      </c>
      <c r="H80" s="46" t="s">
        <v>348</v>
      </c>
      <c r="I80" s="46" t="s">
        <v>349</v>
      </c>
      <c r="J80" s="46">
        <v>2018</v>
      </c>
      <c r="K80" s="164" t="s">
        <v>5200</v>
      </c>
      <c r="L80" s="165" t="s">
        <v>5200</v>
      </c>
      <c r="M80" s="46" t="s">
        <v>351</v>
      </c>
      <c r="N80" s="46" t="s">
        <v>43</v>
      </c>
    </row>
    <row r="81" spans="1:14" ht="32.25" customHeight="1">
      <c r="A81" s="76" t="s">
        <v>33</v>
      </c>
      <c r="B81" s="780">
        <v>80</v>
      </c>
      <c r="C81" s="69" t="s">
        <v>352</v>
      </c>
      <c r="D81" s="773" t="s">
        <v>35</v>
      </c>
      <c r="E81" s="773"/>
      <c r="F81" s="16" t="s">
        <v>353</v>
      </c>
      <c r="G81" s="164" t="s">
        <v>10997</v>
      </c>
      <c r="H81" s="46" t="s">
        <v>355</v>
      </c>
      <c r="I81" s="46" t="s">
        <v>356</v>
      </c>
      <c r="J81" s="46">
        <v>2018</v>
      </c>
      <c r="K81" s="164" t="s">
        <v>25</v>
      </c>
      <c r="L81" s="165" t="s">
        <v>29</v>
      </c>
      <c r="M81" s="46" t="s">
        <v>357</v>
      </c>
      <c r="N81" s="46" t="s">
        <v>43</v>
      </c>
    </row>
    <row r="82" spans="1:14" ht="23.25" customHeight="1">
      <c r="A82" s="76" t="s">
        <v>33</v>
      </c>
      <c r="B82" s="780">
        <v>81</v>
      </c>
      <c r="C82" s="69" t="s">
        <v>358</v>
      </c>
      <c r="D82" s="773" t="s">
        <v>51</v>
      </c>
      <c r="E82" s="773"/>
      <c r="F82" s="16" t="s">
        <v>359</v>
      </c>
      <c r="G82" s="164" t="s">
        <v>5219</v>
      </c>
      <c r="H82" s="46" t="s">
        <v>360</v>
      </c>
      <c r="I82" s="46" t="s">
        <v>361</v>
      </c>
      <c r="J82" s="46">
        <v>2018</v>
      </c>
      <c r="K82" s="164" t="s">
        <v>26</v>
      </c>
      <c r="L82" s="165" t="s">
        <v>30</v>
      </c>
      <c r="M82" s="46" t="s">
        <v>363</v>
      </c>
      <c r="N82" s="46" t="s">
        <v>43</v>
      </c>
    </row>
    <row r="83" spans="1:14" ht="27" customHeight="1">
      <c r="A83" s="76" t="s">
        <v>33</v>
      </c>
      <c r="B83" s="780">
        <v>82</v>
      </c>
      <c r="C83" s="69" t="s">
        <v>364</v>
      </c>
      <c r="D83" s="773" t="s">
        <v>718</v>
      </c>
      <c r="E83" s="773"/>
      <c r="F83" s="16" t="s">
        <v>365</v>
      </c>
      <c r="G83" s="164" t="s">
        <v>65</v>
      </c>
      <c r="H83" s="46" t="s">
        <v>366</v>
      </c>
      <c r="I83" s="46" t="s">
        <v>67</v>
      </c>
      <c r="J83" s="46">
        <v>2018</v>
      </c>
      <c r="K83" s="164" t="s">
        <v>26</v>
      </c>
      <c r="L83" s="165" t="s">
        <v>30</v>
      </c>
      <c r="M83" s="46" t="s">
        <v>367</v>
      </c>
      <c r="N83" s="46" t="s">
        <v>43</v>
      </c>
    </row>
    <row r="84" spans="1:14" ht="28.5" customHeight="1">
      <c r="A84" s="76" t="s">
        <v>33</v>
      </c>
      <c r="B84" s="780">
        <v>83</v>
      </c>
      <c r="C84" s="69" t="s">
        <v>368</v>
      </c>
      <c r="D84" s="773" t="s">
        <v>718</v>
      </c>
      <c r="E84" s="773"/>
      <c r="F84" s="16" t="s">
        <v>369</v>
      </c>
      <c r="G84" s="164" t="s">
        <v>65</v>
      </c>
      <c r="H84" s="46" t="s">
        <v>366</v>
      </c>
      <c r="I84" s="46" t="s">
        <v>67</v>
      </c>
      <c r="J84" s="46">
        <v>2018</v>
      </c>
      <c r="K84" s="164" t="s">
        <v>26</v>
      </c>
      <c r="L84" s="165" t="s">
        <v>30</v>
      </c>
      <c r="M84" s="46" t="s">
        <v>370</v>
      </c>
      <c r="N84" s="46" t="s">
        <v>43</v>
      </c>
    </row>
    <row r="85" spans="1:14" ht="27" customHeight="1">
      <c r="A85" s="76" t="s">
        <v>33</v>
      </c>
      <c r="B85" s="780">
        <v>84</v>
      </c>
      <c r="C85" s="69" t="s">
        <v>371</v>
      </c>
      <c r="D85" s="773" t="s">
        <v>51</v>
      </c>
      <c r="E85" s="773"/>
      <c r="F85" s="16" t="s">
        <v>372</v>
      </c>
      <c r="G85" s="164" t="s">
        <v>59</v>
      </c>
      <c r="H85" s="46" t="s">
        <v>373</v>
      </c>
      <c r="I85" s="46" t="s">
        <v>374</v>
      </c>
      <c r="J85" s="46">
        <v>2018</v>
      </c>
      <c r="K85" s="164" t="s">
        <v>26</v>
      </c>
      <c r="L85" s="165" t="s">
        <v>30</v>
      </c>
      <c r="M85" s="46" t="s">
        <v>376</v>
      </c>
      <c r="N85" s="46" t="s">
        <v>43</v>
      </c>
    </row>
    <row r="86" spans="1:14" ht="28.5" customHeight="1">
      <c r="A86" s="76" t="s">
        <v>33</v>
      </c>
      <c r="B86" s="780">
        <v>85</v>
      </c>
      <c r="C86" s="69" t="s">
        <v>377</v>
      </c>
      <c r="D86" s="773" t="s">
        <v>35</v>
      </c>
      <c r="E86" s="773"/>
      <c r="F86" s="16" t="s">
        <v>378</v>
      </c>
      <c r="G86" s="164" t="s">
        <v>59</v>
      </c>
      <c r="H86" s="46" t="s">
        <v>379</v>
      </c>
      <c r="I86" s="46" t="s">
        <v>380</v>
      </c>
      <c r="J86" s="46">
        <v>2018</v>
      </c>
      <c r="K86" s="164" t="s">
        <v>26</v>
      </c>
      <c r="L86" s="165" t="s">
        <v>5200</v>
      </c>
      <c r="M86" s="46" t="s">
        <v>382</v>
      </c>
      <c r="N86" s="46" t="s">
        <v>43</v>
      </c>
    </row>
    <row r="87" spans="1:14" ht="28.5" customHeight="1">
      <c r="A87" s="76" t="s">
        <v>33</v>
      </c>
      <c r="B87" s="780">
        <v>86</v>
      </c>
      <c r="C87" s="69" t="s">
        <v>383</v>
      </c>
      <c r="D87" s="773" t="s">
        <v>718</v>
      </c>
      <c r="E87" s="773"/>
      <c r="F87" s="16" t="s">
        <v>384</v>
      </c>
      <c r="G87" s="164" t="s">
        <v>10998</v>
      </c>
      <c r="H87" s="46" t="s">
        <v>386</v>
      </c>
      <c r="I87" s="46" t="s">
        <v>387</v>
      </c>
      <c r="J87" s="46">
        <v>2018</v>
      </c>
      <c r="K87" s="164" t="s">
        <v>5200</v>
      </c>
      <c r="L87" s="165" t="s">
        <v>5200</v>
      </c>
      <c r="M87" s="46" t="s">
        <v>388</v>
      </c>
      <c r="N87" s="46" t="s">
        <v>43</v>
      </c>
    </row>
    <row r="88" spans="1:14" ht="41.25" customHeight="1">
      <c r="A88" s="76" t="s">
        <v>33</v>
      </c>
      <c r="B88" s="780">
        <v>87</v>
      </c>
      <c r="C88" s="69" t="s">
        <v>389</v>
      </c>
      <c r="D88" s="773" t="s">
        <v>718</v>
      </c>
      <c r="E88" s="773" t="s">
        <v>51</v>
      </c>
      <c r="F88" s="16" t="s">
        <v>390</v>
      </c>
      <c r="G88" s="164" t="s">
        <v>10998</v>
      </c>
      <c r="H88" s="46" t="s">
        <v>386</v>
      </c>
      <c r="I88" s="46" t="s">
        <v>387</v>
      </c>
      <c r="J88" s="46">
        <v>2018</v>
      </c>
      <c r="K88" s="164" t="s">
        <v>5200</v>
      </c>
      <c r="L88" s="165" t="s">
        <v>5200</v>
      </c>
      <c r="M88" s="46" t="s">
        <v>391</v>
      </c>
      <c r="N88" s="46" t="s">
        <v>43</v>
      </c>
    </row>
    <row r="89" spans="1:14" ht="30.75" customHeight="1">
      <c r="A89" s="76" t="s">
        <v>33</v>
      </c>
      <c r="B89" s="780">
        <v>88</v>
      </c>
      <c r="C89" s="69" t="s">
        <v>392</v>
      </c>
      <c r="D89" s="773" t="s">
        <v>35</v>
      </c>
      <c r="E89" s="773"/>
      <c r="F89" s="16" t="s">
        <v>393</v>
      </c>
      <c r="G89" s="164" t="s">
        <v>5219</v>
      </c>
      <c r="H89" s="46" t="s">
        <v>394</v>
      </c>
      <c r="I89" s="46" t="s">
        <v>149</v>
      </c>
      <c r="J89" s="46">
        <v>2018</v>
      </c>
      <c r="K89" s="164" t="s">
        <v>24</v>
      </c>
      <c r="L89" s="165" t="s">
        <v>29</v>
      </c>
      <c r="M89" s="46" t="s">
        <v>396</v>
      </c>
      <c r="N89" s="46" t="s">
        <v>43</v>
      </c>
    </row>
    <row r="90" spans="1:14" ht="28.5" customHeight="1">
      <c r="A90" s="76" t="s">
        <v>33</v>
      </c>
      <c r="B90" s="780">
        <v>89</v>
      </c>
      <c r="C90" s="69" t="s">
        <v>397</v>
      </c>
      <c r="D90" s="773" t="s">
        <v>718</v>
      </c>
      <c r="E90" s="773" t="s">
        <v>35</v>
      </c>
      <c r="F90" s="16" t="s">
        <v>398</v>
      </c>
      <c r="G90" s="163" t="s">
        <v>5219</v>
      </c>
      <c r="H90" s="46" t="s">
        <v>399</v>
      </c>
      <c r="I90" s="46" t="s">
        <v>272</v>
      </c>
      <c r="J90" s="46">
        <v>2018</v>
      </c>
      <c r="K90" s="164" t="s">
        <v>24</v>
      </c>
      <c r="L90" s="165" t="s">
        <v>29</v>
      </c>
      <c r="M90" s="46" t="s">
        <v>401</v>
      </c>
      <c r="N90" s="46" t="s">
        <v>43</v>
      </c>
    </row>
    <row r="91" spans="1:14" ht="15.75" customHeight="1">
      <c r="A91" s="76" t="s">
        <v>33</v>
      </c>
      <c r="B91" s="780">
        <v>90</v>
      </c>
      <c r="C91" s="69" t="s">
        <v>402</v>
      </c>
      <c r="D91" s="773" t="s">
        <v>51</v>
      </c>
      <c r="E91" s="773"/>
      <c r="F91" s="16" t="s">
        <v>403</v>
      </c>
      <c r="G91" s="164" t="s">
        <v>65</v>
      </c>
      <c r="H91" s="46" t="s">
        <v>404</v>
      </c>
      <c r="I91" s="46" t="s">
        <v>67</v>
      </c>
      <c r="J91" s="46">
        <v>2018</v>
      </c>
      <c r="K91" s="164" t="s">
        <v>26</v>
      </c>
      <c r="L91" s="165" t="s">
        <v>30</v>
      </c>
      <c r="M91" s="46" t="s">
        <v>405</v>
      </c>
      <c r="N91" s="46" t="s">
        <v>43</v>
      </c>
    </row>
    <row r="92" spans="1:14" ht="15.75" customHeight="1">
      <c r="A92" s="76" t="s">
        <v>33</v>
      </c>
      <c r="B92" s="780">
        <v>91</v>
      </c>
      <c r="C92" s="69" t="s">
        <v>406</v>
      </c>
      <c r="D92" s="773" t="s">
        <v>718</v>
      </c>
      <c r="E92" s="773"/>
      <c r="F92" s="16" t="s">
        <v>407</v>
      </c>
      <c r="G92" s="164" t="s">
        <v>10995</v>
      </c>
      <c r="H92" s="45" t="s">
        <v>5849</v>
      </c>
      <c r="I92" s="46" t="s">
        <v>126</v>
      </c>
      <c r="J92" s="46">
        <v>2017</v>
      </c>
      <c r="K92" s="164" t="s">
        <v>5200</v>
      </c>
      <c r="L92" s="165" t="s">
        <v>5200</v>
      </c>
      <c r="M92" s="46" t="s">
        <v>410</v>
      </c>
      <c r="N92" s="46" t="s">
        <v>43</v>
      </c>
    </row>
    <row r="93" spans="1:14" ht="15.75" customHeight="1">
      <c r="A93" s="76" t="s">
        <v>33</v>
      </c>
      <c r="B93" s="780">
        <v>92</v>
      </c>
      <c r="C93" s="69" t="s">
        <v>411</v>
      </c>
      <c r="D93" s="773" t="s">
        <v>35</v>
      </c>
      <c r="E93" s="773"/>
      <c r="F93" s="16" t="s">
        <v>412</v>
      </c>
      <c r="G93" s="164" t="s">
        <v>59</v>
      </c>
      <c r="H93" s="46" t="s">
        <v>413</v>
      </c>
      <c r="I93" s="46" t="s">
        <v>414</v>
      </c>
      <c r="J93" s="46">
        <v>2017</v>
      </c>
      <c r="K93" s="164" t="s">
        <v>27</v>
      </c>
      <c r="L93" s="165" t="s">
        <v>5200</v>
      </c>
      <c r="M93" s="46" t="s">
        <v>416</v>
      </c>
      <c r="N93" s="46" t="s">
        <v>43</v>
      </c>
    </row>
    <row r="94" spans="1:14" ht="15.75" customHeight="1">
      <c r="A94" s="76" t="s">
        <v>33</v>
      </c>
      <c r="B94" s="780">
        <v>93</v>
      </c>
      <c r="C94" s="69" t="s">
        <v>417</v>
      </c>
      <c r="D94" s="773" t="s">
        <v>718</v>
      </c>
      <c r="E94" s="773"/>
      <c r="F94" s="16" t="s">
        <v>418</v>
      </c>
      <c r="G94" s="164" t="s">
        <v>59</v>
      </c>
      <c r="H94" s="46" t="s">
        <v>413</v>
      </c>
      <c r="I94" s="46" t="s">
        <v>414</v>
      </c>
      <c r="J94" s="46">
        <v>2017</v>
      </c>
      <c r="K94" s="164" t="s">
        <v>27</v>
      </c>
      <c r="L94" s="165" t="s">
        <v>5200</v>
      </c>
      <c r="M94" s="46" t="s">
        <v>420</v>
      </c>
      <c r="N94" s="46" t="s">
        <v>43</v>
      </c>
    </row>
    <row r="95" spans="1:14" ht="15.75" customHeight="1">
      <c r="A95" s="76" t="s">
        <v>33</v>
      </c>
      <c r="B95" s="780">
        <v>94</v>
      </c>
      <c r="C95" s="69" t="s">
        <v>421</v>
      </c>
      <c r="D95" s="773" t="s">
        <v>718</v>
      </c>
      <c r="E95" s="773"/>
      <c r="F95" s="16" t="s">
        <v>422</v>
      </c>
      <c r="G95" s="164" t="s">
        <v>59</v>
      </c>
      <c r="H95" s="46" t="s">
        <v>423</v>
      </c>
      <c r="I95" s="46" t="s">
        <v>424</v>
      </c>
      <c r="J95" s="46">
        <v>2017</v>
      </c>
      <c r="K95" s="164" t="s">
        <v>26</v>
      </c>
      <c r="L95" s="165" t="s">
        <v>5200</v>
      </c>
      <c r="M95" s="46" t="s">
        <v>426</v>
      </c>
      <c r="N95" s="46" t="s">
        <v>43</v>
      </c>
    </row>
    <row r="96" spans="1:14" ht="15.75" customHeight="1">
      <c r="A96" s="76" t="s">
        <v>33</v>
      </c>
      <c r="B96" s="780">
        <v>95</v>
      </c>
      <c r="C96" s="69" t="s">
        <v>427</v>
      </c>
      <c r="D96" s="773" t="s">
        <v>51</v>
      </c>
      <c r="E96" s="773"/>
      <c r="F96" s="16" t="s">
        <v>428</v>
      </c>
      <c r="G96" s="164" t="s">
        <v>59</v>
      </c>
      <c r="H96" s="46" t="s">
        <v>429</v>
      </c>
      <c r="I96" s="46" t="s">
        <v>430</v>
      </c>
      <c r="J96" s="46">
        <v>2017</v>
      </c>
      <c r="K96" s="164" t="s">
        <v>26</v>
      </c>
      <c r="L96" s="165" t="s">
        <v>5200</v>
      </c>
      <c r="M96" s="46" t="s">
        <v>432</v>
      </c>
      <c r="N96" s="46" t="s">
        <v>43</v>
      </c>
    </row>
    <row r="97" spans="1:14" ht="15.75" customHeight="1">
      <c r="A97" s="76" t="s">
        <v>33</v>
      </c>
      <c r="B97" s="780">
        <v>96</v>
      </c>
      <c r="C97" s="69" t="s">
        <v>433</v>
      </c>
      <c r="D97" s="773" t="s">
        <v>51</v>
      </c>
      <c r="E97" s="773" t="s">
        <v>718</v>
      </c>
      <c r="F97" s="16" t="s">
        <v>434</v>
      </c>
      <c r="G97" s="164" t="s">
        <v>3593</v>
      </c>
      <c r="H97" s="46" t="s">
        <v>435</v>
      </c>
      <c r="I97" s="46" t="s">
        <v>436</v>
      </c>
      <c r="J97" s="46">
        <v>2017</v>
      </c>
      <c r="K97" s="164" t="s">
        <v>24</v>
      </c>
      <c r="L97" s="165" t="s">
        <v>28</v>
      </c>
      <c r="M97" s="46" t="s">
        <v>438</v>
      </c>
      <c r="N97" s="46" t="s">
        <v>43</v>
      </c>
    </row>
    <row r="98" spans="1:14" ht="27" customHeight="1">
      <c r="A98" s="76" t="s">
        <v>33</v>
      </c>
      <c r="B98" s="780">
        <v>97</v>
      </c>
      <c r="C98" s="69" t="s">
        <v>439</v>
      </c>
      <c r="D98" s="773" t="s">
        <v>35</v>
      </c>
      <c r="E98" s="773"/>
      <c r="F98" s="16" t="s">
        <v>440</v>
      </c>
      <c r="G98" s="164" t="s">
        <v>5219</v>
      </c>
      <c r="H98" s="46" t="s">
        <v>394</v>
      </c>
      <c r="I98" s="46" t="s">
        <v>149</v>
      </c>
      <c r="J98" s="46">
        <v>2017</v>
      </c>
      <c r="K98" s="164" t="s">
        <v>24</v>
      </c>
      <c r="L98" s="165" t="s">
        <v>29</v>
      </c>
      <c r="M98" s="46" t="s">
        <v>442</v>
      </c>
      <c r="N98" s="46" t="s">
        <v>43</v>
      </c>
    </row>
    <row r="99" spans="1:14" ht="15.75" customHeight="1">
      <c r="A99" s="76" t="s">
        <v>33</v>
      </c>
      <c r="B99" s="780">
        <v>98</v>
      </c>
      <c r="C99" s="69" t="s">
        <v>443</v>
      </c>
      <c r="D99" s="773" t="s">
        <v>2309</v>
      </c>
      <c r="E99" s="773"/>
      <c r="F99" s="16" t="s">
        <v>445</v>
      </c>
      <c r="G99" s="164" t="s">
        <v>59</v>
      </c>
      <c r="H99" s="46" t="s">
        <v>446</v>
      </c>
      <c r="I99" s="46" t="s">
        <v>447</v>
      </c>
      <c r="J99" s="46">
        <v>2017</v>
      </c>
      <c r="K99" s="164" t="s">
        <v>27</v>
      </c>
      <c r="L99" s="165" t="s">
        <v>5200</v>
      </c>
      <c r="M99" s="46" t="s">
        <v>449</v>
      </c>
      <c r="N99" s="46" t="s">
        <v>43</v>
      </c>
    </row>
    <row r="100" spans="1:14" ht="33.75" customHeight="1">
      <c r="A100" s="76" t="s">
        <v>33</v>
      </c>
      <c r="B100" s="780">
        <v>99</v>
      </c>
      <c r="C100" s="69" t="s">
        <v>450</v>
      </c>
      <c r="D100" s="773" t="s">
        <v>51</v>
      </c>
      <c r="E100" s="773"/>
      <c r="F100" s="16" t="s">
        <v>451</v>
      </c>
      <c r="G100" s="164" t="s">
        <v>5219</v>
      </c>
      <c r="H100" s="46" t="s">
        <v>452</v>
      </c>
      <c r="I100" s="46" t="s">
        <v>337</v>
      </c>
      <c r="J100" s="46">
        <v>2017</v>
      </c>
      <c r="K100" s="164" t="s">
        <v>26</v>
      </c>
      <c r="L100" s="165" t="s">
        <v>30</v>
      </c>
      <c r="M100" s="46" t="s">
        <v>454</v>
      </c>
      <c r="N100" s="46" t="s">
        <v>43</v>
      </c>
    </row>
    <row r="101" spans="1:14" ht="15.75" customHeight="1">
      <c r="A101" s="76" t="s">
        <v>33</v>
      </c>
      <c r="B101" s="780">
        <v>100</v>
      </c>
      <c r="C101" s="69" t="s">
        <v>455</v>
      </c>
      <c r="D101" s="773" t="s">
        <v>51</v>
      </c>
      <c r="E101" s="773" t="s">
        <v>718</v>
      </c>
      <c r="F101" s="16" t="s">
        <v>456</v>
      </c>
      <c r="G101" s="164" t="s">
        <v>37</v>
      </c>
      <c r="H101" s="46" t="s">
        <v>457</v>
      </c>
      <c r="I101" s="46" t="s">
        <v>458</v>
      </c>
      <c r="J101" s="46">
        <v>2017</v>
      </c>
      <c r="K101" s="164" t="s">
        <v>24</v>
      </c>
      <c r="L101" s="165" t="s">
        <v>28</v>
      </c>
      <c r="M101" s="46" t="s">
        <v>460</v>
      </c>
      <c r="N101" s="46" t="s">
        <v>43</v>
      </c>
    </row>
    <row r="102" spans="1:14" ht="15.75" customHeight="1">
      <c r="A102" s="76" t="s">
        <v>33</v>
      </c>
      <c r="B102" s="780">
        <v>101</v>
      </c>
      <c r="C102" s="69" t="s">
        <v>461</v>
      </c>
      <c r="D102" s="773" t="s">
        <v>35</v>
      </c>
      <c r="E102" s="773"/>
      <c r="F102" s="16" t="s">
        <v>462</v>
      </c>
      <c r="G102" s="164" t="s">
        <v>37</v>
      </c>
      <c r="H102" s="46" t="s">
        <v>463</v>
      </c>
      <c r="I102" s="46" t="s">
        <v>464</v>
      </c>
      <c r="J102" s="46">
        <v>2017</v>
      </c>
      <c r="K102" s="164" t="s">
        <v>27</v>
      </c>
      <c r="L102" s="165" t="s">
        <v>31</v>
      </c>
      <c r="M102" s="74" t="s">
        <v>465</v>
      </c>
      <c r="N102" s="46" t="s">
        <v>43</v>
      </c>
    </row>
    <row r="103" spans="1:14" ht="15.75" customHeight="1">
      <c r="A103" s="76" t="s">
        <v>33</v>
      </c>
      <c r="B103" s="780">
        <v>102</v>
      </c>
      <c r="C103" s="69" t="s">
        <v>466</v>
      </c>
      <c r="D103" s="773" t="s">
        <v>35</v>
      </c>
      <c r="E103" s="773"/>
      <c r="F103" s="16" t="s">
        <v>467</v>
      </c>
      <c r="G103" s="164" t="s">
        <v>59</v>
      </c>
      <c r="H103" s="46" t="s">
        <v>468</v>
      </c>
      <c r="I103" s="46" t="s">
        <v>469</v>
      </c>
      <c r="J103" s="46">
        <v>2017</v>
      </c>
      <c r="K103" s="164" t="s">
        <v>26</v>
      </c>
      <c r="L103" s="165" t="s">
        <v>5200</v>
      </c>
      <c r="M103" s="46" t="s">
        <v>470</v>
      </c>
      <c r="N103" s="46" t="s">
        <v>43</v>
      </c>
    </row>
    <row r="104" spans="1:14" ht="15.75" customHeight="1">
      <c r="A104" s="76" t="s">
        <v>33</v>
      </c>
      <c r="B104" s="780">
        <v>103</v>
      </c>
      <c r="C104" s="69" t="s">
        <v>471</v>
      </c>
      <c r="D104" s="773" t="s">
        <v>718</v>
      </c>
      <c r="E104" s="773"/>
      <c r="F104" s="16" t="s">
        <v>472</v>
      </c>
      <c r="G104" s="164" t="s">
        <v>59</v>
      </c>
      <c r="H104" s="46" t="s">
        <v>473</v>
      </c>
      <c r="I104" s="46" t="s">
        <v>474</v>
      </c>
      <c r="J104" s="46">
        <v>2017</v>
      </c>
      <c r="K104" s="164" t="s">
        <v>25</v>
      </c>
      <c r="L104" s="165" t="s">
        <v>5200</v>
      </c>
      <c r="M104" s="46" t="s">
        <v>476</v>
      </c>
      <c r="N104" s="46" t="s">
        <v>43</v>
      </c>
    </row>
    <row r="105" spans="1:14" ht="15.75" customHeight="1">
      <c r="A105" s="76" t="s">
        <v>33</v>
      </c>
      <c r="B105" s="780">
        <v>104</v>
      </c>
      <c r="C105" s="69" t="s">
        <v>477</v>
      </c>
      <c r="D105" s="773" t="s">
        <v>718</v>
      </c>
      <c r="E105" s="773"/>
      <c r="F105" s="16" t="s">
        <v>478</v>
      </c>
      <c r="G105" s="164" t="s">
        <v>37</v>
      </c>
      <c r="H105" s="46" t="s">
        <v>479</v>
      </c>
      <c r="I105" s="46" t="s">
        <v>480</v>
      </c>
      <c r="J105" s="46">
        <v>2017</v>
      </c>
      <c r="K105" s="164" t="s">
        <v>24</v>
      </c>
      <c r="L105" s="165" t="s">
        <v>29</v>
      </c>
      <c r="M105" s="46" t="s">
        <v>482</v>
      </c>
      <c r="N105" s="46" t="s">
        <v>43</v>
      </c>
    </row>
    <row r="106" spans="1:14" ht="15.75" customHeight="1">
      <c r="A106" s="76" t="s">
        <v>33</v>
      </c>
      <c r="B106" s="780">
        <v>105</v>
      </c>
      <c r="C106" s="69" t="s">
        <v>483</v>
      </c>
      <c r="D106" s="773" t="s">
        <v>51</v>
      </c>
      <c r="E106" s="773" t="s">
        <v>718</v>
      </c>
      <c r="F106" s="16" t="s">
        <v>484</v>
      </c>
      <c r="G106" s="164" t="s">
        <v>59</v>
      </c>
      <c r="H106" s="46" t="s">
        <v>485</v>
      </c>
      <c r="I106" s="46" t="s">
        <v>486</v>
      </c>
      <c r="J106" s="46">
        <v>2017</v>
      </c>
      <c r="K106" s="164" t="s">
        <v>27</v>
      </c>
      <c r="L106" s="165" t="s">
        <v>5200</v>
      </c>
      <c r="M106" s="46" t="s">
        <v>488</v>
      </c>
      <c r="N106" s="46" t="s">
        <v>43</v>
      </c>
    </row>
    <row r="107" spans="1:14" ht="15.75" customHeight="1">
      <c r="A107" s="76" t="s">
        <v>33</v>
      </c>
      <c r="B107" s="780">
        <v>106</v>
      </c>
      <c r="C107" s="69" t="s">
        <v>489</v>
      </c>
      <c r="D107" s="773" t="s">
        <v>51</v>
      </c>
      <c r="E107" s="773"/>
      <c r="F107" s="16" t="s">
        <v>490</v>
      </c>
      <c r="G107" s="164" t="s">
        <v>10995</v>
      </c>
      <c r="H107" s="46" t="s">
        <v>321</v>
      </c>
      <c r="I107" s="46" t="s">
        <v>126</v>
      </c>
      <c r="J107" s="46">
        <v>2017</v>
      </c>
      <c r="K107" s="164" t="s">
        <v>5200</v>
      </c>
      <c r="L107" s="165" t="s">
        <v>5200</v>
      </c>
      <c r="M107" s="46" t="s">
        <v>492</v>
      </c>
      <c r="N107" s="46" t="s">
        <v>43</v>
      </c>
    </row>
    <row r="108" spans="1:14" ht="15.75" customHeight="1">
      <c r="A108" s="76" t="s">
        <v>33</v>
      </c>
      <c r="B108" s="780">
        <v>107</v>
      </c>
      <c r="C108" s="69" t="s">
        <v>493</v>
      </c>
      <c r="D108" s="773" t="s">
        <v>51</v>
      </c>
      <c r="E108" s="773"/>
      <c r="F108" s="16" t="s">
        <v>494</v>
      </c>
      <c r="G108" s="164" t="s">
        <v>5219</v>
      </c>
      <c r="H108" s="46" t="s">
        <v>495</v>
      </c>
      <c r="I108" s="46" t="s">
        <v>272</v>
      </c>
      <c r="J108" s="46">
        <v>2017</v>
      </c>
      <c r="K108" s="164" t="s">
        <v>24</v>
      </c>
      <c r="L108" s="165" t="s">
        <v>29</v>
      </c>
      <c r="M108" s="46" t="s">
        <v>497</v>
      </c>
      <c r="N108" s="46" t="s">
        <v>43</v>
      </c>
    </row>
    <row r="109" spans="1:14" ht="15.75" customHeight="1">
      <c r="A109" s="76" t="s">
        <v>33</v>
      </c>
      <c r="B109" s="780">
        <v>108</v>
      </c>
      <c r="C109" s="69" t="s">
        <v>498</v>
      </c>
      <c r="D109" s="773" t="s">
        <v>718</v>
      </c>
      <c r="E109" s="773"/>
      <c r="F109" s="16" t="s">
        <v>499</v>
      </c>
      <c r="G109" s="164" t="s">
        <v>59</v>
      </c>
      <c r="H109" s="46" t="s">
        <v>500</v>
      </c>
      <c r="I109" s="46" t="s">
        <v>501</v>
      </c>
      <c r="J109" s="46">
        <v>2017</v>
      </c>
      <c r="K109" s="164" t="s">
        <v>27</v>
      </c>
      <c r="L109" s="165" t="s">
        <v>5200</v>
      </c>
      <c r="M109" s="46" t="s">
        <v>503</v>
      </c>
      <c r="N109" s="46" t="s">
        <v>43</v>
      </c>
    </row>
    <row r="110" spans="1:14" ht="15.75" customHeight="1">
      <c r="A110" s="76" t="s">
        <v>33</v>
      </c>
      <c r="B110" s="780">
        <v>109</v>
      </c>
      <c r="C110" s="69" t="s">
        <v>504</v>
      </c>
      <c r="D110" s="773" t="s">
        <v>718</v>
      </c>
      <c r="E110" s="773"/>
      <c r="F110" s="16" t="s">
        <v>505</v>
      </c>
      <c r="G110" s="164" t="s">
        <v>10999</v>
      </c>
      <c r="H110" s="46" t="s">
        <v>507</v>
      </c>
      <c r="I110" s="46" t="s">
        <v>508</v>
      </c>
      <c r="J110" s="46">
        <v>2017</v>
      </c>
      <c r="K110" s="164" t="s">
        <v>26</v>
      </c>
      <c r="L110" s="165" t="s">
        <v>30</v>
      </c>
      <c r="M110" s="46" t="s">
        <v>510</v>
      </c>
      <c r="N110" s="46" t="s">
        <v>43</v>
      </c>
    </row>
    <row r="111" spans="1:14" ht="15.75" customHeight="1">
      <c r="A111" s="76" t="s">
        <v>33</v>
      </c>
      <c r="B111" s="780">
        <v>110</v>
      </c>
      <c r="C111" s="69" t="s">
        <v>511</v>
      </c>
      <c r="D111" s="773" t="s">
        <v>718</v>
      </c>
      <c r="E111" s="773"/>
      <c r="F111" s="16" t="s">
        <v>512</v>
      </c>
      <c r="G111" s="164" t="s">
        <v>513</v>
      </c>
      <c r="H111" s="46" t="s">
        <v>514</v>
      </c>
      <c r="I111" s="46" t="s">
        <v>515</v>
      </c>
      <c r="J111" s="46">
        <v>2017</v>
      </c>
      <c r="K111" s="164" t="s">
        <v>26</v>
      </c>
      <c r="L111" s="165" t="s">
        <v>30</v>
      </c>
      <c r="M111" s="46" t="s">
        <v>516</v>
      </c>
      <c r="N111" s="46" t="s">
        <v>43</v>
      </c>
    </row>
    <row r="112" spans="1:14" ht="15.75" customHeight="1">
      <c r="A112" s="76" t="s">
        <v>33</v>
      </c>
      <c r="B112" s="780">
        <v>111</v>
      </c>
      <c r="C112" s="69" t="s">
        <v>517</v>
      </c>
      <c r="D112" s="773" t="s">
        <v>168</v>
      </c>
      <c r="E112" s="773"/>
      <c r="F112" s="16" t="s">
        <v>518</v>
      </c>
      <c r="G112" s="164" t="s">
        <v>513</v>
      </c>
      <c r="H112" s="46" t="s">
        <v>519</v>
      </c>
      <c r="I112" s="46" t="s">
        <v>515</v>
      </c>
      <c r="J112" s="46">
        <v>2017</v>
      </c>
      <c r="K112" s="164" t="s">
        <v>26</v>
      </c>
      <c r="L112" s="165" t="s">
        <v>30</v>
      </c>
      <c r="M112" s="46" t="s">
        <v>520</v>
      </c>
      <c r="N112" s="46" t="s">
        <v>43</v>
      </c>
    </row>
    <row r="113" spans="1:14" ht="15.75" customHeight="1">
      <c r="A113" s="76" t="s">
        <v>33</v>
      </c>
      <c r="B113" s="780">
        <v>112</v>
      </c>
      <c r="C113" s="69" t="s">
        <v>521</v>
      </c>
      <c r="D113" s="773" t="s">
        <v>168</v>
      </c>
      <c r="E113" s="773"/>
      <c r="F113" s="16" t="s">
        <v>522</v>
      </c>
      <c r="G113" s="164" t="s">
        <v>59</v>
      </c>
      <c r="H113" s="46" t="s">
        <v>523</v>
      </c>
      <c r="I113" s="46" t="s">
        <v>447</v>
      </c>
      <c r="J113" s="46">
        <v>2017</v>
      </c>
      <c r="K113" s="164" t="s">
        <v>27</v>
      </c>
      <c r="L113" s="165" t="s">
        <v>5200</v>
      </c>
      <c r="M113" s="46" t="s">
        <v>525</v>
      </c>
      <c r="N113" s="46" t="s">
        <v>43</v>
      </c>
    </row>
    <row r="114" spans="1:14" ht="15.75" customHeight="1">
      <c r="A114" s="76" t="s">
        <v>33</v>
      </c>
      <c r="B114" s="780">
        <v>113</v>
      </c>
      <c r="C114" s="69" t="s">
        <v>526</v>
      </c>
      <c r="D114" s="773" t="s">
        <v>718</v>
      </c>
      <c r="E114" s="773" t="s">
        <v>168</v>
      </c>
      <c r="F114" s="16" t="s">
        <v>527</v>
      </c>
      <c r="G114" s="164" t="s">
        <v>10999</v>
      </c>
      <c r="H114" s="46" t="s">
        <v>528</v>
      </c>
      <c r="I114" s="46" t="s">
        <v>529</v>
      </c>
      <c r="J114" s="46">
        <v>2017</v>
      </c>
      <c r="K114" s="164" t="s">
        <v>26</v>
      </c>
      <c r="L114" s="165" t="s">
        <v>31</v>
      </c>
      <c r="M114" s="46" t="s">
        <v>531</v>
      </c>
      <c r="N114" s="46" t="s">
        <v>43</v>
      </c>
    </row>
    <row r="115" spans="1:14" ht="15.75" customHeight="1">
      <c r="A115" s="76" t="s">
        <v>33</v>
      </c>
      <c r="B115" s="780">
        <v>114</v>
      </c>
      <c r="C115" s="69" t="s">
        <v>532</v>
      </c>
      <c r="D115" s="773" t="s">
        <v>51</v>
      </c>
      <c r="E115" s="773" t="s">
        <v>168</v>
      </c>
      <c r="F115" s="16" t="s">
        <v>533</v>
      </c>
      <c r="G115" s="164" t="s">
        <v>37</v>
      </c>
      <c r="H115" s="46" t="s">
        <v>534</v>
      </c>
      <c r="I115" s="46" t="s">
        <v>535</v>
      </c>
      <c r="J115" s="46">
        <v>2017</v>
      </c>
      <c r="K115" s="164" t="s">
        <v>24</v>
      </c>
      <c r="L115" s="165" t="s">
        <v>28</v>
      </c>
      <c r="M115" s="46" t="s">
        <v>537</v>
      </c>
      <c r="N115" s="46" t="s">
        <v>43</v>
      </c>
    </row>
    <row r="116" spans="1:14" ht="15.75" customHeight="1">
      <c r="A116" s="76" t="s">
        <v>33</v>
      </c>
      <c r="B116" s="780">
        <v>115</v>
      </c>
      <c r="C116" s="69" t="s">
        <v>538</v>
      </c>
      <c r="D116" s="773" t="s">
        <v>35</v>
      </c>
      <c r="E116" s="773" t="s">
        <v>168</v>
      </c>
      <c r="F116" s="16" t="s">
        <v>539</v>
      </c>
      <c r="G116" s="164" t="s">
        <v>10999</v>
      </c>
      <c r="H116" s="46" t="s">
        <v>540</v>
      </c>
      <c r="I116" s="46" t="s">
        <v>508</v>
      </c>
      <c r="J116" s="46">
        <v>2017</v>
      </c>
      <c r="K116" s="164" t="s">
        <v>26</v>
      </c>
      <c r="L116" s="165" t="s">
        <v>30</v>
      </c>
      <c r="M116" s="46" t="s">
        <v>542</v>
      </c>
      <c r="N116" s="46" t="s">
        <v>43</v>
      </c>
    </row>
    <row r="117" spans="1:14" ht="15.75" customHeight="1">
      <c r="A117" s="76" t="s">
        <v>33</v>
      </c>
      <c r="B117" s="780">
        <v>116</v>
      </c>
      <c r="C117" s="69" t="s">
        <v>543</v>
      </c>
      <c r="D117" s="773" t="s">
        <v>718</v>
      </c>
      <c r="E117" s="773"/>
      <c r="F117" s="16" t="s">
        <v>544</v>
      </c>
      <c r="G117" s="164" t="s">
        <v>10999</v>
      </c>
      <c r="H117" s="46" t="s">
        <v>545</v>
      </c>
      <c r="I117" s="46" t="s">
        <v>508</v>
      </c>
      <c r="J117" s="46">
        <v>2017</v>
      </c>
      <c r="K117" s="164" t="s">
        <v>26</v>
      </c>
      <c r="L117" s="165" t="s">
        <v>30</v>
      </c>
      <c r="M117" s="46" t="s">
        <v>547</v>
      </c>
      <c r="N117" s="46" t="s">
        <v>43</v>
      </c>
    </row>
    <row r="118" spans="1:14" ht="15.75" customHeight="1">
      <c r="A118" s="76" t="s">
        <v>33</v>
      </c>
      <c r="B118" s="780">
        <v>117</v>
      </c>
      <c r="C118" s="69" t="s">
        <v>548</v>
      </c>
      <c r="D118" s="773" t="s">
        <v>718</v>
      </c>
      <c r="E118" s="773"/>
      <c r="F118" s="16" t="s">
        <v>549</v>
      </c>
      <c r="G118" s="164" t="s">
        <v>3593</v>
      </c>
      <c r="H118" s="46" t="s">
        <v>550</v>
      </c>
      <c r="I118" s="46" t="s">
        <v>551</v>
      </c>
      <c r="J118" s="46">
        <v>2017</v>
      </c>
      <c r="K118" s="164" t="s">
        <v>24</v>
      </c>
      <c r="L118" s="165" t="s">
        <v>28</v>
      </c>
      <c r="M118" s="46" t="s">
        <v>553</v>
      </c>
      <c r="N118" s="46" t="s">
        <v>43</v>
      </c>
    </row>
    <row r="119" spans="1:14" ht="15.75" customHeight="1">
      <c r="A119" s="76" t="s">
        <v>33</v>
      </c>
      <c r="B119" s="780">
        <v>118</v>
      </c>
      <c r="C119" s="69" t="s">
        <v>554</v>
      </c>
      <c r="D119" s="773" t="s">
        <v>718</v>
      </c>
      <c r="E119" s="773"/>
      <c r="F119" s="16" t="s">
        <v>555</v>
      </c>
      <c r="G119" s="164" t="s">
        <v>10995</v>
      </c>
      <c r="H119" s="46" t="s">
        <v>321</v>
      </c>
      <c r="I119" s="46" t="s">
        <v>126</v>
      </c>
      <c r="J119" s="46">
        <v>2017</v>
      </c>
      <c r="K119" s="164" t="s">
        <v>5200</v>
      </c>
      <c r="L119" s="165" t="s">
        <v>5200</v>
      </c>
      <c r="M119" s="46" t="s">
        <v>557</v>
      </c>
      <c r="N119" s="46" t="s">
        <v>43</v>
      </c>
    </row>
    <row r="120" spans="1:14" ht="15.75" customHeight="1">
      <c r="A120" s="76" t="s">
        <v>33</v>
      </c>
      <c r="B120" s="780">
        <v>119</v>
      </c>
      <c r="C120" s="69" t="s">
        <v>558</v>
      </c>
      <c r="D120" s="773" t="s">
        <v>718</v>
      </c>
      <c r="E120" s="773"/>
      <c r="F120" s="16" t="s">
        <v>559</v>
      </c>
      <c r="G120" s="164" t="s">
        <v>11000</v>
      </c>
      <c r="H120" s="46" t="s">
        <v>561</v>
      </c>
      <c r="I120" s="46" t="s">
        <v>562</v>
      </c>
      <c r="J120" s="46">
        <v>2016</v>
      </c>
      <c r="K120" s="164" t="s">
        <v>27</v>
      </c>
      <c r="L120" s="165" t="s">
        <v>5200</v>
      </c>
      <c r="M120" s="46" t="s">
        <v>563</v>
      </c>
      <c r="N120" s="46" t="s">
        <v>43</v>
      </c>
    </row>
    <row r="121" spans="1:14" ht="15.75" customHeight="1">
      <c r="A121" s="76" t="s">
        <v>33</v>
      </c>
      <c r="B121" s="780">
        <v>120</v>
      </c>
      <c r="C121" s="69" t="s">
        <v>564</v>
      </c>
      <c r="D121" s="773" t="s">
        <v>51</v>
      </c>
      <c r="E121" s="773"/>
      <c r="F121" s="16" t="s">
        <v>565</v>
      </c>
      <c r="G121" s="164" t="s">
        <v>11000</v>
      </c>
      <c r="H121" s="46" t="s">
        <v>567</v>
      </c>
      <c r="I121" s="46" t="s">
        <v>568</v>
      </c>
      <c r="J121" s="46">
        <v>2016</v>
      </c>
      <c r="K121" s="164" t="s">
        <v>27</v>
      </c>
      <c r="L121" s="165" t="s">
        <v>31</v>
      </c>
      <c r="M121" s="46" t="s">
        <v>569</v>
      </c>
      <c r="N121" s="46" t="s">
        <v>43</v>
      </c>
    </row>
    <row r="122" spans="1:14" ht="15.75" customHeight="1">
      <c r="A122" s="76" t="s">
        <v>33</v>
      </c>
      <c r="B122" s="780">
        <v>121</v>
      </c>
      <c r="C122" s="69" t="s">
        <v>570</v>
      </c>
      <c r="D122" s="773" t="s">
        <v>51</v>
      </c>
      <c r="E122" s="773"/>
      <c r="F122" s="16" t="s">
        <v>571</v>
      </c>
      <c r="G122" s="164" t="s">
        <v>5244</v>
      </c>
      <c r="H122" s="46" t="s">
        <v>572</v>
      </c>
      <c r="I122" s="46" t="s">
        <v>573</v>
      </c>
      <c r="J122" s="46">
        <v>2016</v>
      </c>
      <c r="K122" s="164" t="s">
        <v>26</v>
      </c>
      <c r="L122" s="165" t="s">
        <v>30</v>
      </c>
      <c r="M122" s="46" t="s">
        <v>575</v>
      </c>
      <c r="N122" s="46" t="s">
        <v>43</v>
      </c>
    </row>
    <row r="123" spans="1:14" ht="15.75" customHeight="1">
      <c r="A123" s="76" t="s">
        <v>33</v>
      </c>
      <c r="B123" s="780">
        <v>122</v>
      </c>
      <c r="C123" s="69" t="s">
        <v>576</v>
      </c>
      <c r="D123" s="773" t="s">
        <v>718</v>
      </c>
      <c r="E123" s="773"/>
      <c r="F123" s="16" t="s">
        <v>577</v>
      </c>
      <c r="G123" s="164" t="s">
        <v>59</v>
      </c>
      <c r="H123" s="46" t="s">
        <v>578</v>
      </c>
      <c r="I123" s="46" t="s">
        <v>579</v>
      </c>
      <c r="J123" s="46">
        <v>2016</v>
      </c>
      <c r="K123" s="164" t="s">
        <v>26</v>
      </c>
      <c r="L123" s="165" t="s">
        <v>5200</v>
      </c>
      <c r="M123" s="46" t="s">
        <v>581</v>
      </c>
      <c r="N123" s="46" t="s">
        <v>43</v>
      </c>
    </row>
    <row r="124" spans="1:14" ht="15.75" customHeight="1">
      <c r="A124" s="76" t="s">
        <v>33</v>
      </c>
      <c r="B124" s="780">
        <v>123</v>
      </c>
      <c r="C124" s="69" t="s">
        <v>582</v>
      </c>
      <c r="D124" s="773" t="s">
        <v>35</v>
      </c>
      <c r="E124" s="773"/>
      <c r="F124" s="16" t="s">
        <v>583</v>
      </c>
      <c r="G124" s="164" t="s">
        <v>59</v>
      </c>
      <c r="H124" s="46" t="s">
        <v>578</v>
      </c>
      <c r="I124" s="46" t="s">
        <v>579</v>
      </c>
      <c r="J124" s="46">
        <v>2016</v>
      </c>
      <c r="K124" s="164" t="s">
        <v>26</v>
      </c>
      <c r="L124" s="165" t="s">
        <v>5200</v>
      </c>
      <c r="M124" s="46" t="s">
        <v>585</v>
      </c>
      <c r="N124" s="46" t="s">
        <v>43</v>
      </c>
    </row>
    <row r="125" spans="1:14" ht="15.75" customHeight="1">
      <c r="A125" s="76" t="s">
        <v>33</v>
      </c>
      <c r="B125" s="780">
        <v>124</v>
      </c>
      <c r="C125" s="69" t="s">
        <v>586</v>
      </c>
      <c r="D125" s="773" t="s">
        <v>51</v>
      </c>
      <c r="E125" s="773"/>
      <c r="F125" s="16" t="s">
        <v>587</v>
      </c>
      <c r="G125" s="164" t="s">
        <v>5219</v>
      </c>
      <c r="H125" s="46" t="s">
        <v>588</v>
      </c>
      <c r="I125" s="46" t="s">
        <v>337</v>
      </c>
      <c r="J125" s="46">
        <v>2016</v>
      </c>
      <c r="K125" s="164" t="s">
        <v>26</v>
      </c>
      <c r="L125" s="165" t="s">
        <v>30</v>
      </c>
      <c r="M125" s="46" t="s">
        <v>590</v>
      </c>
      <c r="N125" s="46" t="s">
        <v>43</v>
      </c>
    </row>
    <row r="126" spans="1:14" ht="15.75" customHeight="1">
      <c r="A126" s="76" t="s">
        <v>33</v>
      </c>
      <c r="B126" s="780">
        <v>125</v>
      </c>
      <c r="C126" s="69" t="s">
        <v>591</v>
      </c>
      <c r="D126" s="773" t="s">
        <v>51</v>
      </c>
      <c r="E126" s="773"/>
      <c r="F126" s="16" t="s">
        <v>592</v>
      </c>
      <c r="G126" s="164" t="s">
        <v>11000</v>
      </c>
      <c r="H126" s="46" t="s">
        <v>594</v>
      </c>
      <c r="I126" s="46" t="s">
        <v>595</v>
      </c>
      <c r="J126" s="46">
        <v>2016</v>
      </c>
      <c r="K126" s="164" t="s">
        <v>27</v>
      </c>
      <c r="L126" s="165" t="s">
        <v>31</v>
      </c>
      <c r="M126" s="46" t="s">
        <v>596</v>
      </c>
      <c r="N126" s="46" t="s">
        <v>43</v>
      </c>
    </row>
    <row r="127" spans="1:14" ht="15.75" customHeight="1">
      <c r="A127" s="76" t="s">
        <v>33</v>
      </c>
      <c r="B127" s="780">
        <v>126</v>
      </c>
      <c r="C127" s="69" t="s">
        <v>597</v>
      </c>
      <c r="D127" s="773" t="s">
        <v>51</v>
      </c>
      <c r="E127" s="773" t="s">
        <v>718</v>
      </c>
      <c r="F127" s="16" t="s">
        <v>598</v>
      </c>
      <c r="G127" s="164" t="s">
        <v>59</v>
      </c>
      <c r="H127" s="46" t="s">
        <v>599</v>
      </c>
      <c r="I127" s="46" t="s">
        <v>579</v>
      </c>
      <c r="J127" s="46">
        <v>2016</v>
      </c>
      <c r="K127" s="164" t="s">
        <v>26</v>
      </c>
      <c r="L127" s="165" t="s">
        <v>5200</v>
      </c>
      <c r="M127" s="46" t="s">
        <v>601</v>
      </c>
      <c r="N127" s="46" t="s">
        <v>43</v>
      </c>
    </row>
    <row r="128" spans="1:14" ht="15.75" customHeight="1">
      <c r="A128" s="76" t="s">
        <v>33</v>
      </c>
      <c r="B128" s="780">
        <v>127</v>
      </c>
      <c r="C128" s="69" t="s">
        <v>602</v>
      </c>
      <c r="D128" s="773" t="s">
        <v>51</v>
      </c>
      <c r="E128" s="773"/>
      <c r="F128" s="16" t="s">
        <v>603</v>
      </c>
      <c r="G128" s="164" t="s">
        <v>59</v>
      </c>
      <c r="H128" s="46" t="s">
        <v>599</v>
      </c>
      <c r="I128" s="46" t="s">
        <v>579</v>
      </c>
      <c r="J128" s="46">
        <v>2016</v>
      </c>
      <c r="K128" s="164" t="s">
        <v>26</v>
      </c>
      <c r="L128" s="165" t="s">
        <v>5200</v>
      </c>
      <c r="M128" s="46" t="s">
        <v>605</v>
      </c>
      <c r="N128" s="46" t="s">
        <v>43</v>
      </c>
    </row>
    <row r="129" spans="1:14" ht="15.75" customHeight="1">
      <c r="A129" s="76" t="s">
        <v>33</v>
      </c>
      <c r="B129" s="780">
        <v>128</v>
      </c>
      <c r="C129" s="69" t="s">
        <v>606</v>
      </c>
      <c r="D129" s="773" t="s">
        <v>51</v>
      </c>
      <c r="E129" s="773"/>
      <c r="F129" s="16" t="s">
        <v>607</v>
      </c>
      <c r="G129" s="164" t="s">
        <v>11001</v>
      </c>
      <c r="H129" s="46" t="s">
        <v>609</v>
      </c>
      <c r="I129" s="46" t="s">
        <v>610</v>
      </c>
      <c r="J129" s="46">
        <v>2016</v>
      </c>
      <c r="K129" s="164" t="s">
        <v>5200</v>
      </c>
      <c r="L129" s="165" t="s">
        <v>5200</v>
      </c>
      <c r="M129" s="46" t="s">
        <v>612</v>
      </c>
      <c r="N129" s="46" t="s">
        <v>43</v>
      </c>
    </row>
    <row r="130" spans="1:14" ht="15.75" customHeight="1">
      <c r="A130" s="76" t="s">
        <v>33</v>
      </c>
      <c r="B130" s="780">
        <v>129</v>
      </c>
      <c r="C130" s="69" t="s">
        <v>613</v>
      </c>
      <c r="D130" s="773" t="s">
        <v>51</v>
      </c>
      <c r="E130" s="773"/>
      <c r="F130" s="16" t="s">
        <v>614</v>
      </c>
      <c r="G130" s="164" t="s">
        <v>59</v>
      </c>
      <c r="H130" s="46" t="s">
        <v>615</v>
      </c>
      <c r="I130" s="46" t="s">
        <v>414</v>
      </c>
      <c r="J130" s="46">
        <v>2016</v>
      </c>
      <c r="K130" s="164" t="s">
        <v>27</v>
      </c>
      <c r="L130" s="165" t="s">
        <v>5200</v>
      </c>
      <c r="M130" s="46" t="s">
        <v>617</v>
      </c>
      <c r="N130" s="46" t="s">
        <v>43</v>
      </c>
    </row>
    <row r="131" spans="1:14" ht="15.75" customHeight="1">
      <c r="A131" s="76" t="s">
        <v>33</v>
      </c>
      <c r="B131" s="780">
        <v>130</v>
      </c>
      <c r="C131" s="69" t="s">
        <v>618</v>
      </c>
      <c r="D131" s="773" t="s">
        <v>35</v>
      </c>
      <c r="E131" s="773"/>
      <c r="F131" s="16" t="s">
        <v>619</v>
      </c>
      <c r="G131" s="164" t="s">
        <v>59</v>
      </c>
      <c r="H131" s="46" t="s">
        <v>620</v>
      </c>
      <c r="I131" s="46" t="s">
        <v>621</v>
      </c>
      <c r="J131" s="46">
        <v>2016</v>
      </c>
      <c r="K131" s="164" t="s">
        <v>26</v>
      </c>
      <c r="L131" s="165" t="s">
        <v>5200</v>
      </c>
      <c r="M131" s="46" t="s">
        <v>623</v>
      </c>
      <c r="N131" s="46" t="s">
        <v>43</v>
      </c>
    </row>
    <row r="132" spans="1:14" ht="15.75" customHeight="1">
      <c r="A132" s="76" t="s">
        <v>33</v>
      </c>
      <c r="B132" s="780">
        <v>131</v>
      </c>
      <c r="C132" s="69" t="s">
        <v>624</v>
      </c>
      <c r="D132" s="773" t="s">
        <v>35</v>
      </c>
      <c r="E132" s="773"/>
      <c r="F132" s="16" t="s">
        <v>625</v>
      </c>
      <c r="G132" s="164" t="s">
        <v>59</v>
      </c>
      <c r="H132" s="46" t="s">
        <v>626</v>
      </c>
      <c r="I132" s="46" t="s">
        <v>621</v>
      </c>
      <c r="J132" s="46">
        <v>2016</v>
      </c>
      <c r="K132" s="164" t="s">
        <v>26</v>
      </c>
      <c r="L132" s="165" t="s">
        <v>5200</v>
      </c>
      <c r="M132" s="46" t="s">
        <v>628</v>
      </c>
      <c r="N132" s="46" t="s">
        <v>43</v>
      </c>
    </row>
    <row r="133" spans="1:14" ht="15.75" customHeight="1">
      <c r="A133" s="76" t="s">
        <v>33</v>
      </c>
      <c r="B133" s="780">
        <v>132</v>
      </c>
      <c r="C133" s="69" t="s">
        <v>629</v>
      </c>
      <c r="D133" s="773" t="s">
        <v>51</v>
      </c>
      <c r="E133" s="773"/>
      <c r="F133" s="16" t="s">
        <v>630</v>
      </c>
      <c r="G133" s="164" t="s">
        <v>5244</v>
      </c>
      <c r="H133" s="46" t="s">
        <v>572</v>
      </c>
      <c r="I133" s="46" t="s">
        <v>573</v>
      </c>
      <c r="J133" s="46">
        <v>2016</v>
      </c>
      <c r="K133" s="164" t="s">
        <v>25</v>
      </c>
      <c r="L133" s="165" t="s">
        <v>29</v>
      </c>
      <c r="M133" s="46" t="s">
        <v>632</v>
      </c>
      <c r="N133" s="46" t="s">
        <v>43</v>
      </c>
    </row>
    <row r="134" spans="1:14" ht="15.75" customHeight="1">
      <c r="A134" s="76" t="s">
        <v>33</v>
      </c>
      <c r="B134" s="780">
        <v>133</v>
      </c>
      <c r="C134" s="69" t="s">
        <v>633</v>
      </c>
      <c r="D134" s="773" t="s">
        <v>718</v>
      </c>
      <c r="E134" s="773"/>
      <c r="F134" s="16" t="s">
        <v>634</v>
      </c>
      <c r="G134" s="164" t="s">
        <v>59</v>
      </c>
      <c r="H134" s="46" t="s">
        <v>635</v>
      </c>
      <c r="I134" s="46" t="s">
        <v>447</v>
      </c>
      <c r="J134" s="46">
        <v>2016</v>
      </c>
      <c r="K134" s="164" t="s">
        <v>27</v>
      </c>
      <c r="L134" s="165" t="s">
        <v>5200</v>
      </c>
      <c r="M134" s="46" t="s">
        <v>637</v>
      </c>
      <c r="N134" s="46" t="s">
        <v>43</v>
      </c>
    </row>
    <row r="135" spans="1:14" ht="15.75" customHeight="1">
      <c r="A135" s="76" t="s">
        <v>33</v>
      </c>
      <c r="B135" s="780">
        <v>134</v>
      </c>
      <c r="C135" s="69" t="s">
        <v>638</v>
      </c>
      <c r="D135" s="773" t="s">
        <v>51</v>
      </c>
      <c r="E135" s="773" t="s">
        <v>718</v>
      </c>
      <c r="F135" s="16" t="s">
        <v>639</v>
      </c>
      <c r="G135" s="164" t="s">
        <v>59</v>
      </c>
      <c r="H135" s="46" t="s">
        <v>640</v>
      </c>
      <c r="I135" s="46" t="s">
        <v>641</v>
      </c>
      <c r="J135" s="46">
        <v>2016</v>
      </c>
      <c r="K135" s="164" t="s">
        <v>27</v>
      </c>
      <c r="L135" s="165" t="s">
        <v>5200</v>
      </c>
      <c r="M135" s="46" t="s">
        <v>643</v>
      </c>
      <c r="N135" s="46" t="s">
        <v>43</v>
      </c>
    </row>
    <row r="136" spans="1:14" ht="15.75" customHeight="1">
      <c r="A136" s="76" t="s">
        <v>33</v>
      </c>
      <c r="B136" s="780">
        <v>135</v>
      </c>
      <c r="C136" s="69" t="s">
        <v>644</v>
      </c>
      <c r="D136" s="773" t="s">
        <v>51</v>
      </c>
      <c r="E136" s="773"/>
      <c r="F136" s="16" t="s">
        <v>645</v>
      </c>
      <c r="G136" s="164" t="s">
        <v>5219</v>
      </c>
      <c r="H136" s="46" t="s">
        <v>646</v>
      </c>
      <c r="I136" s="46" t="s">
        <v>647</v>
      </c>
      <c r="J136" s="46">
        <v>2016</v>
      </c>
      <c r="K136" s="164" t="s">
        <v>25</v>
      </c>
      <c r="L136" s="165" t="s">
        <v>29</v>
      </c>
      <c r="M136" s="46" t="s">
        <v>649</v>
      </c>
      <c r="N136" s="46" t="s">
        <v>43</v>
      </c>
    </row>
    <row r="137" spans="1:14" ht="15.75" customHeight="1">
      <c r="A137" s="76" t="s">
        <v>33</v>
      </c>
      <c r="B137" s="780">
        <v>136</v>
      </c>
      <c r="C137" s="69" t="s">
        <v>650</v>
      </c>
      <c r="D137" s="773" t="s">
        <v>51</v>
      </c>
      <c r="E137" s="773"/>
      <c r="F137" s="16" t="s">
        <v>651</v>
      </c>
      <c r="G137" s="164" t="s">
        <v>3593</v>
      </c>
      <c r="H137" s="46" t="s">
        <v>652</v>
      </c>
      <c r="I137" s="46" t="s">
        <v>261</v>
      </c>
      <c r="J137" s="46">
        <v>2016</v>
      </c>
      <c r="K137" s="164" t="s">
        <v>24</v>
      </c>
      <c r="L137" s="165" t="s">
        <v>29</v>
      </c>
      <c r="M137" s="46" t="s">
        <v>654</v>
      </c>
      <c r="N137" s="46" t="s">
        <v>43</v>
      </c>
    </row>
    <row r="138" spans="1:14" ht="15.75" customHeight="1">
      <c r="A138" s="76" t="s">
        <v>33</v>
      </c>
      <c r="B138" s="780">
        <v>137</v>
      </c>
      <c r="C138" s="69" t="s">
        <v>655</v>
      </c>
      <c r="D138" s="773" t="s">
        <v>718</v>
      </c>
      <c r="E138" s="773"/>
      <c r="F138" s="16" t="s">
        <v>656</v>
      </c>
      <c r="G138" s="164" t="s">
        <v>59</v>
      </c>
      <c r="H138" s="46" t="s">
        <v>657</v>
      </c>
      <c r="I138" s="46" t="s">
        <v>658</v>
      </c>
      <c r="J138" s="46">
        <v>2016</v>
      </c>
      <c r="K138" s="164" t="s">
        <v>26</v>
      </c>
      <c r="L138" s="165" t="s">
        <v>5200</v>
      </c>
      <c r="M138" s="46" t="s">
        <v>660</v>
      </c>
      <c r="N138" s="46" t="s">
        <v>43</v>
      </c>
    </row>
    <row r="139" spans="1:14" ht="15.75" customHeight="1">
      <c r="A139" s="76" t="s">
        <v>33</v>
      </c>
      <c r="B139" s="780">
        <v>138</v>
      </c>
      <c r="C139" s="69" t="s">
        <v>661</v>
      </c>
      <c r="D139" s="773" t="s">
        <v>718</v>
      </c>
      <c r="E139" s="773"/>
      <c r="F139" s="16" t="s">
        <v>662</v>
      </c>
      <c r="G139" s="164" t="s">
        <v>59</v>
      </c>
      <c r="H139" s="46" t="s">
        <v>657</v>
      </c>
      <c r="I139" s="46" t="s">
        <v>658</v>
      </c>
      <c r="J139" s="46">
        <v>2016</v>
      </c>
      <c r="K139" s="164" t="s">
        <v>26</v>
      </c>
      <c r="L139" s="165" t="s">
        <v>5200</v>
      </c>
      <c r="M139" s="46" t="s">
        <v>664</v>
      </c>
      <c r="N139" s="46" t="s">
        <v>43</v>
      </c>
    </row>
    <row r="140" spans="1:14" ht="15.75" customHeight="1">
      <c r="A140" s="76" t="s">
        <v>33</v>
      </c>
      <c r="B140" s="780">
        <v>139</v>
      </c>
      <c r="C140" s="69" t="s">
        <v>665</v>
      </c>
      <c r="D140" s="773" t="s">
        <v>718</v>
      </c>
      <c r="E140" s="773" t="s">
        <v>35</v>
      </c>
      <c r="F140" s="16" t="s">
        <v>666</v>
      </c>
      <c r="G140" s="164" t="s">
        <v>5219</v>
      </c>
      <c r="H140" s="46" t="s">
        <v>667</v>
      </c>
      <c r="I140" s="46" t="s">
        <v>149</v>
      </c>
      <c r="J140" s="46">
        <v>2016</v>
      </c>
      <c r="K140" s="164" t="s">
        <v>25</v>
      </c>
      <c r="L140" s="165" t="s">
        <v>29</v>
      </c>
      <c r="M140" s="46" t="s">
        <v>669</v>
      </c>
      <c r="N140" s="46" t="s">
        <v>43</v>
      </c>
    </row>
    <row r="141" spans="1:14" ht="15.75" customHeight="1">
      <c r="A141" s="76" t="s">
        <v>33</v>
      </c>
      <c r="B141" s="780">
        <v>140</v>
      </c>
      <c r="C141" s="69" t="s">
        <v>670</v>
      </c>
      <c r="D141" s="773" t="s">
        <v>35</v>
      </c>
      <c r="E141" s="773"/>
      <c r="F141" s="16" t="s">
        <v>671</v>
      </c>
      <c r="G141" s="164" t="s">
        <v>3593</v>
      </c>
      <c r="H141" s="46" t="s">
        <v>435</v>
      </c>
      <c r="I141" s="46" t="s">
        <v>436</v>
      </c>
      <c r="J141" s="46">
        <v>2016</v>
      </c>
      <c r="K141" s="164" t="s">
        <v>24</v>
      </c>
      <c r="L141" s="165" t="s">
        <v>28</v>
      </c>
      <c r="M141" s="46" t="s">
        <v>672</v>
      </c>
      <c r="N141" s="46" t="s">
        <v>43</v>
      </c>
    </row>
    <row r="142" spans="1:14" ht="15.75" customHeight="1">
      <c r="A142" s="76" t="s">
        <v>33</v>
      </c>
      <c r="B142" s="780">
        <v>141</v>
      </c>
      <c r="C142" s="69" t="s">
        <v>673</v>
      </c>
      <c r="D142" s="773" t="s">
        <v>35</v>
      </c>
      <c r="E142" s="773" t="s">
        <v>718</v>
      </c>
      <c r="F142" s="16" t="s">
        <v>674</v>
      </c>
      <c r="G142" s="164" t="s">
        <v>5219</v>
      </c>
      <c r="H142" s="46" t="s">
        <v>394</v>
      </c>
      <c r="I142" s="46" t="s">
        <v>149</v>
      </c>
      <c r="J142" s="46">
        <v>2016</v>
      </c>
      <c r="K142" s="164" t="s">
        <v>25</v>
      </c>
      <c r="L142" s="165" t="s">
        <v>28</v>
      </c>
      <c r="M142" s="46" t="s">
        <v>676</v>
      </c>
      <c r="N142" s="46" t="s">
        <v>43</v>
      </c>
    </row>
    <row r="143" spans="1:14" ht="15.75" customHeight="1">
      <c r="A143" s="76" t="s">
        <v>33</v>
      </c>
      <c r="B143" s="780">
        <v>142</v>
      </c>
      <c r="C143" s="69" t="s">
        <v>677</v>
      </c>
      <c r="D143" s="773" t="s">
        <v>51</v>
      </c>
      <c r="E143" s="773"/>
      <c r="F143" s="16" t="s">
        <v>678</v>
      </c>
      <c r="G143" s="164" t="s">
        <v>5219</v>
      </c>
      <c r="H143" s="46" t="s">
        <v>394</v>
      </c>
      <c r="I143" s="46" t="s">
        <v>149</v>
      </c>
      <c r="J143" s="46">
        <v>2016</v>
      </c>
      <c r="K143" s="164" t="s">
        <v>25</v>
      </c>
      <c r="L143" s="165" t="s">
        <v>28</v>
      </c>
      <c r="M143" s="46" t="s">
        <v>680</v>
      </c>
      <c r="N143" s="46" t="s">
        <v>43</v>
      </c>
    </row>
    <row r="144" spans="1:14" ht="15.75" customHeight="1">
      <c r="A144" s="76" t="s">
        <v>33</v>
      </c>
      <c r="B144" s="780">
        <v>143</v>
      </c>
      <c r="C144" s="69" t="s">
        <v>681</v>
      </c>
      <c r="D144" s="773" t="s">
        <v>51</v>
      </c>
      <c r="E144" s="773"/>
      <c r="F144" s="16" t="s">
        <v>682</v>
      </c>
      <c r="G144" s="164" t="s">
        <v>5219</v>
      </c>
      <c r="H144" s="46" t="s">
        <v>399</v>
      </c>
      <c r="I144" s="46" t="s">
        <v>272</v>
      </c>
      <c r="J144" s="46">
        <v>2016</v>
      </c>
      <c r="K144" s="164" t="s">
        <v>25</v>
      </c>
      <c r="L144" s="165" t="s">
        <v>29</v>
      </c>
      <c r="M144" s="46" t="s">
        <v>684</v>
      </c>
      <c r="N144" s="46" t="s">
        <v>43</v>
      </c>
    </row>
    <row r="145" spans="1:14" ht="15.75" customHeight="1">
      <c r="A145" s="76" t="s">
        <v>33</v>
      </c>
      <c r="B145" s="780">
        <v>144</v>
      </c>
      <c r="C145" s="69" t="s">
        <v>685</v>
      </c>
      <c r="D145" s="773" t="s">
        <v>51</v>
      </c>
      <c r="E145" s="773"/>
      <c r="F145" s="16" t="s">
        <v>686</v>
      </c>
      <c r="G145" s="164" t="s">
        <v>11002</v>
      </c>
      <c r="H145" s="46" t="s">
        <v>688</v>
      </c>
      <c r="I145" s="46" t="s">
        <v>689</v>
      </c>
      <c r="J145" s="46">
        <v>2016</v>
      </c>
      <c r="K145" s="164" t="s">
        <v>26</v>
      </c>
      <c r="L145" s="165" t="s">
        <v>30</v>
      </c>
      <c r="M145" s="46" t="s">
        <v>690</v>
      </c>
      <c r="N145" s="46" t="s">
        <v>43</v>
      </c>
    </row>
    <row r="146" spans="1:14" ht="15.75" customHeight="1">
      <c r="A146" s="76" t="s">
        <v>33</v>
      </c>
      <c r="B146" s="780">
        <v>145</v>
      </c>
      <c r="C146" s="69" t="s">
        <v>691</v>
      </c>
      <c r="D146" s="773" t="s">
        <v>718</v>
      </c>
      <c r="E146" s="773"/>
      <c r="F146" s="16" t="s">
        <v>692</v>
      </c>
      <c r="G146" s="164" t="s">
        <v>5219</v>
      </c>
      <c r="H146" s="46" t="s">
        <v>693</v>
      </c>
      <c r="I146" s="46" t="s">
        <v>293</v>
      </c>
      <c r="J146" s="46">
        <v>2016</v>
      </c>
      <c r="K146" s="164" t="s">
        <v>26</v>
      </c>
      <c r="L146" s="165" t="s">
        <v>29</v>
      </c>
      <c r="M146" s="46" t="s">
        <v>695</v>
      </c>
      <c r="N146" s="46" t="s">
        <v>43</v>
      </c>
    </row>
    <row r="147" spans="1:14" ht="15.75" customHeight="1">
      <c r="A147" s="76" t="s">
        <v>33</v>
      </c>
      <c r="B147" s="780">
        <v>146</v>
      </c>
      <c r="C147" s="69" t="s">
        <v>696</v>
      </c>
      <c r="D147" s="773" t="s">
        <v>35</v>
      </c>
      <c r="E147" s="773" t="s">
        <v>718</v>
      </c>
      <c r="F147" s="16" t="s">
        <v>697</v>
      </c>
      <c r="G147" s="164" t="s">
        <v>3593</v>
      </c>
      <c r="H147" s="46" t="s">
        <v>550</v>
      </c>
      <c r="I147" s="46" t="s">
        <v>551</v>
      </c>
      <c r="J147" s="46">
        <v>2016</v>
      </c>
      <c r="K147" s="164" t="s">
        <v>24</v>
      </c>
      <c r="L147" s="165" t="s">
        <v>28</v>
      </c>
      <c r="M147" s="46" t="s">
        <v>699</v>
      </c>
      <c r="N147" s="46" t="s">
        <v>43</v>
      </c>
    </row>
    <row r="148" spans="1:14" ht="15.75" customHeight="1">
      <c r="A148" s="76" t="s">
        <v>33</v>
      </c>
      <c r="B148" s="780">
        <v>147</v>
      </c>
      <c r="C148" s="69" t="s">
        <v>700</v>
      </c>
      <c r="D148" s="773" t="s">
        <v>51</v>
      </c>
      <c r="E148" s="773"/>
      <c r="F148" s="16" t="s">
        <v>701</v>
      </c>
      <c r="G148" s="164" t="s">
        <v>11000</v>
      </c>
      <c r="H148" s="46" t="s">
        <v>567</v>
      </c>
      <c r="I148" s="46" t="s">
        <v>702</v>
      </c>
      <c r="J148" s="46">
        <v>2016</v>
      </c>
      <c r="K148" s="164" t="s">
        <v>27</v>
      </c>
      <c r="L148" s="165" t="s">
        <v>31</v>
      </c>
      <c r="M148" s="46" t="s">
        <v>703</v>
      </c>
      <c r="N148" s="46" t="s">
        <v>43</v>
      </c>
    </row>
    <row r="149" spans="1:14" ht="15.75" customHeight="1">
      <c r="A149" s="76" t="s">
        <v>33</v>
      </c>
      <c r="B149" s="780">
        <v>148</v>
      </c>
      <c r="C149" s="69" t="s">
        <v>704</v>
      </c>
      <c r="D149" s="773" t="s">
        <v>718</v>
      </c>
      <c r="E149" s="773"/>
      <c r="F149" s="16" t="s">
        <v>705</v>
      </c>
      <c r="G149" s="164" t="s">
        <v>5219</v>
      </c>
      <c r="H149" s="46" t="s">
        <v>452</v>
      </c>
      <c r="I149" s="46" t="s">
        <v>337</v>
      </c>
      <c r="J149" s="46">
        <v>2016</v>
      </c>
      <c r="K149" s="164" t="s">
        <v>27</v>
      </c>
      <c r="L149" s="165" t="s">
        <v>30</v>
      </c>
      <c r="M149" s="46" t="s">
        <v>707</v>
      </c>
      <c r="N149" s="46" t="s">
        <v>43</v>
      </c>
    </row>
    <row r="150" spans="1:14" ht="15.75" customHeight="1">
      <c r="A150" s="76" t="s">
        <v>33</v>
      </c>
      <c r="B150" s="780">
        <v>149</v>
      </c>
      <c r="C150" s="69" t="s">
        <v>708</v>
      </c>
      <c r="D150" s="773" t="s">
        <v>51</v>
      </c>
      <c r="E150" s="773"/>
      <c r="F150" s="16" t="s">
        <v>709</v>
      </c>
      <c r="G150" s="164" t="s">
        <v>5219</v>
      </c>
      <c r="H150" s="46" t="s">
        <v>452</v>
      </c>
      <c r="I150" s="46" t="s">
        <v>337</v>
      </c>
      <c r="J150" s="46">
        <v>2016</v>
      </c>
      <c r="K150" s="164" t="s">
        <v>27</v>
      </c>
      <c r="L150" s="165" t="s">
        <v>30</v>
      </c>
      <c r="M150" s="46" t="s">
        <v>710</v>
      </c>
      <c r="N150" s="46" t="s">
        <v>43</v>
      </c>
    </row>
    <row r="151" spans="1:14" ht="15.75" customHeight="1">
      <c r="A151" s="76" t="s">
        <v>33</v>
      </c>
      <c r="B151" s="780">
        <v>150</v>
      </c>
      <c r="C151" s="69" t="s">
        <v>711</v>
      </c>
      <c r="D151" s="773" t="s">
        <v>718</v>
      </c>
      <c r="E151" s="773"/>
      <c r="F151" s="16" t="s">
        <v>712</v>
      </c>
      <c r="G151" s="164" t="s">
        <v>59</v>
      </c>
      <c r="H151" s="46" t="s">
        <v>713</v>
      </c>
      <c r="I151" s="46" t="s">
        <v>714</v>
      </c>
      <c r="J151" s="46">
        <v>2016</v>
      </c>
      <c r="K151" s="164" t="s">
        <v>27</v>
      </c>
      <c r="L151" s="165" t="s">
        <v>5200</v>
      </c>
      <c r="M151" s="46" t="s">
        <v>716</v>
      </c>
      <c r="N151" s="46" t="s">
        <v>43</v>
      </c>
    </row>
    <row r="152" spans="1:14" ht="15.75" customHeight="1">
      <c r="A152" s="76" t="s">
        <v>33</v>
      </c>
      <c r="B152" s="780">
        <v>151</v>
      </c>
      <c r="C152" s="69" t="s">
        <v>717</v>
      </c>
      <c r="D152" s="773" t="s">
        <v>2309</v>
      </c>
      <c r="E152" s="773" t="s">
        <v>718</v>
      </c>
      <c r="F152" s="16" t="s">
        <v>719</v>
      </c>
      <c r="G152" s="164" t="s">
        <v>37</v>
      </c>
      <c r="H152" s="46" t="s">
        <v>720</v>
      </c>
      <c r="I152" s="46" t="s">
        <v>721</v>
      </c>
      <c r="J152" s="46">
        <v>2016</v>
      </c>
      <c r="K152" s="164" t="s">
        <v>24</v>
      </c>
      <c r="L152" s="165" t="s">
        <v>28</v>
      </c>
      <c r="M152" s="46" t="s">
        <v>723</v>
      </c>
      <c r="N152" s="46" t="s">
        <v>43</v>
      </c>
    </row>
    <row r="153" spans="1:14" ht="15.75" customHeight="1">
      <c r="A153" s="76" t="s">
        <v>33</v>
      </c>
      <c r="B153" s="780">
        <v>152</v>
      </c>
      <c r="C153" s="69" t="s">
        <v>724</v>
      </c>
      <c r="D153" s="773" t="s">
        <v>168</v>
      </c>
      <c r="E153" s="773"/>
      <c r="F153" s="16" t="s">
        <v>725</v>
      </c>
      <c r="G153" s="164" t="s">
        <v>59</v>
      </c>
      <c r="H153" s="46" t="s">
        <v>446</v>
      </c>
      <c r="I153" s="46" t="s">
        <v>447</v>
      </c>
      <c r="J153" s="46">
        <v>2016</v>
      </c>
      <c r="K153" s="164" t="s">
        <v>27</v>
      </c>
      <c r="L153" s="165" t="s">
        <v>5200</v>
      </c>
      <c r="M153" s="46" t="s">
        <v>727</v>
      </c>
      <c r="N153" s="46" t="s">
        <v>43</v>
      </c>
    </row>
    <row r="154" spans="1:14" ht="15.75" customHeight="1">
      <c r="A154" s="76" t="s">
        <v>33</v>
      </c>
      <c r="B154" s="780">
        <v>153</v>
      </c>
      <c r="C154" s="69" t="s">
        <v>728</v>
      </c>
      <c r="D154" s="773" t="s">
        <v>51</v>
      </c>
      <c r="E154" s="773"/>
      <c r="F154" s="16" t="s">
        <v>729</v>
      </c>
      <c r="G154" s="164" t="s">
        <v>5219</v>
      </c>
      <c r="H154" s="46" t="s">
        <v>452</v>
      </c>
      <c r="I154" s="46" t="s">
        <v>337</v>
      </c>
      <c r="J154" s="46">
        <v>2016</v>
      </c>
      <c r="K154" s="164" t="s">
        <v>27</v>
      </c>
      <c r="L154" s="165" t="s">
        <v>30</v>
      </c>
      <c r="M154" s="46" t="s">
        <v>730</v>
      </c>
      <c r="N154" s="46" t="s">
        <v>43</v>
      </c>
    </row>
    <row r="155" spans="1:14" ht="15.75" customHeight="1">
      <c r="A155" s="76" t="s">
        <v>33</v>
      </c>
      <c r="B155" s="780">
        <v>154</v>
      </c>
      <c r="C155" s="69" t="s">
        <v>731</v>
      </c>
      <c r="D155" s="773" t="s">
        <v>51</v>
      </c>
      <c r="E155" s="773"/>
      <c r="F155" s="16" t="s">
        <v>732</v>
      </c>
      <c r="G155" s="164" t="s">
        <v>5244</v>
      </c>
      <c r="H155" s="46" t="s">
        <v>572</v>
      </c>
      <c r="I155" s="46" t="s">
        <v>573</v>
      </c>
      <c r="J155" s="46">
        <v>2016</v>
      </c>
      <c r="K155" s="164" t="s">
        <v>25</v>
      </c>
      <c r="L155" s="165" t="s">
        <v>29</v>
      </c>
      <c r="M155" s="46" t="s">
        <v>734</v>
      </c>
      <c r="N155" s="46" t="s">
        <v>43</v>
      </c>
    </row>
    <row r="156" spans="1:14" ht="15.75" customHeight="1">
      <c r="A156" s="76" t="s">
        <v>33</v>
      </c>
      <c r="B156" s="780">
        <v>155</v>
      </c>
      <c r="C156" s="69" t="s">
        <v>735</v>
      </c>
      <c r="D156" s="773" t="s">
        <v>51</v>
      </c>
      <c r="E156" s="773"/>
      <c r="F156" s="16" t="s">
        <v>736</v>
      </c>
      <c r="G156" s="164" t="s">
        <v>11000</v>
      </c>
      <c r="H156" s="46" t="s">
        <v>737</v>
      </c>
      <c r="I156" s="46" t="s">
        <v>738</v>
      </c>
      <c r="J156" s="46">
        <v>2016</v>
      </c>
      <c r="K156" s="164" t="s">
        <v>27</v>
      </c>
      <c r="L156" s="165" t="s">
        <v>31</v>
      </c>
      <c r="M156" s="46" t="s">
        <v>739</v>
      </c>
      <c r="N156" s="46" t="s">
        <v>43</v>
      </c>
    </row>
    <row r="157" spans="1:14" ht="15.75" customHeight="1">
      <c r="A157" s="76" t="s">
        <v>33</v>
      </c>
      <c r="B157" s="780">
        <v>156</v>
      </c>
      <c r="C157" s="69" t="s">
        <v>740</v>
      </c>
      <c r="D157" s="773" t="s">
        <v>51</v>
      </c>
      <c r="E157" s="773" t="s">
        <v>718</v>
      </c>
      <c r="F157" s="16" t="s">
        <v>741</v>
      </c>
      <c r="G157" s="164" t="s">
        <v>5244</v>
      </c>
      <c r="H157" s="46" t="s">
        <v>742</v>
      </c>
      <c r="I157" s="46" t="s">
        <v>743</v>
      </c>
      <c r="J157" s="46">
        <v>2016</v>
      </c>
      <c r="K157" s="164" t="s">
        <v>25</v>
      </c>
      <c r="L157" s="165" t="s">
        <v>30</v>
      </c>
      <c r="M157" s="46" t="s">
        <v>745</v>
      </c>
      <c r="N157" s="46" t="s">
        <v>43</v>
      </c>
    </row>
    <row r="158" spans="1:14" ht="15.75" customHeight="1">
      <c r="A158" s="76" t="s">
        <v>33</v>
      </c>
      <c r="B158" s="780">
        <v>157</v>
      </c>
      <c r="C158" s="69" t="s">
        <v>746</v>
      </c>
      <c r="D158" s="773" t="s">
        <v>51</v>
      </c>
      <c r="E158" s="773"/>
      <c r="F158" s="16" t="s">
        <v>747</v>
      </c>
      <c r="G158" s="164" t="s">
        <v>10999</v>
      </c>
      <c r="H158" s="46" t="s">
        <v>748</v>
      </c>
      <c r="I158" s="46" t="s">
        <v>529</v>
      </c>
      <c r="J158" s="46">
        <v>2016</v>
      </c>
      <c r="K158" s="164" t="s">
        <v>26</v>
      </c>
      <c r="L158" s="165" t="s">
        <v>30</v>
      </c>
      <c r="M158" s="46" t="s">
        <v>750</v>
      </c>
      <c r="N158" s="46" t="s">
        <v>43</v>
      </c>
    </row>
    <row r="159" spans="1:14" ht="15.75" customHeight="1">
      <c r="A159" s="76" t="s">
        <v>33</v>
      </c>
      <c r="B159" s="780">
        <v>158</v>
      </c>
      <c r="C159" s="69" t="s">
        <v>751</v>
      </c>
      <c r="D159" s="773" t="s">
        <v>35</v>
      </c>
      <c r="E159" s="773"/>
      <c r="F159" s="16" t="s">
        <v>752</v>
      </c>
      <c r="G159" s="164" t="s">
        <v>753</v>
      </c>
      <c r="H159" s="46" t="s">
        <v>754</v>
      </c>
      <c r="I159" s="46" t="s">
        <v>755</v>
      </c>
      <c r="J159" s="46">
        <v>2016</v>
      </c>
      <c r="K159" s="164" t="s">
        <v>27</v>
      </c>
      <c r="L159" s="165" t="s">
        <v>31</v>
      </c>
      <c r="M159" s="46" t="s">
        <v>756</v>
      </c>
      <c r="N159" s="46" t="s">
        <v>43</v>
      </c>
    </row>
    <row r="160" spans="1:14" ht="15.75" customHeight="1">
      <c r="A160" s="76" t="s">
        <v>33</v>
      </c>
      <c r="B160" s="780">
        <v>159</v>
      </c>
      <c r="C160" s="69" t="s">
        <v>757</v>
      </c>
      <c r="D160" s="773" t="s">
        <v>168</v>
      </c>
      <c r="E160" s="773"/>
      <c r="F160" s="16" t="s">
        <v>758</v>
      </c>
      <c r="G160" s="164" t="s">
        <v>753</v>
      </c>
      <c r="H160" s="46" t="s">
        <v>754</v>
      </c>
      <c r="I160" s="46" t="s">
        <v>755</v>
      </c>
      <c r="J160" s="46">
        <v>2016</v>
      </c>
      <c r="K160" s="164" t="s">
        <v>27</v>
      </c>
      <c r="L160" s="165" t="s">
        <v>31</v>
      </c>
      <c r="M160" s="46" t="s">
        <v>760</v>
      </c>
      <c r="N160" s="46" t="s">
        <v>43</v>
      </c>
    </row>
    <row r="161" spans="1:14" ht="15.75" customHeight="1">
      <c r="A161" s="76" t="s">
        <v>33</v>
      </c>
      <c r="B161" s="780">
        <v>160</v>
      </c>
      <c r="C161" s="69" t="s">
        <v>761</v>
      </c>
      <c r="D161" s="773" t="s">
        <v>168</v>
      </c>
      <c r="E161" s="773"/>
      <c r="F161" s="16" t="s">
        <v>762</v>
      </c>
      <c r="G161" s="164" t="s">
        <v>59</v>
      </c>
      <c r="H161" s="46" t="s">
        <v>599</v>
      </c>
      <c r="I161" s="46" t="s">
        <v>579</v>
      </c>
      <c r="J161" s="46">
        <v>2016</v>
      </c>
      <c r="K161" s="164" t="s">
        <v>26</v>
      </c>
      <c r="L161" s="165" t="s">
        <v>5200</v>
      </c>
      <c r="M161" s="46" t="s">
        <v>764</v>
      </c>
      <c r="N161" s="46" t="s">
        <v>43</v>
      </c>
    </row>
    <row r="162" spans="1:14" ht="15.75" customHeight="1">
      <c r="A162" s="76" t="s">
        <v>33</v>
      </c>
      <c r="B162" s="780">
        <v>161</v>
      </c>
      <c r="C162" s="69" t="s">
        <v>765</v>
      </c>
      <c r="D162" s="773" t="s">
        <v>2309</v>
      </c>
      <c r="E162" s="773"/>
      <c r="F162" s="16" t="s">
        <v>766</v>
      </c>
      <c r="G162" s="164" t="s">
        <v>11003</v>
      </c>
      <c r="H162" s="46" t="s">
        <v>768</v>
      </c>
      <c r="I162" s="46" t="s">
        <v>769</v>
      </c>
      <c r="J162" s="46">
        <v>2016</v>
      </c>
      <c r="K162" s="164" t="s">
        <v>25</v>
      </c>
      <c r="L162" s="165" t="s">
        <v>30</v>
      </c>
      <c r="M162" s="46" t="s">
        <v>770</v>
      </c>
      <c r="N162" s="46" t="s">
        <v>43</v>
      </c>
    </row>
    <row r="163" spans="1:14" ht="15.75" customHeight="1">
      <c r="A163" s="76" t="s">
        <v>33</v>
      </c>
      <c r="B163" s="780">
        <v>162</v>
      </c>
      <c r="C163" s="69" t="s">
        <v>771</v>
      </c>
      <c r="D163" s="773" t="s">
        <v>51</v>
      </c>
      <c r="E163" s="773"/>
      <c r="F163" s="16" t="s">
        <v>772</v>
      </c>
      <c r="G163" s="164" t="s">
        <v>37</v>
      </c>
      <c r="H163" s="46" t="s">
        <v>534</v>
      </c>
      <c r="I163" s="46" t="s">
        <v>773</v>
      </c>
      <c r="J163" s="46">
        <v>2016</v>
      </c>
      <c r="K163" s="164" t="s">
        <v>24</v>
      </c>
      <c r="L163" s="165" t="s">
        <v>28</v>
      </c>
      <c r="M163" s="46" t="s">
        <v>775</v>
      </c>
      <c r="N163" s="46" t="s">
        <v>43</v>
      </c>
    </row>
    <row r="164" spans="1:14" ht="15.75" customHeight="1">
      <c r="A164" s="76" t="s">
        <v>33</v>
      </c>
      <c r="B164" s="780">
        <v>163</v>
      </c>
      <c r="C164" s="69" t="s">
        <v>776</v>
      </c>
      <c r="D164" s="773" t="s">
        <v>51</v>
      </c>
      <c r="E164" s="773"/>
      <c r="F164" s="16" t="s">
        <v>777</v>
      </c>
      <c r="G164" s="164" t="s">
        <v>59</v>
      </c>
      <c r="H164" s="46" t="s">
        <v>778</v>
      </c>
      <c r="I164" s="46" t="s">
        <v>779</v>
      </c>
      <c r="J164" s="46">
        <v>2016</v>
      </c>
      <c r="K164" s="164" t="s">
        <v>26</v>
      </c>
      <c r="L164" s="165" t="s">
        <v>5200</v>
      </c>
      <c r="M164" s="46" t="s">
        <v>780</v>
      </c>
      <c r="N164" s="46" t="s">
        <v>43</v>
      </c>
    </row>
    <row r="165" spans="1:14" ht="15.75" customHeight="1">
      <c r="A165" s="76" t="s">
        <v>33</v>
      </c>
      <c r="B165" s="780">
        <v>164</v>
      </c>
      <c r="C165" s="69" t="s">
        <v>781</v>
      </c>
      <c r="D165" s="773" t="s">
        <v>2309</v>
      </c>
      <c r="E165" s="773"/>
      <c r="F165" s="16" t="s">
        <v>783</v>
      </c>
      <c r="G165" s="164" t="s">
        <v>59</v>
      </c>
      <c r="H165" s="46" t="s">
        <v>60</v>
      </c>
      <c r="I165" s="46" t="s">
        <v>61</v>
      </c>
      <c r="J165" s="46">
        <v>2016</v>
      </c>
      <c r="K165" s="164" t="s">
        <v>26</v>
      </c>
      <c r="L165" s="165" t="s">
        <v>5200</v>
      </c>
      <c r="M165" s="46" t="s">
        <v>785</v>
      </c>
      <c r="N165" s="46" t="s">
        <v>43</v>
      </c>
    </row>
    <row r="166" spans="1:14" ht="15.75" customHeight="1">
      <c r="A166" s="76" t="s">
        <v>33</v>
      </c>
      <c r="B166" s="780">
        <v>165</v>
      </c>
      <c r="C166" s="69" t="s">
        <v>786</v>
      </c>
      <c r="D166" s="773" t="s">
        <v>51</v>
      </c>
      <c r="E166" s="773"/>
      <c r="F166" s="16" t="s">
        <v>787</v>
      </c>
      <c r="G166" s="164" t="s">
        <v>59</v>
      </c>
      <c r="H166" s="46" t="s">
        <v>788</v>
      </c>
      <c r="I166" s="46" t="s">
        <v>414</v>
      </c>
      <c r="J166" s="46">
        <v>2016</v>
      </c>
      <c r="K166" s="164" t="s">
        <v>27</v>
      </c>
      <c r="L166" s="165" t="s">
        <v>5200</v>
      </c>
      <c r="M166" s="46" t="s">
        <v>790</v>
      </c>
      <c r="N166" s="46" t="s">
        <v>43</v>
      </c>
    </row>
    <row r="167" spans="1:14" ht="15.75" customHeight="1">
      <c r="A167" s="76" t="s">
        <v>33</v>
      </c>
      <c r="B167" s="780">
        <v>166</v>
      </c>
      <c r="C167" s="69" t="s">
        <v>791</v>
      </c>
      <c r="D167" s="773" t="s">
        <v>168</v>
      </c>
      <c r="E167" s="773"/>
      <c r="F167" s="16" t="s">
        <v>792</v>
      </c>
      <c r="G167" s="164" t="s">
        <v>59</v>
      </c>
      <c r="H167" s="46" t="s">
        <v>793</v>
      </c>
      <c r="I167" s="46" t="s">
        <v>794</v>
      </c>
      <c r="J167" s="46">
        <v>2016</v>
      </c>
      <c r="K167" s="164" t="s">
        <v>5200</v>
      </c>
      <c r="L167" s="165" t="s">
        <v>5200</v>
      </c>
      <c r="M167" s="46" t="s">
        <v>796</v>
      </c>
      <c r="N167" s="46" t="s">
        <v>43</v>
      </c>
    </row>
    <row r="168" spans="1:14" ht="15.75" customHeight="1">
      <c r="A168" s="76" t="s">
        <v>33</v>
      </c>
      <c r="B168" s="780">
        <v>167</v>
      </c>
      <c r="C168" s="69" t="s">
        <v>797</v>
      </c>
      <c r="D168" s="773" t="s">
        <v>718</v>
      </c>
      <c r="E168" s="773"/>
      <c r="F168" s="16" t="s">
        <v>798</v>
      </c>
      <c r="G168" s="164" t="s">
        <v>753</v>
      </c>
      <c r="H168" s="46" t="s">
        <v>799</v>
      </c>
      <c r="I168" s="46" t="s">
        <v>800</v>
      </c>
      <c r="J168" s="46">
        <v>2015</v>
      </c>
      <c r="K168" s="164" t="s">
        <v>25</v>
      </c>
      <c r="L168" s="165" t="s">
        <v>30</v>
      </c>
      <c r="M168" s="46" t="s">
        <v>801</v>
      </c>
      <c r="N168" s="46" t="s">
        <v>43</v>
      </c>
    </row>
    <row r="169" spans="1:14" ht="15.75" customHeight="1">
      <c r="A169" s="76" t="s">
        <v>33</v>
      </c>
      <c r="B169" s="780">
        <v>168</v>
      </c>
      <c r="C169" s="69" t="s">
        <v>802</v>
      </c>
      <c r="D169" s="773" t="s">
        <v>2309</v>
      </c>
      <c r="E169" s="773" t="s">
        <v>35</v>
      </c>
      <c r="F169" s="16" t="s">
        <v>803</v>
      </c>
      <c r="G169" s="164" t="s">
        <v>59</v>
      </c>
      <c r="H169" s="46" t="s">
        <v>804</v>
      </c>
      <c r="I169" s="46" t="s">
        <v>805</v>
      </c>
      <c r="J169" s="46">
        <v>2015</v>
      </c>
      <c r="K169" s="164" t="s">
        <v>25</v>
      </c>
      <c r="L169" s="165" t="s">
        <v>5200</v>
      </c>
      <c r="M169" s="46" t="s">
        <v>807</v>
      </c>
      <c r="N169" s="46" t="s">
        <v>43</v>
      </c>
    </row>
    <row r="170" spans="1:14" ht="15.75" customHeight="1">
      <c r="A170" s="76" t="s">
        <v>33</v>
      </c>
      <c r="B170" s="780">
        <v>169</v>
      </c>
      <c r="C170" s="69" t="s">
        <v>808</v>
      </c>
      <c r="D170" s="773" t="s">
        <v>718</v>
      </c>
      <c r="E170" s="773" t="s">
        <v>35</v>
      </c>
      <c r="F170" s="16" t="s">
        <v>809</v>
      </c>
      <c r="G170" s="164" t="s">
        <v>3593</v>
      </c>
      <c r="H170" s="46" t="s">
        <v>435</v>
      </c>
      <c r="I170" s="46" t="s">
        <v>436</v>
      </c>
      <c r="J170" s="46">
        <v>2015</v>
      </c>
      <c r="K170" s="164" t="s">
        <v>24</v>
      </c>
      <c r="L170" s="165" t="s">
        <v>28</v>
      </c>
      <c r="M170" s="46" t="s">
        <v>811</v>
      </c>
      <c r="N170" s="46" t="s">
        <v>43</v>
      </c>
    </row>
    <row r="171" spans="1:14" ht="15.75" customHeight="1">
      <c r="A171" s="76" t="s">
        <v>33</v>
      </c>
      <c r="B171" s="780">
        <v>170</v>
      </c>
      <c r="C171" s="69" t="s">
        <v>812</v>
      </c>
      <c r="D171" s="773" t="s">
        <v>51</v>
      </c>
      <c r="E171" s="773"/>
      <c r="F171" s="16" t="s">
        <v>813</v>
      </c>
      <c r="G171" s="164" t="s">
        <v>5244</v>
      </c>
      <c r="H171" s="46" t="s">
        <v>572</v>
      </c>
      <c r="I171" s="46" t="s">
        <v>573</v>
      </c>
      <c r="J171" s="46">
        <v>2015</v>
      </c>
      <c r="K171" s="164" t="s">
        <v>25</v>
      </c>
      <c r="L171" s="165" t="s">
        <v>30</v>
      </c>
      <c r="M171" s="46" t="s">
        <v>815</v>
      </c>
      <c r="N171" s="46" t="s">
        <v>43</v>
      </c>
    </row>
    <row r="172" spans="1:14" ht="15.75" customHeight="1">
      <c r="A172" s="76" t="s">
        <v>33</v>
      </c>
      <c r="B172" s="780">
        <v>171</v>
      </c>
      <c r="C172" s="69" t="s">
        <v>816</v>
      </c>
      <c r="D172" s="773" t="s">
        <v>718</v>
      </c>
      <c r="E172" s="773"/>
      <c r="F172" s="16" t="s">
        <v>817</v>
      </c>
      <c r="G172" s="164" t="s">
        <v>10999</v>
      </c>
      <c r="H172" s="46" t="s">
        <v>818</v>
      </c>
      <c r="I172" s="45" t="s">
        <v>819</v>
      </c>
      <c r="J172" s="46">
        <v>2015</v>
      </c>
      <c r="K172" s="164" t="s">
        <v>25</v>
      </c>
      <c r="L172" s="165" t="s">
        <v>31</v>
      </c>
      <c r="M172" s="46" t="s">
        <v>820</v>
      </c>
      <c r="N172" s="46" t="s">
        <v>43</v>
      </c>
    </row>
    <row r="173" spans="1:14" ht="15.75" customHeight="1">
      <c r="A173" s="76" t="s">
        <v>33</v>
      </c>
      <c r="B173" s="780">
        <v>172</v>
      </c>
      <c r="C173" s="69" t="s">
        <v>821</v>
      </c>
      <c r="D173" s="773" t="s">
        <v>718</v>
      </c>
      <c r="E173" s="773"/>
      <c r="F173" s="16" t="s">
        <v>822</v>
      </c>
      <c r="G173" s="164" t="s">
        <v>10999</v>
      </c>
      <c r="H173" s="46" t="s">
        <v>818</v>
      </c>
      <c r="I173" s="45" t="s">
        <v>819</v>
      </c>
      <c r="J173" s="46">
        <v>2015</v>
      </c>
      <c r="K173" s="164" t="s">
        <v>25</v>
      </c>
      <c r="L173" s="165" t="s">
        <v>31</v>
      </c>
      <c r="M173" s="46" t="s">
        <v>823</v>
      </c>
      <c r="N173" s="46" t="s">
        <v>43</v>
      </c>
    </row>
    <row r="174" spans="1:14" ht="15.75" customHeight="1">
      <c r="A174" s="76" t="s">
        <v>33</v>
      </c>
      <c r="B174" s="780">
        <v>173</v>
      </c>
      <c r="C174" s="69" t="s">
        <v>824</v>
      </c>
      <c r="D174" s="773" t="s">
        <v>718</v>
      </c>
      <c r="E174" s="773" t="s">
        <v>35</v>
      </c>
      <c r="F174" s="16" t="s">
        <v>825</v>
      </c>
      <c r="G174" s="164" t="s">
        <v>190</v>
      </c>
      <c r="H174" s="46" t="s">
        <v>826</v>
      </c>
      <c r="I174" s="46" t="s">
        <v>827</v>
      </c>
      <c r="J174" s="46">
        <v>2015</v>
      </c>
      <c r="K174" s="164" t="s">
        <v>24</v>
      </c>
      <c r="L174" s="165" t="s">
        <v>29</v>
      </c>
      <c r="M174" s="46" t="s">
        <v>829</v>
      </c>
      <c r="N174" s="46" t="s">
        <v>43</v>
      </c>
    </row>
    <row r="175" spans="1:14" ht="15.75" customHeight="1">
      <c r="A175" s="76" t="s">
        <v>33</v>
      </c>
      <c r="B175" s="780">
        <v>174</v>
      </c>
      <c r="C175" s="69" t="s">
        <v>830</v>
      </c>
      <c r="D175" s="773" t="s">
        <v>718</v>
      </c>
      <c r="E175" s="773"/>
      <c r="F175" s="16" t="s">
        <v>831</v>
      </c>
      <c r="G175" s="164" t="s">
        <v>753</v>
      </c>
      <c r="H175" s="46" t="s">
        <v>832</v>
      </c>
      <c r="I175" s="46" t="s">
        <v>833</v>
      </c>
      <c r="J175" s="46">
        <v>2015</v>
      </c>
      <c r="K175" s="164" t="s">
        <v>26</v>
      </c>
      <c r="L175" s="165" t="s">
        <v>5200</v>
      </c>
      <c r="M175" s="46" t="s">
        <v>823</v>
      </c>
      <c r="N175" s="46" t="s">
        <v>43</v>
      </c>
    </row>
    <row r="176" spans="1:14" ht="15.75" customHeight="1">
      <c r="A176" s="76" t="s">
        <v>33</v>
      </c>
      <c r="B176" s="780">
        <v>175</v>
      </c>
      <c r="C176" s="69" t="s">
        <v>834</v>
      </c>
      <c r="D176" s="773" t="s">
        <v>718</v>
      </c>
      <c r="E176" s="773"/>
      <c r="F176" s="16" t="s">
        <v>835</v>
      </c>
      <c r="G176" s="164" t="s">
        <v>59</v>
      </c>
      <c r="H176" s="46" t="s">
        <v>836</v>
      </c>
      <c r="I176" s="46" t="s">
        <v>837</v>
      </c>
      <c r="J176" s="46">
        <v>2015</v>
      </c>
      <c r="K176" s="164" t="s">
        <v>27</v>
      </c>
      <c r="L176" s="165" t="s">
        <v>5200</v>
      </c>
      <c r="M176" s="46" t="s">
        <v>839</v>
      </c>
      <c r="N176" s="46" t="s">
        <v>43</v>
      </c>
    </row>
    <row r="177" spans="1:14" ht="15.75" customHeight="1">
      <c r="A177" s="76" t="s">
        <v>33</v>
      </c>
      <c r="B177" s="780">
        <v>176</v>
      </c>
      <c r="C177" s="69" t="s">
        <v>840</v>
      </c>
      <c r="D177" s="773" t="s">
        <v>718</v>
      </c>
      <c r="E177" s="773"/>
      <c r="F177" s="16" t="s">
        <v>841</v>
      </c>
      <c r="G177" s="164" t="s">
        <v>11000</v>
      </c>
      <c r="H177" s="46" t="s">
        <v>842</v>
      </c>
      <c r="I177" s="46" t="s">
        <v>843</v>
      </c>
      <c r="J177" s="46">
        <v>2015</v>
      </c>
      <c r="K177" s="164" t="s">
        <v>25</v>
      </c>
      <c r="L177" s="165" t="s">
        <v>31</v>
      </c>
      <c r="M177" s="46" t="s">
        <v>845</v>
      </c>
      <c r="N177" s="46" t="s">
        <v>43</v>
      </c>
    </row>
    <row r="178" spans="1:14" ht="15.75" customHeight="1">
      <c r="A178" s="76" t="s">
        <v>33</v>
      </c>
      <c r="B178" s="780">
        <v>177</v>
      </c>
      <c r="C178" s="69" t="s">
        <v>846</v>
      </c>
      <c r="D178" s="773" t="s">
        <v>51</v>
      </c>
      <c r="E178" s="773"/>
      <c r="F178" s="16" t="s">
        <v>847</v>
      </c>
      <c r="G178" s="164" t="s">
        <v>11000</v>
      </c>
      <c r="H178" s="46" t="s">
        <v>848</v>
      </c>
      <c r="I178" s="46" t="s">
        <v>849</v>
      </c>
      <c r="J178" s="46">
        <v>2015</v>
      </c>
      <c r="K178" s="164" t="s">
        <v>25</v>
      </c>
      <c r="L178" s="165" t="s">
        <v>31</v>
      </c>
      <c r="M178" s="46" t="s">
        <v>850</v>
      </c>
      <c r="N178" s="46" t="s">
        <v>43</v>
      </c>
    </row>
    <row r="179" spans="1:14" ht="15.75" customHeight="1">
      <c r="A179" s="76" t="s">
        <v>33</v>
      </c>
      <c r="B179" s="780">
        <v>178</v>
      </c>
      <c r="C179" s="69" t="s">
        <v>851</v>
      </c>
      <c r="D179" s="773" t="s">
        <v>718</v>
      </c>
      <c r="E179" s="773"/>
      <c r="F179" s="16" t="s">
        <v>852</v>
      </c>
      <c r="G179" s="164" t="s">
        <v>59</v>
      </c>
      <c r="H179" s="46" t="s">
        <v>804</v>
      </c>
      <c r="I179" s="46" t="s">
        <v>805</v>
      </c>
      <c r="J179" s="46">
        <v>2015</v>
      </c>
      <c r="K179" s="164" t="s">
        <v>25</v>
      </c>
      <c r="L179" s="165" t="s">
        <v>5200</v>
      </c>
      <c r="M179" s="46" t="s">
        <v>854</v>
      </c>
      <c r="N179" s="46" t="s">
        <v>43</v>
      </c>
    </row>
    <row r="180" spans="1:14" ht="15.75" customHeight="1">
      <c r="A180" s="76" t="s">
        <v>33</v>
      </c>
      <c r="B180" s="780">
        <v>179</v>
      </c>
      <c r="C180" s="69" t="s">
        <v>855</v>
      </c>
      <c r="D180" s="773" t="s">
        <v>51</v>
      </c>
      <c r="E180" s="773"/>
      <c r="F180" s="16" t="s">
        <v>856</v>
      </c>
      <c r="G180" s="164" t="s">
        <v>59</v>
      </c>
      <c r="H180" s="46" t="s">
        <v>857</v>
      </c>
      <c r="I180" s="46" t="s">
        <v>858</v>
      </c>
      <c r="J180" s="46">
        <v>2015</v>
      </c>
      <c r="K180" s="164" t="s">
        <v>25</v>
      </c>
      <c r="L180" s="165" t="s">
        <v>5200</v>
      </c>
      <c r="M180" s="46" t="s">
        <v>845</v>
      </c>
      <c r="N180" s="46" t="s">
        <v>43</v>
      </c>
    </row>
    <row r="181" spans="1:14" ht="15.75" customHeight="1">
      <c r="A181" s="76" t="s">
        <v>33</v>
      </c>
      <c r="B181" s="780">
        <v>180</v>
      </c>
      <c r="C181" s="69" t="s">
        <v>860</v>
      </c>
      <c r="D181" s="773" t="s">
        <v>51</v>
      </c>
      <c r="E181" s="773"/>
      <c r="F181" s="16" t="s">
        <v>861</v>
      </c>
      <c r="G181" s="164" t="s">
        <v>862</v>
      </c>
      <c r="H181" s="46" t="s">
        <v>863</v>
      </c>
      <c r="I181" s="46" t="s">
        <v>864</v>
      </c>
      <c r="J181" s="46">
        <v>2015</v>
      </c>
      <c r="K181" s="164" t="s">
        <v>25</v>
      </c>
      <c r="L181" s="165" t="s">
        <v>29</v>
      </c>
      <c r="M181" s="46" t="s">
        <v>866</v>
      </c>
      <c r="N181" s="46" t="s">
        <v>43</v>
      </c>
    </row>
    <row r="182" spans="1:14" ht="15.75" customHeight="1">
      <c r="A182" s="76" t="s">
        <v>33</v>
      </c>
      <c r="B182" s="780">
        <v>181</v>
      </c>
      <c r="C182" s="69" t="s">
        <v>867</v>
      </c>
      <c r="D182" s="773" t="s">
        <v>718</v>
      </c>
      <c r="E182" s="773"/>
      <c r="F182" s="16" t="s">
        <v>868</v>
      </c>
      <c r="G182" s="164" t="s">
        <v>5244</v>
      </c>
      <c r="H182" s="46" t="s">
        <v>572</v>
      </c>
      <c r="I182" s="46" t="s">
        <v>573</v>
      </c>
      <c r="J182" s="46">
        <v>2015</v>
      </c>
      <c r="K182" s="164" t="s">
        <v>25</v>
      </c>
      <c r="L182" s="165" t="s">
        <v>30</v>
      </c>
      <c r="M182" s="46" t="s">
        <v>870</v>
      </c>
      <c r="N182" s="46" t="s">
        <v>43</v>
      </c>
    </row>
    <row r="183" spans="1:14" ht="15.75" customHeight="1">
      <c r="A183" s="76" t="s">
        <v>33</v>
      </c>
      <c r="B183" s="780">
        <v>182</v>
      </c>
      <c r="C183" s="69" t="s">
        <v>871</v>
      </c>
      <c r="D183" s="773" t="s">
        <v>718</v>
      </c>
      <c r="E183" s="773"/>
      <c r="F183" s="16" t="s">
        <v>872</v>
      </c>
      <c r="G183" s="164" t="s">
        <v>753</v>
      </c>
      <c r="H183" s="46" t="s">
        <v>873</v>
      </c>
      <c r="I183" s="46" t="s">
        <v>874</v>
      </c>
      <c r="J183" s="46">
        <v>2015</v>
      </c>
      <c r="K183" s="164" t="s">
        <v>25</v>
      </c>
      <c r="L183" s="165" t="s">
        <v>31</v>
      </c>
      <c r="M183" s="46" t="s">
        <v>875</v>
      </c>
      <c r="N183" s="46" t="s">
        <v>43</v>
      </c>
    </row>
    <row r="184" spans="1:14" ht="15.75" customHeight="1">
      <c r="A184" s="76" t="s">
        <v>33</v>
      </c>
      <c r="B184" s="780">
        <v>183</v>
      </c>
      <c r="C184" s="69" t="s">
        <v>876</v>
      </c>
      <c r="D184" s="773" t="s">
        <v>718</v>
      </c>
      <c r="E184" s="773"/>
      <c r="F184" s="16" t="s">
        <v>877</v>
      </c>
      <c r="G184" s="164" t="s">
        <v>5244</v>
      </c>
      <c r="H184" s="46" t="s">
        <v>572</v>
      </c>
      <c r="I184" s="46" t="s">
        <v>573</v>
      </c>
      <c r="J184" s="46">
        <v>2015</v>
      </c>
      <c r="K184" s="164" t="s">
        <v>25</v>
      </c>
      <c r="L184" s="165" t="s">
        <v>30</v>
      </c>
      <c r="M184" s="46" t="s">
        <v>879</v>
      </c>
      <c r="N184" s="46" t="s">
        <v>43</v>
      </c>
    </row>
    <row r="185" spans="1:14" ht="15.75" customHeight="1">
      <c r="A185" s="76" t="s">
        <v>33</v>
      </c>
      <c r="B185" s="780">
        <v>184</v>
      </c>
      <c r="C185" s="69" t="s">
        <v>880</v>
      </c>
      <c r="D185" s="773" t="s">
        <v>51</v>
      </c>
      <c r="E185" s="773"/>
      <c r="F185" s="16" t="s">
        <v>881</v>
      </c>
      <c r="G185" s="164" t="s">
        <v>753</v>
      </c>
      <c r="H185" s="46" t="s">
        <v>873</v>
      </c>
      <c r="I185" s="46" t="s">
        <v>874</v>
      </c>
      <c r="J185" s="46">
        <v>2015</v>
      </c>
      <c r="K185" s="164" t="s">
        <v>25</v>
      </c>
      <c r="L185" s="165" t="s">
        <v>31</v>
      </c>
      <c r="M185" s="46" t="s">
        <v>882</v>
      </c>
      <c r="N185" s="46" t="s">
        <v>43</v>
      </c>
    </row>
    <row r="186" spans="1:14" ht="15.75" customHeight="1">
      <c r="A186" s="76" t="s">
        <v>33</v>
      </c>
      <c r="B186" s="780">
        <v>185</v>
      </c>
      <c r="C186" s="69" t="s">
        <v>883</v>
      </c>
      <c r="D186" s="773" t="s">
        <v>168</v>
      </c>
      <c r="E186" s="773"/>
      <c r="F186" s="16" t="s">
        <v>884</v>
      </c>
      <c r="G186" s="164" t="s">
        <v>59</v>
      </c>
      <c r="H186" s="46" t="s">
        <v>885</v>
      </c>
      <c r="I186" s="46" t="s">
        <v>886</v>
      </c>
      <c r="J186" s="46">
        <v>2015</v>
      </c>
      <c r="K186" s="164" t="s">
        <v>5200</v>
      </c>
      <c r="L186" s="165" t="s">
        <v>5200</v>
      </c>
      <c r="M186" s="46" t="s">
        <v>887</v>
      </c>
      <c r="N186" s="46" t="s">
        <v>43</v>
      </c>
    </row>
    <row r="187" spans="1:14" ht="15.75" customHeight="1">
      <c r="A187" s="76" t="s">
        <v>33</v>
      </c>
      <c r="B187" s="780">
        <v>186</v>
      </c>
      <c r="C187" s="69" t="s">
        <v>888</v>
      </c>
      <c r="D187" s="773" t="s">
        <v>718</v>
      </c>
      <c r="E187" s="773"/>
      <c r="F187" s="16" t="s">
        <v>889</v>
      </c>
      <c r="G187" s="164" t="s">
        <v>190</v>
      </c>
      <c r="H187" s="46" t="s">
        <v>826</v>
      </c>
      <c r="I187" s="46" t="s">
        <v>827</v>
      </c>
      <c r="J187" s="46">
        <v>2015</v>
      </c>
      <c r="K187" s="164" t="s">
        <v>24</v>
      </c>
      <c r="L187" s="165" t="s">
        <v>29</v>
      </c>
      <c r="M187" s="46" t="s">
        <v>891</v>
      </c>
      <c r="N187" s="46" t="s">
        <v>43</v>
      </c>
    </row>
    <row r="188" spans="1:14" ht="15.75" customHeight="1">
      <c r="A188" s="76" t="s">
        <v>33</v>
      </c>
      <c r="B188" s="780">
        <v>187</v>
      </c>
      <c r="C188" s="69" t="s">
        <v>892</v>
      </c>
      <c r="D188" s="773" t="s">
        <v>718</v>
      </c>
      <c r="E188" s="773"/>
      <c r="F188" s="16" t="s">
        <v>893</v>
      </c>
      <c r="G188" s="164" t="s">
        <v>59</v>
      </c>
      <c r="H188" s="46" t="s">
        <v>804</v>
      </c>
      <c r="I188" s="46" t="s">
        <v>805</v>
      </c>
      <c r="J188" s="46">
        <v>2015</v>
      </c>
      <c r="K188" s="164" t="s">
        <v>25</v>
      </c>
      <c r="L188" s="165" t="s">
        <v>5200</v>
      </c>
      <c r="M188" s="46" t="s">
        <v>895</v>
      </c>
      <c r="N188" s="46" t="s">
        <v>43</v>
      </c>
    </row>
    <row r="189" spans="1:14" ht="15.75" customHeight="1">
      <c r="A189" s="76" t="s">
        <v>33</v>
      </c>
      <c r="B189" s="780">
        <v>188</v>
      </c>
      <c r="C189" s="69" t="s">
        <v>896</v>
      </c>
      <c r="D189" s="773" t="s">
        <v>35</v>
      </c>
      <c r="E189" s="773"/>
      <c r="F189" s="16" t="s">
        <v>897</v>
      </c>
      <c r="G189" s="164" t="s">
        <v>3593</v>
      </c>
      <c r="H189" s="46" t="s">
        <v>898</v>
      </c>
      <c r="I189" s="46" t="s">
        <v>899</v>
      </c>
      <c r="J189" s="46">
        <v>2015</v>
      </c>
      <c r="K189" s="164" t="s">
        <v>24</v>
      </c>
      <c r="L189" s="165" t="s">
        <v>28</v>
      </c>
      <c r="M189" s="46" t="s">
        <v>901</v>
      </c>
      <c r="N189" s="46" t="s">
        <v>43</v>
      </c>
    </row>
    <row r="190" spans="1:14" ht="15.75" customHeight="1">
      <c r="A190" s="76" t="s">
        <v>33</v>
      </c>
      <c r="B190" s="780">
        <v>189</v>
      </c>
      <c r="C190" s="69" t="s">
        <v>902</v>
      </c>
      <c r="D190" s="773" t="s">
        <v>718</v>
      </c>
      <c r="E190" s="773"/>
      <c r="F190" s="16" t="s">
        <v>903</v>
      </c>
      <c r="G190" s="164" t="s">
        <v>3593</v>
      </c>
      <c r="H190" s="46" t="s">
        <v>904</v>
      </c>
      <c r="I190" s="46" t="s">
        <v>905</v>
      </c>
      <c r="J190" s="46">
        <v>2015</v>
      </c>
      <c r="K190" s="164" t="s">
        <v>24</v>
      </c>
      <c r="L190" s="165" t="s">
        <v>28</v>
      </c>
      <c r="M190" s="46" t="s">
        <v>907</v>
      </c>
      <c r="N190" s="46" t="s">
        <v>43</v>
      </c>
    </row>
    <row r="191" spans="1:14" ht="15.75" customHeight="1">
      <c r="A191" s="76" t="s">
        <v>33</v>
      </c>
      <c r="B191" s="780">
        <v>190</v>
      </c>
      <c r="C191" s="69" t="s">
        <v>908</v>
      </c>
      <c r="D191" s="773" t="s">
        <v>51</v>
      </c>
      <c r="E191" s="773"/>
      <c r="F191" s="16" t="s">
        <v>909</v>
      </c>
      <c r="G191" s="164" t="s">
        <v>3593</v>
      </c>
      <c r="H191" s="46" t="s">
        <v>652</v>
      </c>
      <c r="I191" s="46" t="s">
        <v>261</v>
      </c>
      <c r="J191" s="46">
        <v>2015</v>
      </c>
      <c r="K191" s="164" t="s">
        <v>24</v>
      </c>
      <c r="L191" s="165" t="s">
        <v>28</v>
      </c>
      <c r="M191" s="46" t="s">
        <v>911</v>
      </c>
      <c r="N191" s="46" t="s">
        <v>43</v>
      </c>
    </row>
    <row r="192" spans="1:14" ht="15.75" customHeight="1">
      <c r="A192" s="76" t="s">
        <v>33</v>
      </c>
      <c r="B192" s="780">
        <v>191</v>
      </c>
      <c r="C192" s="69" t="s">
        <v>912</v>
      </c>
      <c r="D192" s="773" t="s">
        <v>51</v>
      </c>
      <c r="E192" s="773"/>
      <c r="F192" s="16" t="s">
        <v>913</v>
      </c>
      <c r="G192" s="164" t="s">
        <v>59</v>
      </c>
      <c r="H192" s="46" t="s">
        <v>914</v>
      </c>
      <c r="I192" s="46" t="s">
        <v>915</v>
      </c>
      <c r="J192" s="46">
        <v>2015</v>
      </c>
      <c r="K192" s="164" t="s">
        <v>27</v>
      </c>
      <c r="L192" s="165" t="s">
        <v>5200</v>
      </c>
      <c r="M192" s="46" t="s">
        <v>917</v>
      </c>
      <c r="N192" s="46" t="s">
        <v>43</v>
      </c>
    </row>
    <row r="193" spans="1:14" ht="15.75" customHeight="1">
      <c r="A193" s="76" t="s">
        <v>33</v>
      </c>
      <c r="B193" s="780">
        <v>192</v>
      </c>
      <c r="C193" s="69" t="s">
        <v>918</v>
      </c>
      <c r="D193" s="773" t="s">
        <v>35</v>
      </c>
      <c r="E193" s="773"/>
      <c r="F193" s="16" t="s">
        <v>919</v>
      </c>
      <c r="G193" s="164" t="s">
        <v>5244</v>
      </c>
      <c r="H193" s="46" t="s">
        <v>920</v>
      </c>
      <c r="I193" s="46" t="s">
        <v>921</v>
      </c>
      <c r="J193" s="46">
        <v>2015</v>
      </c>
      <c r="K193" s="164" t="s">
        <v>25</v>
      </c>
      <c r="L193" s="165" t="s">
        <v>29</v>
      </c>
      <c r="M193" s="46" t="s">
        <v>923</v>
      </c>
      <c r="N193" s="46" t="s">
        <v>43</v>
      </c>
    </row>
    <row r="194" spans="1:14" ht="15.75" customHeight="1">
      <c r="A194" s="76" t="s">
        <v>33</v>
      </c>
      <c r="B194" s="780">
        <v>193</v>
      </c>
      <c r="C194" s="69" t="s">
        <v>924</v>
      </c>
      <c r="D194" s="773" t="s">
        <v>51</v>
      </c>
      <c r="E194" s="773"/>
      <c r="F194" s="16" t="s">
        <v>925</v>
      </c>
      <c r="G194" s="164" t="s">
        <v>5244</v>
      </c>
      <c r="H194" s="46" t="s">
        <v>926</v>
      </c>
      <c r="I194" s="46" t="s">
        <v>927</v>
      </c>
      <c r="J194" s="46">
        <v>2015</v>
      </c>
      <c r="K194" s="164" t="s">
        <v>24</v>
      </c>
      <c r="L194" s="165" t="s">
        <v>29</v>
      </c>
      <c r="M194" s="46" t="s">
        <v>929</v>
      </c>
      <c r="N194" s="46" t="s">
        <v>43</v>
      </c>
    </row>
    <row r="195" spans="1:14" ht="15.75" customHeight="1">
      <c r="A195" s="76" t="s">
        <v>33</v>
      </c>
      <c r="B195" s="780">
        <v>194</v>
      </c>
      <c r="C195" s="69" t="s">
        <v>930</v>
      </c>
      <c r="D195" s="773" t="s">
        <v>51</v>
      </c>
      <c r="E195" s="773"/>
      <c r="F195" s="16" t="s">
        <v>931</v>
      </c>
      <c r="G195" s="164" t="s">
        <v>10996</v>
      </c>
      <c r="H195" s="46" t="s">
        <v>933</v>
      </c>
      <c r="I195" s="46" t="s">
        <v>934</v>
      </c>
      <c r="J195" s="46">
        <v>2015</v>
      </c>
      <c r="K195" s="164" t="s">
        <v>25</v>
      </c>
      <c r="L195" s="165" t="s">
        <v>28</v>
      </c>
      <c r="M195" s="46" t="s">
        <v>935</v>
      </c>
      <c r="N195" s="46" t="s">
        <v>43</v>
      </c>
    </row>
    <row r="196" spans="1:14" ht="15.75" customHeight="1">
      <c r="A196" s="76" t="s">
        <v>33</v>
      </c>
      <c r="B196" s="780">
        <v>195</v>
      </c>
      <c r="C196" s="69" t="s">
        <v>936</v>
      </c>
      <c r="D196" s="773" t="s">
        <v>35</v>
      </c>
      <c r="E196" s="773"/>
      <c r="F196" s="16" t="s">
        <v>937</v>
      </c>
      <c r="G196" s="164" t="s">
        <v>11000</v>
      </c>
      <c r="H196" s="46" t="s">
        <v>938</v>
      </c>
      <c r="I196" s="46" t="s">
        <v>939</v>
      </c>
      <c r="J196" s="46">
        <v>2015</v>
      </c>
      <c r="K196" s="164" t="s">
        <v>25</v>
      </c>
      <c r="L196" s="165" t="s">
        <v>31</v>
      </c>
      <c r="M196" s="46" t="s">
        <v>940</v>
      </c>
      <c r="N196" s="46" t="s">
        <v>43</v>
      </c>
    </row>
    <row r="197" spans="1:14" ht="15.75" customHeight="1">
      <c r="A197" s="76" t="s">
        <v>33</v>
      </c>
      <c r="B197" s="780">
        <v>196</v>
      </c>
      <c r="C197" s="69" t="s">
        <v>941</v>
      </c>
      <c r="D197" s="773" t="s">
        <v>51</v>
      </c>
      <c r="E197" s="773"/>
      <c r="F197" s="16" t="s">
        <v>942</v>
      </c>
      <c r="G197" s="164" t="s">
        <v>5219</v>
      </c>
      <c r="H197" s="46" t="s">
        <v>646</v>
      </c>
      <c r="I197" s="46" t="s">
        <v>647</v>
      </c>
      <c r="J197" s="46">
        <v>2015</v>
      </c>
      <c r="K197" s="164" t="s">
        <v>25</v>
      </c>
      <c r="L197" s="165" t="s">
        <v>29</v>
      </c>
      <c r="M197" s="46" t="s">
        <v>944</v>
      </c>
      <c r="N197" s="46" t="s">
        <v>43</v>
      </c>
    </row>
    <row r="198" spans="1:14" ht="15.75" customHeight="1">
      <c r="A198" s="76" t="s">
        <v>33</v>
      </c>
      <c r="B198" s="780">
        <v>197</v>
      </c>
      <c r="C198" s="69" t="s">
        <v>945</v>
      </c>
      <c r="D198" s="773" t="s">
        <v>51</v>
      </c>
      <c r="E198" s="773"/>
      <c r="F198" s="16" t="s">
        <v>946</v>
      </c>
      <c r="G198" s="164" t="s">
        <v>947</v>
      </c>
      <c r="H198" s="46" t="s">
        <v>948</v>
      </c>
      <c r="I198" s="46" t="s">
        <v>949</v>
      </c>
      <c r="J198" s="46">
        <v>2015</v>
      </c>
      <c r="K198" s="164" t="s">
        <v>25</v>
      </c>
      <c r="L198" s="165" t="s">
        <v>29</v>
      </c>
      <c r="M198" s="46" t="s">
        <v>951</v>
      </c>
      <c r="N198" s="46" t="s">
        <v>43</v>
      </c>
    </row>
    <row r="199" spans="1:14" ht="15.75" customHeight="1">
      <c r="A199" s="76" t="s">
        <v>33</v>
      </c>
      <c r="B199" s="780">
        <v>198</v>
      </c>
      <c r="C199" s="69" t="s">
        <v>952</v>
      </c>
      <c r="D199" s="773" t="s">
        <v>35</v>
      </c>
      <c r="E199" s="773"/>
      <c r="F199" s="16" t="s">
        <v>953</v>
      </c>
      <c r="G199" s="164" t="s">
        <v>37</v>
      </c>
      <c r="H199" s="46" t="s">
        <v>954</v>
      </c>
      <c r="I199" s="46" t="s">
        <v>955</v>
      </c>
      <c r="J199" s="46">
        <v>2015</v>
      </c>
      <c r="K199" s="164" t="s">
        <v>5200</v>
      </c>
      <c r="L199" s="165" t="s">
        <v>29</v>
      </c>
      <c r="M199" s="46" t="s">
        <v>957</v>
      </c>
      <c r="N199" s="46" t="s">
        <v>43</v>
      </c>
    </row>
    <row r="200" spans="1:14" ht="15.75" customHeight="1">
      <c r="A200" s="76" t="s">
        <v>33</v>
      </c>
      <c r="B200" s="780">
        <v>199</v>
      </c>
      <c r="C200" s="69" t="s">
        <v>958</v>
      </c>
      <c r="D200" s="773" t="s">
        <v>51</v>
      </c>
      <c r="E200" s="773"/>
      <c r="F200" s="16" t="s">
        <v>959</v>
      </c>
      <c r="G200" s="164" t="s">
        <v>10995</v>
      </c>
      <c r="H200" s="46" t="s">
        <v>321</v>
      </c>
      <c r="I200" s="46" t="s">
        <v>126</v>
      </c>
      <c r="J200" s="46">
        <v>2015</v>
      </c>
      <c r="K200" s="164" t="s">
        <v>27</v>
      </c>
      <c r="L200" s="165" t="s">
        <v>5200</v>
      </c>
      <c r="M200" s="46" t="s">
        <v>961</v>
      </c>
      <c r="N200" s="46" t="s">
        <v>43</v>
      </c>
    </row>
    <row r="201" spans="1:14" ht="15.75" customHeight="1">
      <c r="A201" s="76" t="s">
        <v>33</v>
      </c>
      <c r="B201" s="780">
        <v>200</v>
      </c>
      <c r="C201" s="69" t="s">
        <v>962</v>
      </c>
      <c r="D201" s="773" t="s">
        <v>718</v>
      </c>
      <c r="E201" s="773"/>
      <c r="F201" s="16" t="s">
        <v>963</v>
      </c>
      <c r="G201" s="164" t="s">
        <v>3593</v>
      </c>
      <c r="H201" s="46" t="s">
        <v>964</v>
      </c>
      <c r="I201" s="46" t="s">
        <v>965</v>
      </c>
      <c r="J201" s="46">
        <v>2015</v>
      </c>
      <c r="K201" s="164" t="s">
        <v>25</v>
      </c>
      <c r="L201" s="165" t="s">
        <v>29</v>
      </c>
      <c r="M201" s="46" t="s">
        <v>967</v>
      </c>
      <c r="N201" s="46" t="s">
        <v>43</v>
      </c>
    </row>
    <row r="202" spans="1:14" ht="15.75" customHeight="1">
      <c r="A202" s="76" t="s">
        <v>33</v>
      </c>
      <c r="B202" s="780">
        <v>201</v>
      </c>
      <c r="C202" s="69" t="s">
        <v>968</v>
      </c>
      <c r="D202" s="773" t="s">
        <v>718</v>
      </c>
      <c r="E202" s="773"/>
      <c r="F202" s="16" t="s">
        <v>969</v>
      </c>
      <c r="G202" s="164" t="s">
        <v>5244</v>
      </c>
      <c r="H202" s="46" t="s">
        <v>970</v>
      </c>
      <c r="I202" s="46" t="s">
        <v>971</v>
      </c>
      <c r="J202" s="46">
        <v>2015</v>
      </c>
      <c r="K202" s="164" t="s">
        <v>24</v>
      </c>
      <c r="L202" s="165" t="s">
        <v>28</v>
      </c>
      <c r="M202" s="46" t="s">
        <v>972</v>
      </c>
      <c r="N202" s="46" t="s">
        <v>43</v>
      </c>
    </row>
    <row r="203" spans="1:14" ht="15.75" customHeight="1">
      <c r="A203" s="76" t="s">
        <v>33</v>
      </c>
      <c r="B203" s="780">
        <v>202</v>
      </c>
      <c r="C203" s="69" t="s">
        <v>973</v>
      </c>
      <c r="D203" s="773" t="s">
        <v>51</v>
      </c>
      <c r="E203" s="773"/>
      <c r="F203" s="16" t="s">
        <v>974</v>
      </c>
      <c r="G203" s="164" t="s">
        <v>37</v>
      </c>
      <c r="H203" s="46" t="s">
        <v>457</v>
      </c>
      <c r="I203" s="46" t="s">
        <v>458</v>
      </c>
      <c r="J203" s="46">
        <v>2015</v>
      </c>
      <c r="K203" s="164" t="s">
        <v>25</v>
      </c>
      <c r="L203" s="165" t="s">
        <v>29</v>
      </c>
      <c r="M203" s="46" t="s">
        <v>976</v>
      </c>
      <c r="N203" s="46" t="s">
        <v>43</v>
      </c>
    </row>
    <row r="204" spans="1:14" ht="15.75" customHeight="1">
      <c r="A204" s="76" t="s">
        <v>33</v>
      </c>
      <c r="B204" s="780">
        <v>203</v>
      </c>
      <c r="C204" s="69" t="s">
        <v>977</v>
      </c>
      <c r="D204" s="773" t="s">
        <v>718</v>
      </c>
      <c r="E204" s="773"/>
      <c r="F204" s="16" t="s">
        <v>978</v>
      </c>
      <c r="G204" s="164" t="s">
        <v>3641</v>
      </c>
      <c r="H204" s="46" t="s">
        <v>980</v>
      </c>
      <c r="I204" s="46" t="s">
        <v>981</v>
      </c>
      <c r="J204" s="46">
        <v>2015</v>
      </c>
      <c r="K204" s="164" t="s">
        <v>25</v>
      </c>
      <c r="L204" s="165" t="s">
        <v>31</v>
      </c>
      <c r="M204" s="46" t="s">
        <v>982</v>
      </c>
      <c r="N204" s="46" t="s">
        <v>43</v>
      </c>
    </row>
    <row r="205" spans="1:14" ht="15.75" customHeight="1">
      <c r="A205" s="76" t="s">
        <v>33</v>
      </c>
      <c r="B205" s="780">
        <v>204</v>
      </c>
      <c r="C205" s="69" t="s">
        <v>983</v>
      </c>
      <c r="D205" s="773" t="s">
        <v>51</v>
      </c>
      <c r="E205" s="773"/>
      <c r="F205" s="16" t="s">
        <v>984</v>
      </c>
      <c r="G205" s="164" t="s">
        <v>59</v>
      </c>
      <c r="H205" s="46" t="s">
        <v>914</v>
      </c>
      <c r="I205" s="46" t="s">
        <v>915</v>
      </c>
      <c r="J205" s="46">
        <v>2015</v>
      </c>
      <c r="K205" s="164" t="s">
        <v>27</v>
      </c>
      <c r="L205" s="165" t="s">
        <v>5200</v>
      </c>
      <c r="M205" s="46" t="s">
        <v>985</v>
      </c>
      <c r="N205" s="46" t="s">
        <v>43</v>
      </c>
    </row>
    <row r="206" spans="1:14" ht="15.75" customHeight="1">
      <c r="A206" s="76" t="s">
        <v>33</v>
      </c>
      <c r="B206" s="780">
        <v>205</v>
      </c>
      <c r="C206" s="69" t="s">
        <v>986</v>
      </c>
      <c r="D206" s="773" t="s">
        <v>35</v>
      </c>
      <c r="E206" s="773"/>
      <c r="F206" s="16" t="s">
        <v>987</v>
      </c>
      <c r="G206" s="164" t="s">
        <v>59</v>
      </c>
      <c r="H206" s="46" t="s">
        <v>640</v>
      </c>
      <c r="I206" s="46" t="s">
        <v>641</v>
      </c>
      <c r="J206" s="46">
        <v>2015</v>
      </c>
      <c r="K206" s="164" t="s">
        <v>27</v>
      </c>
      <c r="L206" s="165" t="s">
        <v>5200</v>
      </c>
      <c r="M206" s="46" t="s">
        <v>989</v>
      </c>
      <c r="N206" s="46" t="s">
        <v>43</v>
      </c>
    </row>
    <row r="207" spans="1:14" ht="15.75" customHeight="1">
      <c r="A207" s="76" t="s">
        <v>33</v>
      </c>
      <c r="B207" s="780">
        <v>206</v>
      </c>
      <c r="C207" s="69" t="s">
        <v>990</v>
      </c>
      <c r="D207" s="773" t="s">
        <v>718</v>
      </c>
      <c r="E207" s="773"/>
      <c r="F207" s="16" t="s">
        <v>991</v>
      </c>
      <c r="G207" s="164" t="s">
        <v>3641</v>
      </c>
      <c r="H207" s="46" t="s">
        <v>992</v>
      </c>
      <c r="I207" s="46" t="s">
        <v>993</v>
      </c>
      <c r="J207" s="46">
        <v>2015</v>
      </c>
      <c r="K207" s="164" t="s">
        <v>25</v>
      </c>
      <c r="L207" s="165" t="s">
        <v>31</v>
      </c>
      <c r="M207" s="46" t="s">
        <v>994</v>
      </c>
      <c r="N207" s="46" t="s">
        <v>43</v>
      </c>
    </row>
    <row r="208" spans="1:14" ht="15.75" customHeight="1">
      <c r="A208" s="76" t="s">
        <v>33</v>
      </c>
      <c r="B208" s="780">
        <v>207</v>
      </c>
      <c r="C208" s="69" t="s">
        <v>995</v>
      </c>
      <c r="D208" s="773" t="s">
        <v>718</v>
      </c>
      <c r="E208" s="773"/>
      <c r="F208" s="16" t="s">
        <v>996</v>
      </c>
      <c r="G208" s="164" t="s">
        <v>3641</v>
      </c>
      <c r="H208" s="46" t="s">
        <v>980</v>
      </c>
      <c r="I208" s="46" t="s">
        <v>981</v>
      </c>
      <c r="J208" s="46">
        <v>2015</v>
      </c>
      <c r="K208" s="164" t="s">
        <v>25</v>
      </c>
      <c r="L208" s="165" t="s">
        <v>31</v>
      </c>
      <c r="M208" s="46" t="s">
        <v>997</v>
      </c>
      <c r="N208" s="46" t="s">
        <v>43</v>
      </c>
    </row>
    <row r="209" spans="1:14" ht="15.75" customHeight="1">
      <c r="A209" s="76" t="s">
        <v>33</v>
      </c>
      <c r="B209" s="780">
        <v>208</v>
      </c>
      <c r="C209" s="69" t="s">
        <v>998</v>
      </c>
      <c r="D209" s="773" t="s">
        <v>718</v>
      </c>
      <c r="E209" s="773"/>
      <c r="F209" s="16" t="s">
        <v>999</v>
      </c>
      <c r="G209" s="164" t="s">
        <v>753</v>
      </c>
      <c r="H209" s="46" t="s">
        <v>873</v>
      </c>
      <c r="I209" s="46" t="s">
        <v>874</v>
      </c>
      <c r="J209" s="46">
        <v>2015</v>
      </c>
      <c r="K209" s="164" t="s">
        <v>25</v>
      </c>
      <c r="L209" s="165" t="s">
        <v>31</v>
      </c>
      <c r="M209" s="46" t="s">
        <v>1000</v>
      </c>
      <c r="N209" s="46" t="s">
        <v>43</v>
      </c>
    </row>
    <row r="210" spans="1:14" ht="15.75" customHeight="1">
      <c r="A210" s="76" t="s">
        <v>33</v>
      </c>
      <c r="B210" s="780">
        <v>209</v>
      </c>
      <c r="C210" s="69" t="s">
        <v>1001</v>
      </c>
      <c r="D210" s="773" t="s">
        <v>51</v>
      </c>
      <c r="E210" s="773"/>
      <c r="F210" s="16" t="s">
        <v>913</v>
      </c>
      <c r="G210" s="164" t="s">
        <v>59</v>
      </c>
      <c r="H210" s="46" t="s">
        <v>1002</v>
      </c>
      <c r="I210" s="46" t="s">
        <v>915</v>
      </c>
      <c r="J210" s="46">
        <v>2015</v>
      </c>
      <c r="K210" s="164" t="s">
        <v>27</v>
      </c>
      <c r="L210" s="165" t="s">
        <v>5200</v>
      </c>
      <c r="M210" s="46" t="s">
        <v>917</v>
      </c>
      <c r="N210" s="46" t="s">
        <v>43</v>
      </c>
    </row>
    <row r="211" spans="1:14" ht="15.75" customHeight="1">
      <c r="A211" s="76" t="s">
        <v>33</v>
      </c>
      <c r="B211" s="780">
        <v>210</v>
      </c>
      <c r="C211" s="69" t="s">
        <v>1003</v>
      </c>
      <c r="D211" s="773" t="s">
        <v>718</v>
      </c>
      <c r="E211" s="773"/>
      <c r="F211" s="16" t="s">
        <v>1004</v>
      </c>
      <c r="G211" s="164" t="s">
        <v>59</v>
      </c>
      <c r="H211" s="46" t="s">
        <v>446</v>
      </c>
      <c r="I211" s="46" t="s">
        <v>447</v>
      </c>
      <c r="J211" s="46">
        <v>2015</v>
      </c>
      <c r="K211" s="164" t="s">
        <v>27</v>
      </c>
      <c r="L211" s="165" t="s">
        <v>5200</v>
      </c>
      <c r="M211" s="46" t="s">
        <v>637</v>
      </c>
      <c r="N211" s="46" t="s">
        <v>43</v>
      </c>
    </row>
    <row r="212" spans="1:14" ht="15.75" customHeight="1">
      <c r="A212" s="76" t="s">
        <v>33</v>
      </c>
      <c r="B212" s="780">
        <v>211</v>
      </c>
      <c r="C212" s="69" t="s">
        <v>1006</v>
      </c>
      <c r="D212" s="773" t="s">
        <v>51</v>
      </c>
      <c r="E212" s="773"/>
      <c r="F212" s="16" t="s">
        <v>1004</v>
      </c>
      <c r="G212" s="164" t="s">
        <v>10995</v>
      </c>
      <c r="H212" s="46" t="s">
        <v>321</v>
      </c>
      <c r="I212" s="46" t="s">
        <v>126</v>
      </c>
      <c r="J212" s="46">
        <v>2015</v>
      </c>
      <c r="K212" s="164" t="s">
        <v>27</v>
      </c>
      <c r="L212" s="165" t="s">
        <v>5200</v>
      </c>
      <c r="M212" s="46" t="s">
        <v>637</v>
      </c>
      <c r="N212" s="46" t="s">
        <v>43</v>
      </c>
    </row>
    <row r="213" spans="1:14" ht="15.75" customHeight="1">
      <c r="A213" s="76" t="s">
        <v>33</v>
      </c>
      <c r="B213" s="780">
        <v>212</v>
      </c>
      <c r="C213" s="69" t="s">
        <v>1008</v>
      </c>
      <c r="D213" s="773" t="s">
        <v>718</v>
      </c>
      <c r="E213" s="773"/>
      <c r="F213" s="16" t="s">
        <v>1009</v>
      </c>
      <c r="G213" s="164" t="s">
        <v>59</v>
      </c>
      <c r="H213" s="46" t="s">
        <v>446</v>
      </c>
      <c r="I213" s="46" t="s">
        <v>447</v>
      </c>
      <c r="J213" s="46">
        <v>2015</v>
      </c>
      <c r="K213" s="164" t="s">
        <v>27</v>
      </c>
      <c r="L213" s="165" t="s">
        <v>5200</v>
      </c>
      <c r="M213" s="46" t="s">
        <v>1011</v>
      </c>
      <c r="N213" s="46" t="s">
        <v>43</v>
      </c>
    </row>
    <row r="214" spans="1:14" ht="15.75" customHeight="1">
      <c r="A214" s="76" t="s">
        <v>33</v>
      </c>
      <c r="B214" s="780">
        <v>213</v>
      </c>
      <c r="C214" s="69" t="s">
        <v>1012</v>
      </c>
      <c r="D214" s="773" t="s">
        <v>718</v>
      </c>
      <c r="E214" s="773"/>
      <c r="F214" s="16" t="s">
        <v>1013</v>
      </c>
      <c r="G214" s="164" t="s">
        <v>753</v>
      </c>
      <c r="H214" s="46" t="s">
        <v>873</v>
      </c>
      <c r="I214" s="46" t="s">
        <v>874</v>
      </c>
      <c r="J214" s="46">
        <v>2015</v>
      </c>
      <c r="K214" s="164" t="s">
        <v>25</v>
      </c>
      <c r="L214" s="165" t="s">
        <v>31</v>
      </c>
      <c r="M214" s="46" t="s">
        <v>1014</v>
      </c>
      <c r="N214" s="46" t="s">
        <v>43</v>
      </c>
    </row>
    <row r="215" spans="1:14" ht="15.75" customHeight="1">
      <c r="A215" s="76" t="s">
        <v>33</v>
      </c>
      <c r="B215" s="780">
        <v>214</v>
      </c>
      <c r="C215" s="69" t="s">
        <v>1015</v>
      </c>
      <c r="D215" s="773" t="s">
        <v>718</v>
      </c>
      <c r="E215" s="773"/>
      <c r="F215" s="16" t="s">
        <v>1016</v>
      </c>
      <c r="G215" s="164" t="s">
        <v>11000</v>
      </c>
      <c r="H215" s="46" t="s">
        <v>1018</v>
      </c>
      <c r="I215" s="46" t="s">
        <v>939</v>
      </c>
      <c r="J215" s="46">
        <v>2015</v>
      </c>
      <c r="K215" s="164" t="s">
        <v>25</v>
      </c>
      <c r="L215" s="165" t="s">
        <v>31</v>
      </c>
      <c r="M215" s="46" t="s">
        <v>1019</v>
      </c>
      <c r="N215" s="46" t="s">
        <v>43</v>
      </c>
    </row>
    <row r="216" spans="1:14" ht="15.75" customHeight="1">
      <c r="A216" s="76" t="s">
        <v>33</v>
      </c>
      <c r="B216" s="780">
        <v>215</v>
      </c>
      <c r="C216" s="69" t="s">
        <v>1020</v>
      </c>
      <c r="D216" s="773" t="s">
        <v>718</v>
      </c>
      <c r="E216" s="773"/>
      <c r="F216" s="16" t="s">
        <v>1021</v>
      </c>
      <c r="G216" s="164" t="s">
        <v>3641</v>
      </c>
      <c r="H216" s="46" t="s">
        <v>980</v>
      </c>
      <c r="I216" s="46" t="s">
        <v>981</v>
      </c>
      <c r="J216" s="46">
        <v>2015</v>
      </c>
      <c r="K216" s="164" t="s">
        <v>25</v>
      </c>
      <c r="L216" s="165" t="s">
        <v>31</v>
      </c>
      <c r="M216" s="46" t="s">
        <v>823</v>
      </c>
      <c r="N216" s="46" t="s">
        <v>43</v>
      </c>
    </row>
    <row r="217" spans="1:14" ht="15.75" customHeight="1">
      <c r="A217" s="76" t="s">
        <v>33</v>
      </c>
      <c r="B217" s="780">
        <v>216</v>
      </c>
      <c r="C217" s="69" t="s">
        <v>1022</v>
      </c>
      <c r="D217" s="772" t="s">
        <v>35</v>
      </c>
      <c r="E217" s="772"/>
      <c r="F217" s="16" t="s">
        <v>1023</v>
      </c>
      <c r="G217" s="164" t="s">
        <v>59</v>
      </c>
      <c r="H217" s="46" t="s">
        <v>1024</v>
      </c>
      <c r="I217" s="46" t="s">
        <v>430</v>
      </c>
      <c r="J217" s="46">
        <v>2014</v>
      </c>
      <c r="K217" s="164" t="s">
        <v>27</v>
      </c>
      <c r="L217" s="165" t="s">
        <v>5200</v>
      </c>
      <c r="M217" s="46" t="s">
        <v>1026</v>
      </c>
      <c r="N217" s="46" t="s">
        <v>43</v>
      </c>
    </row>
    <row r="218" spans="1:14" ht="15.75" customHeight="1">
      <c r="A218" s="76" t="s">
        <v>33</v>
      </c>
      <c r="B218" s="780">
        <v>217</v>
      </c>
      <c r="C218" s="69" t="s">
        <v>1027</v>
      </c>
      <c r="D218" s="773" t="s">
        <v>35</v>
      </c>
      <c r="E218" s="773"/>
      <c r="F218" s="16" t="s">
        <v>1028</v>
      </c>
      <c r="G218" s="164" t="s">
        <v>753</v>
      </c>
      <c r="H218" s="46" t="s">
        <v>1029</v>
      </c>
      <c r="I218" s="46" t="s">
        <v>1030</v>
      </c>
      <c r="J218" s="46">
        <v>2014</v>
      </c>
      <c r="K218" s="164" t="s">
        <v>27</v>
      </c>
      <c r="L218" s="165" t="s">
        <v>5200</v>
      </c>
      <c r="M218" s="46" t="s">
        <v>1031</v>
      </c>
      <c r="N218" s="46" t="s">
        <v>43</v>
      </c>
    </row>
    <row r="219" spans="1:14" ht="15.75" customHeight="1">
      <c r="A219" s="76" t="s">
        <v>33</v>
      </c>
      <c r="B219" s="780">
        <v>218</v>
      </c>
      <c r="C219" s="69" t="s">
        <v>1032</v>
      </c>
      <c r="D219" s="773" t="s">
        <v>35</v>
      </c>
      <c r="E219" s="773"/>
      <c r="F219" s="16" t="s">
        <v>1033</v>
      </c>
      <c r="G219" s="164" t="s">
        <v>59</v>
      </c>
      <c r="H219" s="46" t="s">
        <v>1034</v>
      </c>
      <c r="I219" s="46" t="s">
        <v>1035</v>
      </c>
      <c r="J219" s="46">
        <v>2014</v>
      </c>
      <c r="K219" s="164" t="s">
        <v>27</v>
      </c>
      <c r="L219" s="165" t="s">
        <v>5200</v>
      </c>
      <c r="M219" s="46" t="s">
        <v>1036</v>
      </c>
      <c r="N219" s="46" t="s">
        <v>43</v>
      </c>
    </row>
    <row r="220" spans="1:14" ht="15.75" customHeight="1">
      <c r="A220" s="76" t="s">
        <v>33</v>
      </c>
      <c r="B220" s="780">
        <v>219</v>
      </c>
      <c r="C220" s="69" t="s">
        <v>1037</v>
      </c>
      <c r="D220" s="773" t="s">
        <v>35</v>
      </c>
      <c r="E220" s="773"/>
      <c r="F220" s="16" t="s">
        <v>1038</v>
      </c>
      <c r="G220" s="164" t="s">
        <v>59</v>
      </c>
      <c r="H220" s="46" t="s">
        <v>804</v>
      </c>
      <c r="I220" s="46" t="s">
        <v>805</v>
      </c>
      <c r="J220" s="46">
        <v>2014</v>
      </c>
      <c r="K220" s="164" t="s">
        <v>25</v>
      </c>
      <c r="L220" s="165" t="s">
        <v>5200</v>
      </c>
      <c r="M220" s="46" t="s">
        <v>1039</v>
      </c>
      <c r="N220" s="46" t="s">
        <v>43</v>
      </c>
    </row>
    <row r="221" spans="1:14" ht="15.75" customHeight="1">
      <c r="A221" s="76" t="s">
        <v>33</v>
      </c>
      <c r="B221" s="780">
        <v>220</v>
      </c>
      <c r="C221" s="69" t="s">
        <v>1040</v>
      </c>
      <c r="D221" s="773" t="s">
        <v>35</v>
      </c>
      <c r="E221" s="773"/>
      <c r="F221" s="16" t="s">
        <v>1041</v>
      </c>
      <c r="G221" s="164" t="s">
        <v>59</v>
      </c>
      <c r="H221" s="46" t="s">
        <v>60</v>
      </c>
      <c r="I221" s="46" t="s">
        <v>61</v>
      </c>
      <c r="J221" s="46">
        <v>2014</v>
      </c>
      <c r="K221" s="164" t="s">
        <v>26</v>
      </c>
      <c r="L221" s="165" t="s">
        <v>5200</v>
      </c>
      <c r="M221" s="46" t="s">
        <v>1043</v>
      </c>
      <c r="N221" s="46" t="s">
        <v>43</v>
      </c>
    </row>
    <row r="222" spans="1:14" ht="15.75" customHeight="1">
      <c r="A222" s="76" t="s">
        <v>33</v>
      </c>
      <c r="B222" s="780">
        <v>221</v>
      </c>
      <c r="C222" s="69" t="s">
        <v>1044</v>
      </c>
      <c r="D222" s="773" t="s">
        <v>35</v>
      </c>
      <c r="E222" s="773"/>
      <c r="F222" s="16" t="s">
        <v>1045</v>
      </c>
      <c r="G222" s="164" t="s">
        <v>59</v>
      </c>
      <c r="H222" s="46" t="s">
        <v>1046</v>
      </c>
      <c r="I222" s="46" t="s">
        <v>1035</v>
      </c>
      <c r="J222" s="46">
        <v>2014</v>
      </c>
      <c r="K222" s="164" t="s">
        <v>27</v>
      </c>
      <c r="L222" s="165" t="s">
        <v>5200</v>
      </c>
      <c r="M222" s="46" t="s">
        <v>1047</v>
      </c>
      <c r="N222" s="46" t="s">
        <v>43</v>
      </c>
    </row>
    <row r="223" spans="1:14" ht="15.75" customHeight="1">
      <c r="A223" s="76" t="s">
        <v>33</v>
      </c>
      <c r="B223" s="780">
        <v>222</v>
      </c>
      <c r="C223" s="69" t="s">
        <v>1048</v>
      </c>
      <c r="D223" s="773" t="s">
        <v>35</v>
      </c>
      <c r="E223" s="773"/>
      <c r="F223" s="16" t="s">
        <v>1049</v>
      </c>
      <c r="G223" s="164" t="s">
        <v>59</v>
      </c>
      <c r="H223" s="46" t="s">
        <v>1024</v>
      </c>
      <c r="I223" s="46" t="s">
        <v>430</v>
      </c>
      <c r="J223" s="46">
        <v>2014</v>
      </c>
      <c r="K223" s="164" t="s">
        <v>27</v>
      </c>
      <c r="L223" s="165" t="s">
        <v>5200</v>
      </c>
      <c r="M223" s="46" t="s">
        <v>1050</v>
      </c>
      <c r="N223" s="46" t="s">
        <v>43</v>
      </c>
    </row>
    <row r="224" spans="1:14" ht="15.75" customHeight="1">
      <c r="A224" s="76" t="s">
        <v>33</v>
      </c>
      <c r="B224" s="780">
        <v>223</v>
      </c>
      <c r="C224" s="69" t="s">
        <v>1051</v>
      </c>
      <c r="D224" s="773" t="s">
        <v>35</v>
      </c>
      <c r="E224" s="773"/>
      <c r="F224" s="16" t="s">
        <v>1052</v>
      </c>
      <c r="G224" s="164" t="s">
        <v>59</v>
      </c>
      <c r="H224" s="46" t="s">
        <v>804</v>
      </c>
      <c r="I224" s="46" t="s">
        <v>805</v>
      </c>
      <c r="J224" s="46">
        <v>2014</v>
      </c>
      <c r="K224" s="164" t="s">
        <v>25</v>
      </c>
      <c r="L224" s="165" t="s">
        <v>5200</v>
      </c>
      <c r="M224" s="46" t="s">
        <v>1054</v>
      </c>
      <c r="N224" s="46" t="s">
        <v>43</v>
      </c>
    </row>
    <row r="225" spans="1:14" ht="15.75" customHeight="1">
      <c r="A225" s="76" t="s">
        <v>33</v>
      </c>
      <c r="B225" s="780">
        <v>224</v>
      </c>
      <c r="C225" s="69" t="s">
        <v>1055</v>
      </c>
      <c r="D225" s="773" t="s">
        <v>35</v>
      </c>
      <c r="E225" s="773"/>
      <c r="F225" s="16" t="s">
        <v>1056</v>
      </c>
      <c r="G225" s="164" t="s">
        <v>11000</v>
      </c>
      <c r="H225" s="46" t="s">
        <v>1057</v>
      </c>
      <c r="I225" s="46" t="s">
        <v>595</v>
      </c>
      <c r="J225" s="46">
        <v>2014</v>
      </c>
      <c r="K225" s="164" t="s">
        <v>25</v>
      </c>
      <c r="L225" s="165" t="s">
        <v>31</v>
      </c>
      <c r="M225" s="46" t="s">
        <v>1058</v>
      </c>
      <c r="N225" s="46" t="s">
        <v>43</v>
      </c>
    </row>
    <row r="226" spans="1:14" ht="15.75" customHeight="1">
      <c r="A226" s="76" t="s">
        <v>33</v>
      </c>
      <c r="B226" s="780">
        <v>225</v>
      </c>
      <c r="C226" s="69" t="s">
        <v>1059</v>
      </c>
      <c r="D226" s="773" t="s">
        <v>35</v>
      </c>
      <c r="E226" s="773"/>
      <c r="F226" s="16" t="s">
        <v>1060</v>
      </c>
      <c r="G226" s="164" t="s">
        <v>11004</v>
      </c>
      <c r="H226" s="46" t="s">
        <v>1062</v>
      </c>
      <c r="I226" s="46" t="s">
        <v>1063</v>
      </c>
      <c r="J226" s="46">
        <v>2014</v>
      </c>
      <c r="K226" s="164" t="s">
        <v>24</v>
      </c>
      <c r="L226" s="165" t="s">
        <v>5200</v>
      </c>
      <c r="M226" s="46" t="s">
        <v>1065</v>
      </c>
      <c r="N226" s="46" t="s">
        <v>43</v>
      </c>
    </row>
    <row r="227" spans="1:14" ht="15.75" customHeight="1">
      <c r="A227" s="76" t="s">
        <v>33</v>
      </c>
      <c r="B227" s="780">
        <v>226</v>
      </c>
      <c r="C227" s="69" t="s">
        <v>1066</v>
      </c>
      <c r="D227" s="773" t="s">
        <v>35</v>
      </c>
      <c r="E227" s="773"/>
      <c r="F227" s="16" t="s">
        <v>1067</v>
      </c>
      <c r="G227" s="164" t="s">
        <v>59</v>
      </c>
      <c r="H227" s="46" t="s">
        <v>1068</v>
      </c>
      <c r="I227" s="46" t="s">
        <v>1069</v>
      </c>
      <c r="J227" s="46">
        <v>2014</v>
      </c>
      <c r="K227" s="164" t="s">
        <v>24</v>
      </c>
      <c r="L227" s="165" t="s">
        <v>30</v>
      </c>
      <c r="M227" s="46" t="s">
        <v>1071</v>
      </c>
      <c r="N227" s="46" t="s">
        <v>43</v>
      </c>
    </row>
    <row r="228" spans="1:14" ht="15.75" customHeight="1">
      <c r="A228" s="76" t="s">
        <v>33</v>
      </c>
      <c r="B228" s="780">
        <v>227</v>
      </c>
      <c r="C228" s="69" t="s">
        <v>1072</v>
      </c>
      <c r="D228" s="773" t="s">
        <v>35</v>
      </c>
      <c r="E228" s="773"/>
      <c r="F228" s="16" t="s">
        <v>1073</v>
      </c>
      <c r="G228" s="164" t="s">
        <v>5244</v>
      </c>
      <c r="H228" s="46" t="s">
        <v>1074</v>
      </c>
      <c r="I228" s="46" t="s">
        <v>1075</v>
      </c>
      <c r="J228" s="46">
        <v>2014</v>
      </c>
      <c r="K228" s="164" t="s">
        <v>24</v>
      </c>
      <c r="L228" s="165" t="s">
        <v>28</v>
      </c>
      <c r="M228" s="46" t="s">
        <v>1077</v>
      </c>
      <c r="N228" s="46" t="s">
        <v>43</v>
      </c>
    </row>
    <row r="229" spans="1:14" ht="15.75" customHeight="1">
      <c r="A229" s="76" t="s">
        <v>33</v>
      </c>
      <c r="B229" s="780">
        <v>228</v>
      </c>
      <c r="C229" s="69" t="s">
        <v>1078</v>
      </c>
      <c r="D229" s="773" t="s">
        <v>35</v>
      </c>
      <c r="E229" s="773"/>
      <c r="F229" s="16" t="s">
        <v>1079</v>
      </c>
      <c r="G229" s="164" t="s">
        <v>59</v>
      </c>
      <c r="H229" s="46" t="s">
        <v>804</v>
      </c>
      <c r="I229" s="46" t="s">
        <v>805</v>
      </c>
      <c r="J229" s="46">
        <v>2014</v>
      </c>
      <c r="K229" s="164" t="s">
        <v>25</v>
      </c>
      <c r="L229" s="165" t="s">
        <v>5200</v>
      </c>
      <c r="M229" s="46" t="s">
        <v>1081</v>
      </c>
      <c r="N229" s="46" t="s">
        <v>43</v>
      </c>
    </row>
    <row r="230" spans="1:14" ht="15.75" customHeight="1">
      <c r="A230" s="76" t="s">
        <v>33</v>
      </c>
      <c r="B230" s="780">
        <v>229</v>
      </c>
      <c r="C230" s="69" t="s">
        <v>1082</v>
      </c>
      <c r="D230" s="773" t="s">
        <v>35</v>
      </c>
      <c r="E230" s="773"/>
      <c r="F230" s="16" t="s">
        <v>1083</v>
      </c>
      <c r="G230" s="164" t="s">
        <v>5244</v>
      </c>
      <c r="H230" s="46" t="s">
        <v>1084</v>
      </c>
      <c r="I230" s="46" t="s">
        <v>1085</v>
      </c>
      <c r="J230" s="46">
        <v>2014</v>
      </c>
      <c r="K230" s="164" t="s">
        <v>24</v>
      </c>
      <c r="L230" s="165" t="s">
        <v>28</v>
      </c>
      <c r="M230" s="46" t="s">
        <v>1086</v>
      </c>
      <c r="N230" s="46" t="s">
        <v>43</v>
      </c>
    </row>
    <row r="231" spans="1:14" ht="15.75" customHeight="1">
      <c r="A231" s="76" t="s">
        <v>33</v>
      </c>
      <c r="B231" s="780">
        <v>230</v>
      </c>
      <c r="C231" s="69" t="s">
        <v>1087</v>
      </c>
      <c r="D231" s="773" t="s">
        <v>35</v>
      </c>
      <c r="E231" s="773"/>
      <c r="F231" s="16" t="s">
        <v>1088</v>
      </c>
      <c r="G231" s="164" t="s">
        <v>59</v>
      </c>
      <c r="H231" s="46" t="s">
        <v>1089</v>
      </c>
      <c r="I231" s="46" t="s">
        <v>1090</v>
      </c>
      <c r="J231" s="46">
        <v>2014</v>
      </c>
      <c r="K231" s="164" t="s">
        <v>26</v>
      </c>
      <c r="L231" s="165" t="s">
        <v>5200</v>
      </c>
      <c r="M231" s="46" t="s">
        <v>1092</v>
      </c>
      <c r="N231" s="46" t="s">
        <v>43</v>
      </c>
    </row>
    <row r="232" spans="1:14" ht="15.75" customHeight="1">
      <c r="A232" s="76" t="s">
        <v>33</v>
      </c>
      <c r="B232" s="780">
        <v>231</v>
      </c>
      <c r="C232" s="69" t="s">
        <v>1093</v>
      </c>
      <c r="D232" s="773" t="s">
        <v>35</v>
      </c>
      <c r="E232" s="773"/>
      <c r="F232" s="16" t="s">
        <v>1094</v>
      </c>
      <c r="G232" s="164" t="s">
        <v>59</v>
      </c>
      <c r="H232" s="46" t="s">
        <v>446</v>
      </c>
      <c r="I232" s="46" t="s">
        <v>447</v>
      </c>
      <c r="J232" s="46">
        <v>2014</v>
      </c>
      <c r="K232" s="164" t="s">
        <v>27</v>
      </c>
      <c r="L232" s="165" t="s">
        <v>5200</v>
      </c>
      <c r="M232" s="46" t="s">
        <v>1096</v>
      </c>
      <c r="N232" s="46" t="s">
        <v>43</v>
      </c>
    </row>
    <row r="233" spans="1:14" ht="15.75" customHeight="1">
      <c r="A233" s="76" t="s">
        <v>33</v>
      </c>
      <c r="B233" s="780">
        <v>232</v>
      </c>
      <c r="C233" s="69" t="s">
        <v>1097</v>
      </c>
      <c r="D233" s="773" t="s">
        <v>35</v>
      </c>
      <c r="E233" s="773"/>
      <c r="F233" s="16" t="s">
        <v>1098</v>
      </c>
      <c r="G233" s="164" t="s">
        <v>37</v>
      </c>
      <c r="H233" s="46" t="s">
        <v>457</v>
      </c>
      <c r="I233" s="46" t="s">
        <v>458</v>
      </c>
      <c r="J233" s="46">
        <v>2014</v>
      </c>
      <c r="K233" s="164" t="s">
        <v>25</v>
      </c>
      <c r="L233" s="165" t="s">
        <v>29</v>
      </c>
      <c r="M233" s="46" t="s">
        <v>1100</v>
      </c>
      <c r="N233" s="46" t="s">
        <v>43</v>
      </c>
    </row>
    <row r="234" spans="1:14" ht="15.75" customHeight="1">
      <c r="A234" s="76" t="s">
        <v>33</v>
      </c>
      <c r="B234" s="780">
        <v>233</v>
      </c>
      <c r="C234" s="69" t="s">
        <v>1101</v>
      </c>
      <c r="D234" s="773" t="s">
        <v>51</v>
      </c>
      <c r="E234" s="773"/>
      <c r="F234" s="16" t="s">
        <v>1102</v>
      </c>
      <c r="G234" s="164" t="s">
        <v>59</v>
      </c>
      <c r="H234" s="46" t="s">
        <v>60</v>
      </c>
      <c r="I234" s="46" t="s">
        <v>61</v>
      </c>
      <c r="J234" s="46">
        <v>2014</v>
      </c>
      <c r="K234" s="164" t="s">
        <v>26</v>
      </c>
      <c r="L234" s="165" t="s">
        <v>5200</v>
      </c>
      <c r="M234" s="46" t="s">
        <v>1104</v>
      </c>
      <c r="N234" s="46" t="s">
        <v>43</v>
      </c>
    </row>
    <row r="235" spans="1:14" ht="15.75" customHeight="1">
      <c r="A235" s="76" t="s">
        <v>33</v>
      </c>
      <c r="B235" s="780">
        <v>234</v>
      </c>
      <c r="C235" s="69" t="s">
        <v>1105</v>
      </c>
      <c r="D235" s="773" t="s">
        <v>51</v>
      </c>
      <c r="E235" s="773"/>
      <c r="F235" s="16" t="s">
        <v>1106</v>
      </c>
      <c r="G235" s="164" t="s">
        <v>10995</v>
      </c>
      <c r="H235" s="46" t="s">
        <v>1107</v>
      </c>
      <c r="I235" s="46" t="s">
        <v>126</v>
      </c>
      <c r="J235" s="46">
        <v>2014</v>
      </c>
      <c r="K235" s="164" t="s">
        <v>27</v>
      </c>
      <c r="L235" s="165" t="s">
        <v>5200</v>
      </c>
      <c r="M235" s="46" t="s">
        <v>1109</v>
      </c>
      <c r="N235" s="46" t="s">
        <v>43</v>
      </c>
    </row>
    <row r="236" spans="1:14" ht="15.75" customHeight="1">
      <c r="A236" s="76" t="s">
        <v>33</v>
      </c>
      <c r="B236" s="780">
        <v>235</v>
      </c>
      <c r="C236" s="69" t="s">
        <v>1110</v>
      </c>
      <c r="D236" s="773" t="s">
        <v>35</v>
      </c>
      <c r="E236" s="773"/>
      <c r="F236" s="16" t="s">
        <v>1111</v>
      </c>
      <c r="G236" s="164" t="s">
        <v>59</v>
      </c>
      <c r="H236" s="46" t="s">
        <v>804</v>
      </c>
      <c r="I236" s="46" t="s">
        <v>805</v>
      </c>
      <c r="J236" s="46">
        <v>2014</v>
      </c>
      <c r="K236" s="164" t="s">
        <v>25</v>
      </c>
      <c r="L236" s="165" t="s">
        <v>5200</v>
      </c>
      <c r="M236" s="46" t="s">
        <v>1113</v>
      </c>
      <c r="N236" s="46" t="s">
        <v>43</v>
      </c>
    </row>
    <row r="237" spans="1:14" ht="15.75" customHeight="1">
      <c r="A237" s="76" t="s">
        <v>33</v>
      </c>
      <c r="B237" s="780">
        <v>236</v>
      </c>
      <c r="C237" s="69" t="s">
        <v>1114</v>
      </c>
      <c r="D237" s="773" t="s">
        <v>35</v>
      </c>
      <c r="E237" s="773"/>
      <c r="F237" s="16" t="s">
        <v>1115</v>
      </c>
      <c r="G237" s="164" t="s">
        <v>59</v>
      </c>
      <c r="H237" s="46" t="s">
        <v>804</v>
      </c>
      <c r="I237" s="46" t="s">
        <v>805</v>
      </c>
      <c r="J237" s="46">
        <v>2013</v>
      </c>
      <c r="K237" s="164" t="s">
        <v>25</v>
      </c>
      <c r="L237" s="165" t="s">
        <v>5200</v>
      </c>
      <c r="M237" s="46" t="s">
        <v>1117</v>
      </c>
      <c r="N237" s="46" t="s">
        <v>43</v>
      </c>
    </row>
    <row r="238" spans="1:14" ht="15.75" customHeight="1">
      <c r="A238" s="76" t="s">
        <v>33</v>
      </c>
      <c r="B238" s="780">
        <v>237</v>
      </c>
      <c r="C238" s="69" t="s">
        <v>1118</v>
      </c>
      <c r="D238" s="773" t="s">
        <v>35</v>
      </c>
      <c r="E238" s="773"/>
      <c r="F238" s="16" t="s">
        <v>1119</v>
      </c>
      <c r="G238" s="164" t="s">
        <v>59</v>
      </c>
      <c r="H238" s="46" t="s">
        <v>446</v>
      </c>
      <c r="I238" s="46" t="s">
        <v>447</v>
      </c>
      <c r="J238" s="46">
        <v>2013</v>
      </c>
      <c r="K238" s="164" t="s">
        <v>27</v>
      </c>
      <c r="L238" s="165" t="s">
        <v>5200</v>
      </c>
      <c r="M238" s="46" t="s">
        <v>1121</v>
      </c>
      <c r="N238" s="46" t="s">
        <v>43</v>
      </c>
    </row>
    <row r="239" spans="1:14" ht="15.75" customHeight="1">
      <c r="A239" s="76" t="s">
        <v>33</v>
      </c>
      <c r="B239" s="780">
        <v>238</v>
      </c>
      <c r="C239" s="69" t="s">
        <v>1122</v>
      </c>
      <c r="D239" s="773" t="s">
        <v>35</v>
      </c>
      <c r="E239" s="773"/>
      <c r="F239" s="16" t="s">
        <v>1123</v>
      </c>
      <c r="G239" s="164" t="s">
        <v>59</v>
      </c>
      <c r="H239" s="46" t="s">
        <v>1034</v>
      </c>
      <c r="I239" s="46" t="s">
        <v>1035</v>
      </c>
      <c r="J239" s="46">
        <v>2013</v>
      </c>
      <c r="K239" s="164" t="s">
        <v>27</v>
      </c>
      <c r="L239" s="165" t="s">
        <v>5200</v>
      </c>
      <c r="M239" s="46" t="s">
        <v>1125</v>
      </c>
      <c r="N239" s="46" t="s">
        <v>43</v>
      </c>
    </row>
    <row r="240" spans="1:14" ht="15.75" customHeight="1">
      <c r="A240" s="76" t="s">
        <v>33</v>
      </c>
      <c r="B240" s="780">
        <v>239</v>
      </c>
      <c r="C240" s="69" t="s">
        <v>1126</v>
      </c>
      <c r="D240" s="773" t="s">
        <v>35</v>
      </c>
      <c r="E240" s="773"/>
      <c r="F240" s="16" t="s">
        <v>1127</v>
      </c>
      <c r="G240" s="164" t="s">
        <v>59</v>
      </c>
      <c r="H240" s="46" t="s">
        <v>1128</v>
      </c>
      <c r="I240" s="46" t="s">
        <v>1129</v>
      </c>
      <c r="J240" s="46">
        <v>2013</v>
      </c>
      <c r="K240" s="164" t="s">
        <v>27</v>
      </c>
      <c r="L240" s="165" t="s">
        <v>5200</v>
      </c>
      <c r="M240" s="46" t="s">
        <v>1131</v>
      </c>
      <c r="N240" s="46" t="s">
        <v>43</v>
      </c>
    </row>
    <row r="241" spans="1:14" ht="15.75" customHeight="1">
      <c r="A241" s="76" t="s">
        <v>33</v>
      </c>
      <c r="B241" s="780">
        <v>240</v>
      </c>
      <c r="C241" s="69" t="s">
        <v>1132</v>
      </c>
      <c r="D241" s="773" t="s">
        <v>35</v>
      </c>
      <c r="E241" s="773"/>
      <c r="F241" s="16" t="s">
        <v>1133</v>
      </c>
      <c r="G241" s="164" t="s">
        <v>59</v>
      </c>
      <c r="H241" s="46" t="s">
        <v>523</v>
      </c>
      <c r="I241" s="46" t="s">
        <v>447</v>
      </c>
      <c r="J241" s="46">
        <v>2013</v>
      </c>
      <c r="K241" s="164" t="s">
        <v>27</v>
      </c>
      <c r="L241" s="165" t="s">
        <v>5200</v>
      </c>
      <c r="M241" s="46" t="s">
        <v>1135</v>
      </c>
      <c r="N241" s="46" t="s">
        <v>43</v>
      </c>
    </row>
    <row r="242" spans="1:14" ht="15.75" customHeight="1">
      <c r="A242" s="76" t="s">
        <v>33</v>
      </c>
      <c r="B242" s="780">
        <v>241</v>
      </c>
      <c r="C242" s="69" t="s">
        <v>1136</v>
      </c>
      <c r="D242" s="773" t="s">
        <v>35</v>
      </c>
      <c r="E242" s="773"/>
      <c r="F242" s="16" t="s">
        <v>1137</v>
      </c>
      <c r="G242" s="164" t="s">
        <v>59</v>
      </c>
      <c r="H242" s="46" t="s">
        <v>523</v>
      </c>
      <c r="I242" s="46" t="s">
        <v>447</v>
      </c>
      <c r="J242" s="46">
        <v>2013</v>
      </c>
      <c r="K242" s="164" t="s">
        <v>27</v>
      </c>
      <c r="L242" s="165" t="s">
        <v>5200</v>
      </c>
      <c r="M242" s="46" t="s">
        <v>1139</v>
      </c>
      <c r="N242" s="46" t="s">
        <v>43</v>
      </c>
    </row>
    <row r="243" spans="1:14" ht="15.75" customHeight="1">
      <c r="A243" s="76" t="s">
        <v>33</v>
      </c>
      <c r="B243" s="780">
        <v>242</v>
      </c>
      <c r="C243" s="69" t="s">
        <v>1140</v>
      </c>
      <c r="D243" s="773" t="s">
        <v>35</v>
      </c>
      <c r="E243" s="773"/>
      <c r="F243" s="16" t="s">
        <v>1141</v>
      </c>
      <c r="G243" s="164" t="s">
        <v>59</v>
      </c>
      <c r="H243" s="46" t="s">
        <v>523</v>
      </c>
      <c r="I243" s="46" t="s">
        <v>447</v>
      </c>
      <c r="J243" s="46">
        <v>2013</v>
      </c>
      <c r="K243" s="164" t="s">
        <v>27</v>
      </c>
      <c r="L243" s="165" t="s">
        <v>5200</v>
      </c>
      <c r="M243" s="46" t="s">
        <v>1143</v>
      </c>
      <c r="N243" s="46" t="s">
        <v>43</v>
      </c>
    </row>
    <row r="244" spans="1:14" ht="15.75" customHeight="1">
      <c r="A244" s="76" t="s">
        <v>33</v>
      </c>
      <c r="B244" s="780">
        <v>243</v>
      </c>
      <c r="C244" s="69" t="s">
        <v>1144</v>
      </c>
      <c r="D244" s="773" t="s">
        <v>35</v>
      </c>
      <c r="E244" s="773"/>
      <c r="F244" s="16" t="s">
        <v>1145</v>
      </c>
      <c r="G244" s="164" t="s">
        <v>10995</v>
      </c>
      <c r="H244" s="46" t="s">
        <v>1146</v>
      </c>
      <c r="I244" s="46" t="s">
        <v>126</v>
      </c>
      <c r="J244" s="46">
        <v>2013</v>
      </c>
      <c r="K244" s="164" t="s">
        <v>27</v>
      </c>
      <c r="L244" s="165" t="s">
        <v>5200</v>
      </c>
      <c r="M244" s="46" t="s">
        <v>1148</v>
      </c>
      <c r="N244" s="46" t="s">
        <v>43</v>
      </c>
    </row>
    <row r="245" spans="1:14" ht="15.75" customHeight="1">
      <c r="A245" s="76" t="s">
        <v>33</v>
      </c>
      <c r="B245" s="780">
        <v>244</v>
      </c>
      <c r="C245" s="69" t="s">
        <v>1149</v>
      </c>
      <c r="D245" s="773" t="s">
        <v>35</v>
      </c>
      <c r="E245" s="773"/>
      <c r="F245" s="16" t="s">
        <v>1150</v>
      </c>
      <c r="G245" s="164" t="s">
        <v>59</v>
      </c>
      <c r="H245" s="46" t="s">
        <v>523</v>
      </c>
      <c r="I245" s="46" t="s">
        <v>447</v>
      </c>
      <c r="J245" s="46">
        <v>2013</v>
      </c>
      <c r="K245" s="164" t="s">
        <v>27</v>
      </c>
      <c r="L245" s="165" t="s">
        <v>5200</v>
      </c>
      <c r="M245" s="46" t="s">
        <v>1152</v>
      </c>
      <c r="N245" s="46" t="s">
        <v>43</v>
      </c>
    </row>
    <row r="246" spans="1:14" ht="15.75" customHeight="1">
      <c r="A246" s="76" t="s">
        <v>33</v>
      </c>
      <c r="B246" s="780">
        <v>245</v>
      </c>
      <c r="C246" s="69" t="s">
        <v>1153</v>
      </c>
      <c r="D246" s="773" t="s">
        <v>35</v>
      </c>
      <c r="E246" s="773"/>
      <c r="F246" s="16" t="s">
        <v>1154</v>
      </c>
      <c r="G246" s="164" t="s">
        <v>59</v>
      </c>
      <c r="H246" s="46" t="s">
        <v>60</v>
      </c>
      <c r="I246" s="46" t="s">
        <v>61</v>
      </c>
      <c r="J246" s="46">
        <v>2013</v>
      </c>
      <c r="K246" s="164" t="s">
        <v>26</v>
      </c>
      <c r="L246" s="165" t="s">
        <v>5200</v>
      </c>
      <c r="M246" s="46" t="s">
        <v>1156</v>
      </c>
      <c r="N246" s="46" t="s">
        <v>43</v>
      </c>
    </row>
    <row r="247" spans="1:14" ht="15.75" customHeight="1">
      <c r="A247" s="76" t="s">
        <v>33</v>
      </c>
      <c r="B247" s="780">
        <v>246</v>
      </c>
      <c r="C247" s="69" t="s">
        <v>1157</v>
      </c>
      <c r="D247" s="773" t="s">
        <v>35</v>
      </c>
      <c r="E247" s="773"/>
      <c r="F247" s="16" t="s">
        <v>1158</v>
      </c>
      <c r="G247" s="164" t="s">
        <v>59</v>
      </c>
      <c r="H247" s="46" t="s">
        <v>1159</v>
      </c>
      <c r="I247" s="46" t="s">
        <v>1160</v>
      </c>
      <c r="J247" s="46">
        <v>2013</v>
      </c>
      <c r="K247" s="164" t="s">
        <v>26</v>
      </c>
      <c r="L247" s="165" t="s">
        <v>5200</v>
      </c>
      <c r="M247" s="46" t="s">
        <v>1162</v>
      </c>
      <c r="N247" s="46" t="s">
        <v>43</v>
      </c>
    </row>
    <row r="248" spans="1:14" ht="15.75" customHeight="1">
      <c r="A248" s="76" t="s">
        <v>33</v>
      </c>
      <c r="B248" s="780">
        <v>247</v>
      </c>
      <c r="C248" s="69" t="s">
        <v>1163</v>
      </c>
      <c r="D248" s="773" t="s">
        <v>35</v>
      </c>
      <c r="E248" s="773"/>
      <c r="F248" s="16" t="s">
        <v>1164</v>
      </c>
      <c r="G248" s="164" t="s">
        <v>59</v>
      </c>
      <c r="H248" s="46" t="s">
        <v>446</v>
      </c>
      <c r="I248" s="46" t="s">
        <v>447</v>
      </c>
      <c r="J248" s="46">
        <v>2013</v>
      </c>
      <c r="K248" s="164" t="s">
        <v>27</v>
      </c>
      <c r="L248" s="165" t="s">
        <v>5200</v>
      </c>
      <c r="M248" s="46" t="s">
        <v>1165</v>
      </c>
      <c r="N248" s="46" t="s">
        <v>43</v>
      </c>
    </row>
    <row r="249" spans="1:14" ht="15.75" customHeight="1">
      <c r="A249" s="76" t="s">
        <v>33</v>
      </c>
      <c r="B249" s="780">
        <v>248</v>
      </c>
      <c r="C249" s="69" t="s">
        <v>1166</v>
      </c>
      <c r="D249" s="773" t="s">
        <v>35</v>
      </c>
      <c r="E249" s="773"/>
      <c r="F249" s="16" t="s">
        <v>1167</v>
      </c>
      <c r="G249" s="164" t="s">
        <v>59</v>
      </c>
      <c r="H249" s="46" t="s">
        <v>1168</v>
      </c>
      <c r="I249" s="46" t="s">
        <v>61</v>
      </c>
      <c r="J249" s="46">
        <v>2013</v>
      </c>
      <c r="K249" s="164" t="s">
        <v>26</v>
      </c>
      <c r="L249" s="165" t="s">
        <v>5200</v>
      </c>
      <c r="M249" s="46" t="s">
        <v>1170</v>
      </c>
      <c r="N249" s="46" t="s">
        <v>43</v>
      </c>
    </row>
    <row r="250" spans="1:14" ht="15.75" customHeight="1">
      <c r="A250" s="76" t="s">
        <v>33</v>
      </c>
      <c r="B250" s="780">
        <v>249</v>
      </c>
      <c r="C250" s="69" t="s">
        <v>1171</v>
      </c>
      <c r="D250" s="773" t="s">
        <v>35</v>
      </c>
      <c r="E250" s="773"/>
      <c r="F250" s="16" t="s">
        <v>1172</v>
      </c>
      <c r="G250" s="164" t="s">
        <v>59</v>
      </c>
      <c r="H250" s="46" t="s">
        <v>446</v>
      </c>
      <c r="I250" s="46" t="s">
        <v>447</v>
      </c>
      <c r="J250" s="46">
        <v>2013</v>
      </c>
      <c r="K250" s="164" t="s">
        <v>27</v>
      </c>
      <c r="L250" s="165" t="s">
        <v>5200</v>
      </c>
      <c r="M250" s="46" t="s">
        <v>1174</v>
      </c>
      <c r="N250" s="46" t="s">
        <v>43</v>
      </c>
    </row>
    <row r="251" spans="1:14" ht="15.75" customHeight="1">
      <c r="A251" s="76" t="s">
        <v>33</v>
      </c>
      <c r="B251" s="780">
        <v>250</v>
      </c>
      <c r="C251" s="69" t="s">
        <v>1175</v>
      </c>
      <c r="D251" s="773" t="s">
        <v>35</v>
      </c>
      <c r="E251" s="773"/>
      <c r="F251" s="16" t="s">
        <v>1176</v>
      </c>
      <c r="G251" s="164" t="s">
        <v>10995</v>
      </c>
      <c r="H251" s="46" t="s">
        <v>1107</v>
      </c>
      <c r="I251" s="46" t="s">
        <v>126</v>
      </c>
      <c r="J251" s="46">
        <v>2013</v>
      </c>
      <c r="K251" s="164" t="s">
        <v>27</v>
      </c>
      <c r="L251" s="165" t="s">
        <v>5200</v>
      </c>
      <c r="M251" s="46" t="s">
        <v>1178</v>
      </c>
      <c r="N251" s="46" t="s">
        <v>43</v>
      </c>
    </row>
    <row r="252" spans="1:14" ht="15.75" customHeight="1">
      <c r="A252" s="76" t="s">
        <v>33</v>
      </c>
      <c r="B252" s="780">
        <v>251</v>
      </c>
      <c r="C252" s="69" t="s">
        <v>1179</v>
      </c>
      <c r="D252" s="773" t="s">
        <v>718</v>
      </c>
      <c r="E252" s="773"/>
      <c r="F252" s="16" t="s">
        <v>1180</v>
      </c>
      <c r="G252" s="164" t="s">
        <v>59</v>
      </c>
      <c r="H252" s="46" t="s">
        <v>523</v>
      </c>
      <c r="I252" s="46" t="s">
        <v>447</v>
      </c>
      <c r="J252" s="46">
        <v>2013</v>
      </c>
      <c r="K252" s="164" t="s">
        <v>27</v>
      </c>
      <c r="L252" s="165" t="s">
        <v>5200</v>
      </c>
      <c r="M252" s="46" t="s">
        <v>1182</v>
      </c>
      <c r="N252" s="46" t="s">
        <v>43</v>
      </c>
    </row>
    <row r="253" spans="1:14" ht="15.75" customHeight="1">
      <c r="A253" s="76" t="s">
        <v>33</v>
      </c>
      <c r="B253" s="780">
        <v>252</v>
      </c>
      <c r="C253" s="69" t="s">
        <v>1183</v>
      </c>
      <c r="D253" s="773" t="s">
        <v>35</v>
      </c>
      <c r="E253" s="773"/>
      <c r="F253" s="16" t="s">
        <v>1184</v>
      </c>
      <c r="G253" s="164" t="s">
        <v>59</v>
      </c>
      <c r="H253" s="46" t="s">
        <v>804</v>
      </c>
      <c r="I253" s="46" t="s">
        <v>805</v>
      </c>
      <c r="J253" s="46">
        <v>2013</v>
      </c>
      <c r="K253" s="164" t="s">
        <v>25</v>
      </c>
      <c r="L253" s="165" t="s">
        <v>5200</v>
      </c>
      <c r="M253" s="46" t="s">
        <v>1186</v>
      </c>
      <c r="N253" s="46" t="s">
        <v>43</v>
      </c>
    </row>
    <row r="254" spans="1:14" ht="15.75" customHeight="1">
      <c r="A254" s="76" t="s">
        <v>33</v>
      </c>
      <c r="B254" s="780">
        <v>253</v>
      </c>
      <c r="C254" s="69" t="s">
        <v>1187</v>
      </c>
      <c r="D254" s="773" t="s">
        <v>35</v>
      </c>
      <c r="E254" s="773"/>
      <c r="F254" s="46" t="s">
        <v>1188</v>
      </c>
      <c r="G254" s="164" t="s">
        <v>59</v>
      </c>
      <c r="H254" s="46" t="s">
        <v>523</v>
      </c>
      <c r="I254" s="46" t="s">
        <v>447</v>
      </c>
      <c r="J254" s="46">
        <v>2013</v>
      </c>
      <c r="K254" s="164" t="s">
        <v>27</v>
      </c>
      <c r="L254" s="165" t="s">
        <v>5200</v>
      </c>
      <c r="M254" s="46" t="s">
        <v>1189</v>
      </c>
      <c r="N254" s="46" t="s">
        <v>43</v>
      </c>
    </row>
    <row r="255" spans="1:14" ht="15.75" customHeight="1">
      <c r="A255" s="76" t="s">
        <v>1190</v>
      </c>
      <c r="B255" s="780">
        <v>254</v>
      </c>
      <c r="C255" s="77" t="s">
        <v>1191</v>
      </c>
      <c r="D255" s="773" t="s">
        <v>35</v>
      </c>
      <c r="E255" s="773"/>
      <c r="F255" s="13"/>
      <c r="G255" s="161" t="s">
        <v>59</v>
      </c>
      <c r="H255" s="13" t="s">
        <v>1193</v>
      </c>
      <c r="I255" s="13" t="s">
        <v>1194</v>
      </c>
      <c r="J255" s="13">
        <v>2020</v>
      </c>
      <c r="K255" s="161" t="s">
        <v>5200</v>
      </c>
      <c r="L255" s="166" t="s">
        <v>5200</v>
      </c>
      <c r="M255" s="14" t="s">
        <v>1196</v>
      </c>
      <c r="N255" s="13" t="s">
        <v>1197</v>
      </c>
    </row>
    <row r="256" spans="1:14" ht="15.75" customHeight="1">
      <c r="A256" s="76" t="s">
        <v>1190</v>
      </c>
      <c r="B256" s="780">
        <v>255</v>
      </c>
      <c r="C256" s="69" t="s">
        <v>1198</v>
      </c>
      <c r="D256" s="773" t="s">
        <v>718</v>
      </c>
      <c r="E256" s="773" t="s">
        <v>35</v>
      </c>
      <c r="F256" s="16"/>
      <c r="G256" s="164" t="s">
        <v>5244</v>
      </c>
      <c r="H256" s="16" t="s">
        <v>1199</v>
      </c>
      <c r="I256" s="46" t="s">
        <v>1200</v>
      </c>
      <c r="J256" s="16">
        <v>2019</v>
      </c>
      <c r="K256" s="164" t="s">
        <v>24</v>
      </c>
      <c r="L256" s="165" t="s">
        <v>28</v>
      </c>
      <c r="M256" s="46" t="s">
        <v>1202</v>
      </c>
      <c r="N256" s="16" t="s">
        <v>1197</v>
      </c>
    </row>
    <row r="257" spans="1:14" ht="15.75" customHeight="1">
      <c r="A257" s="76" t="s">
        <v>1190</v>
      </c>
      <c r="B257" s="780">
        <v>256</v>
      </c>
      <c r="C257" s="69" t="s">
        <v>1203</v>
      </c>
      <c r="D257" s="773" t="s">
        <v>35</v>
      </c>
      <c r="E257" s="773"/>
      <c r="F257" s="16"/>
      <c r="G257" s="164" t="s">
        <v>5240</v>
      </c>
      <c r="H257" s="16" t="s">
        <v>1204</v>
      </c>
      <c r="I257" s="46" t="s">
        <v>1205</v>
      </c>
      <c r="J257" s="16">
        <v>2019</v>
      </c>
      <c r="K257" s="164" t="s">
        <v>24</v>
      </c>
      <c r="L257" s="165" t="s">
        <v>28</v>
      </c>
      <c r="M257" s="46" t="s">
        <v>1207</v>
      </c>
      <c r="N257" s="16" t="s">
        <v>1197</v>
      </c>
    </row>
    <row r="258" spans="1:14" ht="15.75" customHeight="1">
      <c r="A258" s="76" t="s">
        <v>1190</v>
      </c>
      <c r="B258" s="780">
        <v>257</v>
      </c>
      <c r="C258" s="69" t="s">
        <v>1208</v>
      </c>
      <c r="D258" s="773" t="s">
        <v>35</v>
      </c>
      <c r="E258" s="773"/>
      <c r="F258" s="16"/>
      <c r="G258" s="164" t="s">
        <v>59</v>
      </c>
      <c r="H258" s="16" t="s">
        <v>1046</v>
      </c>
      <c r="I258" s="45" t="s">
        <v>1035</v>
      </c>
      <c r="J258" s="16">
        <v>2019</v>
      </c>
      <c r="K258" s="164" t="s">
        <v>27</v>
      </c>
      <c r="L258" s="165" t="s">
        <v>5200</v>
      </c>
      <c r="M258" s="46" t="s">
        <v>1207</v>
      </c>
      <c r="N258" s="16" t="s">
        <v>1197</v>
      </c>
    </row>
    <row r="259" spans="1:14" ht="15.75" customHeight="1">
      <c r="A259" s="76" t="s">
        <v>1190</v>
      </c>
      <c r="B259" s="780">
        <v>258</v>
      </c>
      <c r="C259" s="69" t="s">
        <v>1210</v>
      </c>
      <c r="D259" s="773" t="s">
        <v>35</v>
      </c>
      <c r="E259" s="773"/>
      <c r="F259" s="16"/>
      <c r="G259" s="164" t="s">
        <v>3593</v>
      </c>
      <c r="H259" s="16" t="s">
        <v>1211</v>
      </c>
      <c r="I259" s="46" t="s">
        <v>1212</v>
      </c>
      <c r="J259" s="16">
        <v>2018</v>
      </c>
      <c r="K259" s="164" t="s">
        <v>25</v>
      </c>
      <c r="L259" s="165" t="s">
        <v>29</v>
      </c>
      <c r="M259" s="46" t="s">
        <v>1214</v>
      </c>
      <c r="N259" s="16" t="s">
        <v>43</v>
      </c>
    </row>
    <row r="260" spans="1:14" ht="15.75" customHeight="1">
      <c r="A260" s="76" t="s">
        <v>1190</v>
      </c>
      <c r="B260" s="780">
        <v>259</v>
      </c>
      <c r="C260" s="69" t="s">
        <v>1215</v>
      </c>
      <c r="D260" s="773" t="s">
        <v>35</v>
      </c>
      <c r="E260" s="773"/>
      <c r="F260" s="16"/>
      <c r="G260" s="164" t="s">
        <v>10999</v>
      </c>
      <c r="H260" s="46" t="s">
        <v>1216</v>
      </c>
      <c r="I260" s="46" t="s">
        <v>1217</v>
      </c>
      <c r="J260" s="16">
        <v>2018</v>
      </c>
      <c r="K260" s="164" t="s">
        <v>5200</v>
      </c>
      <c r="L260" s="165" t="s">
        <v>29</v>
      </c>
      <c r="M260" s="46" t="s">
        <v>1219</v>
      </c>
      <c r="N260" s="16" t="s">
        <v>43</v>
      </c>
    </row>
    <row r="261" spans="1:14" ht="15.75" customHeight="1">
      <c r="A261" s="76" t="s">
        <v>1190</v>
      </c>
      <c r="B261" s="780">
        <v>260</v>
      </c>
      <c r="C261" s="69" t="s">
        <v>1220</v>
      </c>
      <c r="D261" s="773" t="s">
        <v>35</v>
      </c>
      <c r="E261" s="773"/>
      <c r="F261" s="16"/>
      <c r="G261" s="164" t="s">
        <v>10999</v>
      </c>
      <c r="H261" s="46" t="s">
        <v>1221</v>
      </c>
      <c r="I261" s="46" t="s">
        <v>1222</v>
      </c>
      <c r="J261" s="16">
        <v>2018</v>
      </c>
      <c r="K261" s="164" t="s">
        <v>26</v>
      </c>
      <c r="L261" s="165" t="s">
        <v>30</v>
      </c>
      <c r="M261" s="46" t="s">
        <v>1224</v>
      </c>
      <c r="N261" s="16" t="s">
        <v>43</v>
      </c>
    </row>
    <row r="262" spans="1:14" ht="15.75" customHeight="1">
      <c r="A262" s="76" t="s">
        <v>1190</v>
      </c>
      <c r="B262" s="780">
        <v>261</v>
      </c>
      <c r="C262" s="69" t="s">
        <v>1228</v>
      </c>
      <c r="D262" s="773" t="s">
        <v>35</v>
      </c>
      <c r="E262" s="773"/>
      <c r="F262" s="16"/>
      <c r="G262" s="164" t="s">
        <v>753</v>
      </c>
      <c r="H262" s="46" t="s">
        <v>1229</v>
      </c>
      <c r="I262" s="46" t="s">
        <v>874</v>
      </c>
      <c r="J262" s="16">
        <v>2018</v>
      </c>
      <c r="K262" s="164" t="s">
        <v>5200</v>
      </c>
      <c r="L262" s="165" t="s">
        <v>30</v>
      </c>
      <c r="M262" s="46" t="s">
        <v>1219</v>
      </c>
      <c r="N262" s="16" t="s">
        <v>43</v>
      </c>
    </row>
    <row r="263" spans="1:14" ht="15.75" customHeight="1">
      <c r="A263" s="76" t="s">
        <v>1190</v>
      </c>
      <c r="B263" s="780">
        <v>262</v>
      </c>
      <c r="C263" s="69" t="s">
        <v>1231</v>
      </c>
      <c r="D263" s="773" t="s">
        <v>35</v>
      </c>
      <c r="E263" s="773"/>
      <c r="F263" s="16"/>
      <c r="G263" s="164" t="s">
        <v>59</v>
      </c>
      <c r="H263" s="46" t="s">
        <v>1221</v>
      </c>
      <c r="I263" s="46" t="s">
        <v>1222</v>
      </c>
      <c r="J263" s="16">
        <v>2018</v>
      </c>
      <c r="K263" s="164" t="s">
        <v>5200</v>
      </c>
      <c r="L263" s="165" t="s">
        <v>5200</v>
      </c>
      <c r="M263" s="46" t="s">
        <v>1233</v>
      </c>
      <c r="N263" s="16" t="s">
        <v>43</v>
      </c>
    </row>
    <row r="264" spans="1:14" ht="15.75" customHeight="1">
      <c r="A264" s="76" t="s">
        <v>1190</v>
      </c>
      <c r="B264" s="780">
        <v>263</v>
      </c>
      <c r="C264" s="52" t="s">
        <v>1234</v>
      </c>
      <c r="D264" s="773" t="s">
        <v>718</v>
      </c>
      <c r="E264" s="773"/>
      <c r="F264" s="16"/>
      <c r="G264" s="164" t="s">
        <v>10999</v>
      </c>
      <c r="H264" s="16" t="s">
        <v>336</v>
      </c>
      <c r="I264" s="16" t="s">
        <v>1235</v>
      </c>
      <c r="J264" s="16">
        <v>2018</v>
      </c>
      <c r="K264" s="164" t="s">
        <v>26</v>
      </c>
      <c r="L264" s="165" t="s">
        <v>30</v>
      </c>
      <c r="M264" s="16" t="s">
        <v>1237</v>
      </c>
      <c r="N264" s="16" t="s">
        <v>43</v>
      </c>
    </row>
    <row r="265" spans="1:14" ht="15.75" customHeight="1">
      <c r="A265" s="76" t="s">
        <v>1190</v>
      </c>
      <c r="B265" s="780">
        <v>264</v>
      </c>
      <c r="C265" s="52" t="s">
        <v>1238</v>
      </c>
      <c r="D265" s="773" t="s">
        <v>35</v>
      </c>
      <c r="E265" s="773"/>
      <c r="F265" s="16"/>
      <c r="G265" s="164" t="s">
        <v>59</v>
      </c>
      <c r="H265" s="16" t="s">
        <v>1024</v>
      </c>
      <c r="I265" s="16" t="s">
        <v>1239</v>
      </c>
      <c r="J265" s="16">
        <v>2018</v>
      </c>
      <c r="K265" s="164" t="s">
        <v>5200</v>
      </c>
      <c r="L265" s="165" t="s">
        <v>5200</v>
      </c>
      <c r="M265" s="16" t="s">
        <v>1240</v>
      </c>
      <c r="N265" s="16" t="s">
        <v>43</v>
      </c>
    </row>
    <row r="266" spans="1:14" ht="15.75" customHeight="1">
      <c r="A266" s="76" t="s">
        <v>1190</v>
      </c>
      <c r="B266" s="780">
        <v>265</v>
      </c>
      <c r="C266" s="52" t="s">
        <v>1241</v>
      </c>
      <c r="D266" s="773" t="s">
        <v>35</v>
      </c>
      <c r="E266" s="773"/>
      <c r="F266" s="16"/>
      <c r="G266" s="164" t="s">
        <v>11016</v>
      </c>
      <c r="H266" s="16" t="s">
        <v>1242</v>
      </c>
      <c r="I266" s="16" t="s">
        <v>1243</v>
      </c>
      <c r="J266" s="16">
        <v>2018</v>
      </c>
      <c r="K266" s="164" t="s">
        <v>25</v>
      </c>
      <c r="L266" s="165" t="s">
        <v>29</v>
      </c>
      <c r="M266" s="16" t="s">
        <v>1245</v>
      </c>
      <c r="N266" s="16" t="s">
        <v>43</v>
      </c>
    </row>
    <row r="267" spans="1:14" ht="15.75" customHeight="1">
      <c r="A267" s="76" t="s">
        <v>1190</v>
      </c>
      <c r="B267" s="780">
        <v>266</v>
      </c>
      <c r="C267" s="52" t="s">
        <v>1246</v>
      </c>
      <c r="D267" s="773" t="s">
        <v>35</v>
      </c>
      <c r="E267" s="773"/>
      <c r="F267" s="16"/>
      <c r="G267" s="164" t="s">
        <v>5219</v>
      </c>
      <c r="H267" s="16" t="s">
        <v>1247</v>
      </c>
      <c r="I267" s="16" t="s">
        <v>1248</v>
      </c>
      <c r="J267" s="16">
        <v>2018</v>
      </c>
      <c r="K267" s="164" t="s">
        <v>25</v>
      </c>
      <c r="L267" s="165" t="s">
        <v>28</v>
      </c>
      <c r="M267" s="16" t="s">
        <v>1250</v>
      </c>
      <c r="N267" s="16" t="s">
        <v>43</v>
      </c>
    </row>
    <row r="268" spans="1:14" ht="15.75" customHeight="1">
      <c r="A268" s="76" t="s">
        <v>1190</v>
      </c>
      <c r="B268" s="780">
        <v>267</v>
      </c>
      <c r="C268" s="52" t="s">
        <v>1251</v>
      </c>
      <c r="D268" s="773" t="s">
        <v>35</v>
      </c>
      <c r="E268" s="773"/>
      <c r="F268" s="16"/>
      <c r="G268" s="164" t="s">
        <v>5244</v>
      </c>
      <c r="H268" s="16" t="s">
        <v>1252</v>
      </c>
      <c r="I268" s="16" t="s">
        <v>1253</v>
      </c>
      <c r="J268" s="16">
        <v>2018</v>
      </c>
      <c r="K268" s="164" t="s">
        <v>24</v>
      </c>
      <c r="L268" s="165" t="s">
        <v>28</v>
      </c>
      <c r="M268" s="16" t="s">
        <v>1255</v>
      </c>
      <c r="N268" s="16" t="s">
        <v>43</v>
      </c>
    </row>
    <row r="269" spans="1:14" ht="15.75" customHeight="1">
      <c r="A269" s="76" t="s">
        <v>1190</v>
      </c>
      <c r="B269" s="780">
        <v>268</v>
      </c>
      <c r="C269" s="52" t="s">
        <v>1256</v>
      </c>
      <c r="D269" s="773" t="s">
        <v>718</v>
      </c>
      <c r="E269" s="773" t="s">
        <v>35</v>
      </c>
      <c r="F269" s="16"/>
      <c r="G269" s="164" t="s">
        <v>3593</v>
      </c>
      <c r="H269" s="16" t="s">
        <v>1257</v>
      </c>
      <c r="I269" s="16" t="s">
        <v>1258</v>
      </c>
      <c r="J269" s="16">
        <v>2018</v>
      </c>
      <c r="K269" s="164" t="s">
        <v>24</v>
      </c>
      <c r="L269" s="165" t="s">
        <v>28</v>
      </c>
      <c r="M269" s="16" t="s">
        <v>1260</v>
      </c>
      <c r="N269" s="16" t="s">
        <v>43</v>
      </c>
    </row>
    <row r="270" spans="1:14" ht="15.75" customHeight="1">
      <c r="A270" s="76" t="s">
        <v>1190</v>
      </c>
      <c r="B270" s="780">
        <v>269</v>
      </c>
      <c r="C270" s="52" t="s">
        <v>1261</v>
      </c>
      <c r="D270" s="773" t="s">
        <v>35</v>
      </c>
      <c r="E270" s="773"/>
      <c r="F270" s="16"/>
      <c r="G270" s="164" t="s">
        <v>59</v>
      </c>
      <c r="H270" s="16" t="s">
        <v>1024</v>
      </c>
      <c r="I270" s="16" t="s">
        <v>1239</v>
      </c>
      <c r="J270" s="16">
        <v>2018</v>
      </c>
      <c r="K270" s="164" t="s">
        <v>5200</v>
      </c>
      <c r="L270" s="165" t="s">
        <v>5200</v>
      </c>
      <c r="M270" s="16" t="s">
        <v>1263</v>
      </c>
      <c r="N270" s="16" t="s">
        <v>43</v>
      </c>
    </row>
    <row r="271" spans="1:14" ht="15.75" customHeight="1">
      <c r="A271" s="76" t="s">
        <v>1190</v>
      </c>
      <c r="B271" s="780">
        <v>270</v>
      </c>
      <c r="C271" s="52" t="s">
        <v>1264</v>
      </c>
      <c r="D271" s="773" t="s">
        <v>35</v>
      </c>
      <c r="E271" s="773"/>
      <c r="F271" s="16"/>
      <c r="G271" s="164" t="s">
        <v>59</v>
      </c>
      <c r="H271" s="16" t="s">
        <v>1024</v>
      </c>
      <c r="I271" s="16" t="s">
        <v>1239</v>
      </c>
      <c r="J271" s="16">
        <v>2017</v>
      </c>
      <c r="K271" s="164" t="s">
        <v>26</v>
      </c>
      <c r="L271" s="165" t="s">
        <v>5200</v>
      </c>
      <c r="M271" s="16" t="s">
        <v>1266</v>
      </c>
      <c r="N271" s="16" t="s">
        <v>43</v>
      </c>
    </row>
    <row r="272" spans="1:14" ht="15.75" customHeight="1">
      <c r="A272" s="76" t="s">
        <v>1190</v>
      </c>
      <c r="B272" s="780">
        <v>271</v>
      </c>
      <c r="C272" s="52" t="s">
        <v>1267</v>
      </c>
      <c r="D272" s="773" t="s">
        <v>35</v>
      </c>
      <c r="E272" s="773"/>
      <c r="F272" s="16"/>
      <c r="G272" s="164" t="s">
        <v>59</v>
      </c>
      <c r="H272" s="16" t="s">
        <v>1024</v>
      </c>
      <c r="I272" s="16" t="s">
        <v>1239</v>
      </c>
      <c r="J272" s="16">
        <v>2017</v>
      </c>
      <c r="K272" s="164" t="s">
        <v>26</v>
      </c>
      <c r="L272" s="165" t="s">
        <v>5200</v>
      </c>
      <c r="M272" s="16" t="s">
        <v>1269</v>
      </c>
      <c r="N272" s="16" t="s">
        <v>43</v>
      </c>
    </row>
    <row r="273" spans="1:14" ht="15.75" customHeight="1">
      <c r="A273" s="76" t="s">
        <v>1190</v>
      </c>
      <c r="B273" s="780">
        <v>272</v>
      </c>
      <c r="C273" s="52" t="s">
        <v>1270</v>
      </c>
      <c r="D273" s="773" t="s">
        <v>35</v>
      </c>
      <c r="E273" s="773"/>
      <c r="F273" s="16"/>
      <c r="G273" s="164" t="s">
        <v>59</v>
      </c>
      <c r="H273" s="16" t="s">
        <v>1024</v>
      </c>
      <c r="I273" s="16" t="s">
        <v>1239</v>
      </c>
      <c r="J273" s="16">
        <v>2017</v>
      </c>
      <c r="K273" s="164" t="s">
        <v>26</v>
      </c>
      <c r="L273" s="165" t="s">
        <v>5200</v>
      </c>
      <c r="M273" s="16" t="s">
        <v>1269</v>
      </c>
      <c r="N273" s="16" t="s">
        <v>43</v>
      </c>
    </row>
    <row r="274" spans="1:14" ht="15.75" customHeight="1">
      <c r="A274" s="76" t="s">
        <v>1190</v>
      </c>
      <c r="B274" s="780">
        <v>273</v>
      </c>
      <c r="C274" s="52" t="s">
        <v>1272</v>
      </c>
      <c r="D274" s="773" t="s">
        <v>35</v>
      </c>
      <c r="E274" s="773"/>
      <c r="F274" s="16"/>
      <c r="G274" s="164" t="s">
        <v>5219</v>
      </c>
      <c r="H274" s="16" t="s">
        <v>1273</v>
      </c>
      <c r="I274" s="16" t="s">
        <v>1274</v>
      </c>
      <c r="J274" s="16">
        <v>2017</v>
      </c>
      <c r="K274" s="164" t="s">
        <v>5200</v>
      </c>
      <c r="L274" s="165" t="s">
        <v>30</v>
      </c>
      <c r="M274" s="16" t="s">
        <v>1276</v>
      </c>
      <c r="N274" s="16" t="s">
        <v>43</v>
      </c>
    </row>
    <row r="275" spans="1:14" ht="15.75" customHeight="1">
      <c r="A275" s="76" t="s">
        <v>1190</v>
      </c>
      <c r="B275" s="780">
        <v>274</v>
      </c>
      <c r="C275" s="52" t="s">
        <v>1277</v>
      </c>
      <c r="D275" s="773" t="s">
        <v>35</v>
      </c>
      <c r="E275" s="773"/>
      <c r="F275" s="16"/>
      <c r="G275" s="164" t="s">
        <v>59</v>
      </c>
      <c r="H275" s="16" t="s">
        <v>1278</v>
      </c>
      <c r="I275" s="16" t="s">
        <v>293</v>
      </c>
      <c r="J275" s="16">
        <v>2017</v>
      </c>
      <c r="K275" s="164" t="s">
        <v>25</v>
      </c>
      <c r="L275" s="165" t="s">
        <v>30</v>
      </c>
      <c r="M275" s="16" t="s">
        <v>1280</v>
      </c>
      <c r="N275" s="16" t="s">
        <v>43</v>
      </c>
    </row>
    <row r="276" spans="1:14" ht="15.75" customHeight="1">
      <c r="A276" s="76" t="s">
        <v>1190</v>
      </c>
      <c r="B276" s="780">
        <v>275</v>
      </c>
      <c r="C276" s="52" t="s">
        <v>1281</v>
      </c>
      <c r="D276" s="773" t="s">
        <v>35</v>
      </c>
      <c r="E276" s="773"/>
      <c r="F276" s="16"/>
      <c r="G276" s="164" t="s">
        <v>59</v>
      </c>
      <c r="H276" s="16" t="s">
        <v>1282</v>
      </c>
      <c r="I276" s="16" t="s">
        <v>337</v>
      </c>
      <c r="J276" s="16">
        <v>2017</v>
      </c>
      <c r="K276" s="164" t="s">
        <v>26</v>
      </c>
      <c r="L276" s="165" t="s">
        <v>30</v>
      </c>
      <c r="M276" s="16" t="s">
        <v>1283</v>
      </c>
      <c r="N276" s="16" t="s">
        <v>43</v>
      </c>
    </row>
    <row r="277" spans="1:14" ht="15.75" customHeight="1">
      <c r="A277" s="76" t="s">
        <v>1190</v>
      </c>
      <c r="B277" s="780">
        <v>276</v>
      </c>
      <c r="C277" s="52" t="s">
        <v>1284</v>
      </c>
      <c r="D277" s="773" t="s">
        <v>35</v>
      </c>
      <c r="E277" s="773"/>
      <c r="F277" s="16"/>
      <c r="G277" s="164" t="s">
        <v>37</v>
      </c>
      <c r="H277" s="16" t="s">
        <v>1285</v>
      </c>
      <c r="I277" s="16" t="s">
        <v>1286</v>
      </c>
      <c r="J277" s="16">
        <v>2017</v>
      </c>
      <c r="K277" s="164" t="s">
        <v>25</v>
      </c>
      <c r="L277" s="165" t="s">
        <v>29</v>
      </c>
      <c r="M277" s="16" t="s">
        <v>1288</v>
      </c>
      <c r="N277" s="16" t="s">
        <v>43</v>
      </c>
    </row>
    <row r="278" spans="1:14" ht="15.75" customHeight="1">
      <c r="A278" s="76" t="s">
        <v>1190</v>
      </c>
      <c r="B278" s="780">
        <v>277</v>
      </c>
      <c r="C278" s="52" t="s">
        <v>1289</v>
      </c>
      <c r="D278" s="773" t="s">
        <v>35</v>
      </c>
      <c r="E278" s="773"/>
      <c r="F278" s="16"/>
      <c r="G278" s="164" t="s">
        <v>59</v>
      </c>
      <c r="H278" s="16" t="s">
        <v>1282</v>
      </c>
      <c r="I278" s="16" t="s">
        <v>337</v>
      </c>
      <c r="J278" s="16">
        <v>2017</v>
      </c>
      <c r="K278" s="164" t="s">
        <v>26</v>
      </c>
      <c r="L278" s="165" t="s">
        <v>30</v>
      </c>
      <c r="M278" s="16" t="s">
        <v>1290</v>
      </c>
      <c r="N278" s="16" t="s">
        <v>43</v>
      </c>
    </row>
    <row r="279" spans="1:14" ht="15.75" customHeight="1">
      <c r="A279" s="76" t="s">
        <v>1190</v>
      </c>
      <c r="B279" s="780">
        <v>278</v>
      </c>
      <c r="C279" s="52" t="s">
        <v>1291</v>
      </c>
      <c r="D279" s="773" t="s">
        <v>35</v>
      </c>
      <c r="E279" s="773"/>
      <c r="F279" s="16"/>
      <c r="G279" s="164" t="s">
        <v>59</v>
      </c>
      <c r="H279" s="16" t="s">
        <v>1292</v>
      </c>
      <c r="I279" s="16" t="s">
        <v>337</v>
      </c>
      <c r="J279" s="16">
        <v>2017</v>
      </c>
      <c r="K279" s="164" t="s">
        <v>26</v>
      </c>
      <c r="L279" s="165" t="s">
        <v>30</v>
      </c>
      <c r="M279" s="16" t="s">
        <v>1294</v>
      </c>
      <c r="N279" s="16" t="s">
        <v>43</v>
      </c>
    </row>
    <row r="280" spans="1:14" ht="15.75" customHeight="1">
      <c r="A280" s="76" t="s">
        <v>1190</v>
      </c>
      <c r="B280" s="780">
        <v>279</v>
      </c>
      <c r="C280" s="52" t="s">
        <v>1295</v>
      </c>
      <c r="D280" s="773" t="s">
        <v>35</v>
      </c>
      <c r="E280" s="773" t="s">
        <v>718</v>
      </c>
      <c r="F280" s="16"/>
      <c r="G280" s="164" t="s">
        <v>37</v>
      </c>
      <c r="H280" s="16" t="s">
        <v>1296</v>
      </c>
      <c r="I280" s="16" t="s">
        <v>1286</v>
      </c>
      <c r="J280" s="16">
        <v>2017</v>
      </c>
      <c r="K280" s="164" t="s">
        <v>25</v>
      </c>
      <c r="L280" s="165" t="s">
        <v>29</v>
      </c>
      <c r="M280" s="16" t="s">
        <v>1298</v>
      </c>
      <c r="N280" s="16" t="s">
        <v>43</v>
      </c>
    </row>
    <row r="281" spans="1:14" ht="15.75" customHeight="1">
      <c r="A281" s="76" t="s">
        <v>1190</v>
      </c>
      <c r="B281" s="780">
        <v>280</v>
      </c>
      <c r="C281" s="52" t="s">
        <v>1299</v>
      </c>
      <c r="D281" s="773" t="s">
        <v>35</v>
      </c>
      <c r="E281" s="773" t="s">
        <v>718</v>
      </c>
      <c r="F281" s="16"/>
      <c r="G281" s="164" t="s">
        <v>37</v>
      </c>
      <c r="H281" s="16" t="s">
        <v>1285</v>
      </c>
      <c r="I281" s="16" t="s">
        <v>293</v>
      </c>
      <c r="J281" s="16">
        <v>2017</v>
      </c>
      <c r="K281" s="164" t="s">
        <v>25</v>
      </c>
      <c r="L281" s="165" t="s">
        <v>29</v>
      </c>
      <c r="M281" s="16" t="s">
        <v>1300</v>
      </c>
      <c r="N281" s="16" t="s">
        <v>43</v>
      </c>
    </row>
    <row r="282" spans="1:14" ht="15.75" customHeight="1">
      <c r="A282" s="76" t="s">
        <v>1190</v>
      </c>
      <c r="B282" s="780">
        <v>281</v>
      </c>
      <c r="C282" s="52" t="s">
        <v>1301</v>
      </c>
      <c r="D282" s="773" t="s">
        <v>35</v>
      </c>
      <c r="E282" s="773"/>
      <c r="F282" s="16"/>
      <c r="G282" s="164" t="s">
        <v>59</v>
      </c>
      <c r="H282" s="16" t="s">
        <v>1278</v>
      </c>
      <c r="I282" s="16" t="s">
        <v>1235</v>
      </c>
      <c r="J282" s="16">
        <v>2017</v>
      </c>
      <c r="K282" s="164" t="s">
        <v>5200</v>
      </c>
      <c r="L282" s="165" t="s">
        <v>30</v>
      </c>
      <c r="M282" s="16" t="s">
        <v>1303</v>
      </c>
      <c r="N282" s="16" t="s">
        <v>43</v>
      </c>
    </row>
    <row r="283" spans="1:14" ht="15.75" customHeight="1">
      <c r="A283" s="76" t="s">
        <v>1190</v>
      </c>
      <c r="B283" s="780">
        <v>282</v>
      </c>
      <c r="C283" s="52" t="s">
        <v>1304</v>
      </c>
      <c r="D283" s="773" t="s">
        <v>35</v>
      </c>
      <c r="E283" s="773" t="s">
        <v>718</v>
      </c>
      <c r="F283" s="16"/>
      <c r="G283" s="164" t="s">
        <v>59</v>
      </c>
      <c r="H283" s="16" t="s">
        <v>60</v>
      </c>
      <c r="I283" s="16" t="s">
        <v>61</v>
      </c>
      <c r="J283" s="16">
        <v>2017</v>
      </c>
      <c r="K283" s="164" t="s">
        <v>26</v>
      </c>
      <c r="L283" s="165" t="s">
        <v>5200</v>
      </c>
      <c r="M283" s="16" t="s">
        <v>1306</v>
      </c>
      <c r="N283" s="16" t="s">
        <v>43</v>
      </c>
    </row>
    <row r="284" spans="1:14" ht="15.75" customHeight="1">
      <c r="A284" s="76" t="s">
        <v>1190</v>
      </c>
      <c r="B284" s="780">
        <v>283</v>
      </c>
      <c r="C284" s="52" t="s">
        <v>1307</v>
      </c>
      <c r="D284" s="773" t="s">
        <v>35</v>
      </c>
      <c r="E284" s="773"/>
      <c r="F284" s="16"/>
      <c r="G284" s="164" t="s">
        <v>5244</v>
      </c>
      <c r="H284" s="16" t="s">
        <v>1308</v>
      </c>
      <c r="I284" s="16" t="s">
        <v>1309</v>
      </c>
      <c r="J284" s="16">
        <v>2017</v>
      </c>
      <c r="K284" s="164" t="s">
        <v>24</v>
      </c>
      <c r="L284" s="165" t="s">
        <v>29</v>
      </c>
      <c r="M284" s="16" t="s">
        <v>1311</v>
      </c>
      <c r="N284" s="16" t="s">
        <v>43</v>
      </c>
    </row>
    <row r="285" spans="1:14" ht="15.75" customHeight="1">
      <c r="A285" s="76" t="s">
        <v>1190</v>
      </c>
      <c r="B285" s="780">
        <v>284</v>
      </c>
      <c r="C285" s="52" t="s">
        <v>1312</v>
      </c>
      <c r="D285" s="773" t="s">
        <v>35</v>
      </c>
      <c r="E285" s="773"/>
      <c r="F285" s="16"/>
      <c r="G285" s="164" t="s">
        <v>37</v>
      </c>
      <c r="H285" s="16" t="s">
        <v>1313</v>
      </c>
      <c r="I285" s="16" t="s">
        <v>1314</v>
      </c>
      <c r="J285" s="16">
        <v>2017</v>
      </c>
      <c r="K285" s="164" t="s">
        <v>25</v>
      </c>
      <c r="L285" s="165" t="s">
        <v>29</v>
      </c>
      <c r="M285" s="16" t="s">
        <v>1316</v>
      </c>
      <c r="N285" s="16" t="s">
        <v>43</v>
      </c>
    </row>
    <row r="286" spans="1:14" ht="15.75" customHeight="1">
      <c r="A286" s="76" t="s">
        <v>1190</v>
      </c>
      <c r="B286" s="780">
        <v>285</v>
      </c>
      <c r="C286" s="52" t="s">
        <v>1317</v>
      </c>
      <c r="D286" s="773" t="s">
        <v>35</v>
      </c>
      <c r="E286" s="773"/>
      <c r="F286" s="16"/>
      <c r="G286" s="164" t="s">
        <v>59</v>
      </c>
      <c r="H286" s="16" t="s">
        <v>1318</v>
      </c>
      <c r="I286" s="16" t="s">
        <v>1319</v>
      </c>
      <c r="J286" s="16">
        <v>2017</v>
      </c>
      <c r="K286" s="164" t="s">
        <v>27</v>
      </c>
      <c r="L286" s="165" t="s">
        <v>5200</v>
      </c>
      <c r="M286" s="16" t="s">
        <v>1321</v>
      </c>
      <c r="N286" s="16" t="s">
        <v>43</v>
      </c>
    </row>
    <row r="287" spans="1:14" ht="15.75" customHeight="1">
      <c r="A287" s="76" t="s">
        <v>1190</v>
      </c>
      <c r="B287" s="780">
        <v>286</v>
      </c>
      <c r="C287" s="52" t="s">
        <v>1322</v>
      </c>
      <c r="D287" s="773" t="s">
        <v>35</v>
      </c>
      <c r="E287" s="773" t="s">
        <v>718</v>
      </c>
      <c r="F287" s="16"/>
      <c r="G287" s="164" t="s">
        <v>59</v>
      </c>
      <c r="H287" s="16" t="s">
        <v>1024</v>
      </c>
      <c r="I287" s="16" t="s">
        <v>430</v>
      </c>
      <c r="J287" s="16">
        <v>2017</v>
      </c>
      <c r="K287" s="164" t="s">
        <v>26</v>
      </c>
      <c r="L287" s="165" t="s">
        <v>5200</v>
      </c>
      <c r="M287" s="16" t="s">
        <v>1324</v>
      </c>
      <c r="N287" s="16" t="s">
        <v>43</v>
      </c>
    </row>
    <row r="288" spans="1:14" ht="15.75" customHeight="1">
      <c r="A288" s="76" t="s">
        <v>1190</v>
      </c>
      <c r="B288" s="780">
        <v>287</v>
      </c>
      <c r="C288" s="52" t="s">
        <v>1325</v>
      </c>
      <c r="D288" s="773" t="s">
        <v>35</v>
      </c>
      <c r="E288" s="773"/>
      <c r="F288" s="16"/>
      <c r="G288" s="164" t="s">
        <v>59</v>
      </c>
      <c r="H288" s="16" t="s">
        <v>1024</v>
      </c>
      <c r="I288" s="16" t="s">
        <v>430</v>
      </c>
      <c r="J288" s="16">
        <v>2017</v>
      </c>
      <c r="K288" s="164" t="s">
        <v>26</v>
      </c>
      <c r="L288" s="165" t="s">
        <v>5200</v>
      </c>
      <c r="M288" s="16" t="s">
        <v>1327</v>
      </c>
      <c r="N288" s="16" t="s">
        <v>43</v>
      </c>
    </row>
    <row r="289" spans="1:14" ht="15.75" customHeight="1">
      <c r="A289" s="76" t="s">
        <v>1190</v>
      </c>
      <c r="B289" s="780">
        <v>288</v>
      </c>
      <c r="C289" s="52" t="s">
        <v>1328</v>
      </c>
      <c r="D289" s="773" t="s">
        <v>35</v>
      </c>
      <c r="E289" s="773"/>
      <c r="F289" s="16"/>
      <c r="G289" s="164" t="s">
        <v>10993</v>
      </c>
      <c r="H289" s="16" t="s">
        <v>1329</v>
      </c>
      <c r="I289" s="16" t="s">
        <v>1330</v>
      </c>
      <c r="J289" s="16">
        <v>2017</v>
      </c>
      <c r="K289" s="164" t="s">
        <v>24</v>
      </c>
      <c r="L289" s="165" t="s">
        <v>29</v>
      </c>
      <c r="M289" s="16" t="s">
        <v>1332</v>
      </c>
      <c r="N289" s="16" t="s">
        <v>43</v>
      </c>
    </row>
    <row r="290" spans="1:14" ht="15.75" customHeight="1">
      <c r="A290" s="76" t="s">
        <v>1190</v>
      </c>
      <c r="B290" s="780">
        <v>289</v>
      </c>
      <c r="C290" s="52" t="s">
        <v>1333</v>
      </c>
      <c r="D290" s="773" t="s">
        <v>35</v>
      </c>
      <c r="E290" s="773"/>
      <c r="F290" s="16"/>
      <c r="G290" s="164" t="s">
        <v>59</v>
      </c>
      <c r="H290" s="16" t="s">
        <v>1334</v>
      </c>
      <c r="I290" s="16" t="s">
        <v>430</v>
      </c>
      <c r="J290" s="16">
        <v>2016</v>
      </c>
      <c r="K290" s="164" t="s">
        <v>26</v>
      </c>
      <c r="L290" s="165" t="s">
        <v>5200</v>
      </c>
      <c r="M290" s="79" t="s">
        <v>1336</v>
      </c>
      <c r="N290" s="16" t="s">
        <v>43</v>
      </c>
    </row>
    <row r="291" spans="1:14" ht="15.75" customHeight="1">
      <c r="A291" s="76" t="s">
        <v>1190</v>
      </c>
      <c r="B291" s="780">
        <v>290</v>
      </c>
      <c r="C291" s="52" t="s">
        <v>1337</v>
      </c>
      <c r="D291" s="772" t="s">
        <v>35</v>
      </c>
      <c r="E291" s="772"/>
      <c r="F291" s="16"/>
      <c r="G291" s="164" t="s">
        <v>59</v>
      </c>
      <c r="H291" s="16" t="s">
        <v>1334</v>
      </c>
      <c r="I291" s="16" t="s">
        <v>430</v>
      </c>
      <c r="J291" s="16">
        <v>2016</v>
      </c>
      <c r="K291" s="164" t="s">
        <v>26</v>
      </c>
      <c r="L291" s="165" t="s">
        <v>5200</v>
      </c>
      <c r="M291" s="79" t="s">
        <v>1339</v>
      </c>
      <c r="N291" s="16" t="s">
        <v>43</v>
      </c>
    </row>
    <row r="292" spans="1:14" ht="15.75" customHeight="1">
      <c r="A292" s="76" t="s">
        <v>1190</v>
      </c>
      <c r="B292" s="780">
        <v>291</v>
      </c>
      <c r="C292" s="52" t="s">
        <v>1340</v>
      </c>
      <c r="D292" s="773" t="s">
        <v>718</v>
      </c>
      <c r="E292" s="773"/>
      <c r="F292" s="16"/>
      <c r="G292" s="164" t="s">
        <v>5244</v>
      </c>
      <c r="H292" s="16" t="s">
        <v>1341</v>
      </c>
      <c r="I292" s="16" t="s">
        <v>1342</v>
      </c>
      <c r="J292" s="16">
        <v>2016</v>
      </c>
      <c r="K292" s="164" t="s">
        <v>24</v>
      </c>
      <c r="L292" s="165" t="s">
        <v>28</v>
      </c>
      <c r="M292" s="79" t="s">
        <v>1344</v>
      </c>
      <c r="N292" s="16" t="s">
        <v>43</v>
      </c>
    </row>
    <row r="293" spans="1:14" ht="15.75" customHeight="1">
      <c r="A293" s="76" t="s">
        <v>1190</v>
      </c>
      <c r="B293" s="780">
        <v>292</v>
      </c>
      <c r="C293" s="52" t="s">
        <v>1345</v>
      </c>
      <c r="D293" s="773" t="s">
        <v>35</v>
      </c>
      <c r="E293" s="773"/>
      <c r="F293" s="16"/>
      <c r="G293" s="164" t="s">
        <v>59</v>
      </c>
      <c r="H293" s="16" t="s">
        <v>1346</v>
      </c>
      <c r="I293" s="16" t="s">
        <v>1347</v>
      </c>
      <c r="J293" s="16">
        <v>2016</v>
      </c>
      <c r="K293" s="164" t="s">
        <v>27</v>
      </c>
      <c r="L293" s="165" t="s">
        <v>5200</v>
      </c>
      <c r="M293" s="54" t="s">
        <v>1348</v>
      </c>
      <c r="N293" s="16" t="s">
        <v>43</v>
      </c>
    </row>
    <row r="294" spans="1:14" ht="15.75" customHeight="1">
      <c r="A294" s="76" t="s">
        <v>1190</v>
      </c>
      <c r="B294" s="780">
        <v>293</v>
      </c>
      <c r="C294" s="52" t="s">
        <v>1349</v>
      </c>
      <c r="D294" s="773" t="s">
        <v>35</v>
      </c>
      <c r="E294" s="773"/>
      <c r="F294" s="16"/>
      <c r="G294" s="164" t="s">
        <v>59</v>
      </c>
      <c r="H294" s="16" t="s">
        <v>1334</v>
      </c>
      <c r="I294" s="16" t="s">
        <v>430</v>
      </c>
      <c r="J294" s="16">
        <v>2015</v>
      </c>
      <c r="K294" s="164" t="s">
        <v>26</v>
      </c>
      <c r="L294" s="165" t="s">
        <v>5200</v>
      </c>
      <c r="M294" s="46" t="s">
        <v>1351</v>
      </c>
      <c r="N294" s="16" t="s">
        <v>43</v>
      </c>
    </row>
    <row r="295" spans="1:14" ht="15.75" customHeight="1">
      <c r="A295" s="76" t="s">
        <v>1190</v>
      </c>
      <c r="B295" s="780">
        <v>294</v>
      </c>
      <c r="C295" s="52" t="s">
        <v>1352</v>
      </c>
      <c r="D295" s="773" t="s">
        <v>35</v>
      </c>
      <c r="E295" s="773"/>
      <c r="F295" s="16"/>
      <c r="G295" s="164" t="s">
        <v>5219</v>
      </c>
      <c r="H295" s="16" t="s">
        <v>1353</v>
      </c>
      <c r="I295" s="16" t="s">
        <v>337</v>
      </c>
      <c r="J295" s="16">
        <v>2016</v>
      </c>
      <c r="K295" s="164" t="s">
        <v>27</v>
      </c>
      <c r="L295" s="165" t="s">
        <v>29</v>
      </c>
      <c r="M295" s="16" t="s">
        <v>1354</v>
      </c>
      <c r="N295" s="16" t="s">
        <v>43</v>
      </c>
    </row>
    <row r="296" spans="1:14" ht="15.75" customHeight="1">
      <c r="A296" s="76" t="s">
        <v>1190</v>
      </c>
      <c r="B296" s="780">
        <v>295</v>
      </c>
      <c r="C296" s="52" t="s">
        <v>1355</v>
      </c>
      <c r="D296" s="773" t="s">
        <v>35</v>
      </c>
      <c r="E296" s="773"/>
      <c r="F296" s="16"/>
      <c r="G296" s="164" t="s">
        <v>5219</v>
      </c>
      <c r="H296" s="16" t="s">
        <v>1292</v>
      </c>
      <c r="I296" s="16" t="s">
        <v>337</v>
      </c>
      <c r="J296" s="16">
        <v>2016</v>
      </c>
      <c r="K296" s="164" t="s">
        <v>27</v>
      </c>
      <c r="L296" s="165" t="s">
        <v>29</v>
      </c>
      <c r="M296" s="16" t="s">
        <v>1356</v>
      </c>
      <c r="N296" s="16" t="s">
        <v>43</v>
      </c>
    </row>
    <row r="297" spans="1:14" ht="15.75" customHeight="1">
      <c r="A297" s="76" t="s">
        <v>1190</v>
      </c>
      <c r="B297" s="780">
        <v>296</v>
      </c>
      <c r="C297" s="52" t="s">
        <v>1357</v>
      </c>
      <c r="D297" s="773" t="s">
        <v>35</v>
      </c>
      <c r="E297" s="773"/>
      <c r="F297" s="16"/>
      <c r="G297" s="164" t="s">
        <v>5219</v>
      </c>
      <c r="H297" s="16" t="s">
        <v>1285</v>
      </c>
      <c r="I297" s="16" t="s">
        <v>293</v>
      </c>
      <c r="J297" s="16">
        <v>2016</v>
      </c>
      <c r="K297" s="164" t="s">
        <v>25</v>
      </c>
      <c r="L297" s="165" t="s">
        <v>29</v>
      </c>
      <c r="M297" s="16" t="s">
        <v>1360</v>
      </c>
      <c r="N297" s="16" t="s">
        <v>43</v>
      </c>
    </row>
    <row r="298" spans="1:14" ht="15.75" customHeight="1">
      <c r="A298" s="76" t="s">
        <v>1190</v>
      </c>
      <c r="B298" s="780">
        <v>297</v>
      </c>
      <c r="C298" s="52" t="s">
        <v>1361</v>
      </c>
      <c r="D298" s="773" t="s">
        <v>35</v>
      </c>
      <c r="E298" s="773"/>
      <c r="F298" s="16"/>
      <c r="G298" s="164" t="s">
        <v>5219</v>
      </c>
      <c r="H298" s="16" t="s">
        <v>1285</v>
      </c>
      <c r="I298" s="16" t="s">
        <v>293</v>
      </c>
      <c r="J298" s="16">
        <v>2016</v>
      </c>
      <c r="K298" s="164" t="s">
        <v>25</v>
      </c>
      <c r="L298" s="165" t="s">
        <v>29</v>
      </c>
      <c r="M298" s="16" t="s">
        <v>1356</v>
      </c>
      <c r="N298" s="16" t="s">
        <v>43</v>
      </c>
    </row>
    <row r="299" spans="1:14" ht="15.75" customHeight="1">
      <c r="A299" s="76" t="s">
        <v>1190</v>
      </c>
      <c r="B299" s="780">
        <v>298</v>
      </c>
      <c r="C299" s="52" t="s">
        <v>1362</v>
      </c>
      <c r="D299" s="773" t="s">
        <v>35</v>
      </c>
      <c r="E299" s="773"/>
      <c r="F299" s="16"/>
      <c r="G299" s="164" t="s">
        <v>5219</v>
      </c>
      <c r="H299" s="16" t="s">
        <v>1353</v>
      </c>
      <c r="I299" s="16" t="s">
        <v>337</v>
      </c>
      <c r="J299" s="16">
        <v>2016</v>
      </c>
      <c r="K299" s="164" t="s">
        <v>26</v>
      </c>
      <c r="L299" s="165" t="s">
        <v>30</v>
      </c>
      <c r="M299" s="16" t="s">
        <v>1363</v>
      </c>
      <c r="N299" s="16" t="s">
        <v>43</v>
      </c>
    </row>
    <row r="300" spans="1:14" ht="15.75" customHeight="1">
      <c r="A300" s="76" t="s">
        <v>1190</v>
      </c>
      <c r="B300" s="780">
        <v>299</v>
      </c>
      <c r="C300" s="52" t="s">
        <v>1364</v>
      </c>
      <c r="D300" s="773" t="s">
        <v>35</v>
      </c>
      <c r="E300" s="773"/>
      <c r="F300" s="16"/>
      <c r="G300" s="164" t="s">
        <v>59</v>
      </c>
      <c r="H300" s="16" t="s">
        <v>1334</v>
      </c>
      <c r="I300" s="16" t="s">
        <v>843</v>
      </c>
      <c r="J300" s="16">
        <v>2016</v>
      </c>
      <c r="K300" s="164" t="s">
        <v>26</v>
      </c>
      <c r="L300" s="165" t="s">
        <v>5200</v>
      </c>
      <c r="M300" s="16" t="s">
        <v>1366</v>
      </c>
      <c r="N300" s="16" t="s">
        <v>43</v>
      </c>
    </row>
    <row r="301" spans="1:14" ht="15.75" customHeight="1">
      <c r="A301" s="76" t="s">
        <v>1190</v>
      </c>
      <c r="B301" s="780">
        <v>300</v>
      </c>
      <c r="C301" s="52" t="s">
        <v>1367</v>
      </c>
      <c r="D301" s="773" t="s">
        <v>35</v>
      </c>
      <c r="E301" s="773"/>
      <c r="F301" s="16"/>
      <c r="G301" s="164" t="s">
        <v>5219</v>
      </c>
      <c r="H301" s="16" t="s">
        <v>1285</v>
      </c>
      <c r="I301" s="16" t="s">
        <v>1286</v>
      </c>
      <c r="J301" s="16">
        <v>2015</v>
      </c>
      <c r="K301" s="164" t="s">
        <v>25</v>
      </c>
      <c r="L301" s="165" t="s">
        <v>29</v>
      </c>
      <c r="M301" s="16" t="s">
        <v>1369</v>
      </c>
      <c r="N301" s="16" t="s">
        <v>43</v>
      </c>
    </row>
    <row r="302" spans="1:14" ht="15.75" customHeight="1">
      <c r="A302" s="76" t="s">
        <v>1190</v>
      </c>
      <c r="B302" s="780">
        <v>301</v>
      </c>
      <c r="C302" s="52" t="s">
        <v>1370</v>
      </c>
      <c r="D302" s="773" t="s">
        <v>35</v>
      </c>
      <c r="E302" s="773"/>
      <c r="F302" s="16"/>
      <c r="G302" s="164" t="s">
        <v>37</v>
      </c>
      <c r="H302" s="16" t="s">
        <v>1371</v>
      </c>
      <c r="I302" s="16" t="s">
        <v>1372</v>
      </c>
      <c r="J302" s="16">
        <v>2015</v>
      </c>
      <c r="K302" s="164" t="s">
        <v>25</v>
      </c>
      <c r="L302" s="165" t="s">
        <v>29</v>
      </c>
      <c r="M302" s="16" t="s">
        <v>1374</v>
      </c>
      <c r="N302" s="16" t="s">
        <v>43</v>
      </c>
    </row>
    <row r="303" spans="1:14" ht="15.75" customHeight="1">
      <c r="A303" s="76" t="s">
        <v>1190</v>
      </c>
      <c r="B303" s="780">
        <v>302</v>
      </c>
      <c r="C303" s="52" t="s">
        <v>1375</v>
      </c>
      <c r="D303" s="773" t="s">
        <v>35</v>
      </c>
      <c r="E303" s="773"/>
      <c r="F303" s="16"/>
      <c r="G303" s="164" t="s">
        <v>3593</v>
      </c>
      <c r="H303" s="73" t="s">
        <v>1376</v>
      </c>
      <c r="I303" s="16" t="s">
        <v>1377</v>
      </c>
      <c r="J303" s="16">
        <v>2015</v>
      </c>
      <c r="K303" s="164" t="s">
        <v>24</v>
      </c>
      <c r="L303" s="165" t="s">
        <v>28</v>
      </c>
      <c r="M303" s="16" t="s">
        <v>1379</v>
      </c>
      <c r="N303" s="16" t="s">
        <v>1380</v>
      </c>
    </row>
    <row r="304" spans="1:14" ht="15.75" customHeight="1">
      <c r="A304" s="76" t="s">
        <v>1190</v>
      </c>
      <c r="B304" s="780">
        <v>303</v>
      </c>
      <c r="C304" s="52" t="s">
        <v>1381</v>
      </c>
      <c r="D304" s="773" t="s">
        <v>35</v>
      </c>
      <c r="E304" s="773"/>
      <c r="F304" s="16"/>
      <c r="G304" s="164" t="s">
        <v>3593</v>
      </c>
      <c r="H304" s="16" t="s">
        <v>1382</v>
      </c>
      <c r="I304" s="16" t="s">
        <v>1383</v>
      </c>
      <c r="J304" s="16">
        <v>2015</v>
      </c>
      <c r="K304" s="164" t="s">
        <v>25</v>
      </c>
      <c r="L304" s="165" t="s">
        <v>29</v>
      </c>
      <c r="M304" s="16" t="s">
        <v>1385</v>
      </c>
      <c r="N304" s="16" t="s">
        <v>43</v>
      </c>
    </row>
    <row r="305" spans="1:14" ht="15.75" customHeight="1">
      <c r="A305" s="76" t="s">
        <v>1190</v>
      </c>
      <c r="B305" s="780">
        <v>304</v>
      </c>
      <c r="C305" s="52" t="s">
        <v>1386</v>
      </c>
      <c r="D305" s="773" t="s">
        <v>35</v>
      </c>
      <c r="E305" s="773"/>
      <c r="F305" s="16"/>
      <c r="G305" s="164" t="s">
        <v>3593</v>
      </c>
      <c r="H305" s="16" t="s">
        <v>1376</v>
      </c>
      <c r="I305" s="16" t="s">
        <v>1377</v>
      </c>
      <c r="J305" s="16">
        <v>2015</v>
      </c>
      <c r="K305" s="164" t="s">
        <v>24</v>
      </c>
      <c r="L305" s="165" t="s">
        <v>28</v>
      </c>
      <c r="M305" s="16" t="s">
        <v>1387</v>
      </c>
      <c r="N305" s="16" t="s">
        <v>43</v>
      </c>
    </row>
    <row r="306" spans="1:14" ht="15.75" customHeight="1">
      <c r="A306" s="76" t="s">
        <v>1190</v>
      </c>
      <c r="B306" s="780">
        <v>305</v>
      </c>
      <c r="C306" s="52" t="s">
        <v>1388</v>
      </c>
      <c r="D306" s="773" t="s">
        <v>35</v>
      </c>
      <c r="E306" s="773"/>
      <c r="F306" s="16"/>
      <c r="G306" s="164" t="s">
        <v>5244</v>
      </c>
      <c r="H306" s="16" t="s">
        <v>1389</v>
      </c>
      <c r="I306" s="16" t="s">
        <v>1390</v>
      </c>
      <c r="J306" s="16">
        <v>2015</v>
      </c>
      <c r="K306" s="164" t="s">
        <v>25</v>
      </c>
      <c r="L306" s="165" t="s">
        <v>30</v>
      </c>
      <c r="M306" s="16" t="s">
        <v>1392</v>
      </c>
      <c r="N306" s="16" t="s">
        <v>43</v>
      </c>
    </row>
    <row r="307" spans="1:14" ht="15.75" customHeight="1">
      <c r="A307" s="76" t="s">
        <v>1190</v>
      </c>
      <c r="B307" s="780">
        <v>306</v>
      </c>
      <c r="C307" s="52" t="s">
        <v>1393</v>
      </c>
      <c r="D307" s="773" t="s">
        <v>35</v>
      </c>
      <c r="E307" s="773" t="s">
        <v>718</v>
      </c>
      <c r="F307" s="16"/>
      <c r="G307" s="164" t="s">
        <v>59</v>
      </c>
      <c r="H307" s="16" t="s">
        <v>1024</v>
      </c>
      <c r="I307" s="16" t="s">
        <v>430</v>
      </c>
      <c r="J307" s="16">
        <v>2015</v>
      </c>
      <c r="K307" s="164" t="s">
        <v>26</v>
      </c>
      <c r="L307" s="165" t="s">
        <v>5200</v>
      </c>
      <c r="M307" s="16" t="s">
        <v>1394</v>
      </c>
      <c r="N307" s="16" t="s">
        <v>43</v>
      </c>
    </row>
    <row r="308" spans="1:14" ht="15.75" customHeight="1">
      <c r="A308" s="76" t="s">
        <v>1190</v>
      </c>
      <c r="B308" s="780">
        <v>307</v>
      </c>
      <c r="C308" s="52" t="s">
        <v>1395</v>
      </c>
      <c r="D308" s="773" t="s">
        <v>35</v>
      </c>
      <c r="E308" s="773"/>
      <c r="F308" s="16"/>
      <c r="G308" s="164" t="s">
        <v>298</v>
      </c>
      <c r="H308" s="16" t="s">
        <v>1396</v>
      </c>
      <c r="I308" s="16" t="s">
        <v>1397</v>
      </c>
      <c r="J308" s="16">
        <v>2015</v>
      </c>
      <c r="K308" s="164" t="s">
        <v>25</v>
      </c>
      <c r="L308" s="165" t="s">
        <v>30</v>
      </c>
      <c r="M308" s="16" t="s">
        <v>1399</v>
      </c>
      <c r="N308" s="16" t="s">
        <v>43</v>
      </c>
    </row>
    <row r="309" spans="1:14" ht="15.75" customHeight="1">
      <c r="A309" s="76" t="s">
        <v>1190</v>
      </c>
      <c r="B309" s="780">
        <v>308</v>
      </c>
      <c r="C309" s="52" t="s">
        <v>1400</v>
      </c>
      <c r="D309" s="773" t="s">
        <v>718</v>
      </c>
      <c r="E309" s="773"/>
      <c r="F309" s="16"/>
      <c r="G309" s="164" t="s">
        <v>298</v>
      </c>
      <c r="H309" s="16" t="s">
        <v>1396</v>
      </c>
      <c r="I309" s="16" t="s">
        <v>1397</v>
      </c>
      <c r="J309" s="16">
        <v>2015</v>
      </c>
      <c r="K309" s="164" t="s">
        <v>25</v>
      </c>
      <c r="L309" s="165" t="s">
        <v>30</v>
      </c>
      <c r="M309" s="16" t="s">
        <v>1399</v>
      </c>
      <c r="N309" s="16" t="s">
        <v>43</v>
      </c>
    </row>
    <row r="310" spans="1:14" ht="15.75" customHeight="1">
      <c r="A310" s="76" t="s">
        <v>1190</v>
      </c>
      <c r="B310" s="780">
        <v>309</v>
      </c>
      <c r="C310" s="52" t="s">
        <v>1402</v>
      </c>
      <c r="D310" s="773" t="s">
        <v>35</v>
      </c>
      <c r="E310" s="773"/>
      <c r="F310" s="16"/>
      <c r="G310" s="164" t="s">
        <v>5244</v>
      </c>
      <c r="H310" s="16" t="s">
        <v>1403</v>
      </c>
      <c r="I310" s="16" t="s">
        <v>573</v>
      </c>
      <c r="J310" s="16">
        <v>2015</v>
      </c>
      <c r="K310" s="164" t="s">
        <v>25</v>
      </c>
      <c r="L310" s="165" t="s">
        <v>30</v>
      </c>
      <c r="M310" s="16" t="s">
        <v>1405</v>
      </c>
      <c r="N310" s="16" t="s">
        <v>43</v>
      </c>
    </row>
    <row r="311" spans="1:14" ht="15.75" customHeight="1">
      <c r="A311" s="76" t="s">
        <v>1190</v>
      </c>
      <c r="B311" s="780">
        <v>310</v>
      </c>
      <c r="C311" s="52" t="s">
        <v>1381</v>
      </c>
      <c r="D311" s="773" t="s">
        <v>35</v>
      </c>
      <c r="E311" s="773"/>
      <c r="F311" s="16"/>
      <c r="G311" s="164" t="s">
        <v>3593</v>
      </c>
      <c r="H311" s="16" t="s">
        <v>1382</v>
      </c>
      <c r="I311" s="16" t="s">
        <v>1383</v>
      </c>
      <c r="J311" s="16">
        <v>2015</v>
      </c>
      <c r="K311" s="164" t="s">
        <v>25</v>
      </c>
      <c r="L311" s="165" t="s">
        <v>29</v>
      </c>
      <c r="M311" s="16" t="s">
        <v>1406</v>
      </c>
      <c r="N311" s="16" t="s">
        <v>43</v>
      </c>
    </row>
    <row r="312" spans="1:14" ht="15.75" customHeight="1">
      <c r="A312" s="76" t="s">
        <v>1190</v>
      </c>
      <c r="B312" s="780">
        <v>311</v>
      </c>
      <c r="C312" s="52" t="s">
        <v>1407</v>
      </c>
      <c r="D312" s="773" t="s">
        <v>35</v>
      </c>
      <c r="E312" s="773" t="s">
        <v>718</v>
      </c>
      <c r="F312" s="16"/>
      <c r="G312" s="164" t="s">
        <v>3593</v>
      </c>
      <c r="H312" s="16" t="s">
        <v>1409</v>
      </c>
      <c r="I312" s="16" t="s">
        <v>1286</v>
      </c>
      <c r="J312" s="16">
        <v>2014</v>
      </c>
      <c r="K312" s="164" t="s">
        <v>25</v>
      </c>
      <c r="L312" s="165" t="s">
        <v>29</v>
      </c>
      <c r="M312" s="16" t="s">
        <v>1411</v>
      </c>
      <c r="N312" s="16" t="s">
        <v>43</v>
      </c>
    </row>
    <row r="313" spans="1:14" ht="15.75" customHeight="1">
      <c r="A313" s="76" t="s">
        <v>1190</v>
      </c>
      <c r="B313" s="780">
        <v>312</v>
      </c>
      <c r="C313" s="52" t="s">
        <v>1412</v>
      </c>
      <c r="D313" s="773" t="s">
        <v>718</v>
      </c>
      <c r="E313" s="773"/>
      <c r="F313" s="16"/>
      <c r="G313" s="164" t="s">
        <v>5244</v>
      </c>
      <c r="H313" s="16" t="s">
        <v>1285</v>
      </c>
      <c r="I313" s="16" t="s">
        <v>1286</v>
      </c>
      <c r="J313" s="16">
        <v>2014</v>
      </c>
      <c r="K313" s="164" t="s">
        <v>25</v>
      </c>
      <c r="L313" s="165" t="s">
        <v>29</v>
      </c>
      <c r="M313" s="16" t="s">
        <v>1369</v>
      </c>
      <c r="N313" s="16" t="s">
        <v>43</v>
      </c>
    </row>
    <row r="314" spans="1:14" ht="15.75" customHeight="1">
      <c r="A314" s="76" t="s">
        <v>1190</v>
      </c>
      <c r="B314" s="780">
        <v>313</v>
      </c>
      <c r="C314" s="52" t="s">
        <v>1414</v>
      </c>
      <c r="D314" s="773" t="s">
        <v>35</v>
      </c>
      <c r="E314" s="773"/>
      <c r="F314" s="16"/>
      <c r="G314" s="164" t="s">
        <v>5219</v>
      </c>
      <c r="H314" s="16" t="s">
        <v>1415</v>
      </c>
      <c r="I314" s="16" t="s">
        <v>1416</v>
      </c>
      <c r="J314" s="16">
        <v>2014</v>
      </c>
      <c r="K314" s="164" t="s">
        <v>25</v>
      </c>
      <c r="L314" s="165" t="s">
        <v>30</v>
      </c>
      <c r="M314" s="16" t="s">
        <v>1418</v>
      </c>
      <c r="N314" s="16" t="s">
        <v>43</v>
      </c>
    </row>
    <row r="315" spans="1:14" ht="15.75" customHeight="1">
      <c r="A315" s="76" t="s">
        <v>1190</v>
      </c>
      <c r="B315" s="780">
        <v>314</v>
      </c>
      <c r="C315" s="52" t="s">
        <v>1419</v>
      </c>
      <c r="D315" s="773" t="s">
        <v>168</v>
      </c>
      <c r="E315" s="773"/>
      <c r="F315" s="16"/>
      <c r="G315" s="164" t="s">
        <v>59</v>
      </c>
      <c r="H315" s="16" t="s">
        <v>1024</v>
      </c>
      <c r="I315" s="16" t="s">
        <v>430</v>
      </c>
      <c r="J315" s="16">
        <v>2014</v>
      </c>
      <c r="K315" s="164" t="s">
        <v>27</v>
      </c>
      <c r="L315" s="165" t="s">
        <v>5200</v>
      </c>
      <c r="M315" s="16" t="s">
        <v>1420</v>
      </c>
      <c r="N315" s="16" t="s">
        <v>43</v>
      </c>
    </row>
    <row r="316" spans="1:14" ht="15.75" customHeight="1">
      <c r="A316" s="76" t="s">
        <v>1190</v>
      </c>
      <c r="B316" s="780">
        <v>315</v>
      </c>
      <c r="C316" s="52" t="s">
        <v>1421</v>
      </c>
      <c r="D316" s="773" t="s">
        <v>51</v>
      </c>
      <c r="E316" s="773"/>
      <c r="F316" s="16"/>
      <c r="G316" s="164" t="s">
        <v>5244</v>
      </c>
      <c r="H316" s="16" t="s">
        <v>1403</v>
      </c>
      <c r="I316" s="16" t="s">
        <v>573</v>
      </c>
      <c r="J316" s="16">
        <v>2014</v>
      </c>
      <c r="K316" s="164" t="s">
        <v>25</v>
      </c>
      <c r="L316" s="165" t="s">
        <v>29</v>
      </c>
      <c r="M316" s="16" t="s">
        <v>1423</v>
      </c>
      <c r="N316" s="16" t="s">
        <v>43</v>
      </c>
    </row>
    <row r="317" spans="1:14" ht="15.75" customHeight="1">
      <c r="A317" s="76" t="s">
        <v>1190</v>
      </c>
      <c r="B317" s="780">
        <v>316</v>
      </c>
      <c r="C317" s="52" t="s">
        <v>1424</v>
      </c>
      <c r="D317" s="773" t="s">
        <v>51</v>
      </c>
      <c r="E317" s="773"/>
      <c r="F317" s="16"/>
      <c r="G317" s="164" t="s">
        <v>11004</v>
      </c>
      <c r="H317" s="16" t="s">
        <v>1426</v>
      </c>
      <c r="I317" s="16" t="s">
        <v>1427</v>
      </c>
      <c r="J317" s="16">
        <v>2014</v>
      </c>
      <c r="K317" s="164" t="s">
        <v>24</v>
      </c>
      <c r="L317" s="165" t="s">
        <v>30</v>
      </c>
      <c r="M317" s="16" t="s">
        <v>1418</v>
      </c>
      <c r="N317" s="16" t="s">
        <v>43</v>
      </c>
    </row>
    <row r="318" spans="1:14" ht="15.75" customHeight="1">
      <c r="A318" s="76" t="s">
        <v>1190</v>
      </c>
      <c r="B318" s="780">
        <v>317</v>
      </c>
      <c r="C318" s="52" t="s">
        <v>1429</v>
      </c>
      <c r="D318" s="773" t="s">
        <v>51</v>
      </c>
      <c r="E318" s="773" t="s">
        <v>718</v>
      </c>
      <c r="F318" s="16"/>
      <c r="G318" s="164" t="s">
        <v>3593</v>
      </c>
      <c r="H318" s="16" t="s">
        <v>1430</v>
      </c>
      <c r="I318" s="16" t="s">
        <v>1431</v>
      </c>
      <c r="J318" s="16">
        <v>2014</v>
      </c>
      <c r="K318" s="164" t="s">
        <v>24</v>
      </c>
      <c r="L318" s="165" t="s">
        <v>29</v>
      </c>
      <c r="M318" s="16" t="s">
        <v>1433</v>
      </c>
      <c r="N318" s="16" t="s">
        <v>43</v>
      </c>
    </row>
    <row r="319" spans="1:14" ht="15.75" customHeight="1">
      <c r="A319" s="76" t="s">
        <v>1190</v>
      </c>
      <c r="B319" s="780">
        <v>318</v>
      </c>
      <c r="C319" s="52" t="s">
        <v>1434</v>
      </c>
      <c r="D319" s="773" t="s">
        <v>718</v>
      </c>
      <c r="E319" s="773"/>
      <c r="F319" s="16"/>
      <c r="G319" s="164" t="s">
        <v>59</v>
      </c>
      <c r="H319" s="16" t="s">
        <v>1435</v>
      </c>
      <c r="I319" s="16" t="s">
        <v>1436</v>
      </c>
      <c r="J319" s="16">
        <v>2014</v>
      </c>
      <c r="K319" s="164" t="s">
        <v>25</v>
      </c>
      <c r="L319" s="165" t="s">
        <v>5200</v>
      </c>
      <c r="M319" s="16" t="s">
        <v>1438</v>
      </c>
      <c r="N319" s="16" t="s">
        <v>43</v>
      </c>
    </row>
    <row r="320" spans="1:14" ht="15.75" customHeight="1">
      <c r="A320" s="76" t="s">
        <v>1190</v>
      </c>
      <c r="B320" s="780">
        <v>319</v>
      </c>
      <c r="C320" s="52" t="s">
        <v>1439</v>
      </c>
      <c r="D320" s="773" t="s">
        <v>718</v>
      </c>
      <c r="E320" s="773"/>
      <c r="F320" s="16"/>
      <c r="G320" s="164" t="s">
        <v>59</v>
      </c>
      <c r="H320" s="16" t="s">
        <v>804</v>
      </c>
      <c r="I320" s="16" t="s">
        <v>805</v>
      </c>
      <c r="J320" s="16">
        <v>2014</v>
      </c>
      <c r="K320" s="164" t="s">
        <v>25</v>
      </c>
      <c r="L320" s="165" t="s">
        <v>5200</v>
      </c>
      <c r="M320" s="16" t="s">
        <v>1440</v>
      </c>
      <c r="N320" s="16" t="s">
        <v>43</v>
      </c>
    </row>
    <row r="321" spans="1:14" ht="15.75" customHeight="1">
      <c r="A321" s="76" t="s">
        <v>1190</v>
      </c>
      <c r="B321" s="780">
        <v>320</v>
      </c>
      <c r="C321" s="52" t="s">
        <v>1441</v>
      </c>
      <c r="D321" s="773" t="s">
        <v>35</v>
      </c>
      <c r="E321" s="773"/>
      <c r="F321" s="16"/>
      <c r="G321" s="164" t="s">
        <v>59</v>
      </c>
      <c r="H321" s="16" t="s">
        <v>1442</v>
      </c>
      <c r="I321" s="16" t="s">
        <v>1443</v>
      </c>
      <c r="J321" s="16">
        <v>2014</v>
      </c>
      <c r="K321" s="164" t="s">
        <v>25</v>
      </c>
      <c r="L321" s="165" t="s">
        <v>5200</v>
      </c>
      <c r="M321" s="16" t="s">
        <v>1445</v>
      </c>
      <c r="N321" s="16" t="s">
        <v>43</v>
      </c>
    </row>
    <row r="322" spans="1:14" ht="15.75" customHeight="1">
      <c r="A322" s="76" t="s">
        <v>1190</v>
      </c>
      <c r="B322" s="780">
        <v>321</v>
      </c>
      <c r="C322" s="52" t="s">
        <v>1446</v>
      </c>
      <c r="D322" s="773" t="s">
        <v>718</v>
      </c>
      <c r="E322" s="773"/>
      <c r="F322" s="16"/>
      <c r="G322" s="164" t="s">
        <v>59</v>
      </c>
      <c r="H322" s="16" t="s">
        <v>1447</v>
      </c>
      <c r="I322" s="16" t="s">
        <v>858</v>
      </c>
      <c r="J322" s="16">
        <v>2013</v>
      </c>
      <c r="K322" s="164" t="s">
        <v>25</v>
      </c>
      <c r="L322" s="165" t="s">
        <v>5200</v>
      </c>
      <c r="M322" s="16" t="s">
        <v>1449</v>
      </c>
      <c r="N322" s="16" t="s">
        <v>43</v>
      </c>
    </row>
    <row r="323" spans="1:14" ht="15.75" customHeight="1">
      <c r="A323" s="76" t="s">
        <v>1190</v>
      </c>
      <c r="B323" s="780">
        <v>322</v>
      </c>
      <c r="C323" s="52" t="s">
        <v>1450</v>
      </c>
      <c r="D323" s="773" t="s">
        <v>35</v>
      </c>
      <c r="E323" s="773"/>
      <c r="F323" s="16"/>
      <c r="G323" s="164" t="s">
        <v>298</v>
      </c>
      <c r="H323" s="16" t="s">
        <v>1396</v>
      </c>
      <c r="I323" s="16" t="s">
        <v>1397</v>
      </c>
      <c r="J323" s="16">
        <v>2013</v>
      </c>
      <c r="K323" s="164" t="s">
        <v>25</v>
      </c>
      <c r="L323" s="165" t="s">
        <v>30</v>
      </c>
      <c r="M323" s="16" t="s">
        <v>1452</v>
      </c>
      <c r="N323" s="16" t="s">
        <v>43</v>
      </c>
    </row>
    <row r="324" spans="1:14" ht="15.75" customHeight="1">
      <c r="A324" s="76" t="s">
        <v>1190</v>
      </c>
      <c r="B324" s="780">
        <v>323</v>
      </c>
      <c r="C324" s="52" t="s">
        <v>1453</v>
      </c>
      <c r="D324" s="773" t="s">
        <v>35</v>
      </c>
      <c r="E324" s="773"/>
      <c r="F324" s="16"/>
      <c r="G324" s="164" t="s">
        <v>59</v>
      </c>
      <c r="H324" s="16" t="s">
        <v>1024</v>
      </c>
      <c r="I324" s="16" t="s">
        <v>430</v>
      </c>
      <c r="J324" s="16">
        <v>2013</v>
      </c>
      <c r="K324" s="164" t="s">
        <v>27</v>
      </c>
      <c r="L324" s="165" t="s">
        <v>5200</v>
      </c>
      <c r="M324" s="16" t="s">
        <v>1455</v>
      </c>
      <c r="N324" s="16" t="s">
        <v>43</v>
      </c>
    </row>
    <row r="325" spans="1:14" ht="15.75" customHeight="1">
      <c r="A325" s="76" t="s">
        <v>1190</v>
      </c>
      <c r="B325" s="780">
        <v>324</v>
      </c>
      <c r="C325" s="52" t="s">
        <v>1456</v>
      </c>
      <c r="D325" s="773" t="s">
        <v>35</v>
      </c>
      <c r="E325" s="773" t="s">
        <v>718</v>
      </c>
      <c r="F325" s="16"/>
      <c r="G325" s="164" t="s">
        <v>5240</v>
      </c>
      <c r="H325" s="16" t="s">
        <v>1457</v>
      </c>
      <c r="I325" s="16" t="s">
        <v>1458</v>
      </c>
      <c r="J325" s="16">
        <v>2013</v>
      </c>
      <c r="K325" s="164" t="s">
        <v>25</v>
      </c>
      <c r="L325" s="165" t="s">
        <v>31</v>
      </c>
      <c r="M325" s="16" t="s">
        <v>1460</v>
      </c>
      <c r="N325" s="16" t="s">
        <v>43</v>
      </c>
    </row>
    <row r="326" spans="1:14" ht="15.75" customHeight="1">
      <c r="A326" s="76" t="s">
        <v>1190</v>
      </c>
      <c r="B326" s="780">
        <v>325</v>
      </c>
      <c r="C326" s="52" t="s">
        <v>1461</v>
      </c>
      <c r="D326" s="773" t="s">
        <v>35</v>
      </c>
      <c r="E326" s="773"/>
      <c r="F326" s="16"/>
      <c r="G326" s="164" t="s">
        <v>3593</v>
      </c>
      <c r="H326" s="16" t="s">
        <v>1462</v>
      </c>
      <c r="I326" s="16" t="s">
        <v>1463</v>
      </c>
      <c r="J326" s="16">
        <v>2013</v>
      </c>
      <c r="K326" s="164" t="s">
        <v>25</v>
      </c>
      <c r="L326" s="165" t="s">
        <v>30</v>
      </c>
      <c r="M326" s="16" t="s">
        <v>1465</v>
      </c>
      <c r="N326" s="16" t="s">
        <v>43</v>
      </c>
    </row>
    <row r="327" spans="1:14" ht="15.75" customHeight="1">
      <c r="A327" s="76" t="s">
        <v>1190</v>
      </c>
      <c r="B327" s="780">
        <v>326</v>
      </c>
      <c r="C327" s="52" t="s">
        <v>1466</v>
      </c>
      <c r="D327" s="773" t="s">
        <v>718</v>
      </c>
      <c r="E327" s="773"/>
      <c r="F327" s="16"/>
      <c r="G327" s="164" t="s">
        <v>59</v>
      </c>
      <c r="H327" s="16" t="s">
        <v>1467</v>
      </c>
      <c r="I327" s="16" t="s">
        <v>1468</v>
      </c>
      <c r="J327" s="16">
        <v>2013</v>
      </c>
      <c r="K327" s="164" t="s">
        <v>24</v>
      </c>
      <c r="L327" s="165" t="s">
        <v>29</v>
      </c>
      <c r="M327" s="16" t="s">
        <v>1440</v>
      </c>
      <c r="N327" s="16" t="s">
        <v>43</v>
      </c>
    </row>
    <row r="328" spans="1:14" ht="15.75" customHeight="1">
      <c r="A328" s="76" t="s">
        <v>1190</v>
      </c>
      <c r="B328" s="780">
        <v>327</v>
      </c>
      <c r="C328" s="52" t="s">
        <v>1470</v>
      </c>
      <c r="D328" s="773" t="s">
        <v>718</v>
      </c>
      <c r="E328" s="773"/>
      <c r="F328" s="16"/>
      <c r="G328" s="164" t="s">
        <v>5244</v>
      </c>
      <c r="H328" s="16" t="s">
        <v>1471</v>
      </c>
      <c r="I328" s="16" t="s">
        <v>1472</v>
      </c>
      <c r="J328" s="16">
        <v>2013</v>
      </c>
      <c r="K328" s="164" t="s">
        <v>25</v>
      </c>
      <c r="L328" s="165" t="s">
        <v>5200</v>
      </c>
      <c r="M328" s="16" t="s">
        <v>1474</v>
      </c>
      <c r="N328" s="16" t="s">
        <v>43</v>
      </c>
    </row>
    <row r="329" spans="1:14" ht="15.75" customHeight="1">
      <c r="A329" s="76" t="s">
        <v>1190</v>
      </c>
      <c r="B329" s="780">
        <v>328</v>
      </c>
      <c r="C329" s="52" t="s">
        <v>1475</v>
      </c>
      <c r="D329" s="773" t="s">
        <v>168</v>
      </c>
      <c r="E329" s="773"/>
      <c r="F329" s="16"/>
      <c r="G329" s="164" t="s">
        <v>59</v>
      </c>
      <c r="H329" s="16" t="s">
        <v>804</v>
      </c>
      <c r="I329" s="16" t="s">
        <v>805</v>
      </c>
      <c r="J329" s="16">
        <v>2013</v>
      </c>
      <c r="K329" s="164" t="s">
        <v>25</v>
      </c>
      <c r="L329" s="165" t="s">
        <v>5200</v>
      </c>
      <c r="M329" s="16" t="s">
        <v>1477</v>
      </c>
      <c r="N329" s="16" t="s">
        <v>43</v>
      </c>
    </row>
    <row r="330" spans="1:14" ht="15.75" customHeight="1">
      <c r="A330" s="76" t="s">
        <v>1478</v>
      </c>
      <c r="B330" s="780">
        <v>329</v>
      </c>
      <c r="C330" s="52" t="s">
        <v>1479</v>
      </c>
      <c r="D330" s="773" t="s">
        <v>718</v>
      </c>
      <c r="E330" s="773" t="s">
        <v>35</v>
      </c>
      <c r="F330" s="16"/>
      <c r="G330" s="164" t="s">
        <v>59</v>
      </c>
      <c r="H330" s="16" t="s">
        <v>1480</v>
      </c>
      <c r="I330" s="16" t="s">
        <v>245</v>
      </c>
      <c r="J330" s="16">
        <v>2016</v>
      </c>
      <c r="K330" s="164" t="s">
        <v>24</v>
      </c>
      <c r="L330" s="165" t="s">
        <v>28</v>
      </c>
      <c r="M330" s="16" t="s">
        <v>1482</v>
      </c>
      <c r="N330" s="16" t="s">
        <v>43</v>
      </c>
    </row>
    <row r="331" spans="1:14" ht="15.75" customHeight="1">
      <c r="A331" s="76" t="s">
        <v>1478</v>
      </c>
      <c r="B331" s="780">
        <v>330</v>
      </c>
      <c r="C331" s="52" t="s">
        <v>1483</v>
      </c>
      <c r="D331" s="773" t="s">
        <v>718</v>
      </c>
      <c r="E331" s="773"/>
      <c r="F331" s="16"/>
      <c r="G331" s="164" t="s">
        <v>59</v>
      </c>
      <c r="H331" s="16" t="s">
        <v>1024</v>
      </c>
      <c r="I331" s="16" t="s">
        <v>1239</v>
      </c>
      <c r="J331" s="16">
        <v>2016</v>
      </c>
      <c r="K331" s="164" t="s">
        <v>27</v>
      </c>
      <c r="L331" s="165" t="s">
        <v>31</v>
      </c>
      <c r="M331" s="16" t="s">
        <v>1485</v>
      </c>
      <c r="N331" s="16" t="s">
        <v>43</v>
      </c>
    </row>
    <row r="332" spans="1:14" ht="15.75" customHeight="1">
      <c r="A332" s="76" t="s">
        <v>1478</v>
      </c>
      <c r="B332" s="780">
        <v>331</v>
      </c>
      <c r="C332" s="69" t="s">
        <v>1486</v>
      </c>
      <c r="D332" s="773" t="s">
        <v>51</v>
      </c>
      <c r="E332" s="773"/>
      <c r="F332" s="16"/>
      <c r="G332" s="164" t="s">
        <v>5244</v>
      </c>
      <c r="H332" s="16" t="s">
        <v>1341</v>
      </c>
      <c r="I332" s="16" t="s">
        <v>1342</v>
      </c>
      <c r="J332" s="16">
        <v>2016</v>
      </c>
      <c r="K332" s="164" t="s">
        <v>24</v>
      </c>
      <c r="L332" s="165" t="s">
        <v>28</v>
      </c>
      <c r="M332" s="16" t="s">
        <v>1488</v>
      </c>
      <c r="N332" s="16" t="s">
        <v>43</v>
      </c>
    </row>
    <row r="333" spans="1:14" ht="15.75" customHeight="1">
      <c r="A333" s="76" t="s">
        <v>1478</v>
      </c>
      <c r="B333" s="780">
        <v>332</v>
      </c>
      <c r="C333" s="52" t="s">
        <v>1489</v>
      </c>
      <c r="D333" s="773" t="s">
        <v>35</v>
      </c>
      <c r="E333" s="773"/>
      <c r="F333" s="16"/>
      <c r="G333" s="164" t="s">
        <v>753</v>
      </c>
      <c r="H333" s="16" t="s">
        <v>799</v>
      </c>
      <c r="I333" s="16" t="s">
        <v>800</v>
      </c>
      <c r="J333" s="16">
        <v>2015</v>
      </c>
      <c r="K333" s="164" t="s">
        <v>25</v>
      </c>
      <c r="L333" s="165" t="s">
        <v>30</v>
      </c>
      <c r="M333" s="16" t="s">
        <v>1490</v>
      </c>
      <c r="N333" s="16" t="s">
        <v>43</v>
      </c>
    </row>
    <row r="334" spans="1:14" ht="15.75" customHeight="1">
      <c r="A334" s="76" t="s">
        <v>1478</v>
      </c>
      <c r="B334" s="780">
        <v>333</v>
      </c>
      <c r="C334" s="52" t="s">
        <v>1491</v>
      </c>
      <c r="D334" s="773" t="s">
        <v>718</v>
      </c>
      <c r="E334" s="773"/>
      <c r="F334" s="16"/>
      <c r="G334" s="164" t="s">
        <v>190</v>
      </c>
      <c r="H334" s="16" t="s">
        <v>1492</v>
      </c>
      <c r="I334" s="16" t="s">
        <v>1493</v>
      </c>
      <c r="J334" s="16">
        <v>2015</v>
      </c>
      <c r="K334" s="164" t="s">
        <v>24</v>
      </c>
      <c r="L334" s="165" t="s">
        <v>29</v>
      </c>
      <c r="M334" s="16" t="s">
        <v>1495</v>
      </c>
      <c r="N334" s="16" t="s">
        <v>43</v>
      </c>
    </row>
    <row r="335" spans="1:14" ht="15.75" customHeight="1">
      <c r="A335" s="76" t="s">
        <v>1478</v>
      </c>
      <c r="B335" s="780">
        <v>334</v>
      </c>
      <c r="C335" s="52" t="s">
        <v>1496</v>
      </c>
      <c r="D335" s="773" t="s">
        <v>51</v>
      </c>
      <c r="E335" s="773"/>
      <c r="F335" s="16"/>
      <c r="G335" s="164" t="s">
        <v>59</v>
      </c>
      <c r="H335" s="16" t="s">
        <v>1024</v>
      </c>
      <c r="I335" s="16" t="s">
        <v>430</v>
      </c>
      <c r="J335" s="16">
        <v>2015</v>
      </c>
      <c r="K335" s="164" t="s">
        <v>27</v>
      </c>
      <c r="L335" s="165" t="s">
        <v>31</v>
      </c>
      <c r="M335" s="16" t="s">
        <v>1498</v>
      </c>
      <c r="N335" s="16" t="s">
        <v>43</v>
      </c>
    </row>
    <row r="336" spans="1:14" ht="15.75" customHeight="1">
      <c r="A336" s="76" t="s">
        <v>1478</v>
      </c>
      <c r="B336" s="780">
        <v>335</v>
      </c>
      <c r="C336" s="52" t="s">
        <v>1499</v>
      </c>
      <c r="D336" s="773" t="s">
        <v>35</v>
      </c>
      <c r="E336" s="773"/>
      <c r="F336" s="16"/>
      <c r="G336" s="164" t="s">
        <v>37</v>
      </c>
      <c r="H336" s="16" t="s">
        <v>1500</v>
      </c>
      <c r="I336" s="16" t="s">
        <v>1501</v>
      </c>
      <c r="J336" s="16">
        <v>2015</v>
      </c>
      <c r="K336" s="164" t="s">
        <v>25</v>
      </c>
      <c r="L336" s="165" t="s">
        <v>29</v>
      </c>
      <c r="M336" s="16" t="s">
        <v>1503</v>
      </c>
      <c r="N336" s="16" t="s">
        <v>43</v>
      </c>
    </row>
    <row r="337" spans="1:14" ht="15.75" customHeight="1">
      <c r="A337" s="76" t="s">
        <v>1478</v>
      </c>
      <c r="B337" s="780">
        <v>336</v>
      </c>
      <c r="C337" s="52" t="s">
        <v>1504</v>
      </c>
      <c r="D337" s="773" t="s">
        <v>718</v>
      </c>
      <c r="E337" s="773"/>
      <c r="F337" s="16"/>
      <c r="G337" s="164" t="s">
        <v>59</v>
      </c>
      <c r="H337" s="16" t="s">
        <v>1024</v>
      </c>
      <c r="I337" s="16" t="s">
        <v>430</v>
      </c>
      <c r="J337" s="16">
        <v>2014</v>
      </c>
      <c r="K337" s="164" t="s">
        <v>27</v>
      </c>
      <c r="L337" s="165" t="s">
        <v>5200</v>
      </c>
      <c r="M337" s="16" t="s">
        <v>1505</v>
      </c>
      <c r="N337" s="16" t="s">
        <v>43</v>
      </c>
    </row>
    <row r="338" spans="1:14" ht="15.75" customHeight="1">
      <c r="A338" s="76" t="s">
        <v>1478</v>
      </c>
      <c r="B338" s="780">
        <v>337</v>
      </c>
      <c r="C338" s="52" t="s">
        <v>1506</v>
      </c>
      <c r="D338" s="773" t="s">
        <v>51</v>
      </c>
      <c r="E338" s="773"/>
      <c r="F338" s="16"/>
      <c r="G338" s="164" t="s">
        <v>11014</v>
      </c>
      <c r="H338" s="16" t="s">
        <v>1216</v>
      </c>
      <c r="I338" s="16" t="s">
        <v>1508</v>
      </c>
      <c r="J338" s="16">
        <v>2018</v>
      </c>
      <c r="K338" s="164" t="s">
        <v>25</v>
      </c>
      <c r="L338" s="165" t="s">
        <v>29</v>
      </c>
      <c r="M338" s="16" t="s">
        <v>1510</v>
      </c>
      <c r="N338" s="16" t="s">
        <v>43</v>
      </c>
    </row>
    <row r="339" spans="1:14" ht="15.75" customHeight="1">
      <c r="A339" s="76" t="s">
        <v>1478</v>
      </c>
      <c r="B339" s="780">
        <v>338</v>
      </c>
      <c r="C339" s="52" t="s">
        <v>1511</v>
      </c>
      <c r="D339" s="773" t="s">
        <v>35</v>
      </c>
      <c r="E339" s="773"/>
      <c r="F339" s="16"/>
      <c r="G339" s="164" t="s">
        <v>10999</v>
      </c>
      <c r="H339" s="16" t="s">
        <v>1512</v>
      </c>
      <c r="I339" s="16" t="s">
        <v>1513</v>
      </c>
      <c r="J339" s="16">
        <v>2017</v>
      </c>
      <c r="K339" s="164" t="s">
        <v>25</v>
      </c>
      <c r="L339" s="165" t="s">
        <v>30</v>
      </c>
      <c r="M339" s="16" t="s">
        <v>1510</v>
      </c>
      <c r="N339" s="16" t="s">
        <v>43</v>
      </c>
    </row>
    <row r="340" spans="1:14" ht="15.75" customHeight="1">
      <c r="A340" s="76" t="s">
        <v>1478</v>
      </c>
      <c r="B340" s="780">
        <v>339</v>
      </c>
      <c r="C340" s="52" t="s">
        <v>1225</v>
      </c>
      <c r="D340" s="773" t="s">
        <v>35</v>
      </c>
      <c r="E340" s="773"/>
      <c r="F340" s="16"/>
      <c r="G340" s="164" t="s">
        <v>59</v>
      </c>
      <c r="H340" s="16" t="s">
        <v>1046</v>
      </c>
      <c r="I340" s="16" t="s">
        <v>1035</v>
      </c>
      <c r="J340" s="16">
        <v>2018</v>
      </c>
      <c r="K340" s="164" t="s">
        <v>27</v>
      </c>
      <c r="L340" s="165" t="s">
        <v>30</v>
      </c>
      <c r="M340" s="16" t="s">
        <v>1510</v>
      </c>
      <c r="N340" s="16" t="s">
        <v>43</v>
      </c>
    </row>
    <row r="341" spans="1:14" ht="15.75" customHeight="1">
      <c r="A341" s="76" t="s">
        <v>1478</v>
      </c>
      <c r="B341" s="780">
        <v>340</v>
      </c>
      <c r="C341" s="52" t="s">
        <v>1231</v>
      </c>
      <c r="D341" s="773" t="s">
        <v>718</v>
      </c>
      <c r="E341" s="773"/>
      <c r="F341" s="16"/>
      <c r="G341" s="164" t="s">
        <v>10999</v>
      </c>
      <c r="H341" s="16" t="s">
        <v>1515</v>
      </c>
      <c r="I341" s="16" t="s">
        <v>1222</v>
      </c>
      <c r="J341" s="16">
        <v>2018</v>
      </c>
      <c r="K341" s="164" t="s">
        <v>26</v>
      </c>
      <c r="L341" s="165" t="s">
        <v>30</v>
      </c>
      <c r="M341" s="16" t="s">
        <v>1517</v>
      </c>
      <c r="N341" s="16" t="s">
        <v>43</v>
      </c>
    </row>
    <row r="342" spans="1:14" ht="15.75" customHeight="1">
      <c r="A342" s="76" t="s">
        <v>1478</v>
      </c>
      <c r="B342" s="780">
        <v>341</v>
      </c>
      <c r="C342" s="52" t="s">
        <v>1220</v>
      </c>
      <c r="D342" s="773" t="s">
        <v>718</v>
      </c>
      <c r="E342" s="773"/>
      <c r="F342" s="16"/>
      <c r="G342" s="164" t="s">
        <v>10999</v>
      </c>
      <c r="H342" s="16" t="s">
        <v>1221</v>
      </c>
      <c r="I342" s="16" t="s">
        <v>1222</v>
      </c>
      <c r="J342" s="16">
        <v>2018</v>
      </c>
      <c r="K342" s="164" t="s">
        <v>26</v>
      </c>
      <c r="L342" s="165" t="s">
        <v>30</v>
      </c>
      <c r="M342" s="16" t="s">
        <v>1519</v>
      </c>
      <c r="N342" s="16" t="s">
        <v>43</v>
      </c>
    </row>
    <row r="343" spans="1:14" ht="15.75" customHeight="1">
      <c r="A343" s="76" t="s">
        <v>1478</v>
      </c>
      <c r="B343" s="780">
        <v>342</v>
      </c>
      <c r="C343" s="52" t="s">
        <v>1228</v>
      </c>
      <c r="D343" s="772" t="s">
        <v>35</v>
      </c>
      <c r="E343" s="772"/>
      <c r="F343" s="16"/>
      <c r="G343" s="164" t="s">
        <v>753</v>
      </c>
      <c r="H343" s="16" t="s">
        <v>1229</v>
      </c>
      <c r="I343" s="16" t="s">
        <v>874</v>
      </c>
      <c r="J343" s="16">
        <v>2018</v>
      </c>
      <c r="K343" s="164" t="s">
        <v>5200</v>
      </c>
      <c r="L343" s="165" t="s">
        <v>30</v>
      </c>
      <c r="M343" s="16" t="s">
        <v>1510</v>
      </c>
      <c r="N343" s="16" t="s">
        <v>43</v>
      </c>
    </row>
    <row r="344" spans="1:14" ht="15.75" customHeight="1">
      <c r="A344" s="76" t="s">
        <v>1478</v>
      </c>
      <c r="B344" s="780">
        <v>343</v>
      </c>
      <c r="C344" s="52" t="s">
        <v>1521</v>
      </c>
      <c r="D344" s="773" t="s">
        <v>718</v>
      </c>
      <c r="E344" s="773" t="s">
        <v>35</v>
      </c>
      <c r="F344" s="16"/>
      <c r="G344" s="164" t="s">
        <v>10999</v>
      </c>
      <c r="H344" s="16" t="s">
        <v>1216</v>
      </c>
      <c r="I344" s="16" t="s">
        <v>1522</v>
      </c>
      <c r="J344" s="16">
        <v>2018</v>
      </c>
      <c r="K344" s="164" t="s">
        <v>5200</v>
      </c>
      <c r="L344" s="165" t="s">
        <v>30</v>
      </c>
      <c r="M344" s="16" t="s">
        <v>1510</v>
      </c>
      <c r="N344" s="16" t="s">
        <v>43</v>
      </c>
    </row>
    <row r="345" spans="1:14" ht="15.75" customHeight="1">
      <c r="A345" s="76" t="s">
        <v>1478</v>
      </c>
      <c r="B345" s="780">
        <v>344</v>
      </c>
      <c r="C345" s="52" t="s">
        <v>1523</v>
      </c>
      <c r="D345" s="773" t="s">
        <v>35</v>
      </c>
      <c r="E345" s="773"/>
      <c r="F345" s="16"/>
      <c r="G345" s="164" t="s">
        <v>298</v>
      </c>
      <c r="H345" s="16" t="s">
        <v>299</v>
      </c>
      <c r="I345" s="16" t="s">
        <v>1524</v>
      </c>
      <c r="J345" s="16">
        <v>2017</v>
      </c>
      <c r="K345" s="164" t="s">
        <v>25</v>
      </c>
      <c r="L345" s="165" t="s">
        <v>31</v>
      </c>
      <c r="M345" s="16" t="s">
        <v>1510</v>
      </c>
      <c r="N345" s="16" t="s">
        <v>43</v>
      </c>
    </row>
    <row r="346" spans="1:14" ht="15.75" customHeight="1">
      <c r="A346" s="76" t="s">
        <v>1478</v>
      </c>
      <c r="B346" s="780">
        <v>345</v>
      </c>
      <c r="C346" s="52" t="s">
        <v>1526</v>
      </c>
      <c r="D346" s="773" t="s">
        <v>35</v>
      </c>
      <c r="E346" s="773"/>
      <c r="F346" s="16"/>
      <c r="G346" s="164" t="s">
        <v>5244</v>
      </c>
      <c r="H346" s="16" t="s">
        <v>1527</v>
      </c>
      <c r="I346" s="16" t="s">
        <v>1528</v>
      </c>
      <c r="J346" s="16">
        <v>2012</v>
      </c>
      <c r="K346" s="164" t="s">
        <v>25</v>
      </c>
      <c r="L346" s="165" t="s">
        <v>29</v>
      </c>
      <c r="M346" s="16" t="s">
        <v>1530</v>
      </c>
      <c r="N346" s="16" t="s">
        <v>43</v>
      </c>
    </row>
    <row r="347" spans="1:14" ht="15.75" customHeight="1">
      <c r="A347" s="76" t="s">
        <v>1478</v>
      </c>
      <c r="B347" s="780">
        <v>346</v>
      </c>
      <c r="C347" s="52" t="s">
        <v>1531</v>
      </c>
      <c r="D347" s="773" t="s">
        <v>72</v>
      </c>
      <c r="E347" s="773"/>
      <c r="F347" s="16"/>
      <c r="G347" s="164" t="s">
        <v>5244</v>
      </c>
      <c r="H347" s="16" t="s">
        <v>1532</v>
      </c>
      <c r="I347" s="16" t="s">
        <v>1533</v>
      </c>
      <c r="J347" s="16">
        <v>2011</v>
      </c>
      <c r="K347" s="164" t="s">
        <v>25</v>
      </c>
      <c r="L347" s="165" t="s">
        <v>28</v>
      </c>
      <c r="M347" s="16" t="s">
        <v>1535</v>
      </c>
      <c r="N347" s="16" t="s">
        <v>43</v>
      </c>
    </row>
    <row r="348" spans="1:14" ht="15.75" customHeight="1">
      <c r="A348" s="76" t="s">
        <v>1478</v>
      </c>
      <c r="B348" s="780">
        <v>347</v>
      </c>
      <c r="C348" s="52" t="s">
        <v>1536</v>
      </c>
      <c r="D348" s="773" t="s">
        <v>718</v>
      </c>
      <c r="E348" s="773" t="s">
        <v>35</v>
      </c>
      <c r="F348" s="16"/>
      <c r="G348" s="164" t="s">
        <v>190</v>
      </c>
      <c r="H348" s="16" t="s">
        <v>1537</v>
      </c>
      <c r="I348" s="16" t="s">
        <v>1538</v>
      </c>
      <c r="J348" s="16">
        <v>2016</v>
      </c>
      <c r="K348" s="164" t="s">
        <v>26</v>
      </c>
      <c r="L348" s="165" t="s">
        <v>29</v>
      </c>
      <c r="M348" s="16" t="s">
        <v>1540</v>
      </c>
      <c r="N348" s="16" t="s">
        <v>43</v>
      </c>
    </row>
    <row r="349" spans="1:14" ht="15.75" customHeight="1">
      <c r="A349" s="76" t="s">
        <v>1478</v>
      </c>
      <c r="B349" s="780">
        <v>348</v>
      </c>
      <c r="C349" s="52" t="s">
        <v>1541</v>
      </c>
      <c r="D349" s="773" t="s">
        <v>718</v>
      </c>
      <c r="E349" s="773" t="s">
        <v>72</v>
      </c>
      <c r="F349" s="16"/>
      <c r="G349" s="164" t="s">
        <v>5244</v>
      </c>
      <c r="H349" s="16" t="s">
        <v>1542</v>
      </c>
      <c r="I349" s="16" t="s">
        <v>1543</v>
      </c>
      <c r="J349" s="16">
        <v>2011</v>
      </c>
      <c r="K349" s="164" t="s">
        <v>25</v>
      </c>
      <c r="L349" s="165" t="s">
        <v>29</v>
      </c>
      <c r="M349" s="16" t="s">
        <v>1545</v>
      </c>
      <c r="N349" s="16" t="s">
        <v>43</v>
      </c>
    </row>
    <row r="350" spans="1:14" ht="15.75" customHeight="1">
      <c r="A350" s="76" t="s">
        <v>1478</v>
      </c>
      <c r="B350" s="780">
        <v>349</v>
      </c>
      <c r="C350" s="52" t="s">
        <v>1546</v>
      </c>
      <c r="D350" s="773" t="s">
        <v>718</v>
      </c>
      <c r="E350" s="773" t="s">
        <v>35</v>
      </c>
      <c r="F350" s="16"/>
      <c r="G350" s="164" t="s">
        <v>59</v>
      </c>
      <c r="H350" s="16" t="s">
        <v>1024</v>
      </c>
      <c r="I350" s="16" t="s">
        <v>805</v>
      </c>
      <c r="J350" s="16">
        <v>2011</v>
      </c>
      <c r="K350" s="164" t="s">
        <v>27</v>
      </c>
      <c r="L350" s="165" t="s">
        <v>31</v>
      </c>
      <c r="M350" s="16" t="s">
        <v>1547</v>
      </c>
      <c r="N350" s="16" t="s">
        <v>43</v>
      </c>
    </row>
    <row r="351" spans="1:14" ht="15.75" customHeight="1">
      <c r="A351" s="76" t="s">
        <v>1478</v>
      </c>
      <c r="B351" s="780">
        <v>350</v>
      </c>
      <c r="C351" s="52" t="s">
        <v>1548</v>
      </c>
      <c r="D351" s="773" t="s">
        <v>72</v>
      </c>
      <c r="E351" s="773"/>
      <c r="F351" s="16"/>
      <c r="G351" s="164" t="s">
        <v>11004</v>
      </c>
      <c r="H351" s="16" t="s">
        <v>1403</v>
      </c>
      <c r="I351" s="16" t="s">
        <v>573</v>
      </c>
      <c r="J351" s="16">
        <v>2010</v>
      </c>
      <c r="K351" s="164" t="s">
        <v>27</v>
      </c>
      <c r="L351" s="165" t="s">
        <v>31</v>
      </c>
      <c r="M351" s="16" t="s">
        <v>1550</v>
      </c>
      <c r="N351" s="16" t="s">
        <v>43</v>
      </c>
    </row>
    <row r="352" spans="1:14" ht="15.75" customHeight="1">
      <c r="A352" s="76" t="s">
        <v>1478</v>
      </c>
      <c r="B352" s="780">
        <v>351</v>
      </c>
      <c r="C352" s="52" t="s">
        <v>1551</v>
      </c>
      <c r="D352" s="773" t="s">
        <v>72</v>
      </c>
      <c r="E352" s="773" t="s">
        <v>35</v>
      </c>
      <c r="F352" s="16"/>
      <c r="G352" s="164" t="s">
        <v>59</v>
      </c>
      <c r="H352" s="54" t="s">
        <v>1552</v>
      </c>
      <c r="I352" s="81" t="s">
        <v>1553</v>
      </c>
      <c r="J352" s="54">
        <v>2016</v>
      </c>
      <c r="K352" s="164" t="s">
        <v>25</v>
      </c>
      <c r="L352" s="165" t="s">
        <v>5200</v>
      </c>
      <c r="M352" s="54" t="s">
        <v>1554</v>
      </c>
      <c r="N352" s="16"/>
    </row>
    <row r="353" spans="1:14" ht="15.75" customHeight="1">
      <c r="A353" s="76" t="s">
        <v>1478</v>
      </c>
      <c r="B353" s="780">
        <v>352</v>
      </c>
      <c r="C353" s="52" t="s">
        <v>1555</v>
      </c>
      <c r="D353" s="773" t="s">
        <v>72</v>
      </c>
      <c r="E353" s="773"/>
      <c r="F353" s="16"/>
      <c r="G353" s="164" t="s">
        <v>59</v>
      </c>
      <c r="H353" s="16" t="s">
        <v>1024</v>
      </c>
      <c r="I353" s="16" t="s">
        <v>430</v>
      </c>
      <c r="J353" s="16">
        <v>2007</v>
      </c>
      <c r="K353" s="164" t="s">
        <v>27</v>
      </c>
      <c r="L353" s="165" t="s">
        <v>5200</v>
      </c>
      <c r="M353" s="16" t="s">
        <v>1556</v>
      </c>
      <c r="N353" s="16" t="s">
        <v>43</v>
      </c>
    </row>
    <row r="354" spans="1:14" ht="15.75" customHeight="1">
      <c r="A354" s="76" t="s">
        <v>1478</v>
      </c>
      <c r="B354" s="780">
        <v>353</v>
      </c>
      <c r="C354" s="52" t="s">
        <v>1557</v>
      </c>
      <c r="D354" s="773" t="s">
        <v>72</v>
      </c>
      <c r="E354" s="773"/>
      <c r="F354" s="16"/>
      <c r="G354" s="164" t="s">
        <v>59</v>
      </c>
      <c r="H354" s="16" t="s">
        <v>1024</v>
      </c>
      <c r="I354" s="16" t="s">
        <v>430</v>
      </c>
      <c r="J354" s="16">
        <v>2006</v>
      </c>
      <c r="K354" s="164" t="s">
        <v>27</v>
      </c>
      <c r="L354" s="165" t="s">
        <v>5200</v>
      </c>
      <c r="M354" s="16" t="s">
        <v>1558</v>
      </c>
      <c r="N354" s="16" t="s">
        <v>43</v>
      </c>
    </row>
    <row r="355" spans="1:14" ht="15.75" customHeight="1">
      <c r="A355" s="76" t="s">
        <v>1478</v>
      </c>
      <c r="B355" s="780">
        <v>354</v>
      </c>
      <c r="C355" s="52" t="s">
        <v>1559</v>
      </c>
      <c r="D355" s="773" t="s">
        <v>72</v>
      </c>
      <c r="E355" s="773"/>
      <c r="F355" s="16"/>
      <c r="G355" s="164" t="s">
        <v>59</v>
      </c>
      <c r="H355" s="16" t="s">
        <v>1560</v>
      </c>
      <c r="I355" s="16" t="s">
        <v>430</v>
      </c>
      <c r="J355" s="16">
        <v>2006</v>
      </c>
      <c r="K355" s="164" t="s">
        <v>27</v>
      </c>
      <c r="L355" s="165" t="s">
        <v>5200</v>
      </c>
      <c r="M355" s="16" t="s">
        <v>1561</v>
      </c>
      <c r="N355" s="16" t="s">
        <v>43</v>
      </c>
    </row>
    <row r="356" spans="1:14" ht="15.75" customHeight="1">
      <c r="A356" s="76" t="s">
        <v>1478</v>
      </c>
      <c r="B356" s="780">
        <v>355</v>
      </c>
      <c r="C356" s="52" t="s">
        <v>1562</v>
      </c>
      <c r="D356" s="773" t="s">
        <v>72</v>
      </c>
      <c r="E356" s="773" t="s">
        <v>718</v>
      </c>
      <c r="F356" s="16"/>
      <c r="G356" s="164" t="s">
        <v>59</v>
      </c>
      <c r="H356" s="16" t="s">
        <v>1024</v>
      </c>
      <c r="I356" s="16" t="s">
        <v>430</v>
      </c>
      <c r="J356" s="16">
        <v>2004</v>
      </c>
      <c r="K356" s="164" t="s">
        <v>27</v>
      </c>
      <c r="L356" s="165" t="s">
        <v>5200</v>
      </c>
      <c r="M356" s="16" t="s">
        <v>1561</v>
      </c>
      <c r="N356" s="16" t="s">
        <v>43</v>
      </c>
    </row>
    <row r="357" spans="1:14" ht="15.75" customHeight="1">
      <c r="A357" s="76" t="s">
        <v>1478</v>
      </c>
      <c r="B357" s="780">
        <v>356</v>
      </c>
      <c r="C357" s="52" t="s">
        <v>1563</v>
      </c>
      <c r="D357" s="773" t="s">
        <v>718</v>
      </c>
      <c r="E357" s="773"/>
      <c r="F357" s="16"/>
      <c r="G357" s="164" t="s">
        <v>59</v>
      </c>
      <c r="H357" s="16" t="s">
        <v>1024</v>
      </c>
      <c r="I357" s="16" t="s">
        <v>430</v>
      </c>
      <c r="J357" s="16">
        <v>2003</v>
      </c>
      <c r="K357" s="164" t="s">
        <v>27</v>
      </c>
      <c r="L357" s="165" t="s">
        <v>5200</v>
      </c>
      <c r="M357" s="16" t="s">
        <v>1564</v>
      </c>
      <c r="N357" s="16" t="s">
        <v>43</v>
      </c>
    </row>
    <row r="358" spans="1:14" ht="15.75" customHeight="1">
      <c r="A358" s="76" t="s">
        <v>1478</v>
      </c>
      <c r="B358" s="780">
        <v>357</v>
      </c>
      <c r="C358" s="52" t="s">
        <v>1565</v>
      </c>
      <c r="D358" s="773" t="s">
        <v>35</v>
      </c>
      <c r="E358" s="773"/>
      <c r="F358" s="16"/>
      <c r="G358" s="164" t="s">
        <v>59</v>
      </c>
      <c r="H358" s="16" t="s">
        <v>1024</v>
      </c>
      <c r="I358" s="16" t="s">
        <v>430</v>
      </c>
      <c r="J358" s="16">
        <v>2002</v>
      </c>
      <c r="K358" s="164" t="s">
        <v>27</v>
      </c>
      <c r="L358" s="165" t="s">
        <v>5200</v>
      </c>
      <c r="M358" s="16" t="s">
        <v>1564</v>
      </c>
      <c r="N358" s="16" t="s">
        <v>43</v>
      </c>
    </row>
    <row r="359" spans="1:14" ht="15.75" customHeight="1">
      <c r="A359" s="76" t="s">
        <v>1478</v>
      </c>
      <c r="B359" s="780">
        <v>358</v>
      </c>
      <c r="C359" s="52" t="s">
        <v>1566</v>
      </c>
      <c r="D359" s="773" t="s">
        <v>72</v>
      </c>
      <c r="E359" s="773" t="s">
        <v>35</v>
      </c>
      <c r="F359" s="16"/>
      <c r="G359" s="164" t="s">
        <v>59</v>
      </c>
      <c r="H359" s="16" t="s">
        <v>1024</v>
      </c>
      <c r="I359" s="16" t="s">
        <v>430</v>
      </c>
      <c r="J359" s="16">
        <v>2002</v>
      </c>
      <c r="K359" s="164" t="s">
        <v>27</v>
      </c>
      <c r="L359" s="165" t="s">
        <v>5200</v>
      </c>
      <c r="M359" s="16" t="s">
        <v>1567</v>
      </c>
      <c r="N359" s="16" t="s">
        <v>43</v>
      </c>
    </row>
    <row r="360" spans="1:14" ht="15.75" customHeight="1">
      <c r="A360" s="76" t="s">
        <v>1478</v>
      </c>
      <c r="B360" s="780">
        <v>359</v>
      </c>
      <c r="C360" s="52" t="s">
        <v>1568</v>
      </c>
      <c r="D360" s="773" t="s">
        <v>35</v>
      </c>
      <c r="E360" s="773"/>
      <c r="F360" s="16"/>
      <c r="G360" s="164" t="s">
        <v>59</v>
      </c>
      <c r="H360" s="16" t="s">
        <v>1024</v>
      </c>
      <c r="I360" s="16" t="s">
        <v>430</v>
      </c>
      <c r="J360" s="16">
        <v>2001</v>
      </c>
      <c r="K360" s="164" t="s">
        <v>27</v>
      </c>
      <c r="L360" s="165" t="s">
        <v>5200</v>
      </c>
      <c r="M360" s="16" t="s">
        <v>1567</v>
      </c>
      <c r="N360" s="16" t="s">
        <v>43</v>
      </c>
    </row>
    <row r="361" spans="1:14" ht="15.75" customHeight="1">
      <c r="A361" s="76" t="s">
        <v>1478</v>
      </c>
      <c r="B361" s="780">
        <v>360</v>
      </c>
      <c r="C361" s="52" t="s">
        <v>1569</v>
      </c>
      <c r="D361" s="773" t="s">
        <v>35</v>
      </c>
      <c r="E361" s="773" t="s">
        <v>718</v>
      </c>
      <c r="F361" s="16"/>
      <c r="G361" s="164" t="s">
        <v>59</v>
      </c>
      <c r="H361" s="16" t="s">
        <v>1024</v>
      </c>
      <c r="I361" s="16" t="s">
        <v>430</v>
      </c>
      <c r="J361" s="16">
        <v>2001</v>
      </c>
      <c r="K361" s="164" t="s">
        <v>27</v>
      </c>
      <c r="L361" s="165" t="s">
        <v>5200</v>
      </c>
      <c r="M361" s="16" t="s">
        <v>1567</v>
      </c>
      <c r="N361" s="16" t="s">
        <v>43</v>
      </c>
    </row>
    <row r="362" spans="1:14" ht="15.75" customHeight="1">
      <c r="A362" s="76" t="s">
        <v>1478</v>
      </c>
      <c r="B362" s="780">
        <v>361</v>
      </c>
      <c r="C362" s="52" t="s">
        <v>1570</v>
      </c>
      <c r="D362" s="773" t="s">
        <v>35</v>
      </c>
      <c r="E362" s="773"/>
      <c r="F362" s="16"/>
      <c r="G362" s="164" t="s">
        <v>59</v>
      </c>
      <c r="H362" s="16" t="s">
        <v>1024</v>
      </c>
      <c r="I362" s="16" t="s">
        <v>430</v>
      </c>
      <c r="J362" s="54">
        <v>2006</v>
      </c>
      <c r="K362" s="164" t="s">
        <v>27</v>
      </c>
      <c r="L362" s="165" t="s">
        <v>5200</v>
      </c>
      <c r="M362" s="16" t="s">
        <v>1567</v>
      </c>
      <c r="N362" s="16" t="s">
        <v>43</v>
      </c>
    </row>
    <row r="363" spans="1:14" ht="15.75" customHeight="1">
      <c r="A363" s="76" t="s">
        <v>1478</v>
      </c>
      <c r="B363" s="780">
        <v>362</v>
      </c>
      <c r="C363" s="52" t="s">
        <v>1571</v>
      </c>
      <c r="D363" s="773" t="s">
        <v>35</v>
      </c>
      <c r="E363" s="773"/>
      <c r="F363" s="16"/>
      <c r="G363" s="164" t="s">
        <v>59</v>
      </c>
      <c r="H363" s="16" t="s">
        <v>1024</v>
      </c>
      <c r="I363" s="16" t="s">
        <v>430</v>
      </c>
      <c r="J363" s="54">
        <v>2003</v>
      </c>
      <c r="K363" s="164" t="s">
        <v>27</v>
      </c>
      <c r="L363" s="165" t="s">
        <v>5200</v>
      </c>
      <c r="M363" s="16" t="s">
        <v>1567</v>
      </c>
      <c r="N363" s="16" t="s">
        <v>43</v>
      </c>
    </row>
    <row r="364" spans="1:14" ht="15.75" customHeight="1">
      <c r="A364" s="76" t="s">
        <v>1572</v>
      </c>
      <c r="B364" s="780">
        <v>363</v>
      </c>
      <c r="C364" s="77" t="s">
        <v>1573</v>
      </c>
      <c r="D364" s="773" t="s">
        <v>35</v>
      </c>
      <c r="E364" s="773"/>
      <c r="F364" s="14" t="s">
        <v>1574</v>
      </c>
      <c r="G364" s="167" t="s">
        <v>5244</v>
      </c>
      <c r="H364" s="14" t="s">
        <v>1575</v>
      </c>
      <c r="I364" s="14" t="s">
        <v>1576</v>
      </c>
      <c r="J364" s="14">
        <v>2021</v>
      </c>
      <c r="K364" s="161" t="s">
        <v>24</v>
      </c>
      <c r="L364" s="166" t="s">
        <v>28</v>
      </c>
      <c r="M364" s="14" t="s">
        <v>1578</v>
      </c>
      <c r="N364" s="14" t="s">
        <v>43</v>
      </c>
    </row>
    <row r="365" spans="1:14" ht="15.75" customHeight="1">
      <c r="A365" s="76" t="s">
        <v>1572</v>
      </c>
      <c r="B365" s="780">
        <v>364</v>
      </c>
      <c r="C365" s="69" t="s">
        <v>1579</v>
      </c>
      <c r="D365" s="773" t="s">
        <v>35</v>
      </c>
      <c r="E365" s="773"/>
      <c r="F365" s="46"/>
      <c r="G365" s="163" t="s">
        <v>1603</v>
      </c>
      <c r="H365" s="46" t="s">
        <v>1580</v>
      </c>
      <c r="I365" s="46" t="s">
        <v>1581</v>
      </c>
      <c r="J365" s="46">
        <v>2021</v>
      </c>
      <c r="K365" s="164" t="s">
        <v>25</v>
      </c>
      <c r="L365" s="165" t="s">
        <v>30</v>
      </c>
      <c r="M365" s="46" t="s">
        <v>1583</v>
      </c>
      <c r="N365" s="45" t="s">
        <v>43</v>
      </c>
    </row>
    <row r="366" spans="1:14" ht="15.75" customHeight="1">
      <c r="A366" s="76" t="s">
        <v>1572</v>
      </c>
      <c r="B366" s="780">
        <v>365</v>
      </c>
      <c r="C366" s="69" t="s">
        <v>1584</v>
      </c>
      <c r="D366" s="773" t="s">
        <v>35</v>
      </c>
      <c r="E366" s="773" t="s">
        <v>718</v>
      </c>
      <c r="F366" s="46"/>
      <c r="G366" s="163" t="s">
        <v>1603</v>
      </c>
      <c r="H366" s="46" t="s">
        <v>1580</v>
      </c>
      <c r="I366" s="46" t="s">
        <v>1581</v>
      </c>
      <c r="J366" s="46">
        <v>2021</v>
      </c>
      <c r="K366" s="164" t="s">
        <v>25</v>
      </c>
      <c r="L366" s="165" t="s">
        <v>30</v>
      </c>
      <c r="M366" s="46" t="s">
        <v>1586</v>
      </c>
      <c r="N366" s="45" t="s">
        <v>43</v>
      </c>
    </row>
    <row r="367" spans="1:14" ht="15.75" customHeight="1">
      <c r="A367" s="76" t="s">
        <v>1572</v>
      </c>
      <c r="B367" s="780">
        <v>366</v>
      </c>
      <c r="C367" s="69" t="s">
        <v>1587</v>
      </c>
      <c r="D367" s="773" t="s">
        <v>72</v>
      </c>
      <c r="E367" s="773" t="s">
        <v>35</v>
      </c>
      <c r="F367" s="46" t="s">
        <v>1588</v>
      </c>
      <c r="G367" s="163" t="s">
        <v>10999</v>
      </c>
      <c r="H367" s="46" t="s">
        <v>1512</v>
      </c>
      <c r="I367" s="46" t="s">
        <v>1513</v>
      </c>
      <c r="J367" s="46">
        <v>2021</v>
      </c>
      <c r="K367" s="164" t="s">
        <v>26</v>
      </c>
      <c r="L367" s="165" t="s">
        <v>30</v>
      </c>
      <c r="M367" s="46" t="s">
        <v>1589</v>
      </c>
      <c r="N367" s="46" t="s">
        <v>43</v>
      </c>
    </row>
    <row r="368" spans="1:14" ht="15.75" customHeight="1">
      <c r="A368" s="76" t="s">
        <v>1572</v>
      </c>
      <c r="B368" s="780">
        <v>367</v>
      </c>
      <c r="C368" s="69" t="s">
        <v>1590</v>
      </c>
      <c r="D368" s="773" t="s">
        <v>718</v>
      </c>
      <c r="E368" s="773" t="s">
        <v>35</v>
      </c>
      <c r="F368" s="46" t="s">
        <v>1591</v>
      </c>
      <c r="G368" s="163" t="s">
        <v>59</v>
      </c>
      <c r="H368" s="46" t="s">
        <v>1592</v>
      </c>
      <c r="I368" s="45" t="s">
        <v>1593</v>
      </c>
      <c r="J368" s="46">
        <v>2021</v>
      </c>
      <c r="K368" s="164" t="s">
        <v>26</v>
      </c>
      <c r="L368" s="165" t="s">
        <v>5200</v>
      </c>
      <c r="M368" s="46" t="s">
        <v>1595</v>
      </c>
      <c r="N368" s="46" t="s">
        <v>43</v>
      </c>
    </row>
    <row r="369" spans="1:14" ht="15.75" customHeight="1">
      <c r="A369" s="76" t="s">
        <v>1572</v>
      </c>
      <c r="B369" s="780">
        <v>368</v>
      </c>
      <c r="C369" s="69" t="s">
        <v>1596</v>
      </c>
      <c r="D369" s="773" t="s">
        <v>51</v>
      </c>
      <c r="E369" s="773" t="s">
        <v>718</v>
      </c>
      <c r="F369" s="46" t="s">
        <v>1597</v>
      </c>
      <c r="G369" s="163" t="s">
        <v>11016</v>
      </c>
      <c r="H369" s="46" t="s">
        <v>1598</v>
      </c>
      <c r="I369" s="46" t="s">
        <v>278</v>
      </c>
      <c r="J369" s="46">
        <v>2021</v>
      </c>
      <c r="K369" s="164" t="s">
        <v>25</v>
      </c>
      <c r="L369" s="165" t="s">
        <v>29</v>
      </c>
      <c r="M369" s="46" t="s">
        <v>1600</v>
      </c>
      <c r="N369" s="46" t="s">
        <v>43</v>
      </c>
    </row>
    <row r="370" spans="1:14" ht="15.75" customHeight="1">
      <c r="A370" s="76" t="s">
        <v>1572</v>
      </c>
      <c r="B370" s="780">
        <v>369</v>
      </c>
      <c r="C370" s="69" t="s">
        <v>1601</v>
      </c>
      <c r="D370" s="773" t="s">
        <v>35</v>
      </c>
      <c r="E370" s="773"/>
      <c r="F370" s="46" t="s">
        <v>1602</v>
      </c>
      <c r="G370" s="163" t="s">
        <v>1603</v>
      </c>
      <c r="H370" s="46" t="s">
        <v>1604</v>
      </c>
      <c r="I370" s="46" t="s">
        <v>1605</v>
      </c>
      <c r="J370" s="46">
        <v>2021</v>
      </c>
      <c r="K370" s="164" t="s">
        <v>25</v>
      </c>
      <c r="L370" s="165" t="s">
        <v>30</v>
      </c>
      <c r="M370" s="46" t="s">
        <v>1607</v>
      </c>
      <c r="N370" s="46" t="s">
        <v>43</v>
      </c>
    </row>
    <row r="371" spans="1:14" ht="15.75" customHeight="1">
      <c r="A371" s="76" t="s">
        <v>1572</v>
      </c>
      <c r="B371" s="780">
        <v>370</v>
      </c>
      <c r="C371" s="69" t="s">
        <v>1608</v>
      </c>
      <c r="D371" s="773" t="s">
        <v>35</v>
      </c>
      <c r="E371" s="773"/>
      <c r="F371" s="46" t="s">
        <v>1609</v>
      </c>
      <c r="G371" s="163" t="s">
        <v>59</v>
      </c>
      <c r="H371" s="46" t="s">
        <v>1610</v>
      </c>
      <c r="I371" s="46" t="s">
        <v>501</v>
      </c>
      <c r="J371" s="46">
        <v>2021</v>
      </c>
      <c r="K371" s="164" t="s">
        <v>27</v>
      </c>
      <c r="L371" s="165" t="s">
        <v>5200</v>
      </c>
      <c r="M371" s="46" t="s">
        <v>1612</v>
      </c>
      <c r="N371" s="46" t="s">
        <v>43</v>
      </c>
    </row>
    <row r="372" spans="1:14" ht="15.75" customHeight="1">
      <c r="A372" s="76" t="s">
        <v>1572</v>
      </c>
      <c r="B372" s="780">
        <v>371</v>
      </c>
      <c r="C372" s="52" t="s">
        <v>1208</v>
      </c>
      <c r="D372" s="773" t="s">
        <v>35</v>
      </c>
      <c r="E372" s="773"/>
      <c r="F372" s="16"/>
      <c r="G372" s="164" t="s">
        <v>59</v>
      </c>
      <c r="H372" s="16" t="s">
        <v>1046</v>
      </c>
      <c r="I372" s="16" t="s">
        <v>1035</v>
      </c>
      <c r="J372" s="16">
        <v>2019</v>
      </c>
      <c r="K372" s="164" t="s">
        <v>27</v>
      </c>
      <c r="L372" s="165" t="s">
        <v>5200</v>
      </c>
      <c r="M372" s="16" t="s">
        <v>1613</v>
      </c>
      <c r="N372" s="16" t="s">
        <v>43</v>
      </c>
    </row>
    <row r="373" spans="1:14" ht="15.75" customHeight="1">
      <c r="A373" s="76" t="s">
        <v>1572</v>
      </c>
      <c r="B373" s="780">
        <v>372</v>
      </c>
      <c r="C373" s="52" t="s">
        <v>1203</v>
      </c>
      <c r="D373" s="773" t="s">
        <v>35</v>
      </c>
      <c r="E373" s="773"/>
      <c r="F373" s="16"/>
      <c r="G373" s="164" t="s">
        <v>5240</v>
      </c>
      <c r="H373" s="16" t="s">
        <v>1204</v>
      </c>
      <c r="I373" s="16" t="s">
        <v>1205</v>
      </c>
      <c r="J373" s="16">
        <v>2019</v>
      </c>
      <c r="K373" s="164" t="s">
        <v>24</v>
      </c>
      <c r="L373" s="165" t="s">
        <v>28</v>
      </c>
      <c r="M373" s="16" t="s">
        <v>1613</v>
      </c>
      <c r="N373" s="16" t="s">
        <v>43</v>
      </c>
    </row>
    <row r="374" spans="1:14" ht="15.75" customHeight="1">
      <c r="A374" s="76" t="s">
        <v>1572</v>
      </c>
      <c r="B374" s="780">
        <v>373</v>
      </c>
      <c r="C374" s="52" t="s">
        <v>1614</v>
      </c>
      <c r="D374" s="773" t="s">
        <v>35</v>
      </c>
      <c r="E374" s="773"/>
      <c r="F374" s="16"/>
      <c r="G374" s="164" t="s">
        <v>3593</v>
      </c>
      <c r="H374" s="16" t="s">
        <v>1615</v>
      </c>
      <c r="I374" s="16" t="s">
        <v>1616</v>
      </c>
      <c r="J374" s="16">
        <v>2018</v>
      </c>
      <c r="K374" s="164" t="s">
        <v>24</v>
      </c>
      <c r="L374" s="165" t="s">
        <v>28</v>
      </c>
      <c r="M374" s="16" t="s">
        <v>1613</v>
      </c>
      <c r="N374" s="16" t="s">
        <v>43</v>
      </c>
    </row>
    <row r="375" spans="1:14" ht="15.75" customHeight="1">
      <c r="A375" s="76" t="s">
        <v>1572</v>
      </c>
      <c r="B375" s="780">
        <v>374</v>
      </c>
      <c r="C375" s="52" t="s">
        <v>1618</v>
      </c>
      <c r="D375" s="773" t="s">
        <v>35</v>
      </c>
      <c r="E375" s="773"/>
      <c r="F375" s="16"/>
      <c r="G375" s="164" t="s">
        <v>753</v>
      </c>
      <c r="H375" s="16" t="s">
        <v>1229</v>
      </c>
      <c r="I375" s="16" t="s">
        <v>874</v>
      </c>
      <c r="J375" s="16">
        <v>2018</v>
      </c>
      <c r="K375" s="164" t="s">
        <v>5200</v>
      </c>
      <c r="L375" s="165" t="s">
        <v>30</v>
      </c>
      <c r="M375" s="16" t="s">
        <v>1613</v>
      </c>
      <c r="N375" s="16" t="s">
        <v>43</v>
      </c>
    </row>
    <row r="376" spans="1:14" ht="15.75" customHeight="1">
      <c r="A376" s="76" t="s">
        <v>1572</v>
      </c>
      <c r="B376" s="780">
        <v>375</v>
      </c>
      <c r="C376" s="52" t="s">
        <v>1619</v>
      </c>
      <c r="D376" s="773" t="s">
        <v>718</v>
      </c>
      <c r="E376" s="773" t="s">
        <v>51</v>
      </c>
      <c r="F376" s="16"/>
      <c r="G376" s="164" t="s">
        <v>3593</v>
      </c>
      <c r="H376" s="16" t="s">
        <v>1620</v>
      </c>
      <c r="I376" s="16" t="s">
        <v>436</v>
      </c>
      <c r="J376" s="16">
        <v>2018</v>
      </c>
      <c r="K376" s="164" t="s">
        <v>24</v>
      </c>
      <c r="L376" s="165" t="s">
        <v>28</v>
      </c>
      <c r="M376" s="16" t="s">
        <v>1613</v>
      </c>
      <c r="N376" s="16" t="s">
        <v>43</v>
      </c>
    </row>
    <row r="377" spans="1:14" ht="15.75" customHeight="1">
      <c r="A377" s="76" t="s">
        <v>1572</v>
      </c>
      <c r="B377" s="780">
        <v>376</v>
      </c>
      <c r="C377" s="52" t="s">
        <v>1622</v>
      </c>
      <c r="D377" s="773" t="s">
        <v>72</v>
      </c>
      <c r="E377" s="773"/>
      <c r="F377" s="16"/>
      <c r="G377" s="164" t="s">
        <v>59</v>
      </c>
      <c r="H377" s="16" t="s">
        <v>1623</v>
      </c>
      <c r="I377" s="16" t="s">
        <v>1090</v>
      </c>
      <c r="J377" s="16">
        <v>2018</v>
      </c>
      <c r="K377" s="164" t="s">
        <v>26</v>
      </c>
      <c r="L377" s="165" t="s">
        <v>5200</v>
      </c>
      <c r="M377" s="16" t="s">
        <v>1613</v>
      </c>
      <c r="N377" s="16" t="s">
        <v>43</v>
      </c>
    </row>
    <row r="378" spans="1:14" ht="15.75" customHeight="1">
      <c r="A378" s="76" t="s">
        <v>1572</v>
      </c>
      <c r="B378" s="780">
        <v>377</v>
      </c>
      <c r="C378" s="52" t="s">
        <v>1625</v>
      </c>
      <c r="D378" s="773" t="s">
        <v>72</v>
      </c>
      <c r="E378" s="773"/>
      <c r="F378" s="16"/>
      <c r="G378" s="164" t="s">
        <v>5219</v>
      </c>
      <c r="H378" s="16" t="s">
        <v>336</v>
      </c>
      <c r="I378" s="16" t="s">
        <v>337</v>
      </c>
      <c r="J378" s="16">
        <v>2018</v>
      </c>
      <c r="K378" s="164" t="s">
        <v>5200</v>
      </c>
      <c r="L378" s="165" t="s">
        <v>30</v>
      </c>
      <c r="M378" s="16" t="s">
        <v>1613</v>
      </c>
      <c r="N378" s="16" t="s">
        <v>43</v>
      </c>
    </row>
    <row r="379" spans="1:14" ht="15.75" customHeight="1">
      <c r="A379" s="76" t="s">
        <v>1572</v>
      </c>
      <c r="B379" s="780">
        <v>378</v>
      </c>
      <c r="C379" s="52" t="s">
        <v>1627</v>
      </c>
      <c r="D379" s="773" t="s">
        <v>72</v>
      </c>
      <c r="E379" s="773"/>
      <c r="F379" s="16"/>
      <c r="G379" s="164" t="s">
        <v>5219</v>
      </c>
      <c r="H379" s="16" t="s">
        <v>336</v>
      </c>
      <c r="I379" s="16" t="s">
        <v>337</v>
      </c>
      <c r="J379" s="16">
        <v>2018</v>
      </c>
      <c r="K379" s="164" t="s">
        <v>5200</v>
      </c>
      <c r="L379" s="165" t="s">
        <v>30</v>
      </c>
      <c r="M379" s="16" t="s">
        <v>1613</v>
      </c>
      <c r="N379" s="16" t="s">
        <v>43</v>
      </c>
    </row>
    <row r="380" spans="1:14" ht="15.75" customHeight="1">
      <c r="A380" s="76" t="s">
        <v>1572</v>
      </c>
      <c r="B380" s="780">
        <v>379</v>
      </c>
      <c r="C380" s="52" t="s">
        <v>1629</v>
      </c>
      <c r="D380" s="773" t="s">
        <v>35</v>
      </c>
      <c r="E380" s="773"/>
      <c r="F380" s="16"/>
      <c r="G380" s="164" t="s">
        <v>59</v>
      </c>
      <c r="H380" s="16" t="s">
        <v>1630</v>
      </c>
      <c r="I380" s="16" t="s">
        <v>424</v>
      </c>
      <c r="J380" s="16">
        <v>2017</v>
      </c>
      <c r="K380" s="164" t="s">
        <v>26</v>
      </c>
      <c r="L380" s="165" t="s">
        <v>5200</v>
      </c>
      <c r="M380" s="16" t="s">
        <v>1631</v>
      </c>
      <c r="N380" s="16" t="s">
        <v>43</v>
      </c>
    </row>
    <row r="381" spans="1:14" ht="15.75" customHeight="1">
      <c r="A381" s="76" t="s">
        <v>1572</v>
      </c>
      <c r="B381" s="780">
        <v>380</v>
      </c>
      <c r="C381" s="52" t="s">
        <v>1632</v>
      </c>
      <c r="D381" s="773" t="s">
        <v>35</v>
      </c>
      <c r="E381" s="773"/>
      <c r="F381" s="16"/>
      <c r="G381" s="164" t="s">
        <v>59</v>
      </c>
      <c r="H381" s="16" t="s">
        <v>1634</v>
      </c>
      <c r="I381" s="16" t="s">
        <v>886</v>
      </c>
      <c r="J381" s="16">
        <v>2017</v>
      </c>
      <c r="K381" s="164" t="s">
        <v>27</v>
      </c>
      <c r="L381" s="165" t="s">
        <v>5200</v>
      </c>
      <c r="M381" s="16" t="s">
        <v>1613</v>
      </c>
      <c r="N381" s="16" t="s">
        <v>1636</v>
      </c>
    </row>
    <row r="382" spans="1:14" ht="15.75" customHeight="1">
      <c r="A382" s="76" t="s">
        <v>1572</v>
      </c>
      <c r="B382" s="780">
        <v>381</v>
      </c>
      <c r="C382" s="52" t="s">
        <v>1637</v>
      </c>
      <c r="D382" s="773" t="s">
        <v>35</v>
      </c>
      <c r="E382" s="773" t="s">
        <v>72</v>
      </c>
      <c r="F382" s="16"/>
      <c r="G382" s="164" t="s">
        <v>59</v>
      </c>
      <c r="H382" s="16" t="s">
        <v>1638</v>
      </c>
      <c r="I382" s="16" t="s">
        <v>1639</v>
      </c>
      <c r="J382" s="16">
        <v>2017</v>
      </c>
      <c r="K382" s="164" t="s">
        <v>27</v>
      </c>
      <c r="L382" s="165" t="s">
        <v>5200</v>
      </c>
      <c r="M382" s="16" t="s">
        <v>1613</v>
      </c>
      <c r="N382" s="16" t="s">
        <v>43</v>
      </c>
    </row>
    <row r="383" spans="1:14" ht="15.75" customHeight="1">
      <c r="A383" s="76" t="s">
        <v>1572</v>
      </c>
      <c r="B383" s="780">
        <v>382</v>
      </c>
      <c r="C383" s="52" t="s">
        <v>1641</v>
      </c>
      <c r="D383" s="773" t="s">
        <v>35</v>
      </c>
      <c r="E383" s="773" t="s">
        <v>72</v>
      </c>
      <c r="F383" s="16"/>
      <c r="G383" s="164" t="s">
        <v>3593</v>
      </c>
      <c r="H383" s="16" t="s">
        <v>1642</v>
      </c>
      <c r="I383" s="16" t="s">
        <v>436</v>
      </c>
      <c r="J383" s="16">
        <v>2017</v>
      </c>
      <c r="K383" s="164" t="s">
        <v>24</v>
      </c>
      <c r="L383" s="165" t="s">
        <v>28</v>
      </c>
      <c r="M383" s="16" t="s">
        <v>1613</v>
      </c>
      <c r="N383" s="16" t="s">
        <v>43</v>
      </c>
    </row>
    <row r="384" spans="1:14" ht="15.75" customHeight="1">
      <c r="A384" s="76" t="s">
        <v>1572</v>
      </c>
      <c r="B384" s="780">
        <v>383</v>
      </c>
      <c r="C384" s="52" t="s">
        <v>1644</v>
      </c>
      <c r="D384" s="773" t="s">
        <v>35</v>
      </c>
      <c r="E384" s="773" t="s">
        <v>72</v>
      </c>
      <c r="F384" s="16"/>
      <c r="G384" s="164" t="s">
        <v>59</v>
      </c>
      <c r="H384" s="16" t="s">
        <v>1645</v>
      </c>
      <c r="I384" s="16" t="s">
        <v>61</v>
      </c>
      <c r="J384" s="16">
        <v>2017</v>
      </c>
      <c r="K384" s="164" t="s">
        <v>27</v>
      </c>
      <c r="L384" s="165" t="s">
        <v>5200</v>
      </c>
      <c r="M384" s="16" t="s">
        <v>1613</v>
      </c>
      <c r="N384" s="16" t="s">
        <v>43</v>
      </c>
    </row>
    <row r="385" spans="1:14" ht="15.75" customHeight="1">
      <c r="A385" s="76" t="s">
        <v>1572</v>
      </c>
      <c r="B385" s="780">
        <v>384</v>
      </c>
      <c r="C385" s="52" t="s">
        <v>1647</v>
      </c>
      <c r="D385" s="773" t="s">
        <v>72</v>
      </c>
      <c r="E385" s="773" t="s">
        <v>51</v>
      </c>
      <c r="F385" s="16"/>
      <c r="G385" s="164" t="s">
        <v>5219</v>
      </c>
      <c r="H385" s="16" t="s">
        <v>1648</v>
      </c>
      <c r="I385" s="16" t="s">
        <v>293</v>
      </c>
      <c r="J385" s="16">
        <v>2017</v>
      </c>
      <c r="K385" s="164" t="s">
        <v>25</v>
      </c>
      <c r="L385" s="165" t="s">
        <v>29</v>
      </c>
      <c r="M385" s="16" t="s">
        <v>1650</v>
      </c>
      <c r="N385" s="16" t="s">
        <v>43</v>
      </c>
    </row>
    <row r="386" spans="1:14" ht="15.75" customHeight="1">
      <c r="A386" s="76" t="s">
        <v>1572</v>
      </c>
      <c r="B386" s="780">
        <v>385</v>
      </c>
      <c r="C386" s="52" t="s">
        <v>1651</v>
      </c>
      <c r="D386" s="773" t="s">
        <v>72</v>
      </c>
      <c r="E386" s="773"/>
      <c r="F386" s="16"/>
      <c r="G386" s="164" t="s">
        <v>59</v>
      </c>
      <c r="H386" s="16" t="s">
        <v>1652</v>
      </c>
      <c r="I386" s="16" t="s">
        <v>1653</v>
      </c>
      <c r="J386" s="16">
        <v>2017</v>
      </c>
      <c r="K386" s="164" t="s">
        <v>5200</v>
      </c>
      <c r="L386" s="165" t="s">
        <v>5200</v>
      </c>
      <c r="M386" s="16" t="s">
        <v>1654</v>
      </c>
      <c r="N386" s="16" t="s">
        <v>1636</v>
      </c>
    </row>
    <row r="387" spans="1:14" ht="15.75" customHeight="1">
      <c r="A387" s="76" t="s">
        <v>1572</v>
      </c>
      <c r="B387" s="780">
        <v>386</v>
      </c>
      <c r="C387" s="52" t="s">
        <v>1655</v>
      </c>
      <c r="D387" s="773" t="s">
        <v>72</v>
      </c>
      <c r="E387" s="773"/>
      <c r="F387" s="16"/>
      <c r="G387" s="164" t="s">
        <v>59</v>
      </c>
      <c r="H387" s="16" t="s">
        <v>1656</v>
      </c>
      <c r="I387" s="16" t="s">
        <v>1657</v>
      </c>
      <c r="J387" s="16">
        <v>2016</v>
      </c>
      <c r="K387" s="164" t="s">
        <v>25</v>
      </c>
      <c r="L387" s="165" t="s">
        <v>5200</v>
      </c>
      <c r="M387" s="16" t="s">
        <v>1613</v>
      </c>
      <c r="N387" s="16" t="s">
        <v>43</v>
      </c>
    </row>
    <row r="388" spans="1:14" ht="15.75" customHeight="1">
      <c r="A388" s="76" t="s">
        <v>1572</v>
      </c>
      <c r="B388" s="780">
        <v>387</v>
      </c>
      <c r="C388" s="52" t="s">
        <v>1659</v>
      </c>
      <c r="D388" s="773" t="s">
        <v>72</v>
      </c>
      <c r="E388" s="773"/>
      <c r="F388" s="16"/>
      <c r="G388" s="164" t="s">
        <v>59</v>
      </c>
      <c r="H388" s="16" t="s">
        <v>1660</v>
      </c>
      <c r="I388" s="16" t="s">
        <v>1090</v>
      </c>
      <c r="J388" s="16">
        <v>2016</v>
      </c>
      <c r="K388" s="164" t="s">
        <v>26</v>
      </c>
      <c r="L388" s="165" t="s">
        <v>5200</v>
      </c>
      <c r="M388" s="16" t="s">
        <v>1613</v>
      </c>
      <c r="N388" s="16" t="s">
        <v>43</v>
      </c>
    </row>
    <row r="389" spans="1:14" ht="15.75" customHeight="1">
      <c r="A389" s="76" t="s">
        <v>1572</v>
      </c>
      <c r="B389" s="780">
        <v>388</v>
      </c>
      <c r="C389" s="52" t="s">
        <v>1662</v>
      </c>
      <c r="D389" s="773" t="s">
        <v>35</v>
      </c>
      <c r="E389" s="773"/>
      <c r="F389" s="16"/>
      <c r="G389" s="164" t="s">
        <v>59</v>
      </c>
      <c r="H389" s="16" t="s">
        <v>1663</v>
      </c>
      <c r="I389" s="16" t="s">
        <v>447</v>
      </c>
      <c r="J389" s="16">
        <v>2016</v>
      </c>
      <c r="K389" s="164" t="s">
        <v>27</v>
      </c>
      <c r="L389" s="165" t="s">
        <v>5200</v>
      </c>
      <c r="M389" s="16" t="s">
        <v>1664</v>
      </c>
      <c r="N389" s="16" t="s">
        <v>43</v>
      </c>
    </row>
    <row r="390" spans="1:14" ht="15.75" customHeight="1">
      <c r="A390" s="76" t="s">
        <v>1572</v>
      </c>
      <c r="B390" s="780">
        <v>389</v>
      </c>
      <c r="C390" s="52" t="s">
        <v>1665</v>
      </c>
      <c r="D390" s="773" t="s">
        <v>35</v>
      </c>
      <c r="E390" s="773"/>
      <c r="F390" s="16"/>
      <c r="G390" s="164" t="s">
        <v>59</v>
      </c>
      <c r="H390" s="16" t="s">
        <v>1663</v>
      </c>
      <c r="I390" s="16" t="s">
        <v>447</v>
      </c>
      <c r="J390" s="16">
        <v>2016</v>
      </c>
      <c r="K390" s="164" t="s">
        <v>27</v>
      </c>
      <c r="L390" s="165" t="s">
        <v>5200</v>
      </c>
      <c r="M390" s="16" t="s">
        <v>1666</v>
      </c>
      <c r="N390" s="16" t="s">
        <v>43</v>
      </c>
    </row>
    <row r="391" spans="1:14" ht="15.75" customHeight="1">
      <c r="A391" s="76" t="s">
        <v>1572</v>
      </c>
      <c r="B391" s="780">
        <v>390</v>
      </c>
      <c r="C391" s="52" t="s">
        <v>1667</v>
      </c>
      <c r="D391" s="773" t="s">
        <v>72</v>
      </c>
      <c r="E391" s="773" t="s">
        <v>35</v>
      </c>
      <c r="F391" s="16"/>
      <c r="G391" s="164" t="s">
        <v>59</v>
      </c>
      <c r="H391" s="16" t="s">
        <v>1663</v>
      </c>
      <c r="I391" s="16" t="s">
        <v>447</v>
      </c>
      <c r="J391" s="16">
        <v>2016</v>
      </c>
      <c r="K391" s="164" t="s">
        <v>27</v>
      </c>
      <c r="L391" s="165" t="s">
        <v>5200</v>
      </c>
      <c r="M391" s="16" t="s">
        <v>1664</v>
      </c>
      <c r="N391" s="16" t="s">
        <v>43</v>
      </c>
    </row>
    <row r="392" spans="1:14" ht="15.75" customHeight="1">
      <c r="A392" s="76" t="s">
        <v>1572</v>
      </c>
      <c r="B392" s="780">
        <v>391</v>
      </c>
      <c r="C392" s="52" t="s">
        <v>1668</v>
      </c>
      <c r="D392" s="773" t="s">
        <v>72</v>
      </c>
      <c r="E392" s="773"/>
      <c r="F392" s="16"/>
      <c r="G392" s="164" t="s">
        <v>59</v>
      </c>
      <c r="H392" s="16" t="s">
        <v>1663</v>
      </c>
      <c r="I392" s="16" t="s">
        <v>447</v>
      </c>
      <c r="J392" s="16">
        <v>2016</v>
      </c>
      <c r="K392" s="164" t="s">
        <v>27</v>
      </c>
      <c r="L392" s="165" t="s">
        <v>5200</v>
      </c>
      <c r="M392" s="16" t="s">
        <v>1650</v>
      </c>
      <c r="N392" s="16" t="s">
        <v>43</v>
      </c>
    </row>
    <row r="393" spans="1:14" ht="15.75" customHeight="1">
      <c r="A393" s="76" t="s">
        <v>1572</v>
      </c>
      <c r="B393" s="780">
        <v>392</v>
      </c>
      <c r="C393" s="52" t="s">
        <v>1669</v>
      </c>
      <c r="D393" s="773" t="s">
        <v>72</v>
      </c>
      <c r="E393" s="773"/>
      <c r="F393" s="16"/>
      <c r="G393" s="164" t="s">
        <v>59</v>
      </c>
      <c r="H393" s="16" t="s">
        <v>1670</v>
      </c>
      <c r="I393" s="16" t="s">
        <v>579</v>
      </c>
      <c r="J393" s="16">
        <v>2016</v>
      </c>
      <c r="K393" s="164" t="s">
        <v>26</v>
      </c>
      <c r="L393" s="165" t="s">
        <v>5200</v>
      </c>
      <c r="M393" s="16" t="s">
        <v>1671</v>
      </c>
      <c r="N393" s="16" t="s">
        <v>43</v>
      </c>
    </row>
    <row r="394" spans="1:14" ht="15.75" customHeight="1">
      <c r="A394" s="76" t="s">
        <v>1572</v>
      </c>
      <c r="B394" s="780">
        <v>393</v>
      </c>
      <c r="C394" s="52" t="s">
        <v>1672</v>
      </c>
      <c r="D394" s="773" t="s">
        <v>72</v>
      </c>
      <c r="E394" s="773"/>
      <c r="F394" s="16"/>
      <c r="G394" s="164" t="s">
        <v>59</v>
      </c>
      <c r="H394" s="16" t="s">
        <v>1673</v>
      </c>
      <c r="I394" s="16" t="s">
        <v>1129</v>
      </c>
      <c r="J394" s="16">
        <v>2016</v>
      </c>
      <c r="K394" s="164" t="s">
        <v>27</v>
      </c>
      <c r="L394" s="165" t="s">
        <v>5200</v>
      </c>
      <c r="M394" s="16" t="s">
        <v>1613</v>
      </c>
      <c r="N394" s="16" t="s">
        <v>43</v>
      </c>
    </row>
    <row r="395" spans="1:14" ht="15.75" customHeight="1">
      <c r="A395" s="76" t="s">
        <v>1572</v>
      </c>
      <c r="B395" s="780">
        <v>394</v>
      </c>
      <c r="C395" s="52" t="s">
        <v>1675</v>
      </c>
      <c r="D395" s="773" t="s">
        <v>72</v>
      </c>
      <c r="E395" s="773"/>
      <c r="F395" s="16"/>
      <c r="G395" s="164" t="s">
        <v>59</v>
      </c>
      <c r="H395" s="16" t="s">
        <v>1676</v>
      </c>
      <c r="I395" s="16" t="s">
        <v>886</v>
      </c>
      <c r="J395" s="16">
        <v>2016</v>
      </c>
      <c r="K395" s="164" t="s">
        <v>27</v>
      </c>
      <c r="L395" s="165" t="s">
        <v>5200</v>
      </c>
      <c r="M395" s="16" t="s">
        <v>1613</v>
      </c>
      <c r="N395" s="16" t="s">
        <v>43</v>
      </c>
    </row>
    <row r="396" spans="1:14" ht="15.75" customHeight="1">
      <c r="A396" s="76" t="s">
        <v>1572</v>
      </c>
      <c r="B396" s="780">
        <v>395</v>
      </c>
      <c r="C396" s="52" t="s">
        <v>1677</v>
      </c>
      <c r="D396" s="773" t="s">
        <v>72</v>
      </c>
      <c r="E396" s="773"/>
      <c r="F396" s="16"/>
      <c r="G396" s="164" t="s">
        <v>59</v>
      </c>
      <c r="H396" s="16" t="s">
        <v>1676</v>
      </c>
      <c r="I396" s="16" t="s">
        <v>886</v>
      </c>
      <c r="J396" s="16">
        <v>2016</v>
      </c>
      <c r="K396" s="164" t="s">
        <v>27</v>
      </c>
      <c r="L396" s="165" t="s">
        <v>5200</v>
      </c>
      <c r="M396" s="16" t="s">
        <v>1613</v>
      </c>
      <c r="N396" s="16" t="s">
        <v>43</v>
      </c>
    </row>
    <row r="397" spans="1:14" ht="15.75" customHeight="1">
      <c r="A397" s="76" t="s">
        <v>1572</v>
      </c>
      <c r="B397" s="780">
        <v>396</v>
      </c>
      <c r="C397" s="52" t="s">
        <v>1678</v>
      </c>
      <c r="D397" s="773" t="s">
        <v>35</v>
      </c>
      <c r="E397" s="773" t="s">
        <v>72</v>
      </c>
      <c r="F397" s="16"/>
      <c r="G397" s="164" t="s">
        <v>59</v>
      </c>
      <c r="H397" s="16" t="s">
        <v>1679</v>
      </c>
      <c r="I397" s="16" t="s">
        <v>430</v>
      </c>
      <c r="J397" s="16">
        <v>2016</v>
      </c>
      <c r="K397" s="164" t="s">
        <v>26</v>
      </c>
      <c r="L397" s="165" t="s">
        <v>5200</v>
      </c>
      <c r="M397" s="16" t="s">
        <v>1613</v>
      </c>
      <c r="N397" s="16" t="s">
        <v>43</v>
      </c>
    </row>
    <row r="398" spans="1:14" ht="15.75" customHeight="1">
      <c r="A398" s="76" t="s">
        <v>1572</v>
      </c>
      <c r="B398" s="780">
        <v>397</v>
      </c>
      <c r="C398" s="52" t="s">
        <v>1681</v>
      </c>
      <c r="D398" s="773" t="s">
        <v>72</v>
      </c>
      <c r="E398" s="773"/>
      <c r="F398" s="16"/>
      <c r="G398" s="164" t="s">
        <v>5219</v>
      </c>
      <c r="H398" s="16" t="s">
        <v>1682</v>
      </c>
      <c r="I398" s="16" t="s">
        <v>337</v>
      </c>
      <c r="J398" s="16">
        <v>2016</v>
      </c>
      <c r="K398" s="164" t="s">
        <v>27</v>
      </c>
      <c r="L398" s="165" t="s">
        <v>30</v>
      </c>
      <c r="M398" s="16" t="s">
        <v>1613</v>
      </c>
      <c r="N398" s="16" t="s">
        <v>43</v>
      </c>
    </row>
    <row r="399" spans="1:14" ht="15.75" customHeight="1">
      <c r="A399" s="76" t="s">
        <v>1572</v>
      </c>
      <c r="B399" s="780">
        <v>398</v>
      </c>
      <c r="C399" s="52" t="s">
        <v>1684</v>
      </c>
      <c r="D399" s="773" t="s">
        <v>72</v>
      </c>
      <c r="E399" s="773"/>
      <c r="F399" s="16"/>
      <c r="G399" s="164" t="s">
        <v>5219</v>
      </c>
      <c r="H399" s="16" t="s">
        <v>1682</v>
      </c>
      <c r="I399" s="16" t="s">
        <v>337</v>
      </c>
      <c r="J399" s="16">
        <v>2016</v>
      </c>
      <c r="K399" s="164" t="s">
        <v>27</v>
      </c>
      <c r="L399" s="165" t="s">
        <v>30</v>
      </c>
      <c r="M399" s="16" t="s">
        <v>1613</v>
      </c>
      <c r="N399" s="16" t="s">
        <v>43</v>
      </c>
    </row>
    <row r="400" spans="1:14" ht="15.75" customHeight="1">
      <c r="A400" s="76" t="s">
        <v>1572</v>
      </c>
      <c r="B400" s="780">
        <v>399</v>
      </c>
      <c r="C400" s="52" t="s">
        <v>1686</v>
      </c>
      <c r="D400" s="773" t="s">
        <v>72</v>
      </c>
      <c r="E400" s="773"/>
      <c r="F400" s="16"/>
      <c r="G400" s="164" t="s">
        <v>10999</v>
      </c>
      <c r="H400" s="16" t="s">
        <v>1687</v>
      </c>
      <c r="I400" s="16" t="s">
        <v>1513</v>
      </c>
      <c r="J400" s="16">
        <v>2016</v>
      </c>
      <c r="K400" s="164" t="s">
        <v>26</v>
      </c>
      <c r="L400" s="165" t="s">
        <v>30</v>
      </c>
      <c r="M400" s="16" t="s">
        <v>1664</v>
      </c>
      <c r="N400" s="16" t="s">
        <v>43</v>
      </c>
    </row>
    <row r="401" spans="1:14" ht="15.75" customHeight="1">
      <c r="A401" s="76" t="s">
        <v>1572</v>
      </c>
      <c r="B401" s="780">
        <v>400</v>
      </c>
      <c r="C401" s="52" t="s">
        <v>1688</v>
      </c>
      <c r="D401" s="773" t="s">
        <v>72</v>
      </c>
      <c r="E401" s="773"/>
      <c r="F401" s="16"/>
      <c r="G401" s="164" t="s">
        <v>59</v>
      </c>
      <c r="H401" s="16" t="s">
        <v>1689</v>
      </c>
      <c r="I401" s="16" t="s">
        <v>779</v>
      </c>
      <c r="J401" s="16">
        <v>2015</v>
      </c>
      <c r="K401" s="164" t="s">
        <v>26</v>
      </c>
      <c r="L401" s="165" t="s">
        <v>5200</v>
      </c>
      <c r="M401" s="16" t="s">
        <v>1631</v>
      </c>
      <c r="N401" s="16" t="s">
        <v>43</v>
      </c>
    </row>
    <row r="402" spans="1:14" ht="15.75" customHeight="1">
      <c r="A402" s="76" t="s">
        <v>1572</v>
      </c>
      <c r="B402" s="780">
        <v>401</v>
      </c>
      <c r="C402" s="52" t="s">
        <v>1690</v>
      </c>
      <c r="D402" s="773" t="s">
        <v>72</v>
      </c>
      <c r="E402" s="773"/>
      <c r="F402" s="16"/>
      <c r="G402" s="164" t="s">
        <v>59</v>
      </c>
      <c r="H402" s="16" t="s">
        <v>1691</v>
      </c>
      <c r="I402" s="16" t="s">
        <v>486</v>
      </c>
      <c r="J402" s="16">
        <v>2015</v>
      </c>
      <c r="K402" s="164" t="s">
        <v>26</v>
      </c>
      <c r="L402" s="165" t="s">
        <v>5200</v>
      </c>
      <c r="M402" s="16" t="s">
        <v>1613</v>
      </c>
      <c r="N402" s="16" t="s">
        <v>43</v>
      </c>
    </row>
    <row r="403" spans="1:14" ht="15.75" customHeight="1">
      <c r="A403" s="76" t="s">
        <v>1572</v>
      </c>
      <c r="B403" s="780">
        <v>402</v>
      </c>
      <c r="C403" s="52" t="s">
        <v>1692</v>
      </c>
      <c r="D403" s="773" t="s">
        <v>72</v>
      </c>
      <c r="E403" s="773"/>
      <c r="F403" s="16"/>
      <c r="G403" s="164" t="s">
        <v>59</v>
      </c>
      <c r="H403" s="16" t="s">
        <v>1645</v>
      </c>
      <c r="I403" s="16" t="s">
        <v>61</v>
      </c>
      <c r="J403" s="16">
        <v>2015</v>
      </c>
      <c r="K403" s="164" t="s">
        <v>26</v>
      </c>
      <c r="L403" s="165" t="s">
        <v>5200</v>
      </c>
      <c r="M403" s="16" t="s">
        <v>1613</v>
      </c>
      <c r="N403" s="16" t="s">
        <v>43</v>
      </c>
    </row>
    <row r="404" spans="1:14" ht="15.75" customHeight="1">
      <c r="A404" s="76" t="s">
        <v>1572</v>
      </c>
      <c r="B404" s="780">
        <v>403</v>
      </c>
      <c r="C404" s="52" t="s">
        <v>1693</v>
      </c>
      <c r="D404" s="773" t="s">
        <v>72</v>
      </c>
      <c r="E404" s="773"/>
      <c r="F404" s="16"/>
      <c r="G404" s="164" t="s">
        <v>59</v>
      </c>
      <c r="H404" s="16" t="s">
        <v>1694</v>
      </c>
      <c r="I404" s="16" t="s">
        <v>1035</v>
      </c>
      <c r="J404" s="16">
        <v>2015</v>
      </c>
      <c r="K404" s="164" t="s">
        <v>27</v>
      </c>
      <c r="L404" s="165" t="s">
        <v>5200</v>
      </c>
      <c r="M404" s="16" t="s">
        <v>1671</v>
      </c>
      <c r="N404" s="16" t="s">
        <v>43</v>
      </c>
    </row>
    <row r="405" spans="1:14" ht="15.75" customHeight="1">
      <c r="A405" s="76" t="s">
        <v>1572</v>
      </c>
      <c r="B405" s="780">
        <v>404</v>
      </c>
      <c r="C405" s="52" t="s">
        <v>1695</v>
      </c>
      <c r="D405" s="773" t="s">
        <v>72</v>
      </c>
      <c r="E405" s="773"/>
      <c r="F405" s="16"/>
      <c r="G405" s="164" t="s">
        <v>59</v>
      </c>
      <c r="H405" s="16" t="s">
        <v>1694</v>
      </c>
      <c r="I405" s="16" t="s">
        <v>1035</v>
      </c>
      <c r="J405" s="16">
        <v>2015</v>
      </c>
      <c r="K405" s="164" t="s">
        <v>27</v>
      </c>
      <c r="L405" s="165" t="s">
        <v>5200</v>
      </c>
      <c r="M405" s="16" t="s">
        <v>1671</v>
      </c>
      <c r="N405" s="16" t="s">
        <v>43</v>
      </c>
    </row>
    <row r="406" spans="1:14" ht="15.75" customHeight="1">
      <c r="A406" s="76" t="s">
        <v>1572</v>
      </c>
      <c r="B406" s="780">
        <v>405</v>
      </c>
      <c r="C406" s="52" t="s">
        <v>1696</v>
      </c>
      <c r="D406" s="773" t="s">
        <v>51</v>
      </c>
      <c r="E406" s="773"/>
      <c r="F406" s="16"/>
      <c r="G406" s="164" t="s">
        <v>59</v>
      </c>
      <c r="H406" s="16" t="s">
        <v>1697</v>
      </c>
      <c r="I406" s="16" t="s">
        <v>1698</v>
      </c>
      <c r="J406" s="16">
        <v>2015</v>
      </c>
      <c r="K406" s="164" t="s">
        <v>27</v>
      </c>
      <c r="L406" s="165" t="s">
        <v>5200</v>
      </c>
      <c r="M406" s="16" t="s">
        <v>1613</v>
      </c>
      <c r="N406" s="16" t="s">
        <v>43</v>
      </c>
    </row>
    <row r="407" spans="1:14" ht="15.75" customHeight="1">
      <c r="A407" s="76" t="s">
        <v>1572</v>
      </c>
      <c r="B407" s="780">
        <v>406</v>
      </c>
      <c r="C407" s="52" t="s">
        <v>1699</v>
      </c>
      <c r="D407" s="773" t="s">
        <v>51</v>
      </c>
      <c r="E407" s="773"/>
      <c r="F407" s="16"/>
      <c r="G407" s="164" t="s">
        <v>59</v>
      </c>
      <c r="H407" s="16" t="s">
        <v>1700</v>
      </c>
      <c r="I407" s="16" t="s">
        <v>1701</v>
      </c>
      <c r="J407" s="16">
        <v>2015</v>
      </c>
      <c r="K407" s="164" t="s">
        <v>27</v>
      </c>
      <c r="L407" s="165" t="s">
        <v>5200</v>
      </c>
      <c r="M407" s="16" t="s">
        <v>1703</v>
      </c>
      <c r="N407" s="16" t="s">
        <v>43</v>
      </c>
    </row>
    <row r="408" spans="1:14" ht="15.75" customHeight="1">
      <c r="A408" s="76" t="s">
        <v>1572</v>
      </c>
      <c r="B408" s="780">
        <v>407</v>
      </c>
      <c r="C408" s="52" t="s">
        <v>1704</v>
      </c>
      <c r="D408" s="773" t="s">
        <v>51</v>
      </c>
      <c r="E408" s="773"/>
      <c r="F408" s="16"/>
      <c r="G408" s="164" t="s">
        <v>59</v>
      </c>
      <c r="H408" s="16" t="s">
        <v>1694</v>
      </c>
      <c r="I408" s="16" t="s">
        <v>1035</v>
      </c>
      <c r="J408" s="16">
        <v>2015</v>
      </c>
      <c r="K408" s="164" t="s">
        <v>27</v>
      </c>
      <c r="L408" s="165" t="s">
        <v>5200</v>
      </c>
      <c r="M408" s="16" t="s">
        <v>1671</v>
      </c>
      <c r="N408" s="16" t="s">
        <v>43</v>
      </c>
    </row>
    <row r="409" spans="1:14" ht="15.75" customHeight="1">
      <c r="A409" s="76" t="s">
        <v>1572</v>
      </c>
      <c r="B409" s="780">
        <v>408</v>
      </c>
      <c r="C409" s="52" t="s">
        <v>1705</v>
      </c>
      <c r="D409" s="773" t="s">
        <v>51</v>
      </c>
      <c r="E409" s="773"/>
      <c r="F409" s="16"/>
      <c r="G409" s="164" t="s">
        <v>11000</v>
      </c>
      <c r="H409" s="16" t="s">
        <v>1706</v>
      </c>
      <c r="I409" s="16" t="s">
        <v>939</v>
      </c>
      <c r="J409" s="16">
        <v>2015</v>
      </c>
      <c r="K409" s="164" t="s">
        <v>25</v>
      </c>
      <c r="L409" s="165" t="s">
        <v>31</v>
      </c>
      <c r="M409" s="16" t="s">
        <v>1613</v>
      </c>
      <c r="N409" s="16" t="s">
        <v>43</v>
      </c>
    </row>
    <row r="410" spans="1:14" ht="15.75" customHeight="1">
      <c r="A410" s="76" t="s">
        <v>1572</v>
      </c>
      <c r="B410" s="780">
        <v>409</v>
      </c>
      <c r="C410" s="52" t="s">
        <v>1707</v>
      </c>
      <c r="D410" s="772" t="s">
        <v>35</v>
      </c>
      <c r="E410" s="772"/>
      <c r="F410" s="16"/>
      <c r="G410" s="164" t="s">
        <v>59</v>
      </c>
      <c r="H410" s="16" t="s">
        <v>1694</v>
      </c>
      <c r="I410" s="16" t="s">
        <v>1035</v>
      </c>
      <c r="J410" s="16">
        <v>2015</v>
      </c>
      <c r="K410" s="164" t="s">
        <v>27</v>
      </c>
      <c r="L410" s="165" t="s">
        <v>5200</v>
      </c>
      <c r="M410" s="16" t="s">
        <v>1671</v>
      </c>
      <c r="N410" s="16" t="s">
        <v>43</v>
      </c>
    </row>
    <row r="411" spans="1:14" ht="15.75" customHeight="1">
      <c r="A411" s="76" t="s">
        <v>1572</v>
      </c>
      <c r="B411" s="780">
        <v>410</v>
      </c>
      <c r="C411" s="52" t="s">
        <v>1708</v>
      </c>
      <c r="D411" s="773" t="s">
        <v>35</v>
      </c>
      <c r="E411" s="773"/>
      <c r="F411" s="16"/>
      <c r="G411" s="164" t="s">
        <v>59</v>
      </c>
      <c r="H411" s="16" t="s">
        <v>1709</v>
      </c>
      <c r="I411" s="16" t="s">
        <v>1710</v>
      </c>
      <c r="J411" s="16">
        <v>2015</v>
      </c>
      <c r="K411" s="164" t="s">
        <v>27</v>
      </c>
      <c r="L411" s="165" t="s">
        <v>5200</v>
      </c>
      <c r="M411" s="16" t="s">
        <v>1671</v>
      </c>
      <c r="N411" s="16" t="s">
        <v>43</v>
      </c>
    </row>
    <row r="412" spans="1:14" ht="15.75" customHeight="1">
      <c r="A412" s="76" t="s">
        <v>1572</v>
      </c>
      <c r="B412" s="780">
        <v>411</v>
      </c>
      <c r="C412" s="52" t="s">
        <v>1712</v>
      </c>
      <c r="D412" s="773" t="s">
        <v>35</v>
      </c>
      <c r="E412" s="773" t="s">
        <v>718</v>
      </c>
      <c r="F412" s="16"/>
      <c r="G412" s="164" t="s">
        <v>59</v>
      </c>
      <c r="H412" s="16" t="s">
        <v>1713</v>
      </c>
      <c r="I412" s="16" t="s">
        <v>1714</v>
      </c>
      <c r="J412" s="16">
        <v>2015</v>
      </c>
      <c r="K412" s="164" t="s">
        <v>27</v>
      </c>
      <c r="L412" s="165" t="s">
        <v>5200</v>
      </c>
      <c r="M412" s="16" t="s">
        <v>1671</v>
      </c>
      <c r="N412" s="16" t="s">
        <v>43</v>
      </c>
    </row>
    <row r="413" spans="1:14" ht="15.75" customHeight="1">
      <c r="A413" s="76" t="s">
        <v>1572</v>
      </c>
      <c r="B413" s="780">
        <v>412</v>
      </c>
      <c r="C413" s="52" t="s">
        <v>1715</v>
      </c>
      <c r="D413" s="773" t="s">
        <v>35</v>
      </c>
      <c r="E413" s="773"/>
      <c r="F413" s="16"/>
      <c r="G413" s="164" t="s">
        <v>5219</v>
      </c>
      <c r="H413" s="16" t="s">
        <v>1716</v>
      </c>
      <c r="I413" s="16" t="s">
        <v>169</v>
      </c>
      <c r="J413" s="16">
        <v>2015</v>
      </c>
      <c r="K413" s="164" t="s">
        <v>25</v>
      </c>
      <c r="L413" s="165" t="s">
        <v>29</v>
      </c>
      <c r="M413" s="16" t="s">
        <v>1613</v>
      </c>
      <c r="N413" s="16" t="s">
        <v>43</v>
      </c>
    </row>
    <row r="414" spans="1:14" ht="15.75" customHeight="1">
      <c r="A414" s="76" t="s">
        <v>1572</v>
      </c>
      <c r="B414" s="780">
        <v>413</v>
      </c>
      <c r="C414" s="52" t="s">
        <v>1717</v>
      </c>
      <c r="D414" s="773" t="s">
        <v>35</v>
      </c>
      <c r="E414" s="773"/>
      <c r="F414" s="16"/>
      <c r="G414" s="164" t="s">
        <v>59</v>
      </c>
      <c r="H414" s="16" t="s">
        <v>1676</v>
      </c>
      <c r="I414" s="16" t="s">
        <v>886</v>
      </c>
      <c r="J414" s="16">
        <v>2014</v>
      </c>
      <c r="K414" s="164" t="s">
        <v>27</v>
      </c>
      <c r="L414" s="165" t="s">
        <v>5200</v>
      </c>
      <c r="M414" s="16" t="s">
        <v>1613</v>
      </c>
      <c r="N414" s="16" t="s">
        <v>43</v>
      </c>
    </row>
    <row r="415" spans="1:14" ht="15.75" customHeight="1">
      <c r="A415" s="76" t="s">
        <v>1572</v>
      </c>
      <c r="B415" s="780">
        <v>414</v>
      </c>
      <c r="C415" s="52" t="s">
        <v>1718</v>
      </c>
      <c r="D415" s="773" t="s">
        <v>35</v>
      </c>
      <c r="E415" s="773"/>
      <c r="F415" s="16"/>
      <c r="G415" s="164" t="s">
        <v>59</v>
      </c>
      <c r="H415" s="16" t="s">
        <v>1645</v>
      </c>
      <c r="I415" s="16" t="s">
        <v>61</v>
      </c>
      <c r="J415" s="16">
        <v>2014</v>
      </c>
      <c r="K415" s="164" t="s">
        <v>26</v>
      </c>
      <c r="L415" s="165" t="s">
        <v>5200</v>
      </c>
      <c r="M415" s="16" t="s">
        <v>1613</v>
      </c>
      <c r="N415" s="16" t="s">
        <v>43</v>
      </c>
    </row>
    <row r="416" spans="1:14" ht="15.75" customHeight="1">
      <c r="A416" s="76" t="s">
        <v>1572</v>
      </c>
      <c r="B416" s="780">
        <v>415</v>
      </c>
      <c r="C416" s="52" t="s">
        <v>1719</v>
      </c>
      <c r="D416" s="773" t="s">
        <v>72</v>
      </c>
      <c r="E416" s="773"/>
      <c r="F416" s="16"/>
      <c r="G416" s="164" t="s">
        <v>59</v>
      </c>
      <c r="H416" s="16" t="s">
        <v>1720</v>
      </c>
      <c r="I416" s="16" t="s">
        <v>1721</v>
      </c>
      <c r="J416" s="16">
        <v>2014</v>
      </c>
      <c r="K416" s="164" t="s">
        <v>27</v>
      </c>
      <c r="L416" s="165" t="s">
        <v>5200</v>
      </c>
      <c r="M416" s="16" t="s">
        <v>1613</v>
      </c>
      <c r="N416" s="16" t="s">
        <v>43</v>
      </c>
    </row>
    <row r="417" spans="1:14" ht="15.75" customHeight="1">
      <c r="A417" s="76" t="s">
        <v>1572</v>
      </c>
      <c r="B417" s="780">
        <v>416</v>
      </c>
      <c r="C417" s="52" t="s">
        <v>1722</v>
      </c>
      <c r="D417" s="773" t="s">
        <v>35</v>
      </c>
      <c r="E417" s="773"/>
      <c r="F417" s="16"/>
      <c r="G417" s="164" t="s">
        <v>3593</v>
      </c>
      <c r="H417" s="16" t="s">
        <v>1723</v>
      </c>
      <c r="I417" s="16" t="s">
        <v>1724</v>
      </c>
      <c r="J417" s="16">
        <v>2014</v>
      </c>
      <c r="K417" s="164" t="s">
        <v>25</v>
      </c>
      <c r="L417" s="165" t="s">
        <v>30</v>
      </c>
      <c r="M417" s="16" t="s">
        <v>1664</v>
      </c>
      <c r="N417" s="16" t="s">
        <v>43</v>
      </c>
    </row>
    <row r="418" spans="1:14" ht="15.75" customHeight="1">
      <c r="A418" s="76" t="s">
        <v>1572</v>
      </c>
      <c r="B418" s="780">
        <v>417</v>
      </c>
      <c r="C418" s="52" t="s">
        <v>1725</v>
      </c>
      <c r="D418" s="773" t="s">
        <v>35</v>
      </c>
      <c r="E418" s="773"/>
      <c r="F418" s="16"/>
      <c r="G418" s="164" t="s">
        <v>59</v>
      </c>
      <c r="H418" s="16" t="s">
        <v>1726</v>
      </c>
      <c r="I418" s="16" t="s">
        <v>1468</v>
      </c>
      <c r="J418" s="16">
        <v>2014</v>
      </c>
      <c r="K418" s="164" t="s">
        <v>24</v>
      </c>
      <c r="L418" s="165" t="s">
        <v>5200</v>
      </c>
      <c r="M418" s="16" t="s">
        <v>1664</v>
      </c>
      <c r="N418" s="16" t="s">
        <v>43</v>
      </c>
    </row>
    <row r="419" spans="1:14" ht="15.75" customHeight="1">
      <c r="A419" s="76" t="s">
        <v>1572</v>
      </c>
      <c r="B419" s="780">
        <v>418</v>
      </c>
      <c r="C419" s="52" t="s">
        <v>1727</v>
      </c>
      <c r="D419" s="773" t="s">
        <v>35</v>
      </c>
      <c r="E419" s="773"/>
      <c r="F419" s="16"/>
      <c r="G419" s="164" t="s">
        <v>5244</v>
      </c>
      <c r="H419" s="16" t="s">
        <v>1728</v>
      </c>
      <c r="I419" s="16" t="s">
        <v>573</v>
      </c>
      <c r="J419" s="16">
        <v>2014</v>
      </c>
      <c r="K419" s="164" t="s">
        <v>25</v>
      </c>
      <c r="L419" s="165" t="s">
        <v>29</v>
      </c>
      <c r="M419" s="16" t="s">
        <v>1664</v>
      </c>
      <c r="N419" s="16" t="s">
        <v>43</v>
      </c>
    </row>
    <row r="420" spans="1:14" ht="15.75" customHeight="1">
      <c r="A420" s="76" t="s">
        <v>1572</v>
      </c>
      <c r="B420" s="780">
        <v>419</v>
      </c>
      <c r="C420" s="52" t="s">
        <v>1729</v>
      </c>
      <c r="D420" s="773" t="s">
        <v>35</v>
      </c>
      <c r="E420" s="773"/>
      <c r="F420" s="46"/>
      <c r="G420" s="164" t="s">
        <v>59</v>
      </c>
      <c r="H420" s="16" t="s">
        <v>1694</v>
      </c>
      <c r="I420" s="16" t="s">
        <v>1035</v>
      </c>
      <c r="J420" s="16">
        <v>2014</v>
      </c>
      <c r="K420" s="164" t="s">
        <v>27</v>
      </c>
      <c r="L420" s="165" t="s">
        <v>5200</v>
      </c>
      <c r="M420" s="16" t="s">
        <v>1613</v>
      </c>
      <c r="N420" s="16" t="s">
        <v>43</v>
      </c>
    </row>
    <row r="421" spans="1:14" ht="15.75" customHeight="1">
      <c r="A421" s="76" t="s">
        <v>1572</v>
      </c>
      <c r="B421" s="780">
        <v>420</v>
      </c>
      <c r="C421" s="67" t="s">
        <v>1699</v>
      </c>
      <c r="D421" s="772" t="s">
        <v>718</v>
      </c>
      <c r="E421" s="772"/>
      <c r="F421" s="46"/>
      <c r="G421" s="164" t="s">
        <v>59</v>
      </c>
      <c r="H421" s="16" t="s">
        <v>1700</v>
      </c>
      <c r="I421" s="16" t="s">
        <v>1701</v>
      </c>
      <c r="J421" s="16">
        <v>2014</v>
      </c>
      <c r="K421" s="164" t="s">
        <v>27</v>
      </c>
      <c r="L421" s="165" t="s">
        <v>5200</v>
      </c>
      <c r="M421" s="16" t="s">
        <v>1671</v>
      </c>
      <c r="N421" s="16" t="s">
        <v>43</v>
      </c>
    </row>
    <row r="422" spans="1:14" ht="15.75" customHeight="1">
      <c r="A422" s="76" t="s">
        <v>1572</v>
      </c>
      <c r="B422" s="780">
        <v>421</v>
      </c>
      <c r="C422" s="52" t="s">
        <v>1730</v>
      </c>
      <c r="D422" s="773" t="s">
        <v>718</v>
      </c>
      <c r="E422" s="773"/>
      <c r="F422" s="46"/>
      <c r="G422" s="164" t="s">
        <v>59</v>
      </c>
      <c r="H422" s="16" t="s">
        <v>1731</v>
      </c>
      <c r="I422" s="16" t="s">
        <v>805</v>
      </c>
      <c r="J422" s="16">
        <v>2014</v>
      </c>
      <c r="K422" s="164" t="s">
        <v>25</v>
      </c>
      <c r="L422" s="165" t="s">
        <v>5200</v>
      </c>
      <c r="M422" s="16" t="s">
        <v>1613</v>
      </c>
      <c r="N422" s="16" t="s">
        <v>43</v>
      </c>
    </row>
    <row r="423" spans="1:14" ht="15.75" customHeight="1">
      <c r="A423" s="76" t="s">
        <v>1572</v>
      </c>
      <c r="B423" s="780">
        <v>422</v>
      </c>
      <c r="C423" s="52" t="s">
        <v>1732</v>
      </c>
      <c r="D423" s="773" t="s">
        <v>72</v>
      </c>
      <c r="E423" s="773"/>
      <c r="F423" s="46"/>
      <c r="G423" s="164" t="s">
        <v>59</v>
      </c>
      <c r="H423" s="16" t="s">
        <v>1679</v>
      </c>
      <c r="I423" s="16" t="s">
        <v>430</v>
      </c>
      <c r="J423" s="16">
        <v>2013</v>
      </c>
      <c r="K423" s="164" t="s">
        <v>27</v>
      </c>
      <c r="L423" s="165" t="s">
        <v>5200</v>
      </c>
      <c r="M423" s="16" t="s">
        <v>1613</v>
      </c>
      <c r="N423" s="16" t="s">
        <v>43</v>
      </c>
    </row>
    <row r="424" spans="1:14" ht="15.75" customHeight="1">
      <c r="A424" s="76" t="s">
        <v>1572</v>
      </c>
      <c r="B424" s="780">
        <v>423</v>
      </c>
      <c r="C424" s="52" t="s">
        <v>1733</v>
      </c>
      <c r="D424" s="773" t="s">
        <v>51</v>
      </c>
      <c r="E424" s="773"/>
      <c r="F424" s="46"/>
      <c r="G424" s="164" t="s">
        <v>59</v>
      </c>
      <c r="H424" s="16" t="s">
        <v>1694</v>
      </c>
      <c r="I424" s="16" t="s">
        <v>1035</v>
      </c>
      <c r="J424" s="16">
        <v>2013</v>
      </c>
      <c r="K424" s="164" t="s">
        <v>27</v>
      </c>
      <c r="L424" s="165" t="s">
        <v>5200</v>
      </c>
      <c r="M424" s="16" t="s">
        <v>1613</v>
      </c>
      <c r="N424" s="16" t="s">
        <v>43</v>
      </c>
    </row>
    <row r="425" spans="1:14" ht="15.75" customHeight="1">
      <c r="A425" s="76" t="s">
        <v>1572</v>
      </c>
      <c r="B425" s="780">
        <v>424</v>
      </c>
      <c r="C425" s="52" t="s">
        <v>1734</v>
      </c>
      <c r="D425" s="773" t="s">
        <v>51</v>
      </c>
      <c r="E425" s="773" t="s">
        <v>718</v>
      </c>
      <c r="F425" s="46"/>
      <c r="G425" s="164" t="s">
        <v>59</v>
      </c>
      <c r="H425" s="16" t="s">
        <v>1694</v>
      </c>
      <c r="I425" s="16" t="s">
        <v>1035</v>
      </c>
      <c r="J425" s="16">
        <v>2013</v>
      </c>
      <c r="K425" s="164" t="s">
        <v>27</v>
      </c>
      <c r="L425" s="165" t="s">
        <v>5200</v>
      </c>
      <c r="M425" s="16" t="s">
        <v>1613</v>
      </c>
      <c r="N425" s="16" t="s">
        <v>43</v>
      </c>
    </row>
    <row r="426" spans="1:14" ht="15.75" customHeight="1">
      <c r="A426" s="76" t="s">
        <v>1572</v>
      </c>
      <c r="B426" s="780">
        <v>425</v>
      </c>
      <c r="C426" s="52" t="s">
        <v>1735</v>
      </c>
      <c r="D426" s="773" t="s">
        <v>718</v>
      </c>
      <c r="E426" s="773"/>
      <c r="F426" s="46"/>
      <c r="G426" s="164" t="s">
        <v>59</v>
      </c>
      <c r="H426" s="16" t="s">
        <v>1676</v>
      </c>
      <c r="I426" s="16" t="s">
        <v>886</v>
      </c>
      <c r="J426" s="16">
        <v>2013</v>
      </c>
      <c r="K426" s="164" t="s">
        <v>27</v>
      </c>
      <c r="L426" s="165" t="s">
        <v>5200</v>
      </c>
      <c r="M426" s="16" t="s">
        <v>1613</v>
      </c>
      <c r="N426" s="16" t="s">
        <v>43</v>
      </c>
    </row>
    <row r="427" spans="1:14" ht="15.75" customHeight="1">
      <c r="A427" s="76" t="s">
        <v>1572</v>
      </c>
      <c r="B427" s="780">
        <v>426</v>
      </c>
      <c r="C427" s="52" t="s">
        <v>1736</v>
      </c>
      <c r="D427" s="773" t="s">
        <v>718</v>
      </c>
      <c r="E427" s="773"/>
      <c r="F427" s="46"/>
      <c r="G427" s="164" t="s">
        <v>59</v>
      </c>
      <c r="H427" s="16" t="s">
        <v>1676</v>
      </c>
      <c r="I427" s="16" t="s">
        <v>886</v>
      </c>
      <c r="J427" s="16">
        <v>2013</v>
      </c>
      <c r="K427" s="164" t="s">
        <v>27</v>
      </c>
      <c r="L427" s="165" t="s">
        <v>5200</v>
      </c>
      <c r="M427" s="16" t="s">
        <v>1737</v>
      </c>
      <c r="N427" s="16" t="s">
        <v>43</v>
      </c>
    </row>
    <row r="428" spans="1:14" ht="15.75" customHeight="1">
      <c r="A428" s="76" t="s">
        <v>1572</v>
      </c>
      <c r="B428" s="780">
        <v>427</v>
      </c>
      <c r="C428" s="52" t="s">
        <v>1738</v>
      </c>
      <c r="D428" s="773" t="s">
        <v>51</v>
      </c>
      <c r="E428" s="773"/>
      <c r="F428" s="46"/>
      <c r="G428" s="164" t="s">
        <v>59</v>
      </c>
      <c r="H428" s="16" t="s">
        <v>1731</v>
      </c>
      <c r="I428" s="16" t="s">
        <v>805</v>
      </c>
      <c r="J428" s="16">
        <v>2013</v>
      </c>
      <c r="K428" s="164" t="s">
        <v>25</v>
      </c>
      <c r="L428" s="165" t="s">
        <v>5200</v>
      </c>
      <c r="M428" s="16" t="s">
        <v>1613</v>
      </c>
      <c r="N428" s="16" t="s">
        <v>43</v>
      </c>
    </row>
    <row r="429" spans="1:14" ht="15.75" customHeight="1">
      <c r="A429" s="76" t="s">
        <v>1572</v>
      </c>
      <c r="B429" s="780">
        <v>428</v>
      </c>
      <c r="C429" s="52" t="s">
        <v>1739</v>
      </c>
      <c r="D429" s="773" t="s">
        <v>718</v>
      </c>
      <c r="E429" s="773" t="s">
        <v>51</v>
      </c>
      <c r="F429" s="46"/>
      <c r="G429" s="164" t="s">
        <v>59</v>
      </c>
      <c r="H429" s="16" t="s">
        <v>1645</v>
      </c>
      <c r="I429" s="16" t="s">
        <v>61</v>
      </c>
      <c r="J429" s="16">
        <v>2013</v>
      </c>
      <c r="K429" s="164" t="s">
        <v>26</v>
      </c>
      <c r="L429" s="165" t="s">
        <v>5200</v>
      </c>
      <c r="M429" s="16" t="s">
        <v>1666</v>
      </c>
      <c r="N429" s="16" t="s">
        <v>43</v>
      </c>
    </row>
    <row r="430" spans="1:14" ht="15.75" customHeight="1">
      <c r="A430" s="76" t="s">
        <v>1572</v>
      </c>
      <c r="B430" s="780">
        <v>429</v>
      </c>
      <c r="C430" s="52" t="s">
        <v>1740</v>
      </c>
      <c r="D430" s="773" t="s">
        <v>718</v>
      </c>
      <c r="E430" s="773" t="s">
        <v>51</v>
      </c>
      <c r="F430" s="46"/>
      <c r="G430" s="164" t="s">
        <v>59</v>
      </c>
      <c r="H430" s="16" t="s">
        <v>1731</v>
      </c>
      <c r="I430" s="16" t="s">
        <v>805</v>
      </c>
      <c r="J430" s="16">
        <v>2013</v>
      </c>
      <c r="K430" s="164" t="s">
        <v>25</v>
      </c>
      <c r="L430" s="165" t="s">
        <v>5200</v>
      </c>
      <c r="M430" s="16" t="s">
        <v>1671</v>
      </c>
      <c r="N430" s="16" t="s">
        <v>43</v>
      </c>
    </row>
    <row r="431" spans="1:14" ht="15.75" customHeight="1">
      <c r="A431" s="76" t="s">
        <v>1572</v>
      </c>
      <c r="B431" s="780">
        <v>430</v>
      </c>
      <c r="C431" s="52" t="s">
        <v>1741</v>
      </c>
      <c r="D431" s="773" t="s">
        <v>718</v>
      </c>
      <c r="E431" s="773"/>
      <c r="F431" s="46"/>
      <c r="G431" s="164" t="s">
        <v>59</v>
      </c>
      <c r="H431" s="16" t="s">
        <v>1645</v>
      </c>
      <c r="I431" s="16" t="s">
        <v>61</v>
      </c>
      <c r="J431" s="16">
        <v>2013</v>
      </c>
      <c r="K431" s="164" t="s">
        <v>26</v>
      </c>
      <c r="L431" s="165" t="s">
        <v>5200</v>
      </c>
      <c r="M431" s="54" t="s">
        <v>1742</v>
      </c>
      <c r="N431" s="16" t="s">
        <v>43</v>
      </c>
    </row>
    <row r="432" spans="1:14" ht="15.75" customHeight="1">
      <c r="A432" s="76" t="s">
        <v>1572</v>
      </c>
      <c r="B432" s="780">
        <v>431</v>
      </c>
      <c r="C432" s="52" t="s">
        <v>1743</v>
      </c>
      <c r="D432" s="773" t="s">
        <v>718</v>
      </c>
      <c r="E432" s="773"/>
      <c r="F432" s="46"/>
      <c r="G432" s="164" t="s">
        <v>59</v>
      </c>
      <c r="H432" s="16" t="s">
        <v>1676</v>
      </c>
      <c r="I432" s="16" t="s">
        <v>886</v>
      </c>
      <c r="J432" s="16">
        <v>2013</v>
      </c>
      <c r="K432" s="164" t="s">
        <v>27</v>
      </c>
      <c r="L432" s="165" t="s">
        <v>5200</v>
      </c>
      <c r="M432" s="16" t="s">
        <v>1671</v>
      </c>
      <c r="N432" s="16" t="s">
        <v>43</v>
      </c>
    </row>
    <row r="433" spans="1:14" ht="15.75" customHeight="1">
      <c r="A433" s="76" t="s">
        <v>1572</v>
      </c>
      <c r="B433" s="780">
        <v>432</v>
      </c>
      <c r="C433" s="52" t="s">
        <v>1744</v>
      </c>
      <c r="D433" s="773" t="s">
        <v>718</v>
      </c>
      <c r="E433" s="773"/>
      <c r="F433" s="46"/>
      <c r="G433" s="164" t="s">
        <v>59</v>
      </c>
      <c r="H433" s="16" t="s">
        <v>1676</v>
      </c>
      <c r="I433" s="16" t="s">
        <v>886</v>
      </c>
      <c r="J433" s="16">
        <v>2013</v>
      </c>
      <c r="K433" s="164" t="s">
        <v>27</v>
      </c>
      <c r="L433" s="165" t="s">
        <v>5200</v>
      </c>
      <c r="M433" s="16" t="s">
        <v>1671</v>
      </c>
      <c r="N433" s="16" t="s">
        <v>43</v>
      </c>
    </row>
    <row r="434" spans="1:14" ht="15.75" customHeight="1">
      <c r="A434" s="76" t="s">
        <v>1572</v>
      </c>
      <c r="B434" s="780">
        <v>433</v>
      </c>
      <c r="C434" s="52" t="s">
        <v>1745</v>
      </c>
      <c r="D434" s="772" t="s">
        <v>2309</v>
      </c>
      <c r="E434" s="772" t="s">
        <v>718</v>
      </c>
      <c r="F434" s="46"/>
      <c r="G434" s="164" t="s">
        <v>59</v>
      </c>
      <c r="H434" s="16" t="s">
        <v>1663</v>
      </c>
      <c r="I434" s="16" t="s">
        <v>447</v>
      </c>
      <c r="J434" s="16">
        <v>2013</v>
      </c>
      <c r="K434" s="164" t="s">
        <v>27</v>
      </c>
      <c r="L434" s="165" t="s">
        <v>5200</v>
      </c>
      <c r="M434" s="16" t="s">
        <v>1671</v>
      </c>
      <c r="N434" s="16" t="s">
        <v>1746</v>
      </c>
    </row>
    <row r="435" spans="1:14" ht="15.75" customHeight="1">
      <c r="A435" s="76" t="s">
        <v>1572</v>
      </c>
      <c r="B435" s="780">
        <v>434</v>
      </c>
      <c r="C435" s="52" t="s">
        <v>1747</v>
      </c>
      <c r="D435" s="773" t="s">
        <v>2309</v>
      </c>
      <c r="E435" s="773"/>
      <c r="F435" s="46"/>
      <c r="G435" s="164" t="s">
        <v>59</v>
      </c>
      <c r="H435" s="16" t="s">
        <v>1748</v>
      </c>
      <c r="I435" s="16" t="s">
        <v>515</v>
      </c>
      <c r="J435" s="16">
        <v>2020</v>
      </c>
      <c r="K435" s="164" t="s">
        <v>5200</v>
      </c>
      <c r="L435" s="165" t="s">
        <v>5200</v>
      </c>
      <c r="M435" s="16" t="s">
        <v>1749</v>
      </c>
      <c r="N435" s="16" t="s">
        <v>43</v>
      </c>
    </row>
    <row r="436" spans="1:14" ht="15.75" customHeight="1">
      <c r="A436" s="76" t="s">
        <v>1572</v>
      </c>
      <c r="B436" s="780">
        <v>435</v>
      </c>
      <c r="C436" s="52" t="s">
        <v>1647</v>
      </c>
      <c r="D436" s="773" t="s">
        <v>2309</v>
      </c>
      <c r="E436" s="773"/>
      <c r="F436" s="46"/>
      <c r="G436" s="164" t="s">
        <v>59</v>
      </c>
      <c r="H436" s="16" t="s">
        <v>292</v>
      </c>
      <c r="I436" s="16" t="s">
        <v>293</v>
      </c>
      <c r="J436" s="16">
        <v>2018</v>
      </c>
      <c r="K436" s="164" t="s">
        <v>5200</v>
      </c>
      <c r="L436" s="165" t="s">
        <v>29</v>
      </c>
      <c r="M436" s="16" t="s">
        <v>1750</v>
      </c>
      <c r="N436" s="16" t="s">
        <v>43</v>
      </c>
    </row>
    <row r="437" spans="1:14" ht="15.75" customHeight="1">
      <c r="A437" s="87" t="s">
        <v>1751</v>
      </c>
      <c r="B437" s="780">
        <v>436</v>
      </c>
      <c r="C437" s="77" t="s">
        <v>1752</v>
      </c>
      <c r="D437" s="773" t="s">
        <v>2309</v>
      </c>
      <c r="E437" s="773"/>
      <c r="F437" s="14" t="s">
        <v>1753</v>
      </c>
      <c r="G437" s="167" t="s">
        <v>5240</v>
      </c>
      <c r="H437" s="14" t="s">
        <v>1754</v>
      </c>
      <c r="I437" s="14" t="s">
        <v>1755</v>
      </c>
      <c r="J437" s="14">
        <v>2021</v>
      </c>
      <c r="K437" s="161" t="s">
        <v>25</v>
      </c>
      <c r="L437" s="166" t="s">
        <v>29</v>
      </c>
      <c r="M437" s="14" t="s">
        <v>1757</v>
      </c>
      <c r="N437" s="14" t="s">
        <v>43</v>
      </c>
    </row>
    <row r="438" spans="1:14" ht="15.75" customHeight="1">
      <c r="A438" s="87" t="s">
        <v>1751</v>
      </c>
      <c r="B438" s="780">
        <v>437</v>
      </c>
      <c r="C438" s="69" t="s">
        <v>1758</v>
      </c>
      <c r="D438" s="773" t="s">
        <v>2309</v>
      </c>
      <c r="E438" s="773"/>
      <c r="F438" s="46"/>
      <c r="G438" s="163" t="s">
        <v>1759</v>
      </c>
      <c r="H438" s="45" t="s">
        <v>5850</v>
      </c>
      <c r="I438" s="46" t="s">
        <v>1761</v>
      </c>
      <c r="J438" s="46">
        <v>2022</v>
      </c>
      <c r="K438" s="164" t="s">
        <v>25</v>
      </c>
      <c r="L438" s="165" t="s">
        <v>28</v>
      </c>
      <c r="M438" s="46" t="s">
        <v>1763</v>
      </c>
      <c r="N438" s="46" t="s">
        <v>43</v>
      </c>
    </row>
    <row r="439" spans="1:14" ht="15.75" customHeight="1">
      <c r="A439" s="87" t="s">
        <v>1751</v>
      </c>
      <c r="B439" s="780">
        <v>438</v>
      </c>
      <c r="C439" s="72" t="s">
        <v>1764</v>
      </c>
      <c r="D439" s="773" t="s">
        <v>2309</v>
      </c>
      <c r="E439" s="773"/>
      <c r="F439" s="46"/>
      <c r="G439" s="163" t="s">
        <v>5240</v>
      </c>
      <c r="H439" s="45" t="s">
        <v>1754</v>
      </c>
      <c r="I439" s="45" t="s">
        <v>1755</v>
      </c>
      <c r="J439" s="45">
        <v>2021</v>
      </c>
      <c r="K439" s="164" t="s">
        <v>25</v>
      </c>
      <c r="L439" s="165" t="s">
        <v>29</v>
      </c>
      <c r="M439" s="45" t="s">
        <v>1765</v>
      </c>
      <c r="N439" s="46" t="s">
        <v>43</v>
      </c>
    </row>
    <row r="440" spans="1:14" ht="15.75" customHeight="1">
      <c r="A440" s="87" t="s">
        <v>1751</v>
      </c>
      <c r="B440" s="780">
        <v>439</v>
      </c>
      <c r="C440" s="72" t="s">
        <v>1766</v>
      </c>
      <c r="D440" s="773" t="s">
        <v>2309</v>
      </c>
      <c r="E440" s="773"/>
      <c r="F440" s="46"/>
      <c r="G440" s="163" t="s">
        <v>59</v>
      </c>
      <c r="H440" s="45" t="s">
        <v>1767</v>
      </c>
      <c r="I440" s="45" t="s">
        <v>1768</v>
      </c>
      <c r="J440" s="45">
        <v>2020</v>
      </c>
      <c r="K440" s="164" t="s">
        <v>27</v>
      </c>
      <c r="L440" s="165" t="s">
        <v>5200</v>
      </c>
      <c r="M440" s="45" t="s">
        <v>1765</v>
      </c>
      <c r="N440" s="46"/>
    </row>
    <row r="441" spans="1:14" ht="15.75" customHeight="1">
      <c r="A441" s="87" t="s">
        <v>1751</v>
      </c>
      <c r="B441" s="780">
        <v>440</v>
      </c>
      <c r="C441" s="69" t="s">
        <v>1770</v>
      </c>
      <c r="D441" s="773" t="s">
        <v>2309</v>
      </c>
      <c r="E441" s="773"/>
      <c r="F441" s="46" t="s">
        <v>1771</v>
      </c>
      <c r="G441" s="163" t="s">
        <v>59</v>
      </c>
      <c r="H441" s="46" t="s">
        <v>1560</v>
      </c>
      <c r="I441" s="46" t="s">
        <v>1239</v>
      </c>
      <c r="J441" s="46">
        <v>2021</v>
      </c>
      <c r="K441" s="164" t="s">
        <v>25</v>
      </c>
      <c r="L441" s="165" t="s">
        <v>5200</v>
      </c>
      <c r="M441" s="46" t="s">
        <v>1774</v>
      </c>
      <c r="N441" s="46" t="s">
        <v>43</v>
      </c>
    </row>
    <row r="442" spans="1:14" ht="15.75" customHeight="1">
      <c r="A442" s="87" t="s">
        <v>1751</v>
      </c>
      <c r="B442" s="780">
        <v>441</v>
      </c>
      <c r="C442" s="69" t="s">
        <v>1775</v>
      </c>
      <c r="D442" s="773" t="s">
        <v>2309</v>
      </c>
      <c r="E442" s="773"/>
      <c r="F442" s="46" t="s">
        <v>1776</v>
      </c>
      <c r="G442" s="163" t="s">
        <v>37</v>
      </c>
      <c r="H442" s="46" t="s">
        <v>1777</v>
      </c>
      <c r="I442" s="45" t="s">
        <v>1778</v>
      </c>
      <c r="J442" s="46">
        <v>2021</v>
      </c>
      <c r="K442" s="164" t="s">
        <v>24</v>
      </c>
      <c r="L442" s="165" t="s">
        <v>28</v>
      </c>
      <c r="M442" s="46" t="s">
        <v>1780</v>
      </c>
      <c r="N442" s="46" t="s">
        <v>43</v>
      </c>
    </row>
    <row r="443" spans="1:14" ht="15.75" customHeight="1">
      <c r="A443" s="87" t="s">
        <v>1751</v>
      </c>
      <c r="B443" s="780">
        <v>442</v>
      </c>
      <c r="C443" s="69" t="s">
        <v>1781</v>
      </c>
      <c r="D443" s="773" t="s">
        <v>2309</v>
      </c>
      <c r="E443" s="773"/>
      <c r="F443" s="46" t="s">
        <v>1782</v>
      </c>
      <c r="G443" s="163" t="s">
        <v>3593</v>
      </c>
      <c r="H443" s="46" t="s">
        <v>1783</v>
      </c>
      <c r="I443" s="45" t="s">
        <v>1784</v>
      </c>
      <c r="J443" s="46">
        <v>2021</v>
      </c>
      <c r="K443" s="164" t="s">
        <v>24</v>
      </c>
      <c r="L443" s="165" t="s">
        <v>28</v>
      </c>
      <c r="M443" s="46" t="s">
        <v>1786</v>
      </c>
      <c r="N443" s="46" t="s">
        <v>43</v>
      </c>
    </row>
    <row r="444" spans="1:14" ht="15.75" customHeight="1">
      <c r="A444" s="87" t="s">
        <v>1751</v>
      </c>
      <c r="B444" s="780">
        <v>443</v>
      </c>
      <c r="C444" s="69" t="s">
        <v>1775</v>
      </c>
      <c r="D444" s="773" t="s">
        <v>2309</v>
      </c>
      <c r="E444" s="773"/>
      <c r="F444" s="46" t="s">
        <v>1787</v>
      </c>
      <c r="G444" s="163" t="s">
        <v>37</v>
      </c>
      <c r="H444" s="46" t="s">
        <v>1777</v>
      </c>
      <c r="I444" s="46" t="s">
        <v>1778</v>
      </c>
      <c r="J444" s="46">
        <v>2020</v>
      </c>
      <c r="K444" s="164" t="s">
        <v>24</v>
      </c>
      <c r="L444" s="165" t="s">
        <v>28</v>
      </c>
      <c r="M444" s="46" t="s">
        <v>1789</v>
      </c>
      <c r="N444" s="46" t="s">
        <v>43</v>
      </c>
    </row>
    <row r="445" spans="1:14" ht="15.75" customHeight="1">
      <c r="A445" s="87" t="s">
        <v>1751</v>
      </c>
      <c r="B445" s="780">
        <v>444</v>
      </c>
      <c r="C445" s="52" t="s">
        <v>1790</v>
      </c>
      <c r="D445" s="773" t="s">
        <v>2309</v>
      </c>
      <c r="E445" s="773"/>
      <c r="F445" s="16" t="s">
        <v>1791</v>
      </c>
      <c r="G445" s="164" t="s">
        <v>59</v>
      </c>
      <c r="H445" s="16" t="s">
        <v>788</v>
      </c>
      <c r="I445" s="81" t="s">
        <v>414</v>
      </c>
      <c r="J445" s="16">
        <v>2020</v>
      </c>
      <c r="K445" s="164" t="s">
        <v>27</v>
      </c>
      <c r="L445" s="165" t="s">
        <v>28</v>
      </c>
      <c r="M445" s="16" t="s">
        <v>1792</v>
      </c>
      <c r="N445" s="16" t="s">
        <v>1380</v>
      </c>
    </row>
    <row r="446" spans="1:14" ht="15.75" customHeight="1">
      <c r="A446" s="87" t="s">
        <v>1751</v>
      </c>
      <c r="B446" s="780">
        <v>445</v>
      </c>
      <c r="C446" s="52" t="s">
        <v>1793</v>
      </c>
      <c r="D446" s="773" t="s">
        <v>2309</v>
      </c>
      <c r="E446" s="773"/>
      <c r="F446" s="16" t="s">
        <v>1791</v>
      </c>
      <c r="G446" s="164" t="s">
        <v>59</v>
      </c>
      <c r="H446" s="16" t="s">
        <v>788</v>
      </c>
      <c r="I446" s="81" t="s">
        <v>414</v>
      </c>
      <c r="J446" s="16">
        <v>2020</v>
      </c>
      <c r="K446" s="164" t="s">
        <v>27</v>
      </c>
      <c r="L446" s="165" t="s">
        <v>31</v>
      </c>
      <c r="M446" s="16" t="s">
        <v>1795</v>
      </c>
      <c r="N446" s="16" t="s">
        <v>1380</v>
      </c>
    </row>
    <row r="447" spans="1:14" ht="15.75" customHeight="1">
      <c r="A447" s="87" t="s">
        <v>1751</v>
      </c>
      <c r="B447" s="780">
        <v>446</v>
      </c>
      <c r="C447" s="52" t="s">
        <v>1796</v>
      </c>
      <c r="D447" s="773" t="s">
        <v>2309</v>
      </c>
      <c r="E447" s="773"/>
      <c r="F447" s="16" t="s">
        <v>1791</v>
      </c>
      <c r="G447" s="164" t="s">
        <v>59</v>
      </c>
      <c r="H447" s="16" t="s">
        <v>788</v>
      </c>
      <c r="I447" s="81" t="s">
        <v>414</v>
      </c>
      <c r="J447" s="16">
        <v>2020</v>
      </c>
      <c r="K447" s="164" t="s">
        <v>27</v>
      </c>
      <c r="L447" s="165" t="s">
        <v>31</v>
      </c>
      <c r="M447" s="16" t="s">
        <v>1798</v>
      </c>
      <c r="N447" s="16" t="s">
        <v>1380</v>
      </c>
    </row>
    <row r="448" spans="1:14" ht="15.75" customHeight="1">
      <c r="A448" s="87" t="s">
        <v>1751</v>
      </c>
      <c r="B448" s="780">
        <v>447</v>
      </c>
      <c r="C448" s="52" t="s">
        <v>1799</v>
      </c>
      <c r="D448" s="773" t="s">
        <v>2309</v>
      </c>
      <c r="E448" s="773"/>
      <c r="F448" s="16" t="s">
        <v>1787</v>
      </c>
      <c r="G448" s="164" t="s">
        <v>59</v>
      </c>
      <c r="H448" s="46" t="s">
        <v>1800</v>
      </c>
      <c r="I448" s="46" t="s">
        <v>1801</v>
      </c>
      <c r="J448" s="16">
        <v>2020</v>
      </c>
      <c r="K448" s="164" t="s">
        <v>26</v>
      </c>
      <c r="L448" s="165" t="s">
        <v>30</v>
      </c>
      <c r="M448" s="16" t="s">
        <v>1803</v>
      </c>
      <c r="N448" s="16" t="s">
        <v>1380</v>
      </c>
    </row>
    <row r="449" spans="1:14" ht="15.75" customHeight="1">
      <c r="A449" s="87" t="s">
        <v>1751</v>
      </c>
      <c r="B449" s="780">
        <v>448</v>
      </c>
      <c r="C449" s="52" t="s">
        <v>1804</v>
      </c>
      <c r="D449" s="773" t="s">
        <v>2309</v>
      </c>
      <c r="E449" s="773"/>
      <c r="F449" s="16" t="s">
        <v>1787</v>
      </c>
      <c r="G449" s="164" t="s">
        <v>59</v>
      </c>
      <c r="H449" s="46" t="s">
        <v>1805</v>
      </c>
      <c r="I449" s="46" t="s">
        <v>1806</v>
      </c>
      <c r="J449" s="16">
        <v>2020</v>
      </c>
      <c r="K449" s="164" t="s">
        <v>27</v>
      </c>
      <c r="L449" s="165" t="s">
        <v>31</v>
      </c>
      <c r="M449" s="16" t="s">
        <v>1808</v>
      </c>
      <c r="N449" s="16" t="s">
        <v>1380</v>
      </c>
    </row>
    <row r="450" spans="1:14" ht="15.75" customHeight="1">
      <c r="A450" s="87" t="s">
        <v>1751</v>
      </c>
      <c r="B450" s="780">
        <v>449</v>
      </c>
      <c r="C450" s="52" t="s">
        <v>1809</v>
      </c>
      <c r="D450" s="773" t="s">
        <v>2309</v>
      </c>
      <c r="E450" s="773"/>
      <c r="F450" s="16" t="s">
        <v>1810</v>
      </c>
      <c r="G450" s="164" t="s">
        <v>5244</v>
      </c>
      <c r="H450" s="46" t="s">
        <v>1812</v>
      </c>
      <c r="I450" s="46" t="s">
        <v>1813</v>
      </c>
      <c r="J450" s="16">
        <v>2020</v>
      </c>
      <c r="K450" s="164" t="s">
        <v>5200</v>
      </c>
      <c r="L450" s="165" t="s">
        <v>5200</v>
      </c>
      <c r="M450" s="16" t="s">
        <v>1814</v>
      </c>
      <c r="N450" s="16" t="s">
        <v>1380</v>
      </c>
    </row>
    <row r="451" spans="1:14" ht="15.75" customHeight="1">
      <c r="A451" s="87" t="s">
        <v>1751</v>
      </c>
      <c r="B451" s="780">
        <v>450</v>
      </c>
      <c r="C451" s="52" t="s">
        <v>1815</v>
      </c>
      <c r="D451" s="773" t="s">
        <v>2309</v>
      </c>
      <c r="E451" s="773"/>
      <c r="F451" s="16" t="s">
        <v>1787</v>
      </c>
      <c r="G451" s="164" t="s">
        <v>5219</v>
      </c>
      <c r="H451" s="16" t="s">
        <v>1816</v>
      </c>
      <c r="I451" s="16" t="s">
        <v>1416</v>
      </c>
      <c r="J451" s="16">
        <v>2019</v>
      </c>
      <c r="K451" s="164" t="s">
        <v>26</v>
      </c>
      <c r="L451" s="165" t="s">
        <v>30</v>
      </c>
      <c r="M451" s="16" t="s">
        <v>1818</v>
      </c>
      <c r="N451" s="16" t="s">
        <v>43</v>
      </c>
    </row>
    <row r="452" spans="1:14" ht="15.75" customHeight="1">
      <c r="A452" s="87" t="s">
        <v>1751</v>
      </c>
      <c r="B452" s="780">
        <v>451</v>
      </c>
      <c r="C452" s="52" t="s">
        <v>1819</v>
      </c>
      <c r="D452" s="773" t="s">
        <v>718</v>
      </c>
      <c r="E452" s="773"/>
      <c r="F452" s="16" t="s">
        <v>1787</v>
      </c>
      <c r="G452" s="164" t="s">
        <v>5219</v>
      </c>
      <c r="H452" s="16" t="s">
        <v>1816</v>
      </c>
      <c r="I452" s="16" t="s">
        <v>1416</v>
      </c>
      <c r="J452" s="16">
        <v>2019</v>
      </c>
      <c r="K452" s="164" t="s">
        <v>26</v>
      </c>
      <c r="L452" s="165" t="s">
        <v>30</v>
      </c>
      <c r="M452" s="16" t="s">
        <v>1821</v>
      </c>
      <c r="N452" s="16" t="s">
        <v>43</v>
      </c>
    </row>
    <row r="453" spans="1:14" ht="15.75" customHeight="1">
      <c r="A453" s="87" t="s">
        <v>1751</v>
      </c>
      <c r="B453" s="780">
        <v>452</v>
      </c>
      <c r="C453" s="52" t="s">
        <v>1822</v>
      </c>
      <c r="D453" s="773" t="s">
        <v>2309</v>
      </c>
      <c r="E453" s="773" t="s">
        <v>718</v>
      </c>
      <c r="F453" s="16" t="s">
        <v>1791</v>
      </c>
      <c r="G453" s="164" t="s">
        <v>59</v>
      </c>
      <c r="H453" s="16" t="s">
        <v>788</v>
      </c>
      <c r="I453" s="81" t="s">
        <v>414</v>
      </c>
      <c r="J453" s="16">
        <v>2019</v>
      </c>
      <c r="K453" s="164" t="s">
        <v>27</v>
      </c>
      <c r="L453" s="165" t="s">
        <v>31</v>
      </c>
      <c r="M453" s="16" t="s">
        <v>1824</v>
      </c>
      <c r="N453" s="16" t="s">
        <v>1380</v>
      </c>
    </row>
    <row r="454" spans="1:14" ht="15.75" customHeight="1">
      <c r="A454" s="87" t="s">
        <v>1751</v>
      </c>
      <c r="B454" s="780">
        <v>453</v>
      </c>
      <c r="C454" s="52" t="s">
        <v>1825</v>
      </c>
      <c r="D454" s="773" t="s">
        <v>2309</v>
      </c>
      <c r="E454" s="773"/>
      <c r="F454" s="16" t="s">
        <v>1787</v>
      </c>
      <c r="G454" s="164" t="s">
        <v>5219</v>
      </c>
      <c r="H454" s="16" t="s">
        <v>336</v>
      </c>
      <c r="I454" s="16" t="s">
        <v>337</v>
      </c>
      <c r="J454" s="16">
        <v>2018</v>
      </c>
      <c r="K454" s="164" t="s">
        <v>26</v>
      </c>
      <c r="L454" s="165" t="s">
        <v>30</v>
      </c>
      <c r="M454" s="16" t="s">
        <v>1827</v>
      </c>
      <c r="N454" s="16" t="s">
        <v>43</v>
      </c>
    </row>
    <row r="455" spans="1:14" ht="15.75" customHeight="1">
      <c r="A455" s="87" t="s">
        <v>1751</v>
      </c>
      <c r="B455" s="780">
        <v>454</v>
      </c>
      <c r="C455" s="52" t="s">
        <v>1828</v>
      </c>
      <c r="D455" s="773" t="s">
        <v>2309</v>
      </c>
      <c r="E455" s="773" t="s">
        <v>718</v>
      </c>
      <c r="F455" s="16" t="s">
        <v>1787</v>
      </c>
      <c r="G455" s="164" t="s">
        <v>1759</v>
      </c>
      <c r="H455" s="16" t="s">
        <v>1830</v>
      </c>
      <c r="I455" s="16" t="s">
        <v>1831</v>
      </c>
      <c r="J455" s="16">
        <v>2018</v>
      </c>
      <c r="K455" s="164" t="s">
        <v>24</v>
      </c>
      <c r="L455" s="165" t="s">
        <v>28</v>
      </c>
      <c r="M455" s="16" t="s">
        <v>1833</v>
      </c>
      <c r="N455" s="16" t="s">
        <v>43</v>
      </c>
    </row>
    <row r="456" spans="1:14" ht="15.75" customHeight="1">
      <c r="A456" s="87" t="s">
        <v>1751</v>
      </c>
      <c r="B456" s="780">
        <v>455</v>
      </c>
      <c r="C456" s="52" t="s">
        <v>1834</v>
      </c>
      <c r="D456" s="773" t="s">
        <v>2309</v>
      </c>
      <c r="E456" s="773"/>
      <c r="F456" s="16" t="s">
        <v>1791</v>
      </c>
      <c r="G456" s="164" t="s">
        <v>5219</v>
      </c>
      <c r="H456" s="16" t="s">
        <v>1835</v>
      </c>
      <c r="I456" s="16" t="s">
        <v>293</v>
      </c>
      <c r="J456" s="16">
        <v>2018</v>
      </c>
      <c r="K456" s="164" t="s">
        <v>25</v>
      </c>
      <c r="L456" s="165" t="s">
        <v>29</v>
      </c>
      <c r="M456" s="16" t="s">
        <v>1837</v>
      </c>
      <c r="N456" s="16" t="s">
        <v>43</v>
      </c>
    </row>
    <row r="457" spans="1:14" ht="15.75" customHeight="1">
      <c r="A457" s="87" t="s">
        <v>1751</v>
      </c>
      <c r="B457" s="780">
        <v>456</v>
      </c>
      <c r="C457" s="52" t="s">
        <v>1838</v>
      </c>
      <c r="D457" s="773" t="s">
        <v>2309</v>
      </c>
      <c r="E457" s="773"/>
      <c r="F457" s="16" t="s">
        <v>1787</v>
      </c>
      <c r="G457" s="164" t="s">
        <v>5219</v>
      </c>
      <c r="H457" s="16" t="s">
        <v>336</v>
      </c>
      <c r="I457" s="16" t="s">
        <v>337</v>
      </c>
      <c r="J457" s="16">
        <v>2018</v>
      </c>
      <c r="K457" s="164" t="s">
        <v>26</v>
      </c>
      <c r="L457" s="165" t="s">
        <v>30</v>
      </c>
      <c r="M457" s="16" t="s">
        <v>1840</v>
      </c>
      <c r="N457" s="16" t="s">
        <v>43</v>
      </c>
    </row>
    <row r="458" spans="1:14" ht="15.75" customHeight="1">
      <c r="A458" s="87" t="s">
        <v>1751</v>
      </c>
      <c r="B458" s="780">
        <v>457</v>
      </c>
      <c r="C458" s="52" t="s">
        <v>1841</v>
      </c>
      <c r="D458" s="773" t="s">
        <v>2309</v>
      </c>
      <c r="E458" s="773"/>
      <c r="F458" s="16" t="s">
        <v>1787</v>
      </c>
      <c r="G458" s="164" t="s">
        <v>5219</v>
      </c>
      <c r="H458" s="16" t="s">
        <v>336</v>
      </c>
      <c r="I458" s="16" t="s">
        <v>337</v>
      </c>
      <c r="J458" s="16">
        <v>2018</v>
      </c>
      <c r="K458" s="164" t="s">
        <v>26</v>
      </c>
      <c r="L458" s="165" t="s">
        <v>30</v>
      </c>
      <c r="M458" s="16" t="s">
        <v>1843</v>
      </c>
      <c r="N458" s="16" t="s">
        <v>43</v>
      </c>
    </row>
    <row r="459" spans="1:14" ht="15.75" customHeight="1">
      <c r="A459" s="87" t="s">
        <v>1751</v>
      </c>
      <c r="B459" s="780">
        <v>458</v>
      </c>
      <c r="C459" s="52" t="s">
        <v>1844</v>
      </c>
      <c r="D459" s="773" t="s">
        <v>2309</v>
      </c>
      <c r="E459" s="773"/>
      <c r="F459" s="16" t="s">
        <v>1787</v>
      </c>
      <c r="G459" s="164" t="s">
        <v>5219</v>
      </c>
      <c r="H459" s="16" t="s">
        <v>1835</v>
      </c>
      <c r="I459" s="16" t="s">
        <v>293</v>
      </c>
      <c r="J459" s="16">
        <v>2018</v>
      </c>
      <c r="K459" s="164" t="s">
        <v>25</v>
      </c>
      <c r="L459" s="165" t="s">
        <v>29</v>
      </c>
      <c r="M459" s="16" t="s">
        <v>1846</v>
      </c>
      <c r="N459" s="16" t="s">
        <v>43</v>
      </c>
    </row>
    <row r="460" spans="1:14" ht="15.75" customHeight="1">
      <c r="A460" s="87" t="s">
        <v>1751</v>
      </c>
      <c r="B460" s="780">
        <v>459</v>
      </c>
      <c r="C460" s="52" t="s">
        <v>1847</v>
      </c>
      <c r="D460" s="773" t="s">
        <v>2309</v>
      </c>
      <c r="E460" s="773"/>
      <c r="F460" s="16" t="s">
        <v>1787</v>
      </c>
      <c r="G460" s="164" t="s">
        <v>5219</v>
      </c>
      <c r="H460" s="16" t="s">
        <v>1835</v>
      </c>
      <c r="I460" s="16" t="s">
        <v>293</v>
      </c>
      <c r="J460" s="16">
        <v>2018</v>
      </c>
      <c r="K460" s="164" t="s">
        <v>25</v>
      </c>
      <c r="L460" s="165" t="s">
        <v>29</v>
      </c>
      <c r="M460" s="16" t="s">
        <v>1846</v>
      </c>
      <c r="N460" s="16" t="s">
        <v>43</v>
      </c>
    </row>
    <row r="461" spans="1:14" ht="15.75" customHeight="1">
      <c r="A461" s="87" t="s">
        <v>1751</v>
      </c>
      <c r="B461" s="780">
        <v>460</v>
      </c>
      <c r="C461" s="52" t="s">
        <v>1849</v>
      </c>
      <c r="D461" s="773" t="s">
        <v>2309</v>
      </c>
      <c r="E461" s="773"/>
      <c r="F461" s="16" t="s">
        <v>1791</v>
      </c>
      <c r="G461" s="164" t="s">
        <v>5219</v>
      </c>
      <c r="H461" s="16" t="s">
        <v>336</v>
      </c>
      <c r="I461" s="16" t="s">
        <v>337</v>
      </c>
      <c r="J461" s="16">
        <v>2018</v>
      </c>
      <c r="K461" s="164" t="s">
        <v>26</v>
      </c>
      <c r="L461" s="165" t="s">
        <v>30</v>
      </c>
      <c r="M461" s="16" t="s">
        <v>1851</v>
      </c>
      <c r="N461" s="16" t="s">
        <v>43</v>
      </c>
    </row>
    <row r="462" spans="1:14" ht="15.75" customHeight="1">
      <c r="A462" s="87" t="s">
        <v>1751</v>
      </c>
      <c r="B462" s="780">
        <v>461</v>
      </c>
      <c r="C462" s="52" t="s">
        <v>1852</v>
      </c>
      <c r="D462" s="773" t="s">
        <v>2309</v>
      </c>
      <c r="E462" s="773" t="s">
        <v>35</v>
      </c>
      <c r="F462" s="16" t="s">
        <v>1787</v>
      </c>
      <c r="G462" s="164" t="s">
        <v>5219</v>
      </c>
      <c r="H462" s="16" t="s">
        <v>1835</v>
      </c>
      <c r="I462" s="16" t="s">
        <v>293</v>
      </c>
      <c r="J462" s="16">
        <v>2018</v>
      </c>
      <c r="K462" s="164" t="s">
        <v>25</v>
      </c>
      <c r="L462" s="165" t="s">
        <v>29</v>
      </c>
      <c r="M462" s="16" t="s">
        <v>1854</v>
      </c>
      <c r="N462" s="16" t="s">
        <v>43</v>
      </c>
    </row>
    <row r="463" spans="1:14" ht="15.75" customHeight="1">
      <c r="A463" s="87" t="s">
        <v>1751</v>
      </c>
      <c r="B463" s="780">
        <v>462</v>
      </c>
      <c r="C463" s="52" t="s">
        <v>1855</v>
      </c>
      <c r="D463" s="773" t="s">
        <v>2309</v>
      </c>
      <c r="E463" s="773" t="s">
        <v>718</v>
      </c>
      <c r="F463" s="16" t="s">
        <v>1856</v>
      </c>
      <c r="G463" s="164" t="s">
        <v>5219</v>
      </c>
      <c r="H463" s="16" t="s">
        <v>1835</v>
      </c>
      <c r="I463" s="16" t="s">
        <v>293</v>
      </c>
      <c r="J463" s="16">
        <v>2018</v>
      </c>
      <c r="K463" s="164" t="s">
        <v>25</v>
      </c>
      <c r="L463" s="165" t="s">
        <v>29</v>
      </c>
      <c r="M463" s="16" t="s">
        <v>1858</v>
      </c>
      <c r="N463" s="16" t="s">
        <v>43</v>
      </c>
    </row>
    <row r="464" spans="1:14" ht="15.75" customHeight="1">
      <c r="A464" s="87" t="s">
        <v>1751</v>
      </c>
      <c r="B464" s="780">
        <v>463</v>
      </c>
      <c r="C464" s="52" t="s">
        <v>1859</v>
      </c>
      <c r="D464" s="773" t="s">
        <v>2309</v>
      </c>
      <c r="E464" s="773"/>
      <c r="F464" s="16" t="s">
        <v>1787</v>
      </c>
      <c r="G464" s="164" t="s">
        <v>5219</v>
      </c>
      <c r="H464" s="16" t="s">
        <v>336</v>
      </c>
      <c r="I464" s="16" t="s">
        <v>337</v>
      </c>
      <c r="J464" s="16">
        <v>2018</v>
      </c>
      <c r="K464" s="164" t="s">
        <v>26</v>
      </c>
      <c r="L464" s="165" t="s">
        <v>30</v>
      </c>
      <c r="M464" s="16" t="s">
        <v>1861</v>
      </c>
      <c r="N464" s="16" t="s">
        <v>43</v>
      </c>
    </row>
    <row r="465" spans="1:14" ht="15.75" customHeight="1">
      <c r="A465" s="87" t="s">
        <v>1751</v>
      </c>
      <c r="B465" s="780">
        <v>464</v>
      </c>
      <c r="C465" s="52" t="s">
        <v>1301</v>
      </c>
      <c r="D465" s="773" t="s">
        <v>2309</v>
      </c>
      <c r="E465" s="773"/>
      <c r="F465" s="16" t="s">
        <v>1862</v>
      </c>
      <c r="G465" s="164" t="s">
        <v>5219</v>
      </c>
      <c r="H465" s="16" t="s">
        <v>336</v>
      </c>
      <c r="I465" s="16" t="s">
        <v>337</v>
      </c>
      <c r="J465" s="16">
        <v>2017</v>
      </c>
      <c r="K465" s="164" t="s">
        <v>26</v>
      </c>
      <c r="L465" s="165" t="s">
        <v>30</v>
      </c>
      <c r="M465" s="16" t="s">
        <v>1843</v>
      </c>
      <c r="N465" s="16" t="s">
        <v>43</v>
      </c>
    </row>
    <row r="466" spans="1:14" ht="15.75" customHeight="1">
      <c r="A466" s="87" t="s">
        <v>1751</v>
      </c>
      <c r="B466" s="780">
        <v>465</v>
      </c>
      <c r="C466" s="52" t="s">
        <v>1299</v>
      </c>
      <c r="D466" s="773" t="s">
        <v>718</v>
      </c>
      <c r="E466" s="773"/>
      <c r="F466" s="16" t="s">
        <v>1787</v>
      </c>
      <c r="G466" s="164" t="s">
        <v>5219</v>
      </c>
      <c r="H466" s="16" t="s">
        <v>292</v>
      </c>
      <c r="I466" s="16" t="s">
        <v>293</v>
      </c>
      <c r="J466" s="16">
        <v>2017</v>
      </c>
      <c r="K466" s="164" t="s">
        <v>25</v>
      </c>
      <c r="L466" s="165" t="s">
        <v>29</v>
      </c>
      <c r="M466" s="16" t="s">
        <v>1865</v>
      </c>
      <c r="N466" s="16" t="s">
        <v>43</v>
      </c>
    </row>
    <row r="467" spans="1:14" ht="15.75" customHeight="1">
      <c r="A467" s="87" t="s">
        <v>1751</v>
      </c>
      <c r="B467" s="780">
        <v>466</v>
      </c>
      <c r="C467" s="52" t="s">
        <v>1866</v>
      </c>
      <c r="D467" s="773" t="s">
        <v>718</v>
      </c>
      <c r="E467" s="773"/>
      <c r="F467" s="16" t="s">
        <v>1787</v>
      </c>
      <c r="G467" s="164" t="s">
        <v>5219</v>
      </c>
      <c r="H467" s="16" t="s">
        <v>1867</v>
      </c>
      <c r="I467" s="16" t="s">
        <v>337</v>
      </c>
      <c r="J467" s="16">
        <v>2017</v>
      </c>
      <c r="K467" s="164" t="s">
        <v>26</v>
      </c>
      <c r="L467" s="165" t="s">
        <v>30</v>
      </c>
      <c r="M467" s="16" t="s">
        <v>1869</v>
      </c>
      <c r="N467" s="16" t="s">
        <v>43</v>
      </c>
    </row>
    <row r="468" spans="1:14" ht="15.75" customHeight="1">
      <c r="A468" s="87" t="s">
        <v>1751</v>
      </c>
      <c r="B468" s="780">
        <v>467</v>
      </c>
      <c r="C468" s="52" t="s">
        <v>1870</v>
      </c>
      <c r="D468" s="773" t="s">
        <v>2309</v>
      </c>
      <c r="E468" s="773"/>
      <c r="F468" s="16" t="s">
        <v>1791</v>
      </c>
      <c r="G468" s="164" t="s">
        <v>5219</v>
      </c>
      <c r="H468" s="16" t="s">
        <v>336</v>
      </c>
      <c r="I468" s="16" t="s">
        <v>337</v>
      </c>
      <c r="J468" s="16">
        <v>2017</v>
      </c>
      <c r="K468" s="164" t="s">
        <v>26</v>
      </c>
      <c r="L468" s="165" t="s">
        <v>30</v>
      </c>
      <c r="M468" s="16" t="s">
        <v>1872</v>
      </c>
      <c r="N468" s="16" t="s">
        <v>43</v>
      </c>
    </row>
    <row r="469" spans="1:14" ht="15.75" customHeight="1">
      <c r="A469" s="87" t="s">
        <v>1751</v>
      </c>
      <c r="B469" s="780">
        <v>468</v>
      </c>
      <c r="C469" s="52" t="s">
        <v>1873</v>
      </c>
      <c r="D469" s="773" t="s">
        <v>2309</v>
      </c>
      <c r="E469" s="773"/>
      <c r="F469" s="16" t="s">
        <v>1787</v>
      </c>
      <c r="G469" s="164" t="s">
        <v>5219</v>
      </c>
      <c r="H469" s="16" t="s">
        <v>1835</v>
      </c>
      <c r="I469" s="16" t="s">
        <v>293</v>
      </c>
      <c r="J469" s="16">
        <v>2017</v>
      </c>
      <c r="K469" s="164" t="s">
        <v>25</v>
      </c>
      <c r="L469" s="165" t="s">
        <v>29</v>
      </c>
      <c r="M469" s="16" t="s">
        <v>1875</v>
      </c>
      <c r="N469" s="16" t="s">
        <v>43</v>
      </c>
    </row>
    <row r="470" spans="1:14" ht="15.75" customHeight="1">
      <c r="A470" s="87" t="s">
        <v>1751</v>
      </c>
      <c r="B470" s="780">
        <v>469</v>
      </c>
      <c r="C470" s="52" t="s">
        <v>1876</v>
      </c>
      <c r="D470" s="773" t="s">
        <v>2309</v>
      </c>
      <c r="E470" s="773"/>
      <c r="F470" s="16" t="s">
        <v>1810</v>
      </c>
      <c r="G470" s="164" t="s">
        <v>5219</v>
      </c>
      <c r="H470" s="16" t="s">
        <v>292</v>
      </c>
      <c r="I470" s="16" t="s">
        <v>293</v>
      </c>
      <c r="J470" s="16">
        <v>2017</v>
      </c>
      <c r="K470" s="164" t="s">
        <v>25</v>
      </c>
      <c r="L470" s="165" t="s">
        <v>29</v>
      </c>
      <c r="M470" s="16" t="s">
        <v>1878</v>
      </c>
      <c r="N470" s="16" t="s">
        <v>43</v>
      </c>
    </row>
    <row r="471" spans="1:14" ht="15.75" customHeight="1">
      <c r="A471" s="87" t="s">
        <v>1751</v>
      </c>
      <c r="B471" s="780">
        <v>470</v>
      </c>
      <c r="C471" s="52" t="s">
        <v>1879</v>
      </c>
      <c r="D471" s="773" t="s">
        <v>2309</v>
      </c>
      <c r="E471" s="773"/>
      <c r="F471" s="16" t="s">
        <v>1791</v>
      </c>
      <c r="G471" s="164" t="s">
        <v>59</v>
      </c>
      <c r="H471" s="16" t="s">
        <v>1880</v>
      </c>
      <c r="I471" s="16" t="s">
        <v>1160</v>
      </c>
      <c r="J471" s="16">
        <v>2017</v>
      </c>
      <c r="K471" s="164" t="s">
        <v>26</v>
      </c>
      <c r="L471" s="165" t="s">
        <v>30</v>
      </c>
      <c r="M471" s="16" t="s">
        <v>1882</v>
      </c>
      <c r="N471" s="16" t="s">
        <v>43</v>
      </c>
    </row>
    <row r="472" spans="1:14" ht="15.75" customHeight="1">
      <c r="A472" s="87" t="s">
        <v>1751</v>
      </c>
      <c r="B472" s="780">
        <v>471</v>
      </c>
      <c r="C472" s="52" t="s">
        <v>1883</v>
      </c>
      <c r="D472" s="773" t="s">
        <v>2309</v>
      </c>
      <c r="E472" s="773"/>
      <c r="F472" s="16" t="s">
        <v>1791</v>
      </c>
      <c r="G472" s="164" t="s">
        <v>5219</v>
      </c>
      <c r="H472" s="16" t="s">
        <v>336</v>
      </c>
      <c r="I472" s="16" t="s">
        <v>337</v>
      </c>
      <c r="J472" s="16">
        <v>2017</v>
      </c>
      <c r="K472" s="164" t="s">
        <v>26</v>
      </c>
      <c r="L472" s="165" t="s">
        <v>30</v>
      </c>
      <c r="M472" s="16" t="s">
        <v>1885</v>
      </c>
      <c r="N472" s="16" t="s">
        <v>43</v>
      </c>
    </row>
    <row r="473" spans="1:14" ht="15.75" customHeight="1">
      <c r="A473" s="87" t="s">
        <v>1751</v>
      </c>
      <c r="B473" s="780">
        <v>472</v>
      </c>
      <c r="C473" s="52" t="s">
        <v>1886</v>
      </c>
      <c r="D473" s="773" t="s">
        <v>2309</v>
      </c>
      <c r="E473" s="774"/>
      <c r="F473" s="16" t="s">
        <v>1787</v>
      </c>
      <c r="G473" s="164" t="s">
        <v>59</v>
      </c>
      <c r="H473" s="16" t="s">
        <v>1560</v>
      </c>
      <c r="I473" s="16" t="s">
        <v>430</v>
      </c>
      <c r="J473" s="16">
        <v>2017</v>
      </c>
      <c r="K473" s="164" t="s">
        <v>26</v>
      </c>
      <c r="L473" s="165" t="s">
        <v>30</v>
      </c>
      <c r="M473" s="16" t="s">
        <v>1888</v>
      </c>
      <c r="N473" s="16" t="s">
        <v>43</v>
      </c>
    </row>
    <row r="474" spans="1:14" ht="15.75" customHeight="1">
      <c r="A474" s="87" t="s">
        <v>1751</v>
      </c>
      <c r="B474" s="780">
        <v>473</v>
      </c>
      <c r="C474" s="52" t="s">
        <v>1889</v>
      </c>
      <c r="D474" s="773" t="s">
        <v>2309</v>
      </c>
      <c r="E474" s="775"/>
      <c r="F474" s="16" t="s">
        <v>1787</v>
      </c>
      <c r="G474" s="164" t="s">
        <v>5219</v>
      </c>
      <c r="H474" s="16" t="s">
        <v>1890</v>
      </c>
      <c r="I474" s="16" t="s">
        <v>337</v>
      </c>
      <c r="J474" s="16">
        <v>2017</v>
      </c>
      <c r="K474" s="164" t="s">
        <v>26</v>
      </c>
      <c r="L474" s="165" t="s">
        <v>30</v>
      </c>
      <c r="M474" s="16" t="s">
        <v>1875</v>
      </c>
      <c r="N474" s="16" t="s">
        <v>43</v>
      </c>
    </row>
    <row r="475" spans="1:14" ht="15.75" customHeight="1">
      <c r="A475" s="87" t="s">
        <v>1751</v>
      </c>
      <c r="B475" s="780">
        <v>474</v>
      </c>
      <c r="C475" s="52" t="s">
        <v>1892</v>
      </c>
      <c r="D475" s="773" t="s">
        <v>2309</v>
      </c>
      <c r="E475" s="775"/>
      <c r="F475" s="16" t="s">
        <v>1787</v>
      </c>
      <c r="G475" s="164" t="s">
        <v>5219</v>
      </c>
      <c r="H475" s="16" t="s">
        <v>1890</v>
      </c>
      <c r="I475" s="16" t="s">
        <v>337</v>
      </c>
      <c r="J475" s="16">
        <v>2017</v>
      </c>
      <c r="K475" s="164" t="s">
        <v>26</v>
      </c>
      <c r="L475" s="165" t="s">
        <v>30</v>
      </c>
      <c r="M475" s="16" t="s">
        <v>1875</v>
      </c>
      <c r="N475" s="16" t="s">
        <v>43</v>
      </c>
    </row>
    <row r="476" spans="1:14" ht="15.75" customHeight="1">
      <c r="A476" s="87" t="s">
        <v>1751</v>
      </c>
      <c r="B476" s="780">
        <v>475</v>
      </c>
      <c r="C476" s="52" t="s">
        <v>1894</v>
      </c>
      <c r="D476" s="773" t="s">
        <v>2309</v>
      </c>
      <c r="E476" s="775"/>
      <c r="F476" s="16" t="s">
        <v>1787</v>
      </c>
      <c r="G476" s="164" t="s">
        <v>5219</v>
      </c>
      <c r="H476" s="16" t="s">
        <v>336</v>
      </c>
      <c r="I476" s="16" t="s">
        <v>337</v>
      </c>
      <c r="J476" s="16">
        <v>2017</v>
      </c>
      <c r="K476" s="164" t="s">
        <v>26</v>
      </c>
      <c r="L476" s="165" t="s">
        <v>30</v>
      </c>
      <c r="M476" s="16" t="s">
        <v>1896</v>
      </c>
      <c r="N476" s="16" t="s">
        <v>43</v>
      </c>
    </row>
    <row r="477" spans="1:14" ht="15.75" customHeight="1">
      <c r="A477" s="87" t="s">
        <v>1751</v>
      </c>
      <c r="B477" s="780">
        <v>476</v>
      </c>
      <c r="C477" s="52" t="s">
        <v>1897</v>
      </c>
      <c r="D477" s="773" t="s">
        <v>2309</v>
      </c>
      <c r="E477" s="775"/>
      <c r="F477" s="16" t="s">
        <v>1787</v>
      </c>
      <c r="G477" s="164" t="s">
        <v>5219</v>
      </c>
      <c r="H477" s="16" t="s">
        <v>336</v>
      </c>
      <c r="I477" s="16" t="s">
        <v>1898</v>
      </c>
      <c r="J477" s="16">
        <v>2017</v>
      </c>
      <c r="K477" s="164" t="s">
        <v>26</v>
      </c>
      <c r="L477" s="165" t="s">
        <v>30</v>
      </c>
      <c r="M477" s="16" t="s">
        <v>1900</v>
      </c>
      <c r="N477" s="16" t="s">
        <v>43</v>
      </c>
    </row>
    <row r="478" spans="1:14" ht="15.75" customHeight="1">
      <c r="A478" s="87" t="s">
        <v>1751</v>
      </c>
      <c r="B478" s="780">
        <v>477</v>
      </c>
      <c r="C478" s="52" t="s">
        <v>1901</v>
      </c>
      <c r="D478" s="773" t="s">
        <v>2309</v>
      </c>
      <c r="E478" s="775"/>
      <c r="F478" s="16" t="s">
        <v>1787</v>
      </c>
      <c r="G478" s="164" t="s">
        <v>1759</v>
      </c>
      <c r="H478" s="16" t="s">
        <v>1830</v>
      </c>
      <c r="I478" s="16" t="s">
        <v>1761</v>
      </c>
      <c r="J478" s="16">
        <v>2018</v>
      </c>
      <c r="K478" s="164" t="s">
        <v>27</v>
      </c>
      <c r="L478" s="165" t="s">
        <v>31</v>
      </c>
      <c r="M478" s="16" t="s">
        <v>1903</v>
      </c>
      <c r="N478" s="16" t="s">
        <v>43</v>
      </c>
    </row>
    <row r="479" spans="1:14" ht="15.75" customHeight="1">
      <c r="A479" s="87" t="s">
        <v>1751</v>
      </c>
      <c r="B479" s="780">
        <v>478</v>
      </c>
      <c r="C479" s="52" t="s">
        <v>1904</v>
      </c>
      <c r="D479" s="775" t="s">
        <v>718</v>
      </c>
      <c r="E479" s="775"/>
      <c r="F479" s="16" t="s">
        <v>1787</v>
      </c>
      <c r="G479" s="164" t="s">
        <v>11004</v>
      </c>
      <c r="H479" s="16" t="s">
        <v>1905</v>
      </c>
      <c r="I479" s="16" t="s">
        <v>1274</v>
      </c>
      <c r="J479" s="16">
        <v>2016</v>
      </c>
      <c r="K479" s="164" t="s">
        <v>27</v>
      </c>
      <c r="L479" s="165" t="s">
        <v>31</v>
      </c>
      <c r="M479" s="16" t="s">
        <v>1907</v>
      </c>
      <c r="N479" s="16" t="s">
        <v>43</v>
      </c>
    </row>
    <row r="480" spans="1:14" ht="15.75" customHeight="1">
      <c r="A480" s="87" t="s">
        <v>1751</v>
      </c>
      <c r="B480" s="780">
        <v>479</v>
      </c>
      <c r="C480" s="52" t="s">
        <v>1908</v>
      </c>
      <c r="D480" s="773" t="s">
        <v>2309</v>
      </c>
      <c r="E480" s="775"/>
      <c r="F480" s="16" t="s">
        <v>1787</v>
      </c>
      <c r="G480" s="164" t="s">
        <v>5219</v>
      </c>
      <c r="H480" s="16" t="s">
        <v>1648</v>
      </c>
      <c r="I480" s="16" t="s">
        <v>293</v>
      </c>
      <c r="J480" s="16">
        <v>2016</v>
      </c>
      <c r="K480" s="164" t="s">
        <v>26</v>
      </c>
      <c r="L480" s="165" t="s">
        <v>30</v>
      </c>
      <c r="M480" s="16" t="s">
        <v>1910</v>
      </c>
      <c r="N480" s="16" t="s">
        <v>43</v>
      </c>
    </row>
    <row r="481" spans="1:14" ht="15.75" customHeight="1">
      <c r="A481" s="87" t="s">
        <v>1751</v>
      </c>
      <c r="B481" s="780">
        <v>480</v>
      </c>
      <c r="C481" s="52" t="s">
        <v>1911</v>
      </c>
      <c r="D481" s="773" t="s">
        <v>2309</v>
      </c>
      <c r="E481" s="775"/>
      <c r="F481" s="16" t="s">
        <v>1787</v>
      </c>
      <c r="G481" s="164" t="s">
        <v>190</v>
      </c>
      <c r="H481" s="16" t="s">
        <v>1912</v>
      </c>
      <c r="I481" s="16" t="s">
        <v>1538</v>
      </c>
      <c r="J481" s="16">
        <v>2016</v>
      </c>
      <c r="K481" s="164" t="s">
        <v>26</v>
      </c>
      <c r="L481" s="165" t="s">
        <v>30</v>
      </c>
      <c r="M481" s="16" t="s">
        <v>1913</v>
      </c>
      <c r="N481" s="16" t="s">
        <v>43</v>
      </c>
    </row>
    <row r="482" spans="1:14" ht="15.75" customHeight="1">
      <c r="A482" s="87" t="s">
        <v>1751</v>
      </c>
      <c r="B482" s="780">
        <v>481</v>
      </c>
      <c r="C482" s="52" t="s">
        <v>1914</v>
      </c>
      <c r="D482" s="775" t="s">
        <v>51</v>
      </c>
      <c r="E482" s="775"/>
      <c r="F482" s="16" t="s">
        <v>1787</v>
      </c>
      <c r="G482" s="164" t="s">
        <v>5219</v>
      </c>
      <c r="H482" s="16" t="s">
        <v>1915</v>
      </c>
      <c r="I482" s="16" t="s">
        <v>293</v>
      </c>
      <c r="J482" s="16">
        <v>2016</v>
      </c>
      <c r="K482" s="164" t="s">
        <v>26</v>
      </c>
      <c r="L482" s="165" t="s">
        <v>30</v>
      </c>
      <c r="M482" s="16" t="s">
        <v>1917</v>
      </c>
      <c r="N482" s="16" t="s">
        <v>43</v>
      </c>
    </row>
    <row r="483" spans="1:14" ht="15.75" customHeight="1">
      <c r="A483" s="87" t="s">
        <v>1751</v>
      </c>
      <c r="B483" s="780">
        <v>482</v>
      </c>
      <c r="C483" s="52" t="s">
        <v>1918</v>
      </c>
      <c r="D483" s="773" t="s">
        <v>2309</v>
      </c>
      <c r="E483" s="775"/>
      <c r="F483" s="16" t="s">
        <v>1787</v>
      </c>
      <c r="G483" s="164" t="s">
        <v>5219</v>
      </c>
      <c r="H483" s="16" t="s">
        <v>1915</v>
      </c>
      <c r="I483" s="16" t="s">
        <v>293</v>
      </c>
      <c r="J483" s="16">
        <v>2016</v>
      </c>
      <c r="K483" s="164" t="s">
        <v>26</v>
      </c>
      <c r="L483" s="165" t="s">
        <v>30</v>
      </c>
      <c r="M483" s="16" t="s">
        <v>1920</v>
      </c>
      <c r="N483" s="16" t="s">
        <v>43</v>
      </c>
    </row>
    <row r="484" spans="1:14" ht="15.75" customHeight="1">
      <c r="A484" s="87" t="s">
        <v>1751</v>
      </c>
      <c r="B484" s="780">
        <v>483</v>
      </c>
      <c r="C484" s="52" t="s">
        <v>1921</v>
      </c>
      <c r="D484" s="773" t="s">
        <v>2309</v>
      </c>
      <c r="E484" s="775"/>
      <c r="F484" s="16" t="s">
        <v>1787</v>
      </c>
      <c r="G484" s="164" t="s">
        <v>5219</v>
      </c>
      <c r="H484" s="16" t="s">
        <v>1915</v>
      </c>
      <c r="I484" s="16" t="s">
        <v>293</v>
      </c>
      <c r="J484" s="16">
        <v>2016</v>
      </c>
      <c r="K484" s="164" t="s">
        <v>26</v>
      </c>
      <c r="L484" s="165" t="s">
        <v>30</v>
      </c>
      <c r="M484" s="16" t="s">
        <v>1923</v>
      </c>
      <c r="N484" s="16" t="s">
        <v>43</v>
      </c>
    </row>
    <row r="485" spans="1:14" ht="15.75" customHeight="1">
      <c r="A485" s="87" t="s">
        <v>1751</v>
      </c>
      <c r="B485" s="780">
        <v>484</v>
      </c>
      <c r="C485" s="52" t="s">
        <v>1924</v>
      </c>
      <c r="D485" s="775" t="s">
        <v>718</v>
      </c>
      <c r="E485" s="775"/>
      <c r="F485" s="16" t="s">
        <v>1787</v>
      </c>
      <c r="G485" s="164" t="s">
        <v>59</v>
      </c>
      <c r="H485" s="16" t="s">
        <v>1925</v>
      </c>
      <c r="I485" s="16" t="s">
        <v>447</v>
      </c>
      <c r="J485" s="16">
        <v>2016</v>
      </c>
      <c r="K485" s="164" t="s">
        <v>27</v>
      </c>
      <c r="L485" s="165" t="s">
        <v>31</v>
      </c>
      <c r="M485" s="16" t="s">
        <v>1927</v>
      </c>
      <c r="N485" s="16" t="s">
        <v>43</v>
      </c>
    </row>
    <row r="486" spans="1:14" ht="15.75" customHeight="1">
      <c r="A486" s="87" t="s">
        <v>1751</v>
      </c>
      <c r="B486" s="780">
        <v>485</v>
      </c>
      <c r="C486" s="52" t="s">
        <v>1928</v>
      </c>
      <c r="D486" s="775" t="s">
        <v>718</v>
      </c>
      <c r="E486" s="775"/>
      <c r="F486" s="16" t="s">
        <v>1787</v>
      </c>
      <c r="G486" s="164" t="s">
        <v>3593</v>
      </c>
      <c r="H486" s="16" t="s">
        <v>1929</v>
      </c>
      <c r="I486" s="16" t="s">
        <v>1930</v>
      </c>
      <c r="J486" s="16">
        <v>2016</v>
      </c>
      <c r="K486" s="164" t="s">
        <v>24</v>
      </c>
      <c r="L486" s="165" t="s">
        <v>28</v>
      </c>
      <c r="M486" s="16" t="s">
        <v>1932</v>
      </c>
      <c r="N486" s="16" t="s">
        <v>43</v>
      </c>
    </row>
    <row r="487" spans="1:14" ht="15.75" customHeight="1">
      <c r="A487" s="87" t="s">
        <v>1751</v>
      </c>
      <c r="B487" s="780">
        <v>486</v>
      </c>
      <c r="C487" s="52" t="s">
        <v>1933</v>
      </c>
      <c r="D487" s="775" t="s">
        <v>51</v>
      </c>
      <c r="E487" s="775"/>
      <c r="F487" s="16" t="s">
        <v>1787</v>
      </c>
      <c r="G487" s="164" t="s">
        <v>5219</v>
      </c>
      <c r="H487" s="16" t="s">
        <v>1915</v>
      </c>
      <c r="I487" s="54" t="s">
        <v>293</v>
      </c>
      <c r="J487" s="16">
        <v>2016</v>
      </c>
      <c r="K487" s="164" t="s">
        <v>26</v>
      </c>
      <c r="L487" s="165" t="s">
        <v>30</v>
      </c>
      <c r="M487" s="16" t="s">
        <v>1934</v>
      </c>
      <c r="N487" s="16" t="s">
        <v>43</v>
      </c>
    </row>
    <row r="488" spans="1:14" ht="15.75" customHeight="1">
      <c r="A488" s="87" t="s">
        <v>1751</v>
      </c>
      <c r="B488" s="780">
        <v>487</v>
      </c>
      <c r="C488" s="52" t="s">
        <v>1935</v>
      </c>
      <c r="D488" s="775" t="s">
        <v>718</v>
      </c>
      <c r="E488" s="775"/>
      <c r="F488" s="16" t="s">
        <v>1787</v>
      </c>
      <c r="G488" s="164" t="s">
        <v>5244</v>
      </c>
      <c r="H488" s="16" t="s">
        <v>1936</v>
      </c>
      <c r="I488" s="16" t="s">
        <v>126</v>
      </c>
      <c r="J488" s="16">
        <v>2016</v>
      </c>
      <c r="K488" s="164" t="s">
        <v>5200</v>
      </c>
      <c r="L488" s="165" t="s">
        <v>5200</v>
      </c>
      <c r="M488" s="16" t="s">
        <v>1938</v>
      </c>
      <c r="N488" s="16" t="s">
        <v>43</v>
      </c>
    </row>
    <row r="489" spans="1:14" ht="15.75" customHeight="1">
      <c r="A489" s="87" t="s">
        <v>1751</v>
      </c>
      <c r="B489" s="780">
        <v>488</v>
      </c>
      <c r="C489" s="52" t="s">
        <v>1939</v>
      </c>
      <c r="D489" s="775" t="s">
        <v>168</v>
      </c>
      <c r="E489" s="775"/>
      <c r="F489" s="16" t="s">
        <v>1787</v>
      </c>
      <c r="G489" s="164" t="s">
        <v>5219</v>
      </c>
      <c r="H489" s="16" t="s">
        <v>1890</v>
      </c>
      <c r="I489" s="16" t="s">
        <v>337</v>
      </c>
      <c r="J489" s="16">
        <v>2016</v>
      </c>
      <c r="K489" s="164" t="s">
        <v>26</v>
      </c>
      <c r="L489" s="165" t="s">
        <v>30</v>
      </c>
      <c r="M489" s="16" t="s">
        <v>1941</v>
      </c>
      <c r="N489" s="16" t="s">
        <v>43</v>
      </c>
    </row>
    <row r="490" spans="1:14" ht="15.75" customHeight="1">
      <c r="A490" s="87" t="s">
        <v>1751</v>
      </c>
      <c r="B490" s="780">
        <v>489</v>
      </c>
      <c r="C490" s="52" t="s">
        <v>1942</v>
      </c>
      <c r="D490" s="773" t="s">
        <v>2309</v>
      </c>
      <c r="E490" s="775"/>
      <c r="F490" s="16" t="s">
        <v>1787</v>
      </c>
      <c r="G490" s="164" t="s">
        <v>5219</v>
      </c>
      <c r="H490" s="16" t="s">
        <v>1890</v>
      </c>
      <c r="I490" s="16" t="s">
        <v>337</v>
      </c>
      <c r="J490" s="16">
        <v>2016</v>
      </c>
      <c r="K490" s="164" t="s">
        <v>26</v>
      </c>
      <c r="L490" s="165" t="s">
        <v>30</v>
      </c>
      <c r="M490" s="16" t="s">
        <v>1944</v>
      </c>
      <c r="N490" s="16" t="s">
        <v>43</v>
      </c>
    </row>
    <row r="491" spans="1:14" ht="15.75" customHeight="1">
      <c r="A491" s="87" t="s">
        <v>1751</v>
      </c>
      <c r="B491" s="780">
        <v>490</v>
      </c>
      <c r="C491" s="52" t="s">
        <v>1945</v>
      </c>
      <c r="D491" s="775" t="s">
        <v>168</v>
      </c>
      <c r="E491" s="775"/>
      <c r="F491" s="16" t="s">
        <v>1787</v>
      </c>
      <c r="G491" s="164" t="s">
        <v>5219</v>
      </c>
      <c r="H491" s="16" t="s">
        <v>1890</v>
      </c>
      <c r="I491" s="16" t="s">
        <v>337</v>
      </c>
      <c r="J491" s="16">
        <v>2016</v>
      </c>
      <c r="K491" s="164" t="s">
        <v>26</v>
      </c>
      <c r="L491" s="165" t="s">
        <v>30</v>
      </c>
      <c r="M491" s="16" t="s">
        <v>1947</v>
      </c>
      <c r="N491" s="16" t="s">
        <v>43</v>
      </c>
    </row>
    <row r="492" spans="1:14" ht="15.75" customHeight="1">
      <c r="A492" s="87" t="s">
        <v>1751</v>
      </c>
      <c r="B492" s="780">
        <v>491</v>
      </c>
      <c r="C492" s="52" t="s">
        <v>1948</v>
      </c>
      <c r="D492" s="775" t="s">
        <v>2247</v>
      </c>
      <c r="E492" s="775"/>
      <c r="F492" s="16" t="s">
        <v>1787</v>
      </c>
      <c r="G492" s="164" t="s">
        <v>59</v>
      </c>
      <c r="H492" s="16" t="s">
        <v>1024</v>
      </c>
      <c r="I492" s="16" t="s">
        <v>430</v>
      </c>
      <c r="J492" s="16">
        <v>2016</v>
      </c>
      <c r="K492" s="164" t="s">
        <v>26</v>
      </c>
      <c r="L492" s="165" t="s">
        <v>30</v>
      </c>
      <c r="M492" s="16" t="s">
        <v>1934</v>
      </c>
      <c r="N492" s="16" t="s">
        <v>43</v>
      </c>
    </row>
    <row r="493" spans="1:14" ht="15.75" customHeight="1">
      <c r="A493" s="87" t="s">
        <v>1751</v>
      </c>
      <c r="B493" s="780">
        <v>492</v>
      </c>
      <c r="C493" s="52" t="s">
        <v>1950</v>
      </c>
      <c r="D493" s="773" t="s">
        <v>2309</v>
      </c>
      <c r="E493" s="775"/>
      <c r="F493" s="16" t="s">
        <v>1787</v>
      </c>
      <c r="G493" s="164" t="s">
        <v>5219</v>
      </c>
      <c r="H493" s="16" t="s">
        <v>1890</v>
      </c>
      <c r="I493" s="16" t="s">
        <v>337</v>
      </c>
      <c r="J493" s="16">
        <v>2016</v>
      </c>
      <c r="K493" s="164" t="s">
        <v>26</v>
      </c>
      <c r="L493" s="165" t="s">
        <v>30</v>
      </c>
      <c r="M493" s="16" t="s">
        <v>1952</v>
      </c>
      <c r="N493" s="16" t="s">
        <v>43</v>
      </c>
    </row>
    <row r="494" spans="1:14" ht="15.75" customHeight="1">
      <c r="A494" s="87" t="s">
        <v>1751</v>
      </c>
      <c r="B494" s="780">
        <v>493</v>
      </c>
      <c r="C494" s="52" t="s">
        <v>1953</v>
      </c>
      <c r="D494" s="775" t="s">
        <v>2247</v>
      </c>
      <c r="E494" s="775" t="s">
        <v>35</v>
      </c>
      <c r="F494" s="16" t="s">
        <v>1787</v>
      </c>
      <c r="G494" s="164" t="s">
        <v>5219</v>
      </c>
      <c r="H494" s="16" t="s">
        <v>1890</v>
      </c>
      <c r="I494" s="16" t="s">
        <v>337</v>
      </c>
      <c r="J494" s="16">
        <v>2016</v>
      </c>
      <c r="K494" s="164" t="s">
        <v>26</v>
      </c>
      <c r="L494" s="165" t="s">
        <v>30</v>
      </c>
      <c r="M494" s="16" t="s">
        <v>1955</v>
      </c>
      <c r="N494" s="16" t="s">
        <v>43</v>
      </c>
    </row>
    <row r="495" spans="1:14" ht="15.75" customHeight="1">
      <c r="A495" s="87" t="s">
        <v>1751</v>
      </c>
      <c r="B495" s="780">
        <v>494</v>
      </c>
      <c r="C495" s="52" t="s">
        <v>1956</v>
      </c>
      <c r="D495" s="773" t="s">
        <v>2309</v>
      </c>
      <c r="E495" s="775"/>
      <c r="F495" s="16" t="s">
        <v>1787</v>
      </c>
      <c r="G495" s="164" t="s">
        <v>59</v>
      </c>
      <c r="H495" s="16" t="s">
        <v>1024</v>
      </c>
      <c r="I495" s="16" t="s">
        <v>1957</v>
      </c>
      <c r="J495" s="16">
        <v>2015</v>
      </c>
      <c r="K495" s="164" t="s">
        <v>26</v>
      </c>
      <c r="L495" s="165" t="s">
        <v>30</v>
      </c>
      <c r="M495" s="16" t="s">
        <v>1959</v>
      </c>
      <c r="N495" s="16" t="s">
        <v>43</v>
      </c>
    </row>
    <row r="496" spans="1:14" ht="15.75" customHeight="1">
      <c r="A496" s="87" t="s">
        <v>1751</v>
      </c>
      <c r="B496" s="780">
        <v>495</v>
      </c>
      <c r="C496" s="52" t="s">
        <v>1960</v>
      </c>
      <c r="D496" s="773" t="s">
        <v>2309</v>
      </c>
      <c r="E496" s="775"/>
      <c r="F496" s="16" t="s">
        <v>1791</v>
      </c>
      <c r="G496" s="164" t="s">
        <v>59</v>
      </c>
      <c r="H496" s="16" t="s">
        <v>1024</v>
      </c>
      <c r="I496" s="16" t="s">
        <v>1957</v>
      </c>
      <c r="J496" s="16">
        <v>2015</v>
      </c>
      <c r="K496" s="164" t="s">
        <v>26</v>
      </c>
      <c r="L496" s="165" t="s">
        <v>30</v>
      </c>
      <c r="M496" s="16" t="s">
        <v>1961</v>
      </c>
      <c r="N496" s="16" t="s">
        <v>43</v>
      </c>
    </row>
    <row r="497" spans="1:14" ht="15.75" customHeight="1">
      <c r="A497" s="87" t="s">
        <v>1751</v>
      </c>
      <c r="B497" s="780">
        <v>496</v>
      </c>
      <c r="C497" s="52" t="s">
        <v>1962</v>
      </c>
      <c r="D497" s="773" t="s">
        <v>2309</v>
      </c>
      <c r="E497" s="775"/>
      <c r="F497" s="16" t="s">
        <v>1787</v>
      </c>
      <c r="G497" s="164" t="s">
        <v>59</v>
      </c>
      <c r="H497" s="16" t="s">
        <v>1925</v>
      </c>
      <c r="I497" s="16" t="s">
        <v>1963</v>
      </c>
      <c r="J497" s="16">
        <v>2015</v>
      </c>
      <c r="K497" s="164" t="s">
        <v>27</v>
      </c>
      <c r="L497" s="165" t="s">
        <v>31</v>
      </c>
      <c r="M497" s="16" t="s">
        <v>1965</v>
      </c>
      <c r="N497" s="16" t="s">
        <v>43</v>
      </c>
    </row>
    <row r="498" spans="1:14" ht="15.75" customHeight="1">
      <c r="A498" s="87" t="s">
        <v>1751</v>
      </c>
      <c r="B498" s="780">
        <v>497</v>
      </c>
      <c r="C498" s="52" t="s">
        <v>1966</v>
      </c>
      <c r="D498" s="775" t="s">
        <v>2247</v>
      </c>
      <c r="E498" s="775"/>
      <c r="F498" s="16" t="s">
        <v>1787</v>
      </c>
      <c r="G498" s="164" t="s">
        <v>59</v>
      </c>
      <c r="H498" s="16" t="s">
        <v>1967</v>
      </c>
      <c r="I498" s="16" t="s">
        <v>621</v>
      </c>
      <c r="J498" s="16">
        <v>2015</v>
      </c>
      <c r="K498" s="164" t="s">
        <v>27</v>
      </c>
      <c r="L498" s="165" t="s">
        <v>31</v>
      </c>
      <c r="M498" s="16" t="s">
        <v>1969</v>
      </c>
      <c r="N498" s="16" t="s">
        <v>43</v>
      </c>
    </row>
    <row r="499" spans="1:14" ht="15.75" customHeight="1">
      <c r="A499" s="87" t="s">
        <v>1751</v>
      </c>
      <c r="B499" s="780">
        <v>498</v>
      </c>
      <c r="C499" s="52" t="s">
        <v>1970</v>
      </c>
      <c r="D499" s="773" t="s">
        <v>2309</v>
      </c>
      <c r="E499" s="775"/>
      <c r="F499" s="16" t="s">
        <v>1787</v>
      </c>
      <c r="G499" s="164" t="s">
        <v>59</v>
      </c>
      <c r="H499" s="16" t="s">
        <v>1925</v>
      </c>
      <c r="I499" s="16" t="s">
        <v>1963</v>
      </c>
      <c r="J499" s="16">
        <v>2015</v>
      </c>
      <c r="K499" s="164" t="s">
        <v>27</v>
      </c>
      <c r="L499" s="165" t="s">
        <v>31</v>
      </c>
      <c r="M499" s="16" t="s">
        <v>1972</v>
      </c>
      <c r="N499" s="16" t="s">
        <v>43</v>
      </c>
    </row>
    <row r="500" spans="1:14" ht="15.75" customHeight="1">
      <c r="A500" s="87" t="s">
        <v>1751</v>
      </c>
      <c r="B500" s="780">
        <v>499</v>
      </c>
      <c r="C500" s="52" t="s">
        <v>1973</v>
      </c>
      <c r="D500" s="775" t="s">
        <v>2247</v>
      </c>
      <c r="E500" s="775"/>
      <c r="F500" s="16" t="s">
        <v>1787</v>
      </c>
      <c r="G500" s="164" t="s">
        <v>59</v>
      </c>
      <c r="H500" s="16" t="s">
        <v>1024</v>
      </c>
      <c r="I500" s="16" t="s">
        <v>1957</v>
      </c>
      <c r="J500" s="16">
        <v>2014</v>
      </c>
      <c r="K500" s="164" t="s">
        <v>27</v>
      </c>
      <c r="L500" s="165" t="s">
        <v>31</v>
      </c>
      <c r="M500" s="16" t="s">
        <v>1975</v>
      </c>
      <c r="N500" s="16" t="s">
        <v>43</v>
      </c>
    </row>
    <row r="501" spans="1:14" ht="15.75" customHeight="1">
      <c r="A501" s="87" t="s">
        <v>1751</v>
      </c>
      <c r="B501" s="780">
        <v>500</v>
      </c>
      <c r="C501" s="52" t="s">
        <v>1976</v>
      </c>
      <c r="D501" s="775" t="s">
        <v>168</v>
      </c>
      <c r="E501" s="775"/>
      <c r="F501" s="16" t="s">
        <v>1787</v>
      </c>
      <c r="G501" s="164" t="s">
        <v>59</v>
      </c>
      <c r="H501" s="16" t="s">
        <v>804</v>
      </c>
      <c r="I501" s="54" t="s">
        <v>805</v>
      </c>
      <c r="J501" s="16">
        <v>2014</v>
      </c>
      <c r="K501" s="164" t="s">
        <v>25</v>
      </c>
      <c r="L501" s="165" t="s">
        <v>29</v>
      </c>
      <c r="M501" s="16" t="s">
        <v>1978</v>
      </c>
      <c r="N501" s="16" t="s">
        <v>43</v>
      </c>
    </row>
    <row r="502" spans="1:14" ht="15.75" customHeight="1">
      <c r="A502" s="87" t="s">
        <v>1751</v>
      </c>
      <c r="B502" s="780">
        <v>501</v>
      </c>
      <c r="C502" s="52" t="s">
        <v>1979</v>
      </c>
      <c r="D502" s="773" t="s">
        <v>2309</v>
      </c>
      <c r="E502" s="775"/>
      <c r="F502" s="16" t="s">
        <v>1787</v>
      </c>
      <c r="G502" s="164" t="s">
        <v>59</v>
      </c>
      <c r="H502" s="16" t="s">
        <v>1980</v>
      </c>
      <c r="I502" s="54" t="s">
        <v>469</v>
      </c>
      <c r="J502" s="16">
        <v>2014</v>
      </c>
      <c r="K502" s="164" t="s">
        <v>27</v>
      </c>
      <c r="L502" s="165" t="s">
        <v>31</v>
      </c>
      <c r="M502" s="16" t="s">
        <v>1981</v>
      </c>
      <c r="N502" s="16" t="s">
        <v>43</v>
      </c>
    </row>
    <row r="503" spans="1:14" ht="15.75" customHeight="1">
      <c r="A503" s="87" t="s">
        <v>1751</v>
      </c>
      <c r="B503" s="780">
        <v>502</v>
      </c>
      <c r="C503" s="52" t="s">
        <v>1982</v>
      </c>
      <c r="D503" s="773" t="s">
        <v>2309</v>
      </c>
      <c r="E503" s="775"/>
      <c r="F503" s="16" t="s">
        <v>1787</v>
      </c>
      <c r="G503" s="164" t="s">
        <v>59</v>
      </c>
      <c r="H503" s="16" t="s">
        <v>1467</v>
      </c>
      <c r="I503" s="54" t="s">
        <v>1468</v>
      </c>
      <c r="J503" s="16">
        <v>2014</v>
      </c>
      <c r="K503" s="164" t="s">
        <v>24</v>
      </c>
      <c r="L503" s="165" t="s">
        <v>28</v>
      </c>
      <c r="M503" s="16" t="s">
        <v>1984</v>
      </c>
      <c r="N503" s="16" t="s">
        <v>43</v>
      </c>
    </row>
    <row r="504" spans="1:14" ht="15.75" customHeight="1">
      <c r="A504" s="87" t="s">
        <v>1751</v>
      </c>
      <c r="B504" s="780">
        <v>503</v>
      </c>
      <c r="C504" s="52" t="s">
        <v>1985</v>
      </c>
      <c r="D504" s="775" t="s">
        <v>168</v>
      </c>
      <c r="E504" s="775"/>
      <c r="F504" s="16" t="s">
        <v>1787</v>
      </c>
      <c r="G504" s="164" t="s">
        <v>59</v>
      </c>
      <c r="H504" s="16" t="s">
        <v>804</v>
      </c>
      <c r="I504" s="54" t="s">
        <v>1986</v>
      </c>
      <c r="J504" s="16">
        <v>2014</v>
      </c>
      <c r="K504" s="164" t="s">
        <v>25</v>
      </c>
      <c r="L504" s="165" t="s">
        <v>29</v>
      </c>
      <c r="M504" s="16" t="s">
        <v>1988</v>
      </c>
      <c r="N504" s="16" t="s">
        <v>43</v>
      </c>
    </row>
    <row r="505" spans="1:14" ht="15.75" customHeight="1">
      <c r="A505" s="87" t="s">
        <v>1751</v>
      </c>
      <c r="B505" s="780">
        <v>504</v>
      </c>
      <c r="C505" s="52" t="s">
        <v>1989</v>
      </c>
      <c r="D505" s="773" t="s">
        <v>2309</v>
      </c>
      <c r="E505" s="775"/>
      <c r="F505" s="16" t="s">
        <v>1787</v>
      </c>
      <c r="G505" s="164" t="s">
        <v>59</v>
      </c>
      <c r="H505" s="16" t="s">
        <v>1024</v>
      </c>
      <c r="I505" s="16" t="s">
        <v>1957</v>
      </c>
      <c r="J505" s="16">
        <v>2013</v>
      </c>
      <c r="K505" s="164" t="s">
        <v>27</v>
      </c>
      <c r="L505" s="165" t="s">
        <v>31</v>
      </c>
      <c r="M505" s="16" t="s">
        <v>1991</v>
      </c>
      <c r="N505" s="16" t="s">
        <v>43</v>
      </c>
    </row>
    <row r="506" spans="1:14" ht="15.75" customHeight="1">
      <c r="A506" s="87" t="s">
        <v>1751</v>
      </c>
      <c r="B506" s="780">
        <v>505</v>
      </c>
      <c r="C506" s="52" t="s">
        <v>1992</v>
      </c>
      <c r="D506" s="775" t="s">
        <v>168</v>
      </c>
      <c r="E506" s="775"/>
      <c r="F506" s="16" t="s">
        <v>1787</v>
      </c>
      <c r="G506" s="164" t="s">
        <v>59</v>
      </c>
      <c r="H506" s="16" t="s">
        <v>1024</v>
      </c>
      <c r="I506" s="16" t="s">
        <v>1957</v>
      </c>
      <c r="J506" s="16">
        <v>2013</v>
      </c>
      <c r="K506" s="164" t="s">
        <v>27</v>
      </c>
      <c r="L506" s="165" t="s">
        <v>31</v>
      </c>
      <c r="M506" s="16" t="s">
        <v>1994</v>
      </c>
      <c r="N506" s="16" t="s">
        <v>43</v>
      </c>
    </row>
    <row r="507" spans="1:14" ht="15.75" customHeight="1">
      <c r="A507" s="92" t="s">
        <v>1995</v>
      </c>
      <c r="B507" s="780">
        <v>506</v>
      </c>
      <c r="C507" s="10" t="s">
        <v>1996</v>
      </c>
      <c r="D507" s="775" t="s">
        <v>168</v>
      </c>
      <c r="E507" s="775"/>
      <c r="F507" s="14"/>
      <c r="G507" s="167" t="s">
        <v>59</v>
      </c>
      <c r="H507" s="13" t="s">
        <v>1024</v>
      </c>
      <c r="I507" s="13" t="s">
        <v>430</v>
      </c>
      <c r="J507" s="13">
        <v>2013</v>
      </c>
      <c r="K507" s="161" t="s">
        <v>27</v>
      </c>
      <c r="L507" s="166" t="s">
        <v>5200</v>
      </c>
      <c r="M507" s="13" t="s">
        <v>1997</v>
      </c>
      <c r="N507" s="13" t="s">
        <v>43</v>
      </c>
    </row>
    <row r="508" spans="1:14" ht="15.75" customHeight="1">
      <c r="A508" s="92" t="s">
        <v>1995</v>
      </c>
      <c r="B508" s="780">
        <v>507</v>
      </c>
      <c r="C508" s="67" t="s">
        <v>5851</v>
      </c>
      <c r="D508" s="775" t="s">
        <v>2247</v>
      </c>
      <c r="E508" s="775" t="s">
        <v>72</v>
      </c>
      <c r="F508" s="46"/>
      <c r="G508" s="163" t="s">
        <v>5219</v>
      </c>
      <c r="H508" s="54" t="s">
        <v>336</v>
      </c>
      <c r="I508" s="54" t="s">
        <v>337</v>
      </c>
      <c r="J508" s="54">
        <v>2018</v>
      </c>
      <c r="K508" s="164" t="s">
        <v>5200</v>
      </c>
      <c r="L508" s="165" t="s">
        <v>30</v>
      </c>
      <c r="M508" s="54" t="s">
        <v>5852</v>
      </c>
      <c r="N508" s="54" t="s">
        <v>43</v>
      </c>
    </row>
    <row r="509" spans="1:14" ht="15.75" customHeight="1">
      <c r="A509" s="92" t="s">
        <v>1995</v>
      </c>
      <c r="B509" s="780">
        <v>508</v>
      </c>
      <c r="C509" s="52" t="s">
        <v>1998</v>
      </c>
      <c r="D509" s="775" t="s">
        <v>2247</v>
      </c>
      <c r="E509" s="775" t="s">
        <v>72</v>
      </c>
      <c r="F509" s="46"/>
      <c r="G509" s="163" t="s">
        <v>59</v>
      </c>
      <c r="H509" s="16" t="s">
        <v>778</v>
      </c>
      <c r="I509" s="16" t="s">
        <v>779</v>
      </c>
      <c r="J509" s="16">
        <v>2015</v>
      </c>
      <c r="K509" s="164" t="s">
        <v>26</v>
      </c>
      <c r="L509" s="165" t="s">
        <v>5200</v>
      </c>
      <c r="M509" s="16" t="s">
        <v>1999</v>
      </c>
      <c r="N509" s="16" t="s">
        <v>43</v>
      </c>
    </row>
    <row r="510" spans="1:14" ht="15.75" customHeight="1">
      <c r="A510" s="92" t="s">
        <v>1995</v>
      </c>
      <c r="B510" s="780">
        <v>509</v>
      </c>
      <c r="C510" s="52" t="s">
        <v>2000</v>
      </c>
      <c r="D510" s="773" t="s">
        <v>2309</v>
      </c>
      <c r="E510" s="775" t="s">
        <v>718</v>
      </c>
      <c r="F510" s="46"/>
      <c r="G510" s="163" t="s">
        <v>59</v>
      </c>
      <c r="H510" s="16" t="s">
        <v>1024</v>
      </c>
      <c r="I510" s="16" t="s">
        <v>430</v>
      </c>
      <c r="J510" s="16">
        <v>2016</v>
      </c>
      <c r="K510" s="164" t="s">
        <v>26</v>
      </c>
      <c r="L510" s="165" t="s">
        <v>5200</v>
      </c>
      <c r="M510" s="16" t="s">
        <v>2001</v>
      </c>
      <c r="N510" s="16" t="s">
        <v>43</v>
      </c>
    </row>
    <row r="511" spans="1:14" ht="15.75" customHeight="1">
      <c r="A511" s="92" t="s">
        <v>1995</v>
      </c>
      <c r="B511" s="780">
        <v>510</v>
      </c>
      <c r="C511" s="52" t="s">
        <v>2002</v>
      </c>
      <c r="D511" s="775" t="s">
        <v>718</v>
      </c>
      <c r="E511" s="775"/>
      <c r="F511" s="46"/>
      <c r="G511" s="163" t="s">
        <v>5219</v>
      </c>
      <c r="H511" s="16" t="s">
        <v>1890</v>
      </c>
      <c r="I511" s="16" t="s">
        <v>337</v>
      </c>
      <c r="J511" s="16">
        <v>2016</v>
      </c>
      <c r="K511" s="164" t="s">
        <v>27</v>
      </c>
      <c r="L511" s="165" t="s">
        <v>30</v>
      </c>
      <c r="M511" s="16" t="s">
        <v>2003</v>
      </c>
      <c r="N511" s="16" t="s">
        <v>43</v>
      </c>
    </row>
    <row r="512" spans="1:14" ht="15.75" customHeight="1">
      <c r="A512" s="92" t="s">
        <v>2004</v>
      </c>
      <c r="B512" s="780">
        <v>511</v>
      </c>
      <c r="C512" s="10" t="s">
        <v>2005</v>
      </c>
      <c r="D512" s="775" t="s">
        <v>2247</v>
      </c>
      <c r="E512" s="775" t="s">
        <v>72</v>
      </c>
      <c r="F512" s="14"/>
      <c r="G512" s="167" t="s">
        <v>59</v>
      </c>
      <c r="H512" s="13" t="s">
        <v>804</v>
      </c>
      <c r="I512" s="13" t="s">
        <v>1986</v>
      </c>
      <c r="J512" s="13">
        <v>2015</v>
      </c>
      <c r="K512" s="161" t="s">
        <v>5200</v>
      </c>
      <c r="L512" s="166" t="s">
        <v>5200</v>
      </c>
      <c r="M512" s="13" t="s">
        <v>2007</v>
      </c>
      <c r="N512" s="13" t="s">
        <v>43</v>
      </c>
    </row>
    <row r="513" spans="1:14" ht="15.75" customHeight="1">
      <c r="A513" s="92" t="s">
        <v>2004</v>
      </c>
      <c r="B513" s="780">
        <v>512</v>
      </c>
      <c r="C513" s="52" t="s">
        <v>2008</v>
      </c>
      <c r="D513" s="775" t="s">
        <v>718</v>
      </c>
      <c r="E513" s="775"/>
      <c r="F513" s="46"/>
      <c r="G513" s="163" t="s">
        <v>59</v>
      </c>
      <c r="H513" s="16" t="s">
        <v>2009</v>
      </c>
      <c r="I513" s="16" t="s">
        <v>2010</v>
      </c>
      <c r="J513" s="16">
        <v>2016</v>
      </c>
      <c r="K513" s="164" t="s">
        <v>5200</v>
      </c>
      <c r="L513" s="165" t="s">
        <v>5200</v>
      </c>
      <c r="M513" s="16" t="s">
        <v>2012</v>
      </c>
      <c r="N513" s="16" t="s">
        <v>43</v>
      </c>
    </row>
    <row r="514" spans="1:14" ht="15.75" customHeight="1">
      <c r="A514" s="92" t="s">
        <v>2004</v>
      </c>
      <c r="B514" s="780">
        <v>513</v>
      </c>
      <c r="C514" s="52" t="s">
        <v>2013</v>
      </c>
      <c r="D514" s="775" t="s">
        <v>718</v>
      </c>
      <c r="E514" s="775"/>
      <c r="F514" s="46"/>
      <c r="G514" s="163" t="s">
        <v>59</v>
      </c>
      <c r="H514" s="16" t="s">
        <v>1024</v>
      </c>
      <c r="I514" s="16" t="s">
        <v>1239</v>
      </c>
      <c r="J514" s="16">
        <v>2016</v>
      </c>
      <c r="K514" s="164" t="s">
        <v>26</v>
      </c>
      <c r="L514" s="165" t="s">
        <v>5200</v>
      </c>
      <c r="M514" s="16" t="s">
        <v>2015</v>
      </c>
      <c r="N514" s="16" t="s">
        <v>43</v>
      </c>
    </row>
    <row r="515" spans="1:14" ht="15.75" customHeight="1">
      <c r="A515" s="92" t="s">
        <v>2004</v>
      </c>
      <c r="B515" s="780">
        <v>514</v>
      </c>
      <c r="C515" s="52" t="s">
        <v>2016</v>
      </c>
      <c r="D515" s="775" t="s">
        <v>72</v>
      </c>
      <c r="E515" s="775"/>
      <c r="F515" s="46"/>
      <c r="G515" s="163" t="s">
        <v>59</v>
      </c>
      <c r="H515" s="16" t="s">
        <v>1024</v>
      </c>
      <c r="I515" s="16" t="s">
        <v>1239</v>
      </c>
      <c r="J515" s="16">
        <v>2016</v>
      </c>
      <c r="K515" s="164" t="s">
        <v>26</v>
      </c>
      <c r="L515" s="165" t="s">
        <v>5200</v>
      </c>
      <c r="M515" s="16" t="s">
        <v>2012</v>
      </c>
      <c r="N515" s="16" t="s">
        <v>43</v>
      </c>
    </row>
    <row r="516" spans="1:14" ht="15.75" customHeight="1">
      <c r="A516" s="92" t="s">
        <v>2004</v>
      </c>
      <c r="B516" s="780">
        <v>515</v>
      </c>
      <c r="C516" s="52" t="s">
        <v>2018</v>
      </c>
      <c r="D516" s="775" t="s">
        <v>2247</v>
      </c>
      <c r="E516" s="775" t="s">
        <v>72</v>
      </c>
      <c r="F516" s="46"/>
      <c r="G516" s="163" t="s">
        <v>59</v>
      </c>
      <c r="H516" s="16" t="s">
        <v>2019</v>
      </c>
      <c r="I516" s="16" t="s">
        <v>2020</v>
      </c>
      <c r="J516" s="16">
        <v>2017</v>
      </c>
      <c r="K516" s="164" t="s">
        <v>5200</v>
      </c>
      <c r="L516" s="165" t="s">
        <v>5200</v>
      </c>
      <c r="M516" s="16" t="s">
        <v>2021</v>
      </c>
      <c r="N516" s="16" t="s">
        <v>43</v>
      </c>
    </row>
    <row r="517" spans="1:14" ht="15.75" customHeight="1">
      <c r="A517" s="92" t="s">
        <v>2004</v>
      </c>
      <c r="B517" s="780">
        <v>516</v>
      </c>
      <c r="C517" s="52" t="s">
        <v>2022</v>
      </c>
      <c r="D517" s="775" t="s">
        <v>35</v>
      </c>
      <c r="E517" s="775" t="s">
        <v>718</v>
      </c>
      <c r="F517" s="46"/>
      <c r="G517" s="163" t="s">
        <v>59</v>
      </c>
      <c r="H517" s="16" t="s">
        <v>2023</v>
      </c>
      <c r="I517" s="16" t="s">
        <v>2024</v>
      </c>
      <c r="J517" s="16">
        <v>2018</v>
      </c>
      <c r="K517" s="164" t="s">
        <v>5200</v>
      </c>
      <c r="L517" s="165" t="s">
        <v>5200</v>
      </c>
      <c r="M517" s="16" t="s">
        <v>2025</v>
      </c>
      <c r="N517" s="16" t="s">
        <v>43</v>
      </c>
    </row>
    <row r="518" spans="1:14" ht="15.75" customHeight="1">
      <c r="A518" s="92" t="s">
        <v>2004</v>
      </c>
      <c r="B518" s="780">
        <v>517</v>
      </c>
      <c r="C518" s="52" t="s">
        <v>2026</v>
      </c>
      <c r="D518" s="775" t="s">
        <v>718</v>
      </c>
      <c r="E518" s="775"/>
      <c r="F518" s="46"/>
      <c r="G518" s="163" t="s">
        <v>59</v>
      </c>
      <c r="H518" s="16" t="s">
        <v>1800</v>
      </c>
      <c r="I518" s="46" t="s">
        <v>1801</v>
      </c>
      <c r="J518" s="16">
        <v>2019</v>
      </c>
      <c r="K518" s="164" t="s">
        <v>26</v>
      </c>
      <c r="L518" s="165" t="s">
        <v>5200</v>
      </c>
      <c r="M518" s="46" t="s">
        <v>2028</v>
      </c>
      <c r="N518" s="16" t="s">
        <v>43</v>
      </c>
    </row>
    <row r="519" spans="1:14" ht="15.75" customHeight="1">
      <c r="A519" s="92" t="s">
        <v>2004</v>
      </c>
      <c r="B519" s="780">
        <v>518</v>
      </c>
      <c r="C519" s="52" t="s">
        <v>2029</v>
      </c>
      <c r="D519" s="773" t="s">
        <v>2309</v>
      </c>
      <c r="E519" s="775"/>
      <c r="F519" s="46"/>
      <c r="G519" s="163" t="s">
        <v>59</v>
      </c>
      <c r="H519" s="16" t="s">
        <v>788</v>
      </c>
      <c r="I519" s="46" t="s">
        <v>1806</v>
      </c>
      <c r="J519" s="16">
        <v>2020</v>
      </c>
      <c r="K519" s="164" t="s">
        <v>26</v>
      </c>
      <c r="L519" s="165" t="s">
        <v>5200</v>
      </c>
      <c r="M519" s="16" t="s">
        <v>2031</v>
      </c>
      <c r="N519" s="16" t="s">
        <v>43</v>
      </c>
    </row>
    <row r="520" spans="1:14" ht="15.75" customHeight="1">
      <c r="A520" s="92" t="s">
        <v>2004</v>
      </c>
      <c r="B520" s="780">
        <v>519</v>
      </c>
      <c r="C520" s="52" t="s">
        <v>2032</v>
      </c>
      <c r="D520" s="775" t="s">
        <v>2247</v>
      </c>
      <c r="E520" s="775"/>
      <c r="F520" s="46"/>
      <c r="G520" s="163" t="s">
        <v>59</v>
      </c>
      <c r="H520" s="16" t="s">
        <v>788</v>
      </c>
      <c r="I520" s="46" t="s">
        <v>1806</v>
      </c>
      <c r="J520" s="16">
        <v>2020</v>
      </c>
      <c r="K520" s="164" t="s">
        <v>26</v>
      </c>
      <c r="L520" s="165" t="s">
        <v>5200</v>
      </c>
      <c r="M520" s="16" t="s">
        <v>2034</v>
      </c>
      <c r="N520" s="16" t="s">
        <v>43</v>
      </c>
    </row>
    <row r="521" spans="1:14" ht="15.75" customHeight="1">
      <c r="A521" s="92" t="s">
        <v>2004</v>
      </c>
      <c r="B521" s="780">
        <v>520</v>
      </c>
      <c r="C521" s="52" t="s">
        <v>2035</v>
      </c>
      <c r="D521" s="773" t="s">
        <v>2309</v>
      </c>
      <c r="E521" s="775"/>
      <c r="F521" s="46"/>
      <c r="G521" s="163" t="s">
        <v>59</v>
      </c>
      <c r="H521" s="16" t="s">
        <v>788</v>
      </c>
      <c r="I521" s="46" t="s">
        <v>1806</v>
      </c>
      <c r="J521" s="16">
        <v>2020</v>
      </c>
      <c r="K521" s="164" t="s">
        <v>26</v>
      </c>
      <c r="L521" s="165" t="s">
        <v>5200</v>
      </c>
      <c r="M521" s="16" t="s">
        <v>2036</v>
      </c>
      <c r="N521" s="16" t="s">
        <v>43</v>
      </c>
    </row>
    <row r="522" spans="1:14" ht="15.75" customHeight="1">
      <c r="A522" s="92" t="s">
        <v>2004</v>
      </c>
      <c r="B522" s="780">
        <v>521</v>
      </c>
      <c r="C522" s="52" t="s">
        <v>2037</v>
      </c>
      <c r="D522" s="775" t="s">
        <v>2247</v>
      </c>
      <c r="E522" s="775"/>
      <c r="F522" s="46"/>
      <c r="G522" s="163" t="s">
        <v>59</v>
      </c>
      <c r="H522" s="16" t="s">
        <v>2038</v>
      </c>
      <c r="I522" s="46" t="s">
        <v>2039</v>
      </c>
      <c r="J522" s="16">
        <v>2020</v>
      </c>
      <c r="K522" s="164" t="s">
        <v>26</v>
      </c>
      <c r="L522" s="165" t="s">
        <v>5200</v>
      </c>
      <c r="M522" s="16" t="s">
        <v>2041</v>
      </c>
      <c r="N522" s="16" t="s">
        <v>43</v>
      </c>
    </row>
    <row r="523" spans="1:14" ht="15.75" customHeight="1">
      <c r="A523" s="87" t="s">
        <v>2042</v>
      </c>
      <c r="B523" s="780">
        <v>522</v>
      </c>
      <c r="C523" s="10" t="s">
        <v>2043</v>
      </c>
      <c r="D523" s="775" t="s">
        <v>35</v>
      </c>
      <c r="E523" s="775"/>
      <c r="F523" s="14"/>
      <c r="G523" s="167" t="s">
        <v>59</v>
      </c>
      <c r="H523" s="13" t="s">
        <v>2044</v>
      </c>
      <c r="I523" s="13" t="s">
        <v>2045</v>
      </c>
      <c r="J523" s="13">
        <v>2021</v>
      </c>
      <c r="K523" s="161" t="s">
        <v>27</v>
      </c>
      <c r="L523" s="166" t="s">
        <v>5200</v>
      </c>
      <c r="M523" s="13" t="s">
        <v>2047</v>
      </c>
      <c r="N523" s="13" t="s">
        <v>43</v>
      </c>
    </row>
    <row r="524" spans="1:14" ht="15.75" customHeight="1">
      <c r="A524" s="87" t="s">
        <v>2042</v>
      </c>
      <c r="B524" s="780">
        <v>523</v>
      </c>
      <c r="C524" s="69" t="s">
        <v>2048</v>
      </c>
      <c r="D524" s="775" t="s">
        <v>168</v>
      </c>
      <c r="E524" s="775"/>
      <c r="F524" s="46"/>
      <c r="G524" s="164" t="s">
        <v>59</v>
      </c>
      <c r="H524" s="16" t="s">
        <v>1967</v>
      </c>
      <c r="I524" s="16" t="s">
        <v>2049</v>
      </c>
      <c r="J524" s="16">
        <v>2021</v>
      </c>
      <c r="K524" s="164" t="s">
        <v>26</v>
      </c>
      <c r="L524" s="165" t="s">
        <v>5200</v>
      </c>
      <c r="M524" s="16" t="s">
        <v>2050</v>
      </c>
      <c r="N524" s="16" t="s">
        <v>1380</v>
      </c>
    </row>
    <row r="525" spans="1:14" ht="15.75" customHeight="1">
      <c r="A525" s="87" t="s">
        <v>2042</v>
      </c>
      <c r="B525" s="780">
        <v>524</v>
      </c>
      <c r="C525" s="69" t="s">
        <v>2051</v>
      </c>
      <c r="D525" s="773" t="s">
        <v>2309</v>
      </c>
      <c r="E525" s="773"/>
      <c r="F525" s="46"/>
      <c r="G525" s="164" t="s">
        <v>59</v>
      </c>
      <c r="H525" s="16" t="s">
        <v>2052</v>
      </c>
      <c r="I525" s="16" t="s">
        <v>2053</v>
      </c>
      <c r="J525" s="16">
        <v>2021</v>
      </c>
      <c r="K525" s="164" t="s">
        <v>26</v>
      </c>
      <c r="L525" s="165" t="s">
        <v>5200</v>
      </c>
      <c r="M525" s="16" t="s">
        <v>2054</v>
      </c>
      <c r="N525" s="16" t="s">
        <v>43</v>
      </c>
    </row>
    <row r="526" spans="1:14" ht="15.75" customHeight="1">
      <c r="A526" s="87" t="s">
        <v>2042</v>
      </c>
      <c r="B526" s="780">
        <v>525</v>
      </c>
      <c r="C526" s="69" t="s">
        <v>2055</v>
      </c>
      <c r="D526" s="773" t="s">
        <v>718</v>
      </c>
      <c r="E526" s="773"/>
      <c r="F526" s="46"/>
      <c r="G526" s="164" t="s">
        <v>5219</v>
      </c>
      <c r="H526" s="16" t="s">
        <v>1915</v>
      </c>
      <c r="I526" s="16" t="s">
        <v>293</v>
      </c>
      <c r="J526" s="16">
        <v>2017</v>
      </c>
      <c r="K526" s="164" t="s">
        <v>25</v>
      </c>
      <c r="L526" s="165" t="s">
        <v>29</v>
      </c>
      <c r="M526" s="16" t="s">
        <v>2057</v>
      </c>
      <c r="N526" s="16" t="s">
        <v>43</v>
      </c>
    </row>
    <row r="527" spans="1:14" ht="15.75" customHeight="1">
      <c r="A527" s="87" t="s">
        <v>2042</v>
      </c>
      <c r="B527" s="780">
        <v>526</v>
      </c>
      <c r="C527" s="69" t="s">
        <v>1876</v>
      </c>
      <c r="D527" s="773" t="s">
        <v>718</v>
      </c>
      <c r="E527" s="773" t="s">
        <v>2309</v>
      </c>
      <c r="F527" s="46"/>
      <c r="G527" s="164" t="s">
        <v>5219</v>
      </c>
      <c r="H527" s="16" t="s">
        <v>1915</v>
      </c>
      <c r="I527" s="16" t="s">
        <v>293</v>
      </c>
      <c r="J527" s="16">
        <v>2017</v>
      </c>
      <c r="K527" s="164" t="s">
        <v>25</v>
      </c>
      <c r="L527" s="165" t="s">
        <v>29</v>
      </c>
      <c r="M527" s="16" t="s">
        <v>2059</v>
      </c>
      <c r="N527" s="16" t="s">
        <v>43</v>
      </c>
    </row>
    <row r="528" spans="1:14" ht="15.75" customHeight="1">
      <c r="A528" s="87" t="s">
        <v>2042</v>
      </c>
      <c r="B528" s="780">
        <v>527</v>
      </c>
      <c r="C528" s="69" t="s">
        <v>2060</v>
      </c>
      <c r="D528" s="773" t="s">
        <v>2309</v>
      </c>
      <c r="E528" s="773"/>
      <c r="F528" s="46"/>
      <c r="G528" s="164" t="s">
        <v>59</v>
      </c>
      <c r="H528" s="16" t="s">
        <v>2061</v>
      </c>
      <c r="I528" s="16" t="s">
        <v>2062</v>
      </c>
      <c r="J528" s="16">
        <v>2017</v>
      </c>
      <c r="K528" s="164" t="s">
        <v>26</v>
      </c>
      <c r="L528" s="165" t="s">
        <v>5200</v>
      </c>
      <c r="M528" s="46" t="s">
        <v>2064</v>
      </c>
      <c r="N528" s="16" t="s">
        <v>43</v>
      </c>
    </row>
    <row r="529" spans="1:14" ht="15.75" customHeight="1">
      <c r="A529" s="87" t="s">
        <v>2042</v>
      </c>
      <c r="B529" s="780">
        <v>528</v>
      </c>
      <c r="C529" s="69" t="s">
        <v>2065</v>
      </c>
      <c r="D529" s="773" t="s">
        <v>2309</v>
      </c>
      <c r="E529" s="773" t="s">
        <v>72</v>
      </c>
      <c r="F529" s="46"/>
      <c r="G529" s="164" t="s">
        <v>298</v>
      </c>
      <c r="H529" s="16" t="s">
        <v>299</v>
      </c>
      <c r="I529" s="16" t="s">
        <v>300</v>
      </c>
      <c r="J529" s="16">
        <v>2017</v>
      </c>
      <c r="K529" s="164" t="s">
        <v>25</v>
      </c>
      <c r="L529" s="165" t="s">
        <v>31</v>
      </c>
      <c r="M529" s="46" t="s">
        <v>2067</v>
      </c>
      <c r="N529" s="16" t="s">
        <v>43</v>
      </c>
    </row>
    <row r="530" spans="1:14" ht="15.75" customHeight="1">
      <c r="A530" s="87" t="s">
        <v>2042</v>
      </c>
      <c r="B530" s="780">
        <v>529</v>
      </c>
      <c r="C530" s="69" t="s">
        <v>2068</v>
      </c>
      <c r="D530" s="773" t="s">
        <v>718</v>
      </c>
      <c r="E530" s="773"/>
      <c r="F530" s="46"/>
      <c r="G530" s="164" t="s">
        <v>298</v>
      </c>
      <c r="H530" s="16" t="s">
        <v>299</v>
      </c>
      <c r="I530" s="16" t="s">
        <v>300</v>
      </c>
      <c r="J530" s="16">
        <v>2017</v>
      </c>
      <c r="K530" s="164" t="s">
        <v>25</v>
      </c>
      <c r="L530" s="165" t="s">
        <v>31</v>
      </c>
      <c r="M530" s="46" t="s">
        <v>2070</v>
      </c>
      <c r="N530" s="46" t="s">
        <v>1197</v>
      </c>
    </row>
    <row r="531" spans="1:14" ht="15.75" customHeight="1">
      <c r="A531" s="87" t="s">
        <v>2042</v>
      </c>
      <c r="B531" s="780">
        <v>530</v>
      </c>
      <c r="C531" s="69" t="s">
        <v>2071</v>
      </c>
      <c r="D531" s="773" t="s">
        <v>2309</v>
      </c>
      <c r="E531" s="773"/>
      <c r="F531" s="46"/>
      <c r="G531" s="164" t="s">
        <v>298</v>
      </c>
      <c r="H531" s="16" t="s">
        <v>299</v>
      </c>
      <c r="I531" s="16" t="s">
        <v>300</v>
      </c>
      <c r="J531" s="16">
        <v>2017</v>
      </c>
      <c r="K531" s="164" t="s">
        <v>25</v>
      </c>
      <c r="L531" s="165" t="s">
        <v>31</v>
      </c>
      <c r="M531" s="16" t="s">
        <v>2073</v>
      </c>
      <c r="N531" s="16" t="s">
        <v>1197</v>
      </c>
    </row>
    <row r="532" spans="1:14" ht="15.75" customHeight="1">
      <c r="A532" s="87" t="s">
        <v>2042</v>
      </c>
      <c r="B532" s="780">
        <v>531</v>
      </c>
      <c r="C532" s="69" t="s">
        <v>2074</v>
      </c>
      <c r="D532" s="773" t="s">
        <v>718</v>
      </c>
      <c r="E532" s="773"/>
      <c r="F532" s="46"/>
      <c r="G532" s="164" t="s">
        <v>59</v>
      </c>
      <c r="H532" s="16" t="s">
        <v>523</v>
      </c>
      <c r="I532" s="16" t="s">
        <v>447</v>
      </c>
      <c r="J532" s="16">
        <v>2015</v>
      </c>
      <c r="K532" s="164" t="s">
        <v>27</v>
      </c>
      <c r="L532" s="165" t="s">
        <v>5200</v>
      </c>
      <c r="M532" s="16" t="s">
        <v>2076</v>
      </c>
      <c r="N532" s="16" t="s">
        <v>1197</v>
      </c>
    </row>
    <row r="533" spans="1:14" ht="15.75" customHeight="1">
      <c r="A533" s="87" t="s">
        <v>2042</v>
      </c>
      <c r="B533" s="780">
        <v>532</v>
      </c>
      <c r="C533" s="69" t="s">
        <v>2077</v>
      </c>
      <c r="D533" s="773" t="s">
        <v>718</v>
      </c>
      <c r="E533" s="773"/>
      <c r="F533" s="46"/>
      <c r="G533" s="164" t="s">
        <v>59</v>
      </c>
      <c r="H533" s="16" t="s">
        <v>2078</v>
      </c>
      <c r="I533" s="16" t="s">
        <v>2079</v>
      </c>
      <c r="J533" s="16">
        <v>2015</v>
      </c>
      <c r="K533" s="164" t="s">
        <v>27</v>
      </c>
      <c r="L533" s="165" t="s">
        <v>5200</v>
      </c>
      <c r="M533" s="16" t="s">
        <v>2081</v>
      </c>
      <c r="N533" s="16" t="s">
        <v>1197</v>
      </c>
    </row>
    <row r="534" spans="1:14" ht="15.75" customHeight="1">
      <c r="A534" s="87" t="s">
        <v>2042</v>
      </c>
      <c r="B534" s="780">
        <v>533</v>
      </c>
      <c r="C534" s="69" t="s">
        <v>2082</v>
      </c>
      <c r="D534" s="773" t="s">
        <v>718</v>
      </c>
      <c r="E534" s="773"/>
      <c r="F534" s="46"/>
      <c r="G534" s="164" t="s">
        <v>59</v>
      </c>
      <c r="H534" s="16" t="s">
        <v>2078</v>
      </c>
      <c r="I534" s="16" t="s">
        <v>2079</v>
      </c>
      <c r="J534" s="16">
        <v>2015</v>
      </c>
      <c r="K534" s="164" t="s">
        <v>27</v>
      </c>
      <c r="L534" s="165" t="s">
        <v>5200</v>
      </c>
      <c r="M534" s="16" t="s">
        <v>2081</v>
      </c>
      <c r="N534" s="16" t="s">
        <v>1197</v>
      </c>
    </row>
    <row r="535" spans="1:14" ht="15.75" customHeight="1">
      <c r="A535" s="87" t="s">
        <v>2042</v>
      </c>
      <c r="B535" s="780">
        <v>534</v>
      </c>
      <c r="C535" s="69" t="s">
        <v>2083</v>
      </c>
      <c r="D535" s="773" t="s">
        <v>2309</v>
      </c>
      <c r="E535" s="773"/>
      <c r="F535" s="46"/>
      <c r="G535" s="164" t="s">
        <v>59</v>
      </c>
      <c r="H535" s="16" t="s">
        <v>2061</v>
      </c>
      <c r="I535" s="16" t="s">
        <v>2062</v>
      </c>
      <c r="J535" s="16">
        <v>2014</v>
      </c>
      <c r="K535" s="164" t="s">
        <v>26</v>
      </c>
      <c r="L535" s="165" t="s">
        <v>5200</v>
      </c>
      <c r="M535" s="16" t="s">
        <v>2085</v>
      </c>
      <c r="N535" s="16" t="s">
        <v>2086</v>
      </c>
    </row>
    <row r="536" spans="1:14" ht="15.75" customHeight="1">
      <c r="A536" s="87" t="s">
        <v>2042</v>
      </c>
      <c r="B536" s="780">
        <v>535</v>
      </c>
      <c r="C536" s="69" t="s">
        <v>2087</v>
      </c>
      <c r="D536" s="773" t="s">
        <v>718</v>
      </c>
      <c r="E536" s="773"/>
      <c r="F536" s="46"/>
      <c r="G536" s="164" t="s">
        <v>59</v>
      </c>
      <c r="H536" s="16" t="s">
        <v>2088</v>
      </c>
      <c r="I536" s="16" t="s">
        <v>2089</v>
      </c>
      <c r="J536" s="16">
        <v>2014</v>
      </c>
      <c r="K536" s="164" t="s">
        <v>27</v>
      </c>
      <c r="L536" s="165" t="s">
        <v>5200</v>
      </c>
      <c r="M536" s="16" t="s">
        <v>2085</v>
      </c>
      <c r="N536" s="16" t="s">
        <v>1197</v>
      </c>
    </row>
    <row r="537" spans="1:14" ht="15.75" customHeight="1">
      <c r="A537" s="87" t="s">
        <v>2042</v>
      </c>
      <c r="B537" s="780">
        <v>536</v>
      </c>
      <c r="C537" s="69" t="s">
        <v>2091</v>
      </c>
      <c r="D537" s="773" t="s">
        <v>2309</v>
      </c>
      <c r="E537" s="773"/>
      <c r="F537" s="46"/>
      <c r="G537" s="164" t="s">
        <v>59</v>
      </c>
      <c r="H537" s="16" t="s">
        <v>1024</v>
      </c>
      <c r="I537" s="16" t="s">
        <v>430</v>
      </c>
      <c r="J537" s="16">
        <v>2014</v>
      </c>
      <c r="K537" s="164" t="s">
        <v>27</v>
      </c>
      <c r="L537" s="165" t="s">
        <v>5200</v>
      </c>
      <c r="M537" s="16" t="s">
        <v>2093</v>
      </c>
      <c r="N537" s="16" t="s">
        <v>1197</v>
      </c>
    </row>
    <row r="538" spans="1:14" ht="15.75" customHeight="1">
      <c r="A538" s="87" t="s">
        <v>2042</v>
      </c>
      <c r="B538" s="780">
        <v>537</v>
      </c>
      <c r="C538" s="69" t="s">
        <v>2094</v>
      </c>
      <c r="D538" s="773" t="s">
        <v>2309</v>
      </c>
      <c r="E538" s="773"/>
      <c r="F538" s="46"/>
      <c r="G538" s="164" t="s">
        <v>59</v>
      </c>
      <c r="H538" s="16" t="s">
        <v>2061</v>
      </c>
      <c r="I538" s="16" t="s">
        <v>2062</v>
      </c>
      <c r="J538" s="16">
        <v>2014</v>
      </c>
      <c r="K538" s="164" t="s">
        <v>26</v>
      </c>
      <c r="L538" s="165" t="s">
        <v>5200</v>
      </c>
      <c r="M538" s="16" t="s">
        <v>2096</v>
      </c>
      <c r="N538" s="16" t="s">
        <v>1197</v>
      </c>
    </row>
    <row r="539" spans="1:14" ht="15.75" customHeight="1">
      <c r="A539" s="87" t="s">
        <v>2042</v>
      </c>
      <c r="B539" s="780">
        <v>538</v>
      </c>
      <c r="C539" s="69" t="s">
        <v>2097</v>
      </c>
      <c r="D539" s="773" t="s">
        <v>2309</v>
      </c>
      <c r="E539" s="773"/>
      <c r="F539" s="46"/>
      <c r="G539" s="164" t="s">
        <v>59</v>
      </c>
      <c r="H539" s="16" t="s">
        <v>523</v>
      </c>
      <c r="I539" s="16" t="s">
        <v>447</v>
      </c>
      <c r="J539" s="16">
        <v>2014</v>
      </c>
      <c r="K539" s="164" t="s">
        <v>27</v>
      </c>
      <c r="L539" s="165" t="s">
        <v>5200</v>
      </c>
      <c r="M539" s="16" t="s">
        <v>2099</v>
      </c>
      <c r="N539" s="16" t="s">
        <v>1197</v>
      </c>
    </row>
    <row r="540" spans="1:14" ht="15.75" customHeight="1">
      <c r="A540" s="87" t="s">
        <v>2042</v>
      </c>
      <c r="B540" s="780">
        <v>539</v>
      </c>
      <c r="C540" s="69" t="s">
        <v>2100</v>
      </c>
      <c r="D540" s="773" t="s">
        <v>2309</v>
      </c>
      <c r="E540" s="773"/>
      <c r="F540" s="46"/>
      <c r="G540" s="164" t="s">
        <v>513</v>
      </c>
      <c r="H540" s="16" t="s">
        <v>804</v>
      </c>
      <c r="I540" s="16" t="s">
        <v>1986</v>
      </c>
      <c r="J540" s="16">
        <v>2013</v>
      </c>
      <c r="K540" s="164" t="s">
        <v>27</v>
      </c>
      <c r="L540" s="165" t="s">
        <v>5200</v>
      </c>
      <c r="M540" s="16" t="s">
        <v>2102</v>
      </c>
      <c r="N540" s="16" t="s">
        <v>1197</v>
      </c>
    </row>
    <row r="541" spans="1:14" ht="15.75" customHeight="1">
      <c r="A541" s="87" t="s">
        <v>2042</v>
      </c>
      <c r="B541" s="780">
        <v>540</v>
      </c>
      <c r="C541" s="69" t="s">
        <v>2103</v>
      </c>
      <c r="D541" s="773" t="s">
        <v>2309</v>
      </c>
      <c r="E541" s="773"/>
      <c r="F541" s="46"/>
      <c r="G541" s="164" t="s">
        <v>59</v>
      </c>
      <c r="H541" s="16" t="s">
        <v>2061</v>
      </c>
      <c r="I541" s="16" t="s">
        <v>2062</v>
      </c>
      <c r="J541" s="16">
        <v>2013</v>
      </c>
      <c r="K541" s="164" t="s">
        <v>26</v>
      </c>
      <c r="L541" s="165" t="s">
        <v>5200</v>
      </c>
      <c r="M541" s="16" t="s">
        <v>2105</v>
      </c>
      <c r="N541" s="16" t="s">
        <v>2086</v>
      </c>
    </row>
    <row r="542" spans="1:14" ht="15.75" customHeight="1">
      <c r="A542" s="87" t="s">
        <v>2042</v>
      </c>
      <c r="B542" s="780">
        <v>541</v>
      </c>
      <c r="C542" s="69" t="s">
        <v>2106</v>
      </c>
      <c r="D542" s="773" t="s">
        <v>2309</v>
      </c>
      <c r="E542" s="773"/>
      <c r="F542" s="46"/>
      <c r="G542" s="164" t="s">
        <v>5244</v>
      </c>
      <c r="H542" s="16" t="s">
        <v>2107</v>
      </c>
      <c r="I542" s="16" t="s">
        <v>2108</v>
      </c>
      <c r="J542" s="16">
        <v>2017</v>
      </c>
      <c r="K542" s="164" t="s">
        <v>25</v>
      </c>
      <c r="L542" s="165" t="s">
        <v>28</v>
      </c>
      <c r="M542" s="16" t="s">
        <v>2110</v>
      </c>
      <c r="N542" s="16" t="s">
        <v>1197</v>
      </c>
    </row>
    <row r="543" spans="1:14" ht="15.75" customHeight="1">
      <c r="A543" s="87" t="s">
        <v>2111</v>
      </c>
      <c r="B543" s="780">
        <v>542</v>
      </c>
      <c r="C543" s="95" t="s">
        <v>2112</v>
      </c>
      <c r="D543" s="773" t="s">
        <v>718</v>
      </c>
      <c r="E543" s="773"/>
      <c r="F543" s="14" t="s">
        <v>1791</v>
      </c>
      <c r="G543" s="167" t="s">
        <v>11016</v>
      </c>
      <c r="H543" s="14" t="s">
        <v>2113</v>
      </c>
      <c r="I543" s="14" t="s">
        <v>278</v>
      </c>
      <c r="J543" s="14">
        <v>2021</v>
      </c>
      <c r="K543" s="161" t="s">
        <v>25</v>
      </c>
      <c r="L543" s="166" t="s">
        <v>29</v>
      </c>
      <c r="M543" s="14" t="s">
        <v>2115</v>
      </c>
      <c r="N543" s="14" t="s">
        <v>43</v>
      </c>
    </row>
    <row r="544" spans="1:14" ht="15.75" customHeight="1">
      <c r="A544" s="87" t="s">
        <v>2111</v>
      </c>
      <c r="B544" s="780">
        <v>543</v>
      </c>
      <c r="C544" s="69" t="s">
        <v>5853</v>
      </c>
      <c r="D544" s="773" t="s">
        <v>718</v>
      </c>
      <c r="E544" s="773"/>
      <c r="F544" s="46"/>
      <c r="G544" s="163" t="s">
        <v>11016</v>
      </c>
      <c r="H544" s="45" t="s">
        <v>4645</v>
      </c>
      <c r="I544" s="45" t="s">
        <v>222</v>
      </c>
      <c r="J544" s="45">
        <v>2022</v>
      </c>
      <c r="K544" s="164" t="s">
        <v>24</v>
      </c>
      <c r="L544" s="165" t="s">
        <v>28</v>
      </c>
      <c r="M544" s="46"/>
      <c r="N544" s="46"/>
    </row>
    <row r="545" spans="1:14" ht="15.75" customHeight="1">
      <c r="A545" s="87" t="s">
        <v>2111</v>
      </c>
      <c r="B545" s="780">
        <v>544</v>
      </c>
      <c r="C545" s="69" t="s">
        <v>5854</v>
      </c>
      <c r="D545" s="773" t="s">
        <v>2309</v>
      </c>
      <c r="E545" s="773"/>
      <c r="F545" s="46"/>
      <c r="G545" s="163" t="s">
        <v>11016</v>
      </c>
      <c r="H545" s="45" t="s">
        <v>4645</v>
      </c>
      <c r="I545" s="45" t="s">
        <v>222</v>
      </c>
      <c r="J545" s="45">
        <v>2022</v>
      </c>
      <c r="K545" s="164" t="s">
        <v>24</v>
      </c>
      <c r="L545" s="165" t="s">
        <v>28</v>
      </c>
      <c r="M545" s="46"/>
      <c r="N545" s="46"/>
    </row>
    <row r="546" spans="1:14" ht="15.75" customHeight="1">
      <c r="A546" s="87" t="s">
        <v>2111</v>
      </c>
      <c r="B546" s="780">
        <v>545</v>
      </c>
      <c r="C546" s="69" t="s">
        <v>5855</v>
      </c>
      <c r="D546" s="773" t="s">
        <v>2309</v>
      </c>
      <c r="E546" s="773"/>
      <c r="F546" s="46"/>
      <c r="G546" s="163" t="s">
        <v>11016</v>
      </c>
      <c r="H546" s="45" t="s">
        <v>5856</v>
      </c>
      <c r="I546" s="45" t="s">
        <v>82</v>
      </c>
      <c r="J546" s="45">
        <v>2022</v>
      </c>
      <c r="K546" s="164" t="s">
        <v>25</v>
      </c>
      <c r="L546" s="165" t="s">
        <v>29</v>
      </c>
      <c r="M546" s="46"/>
      <c r="N546" s="46"/>
    </row>
    <row r="547" spans="1:14" ht="15.75" customHeight="1">
      <c r="A547" s="87" t="s">
        <v>2111</v>
      </c>
      <c r="B547" s="780">
        <v>546</v>
      </c>
      <c r="C547" s="69" t="s">
        <v>5857</v>
      </c>
      <c r="D547" s="773" t="s">
        <v>718</v>
      </c>
      <c r="E547" s="773"/>
      <c r="F547" s="46"/>
      <c r="G547" s="163" t="s">
        <v>59</v>
      </c>
      <c r="H547" s="45" t="s">
        <v>5858</v>
      </c>
      <c r="I547" s="45" t="s">
        <v>1593</v>
      </c>
      <c r="J547" s="45">
        <v>2022</v>
      </c>
      <c r="K547" s="164" t="s">
        <v>26</v>
      </c>
      <c r="L547" s="165" t="s">
        <v>5200</v>
      </c>
      <c r="M547" s="46"/>
      <c r="N547" s="46"/>
    </row>
    <row r="548" spans="1:14" ht="15.75" customHeight="1">
      <c r="A548" s="87" t="s">
        <v>2111</v>
      </c>
      <c r="B548" s="780">
        <v>547</v>
      </c>
      <c r="C548" s="69" t="s">
        <v>5859</v>
      </c>
      <c r="D548" s="773" t="s">
        <v>2309</v>
      </c>
      <c r="E548" s="773" t="s">
        <v>72</v>
      </c>
      <c r="F548" s="46"/>
      <c r="G548" s="163" t="s">
        <v>11016</v>
      </c>
      <c r="H548" s="45" t="s">
        <v>2136</v>
      </c>
      <c r="I548" s="45" t="s">
        <v>2137</v>
      </c>
      <c r="J548" s="45">
        <v>2022</v>
      </c>
      <c r="K548" s="164" t="s">
        <v>25</v>
      </c>
      <c r="L548" s="165" t="s">
        <v>29</v>
      </c>
      <c r="M548" s="46"/>
      <c r="N548" s="46"/>
    </row>
    <row r="549" spans="1:14" ht="15.75" customHeight="1">
      <c r="A549" s="87" t="s">
        <v>2111</v>
      </c>
      <c r="B549" s="780">
        <v>548</v>
      </c>
      <c r="C549" s="69" t="s">
        <v>5860</v>
      </c>
      <c r="D549" s="773" t="s">
        <v>2309</v>
      </c>
      <c r="E549" s="773"/>
      <c r="F549" s="46"/>
      <c r="G549" s="163" t="s">
        <v>11016</v>
      </c>
      <c r="H549" s="45" t="s">
        <v>2117</v>
      </c>
      <c r="I549" s="46" t="s">
        <v>2118</v>
      </c>
      <c r="J549" s="46">
        <v>2022</v>
      </c>
      <c r="K549" s="164" t="s">
        <v>25</v>
      </c>
      <c r="L549" s="165" t="s">
        <v>29</v>
      </c>
      <c r="M549" s="46"/>
      <c r="N549" s="46"/>
    </row>
    <row r="550" spans="1:14" ht="15.75" customHeight="1">
      <c r="A550" s="87" t="s">
        <v>2111</v>
      </c>
      <c r="B550" s="780">
        <v>549</v>
      </c>
      <c r="C550" s="69" t="s">
        <v>5861</v>
      </c>
      <c r="D550" s="773" t="s">
        <v>718</v>
      </c>
      <c r="E550" s="773"/>
      <c r="F550" s="46"/>
      <c r="G550" s="163" t="s">
        <v>11016</v>
      </c>
      <c r="H550" s="45" t="s">
        <v>2117</v>
      </c>
      <c r="I550" s="46" t="s">
        <v>2118</v>
      </c>
      <c r="J550" s="46">
        <v>2022</v>
      </c>
      <c r="K550" s="164" t="s">
        <v>25</v>
      </c>
      <c r="L550" s="165" t="s">
        <v>29</v>
      </c>
      <c r="M550" s="46"/>
      <c r="N550" s="46"/>
    </row>
    <row r="551" spans="1:14" ht="15.75" customHeight="1">
      <c r="A551" s="87" t="s">
        <v>2111</v>
      </c>
      <c r="B551" s="780">
        <v>550</v>
      </c>
      <c r="C551" s="69" t="s">
        <v>5862</v>
      </c>
      <c r="D551" s="773" t="s">
        <v>2309</v>
      </c>
      <c r="E551" s="773"/>
      <c r="F551" s="46"/>
      <c r="G551" s="163" t="s">
        <v>11016</v>
      </c>
      <c r="H551" s="45" t="s">
        <v>2117</v>
      </c>
      <c r="I551" s="46" t="s">
        <v>2118</v>
      </c>
      <c r="J551" s="46">
        <v>2022</v>
      </c>
      <c r="K551" s="164" t="s">
        <v>25</v>
      </c>
      <c r="L551" s="165" t="s">
        <v>29</v>
      </c>
      <c r="M551" s="46"/>
      <c r="N551" s="46"/>
    </row>
    <row r="552" spans="1:14" ht="15.75" customHeight="1">
      <c r="A552" s="87" t="s">
        <v>2111</v>
      </c>
      <c r="B552" s="780">
        <v>551</v>
      </c>
      <c r="C552" s="69" t="s">
        <v>5863</v>
      </c>
      <c r="D552" s="773" t="s">
        <v>2309</v>
      </c>
      <c r="E552" s="773"/>
      <c r="F552" s="46"/>
      <c r="G552" s="163" t="s">
        <v>11016</v>
      </c>
      <c r="H552" s="45" t="s">
        <v>2117</v>
      </c>
      <c r="I552" s="46" t="s">
        <v>2118</v>
      </c>
      <c r="J552" s="46">
        <v>2022</v>
      </c>
      <c r="K552" s="164" t="s">
        <v>25</v>
      </c>
      <c r="L552" s="165" t="s">
        <v>29</v>
      </c>
      <c r="M552" s="46"/>
      <c r="N552" s="46"/>
    </row>
    <row r="553" spans="1:14" ht="15.75" customHeight="1">
      <c r="A553" s="87" t="s">
        <v>2111</v>
      </c>
      <c r="B553" s="780">
        <v>552</v>
      </c>
      <c r="C553" s="69" t="s">
        <v>5864</v>
      </c>
      <c r="D553" s="773" t="s">
        <v>2309</v>
      </c>
      <c r="E553" s="773"/>
      <c r="F553" s="46"/>
      <c r="G553" s="163" t="s">
        <v>11016</v>
      </c>
      <c r="H553" s="45" t="s">
        <v>2117</v>
      </c>
      <c r="I553" s="46" t="s">
        <v>2118</v>
      </c>
      <c r="J553" s="46">
        <v>2022</v>
      </c>
      <c r="K553" s="164" t="s">
        <v>25</v>
      </c>
      <c r="L553" s="165" t="s">
        <v>29</v>
      </c>
      <c r="M553" s="46"/>
      <c r="N553" s="46"/>
    </row>
    <row r="554" spans="1:14" ht="15.75" customHeight="1">
      <c r="A554" s="87" t="s">
        <v>2111</v>
      </c>
      <c r="B554" s="780">
        <v>553</v>
      </c>
      <c r="C554" s="69" t="s">
        <v>5865</v>
      </c>
      <c r="D554" s="773" t="s">
        <v>2309</v>
      </c>
      <c r="E554" s="773"/>
      <c r="F554" s="46"/>
      <c r="G554" s="163" t="s">
        <v>11016</v>
      </c>
      <c r="H554" s="45" t="s">
        <v>2136</v>
      </c>
      <c r="I554" s="45" t="s">
        <v>2137</v>
      </c>
      <c r="J554" s="45">
        <v>2022</v>
      </c>
      <c r="K554" s="164" t="s">
        <v>25</v>
      </c>
      <c r="L554" s="165" t="s">
        <v>29</v>
      </c>
      <c r="M554" s="46"/>
      <c r="N554" s="46"/>
    </row>
    <row r="555" spans="1:14" ht="15.75" customHeight="1">
      <c r="A555" s="87" t="s">
        <v>2111</v>
      </c>
      <c r="B555" s="780">
        <v>554</v>
      </c>
      <c r="C555" s="69" t="s">
        <v>5866</v>
      </c>
      <c r="D555" s="773" t="s">
        <v>2309</v>
      </c>
      <c r="E555" s="773"/>
      <c r="F555" s="46"/>
      <c r="G555" s="163" t="s">
        <v>11016</v>
      </c>
      <c r="H555" s="45" t="s">
        <v>3250</v>
      </c>
      <c r="I555" s="45" t="s">
        <v>3819</v>
      </c>
      <c r="J555" s="45">
        <v>2022</v>
      </c>
      <c r="K555" s="164" t="s">
        <v>24</v>
      </c>
      <c r="L555" s="165" t="s">
        <v>28</v>
      </c>
      <c r="M555" s="46"/>
      <c r="N555" s="46"/>
    </row>
    <row r="556" spans="1:14" ht="15.75" customHeight="1">
      <c r="A556" s="87" t="s">
        <v>2111</v>
      </c>
      <c r="B556" s="780">
        <v>555</v>
      </c>
      <c r="C556" s="69" t="s">
        <v>5867</v>
      </c>
      <c r="D556" s="773" t="s">
        <v>2309</v>
      </c>
      <c r="E556" s="773"/>
      <c r="F556" s="46"/>
      <c r="G556" s="163" t="s">
        <v>11016</v>
      </c>
      <c r="H556" s="45" t="s">
        <v>4645</v>
      </c>
      <c r="I556" s="45" t="s">
        <v>222</v>
      </c>
      <c r="J556" s="45">
        <v>2022</v>
      </c>
      <c r="K556" s="164" t="s">
        <v>24</v>
      </c>
      <c r="L556" s="165" t="s">
        <v>28</v>
      </c>
      <c r="M556" s="46"/>
      <c r="N556" s="46"/>
    </row>
    <row r="557" spans="1:14" ht="15.75" customHeight="1">
      <c r="A557" s="87" t="s">
        <v>2111</v>
      </c>
      <c r="B557" s="780">
        <v>556</v>
      </c>
      <c r="C557" s="69" t="s">
        <v>5868</v>
      </c>
      <c r="D557" s="773" t="s">
        <v>2309</v>
      </c>
      <c r="E557" s="773"/>
      <c r="F557" s="46"/>
      <c r="G557" s="163" t="s">
        <v>11016</v>
      </c>
      <c r="H557" s="45" t="s">
        <v>4608</v>
      </c>
      <c r="I557" s="45" t="s">
        <v>216</v>
      </c>
      <c r="J557" s="45">
        <v>2022</v>
      </c>
      <c r="K557" s="164" t="s">
        <v>24</v>
      </c>
      <c r="L557" s="165" t="s">
        <v>28</v>
      </c>
      <c r="M557" s="46"/>
      <c r="N557" s="46"/>
    </row>
    <row r="558" spans="1:14" ht="15.75" customHeight="1">
      <c r="A558" s="87" t="s">
        <v>2111</v>
      </c>
      <c r="B558" s="780">
        <v>557</v>
      </c>
      <c r="C558" s="69" t="s">
        <v>5869</v>
      </c>
      <c r="D558" s="773" t="s">
        <v>2309</v>
      </c>
      <c r="E558" s="773"/>
      <c r="F558" s="46"/>
      <c r="G558" s="163" t="s">
        <v>11016</v>
      </c>
      <c r="H558" s="45" t="s">
        <v>2136</v>
      </c>
      <c r="I558" s="45" t="s">
        <v>2137</v>
      </c>
      <c r="J558" s="45">
        <v>2022</v>
      </c>
      <c r="K558" s="164" t="s">
        <v>25</v>
      </c>
      <c r="L558" s="165" t="s">
        <v>29</v>
      </c>
      <c r="M558" s="46"/>
      <c r="N558" s="46"/>
    </row>
    <row r="559" spans="1:14" ht="15.75" customHeight="1">
      <c r="A559" s="87" t="s">
        <v>2111</v>
      </c>
      <c r="B559" s="780">
        <v>558</v>
      </c>
      <c r="C559" s="69" t="s">
        <v>5870</v>
      </c>
      <c r="D559" s="773" t="s">
        <v>2309</v>
      </c>
      <c r="E559" s="773"/>
      <c r="F559" s="46"/>
      <c r="G559" s="163" t="s">
        <v>11016</v>
      </c>
      <c r="H559" s="45" t="s">
        <v>2136</v>
      </c>
      <c r="I559" s="45" t="s">
        <v>2137</v>
      </c>
      <c r="J559" s="45">
        <v>2022</v>
      </c>
      <c r="K559" s="164" t="s">
        <v>25</v>
      </c>
      <c r="L559" s="165" t="s">
        <v>29</v>
      </c>
      <c r="M559" s="46"/>
      <c r="N559" s="46"/>
    </row>
    <row r="560" spans="1:14" ht="15.75" customHeight="1">
      <c r="A560" s="87" t="s">
        <v>2111</v>
      </c>
      <c r="B560" s="780">
        <v>559</v>
      </c>
      <c r="C560" s="69" t="s">
        <v>5871</v>
      </c>
      <c r="D560" s="773" t="s">
        <v>718</v>
      </c>
      <c r="E560" s="773"/>
      <c r="F560" s="46"/>
      <c r="G560" s="163" t="s">
        <v>1603</v>
      </c>
      <c r="H560" s="45" t="s">
        <v>1580</v>
      </c>
      <c r="I560" s="45" t="s">
        <v>1581</v>
      </c>
      <c r="J560" s="45">
        <v>2022</v>
      </c>
      <c r="K560" s="164" t="s">
        <v>25</v>
      </c>
      <c r="L560" s="165" t="s">
        <v>29</v>
      </c>
      <c r="M560" s="46"/>
      <c r="N560" s="46"/>
    </row>
    <row r="561" spans="1:14" ht="15.75" customHeight="1">
      <c r="A561" s="87" t="s">
        <v>2111</v>
      </c>
      <c r="B561" s="780">
        <v>560</v>
      </c>
      <c r="C561" s="97" t="s">
        <v>2116</v>
      </c>
      <c r="D561" s="773" t="s">
        <v>2309</v>
      </c>
      <c r="E561" s="773"/>
      <c r="F561" s="46"/>
      <c r="G561" s="163" t="s">
        <v>11016</v>
      </c>
      <c r="H561" s="46" t="s">
        <v>2117</v>
      </c>
      <c r="I561" s="46" t="s">
        <v>2118</v>
      </c>
      <c r="J561" s="46">
        <v>2021</v>
      </c>
      <c r="K561" s="164" t="s">
        <v>25</v>
      </c>
      <c r="L561" s="165" t="s">
        <v>29</v>
      </c>
      <c r="M561" s="46" t="s">
        <v>2120</v>
      </c>
      <c r="N561" s="46"/>
    </row>
    <row r="562" spans="1:14" ht="15.75" customHeight="1">
      <c r="A562" s="87" t="s">
        <v>2111</v>
      </c>
      <c r="B562" s="780">
        <v>561</v>
      </c>
      <c r="C562" s="97" t="s">
        <v>2121</v>
      </c>
      <c r="D562" s="773" t="s">
        <v>2309</v>
      </c>
      <c r="E562" s="773"/>
      <c r="F562" s="46"/>
      <c r="G562" s="163" t="s">
        <v>3593</v>
      </c>
      <c r="H562" s="46" t="s">
        <v>2122</v>
      </c>
      <c r="I562" s="46" t="s">
        <v>11021</v>
      </c>
      <c r="J562" s="46">
        <v>2021</v>
      </c>
      <c r="K562" s="164" t="s">
        <v>24</v>
      </c>
      <c r="L562" s="165" t="s">
        <v>28</v>
      </c>
      <c r="M562" s="46" t="s">
        <v>2125</v>
      </c>
      <c r="N562" s="46"/>
    </row>
    <row r="563" spans="1:14" ht="15.75" customHeight="1">
      <c r="A563" s="87" t="s">
        <v>2111</v>
      </c>
      <c r="B563" s="780">
        <v>562</v>
      </c>
      <c r="C563" s="97" t="s">
        <v>2126</v>
      </c>
      <c r="D563" s="773" t="s">
        <v>2309</v>
      </c>
      <c r="E563" s="773"/>
      <c r="F563" s="46"/>
      <c r="G563" s="163" t="s">
        <v>11016</v>
      </c>
      <c r="H563" s="46" t="s">
        <v>2113</v>
      </c>
      <c r="I563" s="46" t="s">
        <v>278</v>
      </c>
      <c r="J563" s="46">
        <v>2021</v>
      </c>
      <c r="K563" s="164" t="s">
        <v>24</v>
      </c>
      <c r="L563" s="165" t="s">
        <v>29</v>
      </c>
      <c r="M563" s="46" t="s">
        <v>2128</v>
      </c>
      <c r="N563" s="46"/>
    </row>
    <row r="564" spans="1:14" ht="15.75" customHeight="1">
      <c r="A564" s="87" t="s">
        <v>2111</v>
      </c>
      <c r="B564" s="780">
        <v>563</v>
      </c>
      <c r="C564" s="97" t="s">
        <v>2129</v>
      </c>
      <c r="D564" s="773" t="s">
        <v>718</v>
      </c>
      <c r="E564" s="773"/>
      <c r="F564" s="46"/>
      <c r="G564" s="163" t="s">
        <v>11016</v>
      </c>
      <c r="H564" s="46" t="s">
        <v>2117</v>
      </c>
      <c r="I564" s="46" t="s">
        <v>2118</v>
      </c>
      <c r="J564" s="46">
        <v>2022</v>
      </c>
      <c r="K564" s="164" t="s">
        <v>25</v>
      </c>
      <c r="L564" s="165" t="s">
        <v>29</v>
      </c>
      <c r="M564" s="46" t="s">
        <v>2131</v>
      </c>
      <c r="N564" s="46"/>
    </row>
    <row r="565" spans="1:14" ht="15.75" customHeight="1">
      <c r="A565" s="87" t="s">
        <v>2111</v>
      </c>
      <c r="B565" s="780">
        <v>564</v>
      </c>
      <c r="C565" s="97" t="s">
        <v>2132</v>
      </c>
      <c r="D565" s="773" t="s">
        <v>2309</v>
      </c>
      <c r="E565" s="773"/>
      <c r="F565" s="46"/>
      <c r="G565" s="163" t="s">
        <v>11016</v>
      </c>
      <c r="H565" s="46" t="s">
        <v>2117</v>
      </c>
      <c r="I565" s="46" t="s">
        <v>2118</v>
      </c>
      <c r="J565" s="46">
        <v>2021</v>
      </c>
      <c r="K565" s="164" t="s">
        <v>25</v>
      </c>
      <c r="L565" s="165" t="s">
        <v>29</v>
      </c>
      <c r="M565" s="46" t="s">
        <v>2134</v>
      </c>
      <c r="N565" s="46"/>
    </row>
    <row r="566" spans="1:14" ht="15.75" customHeight="1">
      <c r="A566" s="87" t="s">
        <v>2111</v>
      </c>
      <c r="B566" s="780">
        <v>565</v>
      </c>
      <c r="C566" s="97" t="s">
        <v>2135</v>
      </c>
      <c r="D566" s="773" t="s">
        <v>168</v>
      </c>
      <c r="E566" s="773"/>
      <c r="F566" s="46"/>
      <c r="G566" s="163" t="s">
        <v>11016</v>
      </c>
      <c r="H566" s="46" t="s">
        <v>2136</v>
      </c>
      <c r="I566" s="70" t="s">
        <v>2137</v>
      </c>
      <c r="J566" s="46">
        <v>2021</v>
      </c>
      <c r="K566" s="164" t="s">
        <v>25</v>
      </c>
      <c r="L566" s="165" t="s">
        <v>29</v>
      </c>
      <c r="M566" s="46" t="s">
        <v>2139</v>
      </c>
      <c r="N566" s="46"/>
    </row>
    <row r="567" spans="1:14" ht="15.75" customHeight="1">
      <c r="A567" s="87" t="s">
        <v>2111</v>
      </c>
      <c r="B567" s="780">
        <v>566</v>
      </c>
      <c r="C567" s="97" t="s">
        <v>2140</v>
      </c>
      <c r="D567" s="773" t="s">
        <v>168</v>
      </c>
      <c r="E567" s="773"/>
      <c r="F567" s="46"/>
      <c r="G567" s="163" t="s">
        <v>11016</v>
      </c>
      <c r="H567" s="46" t="s">
        <v>2136</v>
      </c>
      <c r="I567" s="70" t="s">
        <v>2137</v>
      </c>
      <c r="J567" s="46">
        <v>2021</v>
      </c>
      <c r="K567" s="164" t="s">
        <v>25</v>
      </c>
      <c r="L567" s="165" t="s">
        <v>29</v>
      </c>
      <c r="M567" s="46" t="s">
        <v>2142</v>
      </c>
      <c r="N567" s="46"/>
    </row>
    <row r="568" spans="1:14" ht="15.75" customHeight="1">
      <c r="A568" s="87" t="s">
        <v>2111</v>
      </c>
      <c r="B568" s="780">
        <v>567</v>
      </c>
      <c r="C568" s="97" t="s">
        <v>2143</v>
      </c>
      <c r="D568" s="773" t="s">
        <v>168</v>
      </c>
      <c r="E568" s="773"/>
      <c r="F568" s="46"/>
      <c r="G568" s="163" t="s">
        <v>11016</v>
      </c>
      <c r="H568" s="46" t="s">
        <v>2117</v>
      </c>
      <c r="I568" s="46" t="s">
        <v>2118</v>
      </c>
      <c r="J568" s="46">
        <v>2021</v>
      </c>
      <c r="K568" s="164" t="s">
        <v>25</v>
      </c>
      <c r="L568" s="165" t="s">
        <v>29</v>
      </c>
      <c r="M568" s="46" t="s">
        <v>2145</v>
      </c>
      <c r="N568" s="46"/>
    </row>
    <row r="569" spans="1:14" ht="15.75" customHeight="1">
      <c r="A569" s="87" t="s">
        <v>2111</v>
      </c>
      <c r="B569" s="780">
        <v>568</v>
      </c>
      <c r="C569" s="97" t="s">
        <v>2146</v>
      </c>
      <c r="D569" s="773" t="s">
        <v>168</v>
      </c>
      <c r="E569" s="773"/>
      <c r="F569" s="46" t="s">
        <v>2147</v>
      </c>
      <c r="G569" s="163" t="s">
        <v>11016</v>
      </c>
      <c r="H569" s="46" t="s">
        <v>2113</v>
      </c>
      <c r="I569" s="46" t="s">
        <v>278</v>
      </c>
      <c r="J569" s="46">
        <v>2021</v>
      </c>
      <c r="K569" s="164" t="s">
        <v>24</v>
      </c>
      <c r="L569" s="165" t="s">
        <v>29</v>
      </c>
      <c r="M569" s="46" t="s">
        <v>2149</v>
      </c>
      <c r="N569" s="46" t="s">
        <v>43</v>
      </c>
    </row>
    <row r="570" spans="1:14" ht="15.75" customHeight="1">
      <c r="A570" s="87" t="s">
        <v>2111</v>
      </c>
      <c r="B570" s="780">
        <v>569</v>
      </c>
      <c r="C570" s="97" t="s">
        <v>2150</v>
      </c>
      <c r="D570" s="773" t="s">
        <v>168</v>
      </c>
      <c r="E570" s="773"/>
      <c r="F570" s="46" t="s">
        <v>2147</v>
      </c>
      <c r="G570" s="163" t="s">
        <v>11016</v>
      </c>
      <c r="H570" s="46" t="s">
        <v>2113</v>
      </c>
      <c r="I570" s="46" t="s">
        <v>278</v>
      </c>
      <c r="J570" s="46">
        <v>2021</v>
      </c>
      <c r="K570" s="164" t="s">
        <v>24</v>
      </c>
      <c r="L570" s="165" t="s">
        <v>29</v>
      </c>
      <c r="M570" s="46" t="s">
        <v>2152</v>
      </c>
      <c r="N570" s="46" t="s">
        <v>43</v>
      </c>
    </row>
    <row r="571" spans="1:14" ht="15.75" customHeight="1">
      <c r="A571" s="87" t="s">
        <v>2111</v>
      </c>
      <c r="B571" s="780">
        <v>570</v>
      </c>
      <c r="C571" s="97" t="s">
        <v>2153</v>
      </c>
      <c r="D571" s="773" t="s">
        <v>168</v>
      </c>
      <c r="E571" s="773"/>
      <c r="F571" s="46" t="s">
        <v>2147</v>
      </c>
      <c r="G571" s="163" t="s">
        <v>11016</v>
      </c>
      <c r="H571" s="46" t="s">
        <v>2154</v>
      </c>
      <c r="I571" s="46" t="s">
        <v>2155</v>
      </c>
      <c r="J571" s="46">
        <v>2021</v>
      </c>
      <c r="K571" s="164" t="s">
        <v>25</v>
      </c>
      <c r="L571" s="165" t="s">
        <v>28</v>
      </c>
      <c r="M571" s="46" t="s">
        <v>2157</v>
      </c>
      <c r="N571" s="46" t="s">
        <v>43</v>
      </c>
    </row>
    <row r="572" spans="1:14" ht="15.75" customHeight="1">
      <c r="A572" s="87" t="s">
        <v>2111</v>
      </c>
      <c r="B572" s="780">
        <v>571</v>
      </c>
      <c r="C572" s="97" t="s">
        <v>2158</v>
      </c>
      <c r="D572" s="773" t="s">
        <v>168</v>
      </c>
      <c r="E572" s="773"/>
      <c r="F572" s="46" t="s">
        <v>2147</v>
      </c>
      <c r="G572" s="163" t="s">
        <v>3593</v>
      </c>
      <c r="H572" s="46" t="s">
        <v>2159</v>
      </c>
      <c r="I572" s="46" t="s">
        <v>436</v>
      </c>
      <c r="J572" s="46">
        <v>2021</v>
      </c>
      <c r="K572" s="164" t="s">
        <v>24</v>
      </c>
      <c r="L572" s="165" t="s">
        <v>28</v>
      </c>
      <c r="M572" s="46" t="s">
        <v>2161</v>
      </c>
      <c r="N572" s="46" t="s">
        <v>43</v>
      </c>
    </row>
    <row r="573" spans="1:14" ht="15.75" customHeight="1">
      <c r="A573" s="87" t="s">
        <v>2111</v>
      </c>
      <c r="B573" s="780">
        <v>572</v>
      </c>
      <c r="C573" s="97" t="s">
        <v>2162</v>
      </c>
      <c r="D573" s="773" t="s">
        <v>168</v>
      </c>
      <c r="E573" s="773"/>
      <c r="F573" s="46" t="s">
        <v>2147</v>
      </c>
      <c r="G573" s="163" t="s">
        <v>11016</v>
      </c>
      <c r="H573" s="46" t="s">
        <v>2113</v>
      </c>
      <c r="I573" s="46" t="s">
        <v>278</v>
      </c>
      <c r="J573" s="46">
        <v>2021</v>
      </c>
      <c r="K573" s="164" t="s">
        <v>24</v>
      </c>
      <c r="L573" s="165" t="s">
        <v>29</v>
      </c>
      <c r="M573" s="46" t="s">
        <v>2164</v>
      </c>
      <c r="N573" s="46" t="s">
        <v>43</v>
      </c>
    </row>
    <row r="574" spans="1:14" ht="15.75" customHeight="1">
      <c r="A574" s="87" t="s">
        <v>2111</v>
      </c>
      <c r="B574" s="780">
        <v>573</v>
      </c>
      <c r="C574" s="69" t="s">
        <v>2165</v>
      </c>
      <c r="D574" s="773" t="s">
        <v>168</v>
      </c>
      <c r="E574" s="773"/>
      <c r="F574" s="46" t="s">
        <v>1791</v>
      </c>
      <c r="G574" s="163" t="s">
        <v>11016</v>
      </c>
      <c r="H574" s="46" t="s">
        <v>2117</v>
      </c>
      <c r="I574" s="46" t="s">
        <v>2118</v>
      </c>
      <c r="J574" s="46">
        <v>2020</v>
      </c>
      <c r="K574" s="164" t="s">
        <v>25</v>
      </c>
      <c r="L574" s="165" t="s">
        <v>29</v>
      </c>
      <c r="M574" s="46" t="s">
        <v>2167</v>
      </c>
      <c r="N574" s="46" t="s">
        <v>43</v>
      </c>
    </row>
    <row r="575" spans="1:14" ht="15.75" customHeight="1">
      <c r="A575" s="87" t="s">
        <v>2111</v>
      </c>
      <c r="B575" s="780">
        <v>574</v>
      </c>
      <c r="C575" s="41" t="s">
        <v>2168</v>
      </c>
      <c r="D575" s="773" t="s">
        <v>168</v>
      </c>
      <c r="E575" s="773"/>
      <c r="F575" s="46" t="s">
        <v>2169</v>
      </c>
      <c r="G575" s="163" t="s">
        <v>753</v>
      </c>
      <c r="H575" s="56" t="s">
        <v>2170</v>
      </c>
      <c r="I575" s="46" t="s">
        <v>2171</v>
      </c>
      <c r="J575" s="56">
        <v>2020</v>
      </c>
      <c r="K575" s="164" t="s">
        <v>5200</v>
      </c>
      <c r="L575" s="165" t="s">
        <v>30</v>
      </c>
      <c r="M575" s="56" t="s">
        <v>2172</v>
      </c>
      <c r="N575" s="56" t="s">
        <v>43</v>
      </c>
    </row>
    <row r="576" spans="1:14" ht="15.75" customHeight="1">
      <c r="A576" s="87" t="s">
        <v>2111</v>
      </c>
      <c r="B576" s="780">
        <v>575</v>
      </c>
      <c r="C576" s="41" t="s">
        <v>2173</v>
      </c>
      <c r="D576" s="773" t="s">
        <v>168</v>
      </c>
      <c r="E576" s="773"/>
      <c r="F576" s="46" t="s">
        <v>2174</v>
      </c>
      <c r="G576" s="163" t="s">
        <v>753</v>
      </c>
      <c r="H576" s="56" t="s">
        <v>2170</v>
      </c>
      <c r="I576" s="46" t="s">
        <v>2171</v>
      </c>
      <c r="J576" s="56">
        <v>2020</v>
      </c>
      <c r="K576" s="164" t="s">
        <v>5200</v>
      </c>
      <c r="L576" s="165" t="s">
        <v>30</v>
      </c>
      <c r="M576" s="56" t="s">
        <v>2175</v>
      </c>
      <c r="N576" s="56" t="s">
        <v>43</v>
      </c>
    </row>
    <row r="577" spans="1:14" ht="15.75" customHeight="1">
      <c r="A577" s="87" t="s">
        <v>2111</v>
      </c>
      <c r="B577" s="780">
        <v>576</v>
      </c>
      <c r="C577" s="41" t="s">
        <v>2176</v>
      </c>
      <c r="D577" s="773" t="s">
        <v>168</v>
      </c>
      <c r="E577" s="773" t="s">
        <v>35</v>
      </c>
      <c r="F577" s="46" t="s">
        <v>2177</v>
      </c>
      <c r="G577" s="163" t="s">
        <v>37</v>
      </c>
      <c r="H577" s="56" t="s">
        <v>2178</v>
      </c>
      <c r="I577" s="46" t="s">
        <v>2179</v>
      </c>
      <c r="J577" s="56">
        <v>2020</v>
      </c>
      <c r="K577" s="164" t="s">
        <v>25</v>
      </c>
      <c r="L577" s="165" t="s">
        <v>29</v>
      </c>
      <c r="M577" s="56" t="s">
        <v>2181</v>
      </c>
      <c r="N577" s="56" t="s">
        <v>43</v>
      </c>
    </row>
    <row r="578" spans="1:14" ht="15.75" customHeight="1">
      <c r="A578" s="87" t="s">
        <v>2111</v>
      </c>
      <c r="B578" s="780">
        <v>577</v>
      </c>
      <c r="C578" s="41" t="s">
        <v>2182</v>
      </c>
      <c r="D578" s="773" t="s">
        <v>168</v>
      </c>
      <c r="E578" s="773"/>
      <c r="F578" s="46" t="s">
        <v>2177</v>
      </c>
      <c r="G578" s="163" t="s">
        <v>37</v>
      </c>
      <c r="H578" s="56" t="s">
        <v>2183</v>
      </c>
      <c r="I578" s="46" t="s">
        <v>2184</v>
      </c>
      <c r="J578" s="56">
        <v>2020</v>
      </c>
      <c r="K578" s="164" t="s">
        <v>24</v>
      </c>
      <c r="L578" s="165" t="s">
        <v>28</v>
      </c>
      <c r="M578" s="56" t="s">
        <v>2186</v>
      </c>
      <c r="N578" s="56" t="s">
        <v>43</v>
      </c>
    </row>
    <row r="579" spans="1:14" ht="15.75" customHeight="1">
      <c r="A579" s="87" t="s">
        <v>2111</v>
      </c>
      <c r="B579" s="780">
        <v>578</v>
      </c>
      <c r="C579" s="41" t="s">
        <v>2187</v>
      </c>
      <c r="D579" s="773" t="s">
        <v>168</v>
      </c>
      <c r="E579" s="773"/>
      <c r="F579" s="46" t="s">
        <v>2188</v>
      </c>
      <c r="G579" s="163" t="s">
        <v>11016</v>
      </c>
      <c r="H579" s="56" t="s">
        <v>2117</v>
      </c>
      <c r="I579" s="46" t="s">
        <v>2118</v>
      </c>
      <c r="J579" s="56">
        <v>2020</v>
      </c>
      <c r="K579" s="164" t="s">
        <v>25</v>
      </c>
      <c r="L579" s="165" t="s">
        <v>29</v>
      </c>
      <c r="M579" s="56" t="s">
        <v>2190</v>
      </c>
      <c r="N579" s="56" t="s">
        <v>43</v>
      </c>
    </row>
    <row r="580" spans="1:14" ht="15.75" customHeight="1">
      <c r="A580" s="87" t="s">
        <v>2111</v>
      </c>
      <c r="B580" s="780">
        <v>579</v>
      </c>
      <c r="C580" s="41" t="s">
        <v>2191</v>
      </c>
      <c r="D580" s="773" t="s">
        <v>168</v>
      </c>
      <c r="E580" s="773"/>
      <c r="F580" s="46" t="s">
        <v>2188</v>
      </c>
      <c r="G580" s="163" t="s">
        <v>11016</v>
      </c>
      <c r="H580" s="56" t="s">
        <v>2113</v>
      </c>
      <c r="I580" s="46" t="s">
        <v>278</v>
      </c>
      <c r="J580" s="56">
        <v>2020</v>
      </c>
      <c r="K580" s="164" t="s">
        <v>24</v>
      </c>
      <c r="L580" s="165" t="s">
        <v>29</v>
      </c>
      <c r="M580" s="56" t="s">
        <v>2193</v>
      </c>
      <c r="N580" s="56" t="s">
        <v>43</v>
      </c>
    </row>
    <row r="581" spans="1:14" ht="15.75" customHeight="1">
      <c r="A581" s="87" t="s">
        <v>2111</v>
      </c>
      <c r="B581" s="780">
        <v>580</v>
      </c>
      <c r="C581" s="41" t="s">
        <v>2165</v>
      </c>
      <c r="D581" s="773" t="s">
        <v>168</v>
      </c>
      <c r="E581" s="773"/>
      <c r="F581" s="46" t="s">
        <v>2188</v>
      </c>
      <c r="G581" s="163" t="s">
        <v>11016</v>
      </c>
      <c r="H581" s="56" t="s">
        <v>2117</v>
      </c>
      <c r="I581" s="46" t="s">
        <v>2118</v>
      </c>
      <c r="J581" s="56">
        <v>2021</v>
      </c>
      <c r="K581" s="164" t="s">
        <v>25</v>
      </c>
      <c r="L581" s="165" t="s">
        <v>29</v>
      </c>
      <c r="M581" s="56" t="s">
        <v>2167</v>
      </c>
      <c r="N581" s="56" t="s">
        <v>43</v>
      </c>
    </row>
    <row r="582" spans="1:14" ht="15.75" customHeight="1">
      <c r="A582" s="87" t="s">
        <v>2111</v>
      </c>
      <c r="B582" s="780">
        <v>581</v>
      </c>
      <c r="C582" s="100" t="s">
        <v>2194</v>
      </c>
      <c r="D582" s="773" t="s">
        <v>168</v>
      </c>
      <c r="E582" s="773"/>
      <c r="F582" s="56" t="s">
        <v>2177</v>
      </c>
      <c r="G582" s="163" t="s">
        <v>11016</v>
      </c>
      <c r="H582" s="56" t="s">
        <v>2117</v>
      </c>
      <c r="I582" s="46" t="s">
        <v>2118</v>
      </c>
      <c r="J582" s="56">
        <v>2020</v>
      </c>
      <c r="K582" s="164" t="s">
        <v>25</v>
      </c>
      <c r="L582" s="165" t="s">
        <v>29</v>
      </c>
      <c r="M582" s="56" t="s">
        <v>2196</v>
      </c>
      <c r="N582" s="56" t="s">
        <v>43</v>
      </c>
    </row>
    <row r="583" spans="1:14" ht="15.75" customHeight="1">
      <c r="A583" s="87" t="s">
        <v>2111</v>
      </c>
      <c r="B583" s="780">
        <v>582</v>
      </c>
      <c r="C583" s="100" t="s">
        <v>2197</v>
      </c>
      <c r="D583" s="773" t="s">
        <v>168</v>
      </c>
      <c r="E583" s="773"/>
      <c r="F583" s="102" t="s">
        <v>2169</v>
      </c>
      <c r="G583" s="163" t="s">
        <v>37</v>
      </c>
      <c r="H583" s="56" t="s">
        <v>2198</v>
      </c>
      <c r="I583" s="46" t="s">
        <v>2199</v>
      </c>
      <c r="J583" s="56">
        <v>2020</v>
      </c>
      <c r="K583" s="164" t="s">
        <v>26</v>
      </c>
      <c r="L583" s="165" t="s">
        <v>31</v>
      </c>
      <c r="M583" s="56" t="s">
        <v>2201</v>
      </c>
      <c r="N583" s="56" t="s">
        <v>43</v>
      </c>
    </row>
    <row r="584" spans="1:14" ht="15.75" customHeight="1">
      <c r="A584" s="87" t="s">
        <v>2111</v>
      </c>
      <c r="B584" s="780">
        <v>583</v>
      </c>
      <c r="C584" s="100" t="s">
        <v>2202</v>
      </c>
      <c r="D584" s="773" t="s">
        <v>168</v>
      </c>
      <c r="E584" s="773"/>
      <c r="F584" s="102" t="s">
        <v>2188</v>
      </c>
      <c r="G584" s="163" t="s">
        <v>37</v>
      </c>
      <c r="H584" s="56" t="s">
        <v>2198</v>
      </c>
      <c r="I584" s="46" t="s">
        <v>2199</v>
      </c>
      <c r="J584" s="56">
        <v>2020</v>
      </c>
      <c r="K584" s="164" t="s">
        <v>26</v>
      </c>
      <c r="L584" s="165" t="s">
        <v>31</v>
      </c>
      <c r="M584" s="56" t="s">
        <v>2204</v>
      </c>
      <c r="N584" s="56" t="s">
        <v>43</v>
      </c>
    </row>
    <row r="585" spans="1:14" ht="15.75" customHeight="1">
      <c r="A585" s="87" t="s">
        <v>2111</v>
      </c>
      <c r="B585" s="780">
        <v>584</v>
      </c>
      <c r="C585" s="100" t="s">
        <v>2205</v>
      </c>
      <c r="D585" s="773" t="s">
        <v>168</v>
      </c>
      <c r="E585" s="773"/>
      <c r="F585" s="102" t="s">
        <v>2188</v>
      </c>
      <c r="G585" s="163" t="s">
        <v>37</v>
      </c>
      <c r="H585" s="56" t="s">
        <v>2198</v>
      </c>
      <c r="I585" s="46" t="s">
        <v>2199</v>
      </c>
      <c r="J585" s="56">
        <v>2020</v>
      </c>
      <c r="K585" s="164" t="s">
        <v>26</v>
      </c>
      <c r="L585" s="165" t="s">
        <v>31</v>
      </c>
      <c r="M585" s="56" t="s">
        <v>2207</v>
      </c>
      <c r="N585" s="56" t="s">
        <v>43</v>
      </c>
    </row>
    <row r="586" spans="1:14" ht="15.75" customHeight="1">
      <c r="A586" s="87" t="s">
        <v>2111</v>
      </c>
      <c r="B586" s="780">
        <v>585</v>
      </c>
      <c r="C586" s="100" t="s">
        <v>2208</v>
      </c>
      <c r="D586" s="773" t="s">
        <v>168</v>
      </c>
      <c r="E586" s="773"/>
      <c r="F586" s="102" t="s">
        <v>2188</v>
      </c>
      <c r="G586" s="163" t="s">
        <v>37</v>
      </c>
      <c r="H586" s="56" t="s">
        <v>2198</v>
      </c>
      <c r="I586" s="46" t="s">
        <v>2199</v>
      </c>
      <c r="J586" s="56">
        <v>2020</v>
      </c>
      <c r="K586" s="164" t="s">
        <v>26</v>
      </c>
      <c r="L586" s="165" t="s">
        <v>31</v>
      </c>
      <c r="M586" s="56" t="s">
        <v>2210</v>
      </c>
      <c r="N586" s="56" t="s">
        <v>43</v>
      </c>
    </row>
    <row r="587" spans="1:14" ht="15.75" customHeight="1">
      <c r="A587" s="87" t="s">
        <v>2111</v>
      </c>
      <c r="B587" s="780">
        <v>586</v>
      </c>
      <c r="C587" s="100" t="s">
        <v>2211</v>
      </c>
      <c r="D587" s="773" t="s">
        <v>168</v>
      </c>
      <c r="E587" s="773"/>
      <c r="F587" s="102" t="s">
        <v>2188</v>
      </c>
      <c r="G587" s="163" t="s">
        <v>37</v>
      </c>
      <c r="H587" s="56" t="s">
        <v>2198</v>
      </c>
      <c r="I587" s="46" t="s">
        <v>2199</v>
      </c>
      <c r="J587" s="56">
        <v>2020</v>
      </c>
      <c r="K587" s="164" t="s">
        <v>26</v>
      </c>
      <c r="L587" s="165" t="s">
        <v>31</v>
      </c>
      <c r="M587" s="56" t="s">
        <v>2213</v>
      </c>
      <c r="N587" s="56" t="s">
        <v>43</v>
      </c>
    </row>
    <row r="588" spans="1:14" ht="15.75" customHeight="1">
      <c r="A588" s="87" t="s">
        <v>2111</v>
      </c>
      <c r="B588" s="780">
        <v>587</v>
      </c>
      <c r="C588" s="100" t="s">
        <v>2214</v>
      </c>
      <c r="D588" s="773" t="s">
        <v>168</v>
      </c>
      <c r="E588" s="773"/>
      <c r="F588" s="102" t="s">
        <v>2169</v>
      </c>
      <c r="G588" s="163" t="s">
        <v>753</v>
      </c>
      <c r="H588" s="56" t="s">
        <v>2170</v>
      </c>
      <c r="I588" s="46" t="s">
        <v>2171</v>
      </c>
      <c r="J588" s="56">
        <v>2020</v>
      </c>
      <c r="K588" s="164" t="s">
        <v>5200</v>
      </c>
      <c r="L588" s="165" t="s">
        <v>30</v>
      </c>
      <c r="M588" s="56" t="s">
        <v>2215</v>
      </c>
      <c r="N588" s="56" t="s">
        <v>43</v>
      </c>
    </row>
    <row r="589" spans="1:14" ht="15.75" customHeight="1">
      <c r="A589" s="87" t="s">
        <v>2111</v>
      </c>
      <c r="B589" s="780">
        <v>588</v>
      </c>
      <c r="C589" s="100" t="s">
        <v>2216</v>
      </c>
      <c r="D589" s="773" t="s">
        <v>168</v>
      </c>
      <c r="E589" s="773"/>
      <c r="F589" s="102" t="s">
        <v>2169</v>
      </c>
      <c r="G589" s="163" t="s">
        <v>753</v>
      </c>
      <c r="H589" s="56" t="s">
        <v>2170</v>
      </c>
      <c r="I589" s="46" t="s">
        <v>2171</v>
      </c>
      <c r="J589" s="56">
        <v>2020</v>
      </c>
      <c r="K589" s="164" t="s">
        <v>5200</v>
      </c>
      <c r="L589" s="165" t="s">
        <v>30</v>
      </c>
      <c r="M589" s="56" t="s">
        <v>2217</v>
      </c>
      <c r="N589" s="56" t="s">
        <v>43</v>
      </c>
    </row>
    <row r="590" spans="1:14" ht="15.75" customHeight="1">
      <c r="A590" s="87" t="s">
        <v>2111</v>
      </c>
      <c r="B590" s="780">
        <v>589</v>
      </c>
      <c r="C590" s="100" t="s">
        <v>2218</v>
      </c>
      <c r="D590" s="773" t="s">
        <v>168</v>
      </c>
      <c r="E590" s="773"/>
      <c r="F590" s="102" t="s">
        <v>2188</v>
      </c>
      <c r="G590" s="163" t="s">
        <v>37</v>
      </c>
      <c r="H590" s="56" t="s">
        <v>2198</v>
      </c>
      <c r="I590" s="46" t="s">
        <v>2199</v>
      </c>
      <c r="J590" s="56">
        <v>2020</v>
      </c>
      <c r="K590" s="164" t="s">
        <v>26</v>
      </c>
      <c r="L590" s="165" t="s">
        <v>31</v>
      </c>
      <c r="M590" s="56" t="s">
        <v>2220</v>
      </c>
      <c r="N590" s="56" t="s">
        <v>43</v>
      </c>
    </row>
    <row r="591" spans="1:14" ht="15.75" customHeight="1">
      <c r="A591" s="87" t="s">
        <v>2111</v>
      </c>
      <c r="B591" s="780">
        <v>590</v>
      </c>
      <c r="C591" s="100" t="s">
        <v>2221</v>
      </c>
      <c r="D591" s="773" t="s">
        <v>168</v>
      </c>
      <c r="E591" s="773"/>
      <c r="F591" s="102" t="s">
        <v>2169</v>
      </c>
      <c r="G591" s="163" t="s">
        <v>513</v>
      </c>
      <c r="H591" s="56" t="s">
        <v>2222</v>
      </c>
      <c r="I591" s="46" t="s">
        <v>515</v>
      </c>
      <c r="J591" s="56">
        <v>2020</v>
      </c>
      <c r="K591" s="164" t="s">
        <v>5200</v>
      </c>
      <c r="L591" s="165" t="s">
        <v>30</v>
      </c>
      <c r="M591" s="56" t="s">
        <v>2224</v>
      </c>
      <c r="N591" s="56" t="s">
        <v>43</v>
      </c>
    </row>
    <row r="592" spans="1:14" ht="15.75" customHeight="1">
      <c r="A592" s="87" t="s">
        <v>2111</v>
      </c>
      <c r="B592" s="780">
        <v>591</v>
      </c>
      <c r="C592" s="100" t="s">
        <v>2225</v>
      </c>
      <c r="D592" s="773" t="s">
        <v>168</v>
      </c>
      <c r="E592" s="773"/>
      <c r="F592" s="102" t="s">
        <v>2188</v>
      </c>
      <c r="G592" s="163" t="s">
        <v>10999</v>
      </c>
      <c r="H592" s="56" t="s">
        <v>1512</v>
      </c>
      <c r="I592" s="46" t="s">
        <v>1513</v>
      </c>
      <c r="J592" s="56">
        <v>2020</v>
      </c>
      <c r="K592" s="164" t="s">
        <v>25</v>
      </c>
      <c r="L592" s="165" t="s">
        <v>30</v>
      </c>
      <c r="M592" s="56" t="s">
        <v>2226</v>
      </c>
      <c r="N592" s="56" t="s">
        <v>43</v>
      </c>
    </row>
    <row r="593" spans="1:14" ht="15.75" customHeight="1">
      <c r="A593" s="87" t="s">
        <v>2111</v>
      </c>
      <c r="B593" s="780">
        <v>592</v>
      </c>
      <c r="C593" s="100" t="s">
        <v>2227</v>
      </c>
      <c r="D593" s="773" t="s">
        <v>168</v>
      </c>
      <c r="E593" s="773"/>
      <c r="F593" s="102" t="s">
        <v>2177</v>
      </c>
      <c r="G593" s="163" t="s">
        <v>11016</v>
      </c>
      <c r="H593" s="56" t="s">
        <v>326</v>
      </c>
      <c r="I593" s="46" t="s">
        <v>327</v>
      </c>
      <c r="J593" s="56">
        <v>2020</v>
      </c>
      <c r="K593" s="164" t="s">
        <v>25</v>
      </c>
      <c r="L593" s="165" t="s">
        <v>29</v>
      </c>
      <c r="M593" s="56" t="s">
        <v>2229</v>
      </c>
      <c r="N593" s="56" t="s">
        <v>43</v>
      </c>
    </row>
    <row r="594" spans="1:14" ht="15.75" customHeight="1">
      <c r="A594" s="87" t="s">
        <v>2111</v>
      </c>
      <c r="B594" s="780">
        <v>593</v>
      </c>
      <c r="C594" s="100" t="s">
        <v>2230</v>
      </c>
      <c r="D594" s="773" t="s">
        <v>168</v>
      </c>
      <c r="E594" s="773"/>
      <c r="F594" s="102" t="s">
        <v>2169</v>
      </c>
      <c r="G594" s="163" t="s">
        <v>513</v>
      </c>
      <c r="H594" s="56" t="s">
        <v>1748</v>
      </c>
      <c r="I594" s="46" t="s">
        <v>515</v>
      </c>
      <c r="J594" s="56">
        <v>2020</v>
      </c>
      <c r="K594" s="164" t="s">
        <v>5200</v>
      </c>
      <c r="L594" s="165" t="s">
        <v>30</v>
      </c>
      <c r="M594" s="56" t="s">
        <v>2231</v>
      </c>
      <c r="N594" s="56" t="s">
        <v>43</v>
      </c>
    </row>
    <row r="595" spans="1:14" ht="15.75" customHeight="1">
      <c r="A595" s="87" t="s">
        <v>2111</v>
      </c>
      <c r="B595" s="780">
        <v>594</v>
      </c>
      <c r="C595" s="100" t="s">
        <v>2232</v>
      </c>
      <c r="D595" s="773" t="s">
        <v>168</v>
      </c>
      <c r="E595" s="773" t="s">
        <v>35</v>
      </c>
      <c r="F595" s="102" t="s">
        <v>2169</v>
      </c>
      <c r="G595" s="163" t="s">
        <v>513</v>
      </c>
      <c r="H595" s="56" t="s">
        <v>1748</v>
      </c>
      <c r="I595" s="46" t="s">
        <v>515</v>
      </c>
      <c r="J595" s="56">
        <v>2020</v>
      </c>
      <c r="K595" s="164" t="s">
        <v>5200</v>
      </c>
      <c r="L595" s="165" t="s">
        <v>30</v>
      </c>
      <c r="M595" s="56" t="s">
        <v>2233</v>
      </c>
      <c r="N595" s="56" t="s">
        <v>43</v>
      </c>
    </row>
    <row r="596" spans="1:14" ht="15.75" customHeight="1">
      <c r="A596" s="87" t="s">
        <v>2111</v>
      </c>
      <c r="B596" s="780">
        <v>595</v>
      </c>
      <c r="C596" s="100" t="s">
        <v>2234</v>
      </c>
      <c r="D596" s="773" t="s">
        <v>168</v>
      </c>
      <c r="E596" s="773"/>
      <c r="F596" s="102" t="s">
        <v>2169</v>
      </c>
      <c r="G596" s="163" t="s">
        <v>65</v>
      </c>
      <c r="H596" s="56" t="s">
        <v>2235</v>
      </c>
      <c r="I596" s="46" t="s">
        <v>67</v>
      </c>
      <c r="J596" s="56">
        <v>2020</v>
      </c>
      <c r="K596" s="164" t="s">
        <v>26</v>
      </c>
      <c r="L596" s="165" t="s">
        <v>31</v>
      </c>
      <c r="M596" s="56" t="s">
        <v>2236</v>
      </c>
      <c r="N596" s="56" t="s">
        <v>43</v>
      </c>
    </row>
    <row r="597" spans="1:14" ht="15.75" customHeight="1">
      <c r="A597" s="87" t="s">
        <v>2111</v>
      </c>
      <c r="B597" s="780">
        <v>596</v>
      </c>
      <c r="C597" s="100" t="s">
        <v>2237</v>
      </c>
      <c r="D597" s="773" t="s">
        <v>168</v>
      </c>
      <c r="E597" s="773"/>
      <c r="F597" s="102" t="s">
        <v>2169</v>
      </c>
      <c r="G597" s="163" t="s">
        <v>753</v>
      </c>
      <c r="H597" s="56" t="s">
        <v>2170</v>
      </c>
      <c r="I597" s="46" t="s">
        <v>2238</v>
      </c>
      <c r="J597" s="56">
        <v>2020</v>
      </c>
      <c r="K597" s="164" t="s">
        <v>26</v>
      </c>
      <c r="L597" s="165" t="s">
        <v>5200</v>
      </c>
      <c r="M597" s="56" t="s">
        <v>2239</v>
      </c>
      <c r="N597" s="56" t="s">
        <v>43</v>
      </c>
    </row>
    <row r="598" spans="1:14" ht="15.75" customHeight="1">
      <c r="A598" s="87" t="s">
        <v>2111</v>
      </c>
      <c r="B598" s="780">
        <v>597</v>
      </c>
      <c r="C598" s="100" t="s">
        <v>2240</v>
      </c>
      <c r="D598" s="773" t="s">
        <v>168</v>
      </c>
      <c r="E598" s="773"/>
      <c r="F598" s="102" t="s">
        <v>2169</v>
      </c>
      <c r="G598" s="163" t="s">
        <v>753</v>
      </c>
      <c r="H598" s="56" t="s">
        <v>2170</v>
      </c>
      <c r="I598" s="46" t="s">
        <v>2238</v>
      </c>
      <c r="J598" s="56">
        <v>2020</v>
      </c>
      <c r="K598" s="164" t="s">
        <v>26</v>
      </c>
      <c r="L598" s="165" t="s">
        <v>5200</v>
      </c>
      <c r="M598" s="56" t="s">
        <v>2241</v>
      </c>
      <c r="N598" s="56" t="s">
        <v>43</v>
      </c>
    </row>
    <row r="599" spans="1:14" ht="15.75" customHeight="1">
      <c r="A599" s="87" t="s">
        <v>2111</v>
      </c>
      <c r="B599" s="780">
        <v>598</v>
      </c>
      <c r="C599" s="100" t="s">
        <v>2242</v>
      </c>
      <c r="D599" s="773" t="s">
        <v>168</v>
      </c>
      <c r="E599" s="773"/>
      <c r="F599" s="102" t="s">
        <v>2188</v>
      </c>
      <c r="G599" s="163" t="s">
        <v>753</v>
      </c>
      <c r="H599" s="56" t="s">
        <v>2170</v>
      </c>
      <c r="I599" s="46" t="s">
        <v>2243</v>
      </c>
      <c r="J599" s="56">
        <v>2020</v>
      </c>
      <c r="K599" s="164" t="s">
        <v>26</v>
      </c>
      <c r="L599" s="165" t="s">
        <v>5200</v>
      </c>
      <c r="M599" s="56" t="s">
        <v>2244</v>
      </c>
      <c r="N599" s="56" t="s">
        <v>43</v>
      </c>
    </row>
    <row r="600" spans="1:14" ht="15.75" customHeight="1">
      <c r="A600" s="87" t="s">
        <v>2111</v>
      </c>
      <c r="B600" s="780">
        <v>599</v>
      </c>
      <c r="C600" s="100" t="s">
        <v>2245</v>
      </c>
      <c r="D600" s="773" t="s">
        <v>168</v>
      </c>
      <c r="E600" s="773"/>
      <c r="F600" s="102" t="s">
        <v>2169</v>
      </c>
      <c r="G600" s="163" t="s">
        <v>753</v>
      </c>
      <c r="H600" s="56" t="s">
        <v>2170</v>
      </c>
      <c r="I600" s="46" t="s">
        <v>2243</v>
      </c>
      <c r="J600" s="56">
        <v>2020</v>
      </c>
      <c r="K600" s="164" t="s">
        <v>26</v>
      </c>
      <c r="L600" s="165" t="s">
        <v>5200</v>
      </c>
      <c r="M600" s="56" t="s">
        <v>2241</v>
      </c>
      <c r="N600" s="56" t="s">
        <v>43</v>
      </c>
    </row>
    <row r="601" spans="1:14" ht="15.75" customHeight="1">
      <c r="A601" s="87" t="s">
        <v>2111</v>
      </c>
      <c r="B601" s="780">
        <v>600</v>
      </c>
      <c r="C601" s="100" t="s">
        <v>2246</v>
      </c>
      <c r="D601" s="773" t="s">
        <v>168</v>
      </c>
      <c r="E601" s="773"/>
      <c r="F601" s="102" t="s">
        <v>2169</v>
      </c>
      <c r="G601" s="163" t="s">
        <v>753</v>
      </c>
      <c r="H601" s="56" t="s">
        <v>2170</v>
      </c>
      <c r="I601" s="46" t="s">
        <v>2171</v>
      </c>
      <c r="J601" s="56">
        <v>2020</v>
      </c>
      <c r="K601" s="164" t="s">
        <v>26</v>
      </c>
      <c r="L601" s="165" t="s">
        <v>5200</v>
      </c>
      <c r="M601" s="56" t="s">
        <v>2248</v>
      </c>
      <c r="N601" s="56" t="s">
        <v>43</v>
      </c>
    </row>
    <row r="602" spans="1:14" ht="15.75" customHeight="1">
      <c r="A602" s="87" t="s">
        <v>2111</v>
      </c>
      <c r="B602" s="780">
        <v>601</v>
      </c>
      <c r="C602" s="100" t="s">
        <v>2249</v>
      </c>
      <c r="D602" s="773" t="s">
        <v>168</v>
      </c>
      <c r="E602" s="773" t="s">
        <v>35</v>
      </c>
      <c r="F602" s="102" t="s">
        <v>2177</v>
      </c>
      <c r="G602" s="163" t="s">
        <v>753</v>
      </c>
      <c r="H602" s="56" t="s">
        <v>2170</v>
      </c>
      <c r="I602" s="46" t="s">
        <v>2171</v>
      </c>
      <c r="J602" s="56">
        <v>2020</v>
      </c>
      <c r="K602" s="164" t="s">
        <v>26</v>
      </c>
      <c r="L602" s="165" t="s">
        <v>5200</v>
      </c>
      <c r="M602" s="56" t="s">
        <v>2250</v>
      </c>
      <c r="N602" s="56" t="s">
        <v>43</v>
      </c>
    </row>
    <row r="603" spans="1:14" ht="15.75" customHeight="1">
      <c r="A603" s="87" t="s">
        <v>2111</v>
      </c>
      <c r="B603" s="780">
        <v>602</v>
      </c>
      <c r="C603" s="100" t="s">
        <v>2251</v>
      </c>
      <c r="D603" s="773" t="s">
        <v>168</v>
      </c>
      <c r="E603" s="773"/>
      <c r="F603" s="102" t="s">
        <v>2169</v>
      </c>
      <c r="G603" s="163" t="s">
        <v>753</v>
      </c>
      <c r="H603" s="56" t="s">
        <v>2170</v>
      </c>
      <c r="I603" s="46" t="s">
        <v>2171</v>
      </c>
      <c r="J603" s="56">
        <v>2020</v>
      </c>
      <c r="K603" s="164" t="s">
        <v>26</v>
      </c>
      <c r="L603" s="165" t="s">
        <v>5200</v>
      </c>
      <c r="M603" s="56" t="s">
        <v>2252</v>
      </c>
      <c r="N603" s="56" t="s">
        <v>43</v>
      </c>
    </row>
    <row r="604" spans="1:14" ht="15.75" customHeight="1">
      <c r="A604" s="87" t="s">
        <v>2111</v>
      </c>
      <c r="B604" s="780">
        <v>603</v>
      </c>
      <c r="C604" s="100" t="s">
        <v>2253</v>
      </c>
      <c r="D604" s="773" t="s">
        <v>168</v>
      </c>
      <c r="E604" s="773"/>
      <c r="F604" s="102" t="s">
        <v>2188</v>
      </c>
      <c r="G604" s="163" t="s">
        <v>753</v>
      </c>
      <c r="H604" s="56" t="s">
        <v>2170</v>
      </c>
      <c r="I604" s="46" t="s">
        <v>2171</v>
      </c>
      <c r="J604" s="56">
        <v>2020</v>
      </c>
      <c r="K604" s="164" t="s">
        <v>26</v>
      </c>
      <c r="L604" s="165" t="s">
        <v>5200</v>
      </c>
      <c r="M604" s="56" t="s">
        <v>2254</v>
      </c>
      <c r="N604" s="56" t="s">
        <v>43</v>
      </c>
    </row>
    <row r="605" spans="1:14" ht="15.75" customHeight="1">
      <c r="A605" s="87" t="s">
        <v>2111</v>
      </c>
      <c r="B605" s="780">
        <v>604</v>
      </c>
      <c r="C605" s="100" t="s">
        <v>2255</v>
      </c>
      <c r="D605" s="773" t="s">
        <v>168</v>
      </c>
      <c r="E605" s="773"/>
      <c r="F605" s="102" t="s">
        <v>2169</v>
      </c>
      <c r="G605" s="163" t="s">
        <v>59</v>
      </c>
      <c r="H605" s="56" t="s">
        <v>836</v>
      </c>
      <c r="I605" s="46" t="s">
        <v>837</v>
      </c>
      <c r="J605" s="56">
        <v>2020</v>
      </c>
      <c r="K605" s="164" t="s">
        <v>27</v>
      </c>
      <c r="L605" s="165" t="s">
        <v>5200</v>
      </c>
      <c r="M605" s="56" t="s">
        <v>2256</v>
      </c>
      <c r="N605" s="56" t="s">
        <v>43</v>
      </c>
    </row>
    <row r="606" spans="1:14" ht="15.75" customHeight="1">
      <c r="A606" s="87" t="s">
        <v>2111</v>
      </c>
      <c r="B606" s="780">
        <v>605</v>
      </c>
      <c r="C606" s="100" t="s">
        <v>2257</v>
      </c>
      <c r="D606" s="773" t="s">
        <v>168</v>
      </c>
      <c r="E606" s="773"/>
      <c r="F606" s="102" t="s">
        <v>2188</v>
      </c>
      <c r="G606" s="163" t="s">
        <v>753</v>
      </c>
      <c r="H606" s="56" t="s">
        <v>2170</v>
      </c>
      <c r="I606" s="46" t="s">
        <v>2243</v>
      </c>
      <c r="J606" s="56">
        <v>2020</v>
      </c>
      <c r="K606" s="164" t="s">
        <v>26</v>
      </c>
      <c r="L606" s="165" t="s">
        <v>5200</v>
      </c>
      <c r="M606" s="56" t="s">
        <v>2258</v>
      </c>
      <c r="N606" s="56" t="s">
        <v>43</v>
      </c>
    </row>
    <row r="607" spans="1:14" ht="15.75" customHeight="1">
      <c r="A607" s="87" t="s">
        <v>2111</v>
      </c>
      <c r="B607" s="780">
        <v>606</v>
      </c>
      <c r="C607" s="100" t="s">
        <v>2259</v>
      </c>
      <c r="D607" s="773" t="s">
        <v>168</v>
      </c>
      <c r="E607" s="773"/>
      <c r="F607" s="102" t="s">
        <v>2169</v>
      </c>
      <c r="G607" s="163" t="s">
        <v>753</v>
      </c>
      <c r="H607" s="56" t="s">
        <v>2170</v>
      </c>
      <c r="I607" s="46" t="s">
        <v>2171</v>
      </c>
      <c r="J607" s="56">
        <v>2020</v>
      </c>
      <c r="K607" s="164" t="s">
        <v>26</v>
      </c>
      <c r="L607" s="165" t="s">
        <v>5200</v>
      </c>
      <c r="M607" s="56" t="s">
        <v>2260</v>
      </c>
      <c r="N607" s="56" t="s">
        <v>43</v>
      </c>
    </row>
    <row r="608" spans="1:14" ht="15.75" customHeight="1">
      <c r="A608" s="87" t="s">
        <v>2111</v>
      </c>
      <c r="B608" s="780">
        <v>607</v>
      </c>
      <c r="C608" s="100" t="s">
        <v>2261</v>
      </c>
      <c r="D608" s="773" t="s">
        <v>168</v>
      </c>
      <c r="E608" s="773"/>
      <c r="F608" s="102" t="s">
        <v>2188</v>
      </c>
      <c r="G608" s="163" t="s">
        <v>753</v>
      </c>
      <c r="H608" s="56" t="s">
        <v>2170</v>
      </c>
      <c r="I608" s="46" t="s">
        <v>2171</v>
      </c>
      <c r="J608" s="56">
        <v>2020</v>
      </c>
      <c r="K608" s="164" t="s">
        <v>26</v>
      </c>
      <c r="L608" s="165" t="s">
        <v>5200</v>
      </c>
      <c r="M608" s="56" t="s">
        <v>2262</v>
      </c>
      <c r="N608" s="56" t="s">
        <v>43</v>
      </c>
    </row>
    <row r="609" spans="1:14" ht="15.75" customHeight="1">
      <c r="A609" s="87" t="s">
        <v>2111</v>
      </c>
      <c r="B609" s="780">
        <v>608</v>
      </c>
      <c r="C609" s="100" t="s">
        <v>2263</v>
      </c>
      <c r="D609" s="773" t="s">
        <v>168</v>
      </c>
      <c r="E609" s="773"/>
      <c r="F609" s="102" t="s">
        <v>2169</v>
      </c>
      <c r="G609" s="163" t="s">
        <v>753</v>
      </c>
      <c r="H609" s="56" t="s">
        <v>2170</v>
      </c>
      <c r="I609" s="46" t="s">
        <v>2171</v>
      </c>
      <c r="J609" s="56">
        <v>2020</v>
      </c>
      <c r="K609" s="164" t="s">
        <v>26</v>
      </c>
      <c r="L609" s="165" t="s">
        <v>5200</v>
      </c>
      <c r="M609" s="56" t="s">
        <v>2264</v>
      </c>
      <c r="N609" s="56" t="s">
        <v>43</v>
      </c>
    </row>
    <row r="610" spans="1:14" ht="15.75" customHeight="1">
      <c r="A610" s="87" t="s">
        <v>2111</v>
      </c>
      <c r="B610" s="780">
        <v>609</v>
      </c>
      <c r="C610" s="100" t="s">
        <v>2265</v>
      </c>
      <c r="D610" s="773" t="s">
        <v>168</v>
      </c>
      <c r="E610" s="773"/>
      <c r="F610" s="102" t="s">
        <v>2169</v>
      </c>
      <c r="G610" s="163" t="s">
        <v>753</v>
      </c>
      <c r="H610" s="56" t="s">
        <v>2170</v>
      </c>
      <c r="I610" s="46" t="s">
        <v>2171</v>
      </c>
      <c r="J610" s="56">
        <v>2020</v>
      </c>
      <c r="K610" s="164" t="s">
        <v>26</v>
      </c>
      <c r="L610" s="165" t="s">
        <v>5200</v>
      </c>
      <c r="M610" s="56" t="s">
        <v>2241</v>
      </c>
      <c r="N610" s="56" t="s">
        <v>43</v>
      </c>
    </row>
    <row r="611" spans="1:14" ht="15.75" customHeight="1">
      <c r="A611" s="87" t="s">
        <v>2111</v>
      </c>
      <c r="B611" s="780">
        <v>610</v>
      </c>
      <c r="C611" s="100" t="s">
        <v>2266</v>
      </c>
      <c r="D611" s="773" t="s">
        <v>168</v>
      </c>
      <c r="E611" s="773"/>
      <c r="F611" s="102" t="s">
        <v>2177</v>
      </c>
      <c r="G611" s="163" t="s">
        <v>753</v>
      </c>
      <c r="H611" s="56" t="s">
        <v>2170</v>
      </c>
      <c r="I611" s="46" t="s">
        <v>2171</v>
      </c>
      <c r="J611" s="56">
        <v>2020</v>
      </c>
      <c r="K611" s="164" t="s">
        <v>26</v>
      </c>
      <c r="L611" s="165" t="s">
        <v>5200</v>
      </c>
      <c r="M611" s="56" t="s">
        <v>2267</v>
      </c>
      <c r="N611" s="56" t="s">
        <v>43</v>
      </c>
    </row>
    <row r="612" spans="1:14" ht="15.75" customHeight="1">
      <c r="A612" s="87" t="s">
        <v>2111</v>
      </c>
      <c r="B612" s="780">
        <v>611</v>
      </c>
      <c r="C612" s="100" t="s">
        <v>2268</v>
      </c>
      <c r="D612" s="773" t="s">
        <v>168</v>
      </c>
      <c r="E612" s="773"/>
      <c r="F612" s="102" t="s">
        <v>2177</v>
      </c>
      <c r="G612" s="163" t="s">
        <v>753</v>
      </c>
      <c r="H612" s="56" t="s">
        <v>2170</v>
      </c>
      <c r="I612" s="46" t="s">
        <v>2171</v>
      </c>
      <c r="J612" s="56">
        <v>2020</v>
      </c>
      <c r="K612" s="164" t="s">
        <v>26</v>
      </c>
      <c r="L612" s="165" t="s">
        <v>5200</v>
      </c>
      <c r="M612" s="56" t="s">
        <v>2262</v>
      </c>
      <c r="N612" s="56" t="s">
        <v>43</v>
      </c>
    </row>
    <row r="613" spans="1:14" ht="15.75" customHeight="1">
      <c r="A613" s="87" t="s">
        <v>2111</v>
      </c>
      <c r="B613" s="780">
        <v>612</v>
      </c>
      <c r="C613" s="100" t="s">
        <v>2269</v>
      </c>
      <c r="D613" s="773" t="s">
        <v>168</v>
      </c>
      <c r="E613" s="773"/>
      <c r="F613" s="102" t="s">
        <v>2169</v>
      </c>
      <c r="G613" s="163" t="s">
        <v>753</v>
      </c>
      <c r="H613" s="56" t="s">
        <v>2170</v>
      </c>
      <c r="I613" s="46" t="s">
        <v>2171</v>
      </c>
      <c r="J613" s="56">
        <v>2020</v>
      </c>
      <c r="K613" s="164" t="s">
        <v>26</v>
      </c>
      <c r="L613" s="165" t="s">
        <v>5200</v>
      </c>
      <c r="M613" s="56" t="s">
        <v>2241</v>
      </c>
      <c r="N613" s="56" t="s">
        <v>43</v>
      </c>
    </row>
    <row r="614" spans="1:14" ht="15.75" customHeight="1">
      <c r="A614" s="87" t="s">
        <v>2111</v>
      </c>
      <c r="B614" s="780">
        <v>613</v>
      </c>
      <c r="C614" s="100" t="s">
        <v>2270</v>
      </c>
      <c r="D614" s="773" t="s">
        <v>168</v>
      </c>
      <c r="E614" s="773"/>
      <c r="F614" s="102" t="s">
        <v>2188</v>
      </c>
      <c r="G614" s="163" t="s">
        <v>753</v>
      </c>
      <c r="H614" s="56" t="s">
        <v>2170</v>
      </c>
      <c r="I614" s="46" t="s">
        <v>2171</v>
      </c>
      <c r="J614" s="56">
        <v>2020</v>
      </c>
      <c r="K614" s="164" t="s">
        <v>26</v>
      </c>
      <c r="L614" s="165" t="s">
        <v>5200</v>
      </c>
      <c r="M614" s="56" t="s">
        <v>2271</v>
      </c>
      <c r="N614" s="56" t="s">
        <v>43</v>
      </c>
    </row>
    <row r="615" spans="1:14" ht="15.75" customHeight="1">
      <c r="A615" s="87" t="s">
        <v>2111</v>
      </c>
      <c r="B615" s="780">
        <v>614</v>
      </c>
      <c r="C615" s="100" t="s">
        <v>2272</v>
      </c>
      <c r="D615" s="773" t="s">
        <v>168</v>
      </c>
      <c r="E615" s="773"/>
      <c r="F615" s="102" t="s">
        <v>2169</v>
      </c>
      <c r="G615" s="163" t="s">
        <v>753</v>
      </c>
      <c r="H615" s="56" t="s">
        <v>2170</v>
      </c>
      <c r="I615" s="46" t="s">
        <v>2171</v>
      </c>
      <c r="J615" s="56">
        <v>2020</v>
      </c>
      <c r="K615" s="164" t="s">
        <v>26</v>
      </c>
      <c r="L615" s="165" t="s">
        <v>5200</v>
      </c>
      <c r="M615" s="56" t="s">
        <v>2241</v>
      </c>
      <c r="N615" s="56" t="s">
        <v>43</v>
      </c>
    </row>
    <row r="616" spans="1:14" ht="15.75" customHeight="1">
      <c r="A616" s="87" t="s">
        <v>2111</v>
      </c>
      <c r="B616" s="780">
        <v>615</v>
      </c>
      <c r="C616" s="100" t="s">
        <v>2273</v>
      </c>
      <c r="D616" s="773" t="s">
        <v>168</v>
      </c>
      <c r="E616" s="773"/>
      <c r="F616" s="102" t="s">
        <v>2169</v>
      </c>
      <c r="G616" s="163" t="s">
        <v>753</v>
      </c>
      <c r="H616" s="56" t="s">
        <v>2170</v>
      </c>
      <c r="I616" s="46" t="s">
        <v>2171</v>
      </c>
      <c r="J616" s="56">
        <v>2020</v>
      </c>
      <c r="K616" s="164" t="s">
        <v>26</v>
      </c>
      <c r="L616" s="165" t="s">
        <v>5200</v>
      </c>
      <c r="M616" s="56" t="s">
        <v>2274</v>
      </c>
      <c r="N616" s="56" t="s">
        <v>43</v>
      </c>
    </row>
    <row r="617" spans="1:14" ht="15.75" customHeight="1">
      <c r="A617" s="87" t="s">
        <v>2111</v>
      </c>
      <c r="B617" s="780">
        <v>616</v>
      </c>
      <c r="C617" s="100" t="s">
        <v>2275</v>
      </c>
      <c r="D617" s="773" t="s">
        <v>168</v>
      </c>
      <c r="E617" s="773"/>
      <c r="F617" s="102" t="s">
        <v>2169</v>
      </c>
      <c r="G617" s="163" t="s">
        <v>753</v>
      </c>
      <c r="H617" s="56" t="s">
        <v>2170</v>
      </c>
      <c r="I617" s="46" t="s">
        <v>2171</v>
      </c>
      <c r="J617" s="56">
        <v>2020</v>
      </c>
      <c r="K617" s="164" t="s">
        <v>26</v>
      </c>
      <c r="L617" s="165" t="s">
        <v>5200</v>
      </c>
      <c r="M617" s="56" t="s">
        <v>2276</v>
      </c>
      <c r="N617" s="56" t="s">
        <v>43</v>
      </c>
    </row>
    <row r="618" spans="1:14" ht="15.75" customHeight="1">
      <c r="A618" s="87" t="s">
        <v>2111</v>
      </c>
      <c r="B618" s="780">
        <v>617</v>
      </c>
      <c r="C618" s="100" t="s">
        <v>2277</v>
      </c>
      <c r="D618" s="773" t="s">
        <v>168</v>
      </c>
      <c r="E618" s="773"/>
      <c r="F618" s="102" t="s">
        <v>2169</v>
      </c>
      <c r="G618" s="163" t="s">
        <v>753</v>
      </c>
      <c r="H618" s="56" t="s">
        <v>2170</v>
      </c>
      <c r="I618" s="46" t="s">
        <v>2171</v>
      </c>
      <c r="J618" s="56">
        <v>2020</v>
      </c>
      <c r="K618" s="164" t="s">
        <v>26</v>
      </c>
      <c r="L618" s="165" t="s">
        <v>5200</v>
      </c>
      <c r="M618" s="56" t="s">
        <v>2278</v>
      </c>
      <c r="N618" s="56" t="s">
        <v>43</v>
      </c>
    </row>
    <row r="619" spans="1:14" ht="15.75" customHeight="1">
      <c r="A619" s="87" t="s">
        <v>2111</v>
      </c>
      <c r="B619" s="780">
        <v>618</v>
      </c>
      <c r="C619" s="100" t="s">
        <v>2279</v>
      </c>
      <c r="D619" s="773" t="s">
        <v>168</v>
      </c>
      <c r="E619" s="773" t="s">
        <v>35</v>
      </c>
      <c r="F619" s="102" t="s">
        <v>2188</v>
      </c>
      <c r="G619" s="163" t="s">
        <v>753</v>
      </c>
      <c r="H619" s="56" t="s">
        <v>2170</v>
      </c>
      <c r="I619" s="46" t="s">
        <v>2171</v>
      </c>
      <c r="J619" s="56">
        <v>2020</v>
      </c>
      <c r="K619" s="164" t="s">
        <v>26</v>
      </c>
      <c r="L619" s="165" t="s">
        <v>5200</v>
      </c>
      <c r="M619" s="56" t="s">
        <v>2280</v>
      </c>
      <c r="N619" s="56" t="s">
        <v>43</v>
      </c>
    </row>
    <row r="620" spans="1:14" ht="15.75" customHeight="1">
      <c r="A620" s="87" t="s">
        <v>2111</v>
      </c>
      <c r="B620" s="780">
        <v>619</v>
      </c>
      <c r="C620" s="100" t="s">
        <v>2281</v>
      </c>
      <c r="D620" s="773" t="s">
        <v>718</v>
      </c>
      <c r="E620" s="773"/>
      <c r="F620" s="102" t="s">
        <v>2169</v>
      </c>
      <c r="G620" s="163" t="s">
        <v>753</v>
      </c>
      <c r="H620" s="56" t="s">
        <v>2170</v>
      </c>
      <c r="I620" s="46" t="s">
        <v>2171</v>
      </c>
      <c r="J620" s="56">
        <v>2020</v>
      </c>
      <c r="K620" s="164" t="s">
        <v>26</v>
      </c>
      <c r="L620" s="165" t="s">
        <v>5200</v>
      </c>
      <c r="M620" s="56" t="s">
        <v>2282</v>
      </c>
      <c r="N620" s="56" t="s">
        <v>43</v>
      </c>
    </row>
    <row r="621" spans="1:14" ht="15.75" customHeight="1">
      <c r="A621" s="87" t="s">
        <v>2111</v>
      </c>
      <c r="B621" s="780">
        <v>620</v>
      </c>
      <c r="C621" s="100" t="s">
        <v>2283</v>
      </c>
      <c r="D621" s="773" t="s">
        <v>168</v>
      </c>
      <c r="E621" s="773"/>
      <c r="F621" s="102" t="s">
        <v>2169</v>
      </c>
      <c r="G621" s="163" t="s">
        <v>753</v>
      </c>
      <c r="H621" s="56" t="s">
        <v>2170</v>
      </c>
      <c r="I621" s="46" t="s">
        <v>2171</v>
      </c>
      <c r="J621" s="56">
        <v>2020</v>
      </c>
      <c r="K621" s="164" t="s">
        <v>26</v>
      </c>
      <c r="L621" s="165" t="s">
        <v>5200</v>
      </c>
      <c r="M621" s="56" t="s">
        <v>2284</v>
      </c>
      <c r="N621" s="56" t="s">
        <v>43</v>
      </c>
    </row>
    <row r="622" spans="1:14" ht="15.75" customHeight="1">
      <c r="A622" s="87" t="s">
        <v>2111</v>
      </c>
      <c r="B622" s="780">
        <v>621</v>
      </c>
      <c r="C622" s="100" t="s">
        <v>2285</v>
      </c>
      <c r="D622" s="773" t="s">
        <v>168</v>
      </c>
      <c r="E622" s="773"/>
      <c r="F622" s="102" t="s">
        <v>2177</v>
      </c>
      <c r="G622" s="163" t="s">
        <v>753</v>
      </c>
      <c r="H622" s="56" t="s">
        <v>2170</v>
      </c>
      <c r="I622" s="46" t="s">
        <v>2171</v>
      </c>
      <c r="J622" s="56">
        <v>2020</v>
      </c>
      <c r="K622" s="164" t="s">
        <v>26</v>
      </c>
      <c r="L622" s="165" t="s">
        <v>5200</v>
      </c>
      <c r="M622" s="56" t="s">
        <v>2286</v>
      </c>
      <c r="N622" s="56" t="s">
        <v>43</v>
      </c>
    </row>
    <row r="623" spans="1:14" ht="15.75" customHeight="1">
      <c r="A623" s="87" t="s">
        <v>2111</v>
      </c>
      <c r="B623" s="780">
        <v>622</v>
      </c>
      <c r="C623" s="100" t="s">
        <v>2287</v>
      </c>
      <c r="D623" s="773" t="s">
        <v>168</v>
      </c>
      <c r="E623" s="773"/>
      <c r="F623" s="102" t="s">
        <v>2169</v>
      </c>
      <c r="G623" s="163" t="s">
        <v>753</v>
      </c>
      <c r="H623" s="56" t="s">
        <v>2170</v>
      </c>
      <c r="I623" s="46" t="s">
        <v>2171</v>
      </c>
      <c r="J623" s="56">
        <v>2020</v>
      </c>
      <c r="K623" s="164" t="s">
        <v>26</v>
      </c>
      <c r="L623" s="165" t="s">
        <v>5200</v>
      </c>
      <c r="M623" s="56" t="s">
        <v>2217</v>
      </c>
      <c r="N623" s="56" t="s">
        <v>43</v>
      </c>
    </row>
    <row r="624" spans="1:14" ht="15.75" customHeight="1">
      <c r="A624" s="87" t="s">
        <v>2111</v>
      </c>
      <c r="B624" s="780">
        <v>623</v>
      </c>
      <c r="C624" s="100" t="s">
        <v>2288</v>
      </c>
      <c r="D624" s="773" t="s">
        <v>718</v>
      </c>
      <c r="E624" s="773"/>
      <c r="F624" s="102" t="s">
        <v>2169</v>
      </c>
      <c r="G624" s="163" t="s">
        <v>753</v>
      </c>
      <c r="H624" s="56" t="s">
        <v>2170</v>
      </c>
      <c r="I624" s="46" t="s">
        <v>2171</v>
      </c>
      <c r="J624" s="56">
        <v>2020</v>
      </c>
      <c r="K624" s="164" t="s">
        <v>26</v>
      </c>
      <c r="L624" s="165" t="s">
        <v>5200</v>
      </c>
      <c r="M624" s="56" t="s">
        <v>2289</v>
      </c>
      <c r="N624" s="56" t="s">
        <v>43</v>
      </c>
    </row>
    <row r="625" spans="1:14" ht="15.75" customHeight="1">
      <c r="A625" s="87" t="s">
        <v>2111</v>
      </c>
      <c r="B625" s="780">
        <v>624</v>
      </c>
      <c r="C625" s="100" t="s">
        <v>2290</v>
      </c>
      <c r="D625" s="773" t="s">
        <v>718</v>
      </c>
      <c r="E625" s="773"/>
      <c r="F625" s="102" t="s">
        <v>2169</v>
      </c>
      <c r="G625" s="163" t="s">
        <v>753</v>
      </c>
      <c r="H625" s="56" t="s">
        <v>2170</v>
      </c>
      <c r="I625" s="46" t="s">
        <v>2171</v>
      </c>
      <c r="J625" s="56">
        <v>2020</v>
      </c>
      <c r="K625" s="164" t="s">
        <v>26</v>
      </c>
      <c r="L625" s="165" t="s">
        <v>5200</v>
      </c>
      <c r="M625" s="56" t="s">
        <v>2291</v>
      </c>
      <c r="N625" s="56" t="s">
        <v>43</v>
      </c>
    </row>
    <row r="626" spans="1:14" ht="15.75" customHeight="1">
      <c r="A626" s="87" t="s">
        <v>2111</v>
      </c>
      <c r="B626" s="780">
        <v>625</v>
      </c>
      <c r="C626" s="100" t="s">
        <v>2292</v>
      </c>
      <c r="D626" s="773" t="s">
        <v>168</v>
      </c>
      <c r="E626" s="773"/>
      <c r="F626" s="102" t="s">
        <v>2169</v>
      </c>
      <c r="G626" s="163" t="s">
        <v>753</v>
      </c>
      <c r="H626" s="56" t="s">
        <v>2170</v>
      </c>
      <c r="I626" s="46" t="s">
        <v>2171</v>
      </c>
      <c r="J626" s="56">
        <v>2020</v>
      </c>
      <c r="K626" s="164" t="s">
        <v>26</v>
      </c>
      <c r="L626" s="165" t="s">
        <v>5200</v>
      </c>
      <c r="M626" s="56" t="s">
        <v>2293</v>
      </c>
      <c r="N626" s="56" t="s">
        <v>43</v>
      </c>
    </row>
    <row r="627" spans="1:14" ht="15.75" customHeight="1">
      <c r="A627" s="87" t="s">
        <v>2111</v>
      </c>
      <c r="B627" s="780">
        <v>626</v>
      </c>
      <c r="C627" s="100" t="s">
        <v>2294</v>
      </c>
      <c r="D627" s="773" t="s">
        <v>168</v>
      </c>
      <c r="E627" s="773"/>
      <c r="F627" s="102" t="s">
        <v>2169</v>
      </c>
      <c r="G627" s="163" t="s">
        <v>753</v>
      </c>
      <c r="H627" s="56" t="s">
        <v>2170</v>
      </c>
      <c r="I627" s="46" t="s">
        <v>2171</v>
      </c>
      <c r="J627" s="56">
        <v>2020</v>
      </c>
      <c r="K627" s="164" t="s">
        <v>26</v>
      </c>
      <c r="L627" s="165" t="s">
        <v>5200</v>
      </c>
      <c r="M627" s="56" t="s">
        <v>2295</v>
      </c>
      <c r="N627" s="56" t="s">
        <v>43</v>
      </c>
    </row>
    <row r="628" spans="1:14" ht="15.75" customHeight="1">
      <c r="A628" s="87" t="s">
        <v>2111</v>
      </c>
      <c r="B628" s="780">
        <v>627</v>
      </c>
      <c r="C628" s="100" t="s">
        <v>2296</v>
      </c>
      <c r="D628" s="773" t="s">
        <v>168</v>
      </c>
      <c r="E628" s="773"/>
      <c r="F628" s="102" t="s">
        <v>2188</v>
      </c>
      <c r="G628" s="163" t="s">
        <v>753</v>
      </c>
      <c r="H628" s="56" t="s">
        <v>2170</v>
      </c>
      <c r="I628" s="46" t="s">
        <v>2171</v>
      </c>
      <c r="J628" s="56">
        <v>2020</v>
      </c>
      <c r="K628" s="164" t="s">
        <v>26</v>
      </c>
      <c r="L628" s="165" t="s">
        <v>5200</v>
      </c>
      <c r="M628" s="56" t="s">
        <v>2267</v>
      </c>
      <c r="N628" s="56" t="s">
        <v>43</v>
      </c>
    </row>
    <row r="629" spans="1:14" ht="15.75" customHeight="1">
      <c r="A629" s="87" t="s">
        <v>2111</v>
      </c>
      <c r="B629" s="780">
        <v>628</v>
      </c>
      <c r="C629" s="100" t="s">
        <v>2297</v>
      </c>
      <c r="D629" s="773" t="s">
        <v>168</v>
      </c>
      <c r="E629" s="773"/>
      <c r="F629" s="102" t="s">
        <v>2188</v>
      </c>
      <c r="G629" s="163" t="s">
        <v>753</v>
      </c>
      <c r="H629" s="56" t="s">
        <v>2170</v>
      </c>
      <c r="I629" s="46" t="s">
        <v>2171</v>
      </c>
      <c r="J629" s="56">
        <v>2020</v>
      </c>
      <c r="K629" s="164" t="s">
        <v>26</v>
      </c>
      <c r="L629" s="165" t="s">
        <v>5200</v>
      </c>
      <c r="M629" s="56" t="s">
        <v>2262</v>
      </c>
      <c r="N629" s="56" t="s">
        <v>43</v>
      </c>
    </row>
    <row r="630" spans="1:14" ht="15.75" customHeight="1">
      <c r="A630" s="87" t="s">
        <v>2111</v>
      </c>
      <c r="B630" s="780">
        <v>629</v>
      </c>
      <c r="C630" s="100" t="s">
        <v>2298</v>
      </c>
      <c r="D630" s="773" t="s">
        <v>168</v>
      </c>
      <c r="E630" s="773"/>
      <c r="F630" s="102" t="s">
        <v>2188</v>
      </c>
      <c r="G630" s="163" t="s">
        <v>753</v>
      </c>
      <c r="H630" s="56" t="s">
        <v>2170</v>
      </c>
      <c r="I630" s="46" t="s">
        <v>2171</v>
      </c>
      <c r="J630" s="56">
        <v>2020</v>
      </c>
      <c r="K630" s="164" t="s">
        <v>26</v>
      </c>
      <c r="L630" s="165" t="s">
        <v>5200</v>
      </c>
      <c r="M630" s="56" t="s">
        <v>2299</v>
      </c>
      <c r="N630" s="56" t="s">
        <v>43</v>
      </c>
    </row>
    <row r="631" spans="1:14" ht="15.75" customHeight="1">
      <c r="A631" s="87" t="s">
        <v>2111</v>
      </c>
      <c r="B631" s="780">
        <v>630</v>
      </c>
      <c r="C631" s="100" t="s">
        <v>2300</v>
      </c>
      <c r="D631" s="773" t="s">
        <v>168</v>
      </c>
      <c r="E631" s="773"/>
      <c r="F631" s="102" t="s">
        <v>2169</v>
      </c>
      <c r="G631" s="163" t="s">
        <v>753</v>
      </c>
      <c r="H631" s="56" t="s">
        <v>2301</v>
      </c>
      <c r="I631" s="56" t="s">
        <v>2302</v>
      </c>
      <c r="J631" s="56">
        <v>2020</v>
      </c>
      <c r="K631" s="164" t="s">
        <v>26</v>
      </c>
      <c r="L631" s="165" t="s">
        <v>5200</v>
      </c>
      <c r="M631" s="56" t="s">
        <v>2303</v>
      </c>
      <c r="N631" s="56" t="s">
        <v>43</v>
      </c>
    </row>
    <row r="632" spans="1:14" ht="15.75" customHeight="1">
      <c r="A632" s="87" t="s">
        <v>2111</v>
      </c>
      <c r="B632" s="780">
        <v>631</v>
      </c>
      <c r="C632" s="100" t="s">
        <v>2304</v>
      </c>
      <c r="D632" s="773" t="s">
        <v>168</v>
      </c>
      <c r="E632" s="773"/>
      <c r="F632" s="102" t="s">
        <v>2169</v>
      </c>
      <c r="G632" s="163" t="s">
        <v>753</v>
      </c>
      <c r="H632" s="56" t="s">
        <v>2301</v>
      </c>
      <c r="I632" s="56" t="s">
        <v>2305</v>
      </c>
      <c r="J632" s="56">
        <v>2020</v>
      </c>
      <c r="K632" s="164" t="s">
        <v>26</v>
      </c>
      <c r="L632" s="165" t="s">
        <v>5200</v>
      </c>
      <c r="M632" s="56" t="s">
        <v>2306</v>
      </c>
      <c r="N632" s="56" t="s">
        <v>43</v>
      </c>
    </row>
    <row r="633" spans="1:14" ht="15.75" customHeight="1">
      <c r="A633" s="87" t="s">
        <v>2111</v>
      </c>
      <c r="B633" s="780">
        <v>632</v>
      </c>
      <c r="C633" s="100" t="s">
        <v>2307</v>
      </c>
      <c r="D633" s="773" t="s">
        <v>168</v>
      </c>
      <c r="E633" s="773"/>
      <c r="F633" s="102" t="s">
        <v>2169</v>
      </c>
      <c r="G633" s="163" t="s">
        <v>753</v>
      </c>
      <c r="H633" s="56" t="s">
        <v>2301</v>
      </c>
      <c r="I633" s="56" t="s">
        <v>2302</v>
      </c>
      <c r="J633" s="56">
        <v>2020</v>
      </c>
      <c r="K633" s="164" t="s">
        <v>26</v>
      </c>
      <c r="L633" s="165" t="s">
        <v>5200</v>
      </c>
      <c r="M633" s="56" t="s">
        <v>2303</v>
      </c>
      <c r="N633" s="56" t="s">
        <v>43</v>
      </c>
    </row>
    <row r="634" spans="1:14" ht="15.75" customHeight="1">
      <c r="A634" s="87" t="s">
        <v>2111</v>
      </c>
      <c r="B634" s="780">
        <v>633</v>
      </c>
      <c r="C634" s="69" t="s">
        <v>2308</v>
      </c>
      <c r="D634" s="773" t="s">
        <v>168</v>
      </c>
      <c r="E634" s="773" t="s">
        <v>35</v>
      </c>
      <c r="F634" s="16" t="s">
        <v>2147</v>
      </c>
      <c r="G634" s="164" t="s">
        <v>59</v>
      </c>
      <c r="H634" s="46" t="s">
        <v>1024</v>
      </c>
      <c r="I634" s="46" t="s">
        <v>430</v>
      </c>
      <c r="J634" s="16">
        <v>2017</v>
      </c>
      <c r="K634" s="164" t="s">
        <v>26</v>
      </c>
      <c r="L634" s="165" t="s">
        <v>5200</v>
      </c>
      <c r="M634" s="46" t="s">
        <v>2311</v>
      </c>
      <c r="N634" s="16" t="s">
        <v>43</v>
      </c>
    </row>
    <row r="635" spans="1:14" ht="15.75" customHeight="1">
      <c r="A635" s="87" t="s">
        <v>2111</v>
      </c>
      <c r="B635" s="780">
        <v>634</v>
      </c>
      <c r="C635" s="69" t="s">
        <v>2312</v>
      </c>
      <c r="D635" s="773" t="s">
        <v>168</v>
      </c>
      <c r="E635" s="773" t="s">
        <v>35</v>
      </c>
      <c r="F635" s="16" t="s">
        <v>2147</v>
      </c>
      <c r="G635" s="164" t="s">
        <v>10999</v>
      </c>
      <c r="H635" s="46" t="s">
        <v>2313</v>
      </c>
      <c r="I635" s="46" t="s">
        <v>1513</v>
      </c>
      <c r="J635" s="16">
        <v>2017</v>
      </c>
      <c r="K635" s="164" t="s">
        <v>26</v>
      </c>
      <c r="L635" s="165" t="s">
        <v>30</v>
      </c>
      <c r="M635" s="46" t="s">
        <v>2314</v>
      </c>
      <c r="N635" s="16" t="s">
        <v>43</v>
      </c>
    </row>
    <row r="636" spans="1:14" ht="15.75" customHeight="1">
      <c r="A636" s="87" t="s">
        <v>2111</v>
      </c>
      <c r="B636" s="780">
        <v>635</v>
      </c>
      <c r="C636" s="69" t="s">
        <v>2315</v>
      </c>
      <c r="D636" s="773" t="s">
        <v>168</v>
      </c>
      <c r="E636" s="773"/>
      <c r="F636" s="16" t="s">
        <v>2147</v>
      </c>
      <c r="G636" s="164" t="s">
        <v>5244</v>
      </c>
      <c r="H636" s="46" t="s">
        <v>2316</v>
      </c>
      <c r="I636" s="46" t="s">
        <v>2317</v>
      </c>
      <c r="J636" s="16">
        <v>2017</v>
      </c>
      <c r="K636" s="164" t="s">
        <v>25</v>
      </c>
      <c r="L636" s="165" t="s">
        <v>29</v>
      </c>
      <c r="M636" s="46" t="s">
        <v>2319</v>
      </c>
      <c r="N636" s="16" t="s">
        <v>43</v>
      </c>
    </row>
    <row r="637" spans="1:14" ht="15.75" customHeight="1">
      <c r="A637" s="87" t="s">
        <v>2111</v>
      </c>
      <c r="B637" s="780">
        <v>636</v>
      </c>
      <c r="C637" s="69" t="s">
        <v>2320</v>
      </c>
      <c r="D637" s="773" t="s">
        <v>168</v>
      </c>
      <c r="E637" s="773" t="s">
        <v>35</v>
      </c>
      <c r="F637" s="16" t="s">
        <v>2147</v>
      </c>
      <c r="G637" s="164" t="s">
        <v>190</v>
      </c>
      <c r="H637" s="46" t="s">
        <v>826</v>
      </c>
      <c r="I637" s="46" t="s">
        <v>827</v>
      </c>
      <c r="J637" s="16">
        <v>2017</v>
      </c>
      <c r="K637" s="164" t="s">
        <v>25</v>
      </c>
      <c r="L637" s="165" t="s">
        <v>29</v>
      </c>
      <c r="M637" s="46" t="s">
        <v>2322</v>
      </c>
      <c r="N637" s="16" t="s">
        <v>43</v>
      </c>
    </row>
    <row r="638" spans="1:14" ht="15.75" customHeight="1">
      <c r="A638" s="87" t="s">
        <v>2111</v>
      </c>
      <c r="B638" s="780">
        <v>637</v>
      </c>
      <c r="C638" s="69" t="s">
        <v>2323</v>
      </c>
      <c r="D638" s="773" t="s">
        <v>168</v>
      </c>
      <c r="E638" s="773"/>
      <c r="F638" s="16" t="s">
        <v>2147</v>
      </c>
      <c r="G638" s="164" t="s">
        <v>59</v>
      </c>
      <c r="H638" s="46" t="s">
        <v>2324</v>
      </c>
      <c r="I638" s="46" t="s">
        <v>1657</v>
      </c>
      <c r="J638" s="16">
        <v>2017</v>
      </c>
      <c r="K638" s="164" t="s">
        <v>25</v>
      </c>
      <c r="L638" s="165" t="s">
        <v>5200</v>
      </c>
      <c r="M638" s="46" t="s">
        <v>2326</v>
      </c>
      <c r="N638" s="16" t="s">
        <v>43</v>
      </c>
    </row>
    <row r="639" spans="1:14" ht="15.75" customHeight="1">
      <c r="A639" s="87" t="s">
        <v>2111</v>
      </c>
      <c r="B639" s="780">
        <v>638</v>
      </c>
      <c r="C639" s="69" t="s">
        <v>2327</v>
      </c>
      <c r="D639" s="773" t="s">
        <v>168</v>
      </c>
      <c r="E639" s="773"/>
      <c r="F639" s="16" t="s">
        <v>2147</v>
      </c>
      <c r="G639" s="164" t="s">
        <v>753</v>
      </c>
      <c r="H639" s="46" t="s">
        <v>2328</v>
      </c>
      <c r="I639" s="46" t="s">
        <v>800</v>
      </c>
      <c r="J639" s="16">
        <v>2016</v>
      </c>
      <c r="K639" s="164" t="s">
        <v>26</v>
      </c>
      <c r="L639" s="165" t="s">
        <v>30</v>
      </c>
      <c r="M639" s="46" t="s">
        <v>2330</v>
      </c>
      <c r="N639" s="16" t="s">
        <v>43</v>
      </c>
    </row>
    <row r="640" spans="1:14" ht="15.75" customHeight="1">
      <c r="A640" s="87" t="s">
        <v>2111</v>
      </c>
      <c r="B640" s="780">
        <v>639</v>
      </c>
      <c r="C640" s="69" t="s">
        <v>2331</v>
      </c>
      <c r="D640" s="773" t="s">
        <v>168</v>
      </c>
      <c r="E640" s="773"/>
      <c r="F640" s="16" t="s">
        <v>2147</v>
      </c>
      <c r="G640" s="164" t="s">
        <v>37</v>
      </c>
      <c r="H640" s="46" t="s">
        <v>2332</v>
      </c>
      <c r="I640" s="46" t="s">
        <v>721</v>
      </c>
      <c r="J640" s="16">
        <v>2016</v>
      </c>
      <c r="K640" s="164" t="s">
        <v>24</v>
      </c>
      <c r="L640" s="165" t="s">
        <v>28</v>
      </c>
      <c r="M640" s="46" t="s">
        <v>2334</v>
      </c>
      <c r="N640" s="16" t="s">
        <v>43</v>
      </c>
    </row>
    <row r="641" spans="1:14" ht="15.75" customHeight="1">
      <c r="A641" s="87" t="s">
        <v>2111</v>
      </c>
      <c r="B641" s="780">
        <v>640</v>
      </c>
      <c r="C641" s="69" t="s">
        <v>2335</v>
      </c>
      <c r="D641" s="773" t="s">
        <v>168</v>
      </c>
      <c r="E641" s="773"/>
      <c r="F641" s="16" t="s">
        <v>2147</v>
      </c>
      <c r="G641" s="164" t="s">
        <v>10999</v>
      </c>
      <c r="H641" s="46" t="s">
        <v>545</v>
      </c>
      <c r="I641" s="46" t="s">
        <v>1222</v>
      </c>
      <c r="J641" s="16">
        <v>2016</v>
      </c>
      <c r="K641" s="164" t="s">
        <v>25</v>
      </c>
      <c r="L641" s="165" t="s">
        <v>29</v>
      </c>
      <c r="M641" s="46" t="s">
        <v>2336</v>
      </c>
      <c r="N641" s="16" t="s">
        <v>43</v>
      </c>
    </row>
    <row r="642" spans="1:14" ht="15.75" customHeight="1">
      <c r="A642" s="87" t="s">
        <v>2111</v>
      </c>
      <c r="B642" s="780">
        <v>641</v>
      </c>
      <c r="C642" s="69" t="s">
        <v>2337</v>
      </c>
      <c r="D642" s="773" t="s">
        <v>168</v>
      </c>
      <c r="E642" s="773"/>
      <c r="F642" s="16" t="s">
        <v>2147</v>
      </c>
      <c r="G642" s="164" t="s">
        <v>59</v>
      </c>
      <c r="H642" s="46" t="s">
        <v>2338</v>
      </c>
      <c r="I642" s="46" t="s">
        <v>1593</v>
      </c>
      <c r="J642" s="16">
        <v>2016</v>
      </c>
      <c r="K642" s="164" t="s">
        <v>26</v>
      </c>
      <c r="L642" s="165" t="s">
        <v>5200</v>
      </c>
      <c r="M642" s="46" t="s">
        <v>2340</v>
      </c>
      <c r="N642" s="16" t="s">
        <v>43</v>
      </c>
    </row>
    <row r="643" spans="1:14" ht="15.75" customHeight="1">
      <c r="A643" s="87" t="s">
        <v>2111</v>
      </c>
      <c r="B643" s="780">
        <v>642</v>
      </c>
      <c r="C643" s="69" t="s">
        <v>2341</v>
      </c>
      <c r="D643" s="773" t="s">
        <v>168</v>
      </c>
      <c r="E643" s="773" t="s">
        <v>35</v>
      </c>
      <c r="F643" s="16" t="s">
        <v>2147</v>
      </c>
      <c r="G643" s="164" t="s">
        <v>753</v>
      </c>
      <c r="H643" s="46" t="s">
        <v>873</v>
      </c>
      <c r="I643" s="46" t="s">
        <v>874</v>
      </c>
      <c r="J643" s="16">
        <v>2016</v>
      </c>
      <c r="K643" s="164" t="s">
        <v>27</v>
      </c>
      <c r="L643" s="165" t="s">
        <v>30</v>
      </c>
      <c r="M643" s="46" t="s">
        <v>2342</v>
      </c>
      <c r="N643" s="16" t="s">
        <v>43</v>
      </c>
    </row>
    <row r="644" spans="1:14" ht="15.75" customHeight="1">
      <c r="A644" s="87" t="s">
        <v>2111</v>
      </c>
      <c r="B644" s="780">
        <v>643</v>
      </c>
      <c r="C644" s="69" t="s">
        <v>2343</v>
      </c>
      <c r="D644" s="773" t="s">
        <v>168</v>
      </c>
      <c r="E644" s="773" t="s">
        <v>35</v>
      </c>
      <c r="F644" s="16" t="s">
        <v>2147</v>
      </c>
      <c r="G644" s="164" t="s">
        <v>5244</v>
      </c>
      <c r="H644" s="46" t="s">
        <v>2344</v>
      </c>
      <c r="I644" s="46" t="s">
        <v>2345</v>
      </c>
      <c r="J644" s="16">
        <v>2016</v>
      </c>
      <c r="K644" s="164" t="s">
        <v>24</v>
      </c>
      <c r="L644" s="165" t="s">
        <v>28</v>
      </c>
      <c r="M644" s="46" t="s">
        <v>2347</v>
      </c>
      <c r="N644" s="16" t="s">
        <v>43</v>
      </c>
    </row>
    <row r="645" spans="1:14" ht="15.75" customHeight="1">
      <c r="A645" s="87" t="s">
        <v>2111</v>
      </c>
      <c r="B645" s="780">
        <v>644</v>
      </c>
      <c r="C645" s="69" t="s">
        <v>2327</v>
      </c>
      <c r="D645" s="773" t="s">
        <v>168</v>
      </c>
      <c r="E645" s="773"/>
      <c r="F645" s="16" t="s">
        <v>2147</v>
      </c>
      <c r="G645" s="164" t="s">
        <v>753</v>
      </c>
      <c r="H645" s="46" t="s">
        <v>799</v>
      </c>
      <c r="I645" s="46" t="s">
        <v>800</v>
      </c>
      <c r="J645" s="16">
        <v>2016</v>
      </c>
      <c r="K645" s="164" t="s">
        <v>26</v>
      </c>
      <c r="L645" s="165" t="s">
        <v>30</v>
      </c>
      <c r="M645" s="46" t="s">
        <v>2348</v>
      </c>
      <c r="N645" s="16" t="s">
        <v>43</v>
      </c>
    </row>
    <row r="646" spans="1:14" ht="15.75" customHeight="1">
      <c r="A646" s="87" t="s">
        <v>2111</v>
      </c>
      <c r="B646" s="780">
        <v>645</v>
      </c>
      <c r="C646" s="69" t="s">
        <v>2349</v>
      </c>
      <c r="D646" s="773" t="s">
        <v>168</v>
      </c>
      <c r="E646" s="773"/>
      <c r="F646" s="16" t="s">
        <v>2147</v>
      </c>
      <c r="G646" s="164" t="s">
        <v>59</v>
      </c>
      <c r="H646" s="46" t="s">
        <v>60</v>
      </c>
      <c r="I646" s="46" t="s">
        <v>61</v>
      </c>
      <c r="J646" s="16">
        <v>2016</v>
      </c>
      <c r="K646" s="164" t="s">
        <v>26</v>
      </c>
      <c r="L646" s="165" t="s">
        <v>5200</v>
      </c>
      <c r="M646" s="46" t="s">
        <v>2351</v>
      </c>
      <c r="N646" s="16" t="s">
        <v>43</v>
      </c>
    </row>
    <row r="647" spans="1:14" ht="15.75" customHeight="1">
      <c r="A647" s="87" t="s">
        <v>2111</v>
      </c>
      <c r="B647" s="780">
        <v>646</v>
      </c>
      <c r="C647" s="69" t="s">
        <v>2352</v>
      </c>
      <c r="D647" s="773" t="s">
        <v>168</v>
      </c>
      <c r="E647" s="773"/>
      <c r="F647" s="16" t="s">
        <v>2147</v>
      </c>
      <c r="G647" s="164" t="s">
        <v>59</v>
      </c>
      <c r="H647" s="46" t="s">
        <v>2353</v>
      </c>
      <c r="I647" s="46" t="s">
        <v>843</v>
      </c>
      <c r="J647" s="16">
        <v>2016</v>
      </c>
      <c r="K647" s="164" t="s">
        <v>25</v>
      </c>
      <c r="L647" s="165" t="s">
        <v>5200</v>
      </c>
      <c r="M647" s="46" t="s">
        <v>2355</v>
      </c>
      <c r="N647" s="16" t="s">
        <v>43</v>
      </c>
    </row>
    <row r="648" spans="1:14" ht="15.75" customHeight="1">
      <c r="A648" s="87" t="s">
        <v>2111</v>
      </c>
      <c r="B648" s="780">
        <v>647</v>
      </c>
      <c r="C648" s="69" t="s">
        <v>2356</v>
      </c>
      <c r="D648" s="773" t="s">
        <v>718</v>
      </c>
      <c r="E648" s="773"/>
      <c r="F648" s="16" t="s">
        <v>2147</v>
      </c>
      <c r="G648" s="164" t="s">
        <v>59</v>
      </c>
      <c r="H648" s="46" t="s">
        <v>1630</v>
      </c>
      <c r="I648" s="46" t="s">
        <v>424</v>
      </c>
      <c r="J648" s="16">
        <v>2016</v>
      </c>
      <c r="K648" s="164" t="s">
        <v>26</v>
      </c>
      <c r="L648" s="165" t="s">
        <v>5200</v>
      </c>
      <c r="M648" s="46" t="s">
        <v>2358</v>
      </c>
      <c r="N648" s="16" t="s">
        <v>43</v>
      </c>
    </row>
    <row r="649" spans="1:14" ht="15.75" customHeight="1">
      <c r="A649" s="87" t="s">
        <v>2111</v>
      </c>
      <c r="B649" s="780">
        <v>648</v>
      </c>
      <c r="C649" s="69" t="s">
        <v>2359</v>
      </c>
      <c r="D649" s="773" t="s">
        <v>168</v>
      </c>
      <c r="E649" s="773"/>
      <c r="F649" s="16" t="s">
        <v>2147</v>
      </c>
      <c r="G649" s="164" t="s">
        <v>59</v>
      </c>
      <c r="H649" s="46" t="s">
        <v>1467</v>
      </c>
      <c r="I649" s="46" t="s">
        <v>1468</v>
      </c>
      <c r="J649" s="16">
        <v>2016</v>
      </c>
      <c r="K649" s="164" t="s">
        <v>24</v>
      </c>
      <c r="L649" s="165" t="s">
        <v>5200</v>
      </c>
      <c r="M649" s="46" t="s">
        <v>2351</v>
      </c>
      <c r="N649" s="16" t="s">
        <v>43</v>
      </c>
    </row>
    <row r="650" spans="1:14" ht="15.75" customHeight="1">
      <c r="A650" s="87" t="s">
        <v>2111</v>
      </c>
      <c r="B650" s="780">
        <v>649</v>
      </c>
      <c r="C650" s="69" t="s">
        <v>2361</v>
      </c>
      <c r="D650" s="773" t="s">
        <v>168</v>
      </c>
      <c r="E650" s="773"/>
      <c r="F650" s="16" t="s">
        <v>2147</v>
      </c>
      <c r="G650" s="164" t="s">
        <v>59</v>
      </c>
      <c r="H650" s="46" t="s">
        <v>2353</v>
      </c>
      <c r="I650" s="46" t="s">
        <v>843</v>
      </c>
      <c r="J650" s="16">
        <v>2016</v>
      </c>
      <c r="K650" s="164" t="s">
        <v>25</v>
      </c>
      <c r="L650" s="165" t="s">
        <v>5200</v>
      </c>
      <c r="M650" s="46" t="s">
        <v>2362</v>
      </c>
      <c r="N650" s="16" t="s">
        <v>43</v>
      </c>
    </row>
    <row r="651" spans="1:14" ht="15.75" customHeight="1">
      <c r="A651" s="87" t="s">
        <v>2111</v>
      </c>
      <c r="B651" s="780">
        <v>650</v>
      </c>
      <c r="C651" s="69" t="s">
        <v>2363</v>
      </c>
      <c r="D651" s="773" t="s">
        <v>168</v>
      </c>
      <c r="E651" s="773"/>
      <c r="F651" s="16" t="s">
        <v>2147</v>
      </c>
      <c r="G651" s="164" t="s">
        <v>5244</v>
      </c>
      <c r="H651" s="46" t="s">
        <v>2344</v>
      </c>
      <c r="I651" s="46" t="s">
        <v>2345</v>
      </c>
      <c r="J651" s="16">
        <v>2016</v>
      </c>
      <c r="K651" s="164" t="s">
        <v>24</v>
      </c>
      <c r="L651" s="165" t="s">
        <v>28</v>
      </c>
      <c r="M651" s="46" t="s">
        <v>2365</v>
      </c>
      <c r="N651" s="16" t="s">
        <v>43</v>
      </c>
    </row>
    <row r="652" spans="1:14" ht="15.75" customHeight="1">
      <c r="A652" s="87" t="s">
        <v>2111</v>
      </c>
      <c r="B652" s="780">
        <v>651</v>
      </c>
      <c r="C652" s="69" t="s">
        <v>2366</v>
      </c>
      <c r="D652" s="773" t="s">
        <v>168</v>
      </c>
      <c r="E652" s="773"/>
      <c r="F652" s="16" t="s">
        <v>2147</v>
      </c>
      <c r="G652" s="164" t="s">
        <v>5244</v>
      </c>
      <c r="H652" s="46" t="s">
        <v>2367</v>
      </c>
      <c r="I652" s="46" t="s">
        <v>2368</v>
      </c>
      <c r="J652" s="16">
        <v>2016</v>
      </c>
      <c r="K652" s="164" t="s">
        <v>27</v>
      </c>
      <c r="L652" s="165" t="s">
        <v>31</v>
      </c>
      <c r="M652" s="46" t="s">
        <v>2369</v>
      </c>
      <c r="N652" s="16" t="s">
        <v>43</v>
      </c>
    </row>
    <row r="653" spans="1:14" ht="15.75" customHeight="1">
      <c r="A653" s="87" t="s">
        <v>2111</v>
      </c>
      <c r="B653" s="780">
        <v>652</v>
      </c>
      <c r="C653" s="69" t="s">
        <v>2370</v>
      </c>
      <c r="D653" s="773" t="s">
        <v>168</v>
      </c>
      <c r="E653" s="773"/>
      <c r="F653" s="16" t="s">
        <v>2147</v>
      </c>
      <c r="G653" s="164" t="s">
        <v>5244</v>
      </c>
      <c r="H653" s="46" t="s">
        <v>2371</v>
      </c>
      <c r="I653" s="46" t="s">
        <v>573</v>
      </c>
      <c r="J653" s="16">
        <v>2016</v>
      </c>
      <c r="K653" s="164" t="s">
        <v>26</v>
      </c>
      <c r="L653" s="165" t="s">
        <v>30</v>
      </c>
      <c r="M653" s="46" t="s">
        <v>2373</v>
      </c>
      <c r="N653" s="16" t="s">
        <v>43</v>
      </c>
    </row>
    <row r="654" spans="1:14" ht="15.75" customHeight="1">
      <c r="A654" s="87" t="s">
        <v>2111</v>
      </c>
      <c r="B654" s="780">
        <v>653</v>
      </c>
      <c r="C654" s="69" t="s">
        <v>2374</v>
      </c>
      <c r="D654" s="773" t="s">
        <v>168</v>
      </c>
      <c r="E654" s="773"/>
      <c r="F654" s="16" t="s">
        <v>2147</v>
      </c>
      <c r="G654" s="164" t="s">
        <v>59</v>
      </c>
      <c r="H654" s="46" t="s">
        <v>2375</v>
      </c>
      <c r="I654" s="46" t="s">
        <v>2376</v>
      </c>
      <c r="J654" s="16">
        <v>2016</v>
      </c>
      <c r="K654" s="164" t="s">
        <v>5200</v>
      </c>
      <c r="L654" s="165" t="s">
        <v>5200</v>
      </c>
      <c r="M654" s="46" t="s">
        <v>2378</v>
      </c>
      <c r="N654" s="16" t="s">
        <v>43</v>
      </c>
    </row>
    <row r="655" spans="1:14" ht="15.75" customHeight="1">
      <c r="A655" s="87" t="s">
        <v>2111</v>
      </c>
      <c r="B655" s="780">
        <v>654</v>
      </c>
      <c r="C655" s="69" t="s">
        <v>2379</v>
      </c>
      <c r="D655" s="773" t="s">
        <v>168</v>
      </c>
      <c r="E655" s="773"/>
      <c r="F655" s="16" t="s">
        <v>2147</v>
      </c>
      <c r="G655" s="164" t="s">
        <v>5244</v>
      </c>
      <c r="H655" s="46" t="s">
        <v>2380</v>
      </c>
      <c r="I655" s="46" t="s">
        <v>2381</v>
      </c>
      <c r="J655" s="16">
        <v>2015</v>
      </c>
      <c r="K655" s="164" t="s">
        <v>24</v>
      </c>
      <c r="L655" s="165" t="s">
        <v>28</v>
      </c>
      <c r="M655" s="46" t="s">
        <v>2383</v>
      </c>
      <c r="N655" s="16" t="s">
        <v>1380</v>
      </c>
    </row>
    <row r="656" spans="1:14" ht="15.75" customHeight="1">
      <c r="A656" s="87" t="s">
        <v>2111</v>
      </c>
      <c r="B656" s="780">
        <v>655</v>
      </c>
      <c r="C656" s="69" t="s">
        <v>2384</v>
      </c>
      <c r="D656" s="773" t="s">
        <v>168</v>
      </c>
      <c r="E656" s="773"/>
      <c r="F656" s="16" t="s">
        <v>2147</v>
      </c>
      <c r="G656" s="164" t="s">
        <v>59</v>
      </c>
      <c r="H656" s="46" t="s">
        <v>804</v>
      </c>
      <c r="I656" s="46" t="s">
        <v>805</v>
      </c>
      <c r="J656" s="16">
        <v>2015</v>
      </c>
      <c r="K656" s="164" t="s">
        <v>25</v>
      </c>
      <c r="L656" s="165" t="s">
        <v>5200</v>
      </c>
      <c r="M656" s="46" t="s">
        <v>2385</v>
      </c>
      <c r="N656" s="16" t="s">
        <v>43</v>
      </c>
    </row>
    <row r="657" spans="1:14" ht="15.75" customHeight="1">
      <c r="A657" s="87" t="s">
        <v>2111</v>
      </c>
      <c r="B657" s="780">
        <v>656</v>
      </c>
      <c r="C657" s="69" t="s">
        <v>2386</v>
      </c>
      <c r="D657" s="772" t="s">
        <v>72</v>
      </c>
      <c r="E657" s="772"/>
      <c r="F657" s="16" t="s">
        <v>2147</v>
      </c>
      <c r="G657" s="164" t="s">
        <v>59</v>
      </c>
      <c r="H657" s="46" t="s">
        <v>804</v>
      </c>
      <c r="I657" s="46" t="s">
        <v>805</v>
      </c>
      <c r="J657" s="16">
        <v>2015</v>
      </c>
      <c r="K657" s="164" t="s">
        <v>25</v>
      </c>
      <c r="L657" s="165" t="s">
        <v>5200</v>
      </c>
      <c r="M657" s="46" t="s">
        <v>2314</v>
      </c>
      <c r="N657" s="16" t="s">
        <v>43</v>
      </c>
    </row>
    <row r="658" spans="1:14" ht="15.75" customHeight="1">
      <c r="A658" s="87" t="s">
        <v>2111</v>
      </c>
      <c r="B658" s="780">
        <v>657</v>
      </c>
      <c r="C658" s="69" t="s">
        <v>2388</v>
      </c>
      <c r="D658" s="773" t="s">
        <v>72</v>
      </c>
      <c r="E658" s="773"/>
      <c r="F658" s="16" t="s">
        <v>2147</v>
      </c>
      <c r="G658" s="164" t="s">
        <v>5244</v>
      </c>
      <c r="H658" s="46" t="s">
        <v>2389</v>
      </c>
      <c r="I658" s="46" t="s">
        <v>2390</v>
      </c>
      <c r="J658" s="16">
        <v>2015</v>
      </c>
      <c r="K658" s="164" t="s">
        <v>25</v>
      </c>
      <c r="L658" s="165" t="s">
        <v>29</v>
      </c>
      <c r="M658" s="46" t="s">
        <v>2391</v>
      </c>
      <c r="N658" s="16" t="s">
        <v>43</v>
      </c>
    </row>
    <row r="659" spans="1:14" ht="15.75" customHeight="1">
      <c r="A659" s="87" t="s">
        <v>2111</v>
      </c>
      <c r="B659" s="780">
        <v>658</v>
      </c>
      <c r="C659" s="69" t="s">
        <v>2392</v>
      </c>
      <c r="D659" s="773" t="s">
        <v>2247</v>
      </c>
      <c r="E659" s="773"/>
      <c r="F659" s="16" t="s">
        <v>2147</v>
      </c>
      <c r="G659" s="168" t="s">
        <v>10999</v>
      </c>
      <c r="H659" s="46" t="s">
        <v>992</v>
      </c>
      <c r="I659" s="46" t="s">
        <v>993</v>
      </c>
      <c r="J659" s="16">
        <v>2015</v>
      </c>
      <c r="K659" s="164" t="s">
        <v>25</v>
      </c>
      <c r="L659" s="165" t="s">
        <v>29</v>
      </c>
      <c r="M659" s="46" t="s">
        <v>2336</v>
      </c>
      <c r="N659" s="16" t="s">
        <v>43</v>
      </c>
    </row>
    <row r="660" spans="1:14" ht="15.75" customHeight="1">
      <c r="A660" s="87" t="s">
        <v>2111</v>
      </c>
      <c r="B660" s="780">
        <v>659</v>
      </c>
      <c r="C660" s="69" t="s">
        <v>2393</v>
      </c>
      <c r="D660" s="773" t="s">
        <v>72</v>
      </c>
      <c r="E660" s="773"/>
      <c r="F660" s="16" t="s">
        <v>2147</v>
      </c>
      <c r="G660" s="164" t="s">
        <v>5244</v>
      </c>
      <c r="H660" s="46" t="s">
        <v>2389</v>
      </c>
      <c r="I660" s="46" t="s">
        <v>2390</v>
      </c>
      <c r="J660" s="16">
        <v>2015</v>
      </c>
      <c r="K660" s="164" t="s">
        <v>25</v>
      </c>
      <c r="L660" s="165" t="s">
        <v>29</v>
      </c>
      <c r="M660" s="46" t="s">
        <v>2365</v>
      </c>
      <c r="N660" s="16" t="s">
        <v>43</v>
      </c>
    </row>
    <row r="661" spans="1:14" ht="15.75" customHeight="1">
      <c r="A661" s="87" t="s">
        <v>2111</v>
      </c>
      <c r="B661" s="780">
        <v>660</v>
      </c>
      <c r="C661" s="69" t="s">
        <v>2394</v>
      </c>
      <c r="D661" s="773" t="s">
        <v>72</v>
      </c>
      <c r="E661" s="773"/>
      <c r="F661" s="16" t="s">
        <v>2147</v>
      </c>
      <c r="G661" s="164" t="s">
        <v>59</v>
      </c>
      <c r="H661" s="46" t="s">
        <v>804</v>
      </c>
      <c r="I661" s="46" t="s">
        <v>805</v>
      </c>
      <c r="J661" s="16">
        <v>2015</v>
      </c>
      <c r="K661" s="164" t="s">
        <v>25</v>
      </c>
      <c r="L661" s="165" t="s">
        <v>5200</v>
      </c>
      <c r="M661" s="46" t="s">
        <v>2396</v>
      </c>
      <c r="N661" s="16" t="s">
        <v>43</v>
      </c>
    </row>
    <row r="662" spans="1:14" ht="15.75" customHeight="1">
      <c r="A662" s="87" t="s">
        <v>2111</v>
      </c>
      <c r="B662" s="780">
        <v>661</v>
      </c>
      <c r="C662" s="69" t="s">
        <v>2397</v>
      </c>
      <c r="D662" s="773" t="s">
        <v>72</v>
      </c>
      <c r="E662" s="773"/>
      <c r="F662" s="16" t="s">
        <v>2147</v>
      </c>
      <c r="G662" s="164" t="s">
        <v>59</v>
      </c>
      <c r="H662" s="46" t="s">
        <v>1068</v>
      </c>
      <c r="I662" s="46" t="s">
        <v>1069</v>
      </c>
      <c r="J662" s="16">
        <v>2015</v>
      </c>
      <c r="K662" s="164" t="s">
        <v>24</v>
      </c>
      <c r="L662" s="165" t="s">
        <v>5200</v>
      </c>
      <c r="M662" s="46" t="s">
        <v>2399</v>
      </c>
      <c r="N662" s="16" t="s">
        <v>43</v>
      </c>
    </row>
    <row r="663" spans="1:14" ht="15.75" customHeight="1">
      <c r="A663" s="87" t="s">
        <v>2111</v>
      </c>
      <c r="B663" s="780">
        <v>662</v>
      </c>
      <c r="C663" s="69" t="s">
        <v>2400</v>
      </c>
      <c r="D663" s="773" t="s">
        <v>72</v>
      </c>
      <c r="E663" s="773"/>
      <c r="F663" s="16" t="s">
        <v>2147</v>
      </c>
      <c r="G663" s="164" t="s">
        <v>59</v>
      </c>
      <c r="H663" s="46" t="s">
        <v>804</v>
      </c>
      <c r="I663" s="46" t="s">
        <v>805</v>
      </c>
      <c r="J663" s="16">
        <v>2015</v>
      </c>
      <c r="K663" s="164" t="s">
        <v>25</v>
      </c>
      <c r="L663" s="165" t="s">
        <v>5200</v>
      </c>
      <c r="M663" s="46" t="s">
        <v>2402</v>
      </c>
      <c r="N663" s="16" t="s">
        <v>43</v>
      </c>
    </row>
    <row r="664" spans="1:14" ht="15.75" customHeight="1">
      <c r="A664" s="87" t="s">
        <v>2111</v>
      </c>
      <c r="B664" s="780">
        <v>663</v>
      </c>
      <c r="C664" s="69" t="s">
        <v>2403</v>
      </c>
      <c r="D664" s="773" t="s">
        <v>72</v>
      </c>
      <c r="E664" s="773"/>
      <c r="F664" s="16" t="s">
        <v>2147</v>
      </c>
      <c r="G664" s="164" t="s">
        <v>59</v>
      </c>
      <c r="H664" s="46" t="s">
        <v>804</v>
      </c>
      <c r="I664" s="46" t="s">
        <v>1986</v>
      </c>
      <c r="J664" s="16">
        <v>2015</v>
      </c>
      <c r="K664" s="164" t="s">
        <v>27</v>
      </c>
      <c r="L664" s="165" t="s">
        <v>5200</v>
      </c>
      <c r="M664" s="46" t="s">
        <v>2405</v>
      </c>
      <c r="N664" s="16" t="s">
        <v>43</v>
      </c>
    </row>
    <row r="665" spans="1:14" ht="15.75" customHeight="1">
      <c r="A665" s="87" t="s">
        <v>2111</v>
      </c>
      <c r="B665" s="780">
        <v>664</v>
      </c>
      <c r="C665" s="69" t="s">
        <v>2406</v>
      </c>
      <c r="D665" s="773" t="s">
        <v>72</v>
      </c>
      <c r="E665" s="773"/>
      <c r="F665" s="16" t="s">
        <v>2147</v>
      </c>
      <c r="G665" s="164" t="s">
        <v>59</v>
      </c>
      <c r="H665" s="46" t="s">
        <v>804</v>
      </c>
      <c r="I665" s="46" t="s">
        <v>805</v>
      </c>
      <c r="J665" s="16">
        <v>2015</v>
      </c>
      <c r="K665" s="164" t="s">
        <v>25</v>
      </c>
      <c r="L665" s="165" t="s">
        <v>5200</v>
      </c>
      <c r="M665" s="46" t="s">
        <v>2408</v>
      </c>
      <c r="N665" s="16" t="s">
        <v>43</v>
      </c>
    </row>
    <row r="666" spans="1:14" ht="15.75" customHeight="1">
      <c r="A666" s="87" t="s">
        <v>2111</v>
      </c>
      <c r="B666" s="780">
        <v>665</v>
      </c>
      <c r="C666" s="69" t="s">
        <v>2409</v>
      </c>
      <c r="D666" s="773" t="s">
        <v>72</v>
      </c>
      <c r="E666" s="773"/>
      <c r="F666" s="16" t="s">
        <v>2147</v>
      </c>
      <c r="G666" s="164" t="s">
        <v>59</v>
      </c>
      <c r="H666" s="46" t="s">
        <v>1024</v>
      </c>
      <c r="I666" s="46" t="s">
        <v>430</v>
      </c>
      <c r="J666" s="16">
        <v>2015</v>
      </c>
      <c r="K666" s="164" t="s">
        <v>26</v>
      </c>
      <c r="L666" s="165" t="s">
        <v>5200</v>
      </c>
      <c r="M666" s="46" t="s">
        <v>2314</v>
      </c>
      <c r="N666" s="16" t="s">
        <v>43</v>
      </c>
    </row>
    <row r="667" spans="1:14" ht="15.75" customHeight="1">
      <c r="A667" s="87" t="s">
        <v>2111</v>
      </c>
      <c r="B667" s="780">
        <v>666</v>
      </c>
      <c r="C667" s="69" t="s">
        <v>2411</v>
      </c>
      <c r="D667" s="773" t="s">
        <v>72</v>
      </c>
      <c r="E667" s="773"/>
      <c r="F667" s="16" t="s">
        <v>2147</v>
      </c>
      <c r="G667" s="164" t="s">
        <v>59</v>
      </c>
      <c r="H667" s="46" t="s">
        <v>1467</v>
      </c>
      <c r="I667" s="46" t="s">
        <v>1468</v>
      </c>
      <c r="J667" s="16">
        <v>2015</v>
      </c>
      <c r="K667" s="164" t="s">
        <v>24</v>
      </c>
      <c r="L667" s="165" t="s">
        <v>5200</v>
      </c>
      <c r="M667" s="46" t="s">
        <v>2413</v>
      </c>
      <c r="N667" s="16" t="s">
        <v>43</v>
      </c>
    </row>
    <row r="668" spans="1:14" ht="15.75" customHeight="1">
      <c r="A668" s="87" t="s">
        <v>2111</v>
      </c>
      <c r="B668" s="780">
        <v>667</v>
      </c>
      <c r="C668" s="69" t="s">
        <v>2414</v>
      </c>
      <c r="D668" s="773" t="s">
        <v>72</v>
      </c>
      <c r="E668" s="773"/>
      <c r="F668" s="16" t="s">
        <v>2147</v>
      </c>
      <c r="G668" s="164" t="s">
        <v>5244</v>
      </c>
      <c r="H668" s="46" t="s">
        <v>2344</v>
      </c>
      <c r="I668" s="46" t="s">
        <v>2345</v>
      </c>
      <c r="J668" s="16">
        <v>2015</v>
      </c>
      <c r="K668" s="164" t="s">
        <v>25</v>
      </c>
      <c r="L668" s="165" t="s">
        <v>29</v>
      </c>
      <c r="M668" s="46" t="s">
        <v>2416</v>
      </c>
      <c r="N668" s="16" t="s">
        <v>43</v>
      </c>
    </row>
    <row r="669" spans="1:14" ht="15.75" customHeight="1">
      <c r="A669" s="87" t="s">
        <v>2111</v>
      </c>
      <c r="B669" s="780">
        <v>668</v>
      </c>
      <c r="C669" s="69" t="s">
        <v>2417</v>
      </c>
      <c r="D669" s="773" t="s">
        <v>51</v>
      </c>
      <c r="E669" s="773"/>
      <c r="F669" s="16" t="s">
        <v>2147</v>
      </c>
      <c r="G669" s="164" t="s">
        <v>5244</v>
      </c>
      <c r="H669" s="46" t="s">
        <v>2418</v>
      </c>
      <c r="I669" s="46" t="s">
        <v>2419</v>
      </c>
      <c r="J669" s="16">
        <v>2015</v>
      </c>
      <c r="K669" s="164" t="s">
        <v>25</v>
      </c>
      <c r="L669" s="165" t="s">
        <v>29</v>
      </c>
      <c r="M669" s="46" t="s">
        <v>2362</v>
      </c>
      <c r="N669" s="16" t="s">
        <v>43</v>
      </c>
    </row>
    <row r="670" spans="1:14" ht="15.75" customHeight="1">
      <c r="A670" s="87" t="s">
        <v>2111</v>
      </c>
      <c r="B670" s="780">
        <v>669</v>
      </c>
      <c r="C670" s="69" t="s">
        <v>2421</v>
      </c>
      <c r="D670" s="773" t="s">
        <v>51</v>
      </c>
      <c r="E670" s="773"/>
      <c r="F670" s="16" t="s">
        <v>2147</v>
      </c>
      <c r="G670" s="164" t="s">
        <v>59</v>
      </c>
      <c r="H670" s="46" t="s">
        <v>523</v>
      </c>
      <c r="I670" s="46" t="s">
        <v>447</v>
      </c>
      <c r="J670" s="16">
        <v>2015</v>
      </c>
      <c r="K670" s="164" t="s">
        <v>27</v>
      </c>
      <c r="L670" s="165" t="s">
        <v>5200</v>
      </c>
      <c r="M670" s="46" t="s">
        <v>2423</v>
      </c>
      <c r="N670" s="16" t="s">
        <v>43</v>
      </c>
    </row>
    <row r="671" spans="1:14" ht="15.75" customHeight="1">
      <c r="A671" s="87" t="s">
        <v>2111</v>
      </c>
      <c r="B671" s="780">
        <v>670</v>
      </c>
      <c r="C671" s="69" t="s">
        <v>2424</v>
      </c>
      <c r="D671" s="773" t="s">
        <v>51</v>
      </c>
      <c r="E671" s="773"/>
      <c r="F671" s="16" t="s">
        <v>2147</v>
      </c>
      <c r="G671" s="164" t="s">
        <v>59</v>
      </c>
      <c r="H671" s="46" t="s">
        <v>1980</v>
      </c>
      <c r="I671" s="46" t="s">
        <v>469</v>
      </c>
      <c r="J671" s="16">
        <v>2015</v>
      </c>
      <c r="K671" s="164" t="s">
        <v>27</v>
      </c>
      <c r="L671" s="165" t="s">
        <v>5200</v>
      </c>
      <c r="M671" s="46" t="s">
        <v>2426</v>
      </c>
      <c r="N671" s="16" t="s">
        <v>43</v>
      </c>
    </row>
    <row r="672" spans="1:14" ht="15.75" customHeight="1">
      <c r="A672" s="87" t="s">
        <v>2111</v>
      </c>
      <c r="B672" s="780">
        <v>671</v>
      </c>
      <c r="C672" s="69" t="s">
        <v>2427</v>
      </c>
      <c r="D672" s="773" t="s">
        <v>718</v>
      </c>
      <c r="E672" s="773"/>
      <c r="F672" s="16" t="s">
        <v>2147</v>
      </c>
      <c r="G672" s="164" t="s">
        <v>5244</v>
      </c>
      <c r="H672" s="46" t="s">
        <v>2371</v>
      </c>
      <c r="I672" s="46" t="s">
        <v>573</v>
      </c>
      <c r="J672" s="16">
        <v>2015</v>
      </c>
      <c r="K672" s="164" t="s">
        <v>25</v>
      </c>
      <c r="L672" s="165" t="s">
        <v>29</v>
      </c>
      <c r="M672" s="46" t="s">
        <v>2429</v>
      </c>
      <c r="N672" s="16" t="s">
        <v>43</v>
      </c>
    </row>
    <row r="673" spans="1:14" ht="15.75" customHeight="1">
      <c r="A673" s="87" t="s">
        <v>2111</v>
      </c>
      <c r="B673" s="780">
        <v>672</v>
      </c>
      <c r="C673" s="69" t="s">
        <v>2430</v>
      </c>
      <c r="D673" s="773" t="s">
        <v>2309</v>
      </c>
      <c r="E673" s="773"/>
      <c r="F673" s="16" t="s">
        <v>2147</v>
      </c>
      <c r="G673" s="164" t="s">
        <v>190</v>
      </c>
      <c r="H673" s="46" t="s">
        <v>826</v>
      </c>
      <c r="I673" s="46" t="s">
        <v>827</v>
      </c>
      <c r="J673" s="16">
        <v>2015</v>
      </c>
      <c r="K673" s="164" t="s">
        <v>25</v>
      </c>
      <c r="L673" s="165" t="s">
        <v>28</v>
      </c>
      <c r="M673" s="46" t="s">
        <v>2432</v>
      </c>
      <c r="N673" s="16" t="s">
        <v>43</v>
      </c>
    </row>
    <row r="674" spans="1:14" ht="15.75" customHeight="1">
      <c r="A674" s="87" t="s">
        <v>2111</v>
      </c>
      <c r="B674" s="780">
        <v>673</v>
      </c>
      <c r="C674" s="69" t="s">
        <v>2433</v>
      </c>
      <c r="D674" s="773" t="s">
        <v>2309</v>
      </c>
      <c r="E674" s="773"/>
      <c r="F674" s="16" t="s">
        <v>2147</v>
      </c>
      <c r="G674" s="164" t="s">
        <v>5244</v>
      </c>
      <c r="H674" s="46" t="s">
        <v>2367</v>
      </c>
      <c r="I674" s="46" t="s">
        <v>2368</v>
      </c>
      <c r="J674" s="16">
        <v>2015</v>
      </c>
      <c r="K674" s="164" t="s">
        <v>25</v>
      </c>
      <c r="L674" s="165" t="s">
        <v>29</v>
      </c>
      <c r="M674" s="46" t="s">
        <v>2391</v>
      </c>
      <c r="N674" s="16" t="s">
        <v>43</v>
      </c>
    </row>
    <row r="675" spans="1:14" ht="15.75" customHeight="1">
      <c r="A675" s="87" t="s">
        <v>2111</v>
      </c>
      <c r="B675" s="780">
        <v>674</v>
      </c>
      <c r="C675" s="69" t="s">
        <v>2434</v>
      </c>
      <c r="D675" s="773" t="s">
        <v>2309</v>
      </c>
      <c r="E675" s="773"/>
      <c r="F675" s="16" t="s">
        <v>2147</v>
      </c>
      <c r="G675" s="164" t="s">
        <v>190</v>
      </c>
      <c r="H675" s="46" t="s">
        <v>2435</v>
      </c>
      <c r="I675" s="46" t="s">
        <v>827</v>
      </c>
      <c r="J675" s="16">
        <v>2014</v>
      </c>
      <c r="K675" s="164" t="s">
        <v>25</v>
      </c>
      <c r="L675" s="165" t="s">
        <v>28</v>
      </c>
      <c r="M675" s="46" t="s">
        <v>2437</v>
      </c>
      <c r="N675" s="16" t="s">
        <v>43</v>
      </c>
    </row>
    <row r="676" spans="1:14" ht="15.75" customHeight="1">
      <c r="A676" s="87" t="s">
        <v>2111</v>
      </c>
      <c r="B676" s="780">
        <v>675</v>
      </c>
      <c r="C676" s="69" t="s">
        <v>2438</v>
      </c>
      <c r="D676" s="773" t="s">
        <v>718</v>
      </c>
      <c r="E676" s="773"/>
      <c r="F676" s="16" t="s">
        <v>2147</v>
      </c>
      <c r="G676" s="164" t="s">
        <v>59</v>
      </c>
      <c r="H676" s="46" t="s">
        <v>804</v>
      </c>
      <c r="I676" s="46" t="s">
        <v>805</v>
      </c>
      <c r="J676" s="16">
        <v>2014</v>
      </c>
      <c r="K676" s="164" t="s">
        <v>25</v>
      </c>
      <c r="L676" s="165" t="s">
        <v>5200</v>
      </c>
      <c r="M676" s="46" t="s">
        <v>2440</v>
      </c>
      <c r="N676" s="16" t="s">
        <v>43</v>
      </c>
    </row>
    <row r="677" spans="1:14" ht="15.75" customHeight="1">
      <c r="A677" s="87" t="s">
        <v>2111</v>
      </c>
      <c r="B677" s="780">
        <v>676</v>
      </c>
      <c r="C677" s="69" t="s">
        <v>2441</v>
      </c>
      <c r="D677" s="773" t="s">
        <v>2247</v>
      </c>
      <c r="E677" s="773"/>
      <c r="F677" s="16" t="s">
        <v>2147</v>
      </c>
      <c r="G677" s="164" t="s">
        <v>59</v>
      </c>
      <c r="H677" s="46" t="s">
        <v>1024</v>
      </c>
      <c r="I677" s="46" t="s">
        <v>430</v>
      </c>
      <c r="J677" s="16">
        <v>2014</v>
      </c>
      <c r="K677" s="164" t="s">
        <v>26</v>
      </c>
      <c r="L677" s="165" t="s">
        <v>5200</v>
      </c>
      <c r="M677" s="46" t="s">
        <v>2443</v>
      </c>
      <c r="N677" s="16" t="s">
        <v>43</v>
      </c>
    </row>
    <row r="678" spans="1:14" ht="15.75" customHeight="1">
      <c r="A678" s="87" t="s">
        <v>2111</v>
      </c>
      <c r="B678" s="780">
        <v>677</v>
      </c>
      <c r="C678" s="69" t="s">
        <v>2444</v>
      </c>
      <c r="D678" s="773" t="s">
        <v>2309</v>
      </c>
      <c r="E678" s="773"/>
      <c r="F678" s="16" t="s">
        <v>2147</v>
      </c>
      <c r="G678" s="164" t="s">
        <v>59</v>
      </c>
      <c r="H678" s="46" t="s">
        <v>804</v>
      </c>
      <c r="I678" s="46" t="s">
        <v>805</v>
      </c>
      <c r="J678" s="16">
        <v>2014</v>
      </c>
      <c r="K678" s="164" t="s">
        <v>25</v>
      </c>
      <c r="L678" s="165" t="s">
        <v>5200</v>
      </c>
      <c r="M678" s="46" t="s">
        <v>2432</v>
      </c>
      <c r="N678" s="16" t="s">
        <v>43</v>
      </c>
    </row>
    <row r="679" spans="1:14" ht="15.75" customHeight="1">
      <c r="A679" s="87" t="s">
        <v>2111</v>
      </c>
      <c r="B679" s="780">
        <v>678</v>
      </c>
      <c r="C679" s="69" t="s">
        <v>2446</v>
      </c>
      <c r="D679" s="773" t="s">
        <v>2309</v>
      </c>
      <c r="E679" s="773"/>
      <c r="F679" s="16" t="s">
        <v>2147</v>
      </c>
      <c r="G679" s="164" t="s">
        <v>59</v>
      </c>
      <c r="H679" s="46" t="s">
        <v>523</v>
      </c>
      <c r="I679" s="46" t="s">
        <v>447</v>
      </c>
      <c r="J679" s="16">
        <v>2014</v>
      </c>
      <c r="K679" s="164" t="s">
        <v>27</v>
      </c>
      <c r="L679" s="165" t="s">
        <v>5200</v>
      </c>
      <c r="M679" s="46" t="s">
        <v>2448</v>
      </c>
      <c r="N679" s="16" t="s">
        <v>43</v>
      </c>
    </row>
    <row r="680" spans="1:14" ht="15.75" customHeight="1">
      <c r="A680" s="87" t="s">
        <v>2111</v>
      </c>
      <c r="B680" s="780">
        <v>679</v>
      </c>
      <c r="C680" s="69" t="s">
        <v>2449</v>
      </c>
      <c r="D680" s="773" t="s">
        <v>2309</v>
      </c>
      <c r="E680" s="773"/>
      <c r="F680" s="16" t="s">
        <v>2147</v>
      </c>
      <c r="G680" s="164" t="s">
        <v>190</v>
      </c>
      <c r="H680" s="46" t="s">
        <v>826</v>
      </c>
      <c r="I680" s="46" t="s">
        <v>827</v>
      </c>
      <c r="J680" s="16">
        <v>2014</v>
      </c>
      <c r="K680" s="164" t="s">
        <v>25</v>
      </c>
      <c r="L680" s="165" t="s">
        <v>28</v>
      </c>
      <c r="M680" s="46" t="s">
        <v>2408</v>
      </c>
      <c r="N680" s="16" t="s">
        <v>43</v>
      </c>
    </row>
    <row r="681" spans="1:14" ht="15.75" customHeight="1">
      <c r="A681" s="87" t="s">
        <v>2111</v>
      </c>
      <c r="B681" s="780">
        <v>680</v>
      </c>
      <c r="C681" s="69" t="s">
        <v>2451</v>
      </c>
      <c r="D681" s="773" t="s">
        <v>718</v>
      </c>
      <c r="E681" s="773"/>
      <c r="F681" s="16" t="s">
        <v>2147</v>
      </c>
      <c r="G681" s="164" t="s">
        <v>59</v>
      </c>
      <c r="H681" s="46" t="s">
        <v>1967</v>
      </c>
      <c r="I681" s="46" t="s">
        <v>621</v>
      </c>
      <c r="J681" s="16">
        <v>2014</v>
      </c>
      <c r="K681" s="164" t="s">
        <v>26</v>
      </c>
      <c r="L681" s="165" t="s">
        <v>5200</v>
      </c>
      <c r="M681" s="46" t="s">
        <v>2453</v>
      </c>
      <c r="N681" s="16" t="s">
        <v>43</v>
      </c>
    </row>
    <row r="682" spans="1:14" ht="15.75" customHeight="1">
      <c r="A682" s="87" t="s">
        <v>2111</v>
      </c>
      <c r="B682" s="780">
        <v>681</v>
      </c>
      <c r="C682" s="69" t="s">
        <v>2454</v>
      </c>
      <c r="D682" s="773" t="s">
        <v>718</v>
      </c>
      <c r="E682" s="773"/>
      <c r="F682" s="16" t="s">
        <v>2147</v>
      </c>
      <c r="G682" s="164" t="s">
        <v>59</v>
      </c>
      <c r="H682" s="46" t="s">
        <v>523</v>
      </c>
      <c r="I682" s="46" t="s">
        <v>447</v>
      </c>
      <c r="J682" s="16">
        <v>2014</v>
      </c>
      <c r="K682" s="164" t="s">
        <v>27</v>
      </c>
      <c r="L682" s="165" t="s">
        <v>5200</v>
      </c>
      <c r="M682" s="46" t="s">
        <v>2455</v>
      </c>
      <c r="N682" s="16" t="s">
        <v>43</v>
      </c>
    </row>
    <row r="683" spans="1:14" ht="15.75" customHeight="1">
      <c r="A683" s="87" t="s">
        <v>2111</v>
      </c>
      <c r="B683" s="780">
        <v>682</v>
      </c>
      <c r="C683" s="69" t="s">
        <v>2456</v>
      </c>
      <c r="D683" s="773" t="s">
        <v>718</v>
      </c>
      <c r="E683" s="773"/>
      <c r="F683" s="16" t="s">
        <v>2147</v>
      </c>
      <c r="G683" s="164" t="s">
        <v>59</v>
      </c>
      <c r="H683" s="46" t="s">
        <v>2457</v>
      </c>
      <c r="I683" s="46" t="s">
        <v>380</v>
      </c>
      <c r="J683" s="16">
        <v>2014</v>
      </c>
      <c r="K683" s="164" t="s">
        <v>26</v>
      </c>
      <c r="L683" s="165" t="s">
        <v>5200</v>
      </c>
      <c r="M683" s="46" t="s">
        <v>2458</v>
      </c>
      <c r="N683" s="16" t="s">
        <v>43</v>
      </c>
    </row>
    <row r="684" spans="1:14" ht="15.75" customHeight="1">
      <c r="A684" s="87" t="s">
        <v>2111</v>
      </c>
      <c r="B684" s="780">
        <v>683</v>
      </c>
      <c r="C684" s="69" t="s">
        <v>2441</v>
      </c>
      <c r="D684" s="773" t="s">
        <v>2309</v>
      </c>
      <c r="E684" s="773" t="s">
        <v>718</v>
      </c>
      <c r="F684" s="16" t="s">
        <v>2147</v>
      </c>
      <c r="G684" s="164" t="s">
        <v>59</v>
      </c>
      <c r="H684" s="46" t="s">
        <v>1024</v>
      </c>
      <c r="I684" s="46" t="s">
        <v>430</v>
      </c>
      <c r="J684" s="16">
        <v>2014</v>
      </c>
      <c r="K684" s="164" t="s">
        <v>26</v>
      </c>
      <c r="L684" s="165" t="s">
        <v>5200</v>
      </c>
      <c r="M684" s="46" t="s">
        <v>2459</v>
      </c>
      <c r="N684" s="16" t="s">
        <v>43</v>
      </c>
    </row>
    <row r="685" spans="1:14" ht="15.75" customHeight="1">
      <c r="A685" s="87" t="s">
        <v>2111</v>
      </c>
      <c r="B685" s="780">
        <v>684</v>
      </c>
      <c r="C685" s="69" t="s">
        <v>2460</v>
      </c>
      <c r="D685" s="773" t="s">
        <v>718</v>
      </c>
      <c r="E685" s="773"/>
      <c r="F685" s="16" t="s">
        <v>2147</v>
      </c>
      <c r="G685" s="164" t="s">
        <v>5244</v>
      </c>
      <c r="H685" s="46" t="s">
        <v>2461</v>
      </c>
      <c r="I685" s="46" t="s">
        <v>2462</v>
      </c>
      <c r="J685" s="16">
        <v>2014</v>
      </c>
      <c r="K685" s="164" t="s">
        <v>26</v>
      </c>
      <c r="L685" s="165" t="s">
        <v>30</v>
      </c>
      <c r="M685" s="46" t="s">
        <v>2464</v>
      </c>
      <c r="N685" s="16" t="s">
        <v>43</v>
      </c>
    </row>
    <row r="686" spans="1:14" ht="15.75" customHeight="1">
      <c r="A686" s="87" t="s">
        <v>2111</v>
      </c>
      <c r="B686" s="780">
        <v>685</v>
      </c>
      <c r="C686" s="69" t="s">
        <v>2465</v>
      </c>
      <c r="D686" s="773" t="s">
        <v>718</v>
      </c>
      <c r="E686" s="773"/>
      <c r="F686" s="16" t="s">
        <v>2147</v>
      </c>
      <c r="G686" s="164" t="s">
        <v>3593</v>
      </c>
      <c r="H686" s="46" t="s">
        <v>2466</v>
      </c>
      <c r="I686" s="46" t="s">
        <v>2467</v>
      </c>
      <c r="J686" s="16">
        <v>2014</v>
      </c>
      <c r="K686" s="164" t="s">
        <v>24</v>
      </c>
      <c r="L686" s="165" t="s">
        <v>28</v>
      </c>
      <c r="M686" s="46" t="s">
        <v>2408</v>
      </c>
      <c r="N686" s="16" t="s">
        <v>43</v>
      </c>
    </row>
    <row r="687" spans="1:14" ht="15.75" customHeight="1">
      <c r="A687" s="87" t="s">
        <v>2111</v>
      </c>
      <c r="B687" s="780">
        <v>686</v>
      </c>
      <c r="C687" s="69" t="s">
        <v>2469</v>
      </c>
      <c r="D687" s="773" t="s">
        <v>2309</v>
      </c>
      <c r="E687" s="773" t="s">
        <v>718</v>
      </c>
      <c r="F687" s="16" t="s">
        <v>2147</v>
      </c>
      <c r="G687" s="164" t="s">
        <v>59</v>
      </c>
      <c r="H687" s="46" t="s">
        <v>1967</v>
      </c>
      <c r="I687" s="46" t="s">
        <v>621</v>
      </c>
      <c r="J687" s="16">
        <v>2014</v>
      </c>
      <c r="K687" s="164" t="s">
        <v>26</v>
      </c>
      <c r="L687" s="165" t="s">
        <v>5200</v>
      </c>
      <c r="M687" s="46" t="s">
        <v>2470</v>
      </c>
      <c r="N687" s="16" t="s">
        <v>43</v>
      </c>
    </row>
    <row r="688" spans="1:14" ht="15.75" customHeight="1">
      <c r="A688" s="87" t="s">
        <v>2111</v>
      </c>
      <c r="B688" s="780">
        <v>687</v>
      </c>
      <c r="C688" s="69" t="s">
        <v>2471</v>
      </c>
      <c r="D688" s="773" t="s">
        <v>718</v>
      </c>
      <c r="E688" s="773"/>
      <c r="F688" s="16" t="s">
        <v>2147</v>
      </c>
      <c r="G688" s="164" t="s">
        <v>59</v>
      </c>
      <c r="H688" s="46" t="s">
        <v>2457</v>
      </c>
      <c r="I688" s="46" t="s">
        <v>380</v>
      </c>
      <c r="J688" s="16">
        <v>2014</v>
      </c>
      <c r="K688" s="164" t="s">
        <v>26</v>
      </c>
      <c r="L688" s="165" t="s">
        <v>5200</v>
      </c>
      <c r="M688" s="46" t="s">
        <v>2472</v>
      </c>
      <c r="N688" s="16" t="s">
        <v>43</v>
      </c>
    </row>
    <row r="689" spans="1:14" ht="15.75" customHeight="1">
      <c r="A689" s="87" t="s">
        <v>2111</v>
      </c>
      <c r="B689" s="780">
        <v>688</v>
      </c>
      <c r="C689" s="69" t="s">
        <v>2473</v>
      </c>
      <c r="D689" s="773" t="s">
        <v>718</v>
      </c>
      <c r="E689" s="773"/>
      <c r="F689" s="16" t="s">
        <v>2147</v>
      </c>
      <c r="G689" s="164" t="s">
        <v>59</v>
      </c>
      <c r="H689" s="46" t="s">
        <v>500</v>
      </c>
      <c r="I689" s="46" t="s">
        <v>501</v>
      </c>
      <c r="J689" s="16">
        <v>2014</v>
      </c>
      <c r="K689" s="164" t="s">
        <v>25</v>
      </c>
      <c r="L689" s="165" t="s">
        <v>5200</v>
      </c>
      <c r="M689" s="46" t="s">
        <v>2314</v>
      </c>
      <c r="N689" s="16" t="s">
        <v>43</v>
      </c>
    </row>
    <row r="690" spans="1:14" ht="15.75" customHeight="1">
      <c r="A690" s="87" t="s">
        <v>2111</v>
      </c>
      <c r="B690" s="780">
        <v>689</v>
      </c>
      <c r="C690" s="69" t="s">
        <v>2474</v>
      </c>
      <c r="D690" s="773" t="s">
        <v>2309</v>
      </c>
      <c r="E690" s="773"/>
      <c r="F690" s="16" t="s">
        <v>2147</v>
      </c>
      <c r="G690" s="164" t="s">
        <v>59</v>
      </c>
      <c r="H690" s="46" t="s">
        <v>523</v>
      </c>
      <c r="I690" s="46" t="s">
        <v>447</v>
      </c>
      <c r="J690" s="16">
        <v>2014</v>
      </c>
      <c r="K690" s="164" t="s">
        <v>27</v>
      </c>
      <c r="L690" s="165" t="s">
        <v>5200</v>
      </c>
      <c r="M690" s="46" t="s">
        <v>2336</v>
      </c>
      <c r="N690" s="16" t="s">
        <v>43</v>
      </c>
    </row>
    <row r="691" spans="1:14" ht="15.75" customHeight="1">
      <c r="A691" s="87" t="s">
        <v>2111</v>
      </c>
      <c r="B691" s="780">
        <v>690</v>
      </c>
      <c r="C691" s="69" t="s">
        <v>2475</v>
      </c>
      <c r="D691" s="773" t="s">
        <v>2309</v>
      </c>
      <c r="E691" s="773"/>
      <c r="F691" s="16" t="s">
        <v>2147</v>
      </c>
      <c r="G691" s="164" t="s">
        <v>59</v>
      </c>
      <c r="H691" s="46" t="s">
        <v>2457</v>
      </c>
      <c r="I691" s="46" t="s">
        <v>380</v>
      </c>
      <c r="J691" s="16">
        <v>2014</v>
      </c>
      <c r="K691" s="164" t="s">
        <v>26</v>
      </c>
      <c r="L691" s="165" t="s">
        <v>5200</v>
      </c>
      <c r="M691" s="46" t="s">
        <v>2476</v>
      </c>
      <c r="N691" s="16" t="s">
        <v>43</v>
      </c>
    </row>
    <row r="692" spans="1:14" ht="15.75" customHeight="1">
      <c r="A692" s="87" t="s">
        <v>2111</v>
      </c>
      <c r="B692" s="780">
        <v>691</v>
      </c>
      <c r="C692" s="69" t="s">
        <v>2477</v>
      </c>
      <c r="D692" s="773" t="s">
        <v>718</v>
      </c>
      <c r="E692" s="773"/>
      <c r="F692" s="16" t="s">
        <v>2147</v>
      </c>
      <c r="G692" s="164" t="s">
        <v>59</v>
      </c>
      <c r="H692" s="46" t="s">
        <v>2457</v>
      </c>
      <c r="I692" s="46" t="s">
        <v>380</v>
      </c>
      <c r="J692" s="16">
        <v>2014</v>
      </c>
      <c r="K692" s="164" t="s">
        <v>26</v>
      </c>
      <c r="L692" s="165" t="s">
        <v>5200</v>
      </c>
      <c r="M692" s="46" t="s">
        <v>2478</v>
      </c>
      <c r="N692" s="16" t="s">
        <v>43</v>
      </c>
    </row>
    <row r="693" spans="1:14" ht="15.75" customHeight="1">
      <c r="A693" s="87" t="s">
        <v>2111</v>
      </c>
      <c r="B693" s="780">
        <v>692</v>
      </c>
      <c r="C693" s="69" t="s">
        <v>2479</v>
      </c>
      <c r="D693" s="773" t="s">
        <v>2309</v>
      </c>
      <c r="E693" s="773"/>
      <c r="F693" s="16" t="s">
        <v>2147</v>
      </c>
      <c r="G693" s="164" t="s">
        <v>59</v>
      </c>
      <c r="H693" s="46" t="s">
        <v>804</v>
      </c>
      <c r="I693" s="46" t="s">
        <v>805</v>
      </c>
      <c r="J693" s="16">
        <v>2014</v>
      </c>
      <c r="K693" s="164" t="s">
        <v>25</v>
      </c>
      <c r="L693" s="165" t="s">
        <v>5200</v>
      </c>
      <c r="M693" s="46" t="s">
        <v>2481</v>
      </c>
      <c r="N693" s="16" t="s">
        <v>43</v>
      </c>
    </row>
    <row r="694" spans="1:14" ht="15.75" customHeight="1">
      <c r="A694" s="87" t="s">
        <v>2111</v>
      </c>
      <c r="B694" s="780">
        <v>693</v>
      </c>
      <c r="C694" s="69" t="s">
        <v>2482</v>
      </c>
      <c r="D694" s="773" t="s">
        <v>2309</v>
      </c>
      <c r="E694" s="773"/>
      <c r="F694" s="16" t="s">
        <v>2147</v>
      </c>
      <c r="G694" s="164" t="s">
        <v>5244</v>
      </c>
      <c r="H694" s="46" t="s">
        <v>2483</v>
      </c>
      <c r="I694" s="46" t="s">
        <v>2484</v>
      </c>
      <c r="J694" s="16">
        <v>2014</v>
      </c>
      <c r="K694" s="164" t="s">
        <v>24</v>
      </c>
      <c r="L694" s="165" t="s">
        <v>28</v>
      </c>
      <c r="M694" s="46" t="s">
        <v>2486</v>
      </c>
      <c r="N694" s="16" t="s">
        <v>43</v>
      </c>
    </row>
    <row r="695" spans="1:14" ht="15.75" customHeight="1">
      <c r="A695" s="87" t="s">
        <v>2111</v>
      </c>
      <c r="B695" s="780">
        <v>694</v>
      </c>
      <c r="C695" s="69" t="s">
        <v>2487</v>
      </c>
      <c r="D695" s="773" t="s">
        <v>718</v>
      </c>
      <c r="E695" s="773"/>
      <c r="F695" s="16" t="s">
        <v>2147</v>
      </c>
      <c r="G695" s="164" t="s">
        <v>59</v>
      </c>
      <c r="H695" s="46" t="s">
        <v>523</v>
      </c>
      <c r="I695" s="46" t="s">
        <v>447</v>
      </c>
      <c r="J695" s="16">
        <v>2013</v>
      </c>
      <c r="K695" s="164" t="s">
        <v>27</v>
      </c>
      <c r="L695" s="165" t="s">
        <v>5200</v>
      </c>
      <c r="M695" s="46" t="s">
        <v>2488</v>
      </c>
      <c r="N695" s="16" t="s">
        <v>43</v>
      </c>
    </row>
    <row r="696" spans="1:14" ht="15.75" customHeight="1">
      <c r="A696" s="87" t="s">
        <v>2111</v>
      </c>
      <c r="B696" s="780">
        <v>695</v>
      </c>
      <c r="C696" s="69" t="s">
        <v>2489</v>
      </c>
      <c r="D696" s="773" t="s">
        <v>2309</v>
      </c>
      <c r="E696" s="773"/>
      <c r="F696" s="16" t="s">
        <v>2147</v>
      </c>
      <c r="G696" s="164" t="s">
        <v>190</v>
      </c>
      <c r="H696" s="46" t="s">
        <v>826</v>
      </c>
      <c r="I696" s="46" t="s">
        <v>827</v>
      </c>
      <c r="J696" s="16">
        <v>2013</v>
      </c>
      <c r="K696" s="164" t="s">
        <v>25</v>
      </c>
      <c r="L696" s="165" t="s">
        <v>28</v>
      </c>
      <c r="M696" s="46" t="s">
        <v>2490</v>
      </c>
      <c r="N696" s="16" t="s">
        <v>43</v>
      </c>
    </row>
    <row r="697" spans="1:14" ht="15.75" customHeight="1">
      <c r="A697" s="87" t="s">
        <v>2111</v>
      </c>
      <c r="B697" s="780">
        <v>696</v>
      </c>
      <c r="C697" s="69" t="s">
        <v>2491</v>
      </c>
      <c r="D697" s="773" t="s">
        <v>2309</v>
      </c>
      <c r="E697" s="773"/>
      <c r="F697" s="16" t="s">
        <v>2147</v>
      </c>
      <c r="G697" s="164" t="s">
        <v>59</v>
      </c>
      <c r="H697" s="46" t="s">
        <v>60</v>
      </c>
      <c r="I697" s="46" t="s">
        <v>61</v>
      </c>
      <c r="J697" s="16">
        <v>2013</v>
      </c>
      <c r="K697" s="164" t="s">
        <v>27</v>
      </c>
      <c r="L697" s="165" t="s">
        <v>5200</v>
      </c>
      <c r="M697" s="46" t="s">
        <v>2493</v>
      </c>
      <c r="N697" s="16" t="s">
        <v>43</v>
      </c>
    </row>
    <row r="698" spans="1:14" ht="15.75" customHeight="1">
      <c r="A698" s="87" t="s">
        <v>2111</v>
      </c>
      <c r="B698" s="780">
        <v>697</v>
      </c>
      <c r="C698" s="69" t="s">
        <v>2494</v>
      </c>
      <c r="D698" s="773" t="s">
        <v>2309</v>
      </c>
      <c r="E698" s="773"/>
      <c r="F698" s="16" t="s">
        <v>2147</v>
      </c>
      <c r="G698" s="164" t="s">
        <v>59</v>
      </c>
      <c r="H698" s="46" t="s">
        <v>804</v>
      </c>
      <c r="I698" s="46" t="s">
        <v>805</v>
      </c>
      <c r="J698" s="16">
        <v>2013</v>
      </c>
      <c r="K698" s="164" t="s">
        <v>25</v>
      </c>
      <c r="L698" s="165" t="s">
        <v>5200</v>
      </c>
      <c r="M698" s="46" t="s">
        <v>2495</v>
      </c>
      <c r="N698" s="16" t="s">
        <v>43</v>
      </c>
    </row>
    <row r="699" spans="1:14" ht="15.75" customHeight="1">
      <c r="A699" s="87" t="s">
        <v>2111</v>
      </c>
      <c r="B699" s="780">
        <v>698</v>
      </c>
      <c r="C699" s="69" t="s">
        <v>2496</v>
      </c>
      <c r="D699" s="773" t="s">
        <v>2309</v>
      </c>
      <c r="E699" s="773" t="s">
        <v>718</v>
      </c>
      <c r="F699" s="16" t="s">
        <v>2147</v>
      </c>
      <c r="G699" s="164" t="s">
        <v>59</v>
      </c>
      <c r="H699" s="46" t="s">
        <v>523</v>
      </c>
      <c r="I699" s="46" t="s">
        <v>447</v>
      </c>
      <c r="J699" s="16">
        <v>2013</v>
      </c>
      <c r="K699" s="164" t="s">
        <v>27</v>
      </c>
      <c r="L699" s="165" t="s">
        <v>5200</v>
      </c>
      <c r="M699" s="46" t="s">
        <v>2342</v>
      </c>
      <c r="N699" s="16" t="s">
        <v>43</v>
      </c>
    </row>
    <row r="700" spans="1:14" ht="15.75" customHeight="1">
      <c r="A700" s="87" t="s">
        <v>2111</v>
      </c>
      <c r="B700" s="780">
        <v>699</v>
      </c>
      <c r="C700" s="69" t="s">
        <v>2497</v>
      </c>
      <c r="D700" s="773" t="s">
        <v>2309</v>
      </c>
      <c r="E700" s="773" t="s">
        <v>718</v>
      </c>
      <c r="F700" s="16" t="s">
        <v>2147</v>
      </c>
      <c r="G700" s="164" t="s">
        <v>59</v>
      </c>
      <c r="H700" s="46" t="s">
        <v>523</v>
      </c>
      <c r="I700" s="46" t="s">
        <v>447</v>
      </c>
      <c r="J700" s="16">
        <v>2013</v>
      </c>
      <c r="K700" s="164" t="s">
        <v>27</v>
      </c>
      <c r="L700" s="165" t="s">
        <v>5200</v>
      </c>
      <c r="M700" s="46" t="s">
        <v>2498</v>
      </c>
      <c r="N700" s="16" t="s">
        <v>43</v>
      </c>
    </row>
    <row r="701" spans="1:14" ht="15.75" customHeight="1">
      <c r="A701" s="87" t="s">
        <v>2111</v>
      </c>
      <c r="B701" s="780">
        <v>700</v>
      </c>
      <c r="C701" s="69" t="s">
        <v>2499</v>
      </c>
      <c r="D701" s="772" t="s">
        <v>718</v>
      </c>
      <c r="E701" s="772"/>
      <c r="F701" s="16" t="s">
        <v>2147</v>
      </c>
      <c r="G701" s="164" t="s">
        <v>190</v>
      </c>
      <c r="H701" s="46" t="s">
        <v>826</v>
      </c>
      <c r="I701" s="46" t="s">
        <v>827</v>
      </c>
      <c r="J701" s="16">
        <v>2013</v>
      </c>
      <c r="K701" s="164" t="s">
        <v>25</v>
      </c>
      <c r="L701" s="165" t="s">
        <v>28</v>
      </c>
      <c r="M701" s="46" t="s">
        <v>2501</v>
      </c>
      <c r="N701" s="16" t="s">
        <v>43</v>
      </c>
    </row>
    <row r="702" spans="1:14" ht="15.75" customHeight="1">
      <c r="A702" s="87" t="s">
        <v>2111</v>
      </c>
      <c r="B702" s="780">
        <v>701</v>
      </c>
      <c r="C702" s="69" t="s">
        <v>2502</v>
      </c>
      <c r="D702" s="773" t="s">
        <v>718</v>
      </c>
      <c r="E702" s="773"/>
      <c r="F702" s="16" t="s">
        <v>2147</v>
      </c>
      <c r="G702" s="164" t="s">
        <v>59</v>
      </c>
      <c r="H702" s="46" t="s">
        <v>804</v>
      </c>
      <c r="I702" s="46" t="s">
        <v>805</v>
      </c>
      <c r="J702" s="16">
        <v>2013</v>
      </c>
      <c r="K702" s="164" t="s">
        <v>25</v>
      </c>
      <c r="L702" s="165" t="s">
        <v>5200</v>
      </c>
      <c r="M702" s="46" t="s">
        <v>2503</v>
      </c>
      <c r="N702" s="16" t="s">
        <v>43</v>
      </c>
    </row>
    <row r="703" spans="1:14" ht="15.75" customHeight="1">
      <c r="A703" s="87" t="s">
        <v>2111</v>
      </c>
      <c r="B703" s="780">
        <v>702</v>
      </c>
      <c r="C703" s="69" t="s">
        <v>2504</v>
      </c>
      <c r="D703" s="773" t="s">
        <v>718</v>
      </c>
      <c r="E703" s="773"/>
      <c r="F703" s="16" t="s">
        <v>2147</v>
      </c>
      <c r="G703" s="164" t="s">
        <v>59</v>
      </c>
      <c r="H703" s="46" t="s">
        <v>60</v>
      </c>
      <c r="I703" s="46" t="s">
        <v>61</v>
      </c>
      <c r="J703" s="16">
        <v>2013</v>
      </c>
      <c r="K703" s="164" t="s">
        <v>27</v>
      </c>
      <c r="L703" s="165" t="s">
        <v>5200</v>
      </c>
      <c r="M703" s="46" t="s">
        <v>2501</v>
      </c>
      <c r="N703" s="16" t="s">
        <v>43</v>
      </c>
    </row>
    <row r="704" spans="1:14" ht="15.75" customHeight="1">
      <c r="A704" s="87" t="s">
        <v>2111</v>
      </c>
      <c r="B704" s="780">
        <v>703</v>
      </c>
      <c r="C704" s="69" t="s">
        <v>2506</v>
      </c>
      <c r="D704" s="773" t="s">
        <v>718</v>
      </c>
      <c r="E704" s="773"/>
      <c r="F704" s="16" t="s">
        <v>2147</v>
      </c>
      <c r="G704" s="164" t="s">
        <v>59</v>
      </c>
      <c r="H704" s="46" t="s">
        <v>60</v>
      </c>
      <c r="I704" s="46" t="s">
        <v>61</v>
      </c>
      <c r="J704" s="16">
        <v>2013</v>
      </c>
      <c r="K704" s="164" t="s">
        <v>27</v>
      </c>
      <c r="L704" s="165" t="s">
        <v>5200</v>
      </c>
      <c r="M704" s="46" t="s">
        <v>2507</v>
      </c>
      <c r="N704" s="16" t="s">
        <v>43</v>
      </c>
    </row>
    <row r="705" spans="1:14" ht="15.75" customHeight="1">
      <c r="A705" s="87" t="s">
        <v>2111</v>
      </c>
      <c r="B705" s="780">
        <v>704</v>
      </c>
      <c r="C705" s="69" t="s">
        <v>2508</v>
      </c>
      <c r="D705" s="773" t="s">
        <v>718</v>
      </c>
      <c r="E705" s="773"/>
      <c r="F705" s="16" t="s">
        <v>2147</v>
      </c>
      <c r="G705" s="164" t="s">
        <v>59</v>
      </c>
      <c r="H705" s="46" t="s">
        <v>2509</v>
      </c>
      <c r="I705" s="46" t="s">
        <v>2510</v>
      </c>
      <c r="J705" s="16">
        <v>2013</v>
      </c>
      <c r="K705" s="164" t="s">
        <v>27</v>
      </c>
      <c r="L705" s="165" t="s">
        <v>5200</v>
      </c>
      <c r="M705" s="46" t="s">
        <v>2511</v>
      </c>
      <c r="N705" s="16" t="s">
        <v>43</v>
      </c>
    </row>
    <row r="706" spans="1:14" ht="15.75" customHeight="1">
      <c r="A706" s="87" t="s">
        <v>2111</v>
      </c>
      <c r="B706" s="780">
        <v>705</v>
      </c>
      <c r="C706" s="69" t="s">
        <v>2512</v>
      </c>
      <c r="D706" s="773" t="s">
        <v>2247</v>
      </c>
      <c r="E706" s="773"/>
      <c r="F706" s="16" t="s">
        <v>2147</v>
      </c>
      <c r="G706" s="164" t="s">
        <v>5244</v>
      </c>
      <c r="H706" s="46" t="s">
        <v>2483</v>
      </c>
      <c r="I706" s="46" t="s">
        <v>2484</v>
      </c>
      <c r="J706" s="16">
        <v>2013</v>
      </c>
      <c r="K706" s="164" t="s">
        <v>24</v>
      </c>
      <c r="L706" s="165" t="s">
        <v>28</v>
      </c>
      <c r="M706" s="46" t="s">
        <v>2486</v>
      </c>
      <c r="N706" s="16" t="s">
        <v>43</v>
      </c>
    </row>
    <row r="707" spans="1:14" ht="15.75" customHeight="1">
      <c r="A707" s="87" t="s">
        <v>2111</v>
      </c>
      <c r="B707" s="780">
        <v>706</v>
      </c>
      <c r="C707" s="69" t="s">
        <v>2514</v>
      </c>
      <c r="D707" s="773" t="s">
        <v>72</v>
      </c>
      <c r="E707" s="773"/>
      <c r="F707" s="16" t="s">
        <v>2147</v>
      </c>
      <c r="G707" s="164" t="s">
        <v>59</v>
      </c>
      <c r="H707" s="46" t="s">
        <v>523</v>
      </c>
      <c r="I707" s="46" t="s">
        <v>447</v>
      </c>
      <c r="J707" s="16">
        <v>2013</v>
      </c>
      <c r="K707" s="164" t="s">
        <v>27</v>
      </c>
      <c r="L707" s="165" t="s">
        <v>5200</v>
      </c>
      <c r="M707" s="46" t="s">
        <v>2515</v>
      </c>
      <c r="N707" s="16" t="s">
        <v>43</v>
      </c>
    </row>
    <row r="708" spans="1:14" ht="15.75" customHeight="1">
      <c r="A708" s="105" t="s">
        <v>2516</v>
      </c>
      <c r="B708" s="780">
        <v>707</v>
      </c>
      <c r="C708" s="93" t="s">
        <v>2517</v>
      </c>
      <c r="D708" s="773" t="s">
        <v>72</v>
      </c>
      <c r="E708" s="773"/>
      <c r="F708" s="14" t="s">
        <v>2518</v>
      </c>
      <c r="G708" s="167" t="s">
        <v>65</v>
      </c>
      <c r="H708" s="14" t="s">
        <v>2519</v>
      </c>
      <c r="I708" s="14" t="s">
        <v>67</v>
      </c>
      <c r="J708" s="14">
        <v>2013</v>
      </c>
      <c r="K708" s="161" t="s">
        <v>25</v>
      </c>
      <c r="L708" s="166" t="s">
        <v>31</v>
      </c>
      <c r="M708" s="14" t="s">
        <v>2520</v>
      </c>
      <c r="N708" s="14" t="s">
        <v>43</v>
      </c>
    </row>
    <row r="709" spans="1:14" ht="15.75" customHeight="1">
      <c r="A709" s="105" t="s">
        <v>2516</v>
      </c>
      <c r="B709" s="780">
        <v>708</v>
      </c>
      <c r="C709" s="41" t="s">
        <v>2521</v>
      </c>
      <c r="D709" s="773" t="s">
        <v>72</v>
      </c>
      <c r="E709" s="773"/>
      <c r="F709" s="46" t="s">
        <v>2522</v>
      </c>
      <c r="G709" s="163" t="s">
        <v>59</v>
      </c>
      <c r="H709" s="46" t="s">
        <v>2523</v>
      </c>
      <c r="I709" s="46" t="s">
        <v>2524</v>
      </c>
      <c r="J709" s="46">
        <v>2013</v>
      </c>
      <c r="K709" s="164" t="s">
        <v>26</v>
      </c>
      <c r="L709" s="165" t="s">
        <v>5200</v>
      </c>
      <c r="M709" s="46" t="s">
        <v>2525</v>
      </c>
      <c r="N709" s="46" t="s">
        <v>43</v>
      </c>
    </row>
    <row r="710" spans="1:14" ht="15.75" customHeight="1">
      <c r="A710" s="105" t="s">
        <v>2516</v>
      </c>
      <c r="B710" s="780">
        <v>709</v>
      </c>
      <c r="C710" s="41" t="s">
        <v>2526</v>
      </c>
      <c r="D710" s="773" t="s">
        <v>72</v>
      </c>
      <c r="E710" s="773"/>
      <c r="F710" s="46" t="s">
        <v>2527</v>
      </c>
      <c r="G710" s="163" t="s">
        <v>2528</v>
      </c>
      <c r="H710" s="46" t="s">
        <v>2529</v>
      </c>
      <c r="I710" s="46" t="s">
        <v>2530</v>
      </c>
      <c r="J710" s="46">
        <v>2013</v>
      </c>
      <c r="K710" s="164" t="s">
        <v>5200</v>
      </c>
      <c r="L710" s="165" t="s">
        <v>5200</v>
      </c>
      <c r="M710" s="46" t="s">
        <v>2531</v>
      </c>
      <c r="N710" s="46" t="s">
        <v>43</v>
      </c>
    </row>
    <row r="711" spans="1:14" ht="15.75" customHeight="1">
      <c r="A711" s="105" t="s">
        <v>2516</v>
      </c>
      <c r="B711" s="780">
        <v>710</v>
      </c>
      <c r="C711" s="41" t="s">
        <v>2532</v>
      </c>
      <c r="D711" s="773" t="s">
        <v>72</v>
      </c>
      <c r="E711" s="773"/>
      <c r="F711" s="46" t="s">
        <v>2518</v>
      </c>
      <c r="G711" s="163" t="s">
        <v>5244</v>
      </c>
      <c r="H711" s="46" t="s">
        <v>2533</v>
      </c>
      <c r="I711" s="46" t="s">
        <v>2534</v>
      </c>
      <c r="J711" s="46">
        <v>2013</v>
      </c>
      <c r="K711" s="164" t="s">
        <v>5200</v>
      </c>
      <c r="L711" s="165" t="s">
        <v>5200</v>
      </c>
      <c r="M711" s="46" t="s">
        <v>2520</v>
      </c>
      <c r="N711" s="46" t="s">
        <v>43</v>
      </c>
    </row>
    <row r="712" spans="1:14" ht="15.75" customHeight="1">
      <c r="A712" s="105" t="s">
        <v>2516</v>
      </c>
      <c r="B712" s="780">
        <v>711</v>
      </c>
      <c r="C712" s="41" t="s">
        <v>2535</v>
      </c>
      <c r="D712" s="773" t="s">
        <v>718</v>
      </c>
      <c r="E712" s="773"/>
      <c r="F712" s="46" t="s">
        <v>2518</v>
      </c>
      <c r="G712" s="163" t="s">
        <v>5244</v>
      </c>
      <c r="H712" s="46" t="s">
        <v>2533</v>
      </c>
      <c r="I712" s="46" t="s">
        <v>2534</v>
      </c>
      <c r="J712" s="46">
        <v>2013</v>
      </c>
      <c r="K712" s="164" t="s">
        <v>5200</v>
      </c>
      <c r="L712" s="165" t="s">
        <v>5200</v>
      </c>
      <c r="M712" s="46" t="s">
        <v>2520</v>
      </c>
      <c r="N712" s="46" t="s">
        <v>43</v>
      </c>
    </row>
    <row r="713" spans="1:14" ht="15.75" customHeight="1">
      <c r="A713" s="105" t="s">
        <v>2516</v>
      </c>
      <c r="B713" s="780">
        <v>712</v>
      </c>
      <c r="C713" s="41" t="s">
        <v>2536</v>
      </c>
      <c r="D713" s="773" t="s">
        <v>718</v>
      </c>
      <c r="E713" s="773"/>
      <c r="F713" s="46" t="s">
        <v>2527</v>
      </c>
      <c r="G713" s="163" t="s">
        <v>59</v>
      </c>
      <c r="H713" s="46" t="s">
        <v>2537</v>
      </c>
      <c r="I713" s="46" t="s">
        <v>2538</v>
      </c>
      <c r="J713" s="46">
        <v>2013</v>
      </c>
      <c r="K713" s="164" t="s">
        <v>25</v>
      </c>
      <c r="L713" s="165" t="s">
        <v>5200</v>
      </c>
      <c r="M713" s="46" t="s">
        <v>2539</v>
      </c>
      <c r="N713" s="46" t="s">
        <v>43</v>
      </c>
    </row>
    <row r="714" spans="1:14" ht="15.75" customHeight="1">
      <c r="A714" s="105" t="s">
        <v>2516</v>
      </c>
      <c r="B714" s="780">
        <v>713</v>
      </c>
      <c r="C714" s="41" t="s">
        <v>2540</v>
      </c>
      <c r="D714" s="773" t="s">
        <v>2247</v>
      </c>
      <c r="E714" s="773"/>
      <c r="F714" s="46" t="s">
        <v>2518</v>
      </c>
      <c r="G714" s="163" t="s">
        <v>10995</v>
      </c>
      <c r="H714" s="46" t="s">
        <v>2541</v>
      </c>
      <c r="I714" s="46" t="s">
        <v>2542</v>
      </c>
      <c r="J714" s="46">
        <v>2013</v>
      </c>
      <c r="K714" s="164" t="s">
        <v>5200</v>
      </c>
      <c r="L714" s="165" t="s">
        <v>5200</v>
      </c>
      <c r="M714" s="46" t="s">
        <v>2520</v>
      </c>
      <c r="N714" s="46" t="s">
        <v>43</v>
      </c>
    </row>
    <row r="715" spans="1:14" ht="15.75" customHeight="1">
      <c r="A715" s="105" t="s">
        <v>2516</v>
      </c>
      <c r="B715" s="780">
        <v>714</v>
      </c>
      <c r="C715" s="41" t="s">
        <v>2543</v>
      </c>
      <c r="D715" s="773" t="s">
        <v>51</v>
      </c>
      <c r="E715" s="773"/>
      <c r="F715" s="46" t="s">
        <v>2518</v>
      </c>
      <c r="G715" s="163" t="s">
        <v>59</v>
      </c>
      <c r="H715" s="46" t="s">
        <v>523</v>
      </c>
      <c r="I715" s="46" t="s">
        <v>447</v>
      </c>
      <c r="J715" s="46">
        <v>2013</v>
      </c>
      <c r="K715" s="164" t="s">
        <v>27</v>
      </c>
      <c r="L715" s="165" t="s">
        <v>5200</v>
      </c>
      <c r="M715" s="46" t="s">
        <v>2520</v>
      </c>
      <c r="N715" s="46" t="s">
        <v>43</v>
      </c>
    </row>
    <row r="716" spans="1:14" ht="15.75" customHeight="1">
      <c r="A716" s="105" t="s">
        <v>2516</v>
      </c>
      <c r="B716" s="780">
        <v>715</v>
      </c>
      <c r="C716" s="41" t="s">
        <v>2544</v>
      </c>
      <c r="D716" s="773" t="s">
        <v>51</v>
      </c>
      <c r="E716" s="773" t="s">
        <v>718</v>
      </c>
      <c r="F716" s="46" t="s">
        <v>2522</v>
      </c>
      <c r="G716" s="163" t="s">
        <v>59</v>
      </c>
      <c r="H716" s="46" t="s">
        <v>523</v>
      </c>
      <c r="I716" s="46" t="s">
        <v>447</v>
      </c>
      <c r="J716" s="46">
        <v>2013</v>
      </c>
      <c r="K716" s="164" t="s">
        <v>27</v>
      </c>
      <c r="L716" s="165" t="s">
        <v>5200</v>
      </c>
      <c r="M716" s="46" t="s">
        <v>2545</v>
      </c>
      <c r="N716" s="46" t="s">
        <v>43</v>
      </c>
    </row>
    <row r="717" spans="1:14" ht="15.75" customHeight="1">
      <c r="A717" s="105" t="s">
        <v>2516</v>
      </c>
      <c r="B717" s="780">
        <v>716</v>
      </c>
      <c r="C717" s="41" t="s">
        <v>2546</v>
      </c>
      <c r="D717" s="773" t="s">
        <v>718</v>
      </c>
      <c r="E717" s="773"/>
      <c r="F717" s="46" t="s">
        <v>2518</v>
      </c>
      <c r="G717" s="163" t="s">
        <v>5244</v>
      </c>
      <c r="H717" s="46" t="s">
        <v>2547</v>
      </c>
      <c r="I717" s="46" t="s">
        <v>2548</v>
      </c>
      <c r="J717" s="46">
        <v>2013</v>
      </c>
      <c r="K717" s="164" t="s">
        <v>25</v>
      </c>
      <c r="L717" s="165" t="s">
        <v>29</v>
      </c>
      <c r="M717" s="46" t="s">
        <v>2520</v>
      </c>
      <c r="N717" s="46" t="s">
        <v>43</v>
      </c>
    </row>
    <row r="718" spans="1:14" ht="15.75" customHeight="1">
      <c r="A718" s="105" t="s">
        <v>2516</v>
      </c>
      <c r="B718" s="780">
        <v>717</v>
      </c>
      <c r="C718" s="41" t="s">
        <v>2549</v>
      </c>
      <c r="D718" s="773" t="s">
        <v>718</v>
      </c>
      <c r="E718" s="773"/>
      <c r="F718" s="46" t="s">
        <v>2527</v>
      </c>
      <c r="G718" s="163" t="s">
        <v>513</v>
      </c>
      <c r="H718" s="46" t="s">
        <v>2550</v>
      </c>
      <c r="I718" s="46" t="s">
        <v>2551</v>
      </c>
      <c r="J718" s="46">
        <v>2013</v>
      </c>
      <c r="K718" s="164" t="s">
        <v>24</v>
      </c>
      <c r="L718" s="165" t="s">
        <v>31</v>
      </c>
      <c r="M718" s="46" t="s">
        <v>2531</v>
      </c>
      <c r="N718" s="46" t="s">
        <v>43</v>
      </c>
    </row>
    <row r="719" spans="1:14" ht="15.75" customHeight="1">
      <c r="A719" s="105" t="s">
        <v>2516</v>
      </c>
      <c r="B719" s="780">
        <v>718</v>
      </c>
      <c r="C719" s="41" t="s">
        <v>2552</v>
      </c>
      <c r="D719" s="773" t="s">
        <v>718</v>
      </c>
      <c r="E719" s="773" t="s">
        <v>35</v>
      </c>
      <c r="F719" s="46" t="s">
        <v>2527</v>
      </c>
      <c r="G719" s="163" t="s">
        <v>59</v>
      </c>
      <c r="H719" s="46" t="s">
        <v>1467</v>
      </c>
      <c r="I719" s="46" t="s">
        <v>1468</v>
      </c>
      <c r="J719" s="46">
        <v>2014</v>
      </c>
      <c r="K719" s="164" t="s">
        <v>24</v>
      </c>
      <c r="L719" s="165" t="s">
        <v>5200</v>
      </c>
      <c r="M719" s="46" t="s">
        <v>2539</v>
      </c>
      <c r="N719" s="46" t="s">
        <v>43</v>
      </c>
    </row>
    <row r="720" spans="1:14" ht="15.75" customHeight="1">
      <c r="A720" s="105" t="s">
        <v>2516</v>
      </c>
      <c r="B720" s="780">
        <v>719</v>
      </c>
      <c r="C720" s="41" t="s">
        <v>2553</v>
      </c>
      <c r="D720" s="773" t="s">
        <v>35</v>
      </c>
      <c r="E720" s="773"/>
      <c r="F720" s="46" t="s">
        <v>2518</v>
      </c>
      <c r="G720" s="163" t="s">
        <v>10995</v>
      </c>
      <c r="H720" s="46" t="s">
        <v>2554</v>
      </c>
      <c r="I720" s="46" t="s">
        <v>2555</v>
      </c>
      <c r="J720" s="46">
        <v>2014</v>
      </c>
      <c r="K720" s="164" t="s">
        <v>5200</v>
      </c>
      <c r="L720" s="165" t="s">
        <v>5200</v>
      </c>
      <c r="M720" s="46" t="s">
        <v>2520</v>
      </c>
      <c r="N720" s="46" t="s">
        <v>43</v>
      </c>
    </row>
    <row r="721" spans="1:14" ht="15.75" customHeight="1">
      <c r="A721" s="105" t="s">
        <v>2516</v>
      </c>
      <c r="B721" s="780">
        <v>720</v>
      </c>
      <c r="C721" s="41" t="s">
        <v>2556</v>
      </c>
      <c r="D721" s="773" t="s">
        <v>718</v>
      </c>
      <c r="E721" s="773"/>
      <c r="F721" s="46" t="s">
        <v>2527</v>
      </c>
      <c r="G721" s="163" t="s">
        <v>59</v>
      </c>
      <c r="H721" s="46" t="s">
        <v>2557</v>
      </c>
      <c r="I721" s="46" t="s">
        <v>2558</v>
      </c>
      <c r="J721" s="46">
        <v>2014</v>
      </c>
      <c r="K721" s="164" t="s">
        <v>26</v>
      </c>
      <c r="L721" s="165" t="s">
        <v>5200</v>
      </c>
      <c r="M721" s="46" t="s">
        <v>2539</v>
      </c>
      <c r="N721" s="46" t="s">
        <v>43</v>
      </c>
    </row>
    <row r="722" spans="1:14" ht="15.75" customHeight="1">
      <c r="A722" s="105" t="s">
        <v>2516</v>
      </c>
      <c r="B722" s="780">
        <v>721</v>
      </c>
      <c r="C722" s="41" t="s">
        <v>2559</v>
      </c>
      <c r="D722" s="773" t="s">
        <v>718</v>
      </c>
      <c r="E722" s="773"/>
      <c r="F722" s="46" t="s">
        <v>2527</v>
      </c>
      <c r="G722" s="163" t="s">
        <v>2560</v>
      </c>
      <c r="H722" s="46" t="s">
        <v>2561</v>
      </c>
      <c r="I722" s="46" t="s">
        <v>2562</v>
      </c>
      <c r="J722" s="46">
        <v>2014</v>
      </c>
      <c r="K722" s="164" t="s">
        <v>25</v>
      </c>
      <c r="L722" s="165" t="s">
        <v>31</v>
      </c>
      <c r="M722" s="46" t="s">
        <v>2539</v>
      </c>
      <c r="N722" s="46" t="s">
        <v>43</v>
      </c>
    </row>
    <row r="723" spans="1:14" ht="15.75" customHeight="1">
      <c r="A723" s="105" t="s">
        <v>2516</v>
      </c>
      <c r="B723" s="780">
        <v>722</v>
      </c>
      <c r="C723" s="41" t="s">
        <v>2563</v>
      </c>
      <c r="D723" s="773" t="s">
        <v>718</v>
      </c>
      <c r="E723" s="773"/>
      <c r="F723" s="46" t="s">
        <v>2527</v>
      </c>
      <c r="G723" s="163" t="s">
        <v>59</v>
      </c>
      <c r="H723" s="46" t="s">
        <v>2523</v>
      </c>
      <c r="I723" s="46" t="s">
        <v>2524</v>
      </c>
      <c r="J723" s="46">
        <v>2014</v>
      </c>
      <c r="K723" s="164" t="s">
        <v>26</v>
      </c>
      <c r="L723" s="165" t="s">
        <v>5200</v>
      </c>
      <c r="M723" s="46" t="s">
        <v>2525</v>
      </c>
      <c r="N723" s="46" t="s">
        <v>43</v>
      </c>
    </row>
    <row r="724" spans="1:14" ht="15.75" customHeight="1">
      <c r="A724" s="105" t="s">
        <v>2516</v>
      </c>
      <c r="B724" s="780">
        <v>723</v>
      </c>
      <c r="C724" s="41" t="s">
        <v>2564</v>
      </c>
      <c r="D724" s="773" t="s">
        <v>718</v>
      </c>
      <c r="E724" s="773"/>
      <c r="F724" s="46" t="s">
        <v>2527</v>
      </c>
      <c r="G724" s="163" t="s">
        <v>59</v>
      </c>
      <c r="H724" s="46" t="s">
        <v>2523</v>
      </c>
      <c r="I724" s="46" t="s">
        <v>2524</v>
      </c>
      <c r="J724" s="46">
        <v>2014</v>
      </c>
      <c r="K724" s="164" t="s">
        <v>26</v>
      </c>
      <c r="L724" s="165" t="s">
        <v>5200</v>
      </c>
      <c r="M724" s="46" t="s">
        <v>2539</v>
      </c>
      <c r="N724" s="46" t="s">
        <v>43</v>
      </c>
    </row>
    <row r="725" spans="1:14" ht="15.75" customHeight="1">
      <c r="A725" s="105" t="s">
        <v>2516</v>
      </c>
      <c r="B725" s="780">
        <v>724</v>
      </c>
      <c r="C725" s="41" t="s">
        <v>2565</v>
      </c>
      <c r="D725" s="773" t="s">
        <v>718</v>
      </c>
      <c r="E725" s="773"/>
      <c r="F725" s="46" t="s">
        <v>2527</v>
      </c>
      <c r="G725" s="163" t="s">
        <v>59</v>
      </c>
      <c r="H725" s="46" t="s">
        <v>2566</v>
      </c>
      <c r="I725" s="46" t="s">
        <v>2567</v>
      </c>
      <c r="J725" s="46">
        <v>2014</v>
      </c>
      <c r="K725" s="164" t="s">
        <v>5200</v>
      </c>
      <c r="L725" s="165" t="s">
        <v>5200</v>
      </c>
      <c r="M725" s="46" t="s">
        <v>2531</v>
      </c>
      <c r="N725" s="46" t="s">
        <v>43</v>
      </c>
    </row>
    <row r="726" spans="1:14" ht="15.75" customHeight="1">
      <c r="A726" s="105" t="s">
        <v>2516</v>
      </c>
      <c r="B726" s="780">
        <v>725</v>
      </c>
      <c r="C726" s="41" t="s">
        <v>2568</v>
      </c>
      <c r="D726" s="773" t="s">
        <v>718</v>
      </c>
      <c r="E726" s="773"/>
      <c r="F726" s="46" t="s">
        <v>2527</v>
      </c>
      <c r="G726" s="163" t="s">
        <v>59</v>
      </c>
      <c r="H726" s="46" t="s">
        <v>2569</v>
      </c>
      <c r="I726" s="46" t="s">
        <v>621</v>
      </c>
      <c r="J726" s="46">
        <v>2014</v>
      </c>
      <c r="K726" s="164" t="s">
        <v>27</v>
      </c>
      <c r="L726" s="165" t="s">
        <v>5200</v>
      </c>
      <c r="M726" s="46" t="s">
        <v>2525</v>
      </c>
      <c r="N726" s="46" t="s">
        <v>43</v>
      </c>
    </row>
    <row r="727" spans="1:14" ht="15.75" customHeight="1">
      <c r="A727" s="105" t="s">
        <v>2516</v>
      </c>
      <c r="B727" s="780">
        <v>726</v>
      </c>
      <c r="C727" s="41" t="s">
        <v>2570</v>
      </c>
      <c r="D727" s="773" t="s">
        <v>51</v>
      </c>
      <c r="E727" s="773"/>
      <c r="F727" s="46" t="s">
        <v>2527</v>
      </c>
      <c r="G727" s="163" t="s">
        <v>59</v>
      </c>
      <c r="H727" s="46" t="s">
        <v>2566</v>
      </c>
      <c r="I727" s="46" t="s">
        <v>2567</v>
      </c>
      <c r="J727" s="46">
        <v>2014</v>
      </c>
      <c r="K727" s="164" t="s">
        <v>5200</v>
      </c>
      <c r="L727" s="165" t="s">
        <v>5200</v>
      </c>
      <c r="M727" s="46" t="s">
        <v>2531</v>
      </c>
      <c r="N727" s="46" t="s">
        <v>43</v>
      </c>
    </row>
    <row r="728" spans="1:14" ht="15.75" customHeight="1">
      <c r="A728" s="105" t="s">
        <v>2516</v>
      </c>
      <c r="B728" s="780">
        <v>727</v>
      </c>
      <c r="C728" s="41" t="s">
        <v>2571</v>
      </c>
      <c r="D728" s="773" t="s">
        <v>718</v>
      </c>
      <c r="E728" s="773"/>
      <c r="F728" s="46" t="s">
        <v>2527</v>
      </c>
      <c r="G728" s="163" t="s">
        <v>59</v>
      </c>
      <c r="H728" s="46" t="s">
        <v>2566</v>
      </c>
      <c r="I728" s="46" t="s">
        <v>2567</v>
      </c>
      <c r="J728" s="46">
        <v>2014</v>
      </c>
      <c r="K728" s="164" t="s">
        <v>5200</v>
      </c>
      <c r="L728" s="165" t="s">
        <v>5200</v>
      </c>
      <c r="M728" s="46" t="s">
        <v>2531</v>
      </c>
      <c r="N728" s="46" t="s">
        <v>43</v>
      </c>
    </row>
    <row r="729" spans="1:14" ht="15.75" customHeight="1">
      <c r="A729" s="105" t="s">
        <v>2516</v>
      </c>
      <c r="B729" s="780">
        <v>728</v>
      </c>
      <c r="C729" s="41" t="s">
        <v>2572</v>
      </c>
      <c r="D729" s="773" t="s">
        <v>51</v>
      </c>
      <c r="E729" s="773"/>
      <c r="F729" s="46" t="s">
        <v>2527</v>
      </c>
      <c r="G729" s="163" t="s">
        <v>59</v>
      </c>
      <c r="H729" s="46" t="s">
        <v>2566</v>
      </c>
      <c r="I729" s="46" t="s">
        <v>2567</v>
      </c>
      <c r="J729" s="46">
        <v>2014</v>
      </c>
      <c r="K729" s="164" t="s">
        <v>5200</v>
      </c>
      <c r="L729" s="165" t="s">
        <v>5200</v>
      </c>
      <c r="M729" s="46" t="s">
        <v>2531</v>
      </c>
      <c r="N729" s="46" t="s">
        <v>43</v>
      </c>
    </row>
    <row r="730" spans="1:14" ht="15.75" customHeight="1">
      <c r="A730" s="105" t="s">
        <v>2516</v>
      </c>
      <c r="B730" s="780">
        <v>729</v>
      </c>
      <c r="C730" s="41" t="s">
        <v>2573</v>
      </c>
      <c r="D730" s="773" t="s">
        <v>72</v>
      </c>
      <c r="E730" s="773"/>
      <c r="F730" s="46" t="s">
        <v>2518</v>
      </c>
      <c r="G730" s="163" t="s">
        <v>59</v>
      </c>
      <c r="H730" s="46" t="s">
        <v>2574</v>
      </c>
      <c r="I730" s="46" t="s">
        <v>374</v>
      </c>
      <c r="J730" s="46">
        <v>2014</v>
      </c>
      <c r="K730" s="164" t="s">
        <v>26</v>
      </c>
      <c r="L730" s="165" t="s">
        <v>5200</v>
      </c>
      <c r="M730" s="46" t="s">
        <v>2520</v>
      </c>
      <c r="N730" s="46" t="s">
        <v>43</v>
      </c>
    </row>
    <row r="731" spans="1:14" ht="15.75" customHeight="1">
      <c r="A731" s="105" t="s">
        <v>2516</v>
      </c>
      <c r="B731" s="780">
        <v>730</v>
      </c>
      <c r="C731" s="41" t="s">
        <v>2575</v>
      </c>
      <c r="D731" s="773" t="s">
        <v>51</v>
      </c>
      <c r="E731" s="773"/>
      <c r="F731" s="46" t="s">
        <v>2527</v>
      </c>
      <c r="G731" s="163" t="s">
        <v>59</v>
      </c>
      <c r="H731" s="46" t="s">
        <v>2576</v>
      </c>
      <c r="I731" s="46" t="s">
        <v>2577</v>
      </c>
      <c r="J731" s="46">
        <v>2014</v>
      </c>
      <c r="K731" s="164" t="s">
        <v>5200</v>
      </c>
      <c r="L731" s="165" t="s">
        <v>5200</v>
      </c>
      <c r="M731" s="46" t="s">
        <v>2531</v>
      </c>
      <c r="N731" s="46" t="s">
        <v>43</v>
      </c>
    </row>
    <row r="732" spans="1:14" ht="15.75" customHeight="1">
      <c r="A732" s="105" t="s">
        <v>2516</v>
      </c>
      <c r="B732" s="780">
        <v>731</v>
      </c>
      <c r="C732" s="41" t="s">
        <v>2578</v>
      </c>
      <c r="D732" s="773" t="s">
        <v>72</v>
      </c>
      <c r="E732" s="773"/>
      <c r="F732" s="46" t="s">
        <v>2527</v>
      </c>
      <c r="G732" s="163" t="s">
        <v>59</v>
      </c>
      <c r="H732" s="46" t="s">
        <v>2566</v>
      </c>
      <c r="I732" s="46" t="s">
        <v>2567</v>
      </c>
      <c r="J732" s="46">
        <v>2014</v>
      </c>
      <c r="K732" s="164" t="s">
        <v>5200</v>
      </c>
      <c r="L732" s="165" t="s">
        <v>5200</v>
      </c>
      <c r="M732" s="46" t="s">
        <v>2539</v>
      </c>
      <c r="N732" s="46" t="s">
        <v>43</v>
      </c>
    </row>
    <row r="733" spans="1:14" ht="15.75" customHeight="1">
      <c r="A733" s="105" t="s">
        <v>2516</v>
      </c>
      <c r="B733" s="780">
        <v>732</v>
      </c>
      <c r="C733" s="41" t="s">
        <v>2579</v>
      </c>
      <c r="D733" s="773" t="s">
        <v>718</v>
      </c>
      <c r="E733" s="773"/>
      <c r="F733" s="46" t="s">
        <v>2527</v>
      </c>
      <c r="G733" s="163" t="s">
        <v>59</v>
      </c>
      <c r="H733" s="46" t="s">
        <v>804</v>
      </c>
      <c r="I733" s="46" t="s">
        <v>805</v>
      </c>
      <c r="J733" s="46">
        <v>2014</v>
      </c>
      <c r="K733" s="164" t="s">
        <v>25</v>
      </c>
      <c r="L733" s="165" t="s">
        <v>5200</v>
      </c>
      <c r="M733" s="46" t="s">
        <v>2539</v>
      </c>
      <c r="N733" s="46" t="s">
        <v>43</v>
      </c>
    </row>
    <row r="734" spans="1:14" ht="15.75" customHeight="1">
      <c r="A734" s="105" t="s">
        <v>2516</v>
      </c>
      <c r="B734" s="780">
        <v>733</v>
      </c>
      <c r="C734" s="41" t="s">
        <v>2580</v>
      </c>
      <c r="D734" s="773" t="s">
        <v>718</v>
      </c>
      <c r="E734" s="773"/>
      <c r="F734" s="46" t="s">
        <v>2527</v>
      </c>
      <c r="G734" s="163" t="s">
        <v>59</v>
      </c>
      <c r="H734" s="46" t="s">
        <v>2523</v>
      </c>
      <c r="I734" s="46" t="s">
        <v>2524</v>
      </c>
      <c r="J734" s="46">
        <v>2014</v>
      </c>
      <c r="K734" s="164" t="s">
        <v>26</v>
      </c>
      <c r="L734" s="165" t="s">
        <v>5200</v>
      </c>
      <c r="M734" s="46" t="s">
        <v>2531</v>
      </c>
      <c r="N734" s="46" t="s">
        <v>43</v>
      </c>
    </row>
    <row r="735" spans="1:14" ht="15.75" customHeight="1">
      <c r="A735" s="105" t="s">
        <v>2516</v>
      </c>
      <c r="B735" s="780">
        <v>734</v>
      </c>
      <c r="C735" s="41" t="s">
        <v>2581</v>
      </c>
      <c r="D735" s="773" t="s">
        <v>718</v>
      </c>
      <c r="E735" s="773"/>
      <c r="F735" s="46" t="s">
        <v>2527</v>
      </c>
      <c r="G735" s="163" t="s">
        <v>513</v>
      </c>
      <c r="H735" s="46" t="s">
        <v>2550</v>
      </c>
      <c r="I735" s="46" t="s">
        <v>2551</v>
      </c>
      <c r="J735" s="46">
        <v>2014</v>
      </c>
      <c r="K735" s="164" t="s">
        <v>24</v>
      </c>
      <c r="L735" s="165" t="s">
        <v>30</v>
      </c>
      <c r="M735" s="46" t="s">
        <v>2525</v>
      </c>
      <c r="N735" s="46" t="s">
        <v>43</v>
      </c>
    </row>
    <row r="736" spans="1:14" ht="15.75" customHeight="1">
      <c r="A736" s="105" t="s">
        <v>2516</v>
      </c>
      <c r="B736" s="780">
        <v>735</v>
      </c>
      <c r="C736" s="41" t="s">
        <v>2582</v>
      </c>
      <c r="D736" s="773" t="s">
        <v>718</v>
      </c>
      <c r="E736" s="773"/>
      <c r="F736" s="46" t="s">
        <v>2527</v>
      </c>
      <c r="G736" s="163" t="s">
        <v>59</v>
      </c>
      <c r="H736" s="46" t="s">
        <v>2583</v>
      </c>
      <c r="I736" s="46" t="s">
        <v>2524</v>
      </c>
      <c r="J736" s="46">
        <v>2014</v>
      </c>
      <c r="K736" s="164" t="s">
        <v>26</v>
      </c>
      <c r="L736" s="165" t="s">
        <v>5200</v>
      </c>
      <c r="M736" s="46" t="s">
        <v>2539</v>
      </c>
      <c r="N736" s="46" t="s">
        <v>43</v>
      </c>
    </row>
    <row r="737" spans="1:14" ht="15.75" customHeight="1">
      <c r="A737" s="105" t="s">
        <v>2516</v>
      </c>
      <c r="B737" s="780">
        <v>736</v>
      </c>
      <c r="C737" s="41" t="s">
        <v>2584</v>
      </c>
      <c r="D737" s="773" t="s">
        <v>51</v>
      </c>
      <c r="E737" s="773"/>
      <c r="F737" s="46" t="s">
        <v>2527</v>
      </c>
      <c r="G737" s="163" t="s">
        <v>59</v>
      </c>
      <c r="H737" s="46" t="s">
        <v>2523</v>
      </c>
      <c r="I737" s="46" t="s">
        <v>2524</v>
      </c>
      <c r="J737" s="46">
        <v>2014</v>
      </c>
      <c r="K737" s="164" t="s">
        <v>26</v>
      </c>
      <c r="L737" s="165" t="s">
        <v>5200</v>
      </c>
      <c r="M737" s="46" t="s">
        <v>2531</v>
      </c>
      <c r="N737" s="46" t="s">
        <v>43</v>
      </c>
    </row>
    <row r="738" spans="1:14" ht="15.75" customHeight="1">
      <c r="A738" s="105" t="s">
        <v>2516</v>
      </c>
      <c r="B738" s="780">
        <v>737</v>
      </c>
      <c r="C738" s="41" t="s">
        <v>2585</v>
      </c>
      <c r="D738" s="773" t="s">
        <v>72</v>
      </c>
      <c r="E738" s="773"/>
      <c r="F738" s="46" t="s">
        <v>2527</v>
      </c>
      <c r="G738" s="163" t="s">
        <v>2560</v>
      </c>
      <c r="H738" s="46" t="s">
        <v>2561</v>
      </c>
      <c r="I738" s="46" t="s">
        <v>2562</v>
      </c>
      <c r="J738" s="46">
        <v>2015</v>
      </c>
      <c r="K738" s="164" t="s">
        <v>25</v>
      </c>
      <c r="L738" s="165" t="s">
        <v>31</v>
      </c>
      <c r="M738" s="46" t="s">
        <v>2586</v>
      </c>
      <c r="N738" s="46" t="s">
        <v>43</v>
      </c>
    </row>
    <row r="739" spans="1:14" ht="15.75" customHeight="1">
      <c r="A739" s="105" t="s">
        <v>2516</v>
      </c>
      <c r="B739" s="780">
        <v>738</v>
      </c>
      <c r="C739" s="41" t="s">
        <v>2588</v>
      </c>
      <c r="D739" s="773" t="s">
        <v>35</v>
      </c>
      <c r="E739" s="773"/>
      <c r="F739" s="46" t="s">
        <v>2527</v>
      </c>
      <c r="G739" s="164" t="s">
        <v>3593</v>
      </c>
      <c r="H739" s="46" t="s">
        <v>2589</v>
      </c>
      <c r="I739" s="46" t="s">
        <v>11017</v>
      </c>
      <c r="J739" s="46">
        <v>2015</v>
      </c>
      <c r="K739" s="164" t="s">
        <v>5200</v>
      </c>
      <c r="L739" s="165" t="s">
        <v>30</v>
      </c>
      <c r="M739" s="46" t="s">
        <v>2539</v>
      </c>
      <c r="N739" s="46" t="s">
        <v>43</v>
      </c>
    </row>
    <row r="740" spans="1:14" ht="15.75" customHeight="1">
      <c r="A740" s="105" t="s">
        <v>2516</v>
      </c>
      <c r="B740" s="780">
        <v>739</v>
      </c>
      <c r="C740" s="41" t="s">
        <v>2591</v>
      </c>
      <c r="D740" s="773" t="s">
        <v>35</v>
      </c>
      <c r="E740" s="773"/>
      <c r="F740" s="46" t="s">
        <v>2592</v>
      </c>
      <c r="G740" s="163" t="s">
        <v>59</v>
      </c>
      <c r="H740" s="46" t="s">
        <v>2574</v>
      </c>
      <c r="I740" s="46" t="s">
        <v>374</v>
      </c>
      <c r="J740" s="46">
        <v>2015</v>
      </c>
      <c r="K740" s="164" t="s">
        <v>27</v>
      </c>
      <c r="L740" s="165" t="s">
        <v>5200</v>
      </c>
      <c r="M740" s="46" t="s">
        <v>2593</v>
      </c>
      <c r="N740" s="46" t="s">
        <v>43</v>
      </c>
    </row>
    <row r="741" spans="1:14" ht="15.75" customHeight="1">
      <c r="A741" s="105" t="s">
        <v>2516</v>
      </c>
      <c r="B741" s="780">
        <v>740</v>
      </c>
      <c r="C741" s="41" t="s">
        <v>2594</v>
      </c>
      <c r="D741" s="773" t="s">
        <v>35</v>
      </c>
      <c r="E741" s="773"/>
      <c r="F741" s="46" t="s">
        <v>2595</v>
      </c>
      <c r="G741" s="163" t="s">
        <v>37</v>
      </c>
      <c r="H741" s="46" t="s">
        <v>2596</v>
      </c>
      <c r="I741" s="46" t="s">
        <v>2597</v>
      </c>
      <c r="J741" s="46">
        <v>2015</v>
      </c>
      <c r="K741" s="164" t="s">
        <v>5200</v>
      </c>
      <c r="L741" s="165" t="s">
        <v>5200</v>
      </c>
      <c r="M741" s="46" t="s">
        <v>2598</v>
      </c>
      <c r="N741" s="46" t="s">
        <v>43</v>
      </c>
    </row>
    <row r="742" spans="1:14" ht="15.75" customHeight="1">
      <c r="A742" s="105" t="s">
        <v>2516</v>
      </c>
      <c r="B742" s="780">
        <v>741</v>
      </c>
      <c r="C742" s="41" t="s">
        <v>2599</v>
      </c>
      <c r="D742" s="773" t="s">
        <v>718</v>
      </c>
      <c r="E742" s="773" t="s">
        <v>51</v>
      </c>
      <c r="F742" s="46" t="s">
        <v>2600</v>
      </c>
      <c r="G742" s="163" t="s">
        <v>59</v>
      </c>
      <c r="H742" s="46" t="s">
        <v>2601</v>
      </c>
      <c r="I742" s="46" t="s">
        <v>2602</v>
      </c>
      <c r="J742" s="46">
        <v>2015</v>
      </c>
      <c r="K742" s="164" t="s">
        <v>24</v>
      </c>
      <c r="L742" s="165" t="s">
        <v>5200</v>
      </c>
      <c r="M742" s="46" t="s">
        <v>2603</v>
      </c>
      <c r="N742" s="46" t="s">
        <v>43</v>
      </c>
    </row>
    <row r="743" spans="1:14" ht="15.75" customHeight="1">
      <c r="A743" s="105" t="s">
        <v>2516</v>
      </c>
      <c r="B743" s="780">
        <v>742</v>
      </c>
      <c r="C743" s="41" t="s">
        <v>2604</v>
      </c>
      <c r="D743" s="773" t="s">
        <v>718</v>
      </c>
      <c r="E743" s="773" t="s">
        <v>35</v>
      </c>
      <c r="F743" s="46" t="s">
        <v>2527</v>
      </c>
      <c r="G743" s="163" t="s">
        <v>3593</v>
      </c>
      <c r="H743" s="46" t="s">
        <v>2605</v>
      </c>
      <c r="I743" s="46" t="s">
        <v>2606</v>
      </c>
      <c r="J743" s="46">
        <v>2015</v>
      </c>
      <c r="K743" s="164" t="s">
        <v>24</v>
      </c>
      <c r="L743" s="165" t="s">
        <v>28</v>
      </c>
      <c r="M743" s="46" t="s">
        <v>2539</v>
      </c>
      <c r="N743" s="46" t="s">
        <v>43</v>
      </c>
    </row>
    <row r="744" spans="1:14" ht="15.75" customHeight="1">
      <c r="A744" s="105" t="s">
        <v>2516</v>
      </c>
      <c r="B744" s="780">
        <v>743</v>
      </c>
      <c r="C744" s="41" t="s">
        <v>2607</v>
      </c>
      <c r="D744" s="773" t="s">
        <v>718</v>
      </c>
      <c r="E744" s="773"/>
      <c r="F744" s="46" t="s">
        <v>2527</v>
      </c>
      <c r="G744" s="163" t="s">
        <v>3593</v>
      </c>
      <c r="H744" s="46" t="s">
        <v>2608</v>
      </c>
      <c r="I744" s="46" t="s">
        <v>2609</v>
      </c>
      <c r="J744" s="46">
        <v>2015</v>
      </c>
      <c r="K744" s="164" t="s">
        <v>5200</v>
      </c>
      <c r="L744" s="165" t="s">
        <v>31</v>
      </c>
      <c r="M744" s="46" t="s">
        <v>2539</v>
      </c>
      <c r="N744" s="46" t="s">
        <v>43</v>
      </c>
    </row>
    <row r="745" spans="1:14" ht="15.75" customHeight="1">
      <c r="A745" s="105" t="s">
        <v>2516</v>
      </c>
      <c r="B745" s="780">
        <v>744</v>
      </c>
      <c r="C745" s="41" t="s">
        <v>2581</v>
      </c>
      <c r="D745" s="773" t="s">
        <v>718</v>
      </c>
      <c r="E745" s="773"/>
      <c r="F745" s="46" t="s">
        <v>2527</v>
      </c>
      <c r="G745" s="163" t="s">
        <v>513</v>
      </c>
      <c r="H745" s="46" t="s">
        <v>2550</v>
      </c>
      <c r="I745" s="46" t="s">
        <v>2551</v>
      </c>
      <c r="J745" s="46">
        <v>2015</v>
      </c>
      <c r="K745" s="164" t="s">
        <v>24</v>
      </c>
      <c r="L745" s="165" t="s">
        <v>31</v>
      </c>
      <c r="M745" s="46" t="s">
        <v>2539</v>
      </c>
      <c r="N745" s="46" t="s">
        <v>43</v>
      </c>
    </row>
    <row r="746" spans="1:14" ht="15.75" customHeight="1">
      <c r="A746" s="105" t="s">
        <v>2516</v>
      </c>
      <c r="B746" s="780">
        <v>745</v>
      </c>
      <c r="C746" s="41" t="s">
        <v>2610</v>
      </c>
      <c r="D746" s="773" t="s">
        <v>718</v>
      </c>
      <c r="E746" s="773"/>
      <c r="F746" s="46" t="s">
        <v>2527</v>
      </c>
      <c r="G746" s="163" t="s">
        <v>5244</v>
      </c>
      <c r="H746" s="46" t="s">
        <v>2611</v>
      </c>
      <c r="I746" s="46" t="s">
        <v>2612</v>
      </c>
      <c r="J746" s="46">
        <v>2016</v>
      </c>
      <c r="K746" s="164" t="s">
        <v>27</v>
      </c>
      <c r="L746" s="165" t="s">
        <v>30</v>
      </c>
      <c r="M746" s="46" t="s">
        <v>2539</v>
      </c>
      <c r="N746" s="46" t="s">
        <v>43</v>
      </c>
    </row>
    <row r="747" spans="1:14" ht="15.75" customHeight="1">
      <c r="A747" s="105" t="s">
        <v>2516</v>
      </c>
      <c r="B747" s="780">
        <v>746</v>
      </c>
      <c r="C747" s="41" t="s">
        <v>2613</v>
      </c>
      <c r="D747" s="773" t="s">
        <v>51</v>
      </c>
      <c r="E747" s="773"/>
      <c r="F747" s="46" t="s">
        <v>2527</v>
      </c>
      <c r="G747" s="163" t="s">
        <v>5244</v>
      </c>
      <c r="H747" s="46" t="s">
        <v>2611</v>
      </c>
      <c r="I747" s="46" t="s">
        <v>2612</v>
      </c>
      <c r="J747" s="46">
        <v>2016</v>
      </c>
      <c r="K747" s="164" t="s">
        <v>27</v>
      </c>
      <c r="L747" s="165" t="s">
        <v>30</v>
      </c>
      <c r="M747" s="46" t="s">
        <v>2539</v>
      </c>
      <c r="N747" s="46" t="s">
        <v>43</v>
      </c>
    </row>
    <row r="748" spans="1:14" ht="15.75" customHeight="1">
      <c r="A748" s="105" t="s">
        <v>2516</v>
      </c>
      <c r="B748" s="780">
        <v>747</v>
      </c>
      <c r="C748" s="41" t="s">
        <v>2614</v>
      </c>
      <c r="D748" s="773" t="s">
        <v>51</v>
      </c>
      <c r="E748" s="773"/>
      <c r="F748" s="46" t="s">
        <v>2518</v>
      </c>
      <c r="G748" s="163" t="s">
        <v>59</v>
      </c>
      <c r="H748" s="46" t="s">
        <v>2615</v>
      </c>
      <c r="I748" s="46" t="s">
        <v>2616</v>
      </c>
      <c r="J748" s="46">
        <v>2016</v>
      </c>
      <c r="K748" s="164" t="s">
        <v>5200</v>
      </c>
      <c r="L748" s="165" t="s">
        <v>5200</v>
      </c>
      <c r="M748" s="46" t="s">
        <v>2520</v>
      </c>
      <c r="N748" s="46" t="s">
        <v>43</v>
      </c>
    </row>
    <row r="749" spans="1:14" ht="15.75" customHeight="1">
      <c r="A749" s="105" t="s">
        <v>2516</v>
      </c>
      <c r="B749" s="780">
        <v>748</v>
      </c>
      <c r="C749" s="41" t="s">
        <v>2617</v>
      </c>
      <c r="D749" s="773" t="s">
        <v>51</v>
      </c>
      <c r="E749" s="773"/>
      <c r="F749" s="46" t="s">
        <v>2527</v>
      </c>
      <c r="G749" s="163" t="s">
        <v>59</v>
      </c>
      <c r="H749" s="46" t="s">
        <v>2619</v>
      </c>
      <c r="I749" s="46" t="s">
        <v>1768</v>
      </c>
      <c r="J749" s="46">
        <v>2016</v>
      </c>
      <c r="K749" s="164" t="s">
        <v>25</v>
      </c>
      <c r="L749" s="165" t="s">
        <v>5200</v>
      </c>
      <c r="M749" s="46" t="s">
        <v>2539</v>
      </c>
      <c r="N749" s="46" t="s">
        <v>43</v>
      </c>
    </row>
    <row r="750" spans="1:14" ht="15.75" customHeight="1">
      <c r="A750" s="105" t="s">
        <v>2516</v>
      </c>
      <c r="B750" s="780">
        <v>749</v>
      </c>
      <c r="C750" s="41" t="s">
        <v>2620</v>
      </c>
      <c r="D750" s="773" t="s">
        <v>51</v>
      </c>
      <c r="E750" s="773"/>
      <c r="F750" s="46" t="s">
        <v>2527</v>
      </c>
      <c r="G750" s="163" t="s">
        <v>5244</v>
      </c>
      <c r="H750" s="46" t="s">
        <v>2611</v>
      </c>
      <c r="I750" s="46" t="s">
        <v>2612</v>
      </c>
      <c r="J750" s="46">
        <v>2016</v>
      </c>
      <c r="K750" s="164" t="s">
        <v>27</v>
      </c>
      <c r="L750" s="165" t="s">
        <v>30</v>
      </c>
      <c r="M750" s="46" t="s">
        <v>2539</v>
      </c>
      <c r="N750" s="46" t="s">
        <v>43</v>
      </c>
    </row>
    <row r="751" spans="1:14" ht="15.75" customHeight="1">
      <c r="A751" s="105" t="s">
        <v>2516</v>
      </c>
      <c r="B751" s="780">
        <v>750</v>
      </c>
      <c r="C751" s="41" t="s">
        <v>2621</v>
      </c>
      <c r="D751" s="773" t="s">
        <v>718</v>
      </c>
      <c r="E751" s="773"/>
      <c r="F751" s="46" t="s">
        <v>2527</v>
      </c>
      <c r="G751" s="163" t="s">
        <v>5244</v>
      </c>
      <c r="H751" s="46" t="s">
        <v>2611</v>
      </c>
      <c r="I751" s="46" t="s">
        <v>2612</v>
      </c>
      <c r="J751" s="46">
        <v>2016</v>
      </c>
      <c r="K751" s="164" t="s">
        <v>27</v>
      </c>
      <c r="L751" s="165" t="s">
        <v>30</v>
      </c>
      <c r="M751" s="46" t="s">
        <v>2539</v>
      </c>
      <c r="N751" s="46" t="s">
        <v>43</v>
      </c>
    </row>
    <row r="752" spans="1:14" ht="15.75" customHeight="1">
      <c r="A752" s="105" t="s">
        <v>2516</v>
      </c>
      <c r="B752" s="780">
        <v>751</v>
      </c>
      <c r="C752" s="41" t="s">
        <v>2622</v>
      </c>
      <c r="D752" s="773" t="s">
        <v>718</v>
      </c>
      <c r="E752" s="773"/>
      <c r="F752" s="46" t="s">
        <v>2527</v>
      </c>
      <c r="G752" s="163" t="s">
        <v>513</v>
      </c>
      <c r="H752" s="46" t="s">
        <v>2550</v>
      </c>
      <c r="I752" s="46" t="s">
        <v>2551</v>
      </c>
      <c r="J752" s="46">
        <v>2016</v>
      </c>
      <c r="K752" s="164" t="s">
        <v>26</v>
      </c>
      <c r="L752" s="165" t="s">
        <v>31</v>
      </c>
      <c r="M752" s="46" t="s">
        <v>2539</v>
      </c>
      <c r="N752" s="46" t="s">
        <v>43</v>
      </c>
    </row>
    <row r="753" spans="1:14" ht="15.75" customHeight="1">
      <c r="A753" s="105" t="s">
        <v>2516</v>
      </c>
      <c r="B753" s="780">
        <v>752</v>
      </c>
      <c r="C753" s="41" t="s">
        <v>2623</v>
      </c>
      <c r="D753" s="773" t="s">
        <v>35</v>
      </c>
      <c r="E753" s="773"/>
      <c r="F753" s="46" t="s">
        <v>2518</v>
      </c>
      <c r="G753" s="163" t="s">
        <v>10995</v>
      </c>
      <c r="H753" s="46" t="s">
        <v>2624</v>
      </c>
      <c r="I753" s="46" t="s">
        <v>2625</v>
      </c>
      <c r="J753" s="46">
        <v>2016</v>
      </c>
      <c r="K753" s="164" t="s">
        <v>5200</v>
      </c>
      <c r="L753" s="165" t="s">
        <v>5200</v>
      </c>
      <c r="M753" s="46" t="s">
        <v>2598</v>
      </c>
      <c r="N753" s="46" t="s">
        <v>43</v>
      </c>
    </row>
    <row r="754" spans="1:14" ht="15.75" customHeight="1">
      <c r="A754" s="105" t="s">
        <v>2516</v>
      </c>
      <c r="B754" s="780">
        <v>753</v>
      </c>
      <c r="C754" s="41" t="s">
        <v>2626</v>
      </c>
      <c r="D754" s="773" t="s">
        <v>35</v>
      </c>
      <c r="E754" s="773"/>
      <c r="F754" s="46" t="s">
        <v>2527</v>
      </c>
      <c r="G754" s="163" t="s">
        <v>2560</v>
      </c>
      <c r="H754" s="46" t="s">
        <v>2561</v>
      </c>
      <c r="I754" s="46" t="s">
        <v>2562</v>
      </c>
      <c r="J754" s="46">
        <v>2016</v>
      </c>
      <c r="K754" s="164" t="s">
        <v>27</v>
      </c>
      <c r="L754" s="165" t="s">
        <v>31</v>
      </c>
      <c r="M754" s="46" t="s">
        <v>2531</v>
      </c>
      <c r="N754" s="46" t="s">
        <v>43</v>
      </c>
    </row>
    <row r="755" spans="1:14" ht="15.75" customHeight="1">
      <c r="A755" s="105" t="s">
        <v>2516</v>
      </c>
      <c r="B755" s="780">
        <v>754</v>
      </c>
      <c r="C755" s="41" t="s">
        <v>1662</v>
      </c>
      <c r="D755" s="773" t="s">
        <v>35</v>
      </c>
      <c r="E755" s="773"/>
      <c r="F755" s="46" t="s">
        <v>165</v>
      </c>
      <c r="G755" s="163" t="s">
        <v>59</v>
      </c>
      <c r="H755" s="46" t="s">
        <v>523</v>
      </c>
      <c r="I755" s="46" t="s">
        <v>447</v>
      </c>
      <c r="J755" s="46">
        <v>2016</v>
      </c>
      <c r="K755" s="164" t="s">
        <v>27</v>
      </c>
      <c r="L755" s="165" t="s">
        <v>5200</v>
      </c>
      <c r="M755" s="46" t="s">
        <v>2520</v>
      </c>
      <c r="N755" s="46" t="s">
        <v>43</v>
      </c>
    </row>
    <row r="756" spans="1:14" ht="15.75" customHeight="1">
      <c r="A756" s="105" t="s">
        <v>2516</v>
      </c>
      <c r="B756" s="780">
        <v>755</v>
      </c>
      <c r="C756" s="41" t="s">
        <v>2630</v>
      </c>
      <c r="D756" s="773" t="s">
        <v>718</v>
      </c>
      <c r="E756" s="773" t="s">
        <v>35</v>
      </c>
      <c r="F756" s="46" t="s">
        <v>2595</v>
      </c>
      <c r="G756" s="163" t="s">
        <v>10995</v>
      </c>
      <c r="H756" s="46" t="s">
        <v>2541</v>
      </c>
      <c r="I756" s="46" t="s">
        <v>2542</v>
      </c>
      <c r="J756" s="46">
        <v>2016</v>
      </c>
      <c r="K756" s="164" t="s">
        <v>5200</v>
      </c>
      <c r="L756" s="165" t="s">
        <v>5200</v>
      </c>
      <c r="M756" s="46" t="s">
        <v>2520</v>
      </c>
      <c r="N756" s="46" t="s">
        <v>43</v>
      </c>
    </row>
    <row r="757" spans="1:14" ht="15.75" customHeight="1">
      <c r="A757" s="105" t="s">
        <v>2516</v>
      </c>
      <c r="B757" s="780">
        <v>756</v>
      </c>
      <c r="C757" s="41" t="s">
        <v>2630</v>
      </c>
      <c r="D757" s="773" t="s">
        <v>718</v>
      </c>
      <c r="E757" s="773"/>
      <c r="F757" s="46" t="s">
        <v>2595</v>
      </c>
      <c r="G757" s="163" t="s">
        <v>10995</v>
      </c>
      <c r="H757" s="46" t="s">
        <v>2631</v>
      </c>
      <c r="I757" s="46" t="s">
        <v>2542</v>
      </c>
      <c r="J757" s="46">
        <v>2016</v>
      </c>
      <c r="K757" s="164" t="s">
        <v>5200</v>
      </c>
      <c r="L757" s="165" t="s">
        <v>5200</v>
      </c>
      <c r="M757" s="46" t="s">
        <v>2520</v>
      </c>
      <c r="N757" s="46" t="s">
        <v>43</v>
      </c>
    </row>
    <row r="758" spans="1:14" ht="15.75" customHeight="1">
      <c r="A758" s="105" t="s">
        <v>2516</v>
      </c>
      <c r="B758" s="780">
        <v>757</v>
      </c>
      <c r="C758" s="41" t="s">
        <v>2632</v>
      </c>
      <c r="D758" s="773" t="s">
        <v>35</v>
      </c>
      <c r="E758" s="773"/>
      <c r="F758" s="46" t="s">
        <v>2527</v>
      </c>
      <c r="G758" s="163" t="s">
        <v>5244</v>
      </c>
      <c r="H758" s="46" t="s">
        <v>2611</v>
      </c>
      <c r="I758" s="46" t="s">
        <v>2612</v>
      </c>
      <c r="J758" s="46">
        <v>2016</v>
      </c>
      <c r="K758" s="164" t="s">
        <v>27</v>
      </c>
      <c r="L758" s="165" t="s">
        <v>30</v>
      </c>
      <c r="M758" s="46" t="s">
        <v>2531</v>
      </c>
      <c r="N758" s="46" t="s">
        <v>43</v>
      </c>
    </row>
    <row r="759" spans="1:14" ht="15.75" customHeight="1">
      <c r="A759" s="105" t="s">
        <v>2516</v>
      </c>
      <c r="B759" s="780">
        <v>758</v>
      </c>
      <c r="C759" s="41" t="s">
        <v>2633</v>
      </c>
      <c r="D759" s="773" t="s">
        <v>35</v>
      </c>
      <c r="E759" s="773"/>
      <c r="F759" s="46" t="s">
        <v>2527</v>
      </c>
      <c r="G759" s="163" t="s">
        <v>37</v>
      </c>
      <c r="H759" s="46" t="s">
        <v>2634</v>
      </c>
      <c r="I759" s="46" t="s">
        <v>2635</v>
      </c>
      <c r="J759" s="46">
        <v>2016</v>
      </c>
      <c r="K759" s="164" t="s">
        <v>24</v>
      </c>
      <c r="L759" s="165" t="s">
        <v>29</v>
      </c>
      <c r="M759" s="46" t="s">
        <v>2531</v>
      </c>
      <c r="N759" s="46" t="s">
        <v>43</v>
      </c>
    </row>
    <row r="760" spans="1:14" ht="15.75" customHeight="1">
      <c r="A760" s="105" t="s">
        <v>2516</v>
      </c>
      <c r="B760" s="780">
        <v>759</v>
      </c>
      <c r="C760" s="41" t="s">
        <v>2636</v>
      </c>
      <c r="D760" s="773" t="s">
        <v>718</v>
      </c>
      <c r="E760" s="773"/>
      <c r="F760" s="46" t="s">
        <v>2527</v>
      </c>
      <c r="G760" s="163" t="s">
        <v>5244</v>
      </c>
      <c r="H760" s="46" t="s">
        <v>2611</v>
      </c>
      <c r="I760" s="46" t="s">
        <v>2612</v>
      </c>
      <c r="J760" s="46">
        <v>2016</v>
      </c>
      <c r="K760" s="164" t="s">
        <v>27</v>
      </c>
      <c r="L760" s="165" t="s">
        <v>30</v>
      </c>
      <c r="M760" s="46" t="s">
        <v>2539</v>
      </c>
      <c r="N760" s="46" t="s">
        <v>43</v>
      </c>
    </row>
    <row r="761" spans="1:14" ht="15.75" customHeight="1">
      <c r="A761" s="105" t="s">
        <v>2516</v>
      </c>
      <c r="B761" s="780">
        <v>760</v>
      </c>
      <c r="C761" s="41" t="s">
        <v>2637</v>
      </c>
      <c r="D761" s="773" t="s">
        <v>718</v>
      </c>
      <c r="E761" s="773"/>
      <c r="F761" s="46" t="s">
        <v>2527</v>
      </c>
      <c r="G761" s="163" t="s">
        <v>2560</v>
      </c>
      <c r="H761" s="46" t="s">
        <v>2561</v>
      </c>
      <c r="I761" s="46" t="s">
        <v>2562</v>
      </c>
      <c r="J761" s="46">
        <v>2016</v>
      </c>
      <c r="K761" s="164" t="s">
        <v>27</v>
      </c>
      <c r="L761" s="165" t="s">
        <v>31</v>
      </c>
      <c r="M761" s="46" t="s">
        <v>2638</v>
      </c>
      <c r="N761" s="46" t="s">
        <v>43</v>
      </c>
    </row>
    <row r="762" spans="1:14" ht="15.75" customHeight="1">
      <c r="A762" s="105" t="s">
        <v>2516</v>
      </c>
      <c r="B762" s="780">
        <v>761</v>
      </c>
      <c r="C762" s="41" t="s">
        <v>2639</v>
      </c>
      <c r="D762" s="773" t="s">
        <v>35</v>
      </c>
      <c r="E762" s="773"/>
      <c r="F762" s="46" t="s">
        <v>2527</v>
      </c>
      <c r="G762" s="163" t="s">
        <v>5244</v>
      </c>
      <c r="H762" s="46" t="s">
        <v>2611</v>
      </c>
      <c r="I762" s="46" t="s">
        <v>2612</v>
      </c>
      <c r="J762" s="46">
        <v>2016</v>
      </c>
      <c r="K762" s="164" t="s">
        <v>27</v>
      </c>
      <c r="L762" s="165" t="s">
        <v>30</v>
      </c>
      <c r="M762" s="46" t="s">
        <v>2539</v>
      </c>
      <c r="N762" s="46" t="s">
        <v>43</v>
      </c>
    </row>
    <row r="763" spans="1:14" ht="15.75" customHeight="1">
      <c r="A763" s="105" t="s">
        <v>2516</v>
      </c>
      <c r="B763" s="780">
        <v>762</v>
      </c>
      <c r="C763" s="41" t="s">
        <v>2640</v>
      </c>
      <c r="D763" s="773" t="s">
        <v>35</v>
      </c>
      <c r="E763" s="773"/>
      <c r="F763" s="46" t="s">
        <v>2527</v>
      </c>
      <c r="G763" s="163" t="s">
        <v>3593</v>
      </c>
      <c r="H763" s="46" t="s">
        <v>2641</v>
      </c>
      <c r="I763" s="46" t="s">
        <v>2642</v>
      </c>
      <c r="J763" s="46">
        <v>2016</v>
      </c>
      <c r="K763" s="164" t="s">
        <v>24</v>
      </c>
      <c r="L763" s="165" t="s">
        <v>28</v>
      </c>
      <c r="M763" s="46" t="s">
        <v>2539</v>
      </c>
      <c r="N763" s="46" t="s">
        <v>43</v>
      </c>
    </row>
    <row r="764" spans="1:14" ht="15.75" customHeight="1">
      <c r="A764" s="105" t="s">
        <v>2516</v>
      </c>
      <c r="B764" s="780">
        <v>763</v>
      </c>
      <c r="C764" s="41" t="s">
        <v>2643</v>
      </c>
      <c r="D764" s="773" t="s">
        <v>718</v>
      </c>
      <c r="E764" s="773"/>
      <c r="F764" s="46" t="s">
        <v>2527</v>
      </c>
      <c r="G764" s="163" t="s">
        <v>37</v>
      </c>
      <c r="H764" s="46" t="s">
        <v>2198</v>
      </c>
      <c r="I764" s="46" t="s">
        <v>2199</v>
      </c>
      <c r="J764" s="46">
        <v>2017</v>
      </c>
      <c r="K764" s="164" t="s">
        <v>27</v>
      </c>
      <c r="L764" s="165" t="s">
        <v>5200</v>
      </c>
      <c r="M764" s="46" t="s">
        <v>2539</v>
      </c>
      <c r="N764" s="46" t="s">
        <v>43</v>
      </c>
    </row>
    <row r="765" spans="1:14" ht="15.75" customHeight="1">
      <c r="A765" s="105" t="s">
        <v>2516</v>
      </c>
      <c r="B765" s="780">
        <v>764</v>
      </c>
      <c r="C765" s="41" t="s">
        <v>2644</v>
      </c>
      <c r="D765" s="773" t="s">
        <v>718</v>
      </c>
      <c r="E765" s="773"/>
      <c r="F765" s="46" t="s">
        <v>165</v>
      </c>
      <c r="G765" s="163" t="s">
        <v>10994</v>
      </c>
      <c r="H765" s="46" t="s">
        <v>2646</v>
      </c>
      <c r="I765" s="46" t="s">
        <v>2647</v>
      </c>
      <c r="J765" s="46">
        <v>2017</v>
      </c>
      <c r="K765" s="164" t="s">
        <v>25</v>
      </c>
      <c r="L765" s="165" t="s">
        <v>31</v>
      </c>
      <c r="M765" s="46" t="s">
        <v>2539</v>
      </c>
      <c r="N765" s="46" t="s">
        <v>43</v>
      </c>
    </row>
    <row r="766" spans="1:14" ht="15.75" customHeight="1">
      <c r="A766" s="105" t="s">
        <v>2516</v>
      </c>
      <c r="B766" s="780">
        <v>765</v>
      </c>
      <c r="C766" s="41" t="s">
        <v>2648</v>
      </c>
      <c r="D766" s="773" t="s">
        <v>51</v>
      </c>
      <c r="E766" s="773"/>
      <c r="F766" s="46" t="s">
        <v>2527</v>
      </c>
      <c r="G766" s="163" t="s">
        <v>753</v>
      </c>
      <c r="H766" s="46" t="s">
        <v>2649</v>
      </c>
      <c r="I766" s="46" t="s">
        <v>2650</v>
      </c>
      <c r="J766" s="46">
        <v>2017</v>
      </c>
      <c r="K766" s="164" t="s">
        <v>26</v>
      </c>
      <c r="L766" s="165" t="s">
        <v>31</v>
      </c>
      <c r="M766" s="46" t="s">
        <v>2586</v>
      </c>
      <c r="N766" s="46" t="s">
        <v>43</v>
      </c>
    </row>
    <row r="767" spans="1:14" ht="15.75" customHeight="1">
      <c r="A767" s="105" t="s">
        <v>2516</v>
      </c>
      <c r="B767" s="780">
        <v>766</v>
      </c>
      <c r="C767" s="41" t="s">
        <v>2651</v>
      </c>
      <c r="D767" s="773" t="s">
        <v>718</v>
      </c>
      <c r="E767" s="773"/>
      <c r="F767" s="46" t="s">
        <v>165</v>
      </c>
      <c r="G767" s="163" t="s">
        <v>753</v>
      </c>
      <c r="H767" s="46" t="s">
        <v>2649</v>
      </c>
      <c r="I767" s="46" t="s">
        <v>2650</v>
      </c>
      <c r="J767" s="46">
        <v>2017</v>
      </c>
      <c r="K767" s="164" t="s">
        <v>26</v>
      </c>
      <c r="L767" s="165" t="s">
        <v>31</v>
      </c>
      <c r="M767" s="46" t="s">
        <v>2539</v>
      </c>
      <c r="N767" s="46" t="s">
        <v>43</v>
      </c>
    </row>
    <row r="768" spans="1:14" ht="15.75" customHeight="1">
      <c r="A768" s="105" t="s">
        <v>2516</v>
      </c>
      <c r="B768" s="780">
        <v>767</v>
      </c>
      <c r="C768" s="41" t="s">
        <v>2652</v>
      </c>
      <c r="D768" s="773" t="s">
        <v>718</v>
      </c>
      <c r="E768" s="773"/>
      <c r="F768" s="46" t="s">
        <v>2518</v>
      </c>
      <c r="G768" s="163" t="s">
        <v>59</v>
      </c>
      <c r="H768" s="46" t="s">
        <v>2653</v>
      </c>
      <c r="I768" s="46" t="s">
        <v>374</v>
      </c>
      <c r="J768" s="46">
        <v>2017</v>
      </c>
      <c r="K768" s="164" t="s">
        <v>26</v>
      </c>
      <c r="L768" s="165" t="s">
        <v>5200</v>
      </c>
      <c r="M768" s="46" t="s">
        <v>2520</v>
      </c>
      <c r="N768" s="46" t="s">
        <v>43</v>
      </c>
    </row>
    <row r="769" spans="1:14" ht="15.75" customHeight="1">
      <c r="A769" s="105" t="s">
        <v>2516</v>
      </c>
      <c r="B769" s="780">
        <v>768</v>
      </c>
      <c r="C769" s="41" t="s">
        <v>2656</v>
      </c>
      <c r="D769" s="773" t="s">
        <v>718</v>
      </c>
      <c r="E769" s="773"/>
      <c r="F769" s="46" t="s">
        <v>2527</v>
      </c>
      <c r="G769" s="163" t="s">
        <v>753</v>
      </c>
      <c r="H769" s="46" t="s">
        <v>1396</v>
      </c>
      <c r="I769" s="46" t="s">
        <v>2657</v>
      </c>
      <c r="J769" s="46">
        <v>2017</v>
      </c>
      <c r="K769" s="164" t="s">
        <v>5200</v>
      </c>
      <c r="L769" s="165" t="s">
        <v>31</v>
      </c>
      <c r="M769" s="46" t="s">
        <v>2531</v>
      </c>
      <c r="N769" s="46" t="s">
        <v>43</v>
      </c>
    </row>
    <row r="770" spans="1:14" ht="15.75" customHeight="1">
      <c r="A770" s="105" t="s">
        <v>2516</v>
      </c>
      <c r="B770" s="780">
        <v>769</v>
      </c>
      <c r="C770" s="41" t="s">
        <v>2658</v>
      </c>
      <c r="D770" s="773" t="s">
        <v>718</v>
      </c>
      <c r="E770" s="773"/>
      <c r="F770" s="46" t="s">
        <v>2527</v>
      </c>
      <c r="G770" s="163" t="s">
        <v>753</v>
      </c>
      <c r="H770" s="46" t="s">
        <v>2649</v>
      </c>
      <c r="I770" s="46" t="s">
        <v>2650</v>
      </c>
      <c r="J770" s="46">
        <v>2017</v>
      </c>
      <c r="K770" s="164" t="s">
        <v>26</v>
      </c>
      <c r="L770" s="165" t="s">
        <v>31</v>
      </c>
      <c r="M770" s="46" t="s">
        <v>2531</v>
      </c>
      <c r="N770" s="46" t="s">
        <v>43</v>
      </c>
    </row>
    <row r="771" spans="1:14" ht="15.75" customHeight="1">
      <c r="A771" s="105" t="s">
        <v>2516</v>
      </c>
      <c r="B771" s="780">
        <v>770</v>
      </c>
      <c r="C771" s="41" t="s">
        <v>2659</v>
      </c>
      <c r="D771" s="773" t="s">
        <v>51</v>
      </c>
      <c r="E771" s="773"/>
      <c r="F771" s="46" t="s">
        <v>2518</v>
      </c>
      <c r="G771" s="163" t="s">
        <v>11005</v>
      </c>
      <c r="H771" s="46" t="s">
        <v>2660</v>
      </c>
      <c r="I771" s="46" t="s">
        <v>2661</v>
      </c>
      <c r="J771" s="46">
        <v>2017</v>
      </c>
      <c r="K771" s="164" t="s">
        <v>26</v>
      </c>
      <c r="L771" s="165" t="s">
        <v>5200</v>
      </c>
      <c r="M771" s="46" t="s">
        <v>2598</v>
      </c>
      <c r="N771" s="46" t="s">
        <v>43</v>
      </c>
    </row>
    <row r="772" spans="1:14" ht="15.75" customHeight="1">
      <c r="A772" s="105" t="s">
        <v>2516</v>
      </c>
      <c r="B772" s="780">
        <v>771</v>
      </c>
      <c r="C772" s="41" t="s">
        <v>2662</v>
      </c>
      <c r="D772" s="773" t="s">
        <v>51</v>
      </c>
      <c r="E772" s="773"/>
      <c r="F772" s="46" t="s">
        <v>2527</v>
      </c>
      <c r="G772" s="163" t="s">
        <v>753</v>
      </c>
      <c r="H772" s="46" t="s">
        <v>1229</v>
      </c>
      <c r="I772" s="46" t="s">
        <v>874</v>
      </c>
      <c r="J772" s="46">
        <v>2018</v>
      </c>
      <c r="K772" s="164" t="s">
        <v>5200</v>
      </c>
      <c r="L772" s="165" t="s">
        <v>30</v>
      </c>
      <c r="M772" s="46" t="s">
        <v>2531</v>
      </c>
      <c r="N772" s="46" t="s">
        <v>43</v>
      </c>
    </row>
    <row r="773" spans="1:14" ht="15.75" customHeight="1">
      <c r="A773" s="105" t="s">
        <v>2516</v>
      </c>
      <c r="B773" s="780">
        <v>772</v>
      </c>
      <c r="C773" s="41" t="s">
        <v>2663</v>
      </c>
      <c r="D773" s="773" t="s">
        <v>2309</v>
      </c>
      <c r="E773" s="773" t="s">
        <v>51</v>
      </c>
      <c r="F773" s="46" t="s">
        <v>165</v>
      </c>
      <c r="G773" s="163" t="s">
        <v>753</v>
      </c>
      <c r="H773" s="46" t="s">
        <v>1229</v>
      </c>
      <c r="I773" s="46" t="s">
        <v>874</v>
      </c>
      <c r="J773" s="46">
        <v>2018</v>
      </c>
      <c r="K773" s="164" t="s">
        <v>5200</v>
      </c>
      <c r="L773" s="165" t="s">
        <v>30</v>
      </c>
      <c r="M773" s="46" t="s">
        <v>2531</v>
      </c>
      <c r="N773" s="46" t="s">
        <v>43</v>
      </c>
    </row>
    <row r="774" spans="1:14" ht="15.75" customHeight="1">
      <c r="A774" s="105" t="s">
        <v>2516</v>
      </c>
      <c r="B774" s="780">
        <v>773</v>
      </c>
      <c r="C774" s="41" t="s">
        <v>2664</v>
      </c>
      <c r="D774" s="773" t="s">
        <v>51</v>
      </c>
      <c r="E774" s="773"/>
      <c r="F774" s="46" t="s">
        <v>165</v>
      </c>
      <c r="G774" s="163" t="s">
        <v>11006</v>
      </c>
      <c r="H774" s="46" t="s">
        <v>299</v>
      </c>
      <c r="I774" s="46" t="s">
        <v>1524</v>
      </c>
      <c r="J774" s="46">
        <v>2018</v>
      </c>
      <c r="K774" s="164" t="s">
        <v>5200</v>
      </c>
      <c r="L774" s="165" t="s">
        <v>31</v>
      </c>
      <c r="M774" s="46" t="s">
        <v>2539</v>
      </c>
      <c r="N774" s="46" t="s">
        <v>43</v>
      </c>
    </row>
    <row r="775" spans="1:14" ht="15.75" customHeight="1">
      <c r="A775" s="105" t="s">
        <v>2516</v>
      </c>
      <c r="B775" s="780">
        <v>774</v>
      </c>
      <c r="C775" s="41" t="s">
        <v>2666</v>
      </c>
      <c r="D775" s="773" t="s">
        <v>718</v>
      </c>
      <c r="E775" s="773"/>
      <c r="F775" s="46" t="s">
        <v>165</v>
      </c>
      <c r="G775" s="163" t="s">
        <v>37</v>
      </c>
      <c r="H775" s="46" t="s">
        <v>292</v>
      </c>
      <c r="I775" s="46" t="s">
        <v>1286</v>
      </c>
      <c r="J775" s="46">
        <v>2018</v>
      </c>
      <c r="K775" s="164" t="s">
        <v>5200</v>
      </c>
      <c r="L775" s="165" t="s">
        <v>29</v>
      </c>
      <c r="M775" s="46" t="s">
        <v>2539</v>
      </c>
      <c r="N775" s="46" t="s">
        <v>43</v>
      </c>
    </row>
    <row r="776" spans="1:14" ht="15.75" customHeight="1">
      <c r="A776" s="105" t="s">
        <v>2516</v>
      </c>
      <c r="B776" s="780">
        <v>775</v>
      </c>
      <c r="C776" s="41" t="s">
        <v>2667</v>
      </c>
      <c r="D776" s="773" t="s">
        <v>718</v>
      </c>
      <c r="E776" s="773"/>
      <c r="F776" s="46" t="s">
        <v>165</v>
      </c>
      <c r="G776" s="163" t="s">
        <v>753</v>
      </c>
      <c r="H776" s="46" t="s">
        <v>1229</v>
      </c>
      <c r="I776" s="46" t="s">
        <v>874</v>
      </c>
      <c r="J776" s="46">
        <v>2018</v>
      </c>
      <c r="K776" s="164" t="s">
        <v>5200</v>
      </c>
      <c r="L776" s="165" t="s">
        <v>30</v>
      </c>
      <c r="M776" s="46" t="s">
        <v>2531</v>
      </c>
      <c r="N776" s="46" t="s">
        <v>43</v>
      </c>
    </row>
    <row r="777" spans="1:14" ht="15.75" customHeight="1">
      <c r="A777" s="105" t="s">
        <v>2516</v>
      </c>
      <c r="B777" s="780">
        <v>776</v>
      </c>
      <c r="C777" s="41" t="s">
        <v>2668</v>
      </c>
      <c r="D777" s="773" t="s">
        <v>718</v>
      </c>
      <c r="E777" s="773"/>
      <c r="F777" s="46" t="s">
        <v>2669</v>
      </c>
      <c r="G777" s="163" t="s">
        <v>753</v>
      </c>
      <c r="H777" s="46" t="s">
        <v>1229</v>
      </c>
      <c r="I777" s="46" t="s">
        <v>874</v>
      </c>
      <c r="J777" s="46">
        <v>2018</v>
      </c>
      <c r="K777" s="164" t="s">
        <v>5200</v>
      </c>
      <c r="L777" s="165" t="s">
        <v>30</v>
      </c>
      <c r="M777" s="46" t="s">
        <v>2531</v>
      </c>
      <c r="N777" s="46" t="s">
        <v>43</v>
      </c>
    </row>
    <row r="778" spans="1:14" ht="15.75" customHeight="1">
      <c r="A778" s="105" t="s">
        <v>2516</v>
      </c>
      <c r="B778" s="780">
        <v>777</v>
      </c>
      <c r="C778" s="41" t="s">
        <v>2670</v>
      </c>
      <c r="D778" s="773" t="s">
        <v>51</v>
      </c>
      <c r="E778" s="773" t="s">
        <v>35</v>
      </c>
      <c r="F778" s="46" t="s">
        <v>2527</v>
      </c>
      <c r="G778" s="163" t="s">
        <v>3593</v>
      </c>
      <c r="H778" s="46" t="s">
        <v>2671</v>
      </c>
      <c r="I778" s="46" t="s">
        <v>2642</v>
      </c>
      <c r="J778" s="46">
        <v>2018</v>
      </c>
      <c r="K778" s="164" t="s">
        <v>24</v>
      </c>
      <c r="L778" s="165" t="s">
        <v>29</v>
      </c>
      <c r="M778" s="46" t="s">
        <v>2539</v>
      </c>
      <c r="N778" s="46" t="s">
        <v>43</v>
      </c>
    </row>
    <row r="779" spans="1:14" ht="15.75" customHeight="1">
      <c r="A779" s="105" t="s">
        <v>2516</v>
      </c>
      <c r="B779" s="780">
        <v>778</v>
      </c>
      <c r="C779" s="41" t="s">
        <v>2672</v>
      </c>
      <c r="D779" s="773" t="s">
        <v>718</v>
      </c>
      <c r="E779" s="773"/>
      <c r="F779" s="46" t="s">
        <v>165</v>
      </c>
      <c r="G779" s="163" t="s">
        <v>37</v>
      </c>
      <c r="H779" s="46" t="s">
        <v>2634</v>
      </c>
      <c r="I779" s="46" t="s">
        <v>2635</v>
      </c>
      <c r="J779" s="46">
        <v>2018</v>
      </c>
      <c r="K779" s="164" t="s">
        <v>25</v>
      </c>
      <c r="L779" s="165" t="s">
        <v>29</v>
      </c>
      <c r="M779" s="46" t="s">
        <v>2539</v>
      </c>
      <c r="N779" s="46" t="s">
        <v>43</v>
      </c>
    </row>
    <row r="780" spans="1:14" ht="15.75" customHeight="1">
      <c r="A780" s="105" t="s">
        <v>2516</v>
      </c>
      <c r="B780" s="780">
        <v>779</v>
      </c>
      <c r="C780" s="41" t="s">
        <v>2673</v>
      </c>
      <c r="D780" s="773" t="s">
        <v>51</v>
      </c>
      <c r="E780" s="773"/>
      <c r="F780" s="46" t="s">
        <v>165</v>
      </c>
      <c r="G780" s="163" t="s">
        <v>10993</v>
      </c>
      <c r="H780" s="46" t="s">
        <v>292</v>
      </c>
      <c r="I780" s="46" t="s">
        <v>293</v>
      </c>
      <c r="J780" s="46">
        <v>2018</v>
      </c>
      <c r="K780" s="164" t="s">
        <v>5200</v>
      </c>
      <c r="L780" s="165" t="s">
        <v>29</v>
      </c>
      <c r="M780" s="46" t="s">
        <v>2520</v>
      </c>
      <c r="N780" s="46" t="s">
        <v>43</v>
      </c>
    </row>
    <row r="781" spans="1:14" ht="15.75" customHeight="1">
      <c r="A781" s="105" t="s">
        <v>2516</v>
      </c>
      <c r="B781" s="780">
        <v>780</v>
      </c>
      <c r="C781" s="41" t="s">
        <v>2674</v>
      </c>
      <c r="D781" s="773" t="s">
        <v>718</v>
      </c>
      <c r="E781" s="773"/>
      <c r="F781" s="46" t="s">
        <v>2669</v>
      </c>
      <c r="G781" s="163" t="s">
        <v>753</v>
      </c>
      <c r="H781" s="46" t="s">
        <v>1229</v>
      </c>
      <c r="I781" s="46" t="s">
        <v>874</v>
      </c>
      <c r="J781" s="46">
        <v>2018</v>
      </c>
      <c r="K781" s="164" t="s">
        <v>5200</v>
      </c>
      <c r="L781" s="165" t="s">
        <v>30</v>
      </c>
      <c r="M781" s="46" t="s">
        <v>2531</v>
      </c>
      <c r="N781" s="46" t="s">
        <v>43</v>
      </c>
    </row>
    <row r="782" spans="1:14" ht="15.75" customHeight="1">
      <c r="A782" s="105" t="s">
        <v>2516</v>
      </c>
      <c r="B782" s="780">
        <v>781</v>
      </c>
      <c r="C782" s="41" t="s">
        <v>2677</v>
      </c>
      <c r="D782" s="773" t="s">
        <v>718</v>
      </c>
      <c r="E782" s="773"/>
      <c r="F782" s="46" t="s">
        <v>2669</v>
      </c>
      <c r="G782" s="163" t="s">
        <v>753</v>
      </c>
      <c r="H782" s="46" t="s">
        <v>1229</v>
      </c>
      <c r="I782" s="46" t="s">
        <v>874</v>
      </c>
      <c r="J782" s="46">
        <v>2018</v>
      </c>
      <c r="K782" s="164" t="s">
        <v>5200</v>
      </c>
      <c r="L782" s="165" t="s">
        <v>30</v>
      </c>
      <c r="M782" s="46" t="s">
        <v>2531</v>
      </c>
      <c r="N782" s="46" t="s">
        <v>43</v>
      </c>
    </row>
    <row r="783" spans="1:14" ht="15.75" customHeight="1">
      <c r="A783" s="105" t="s">
        <v>2516</v>
      </c>
      <c r="B783" s="780">
        <v>782</v>
      </c>
      <c r="C783" s="41" t="s">
        <v>2678</v>
      </c>
      <c r="D783" s="773" t="s">
        <v>718</v>
      </c>
      <c r="E783" s="773"/>
      <c r="F783" s="46" t="s">
        <v>2527</v>
      </c>
      <c r="G783" s="163" t="s">
        <v>59</v>
      </c>
      <c r="H783" s="46" t="s">
        <v>804</v>
      </c>
      <c r="I783" s="46" t="s">
        <v>805</v>
      </c>
      <c r="J783" s="46">
        <v>2018</v>
      </c>
      <c r="K783" s="164" t="s">
        <v>26</v>
      </c>
      <c r="L783" s="165" t="s">
        <v>5200</v>
      </c>
      <c r="M783" s="46" t="s">
        <v>2539</v>
      </c>
      <c r="N783" s="46" t="s">
        <v>43</v>
      </c>
    </row>
    <row r="784" spans="1:14" ht="15.75" customHeight="1">
      <c r="A784" s="105" t="s">
        <v>2516</v>
      </c>
      <c r="B784" s="780">
        <v>783</v>
      </c>
      <c r="C784" s="41" t="s">
        <v>2679</v>
      </c>
      <c r="D784" s="773" t="s">
        <v>51</v>
      </c>
      <c r="E784" s="773"/>
      <c r="F784" s="46" t="s">
        <v>165</v>
      </c>
      <c r="G784" s="163" t="s">
        <v>37</v>
      </c>
      <c r="H784" s="46" t="s">
        <v>292</v>
      </c>
      <c r="I784" s="46" t="s">
        <v>293</v>
      </c>
      <c r="J784" s="46">
        <v>2018</v>
      </c>
      <c r="K784" s="164" t="s">
        <v>5200</v>
      </c>
      <c r="L784" s="165" t="s">
        <v>29</v>
      </c>
      <c r="M784" s="46" t="s">
        <v>2539</v>
      </c>
      <c r="N784" s="46" t="s">
        <v>43</v>
      </c>
    </row>
    <row r="785" spans="1:14" ht="15.75" customHeight="1">
      <c r="A785" s="105" t="s">
        <v>2516</v>
      </c>
      <c r="B785" s="780">
        <v>784</v>
      </c>
      <c r="C785" s="41" t="s">
        <v>2680</v>
      </c>
      <c r="D785" s="773" t="s">
        <v>72</v>
      </c>
      <c r="E785" s="773"/>
      <c r="F785" s="46" t="s">
        <v>2518</v>
      </c>
      <c r="G785" s="163" t="s">
        <v>2528</v>
      </c>
      <c r="H785" s="46" t="s">
        <v>2682</v>
      </c>
      <c r="I785" s="46" t="s">
        <v>2683</v>
      </c>
      <c r="J785" s="46">
        <v>2018</v>
      </c>
      <c r="K785" s="164" t="s">
        <v>5200</v>
      </c>
      <c r="L785" s="165" t="s">
        <v>5200</v>
      </c>
      <c r="M785" s="70" t="s">
        <v>2684</v>
      </c>
      <c r="N785" s="46" t="s">
        <v>43</v>
      </c>
    </row>
    <row r="786" spans="1:14" ht="15.75" customHeight="1">
      <c r="A786" s="105" t="s">
        <v>2516</v>
      </c>
      <c r="B786" s="780">
        <v>785</v>
      </c>
      <c r="C786" s="41" t="s">
        <v>2689</v>
      </c>
      <c r="D786" s="773" t="s">
        <v>72</v>
      </c>
      <c r="E786" s="773"/>
      <c r="F786" s="46" t="s">
        <v>165</v>
      </c>
      <c r="G786" s="163" t="s">
        <v>10993</v>
      </c>
      <c r="H786" s="46" t="s">
        <v>292</v>
      </c>
      <c r="I786" s="46" t="s">
        <v>293</v>
      </c>
      <c r="J786" s="46">
        <v>2018</v>
      </c>
      <c r="K786" s="164" t="s">
        <v>5200</v>
      </c>
      <c r="L786" s="165" t="s">
        <v>29</v>
      </c>
      <c r="M786" s="46" t="s">
        <v>2598</v>
      </c>
      <c r="N786" s="46" t="s">
        <v>43</v>
      </c>
    </row>
    <row r="787" spans="1:14" ht="15.75" customHeight="1">
      <c r="A787" s="105" t="s">
        <v>2516</v>
      </c>
      <c r="B787" s="780">
        <v>786</v>
      </c>
      <c r="C787" s="41" t="s">
        <v>2690</v>
      </c>
      <c r="D787" s="773" t="s">
        <v>72</v>
      </c>
      <c r="E787" s="773"/>
      <c r="F787" s="46" t="s">
        <v>2669</v>
      </c>
      <c r="G787" s="163" t="s">
        <v>753</v>
      </c>
      <c r="H787" s="46" t="s">
        <v>1229</v>
      </c>
      <c r="I787" s="46" t="s">
        <v>874</v>
      </c>
      <c r="J787" s="46">
        <v>2018</v>
      </c>
      <c r="K787" s="164" t="s">
        <v>5200</v>
      </c>
      <c r="L787" s="165" t="s">
        <v>30</v>
      </c>
      <c r="M787" s="46" t="s">
        <v>2531</v>
      </c>
      <c r="N787" s="46" t="s">
        <v>43</v>
      </c>
    </row>
    <row r="788" spans="1:14" ht="15.75" customHeight="1">
      <c r="A788" s="105" t="s">
        <v>2516</v>
      </c>
      <c r="B788" s="780">
        <v>787</v>
      </c>
      <c r="C788" s="41" t="s">
        <v>2691</v>
      </c>
      <c r="D788" s="773" t="s">
        <v>718</v>
      </c>
      <c r="E788" s="773"/>
      <c r="F788" s="46" t="s">
        <v>2518</v>
      </c>
      <c r="G788" s="163" t="s">
        <v>10994</v>
      </c>
      <c r="H788" s="46" t="s">
        <v>2692</v>
      </c>
      <c r="I788" s="46" t="s">
        <v>1274</v>
      </c>
      <c r="J788" s="46">
        <v>2018</v>
      </c>
      <c r="K788" s="164" t="s">
        <v>5200</v>
      </c>
      <c r="L788" s="165" t="s">
        <v>5200</v>
      </c>
      <c r="M788" s="46" t="s">
        <v>2520</v>
      </c>
      <c r="N788" s="46" t="s">
        <v>43</v>
      </c>
    </row>
    <row r="789" spans="1:14" ht="15.75" customHeight="1">
      <c r="A789" s="105" t="s">
        <v>2516</v>
      </c>
      <c r="B789" s="780">
        <v>788</v>
      </c>
      <c r="C789" s="41" t="s">
        <v>2693</v>
      </c>
      <c r="D789" s="773" t="s">
        <v>718</v>
      </c>
      <c r="E789" s="773"/>
      <c r="F789" s="46" t="s">
        <v>2669</v>
      </c>
      <c r="G789" s="163" t="s">
        <v>753</v>
      </c>
      <c r="H789" s="46" t="s">
        <v>1229</v>
      </c>
      <c r="I789" s="46" t="s">
        <v>874</v>
      </c>
      <c r="J789" s="46">
        <v>2018</v>
      </c>
      <c r="K789" s="164" t="s">
        <v>5200</v>
      </c>
      <c r="L789" s="165" t="s">
        <v>30</v>
      </c>
      <c r="M789" s="46" t="s">
        <v>2531</v>
      </c>
      <c r="N789" s="46" t="s">
        <v>43</v>
      </c>
    </row>
    <row r="790" spans="1:14" ht="15.75" customHeight="1">
      <c r="A790" s="105" t="s">
        <v>2516</v>
      </c>
      <c r="B790" s="780">
        <v>789</v>
      </c>
      <c r="C790" s="41" t="s">
        <v>2694</v>
      </c>
      <c r="D790" s="773" t="s">
        <v>51</v>
      </c>
      <c r="E790" s="773"/>
      <c r="F790" s="46" t="s">
        <v>2695</v>
      </c>
      <c r="G790" s="163" t="s">
        <v>5219</v>
      </c>
      <c r="H790" s="46" t="s">
        <v>292</v>
      </c>
      <c r="I790" s="46" t="s">
        <v>293</v>
      </c>
      <c r="J790" s="46">
        <v>2018</v>
      </c>
      <c r="K790" s="164" t="s">
        <v>5200</v>
      </c>
      <c r="L790" s="165" t="s">
        <v>29</v>
      </c>
      <c r="M790" s="46" t="s">
        <v>2598</v>
      </c>
      <c r="N790" s="46" t="s">
        <v>43</v>
      </c>
    </row>
    <row r="791" spans="1:14" ht="15.75" customHeight="1">
      <c r="A791" s="105" t="s">
        <v>2516</v>
      </c>
      <c r="B791" s="780">
        <v>790</v>
      </c>
      <c r="C791" s="41" t="s">
        <v>2696</v>
      </c>
      <c r="D791" s="773" t="s">
        <v>35</v>
      </c>
      <c r="E791" s="773"/>
      <c r="F791" s="46" t="s">
        <v>2698</v>
      </c>
      <c r="G791" s="163" t="s">
        <v>5219</v>
      </c>
      <c r="H791" s="46" t="s">
        <v>292</v>
      </c>
      <c r="I791" s="46" t="s">
        <v>293</v>
      </c>
      <c r="J791" s="46">
        <v>2018</v>
      </c>
      <c r="K791" s="164" t="s">
        <v>5200</v>
      </c>
      <c r="L791" s="165" t="s">
        <v>29</v>
      </c>
      <c r="M791" s="46" t="s">
        <v>2520</v>
      </c>
      <c r="N791" s="46" t="s">
        <v>43</v>
      </c>
    </row>
    <row r="792" spans="1:14" ht="15.75" customHeight="1">
      <c r="A792" s="105" t="s">
        <v>2516</v>
      </c>
      <c r="B792" s="780">
        <v>791</v>
      </c>
      <c r="C792" s="41" t="s">
        <v>2699</v>
      </c>
      <c r="D792" s="773" t="s">
        <v>72</v>
      </c>
      <c r="E792" s="773"/>
      <c r="F792" s="46" t="s">
        <v>165</v>
      </c>
      <c r="G792" s="163" t="s">
        <v>5219</v>
      </c>
      <c r="H792" s="46" t="s">
        <v>292</v>
      </c>
      <c r="I792" s="46" t="s">
        <v>293</v>
      </c>
      <c r="J792" s="46">
        <v>2018</v>
      </c>
      <c r="K792" s="164" t="s">
        <v>5200</v>
      </c>
      <c r="L792" s="165" t="s">
        <v>29</v>
      </c>
      <c r="M792" s="46" t="s">
        <v>2520</v>
      </c>
      <c r="N792" s="46" t="s">
        <v>43</v>
      </c>
    </row>
    <row r="793" spans="1:14" ht="15.75" customHeight="1">
      <c r="A793" s="105" t="s">
        <v>2516</v>
      </c>
      <c r="B793" s="780">
        <v>792</v>
      </c>
      <c r="C793" s="41" t="s">
        <v>2700</v>
      </c>
      <c r="D793" s="773" t="s">
        <v>51</v>
      </c>
      <c r="E793" s="773"/>
      <c r="F793" s="46" t="s">
        <v>2527</v>
      </c>
      <c r="G793" s="163" t="s">
        <v>37</v>
      </c>
      <c r="H793" s="46" t="s">
        <v>2198</v>
      </c>
      <c r="I793" s="46" t="s">
        <v>2612</v>
      </c>
      <c r="J793" s="46">
        <v>2019</v>
      </c>
      <c r="K793" s="164" t="s">
        <v>26</v>
      </c>
      <c r="L793" s="165" t="s">
        <v>5200</v>
      </c>
      <c r="M793" s="46" t="s">
        <v>2539</v>
      </c>
      <c r="N793" s="46" t="s">
        <v>43</v>
      </c>
    </row>
    <row r="794" spans="1:14" ht="15.75" customHeight="1">
      <c r="A794" s="105" t="s">
        <v>2516</v>
      </c>
      <c r="B794" s="780">
        <v>793</v>
      </c>
      <c r="C794" s="41" t="s">
        <v>2701</v>
      </c>
      <c r="D794" s="773" t="s">
        <v>718</v>
      </c>
      <c r="E794" s="773"/>
      <c r="F794" s="46" t="s">
        <v>2527</v>
      </c>
      <c r="G794" s="163" t="s">
        <v>3593</v>
      </c>
      <c r="H794" s="46" t="s">
        <v>2702</v>
      </c>
      <c r="I794" s="46" t="s">
        <v>2703</v>
      </c>
      <c r="J794" s="46">
        <v>2019</v>
      </c>
      <c r="K794" s="164" t="s">
        <v>25</v>
      </c>
      <c r="L794" s="165" t="s">
        <v>29</v>
      </c>
      <c r="M794" s="46" t="s">
        <v>2539</v>
      </c>
      <c r="N794" s="46" t="s">
        <v>43</v>
      </c>
    </row>
    <row r="795" spans="1:14" ht="15.75" customHeight="1">
      <c r="A795" s="105" t="s">
        <v>2516</v>
      </c>
      <c r="B795" s="780">
        <v>794</v>
      </c>
      <c r="C795" s="41" t="s">
        <v>2704</v>
      </c>
      <c r="D795" s="773" t="s">
        <v>51</v>
      </c>
      <c r="E795" s="773"/>
      <c r="F795" s="46" t="s">
        <v>2705</v>
      </c>
      <c r="G795" s="163" t="s">
        <v>59</v>
      </c>
      <c r="H795" s="46" t="s">
        <v>2706</v>
      </c>
      <c r="I795" s="46" t="s">
        <v>2707</v>
      </c>
      <c r="J795" s="46">
        <v>2019</v>
      </c>
      <c r="K795" s="164" t="s">
        <v>5200</v>
      </c>
      <c r="L795" s="165" t="s">
        <v>5200</v>
      </c>
      <c r="M795" s="46" t="s">
        <v>2598</v>
      </c>
      <c r="N795" s="46" t="s">
        <v>43</v>
      </c>
    </row>
    <row r="796" spans="1:14" ht="15.75" customHeight="1">
      <c r="A796" s="105" t="s">
        <v>2516</v>
      </c>
      <c r="B796" s="780">
        <v>795</v>
      </c>
      <c r="C796" s="41" t="s">
        <v>2708</v>
      </c>
      <c r="D796" s="773" t="s">
        <v>718</v>
      </c>
      <c r="E796" s="773"/>
      <c r="F796" s="46" t="s">
        <v>2676</v>
      </c>
      <c r="G796" s="163" t="s">
        <v>11007</v>
      </c>
      <c r="H796" s="46" t="s">
        <v>2710</v>
      </c>
      <c r="I796" s="46" t="s">
        <v>2711</v>
      </c>
      <c r="J796" s="46">
        <v>2019</v>
      </c>
      <c r="K796" s="164" t="s">
        <v>5200</v>
      </c>
      <c r="L796" s="165" t="s">
        <v>5200</v>
      </c>
      <c r="M796" s="46" t="s">
        <v>2598</v>
      </c>
      <c r="N796" s="46" t="s">
        <v>43</v>
      </c>
    </row>
    <row r="797" spans="1:14" ht="15.75" customHeight="1">
      <c r="A797" s="105" t="s">
        <v>2516</v>
      </c>
      <c r="B797" s="780">
        <v>796</v>
      </c>
      <c r="C797" s="41" t="s">
        <v>2712</v>
      </c>
      <c r="D797" s="773" t="s">
        <v>718</v>
      </c>
      <c r="E797" s="773"/>
      <c r="F797" s="46" t="s">
        <v>165</v>
      </c>
      <c r="G797" s="163" t="s">
        <v>11016</v>
      </c>
      <c r="H797" s="46" t="s">
        <v>292</v>
      </c>
      <c r="I797" s="46" t="s">
        <v>293</v>
      </c>
      <c r="J797" s="46">
        <v>2019</v>
      </c>
      <c r="K797" s="164" t="s">
        <v>5200</v>
      </c>
      <c r="L797" s="165" t="s">
        <v>29</v>
      </c>
      <c r="M797" s="46" t="s">
        <v>2598</v>
      </c>
      <c r="N797" s="46" t="s">
        <v>43</v>
      </c>
    </row>
    <row r="798" spans="1:14" ht="15.75" customHeight="1">
      <c r="A798" s="105" t="s">
        <v>2516</v>
      </c>
      <c r="B798" s="780">
        <v>797</v>
      </c>
      <c r="C798" s="41" t="s">
        <v>2717</v>
      </c>
      <c r="D798" s="773" t="s">
        <v>35</v>
      </c>
      <c r="E798" s="773"/>
      <c r="F798" s="46" t="s">
        <v>2718</v>
      </c>
      <c r="G798" s="163" t="s">
        <v>59</v>
      </c>
      <c r="H798" s="46" t="s">
        <v>2719</v>
      </c>
      <c r="I798" s="46" t="s">
        <v>2720</v>
      </c>
      <c r="J798" s="46">
        <v>2019</v>
      </c>
      <c r="K798" s="164" t="s">
        <v>27</v>
      </c>
      <c r="L798" s="165" t="s">
        <v>5200</v>
      </c>
      <c r="M798" s="46" t="s">
        <v>2598</v>
      </c>
      <c r="N798" s="46" t="s">
        <v>43</v>
      </c>
    </row>
    <row r="799" spans="1:14" ht="15.75" customHeight="1">
      <c r="A799" s="105" t="s">
        <v>2516</v>
      </c>
      <c r="B799" s="780">
        <v>798</v>
      </c>
      <c r="C799" s="41" t="s">
        <v>2721</v>
      </c>
      <c r="D799" s="773" t="s">
        <v>72</v>
      </c>
      <c r="E799" s="773"/>
      <c r="F799" s="46" t="s">
        <v>2527</v>
      </c>
      <c r="G799" s="163" t="s">
        <v>37</v>
      </c>
      <c r="H799" s="46" t="s">
        <v>2198</v>
      </c>
      <c r="I799" s="46" t="s">
        <v>2612</v>
      </c>
      <c r="J799" s="46">
        <v>2019</v>
      </c>
      <c r="K799" s="164" t="s">
        <v>5200</v>
      </c>
      <c r="L799" s="165" t="s">
        <v>5200</v>
      </c>
      <c r="M799" s="46" t="s">
        <v>2539</v>
      </c>
      <c r="N799" s="46" t="s">
        <v>43</v>
      </c>
    </row>
    <row r="800" spans="1:14" ht="15.75" customHeight="1">
      <c r="A800" s="105" t="s">
        <v>2516</v>
      </c>
      <c r="B800" s="780">
        <v>799</v>
      </c>
      <c r="C800" s="41" t="s">
        <v>2723</v>
      </c>
      <c r="D800" s="773" t="s">
        <v>51</v>
      </c>
      <c r="E800" s="773"/>
      <c r="F800" s="46" t="s">
        <v>2527</v>
      </c>
      <c r="G800" s="163" t="s">
        <v>3593</v>
      </c>
      <c r="H800" s="46" t="s">
        <v>2702</v>
      </c>
      <c r="I800" s="46" t="s">
        <v>2703</v>
      </c>
      <c r="J800" s="46">
        <v>2019</v>
      </c>
      <c r="K800" s="164" t="s">
        <v>25</v>
      </c>
      <c r="L800" s="165" t="s">
        <v>29</v>
      </c>
      <c r="M800" s="46" t="s">
        <v>2539</v>
      </c>
      <c r="N800" s="46" t="s">
        <v>43</v>
      </c>
    </row>
    <row r="801" spans="1:14" ht="15.75" customHeight="1">
      <c r="A801" s="105" t="s">
        <v>2516</v>
      </c>
      <c r="B801" s="780">
        <v>800</v>
      </c>
      <c r="C801" s="41" t="s">
        <v>2724</v>
      </c>
      <c r="D801" s="773" t="s">
        <v>718</v>
      </c>
      <c r="E801" s="773"/>
      <c r="F801" s="46" t="s">
        <v>2705</v>
      </c>
      <c r="G801" s="163" t="s">
        <v>59</v>
      </c>
      <c r="H801" s="46" t="s">
        <v>2725</v>
      </c>
      <c r="I801" s="46" t="s">
        <v>2726</v>
      </c>
      <c r="J801" s="46">
        <v>2019</v>
      </c>
      <c r="K801" s="164" t="s">
        <v>27</v>
      </c>
      <c r="L801" s="165" t="s">
        <v>5200</v>
      </c>
      <c r="M801" s="46" t="s">
        <v>2727</v>
      </c>
      <c r="N801" s="46" t="s">
        <v>43</v>
      </c>
    </row>
    <row r="802" spans="1:14" ht="15.75" customHeight="1">
      <c r="A802" s="105" t="s">
        <v>2516</v>
      </c>
      <c r="B802" s="780">
        <v>801</v>
      </c>
      <c r="C802" s="41" t="s">
        <v>2728</v>
      </c>
      <c r="D802" s="773" t="s">
        <v>718</v>
      </c>
      <c r="E802" s="773"/>
      <c r="F802" s="46" t="s">
        <v>2518</v>
      </c>
      <c r="G802" s="163" t="s">
        <v>59</v>
      </c>
      <c r="H802" s="46" t="s">
        <v>2729</v>
      </c>
      <c r="I802" s="46" t="s">
        <v>2730</v>
      </c>
      <c r="J802" s="46">
        <v>2019</v>
      </c>
      <c r="K802" s="164" t="s">
        <v>26</v>
      </c>
      <c r="L802" s="165" t="s">
        <v>5200</v>
      </c>
      <c r="M802" s="46" t="s">
        <v>2727</v>
      </c>
      <c r="N802" s="46" t="s">
        <v>43</v>
      </c>
    </row>
    <row r="803" spans="1:14" ht="15.75" customHeight="1">
      <c r="A803" s="105" t="s">
        <v>2516</v>
      </c>
      <c r="B803" s="780">
        <v>802</v>
      </c>
      <c r="C803" s="41" t="s">
        <v>2731</v>
      </c>
      <c r="D803" s="773" t="s">
        <v>718</v>
      </c>
      <c r="E803" s="773"/>
      <c r="F803" s="46" t="s">
        <v>2518</v>
      </c>
      <c r="G803" s="163" t="s">
        <v>59</v>
      </c>
      <c r="H803" s="46" t="s">
        <v>1623</v>
      </c>
      <c r="I803" s="46" t="s">
        <v>2732</v>
      </c>
      <c r="J803" s="46">
        <v>2019</v>
      </c>
      <c r="K803" s="164" t="s">
        <v>26</v>
      </c>
      <c r="L803" s="165" t="s">
        <v>5200</v>
      </c>
      <c r="M803" s="46" t="s">
        <v>2520</v>
      </c>
      <c r="N803" s="46" t="s">
        <v>43</v>
      </c>
    </row>
    <row r="804" spans="1:14" ht="15.75" customHeight="1">
      <c r="A804" s="105" t="s">
        <v>2516</v>
      </c>
      <c r="B804" s="780">
        <v>803</v>
      </c>
      <c r="C804" s="41" t="s">
        <v>2733</v>
      </c>
      <c r="D804" s="773" t="s">
        <v>72</v>
      </c>
      <c r="E804" s="773"/>
      <c r="F804" s="46" t="s">
        <v>2734</v>
      </c>
      <c r="G804" s="163" t="s">
        <v>11007</v>
      </c>
      <c r="H804" s="46" t="s">
        <v>2710</v>
      </c>
      <c r="I804" s="46" t="s">
        <v>2711</v>
      </c>
      <c r="J804" s="46">
        <v>2019</v>
      </c>
      <c r="K804" s="164" t="s">
        <v>5200</v>
      </c>
      <c r="L804" s="165" t="s">
        <v>5200</v>
      </c>
      <c r="M804" s="46" t="s">
        <v>2598</v>
      </c>
      <c r="N804" s="46" t="s">
        <v>43</v>
      </c>
    </row>
    <row r="805" spans="1:14" ht="15.75" customHeight="1">
      <c r="A805" s="105" t="s">
        <v>2516</v>
      </c>
      <c r="B805" s="780">
        <v>804</v>
      </c>
      <c r="C805" s="41" t="s">
        <v>2735</v>
      </c>
      <c r="D805" s="773" t="s">
        <v>51</v>
      </c>
      <c r="E805" s="773"/>
      <c r="F805" s="46" t="s">
        <v>2527</v>
      </c>
      <c r="G805" s="163" t="s">
        <v>37</v>
      </c>
      <c r="H805" s="46" t="s">
        <v>2198</v>
      </c>
      <c r="I805" s="46" t="s">
        <v>2612</v>
      </c>
      <c r="J805" s="46">
        <v>2019</v>
      </c>
      <c r="K805" s="164" t="s">
        <v>26</v>
      </c>
      <c r="L805" s="165" t="s">
        <v>5200</v>
      </c>
      <c r="M805" s="46" t="s">
        <v>2539</v>
      </c>
      <c r="N805" s="46" t="s">
        <v>43</v>
      </c>
    </row>
    <row r="806" spans="1:14" ht="15.75" customHeight="1">
      <c r="A806" s="105" t="s">
        <v>2516</v>
      </c>
      <c r="B806" s="780">
        <v>805</v>
      </c>
      <c r="C806" s="41" t="s">
        <v>2736</v>
      </c>
      <c r="D806" s="773" t="s">
        <v>51</v>
      </c>
      <c r="E806" s="773"/>
      <c r="F806" s="46" t="s">
        <v>2518</v>
      </c>
      <c r="G806" s="163" t="s">
        <v>65</v>
      </c>
      <c r="H806" s="46" t="s">
        <v>2235</v>
      </c>
      <c r="I806" s="46" t="s">
        <v>67</v>
      </c>
      <c r="J806" s="46">
        <v>2020</v>
      </c>
      <c r="K806" s="164" t="s">
        <v>27</v>
      </c>
      <c r="L806" s="165" t="s">
        <v>31</v>
      </c>
      <c r="M806" s="46" t="s">
        <v>2520</v>
      </c>
      <c r="N806" s="46" t="s">
        <v>43</v>
      </c>
    </row>
    <row r="807" spans="1:14" ht="15.75" customHeight="1">
      <c r="A807" s="105" t="s">
        <v>2516</v>
      </c>
      <c r="B807" s="780">
        <v>806</v>
      </c>
      <c r="C807" s="41" t="s">
        <v>2737</v>
      </c>
      <c r="D807" s="773" t="s">
        <v>51</v>
      </c>
      <c r="E807" s="773"/>
      <c r="F807" s="46" t="s">
        <v>2518</v>
      </c>
      <c r="G807" s="163" t="s">
        <v>59</v>
      </c>
      <c r="H807" s="46" t="s">
        <v>1623</v>
      </c>
      <c r="I807" s="46" t="s">
        <v>2732</v>
      </c>
      <c r="J807" s="46">
        <v>2020</v>
      </c>
      <c r="K807" s="164" t="s">
        <v>26</v>
      </c>
      <c r="L807" s="165" t="s">
        <v>5200</v>
      </c>
      <c r="M807" s="46" t="s">
        <v>2598</v>
      </c>
      <c r="N807" s="46" t="s">
        <v>43</v>
      </c>
    </row>
    <row r="808" spans="1:14" ht="15.75" customHeight="1">
      <c r="A808" s="105" t="s">
        <v>2516</v>
      </c>
      <c r="B808" s="780">
        <v>807</v>
      </c>
      <c r="C808" s="41" t="s">
        <v>2738</v>
      </c>
      <c r="D808" s="773" t="s">
        <v>718</v>
      </c>
      <c r="E808" s="773"/>
      <c r="F808" s="46" t="s">
        <v>2527</v>
      </c>
      <c r="G808" s="163" t="s">
        <v>753</v>
      </c>
      <c r="H808" s="46" t="s">
        <v>2740</v>
      </c>
      <c r="I808" s="46" t="s">
        <v>2243</v>
      </c>
      <c r="J808" s="46">
        <v>2020</v>
      </c>
      <c r="K808" s="164" t="s">
        <v>26</v>
      </c>
      <c r="L808" s="165" t="s">
        <v>30</v>
      </c>
      <c r="M808" s="46" t="s">
        <v>2531</v>
      </c>
      <c r="N808" s="46" t="s">
        <v>43</v>
      </c>
    </row>
    <row r="809" spans="1:14" ht="15.75" customHeight="1">
      <c r="A809" s="105" t="s">
        <v>2516</v>
      </c>
      <c r="B809" s="780">
        <v>808</v>
      </c>
      <c r="C809" s="41" t="s">
        <v>2741</v>
      </c>
      <c r="D809" s="773" t="s">
        <v>718</v>
      </c>
      <c r="E809" s="773"/>
      <c r="F809" s="46" t="s">
        <v>2518</v>
      </c>
      <c r="G809" s="163" t="s">
        <v>65</v>
      </c>
      <c r="H809" s="46" t="s">
        <v>2235</v>
      </c>
      <c r="I809" s="46" t="s">
        <v>67</v>
      </c>
      <c r="J809" s="46">
        <v>2020</v>
      </c>
      <c r="K809" s="164" t="s">
        <v>27</v>
      </c>
      <c r="L809" s="165" t="s">
        <v>31</v>
      </c>
      <c r="M809" s="46" t="s">
        <v>2598</v>
      </c>
      <c r="N809" s="46" t="s">
        <v>43</v>
      </c>
    </row>
    <row r="810" spans="1:14" ht="15.75" customHeight="1">
      <c r="A810" s="105" t="s">
        <v>2516</v>
      </c>
      <c r="B810" s="780">
        <v>809</v>
      </c>
      <c r="C810" s="41" t="s">
        <v>2742</v>
      </c>
      <c r="D810" s="773" t="s">
        <v>718</v>
      </c>
      <c r="E810" s="773"/>
      <c r="F810" s="46" t="s">
        <v>2518</v>
      </c>
      <c r="G810" s="163" t="s">
        <v>59</v>
      </c>
      <c r="H810" s="46" t="s">
        <v>1623</v>
      </c>
      <c r="I810" s="46" t="s">
        <v>2732</v>
      </c>
      <c r="J810" s="46">
        <v>2020</v>
      </c>
      <c r="K810" s="164" t="s">
        <v>26</v>
      </c>
      <c r="L810" s="165" t="s">
        <v>5200</v>
      </c>
      <c r="M810" s="46" t="s">
        <v>2520</v>
      </c>
      <c r="N810" s="46" t="s">
        <v>43</v>
      </c>
    </row>
    <row r="811" spans="1:14" ht="15.75" customHeight="1">
      <c r="A811" s="105" t="s">
        <v>2516</v>
      </c>
      <c r="B811" s="780">
        <v>810</v>
      </c>
      <c r="C811" s="41" t="s">
        <v>2743</v>
      </c>
      <c r="D811" s="773" t="s">
        <v>718</v>
      </c>
      <c r="E811" s="773"/>
      <c r="F811" s="46" t="s">
        <v>2744</v>
      </c>
      <c r="G811" s="163" t="s">
        <v>65</v>
      </c>
      <c r="H811" s="46" t="s">
        <v>2235</v>
      </c>
      <c r="I811" s="46" t="s">
        <v>67</v>
      </c>
      <c r="J811" s="46">
        <v>2020</v>
      </c>
      <c r="K811" s="164" t="s">
        <v>27</v>
      </c>
      <c r="L811" s="165" t="s">
        <v>31</v>
      </c>
      <c r="M811" s="46" t="s">
        <v>2520</v>
      </c>
      <c r="N811" s="46" t="s">
        <v>43</v>
      </c>
    </row>
    <row r="812" spans="1:14" ht="15.75" customHeight="1">
      <c r="A812" s="105" t="s">
        <v>2516</v>
      </c>
      <c r="B812" s="780">
        <v>811</v>
      </c>
      <c r="C812" s="41" t="s">
        <v>2745</v>
      </c>
      <c r="D812" s="773" t="s">
        <v>35</v>
      </c>
      <c r="E812" s="773"/>
      <c r="F812" s="46" t="s">
        <v>2655</v>
      </c>
      <c r="G812" s="163" t="s">
        <v>59</v>
      </c>
      <c r="H812" s="46" t="s">
        <v>2706</v>
      </c>
      <c r="I812" s="46" t="s">
        <v>2707</v>
      </c>
      <c r="J812" s="46">
        <v>2020</v>
      </c>
      <c r="K812" s="164" t="s">
        <v>5200</v>
      </c>
      <c r="L812" s="165" t="s">
        <v>5200</v>
      </c>
      <c r="M812" s="46" t="s">
        <v>2598</v>
      </c>
      <c r="N812" s="46" t="s">
        <v>43</v>
      </c>
    </row>
    <row r="813" spans="1:14" ht="15.75" customHeight="1">
      <c r="A813" s="105" t="s">
        <v>2516</v>
      </c>
      <c r="B813" s="780">
        <v>812</v>
      </c>
      <c r="C813" s="41" t="s">
        <v>2746</v>
      </c>
      <c r="D813" s="773" t="s">
        <v>51</v>
      </c>
      <c r="E813" s="773"/>
      <c r="F813" s="46" t="s">
        <v>2518</v>
      </c>
      <c r="G813" s="163" t="s">
        <v>65</v>
      </c>
      <c r="H813" s="46" t="s">
        <v>2235</v>
      </c>
      <c r="I813" s="46" t="s">
        <v>67</v>
      </c>
      <c r="J813" s="46">
        <v>2020</v>
      </c>
      <c r="K813" s="164" t="s">
        <v>27</v>
      </c>
      <c r="L813" s="165" t="s">
        <v>31</v>
      </c>
      <c r="M813" s="46" t="s">
        <v>2520</v>
      </c>
      <c r="N813" s="46" t="s">
        <v>43</v>
      </c>
    </row>
    <row r="814" spans="1:14" ht="15.75" customHeight="1">
      <c r="A814" s="105" t="s">
        <v>2516</v>
      </c>
      <c r="B814" s="780">
        <v>813</v>
      </c>
      <c r="C814" s="41" t="s">
        <v>2747</v>
      </c>
      <c r="D814" s="773" t="s">
        <v>718</v>
      </c>
      <c r="E814" s="773"/>
      <c r="F814" s="46" t="s">
        <v>2518</v>
      </c>
      <c r="G814" s="163" t="s">
        <v>65</v>
      </c>
      <c r="H814" s="46" t="s">
        <v>2235</v>
      </c>
      <c r="I814" s="46" t="s">
        <v>67</v>
      </c>
      <c r="J814" s="46">
        <v>2020</v>
      </c>
      <c r="K814" s="164" t="s">
        <v>27</v>
      </c>
      <c r="L814" s="165" t="s">
        <v>31</v>
      </c>
      <c r="M814" s="46" t="s">
        <v>2520</v>
      </c>
      <c r="N814" s="46" t="s">
        <v>43</v>
      </c>
    </row>
    <row r="815" spans="1:14" ht="15.75" customHeight="1">
      <c r="A815" s="105" t="s">
        <v>2516</v>
      </c>
      <c r="B815" s="780">
        <v>814</v>
      </c>
      <c r="C815" s="41" t="s">
        <v>2748</v>
      </c>
      <c r="D815" s="773" t="s">
        <v>718</v>
      </c>
      <c r="E815" s="773"/>
      <c r="F815" s="46" t="s">
        <v>2518</v>
      </c>
      <c r="G815" s="163" t="s">
        <v>65</v>
      </c>
      <c r="H815" s="46" t="s">
        <v>2235</v>
      </c>
      <c r="I815" s="46" t="s">
        <v>67</v>
      </c>
      <c r="J815" s="46">
        <v>2020</v>
      </c>
      <c r="K815" s="164" t="s">
        <v>27</v>
      </c>
      <c r="L815" s="165" t="s">
        <v>31</v>
      </c>
      <c r="M815" s="46" t="s">
        <v>2520</v>
      </c>
      <c r="N815" s="46" t="s">
        <v>43</v>
      </c>
    </row>
    <row r="816" spans="1:14" ht="15.75" customHeight="1">
      <c r="A816" s="105" t="s">
        <v>2516</v>
      </c>
      <c r="B816" s="780">
        <v>815</v>
      </c>
      <c r="C816" s="41" t="s">
        <v>2749</v>
      </c>
      <c r="D816" s="773" t="s">
        <v>72</v>
      </c>
      <c r="E816" s="773"/>
      <c r="F816" s="46" t="s">
        <v>2518</v>
      </c>
      <c r="G816" s="163" t="s">
        <v>65</v>
      </c>
      <c r="H816" s="46" t="s">
        <v>2235</v>
      </c>
      <c r="I816" s="46" t="s">
        <v>67</v>
      </c>
      <c r="J816" s="46">
        <v>2020</v>
      </c>
      <c r="K816" s="164" t="s">
        <v>27</v>
      </c>
      <c r="L816" s="165" t="s">
        <v>31</v>
      </c>
      <c r="M816" s="46" t="s">
        <v>2598</v>
      </c>
      <c r="N816" s="46" t="s">
        <v>43</v>
      </c>
    </row>
    <row r="817" spans="1:14" ht="15.75" customHeight="1">
      <c r="A817" s="105" t="s">
        <v>2516</v>
      </c>
      <c r="B817" s="780">
        <v>816</v>
      </c>
      <c r="C817" s="41" t="s">
        <v>2750</v>
      </c>
      <c r="D817" s="773" t="s">
        <v>72</v>
      </c>
      <c r="E817" s="773"/>
      <c r="F817" s="46" t="s">
        <v>2705</v>
      </c>
      <c r="G817" s="163" t="s">
        <v>65</v>
      </c>
      <c r="H817" s="46" t="s">
        <v>2235</v>
      </c>
      <c r="I817" s="46" t="s">
        <v>67</v>
      </c>
      <c r="J817" s="46">
        <v>2020</v>
      </c>
      <c r="K817" s="164" t="s">
        <v>27</v>
      </c>
      <c r="L817" s="165" t="s">
        <v>31</v>
      </c>
      <c r="M817" s="46" t="s">
        <v>2598</v>
      </c>
      <c r="N817" s="46" t="s">
        <v>43</v>
      </c>
    </row>
    <row r="818" spans="1:14" ht="15.75" customHeight="1">
      <c r="A818" s="105" t="s">
        <v>2516</v>
      </c>
      <c r="B818" s="780">
        <v>817</v>
      </c>
      <c r="C818" s="41" t="s">
        <v>2751</v>
      </c>
      <c r="D818" s="773" t="s">
        <v>718</v>
      </c>
      <c r="E818" s="773"/>
      <c r="F818" s="46" t="s">
        <v>2518</v>
      </c>
      <c r="G818" s="163" t="s">
        <v>5244</v>
      </c>
      <c r="H818" s="46" t="s">
        <v>1403</v>
      </c>
      <c r="I818" s="46" t="s">
        <v>573</v>
      </c>
      <c r="J818" s="46">
        <v>2020</v>
      </c>
      <c r="K818" s="164" t="s">
        <v>25</v>
      </c>
      <c r="L818" s="165" t="s">
        <v>30</v>
      </c>
      <c r="M818" s="46" t="s">
        <v>2520</v>
      </c>
      <c r="N818" s="46" t="s">
        <v>43</v>
      </c>
    </row>
    <row r="819" spans="1:14" ht="15.75" customHeight="1">
      <c r="A819" s="105" t="s">
        <v>2516</v>
      </c>
      <c r="B819" s="780">
        <v>818</v>
      </c>
      <c r="C819" s="41" t="s">
        <v>2752</v>
      </c>
      <c r="D819" s="773" t="s">
        <v>718</v>
      </c>
      <c r="E819" s="773"/>
      <c r="F819" s="46" t="s">
        <v>2527</v>
      </c>
      <c r="G819" s="163" t="s">
        <v>3593</v>
      </c>
      <c r="H819" s="46" t="s">
        <v>2608</v>
      </c>
      <c r="I819" s="46" t="s">
        <v>2609</v>
      </c>
      <c r="J819" s="46">
        <v>2020</v>
      </c>
      <c r="K819" s="164" t="s">
        <v>25</v>
      </c>
      <c r="L819" s="165" t="s">
        <v>30</v>
      </c>
      <c r="M819" s="46" t="s">
        <v>2539</v>
      </c>
      <c r="N819" s="46" t="s">
        <v>43</v>
      </c>
    </row>
    <row r="820" spans="1:14" ht="15.75" customHeight="1">
      <c r="A820" s="105" t="s">
        <v>2516</v>
      </c>
      <c r="B820" s="780">
        <v>819</v>
      </c>
      <c r="C820" s="41" t="s">
        <v>2753</v>
      </c>
      <c r="D820" s="773" t="s">
        <v>718</v>
      </c>
      <c r="E820" s="773"/>
      <c r="F820" s="46" t="s">
        <v>2655</v>
      </c>
      <c r="G820" s="163" t="s">
        <v>65</v>
      </c>
      <c r="H820" s="46" t="s">
        <v>2235</v>
      </c>
      <c r="I820" s="46" t="s">
        <v>67</v>
      </c>
      <c r="J820" s="46">
        <v>2020</v>
      </c>
      <c r="K820" s="164" t="s">
        <v>27</v>
      </c>
      <c r="L820" s="165" t="s">
        <v>31</v>
      </c>
      <c r="M820" s="46" t="s">
        <v>2598</v>
      </c>
      <c r="N820" s="46" t="s">
        <v>43</v>
      </c>
    </row>
    <row r="821" spans="1:14" ht="15.75" customHeight="1">
      <c r="A821" s="105" t="s">
        <v>2516</v>
      </c>
      <c r="B821" s="780">
        <v>820</v>
      </c>
      <c r="C821" s="41" t="s">
        <v>2754</v>
      </c>
      <c r="D821" s="773" t="s">
        <v>718</v>
      </c>
      <c r="E821" s="773"/>
      <c r="F821" s="46" t="s">
        <v>2705</v>
      </c>
      <c r="G821" s="163" t="s">
        <v>65</v>
      </c>
      <c r="H821" s="46" t="s">
        <v>2235</v>
      </c>
      <c r="I821" s="46" t="s">
        <v>67</v>
      </c>
      <c r="J821" s="46">
        <v>2021</v>
      </c>
      <c r="K821" s="164" t="s">
        <v>27</v>
      </c>
      <c r="L821" s="165" t="s">
        <v>31</v>
      </c>
      <c r="M821" s="46" t="s">
        <v>2755</v>
      </c>
      <c r="N821" s="46" t="s">
        <v>43</v>
      </c>
    </row>
    <row r="822" spans="1:14" ht="15.75" customHeight="1">
      <c r="A822" s="105" t="s">
        <v>2516</v>
      </c>
      <c r="B822" s="780">
        <v>821</v>
      </c>
      <c r="C822" s="41" t="s">
        <v>2756</v>
      </c>
      <c r="D822" s="773" t="s">
        <v>718</v>
      </c>
      <c r="E822" s="773"/>
      <c r="F822" s="46" t="s">
        <v>2757</v>
      </c>
      <c r="G822" s="163" t="s">
        <v>59</v>
      </c>
      <c r="H822" s="46" t="s">
        <v>2758</v>
      </c>
      <c r="I822" s="46" t="s">
        <v>2759</v>
      </c>
      <c r="J822" s="46">
        <v>2021</v>
      </c>
      <c r="K822" s="164" t="s">
        <v>26</v>
      </c>
      <c r="L822" s="165" t="s">
        <v>28</v>
      </c>
      <c r="M822" s="46" t="s">
        <v>2761</v>
      </c>
      <c r="N822" s="46" t="s">
        <v>43</v>
      </c>
    </row>
    <row r="823" spans="1:14" ht="15.75" customHeight="1">
      <c r="A823" s="105" t="s">
        <v>2516</v>
      </c>
      <c r="B823" s="780">
        <v>822</v>
      </c>
      <c r="C823" s="41" t="s">
        <v>2762</v>
      </c>
      <c r="D823" s="773" t="s">
        <v>718</v>
      </c>
      <c r="E823" s="773"/>
      <c r="F823" s="46" t="s">
        <v>2527</v>
      </c>
      <c r="G823" s="163" t="s">
        <v>37</v>
      </c>
      <c r="H823" s="46" t="s">
        <v>2198</v>
      </c>
      <c r="I823" s="46" t="s">
        <v>2612</v>
      </c>
      <c r="J823" s="46">
        <v>2021</v>
      </c>
      <c r="K823" s="164" t="s">
        <v>5200</v>
      </c>
      <c r="L823" s="165" t="s">
        <v>5200</v>
      </c>
      <c r="M823" s="46" t="s">
        <v>2539</v>
      </c>
      <c r="N823" s="46" t="s">
        <v>43</v>
      </c>
    </row>
    <row r="824" spans="1:14" ht="15.75" customHeight="1">
      <c r="A824" s="105" t="s">
        <v>2516</v>
      </c>
      <c r="B824" s="780">
        <v>823</v>
      </c>
      <c r="C824" s="41" t="s">
        <v>2763</v>
      </c>
      <c r="D824" s="773" t="s">
        <v>718</v>
      </c>
      <c r="E824" s="773" t="s">
        <v>72</v>
      </c>
      <c r="F824" s="46" t="s">
        <v>2527</v>
      </c>
      <c r="G824" s="163" t="s">
        <v>59</v>
      </c>
      <c r="H824" s="46" t="s">
        <v>2038</v>
      </c>
      <c r="I824" s="46" t="s">
        <v>1468</v>
      </c>
      <c r="J824" s="46">
        <v>2021</v>
      </c>
      <c r="K824" s="164" t="s">
        <v>26</v>
      </c>
      <c r="L824" s="165" t="s">
        <v>5200</v>
      </c>
      <c r="M824" s="46" t="s">
        <v>2539</v>
      </c>
      <c r="N824" s="46" t="s">
        <v>43</v>
      </c>
    </row>
    <row r="825" spans="1:14" ht="15.75" customHeight="1">
      <c r="A825" s="105" t="s">
        <v>2516</v>
      </c>
      <c r="B825" s="780">
        <v>824</v>
      </c>
      <c r="C825" s="41" t="s">
        <v>2764</v>
      </c>
      <c r="D825" s="773" t="s">
        <v>718</v>
      </c>
      <c r="E825" s="773"/>
      <c r="F825" s="46" t="s">
        <v>2765</v>
      </c>
      <c r="G825" s="163" t="s">
        <v>2766</v>
      </c>
      <c r="H825" s="46" t="s">
        <v>2767</v>
      </c>
      <c r="I825" s="46" t="s">
        <v>2768</v>
      </c>
      <c r="J825" s="46">
        <v>2021</v>
      </c>
      <c r="K825" s="164" t="s">
        <v>25</v>
      </c>
      <c r="L825" s="165" t="s">
        <v>29</v>
      </c>
      <c r="M825" s="46" t="s">
        <v>2769</v>
      </c>
      <c r="N825" s="46" t="s">
        <v>43</v>
      </c>
    </row>
    <row r="826" spans="1:14" ht="15.75" customHeight="1">
      <c r="A826" s="105" t="s">
        <v>2516</v>
      </c>
      <c r="B826" s="780">
        <v>825</v>
      </c>
      <c r="C826" s="41" t="s">
        <v>2770</v>
      </c>
      <c r="D826" s="773" t="s">
        <v>718</v>
      </c>
      <c r="E826" s="773"/>
      <c r="F826" s="46" t="s">
        <v>2705</v>
      </c>
      <c r="G826" s="163" t="s">
        <v>11016</v>
      </c>
      <c r="H826" s="46" t="s">
        <v>2771</v>
      </c>
      <c r="I826" s="46" t="s">
        <v>2772</v>
      </c>
      <c r="J826" s="46">
        <v>2021</v>
      </c>
      <c r="K826" s="164" t="s">
        <v>24</v>
      </c>
      <c r="L826" s="165" t="s">
        <v>29</v>
      </c>
      <c r="M826" s="46" t="s">
        <v>2774</v>
      </c>
      <c r="N826" s="46" t="s">
        <v>43</v>
      </c>
    </row>
    <row r="827" spans="1:14" ht="15.75" customHeight="1">
      <c r="A827" s="105" t="s">
        <v>2516</v>
      </c>
      <c r="B827" s="780">
        <v>826</v>
      </c>
      <c r="C827" s="41" t="s">
        <v>2775</v>
      </c>
      <c r="D827" s="773" t="s">
        <v>718</v>
      </c>
      <c r="E827" s="773"/>
      <c r="F827" s="46" t="s">
        <v>2527</v>
      </c>
      <c r="G827" s="163" t="s">
        <v>37</v>
      </c>
      <c r="H827" s="46" t="s">
        <v>2198</v>
      </c>
      <c r="I827" s="46" t="s">
        <v>2612</v>
      </c>
      <c r="J827" s="46">
        <v>2021</v>
      </c>
      <c r="K827" s="164" t="s">
        <v>26</v>
      </c>
      <c r="L827" s="165" t="s">
        <v>5200</v>
      </c>
      <c r="M827" s="46" t="s">
        <v>2539</v>
      </c>
      <c r="N827" s="46" t="s">
        <v>43</v>
      </c>
    </row>
    <row r="828" spans="1:14" ht="15.75" customHeight="1">
      <c r="A828" s="105" t="s">
        <v>2516</v>
      </c>
      <c r="B828" s="780">
        <v>827</v>
      </c>
      <c r="C828" s="41" t="s">
        <v>2776</v>
      </c>
      <c r="D828" s="773" t="s">
        <v>718</v>
      </c>
      <c r="E828" s="773"/>
      <c r="F828" s="46" t="s">
        <v>2527</v>
      </c>
      <c r="G828" s="163" t="s">
        <v>37</v>
      </c>
      <c r="H828" s="46" t="s">
        <v>2198</v>
      </c>
      <c r="I828" s="46" t="s">
        <v>2612</v>
      </c>
      <c r="J828" s="46">
        <v>2021</v>
      </c>
      <c r="K828" s="164" t="s">
        <v>26</v>
      </c>
      <c r="L828" s="165" t="s">
        <v>5200</v>
      </c>
      <c r="M828" s="46" t="s">
        <v>2539</v>
      </c>
      <c r="N828" s="46" t="s">
        <v>43</v>
      </c>
    </row>
    <row r="829" spans="1:14" ht="15.75" customHeight="1">
      <c r="A829" s="87" t="s">
        <v>2777</v>
      </c>
      <c r="B829" s="780">
        <v>828</v>
      </c>
      <c r="C829" s="10" t="s">
        <v>2778</v>
      </c>
      <c r="D829" s="773" t="s">
        <v>718</v>
      </c>
      <c r="E829" s="773"/>
      <c r="F829" s="14"/>
      <c r="G829" s="161" t="s">
        <v>37</v>
      </c>
      <c r="H829" s="14" t="s">
        <v>2779</v>
      </c>
      <c r="I829" s="14" t="s">
        <v>2780</v>
      </c>
      <c r="J829" s="14">
        <v>2021</v>
      </c>
      <c r="K829" s="161" t="s">
        <v>24</v>
      </c>
      <c r="L829" s="166" t="s">
        <v>28</v>
      </c>
      <c r="M829" s="13" t="s">
        <v>2782</v>
      </c>
      <c r="N829" s="13" t="s">
        <v>2783</v>
      </c>
    </row>
    <row r="830" spans="1:14" ht="15.75" customHeight="1">
      <c r="A830" s="87" t="s">
        <v>2777</v>
      </c>
      <c r="B830" s="780">
        <v>829</v>
      </c>
      <c r="C830" s="52" t="s">
        <v>2778</v>
      </c>
      <c r="D830" s="773" t="s">
        <v>51</v>
      </c>
      <c r="E830" s="773"/>
      <c r="F830" s="46"/>
      <c r="G830" s="164" t="s">
        <v>37</v>
      </c>
      <c r="H830" s="16" t="s">
        <v>2779</v>
      </c>
      <c r="I830" s="16" t="s">
        <v>2780</v>
      </c>
      <c r="J830" s="16">
        <v>2020</v>
      </c>
      <c r="K830" s="164" t="s">
        <v>24</v>
      </c>
      <c r="L830" s="165" t="s">
        <v>28</v>
      </c>
      <c r="M830" s="16" t="s">
        <v>2782</v>
      </c>
      <c r="N830" s="16" t="s">
        <v>43</v>
      </c>
    </row>
    <row r="831" spans="1:14" ht="15.75" customHeight="1">
      <c r="A831" s="87" t="s">
        <v>2777</v>
      </c>
      <c r="B831" s="780">
        <v>830</v>
      </c>
      <c r="C831" s="69" t="s">
        <v>2784</v>
      </c>
      <c r="D831" s="773" t="s">
        <v>718</v>
      </c>
      <c r="E831" s="773"/>
      <c r="F831" s="46"/>
      <c r="G831" s="164" t="s">
        <v>10995</v>
      </c>
      <c r="H831" s="16" t="s">
        <v>2785</v>
      </c>
      <c r="I831" s="16" t="s">
        <v>2786</v>
      </c>
      <c r="J831" s="16">
        <v>2019</v>
      </c>
      <c r="K831" s="164" t="s">
        <v>5200</v>
      </c>
      <c r="L831" s="165" t="s">
        <v>5200</v>
      </c>
      <c r="M831" s="16" t="s">
        <v>2787</v>
      </c>
      <c r="N831" s="16" t="s">
        <v>43</v>
      </c>
    </row>
    <row r="832" spans="1:14" ht="15.75" customHeight="1">
      <c r="A832" s="87" t="s">
        <v>2777</v>
      </c>
      <c r="B832" s="780">
        <v>831</v>
      </c>
      <c r="C832" s="69" t="s">
        <v>2788</v>
      </c>
      <c r="D832" s="773" t="s">
        <v>168</v>
      </c>
      <c r="E832" s="773"/>
      <c r="F832" s="46"/>
      <c r="G832" s="164" t="s">
        <v>10995</v>
      </c>
      <c r="H832" s="16" t="s">
        <v>2789</v>
      </c>
      <c r="I832" s="16" t="s">
        <v>2790</v>
      </c>
      <c r="J832" s="16">
        <v>2018</v>
      </c>
      <c r="K832" s="164" t="s">
        <v>5200</v>
      </c>
      <c r="L832" s="165" t="s">
        <v>5200</v>
      </c>
      <c r="M832" s="16" t="s">
        <v>2787</v>
      </c>
      <c r="N832" s="16" t="s">
        <v>43</v>
      </c>
    </row>
    <row r="833" spans="1:14" ht="15.75" customHeight="1">
      <c r="A833" s="87" t="s">
        <v>2777</v>
      </c>
      <c r="B833" s="780">
        <v>832</v>
      </c>
      <c r="C833" s="52" t="s">
        <v>2791</v>
      </c>
      <c r="D833" s="773" t="s">
        <v>718</v>
      </c>
      <c r="E833" s="773"/>
      <c r="F833" s="46"/>
      <c r="G833" s="164" t="s">
        <v>37</v>
      </c>
      <c r="H833" s="16" t="s">
        <v>2779</v>
      </c>
      <c r="I833" s="16" t="s">
        <v>2792</v>
      </c>
      <c r="J833" s="16">
        <v>2018</v>
      </c>
      <c r="K833" s="164" t="s">
        <v>24</v>
      </c>
      <c r="L833" s="165" t="s">
        <v>28</v>
      </c>
      <c r="M833" s="16" t="s">
        <v>2787</v>
      </c>
      <c r="N833" s="16" t="s">
        <v>43</v>
      </c>
    </row>
    <row r="834" spans="1:14" ht="15.75" customHeight="1">
      <c r="A834" s="87" t="s">
        <v>2777</v>
      </c>
      <c r="B834" s="780">
        <v>833</v>
      </c>
      <c r="C834" s="52" t="s">
        <v>2794</v>
      </c>
      <c r="D834" s="773" t="s">
        <v>51</v>
      </c>
      <c r="E834" s="773"/>
      <c r="F834" s="46"/>
      <c r="G834" s="164" t="s">
        <v>59</v>
      </c>
      <c r="H834" s="16" t="s">
        <v>788</v>
      </c>
      <c r="I834" s="16" t="s">
        <v>414</v>
      </c>
      <c r="J834" s="16">
        <v>2018</v>
      </c>
      <c r="K834" s="164" t="s">
        <v>5200</v>
      </c>
      <c r="L834" s="165" t="s">
        <v>5200</v>
      </c>
      <c r="M834" s="16" t="s">
        <v>2796</v>
      </c>
      <c r="N834" s="16"/>
    </row>
    <row r="835" spans="1:14" ht="15.75" customHeight="1">
      <c r="A835" s="87" t="s">
        <v>2777</v>
      </c>
      <c r="B835" s="780">
        <v>834</v>
      </c>
      <c r="C835" s="52" t="s">
        <v>2797</v>
      </c>
      <c r="D835" s="773" t="s">
        <v>51</v>
      </c>
      <c r="E835" s="773"/>
      <c r="F835" s="46"/>
      <c r="G835" s="164" t="s">
        <v>5244</v>
      </c>
      <c r="H835" s="16" t="s">
        <v>282</v>
      </c>
      <c r="I835" s="16" t="s">
        <v>232</v>
      </c>
      <c r="J835" s="16">
        <v>2017</v>
      </c>
      <c r="K835" s="164" t="s">
        <v>5200</v>
      </c>
      <c r="L835" s="165" t="s">
        <v>31</v>
      </c>
      <c r="M835" s="16" t="s">
        <v>2799</v>
      </c>
      <c r="N835" s="16"/>
    </row>
    <row r="836" spans="1:14" ht="15.75" customHeight="1">
      <c r="A836" s="87" t="s">
        <v>2777</v>
      </c>
      <c r="B836" s="780">
        <v>835</v>
      </c>
      <c r="C836" s="52" t="s">
        <v>2800</v>
      </c>
      <c r="D836" s="773" t="s">
        <v>51</v>
      </c>
      <c r="E836" s="773" t="s">
        <v>35</v>
      </c>
      <c r="F836" s="46"/>
      <c r="G836" s="164" t="s">
        <v>59</v>
      </c>
      <c r="H836" s="16" t="s">
        <v>2801</v>
      </c>
      <c r="I836" s="16" t="s">
        <v>2802</v>
      </c>
      <c r="J836" s="16">
        <v>2017</v>
      </c>
      <c r="K836" s="164" t="s">
        <v>26</v>
      </c>
      <c r="L836" s="165" t="s">
        <v>30</v>
      </c>
      <c r="M836" s="16" t="s">
        <v>2804</v>
      </c>
      <c r="N836" s="16" t="s">
        <v>43</v>
      </c>
    </row>
    <row r="837" spans="1:14" ht="15.75" customHeight="1">
      <c r="A837" s="87" t="s">
        <v>2777</v>
      </c>
      <c r="B837" s="780">
        <v>836</v>
      </c>
      <c r="C837" s="52" t="s">
        <v>2805</v>
      </c>
      <c r="D837" s="773" t="s">
        <v>718</v>
      </c>
      <c r="E837" s="773"/>
      <c r="F837" s="46"/>
      <c r="G837" s="164" t="s">
        <v>59</v>
      </c>
      <c r="H837" s="16" t="s">
        <v>804</v>
      </c>
      <c r="I837" s="16" t="s">
        <v>805</v>
      </c>
      <c r="J837" s="16">
        <v>2016</v>
      </c>
      <c r="K837" s="164" t="s">
        <v>25</v>
      </c>
      <c r="L837" s="165" t="s">
        <v>5200</v>
      </c>
      <c r="M837" s="16" t="s">
        <v>2807</v>
      </c>
      <c r="N837" s="16" t="s">
        <v>43</v>
      </c>
    </row>
    <row r="838" spans="1:14" ht="15.75" customHeight="1">
      <c r="A838" s="87" t="s">
        <v>2777</v>
      </c>
      <c r="B838" s="780">
        <v>837</v>
      </c>
      <c r="C838" s="52" t="s">
        <v>2808</v>
      </c>
      <c r="D838" s="773" t="s">
        <v>718</v>
      </c>
      <c r="E838" s="773"/>
      <c r="F838" s="46"/>
      <c r="G838" s="164" t="s">
        <v>2809</v>
      </c>
      <c r="H838" s="16" t="s">
        <v>2810</v>
      </c>
      <c r="I838" s="16" t="s">
        <v>2811</v>
      </c>
      <c r="J838" s="16">
        <v>2016</v>
      </c>
      <c r="K838" s="164" t="s">
        <v>5200</v>
      </c>
      <c r="L838" s="165" t="s">
        <v>5200</v>
      </c>
      <c r="M838" s="16" t="s">
        <v>2813</v>
      </c>
      <c r="N838" s="16"/>
    </row>
    <row r="839" spans="1:14" ht="15.75" customHeight="1">
      <c r="A839" s="87" t="s">
        <v>2777</v>
      </c>
      <c r="B839" s="780">
        <v>838</v>
      </c>
      <c r="C839" s="52" t="s">
        <v>2814</v>
      </c>
      <c r="D839" s="773" t="s">
        <v>35</v>
      </c>
      <c r="E839" s="773"/>
      <c r="F839" s="46"/>
      <c r="G839" s="164" t="s">
        <v>11004</v>
      </c>
      <c r="H839" s="16" t="s">
        <v>2815</v>
      </c>
      <c r="I839" s="16" t="s">
        <v>2816</v>
      </c>
      <c r="J839" s="16">
        <v>2016</v>
      </c>
      <c r="K839" s="164" t="s">
        <v>5200</v>
      </c>
      <c r="L839" s="165" t="s">
        <v>5200</v>
      </c>
      <c r="M839" s="16" t="s">
        <v>2787</v>
      </c>
      <c r="N839" s="16" t="s">
        <v>43</v>
      </c>
    </row>
    <row r="840" spans="1:14" ht="15.75" customHeight="1">
      <c r="A840" s="87" t="s">
        <v>2777</v>
      </c>
      <c r="B840" s="780">
        <v>839</v>
      </c>
      <c r="C840" s="52" t="s">
        <v>2817</v>
      </c>
      <c r="D840" s="773" t="s">
        <v>168</v>
      </c>
      <c r="E840" s="773"/>
      <c r="F840" s="46"/>
      <c r="G840" s="164" t="s">
        <v>2528</v>
      </c>
      <c r="H840" s="16" t="s">
        <v>2818</v>
      </c>
      <c r="I840" s="16" t="s">
        <v>2819</v>
      </c>
      <c r="J840" s="16">
        <v>2015</v>
      </c>
      <c r="K840" s="164" t="s">
        <v>5200</v>
      </c>
      <c r="L840" s="165" t="s">
        <v>30</v>
      </c>
      <c r="M840" s="16" t="s">
        <v>2821</v>
      </c>
      <c r="N840" s="16" t="s">
        <v>43</v>
      </c>
    </row>
    <row r="841" spans="1:14" ht="15.75" customHeight="1">
      <c r="A841" s="87" t="s">
        <v>2777</v>
      </c>
      <c r="B841" s="780">
        <v>840</v>
      </c>
      <c r="C841" s="52" t="s">
        <v>2822</v>
      </c>
      <c r="D841" s="773" t="s">
        <v>51</v>
      </c>
      <c r="E841" s="773"/>
      <c r="F841" s="46"/>
      <c r="G841" s="164" t="s">
        <v>5244</v>
      </c>
      <c r="H841" s="16" t="s">
        <v>2823</v>
      </c>
      <c r="I841" s="16" t="s">
        <v>2824</v>
      </c>
      <c r="J841" s="16">
        <v>2013</v>
      </c>
      <c r="K841" s="164" t="s">
        <v>5200</v>
      </c>
      <c r="L841" s="165" t="s">
        <v>5200</v>
      </c>
      <c r="M841" s="16" t="s">
        <v>2825</v>
      </c>
      <c r="N841" s="16"/>
    </row>
    <row r="842" spans="1:14" ht="15.75" customHeight="1">
      <c r="A842" s="87" t="s">
        <v>2777</v>
      </c>
      <c r="B842" s="780">
        <v>841</v>
      </c>
      <c r="C842" s="52" t="s">
        <v>2826</v>
      </c>
      <c r="D842" s="773" t="s">
        <v>51</v>
      </c>
      <c r="E842" s="773"/>
      <c r="F842" s="46"/>
      <c r="G842" s="164" t="s">
        <v>59</v>
      </c>
      <c r="H842" s="16" t="s">
        <v>2827</v>
      </c>
      <c r="I842" s="16" t="s">
        <v>2828</v>
      </c>
      <c r="J842" s="16">
        <v>2010</v>
      </c>
      <c r="K842" s="164" t="s">
        <v>26</v>
      </c>
      <c r="L842" s="165" t="s">
        <v>30</v>
      </c>
      <c r="M842" s="16" t="s">
        <v>2829</v>
      </c>
      <c r="N842" s="16"/>
    </row>
    <row r="843" spans="1:14" ht="15.75" customHeight="1">
      <c r="A843" s="87" t="s">
        <v>2830</v>
      </c>
      <c r="B843" s="780">
        <v>842</v>
      </c>
      <c r="C843" s="77" t="s">
        <v>2831</v>
      </c>
      <c r="D843" s="773" t="s">
        <v>718</v>
      </c>
      <c r="E843" s="773"/>
      <c r="F843" s="14"/>
      <c r="G843" s="167" t="s">
        <v>59</v>
      </c>
      <c r="H843" s="14" t="s">
        <v>1024</v>
      </c>
      <c r="I843" s="14" t="s">
        <v>2832</v>
      </c>
      <c r="J843" s="13">
        <v>2013</v>
      </c>
      <c r="K843" s="161" t="s">
        <v>27</v>
      </c>
      <c r="L843" s="166" t="s">
        <v>5200</v>
      </c>
      <c r="M843" s="109" t="s">
        <v>2833</v>
      </c>
      <c r="N843" s="14"/>
    </row>
    <row r="844" spans="1:14" ht="15.75" customHeight="1">
      <c r="A844" s="87" t="s">
        <v>2830</v>
      </c>
      <c r="B844" s="780">
        <v>843</v>
      </c>
      <c r="C844" s="52" t="s">
        <v>2834</v>
      </c>
      <c r="D844" s="773" t="s">
        <v>51</v>
      </c>
      <c r="E844" s="773"/>
      <c r="F844" s="46"/>
      <c r="G844" s="163" t="s">
        <v>59</v>
      </c>
      <c r="H844" s="16" t="s">
        <v>1024</v>
      </c>
      <c r="I844" s="16" t="s">
        <v>2835</v>
      </c>
      <c r="J844" s="16">
        <v>2013</v>
      </c>
      <c r="K844" s="164" t="s">
        <v>27</v>
      </c>
      <c r="L844" s="165" t="s">
        <v>5200</v>
      </c>
      <c r="M844" s="45" t="s">
        <v>2836</v>
      </c>
      <c r="N844" s="46"/>
    </row>
    <row r="845" spans="1:14" ht="15.75" customHeight="1">
      <c r="A845" s="87" t="s">
        <v>2830</v>
      </c>
      <c r="B845" s="780">
        <v>844</v>
      </c>
      <c r="C845" s="52" t="s">
        <v>2837</v>
      </c>
      <c r="D845" s="773" t="s">
        <v>3390</v>
      </c>
      <c r="E845" s="773"/>
      <c r="F845" s="46"/>
      <c r="G845" s="163" t="s">
        <v>59</v>
      </c>
      <c r="H845" s="16" t="s">
        <v>1024</v>
      </c>
      <c r="I845" s="16" t="s">
        <v>2832</v>
      </c>
      <c r="J845" s="16">
        <v>2013</v>
      </c>
      <c r="K845" s="164" t="s">
        <v>27</v>
      </c>
      <c r="L845" s="165" t="s">
        <v>5200</v>
      </c>
      <c r="M845" s="45" t="s">
        <v>2838</v>
      </c>
      <c r="N845" s="46"/>
    </row>
    <row r="846" spans="1:14" ht="15.75" customHeight="1">
      <c r="A846" s="87" t="s">
        <v>2830</v>
      </c>
      <c r="B846" s="780">
        <v>845</v>
      </c>
      <c r="C846" s="52" t="s">
        <v>2839</v>
      </c>
      <c r="D846" s="773" t="s">
        <v>718</v>
      </c>
      <c r="E846" s="773"/>
      <c r="F846" s="46"/>
      <c r="G846" s="163" t="s">
        <v>59</v>
      </c>
      <c r="H846" s="16" t="s">
        <v>2061</v>
      </c>
      <c r="I846" s="46" t="s">
        <v>2062</v>
      </c>
      <c r="J846" s="16">
        <v>2014</v>
      </c>
      <c r="K846" s="164" t="s">
        <v>26</v>
      </c>
      <c r="L846" s="165" t="s">
        <v>5200</v>
      </c>
      <c r="M846" s="45" t="s">
        <v>2840</v>
      </c>
      <c r="N846" s="46"/>
    </row>
    <row r="847" spans="1:14" ht="15.75" customHeight="1">
      <c r="A847" s="87" t="s">
        <v>2830</v>
      </c>
      <c r="B847" s="780">
        <v>846</v>
      </c>
      <c r="C847" s="52" t="s">
        <v>2841</v>
      </c>
      <c r="D847" s="773" t="s">
        <v>718</v>
      </c>
      <c r="E847" s="773"/>
      <c r="F847" s="46"/>
      <c r="G847" s="163" t="s">
        <v>59</v>
      </c>
      <c r="H847" s="16" t="s">
        <v>2842</v>
      </c>
      <c r="I847" s="16" t="s">
        <v>1714</v>
      </c>
      <c r="J847" s="16">
        <v>2016</v>
      </c>
      <c r="K847" s="164" t="s">
        <v>27</v>
      </c>
      <c r="L847" s="165" t="s">
        <v>5200</v>
      </c>
      <c r="M847" s="45" t="s">
        <v>2843</v>
      </c>
      <c r="N847" s="46"/>
    </row>
    <row r="848" spans="1:14" ht="15.75" customHeight="1">
      <c r="A848" s="87" t="s">
        <v>2830</v>
      </c>
      <c r="B848" s="780">
        <v>847</v>
      </c>
      <c r="C848" s="52" t="s">
        <v>2844</v>
      </c>
      <c r="D848" s="773" t="s">
        <v>51</v>
      </c>
      <c r="E848" s="773"/>
      <c r="F848" s="46"/>
      <c r="G848" s="163" t="s">
        <v>59</v>
      </c>
      <c r="H848" s="46" t="s">
        <v>2842</v>
      </c>
      <c r="I848" s="46" t="s">
        <v>1714</v>
      </c>
      <c r="J848" s="16">
        <v>2016</v>
      </c>
      <c r="K848" s="164" t="s">
        <v>27</v>
      </c>
      <c r="L848" s="165" t="s">
        <v>5200</v>
      </c>
      <c r="M848" s="45" t="s">
        <v>2845</v>
      </c>
      <c r="N848" s="46"/>
    </row>
    <row r="849" spans="1:14" ht="15.75" customHeight="1">
      <c r="A849" s="87" t="s">
        <v>2830</v>
      </c>
      <c r="B849" s="780">
        <v>848</v>
      </c>
      <c r="C849" s="52" t="s">
        <v>2846</v>
      </c>
      <c r="D849" s="773" t="s">
        <v>51</v>
      </c>
      <c r="E849" s="773"/>
      <c r="F849" s="46"/>
      <c r="G849" s="163" t="s">
        <v>753</v>
      </c>
      <c r="H849" s="16" t="s">
        <v>2847</v>
      </c>
      <c r="I849" s="54" t="s">
        <v>2848</v>
      </c>
      <c r="J849" s="16">
        <v>2017</v>
      </c>
      <c r="K849" s="164" t="s">
        <v>5200</v>
      </c>
      <c r="L849" s="165" t="s">
        <v>5200</v>
      </c>
      <c r="M849" s="45" t="s">
        <v>2849</v>
      </c>
      <c r="N849" s="46"/>
    </row>
    <row r="850" spans="1:14" ht="15.75" customHeight="1">
      <c r="A850" s="87" t="s">
        <v>2850</v>
      </c>
      <c r="B850" s="780">
        <v>849</v>
      </c>
      <c r="C850" s="10" t="s">
        <v>2851</v>
      </c>
      <c r="D850" s="773" t="s">
        <v>51</v>
      </c>
      <c r="E850" s="773"/>
      <c r="F850" s="14"/>
      <c r="G850" s="161" t="s">
        <v>59</v>
      </c>
      <c r="H850" s="13" t="s">
        <v>2852</v>
      </c>
      <c r="I850" s="13" t="s">
        <v>430</v>
      </c>
      <c r="J850" s="13">
        <v>2001</v>
      </c>
      <c r="K850" s="161" t="s">
        <v>27</v>
      </c>
      <c r="L850" s="166" t="s">
        <v>5200</v>
      </c>
      <c r="M850" s="13" t="s">
        <v>2853</v>
      </c>
      <c r="N850" s="14"/>
    </row>
    <row r="851" spans="1:14" ht="15.75" customHeight="1">
      <c r="A851" s="87" t="s">
        <v>2850</v>
      </c>
      <c r="B851" s="780">
        <v>850</v>
      </c>
      <c r="C851" s="52" t="s">
        <v>2854</v>
      </c>
      <c r="D851" s="773" t="s">
        <v>718</v>
      </c>
      <c r="E851" s="773"/>
      <c r="F851" s="46"/>
      <c r="G851" s="164" t="s">
        <v>59</v>
      </c>
      <c r="H851" s="16" t="s">
        <v>2855</v>
      </c>
      <c r="I851" s="16" t="s">
        <v>11023</v>
      </c>
      <c r="J851" s="16">
        <v>2002</v>
      </c>
      <c r="K851" s="164" t="s">
        <v>27</v>
      </c>
      <c r="L851" s="165" t="s">
        <v>5200</v>
      </c>
      <c r="M851" s="16" t="s">
        <v>2857</v>
      </c>
      <c r="N851" s="46"/>
    </row>
    <row r="852" spans="1:14" ht="15.75" customHeight="1">
      <c r="A852" s="87" t="s">
        <v>2850</v>
      </c>
      <c r="B852" s="780">
        <v>851</v>
      </c>
      <c r="C852" s="52" t="s">
        <v>2858</v>
      </c>
      <c r="D852" s="773" t="s">
        <v>72</v>
      </c>
      <c r="E852" s="773"/>
      <c r="F852" s="46"/>
      <c r="G852" s="164" t="s">
        <v>59</v>
      </c>
      <c r="H852" s="16" t="s">
        <v>2852</v>
      </c>
      <c r="I852" s="16" t="s">
        <v>430</v>
      </c>
      <c r="J852" s="16">
        <v>2002</v>
      </c>
      <c r="K852" s="164" t="s">
        <v>27</v>
      </c>
      <c r="L852" s="165" t="s">
        <v>5200</v>
      </c>
      <c r="M852" s="16" t="s">
        <v>2859</v>
      </c>
      <c r="N852" s="46"/>
    </row>
    <row r="853" spans="1:14" ht="15.75" customHeight="1">
      <c r="A853" s="87" t="s">
        <v>2850</v>
      </c>
      <c r="B853" s="780">
        <v>852</v>
      </c>
      <c r="C853" s="52" t="s">
        <v>2866</v>
      </c>
      <c r="D853" s="773" t="s">
        <v>718</v>
      </c>
      <c r="E853" s="773"/>
      <c r="F853" s="46"/>
      <c r="G853" s="164" t="s">
        <v>59</v>
      </c>
      <c r="H853" s="54" t="s">
        <v>804</v>
      </c>
      <c r="I853" s="54" t="s">
        <v>1986</v>
      </c>
      <c r="J853" s="16">
        <v>2006</v>
      </c>
      <c r="K853" s="164" t="s">
        <v>27</v>
      </c>
      <c r="L853" s="165" t="s">
        <v>5200</v>
      </c>
      <c r="M853" s="16" t="s">
        <v>2867</v>
      </c>
      <c r="N853" s="46"/>
    </row>
    <row r="854" spans="1:14" ht="15.75" customHeight="1">
      <c r="A854" s="87" t="s">
        <v>2850</v>
      </c>
      <c r="B854" s="780">
        <v>853</v>
      </c>
      <c r="C854" s="52" t="s">
        <v>2868</v>
      </c>
      <c r="D854" s="773" t="s">
        <v>718</v>
      </c>
      <c r="E854" s="773"/>
      <c r="F854" s="46"/>
      <c r="G854" s="164" t="s">
        <v>59</v>
      </c>
      <c r="H854" s="16" t="s">
        <v>1967</v>
      </c>
      <c r="I854" s="16" t="s">
        <v>2869</v>
      </c>
      <c r="J854" s="16">
        <v>2006</v>
      </c>
      <c r="K854" s="164" t="s">
        <v>27</v>
      </c>
      <c r="L854" s="165" t="s">
        <v>5200</v>
      </c>
      <c r="M854" s="16" t="s">
        <v>2870</v>
      </c>
      <c r="N854" s="46"/>
    </row>
    <row r="855" spans="1:14" ht="15.75" customHeight="1">
      <c r="A855" s="87" t="s">
        <v>2850</v>
      </c>
      <c r="B855" s="780">
        <v>854</v>
      </c>
      <c r="C855" s="52" t="s">
        <v>2871</v>
      </c>
      <c r="D855" s="773" t="s">
        <v>718</v>
      </c>
      <c r="E855" s="773"/>
      <c r="F855" s="46"/>
      <c r="G855" s="164" t="s">
        <v>59</v>
      </c>
      <c r="H855" s="16" t="s">
        <v>1024</v>
      </c>
      <c r="I855" s="16" t="s">
        <v>430</v>
      </c>
      <c r="J855" s="16">
        <v>2007</v>
      </c>
      <c r="K855" s="164" t="s">
        <v>27</v>
      </c>
      <c r="L855" s="165" t="s">
        <v>5200</v>
      </c>
      <c r="M855" s="45" t="s">
        <v>2872</v>
      </c>
      <c r="N855" s="46"/>
    </row>
    <row r="856" spans="1:14" ht="15.75" customHeight="1">
      <c r="A856" s="87" t="s">
        <v>2850</v>
      </c>
      <c r="B856" s="780">
        <v>855</v>
      </c>
      <c r="C856" s="52" t="s">
        <v>2873</v>
      </c>
      <c r="D856" s="773" t="s">
        <v>35</v>
      </c>
      <c r="E856" s="773"/>
      <c r="F856" s="46"/>
      <c r="G856" s="164" t="s">
        <v>59</v>
      </c>
      <c r="H856" s="16" t="s">
        <v>2874</v>
      </c>
      <c r="I856" s="16" t="s">
        <v>2875</v>
      </c>
      <c r="J856" s="16">
        <v>2008</v>
      </c>
      <c r="K856" s="164" t="s">
        <v>27</v>
      </c>
      <c r="L856" s="165" t="s">
        <v>5200</v>
      </c>
      <c r="M856" s="16" t="s">
        <v>2876</v>
      </c>
      <c r="N856" s="46"/>
    </row>
    <row r="857" spans="1:14" ht="15.75" customHeight="1">
      <c r="A857" s="87" t="s">
        <v>2850</v>
      </c>
      <c r="B857" s="780">
        <v>856</v>
      </c>
      <c r="C857" s="52" t="s">
        <v>2877</v>
      </c>
      <c r="D857" s="773" t="s">
        <v>35</v>
      </c>
      <c r="E857" s="773"/>
      <c r="F857" s="46"/>
      <c r="G857" s="164" t="s">
        <v>59</v>
      </c>
      <c r="H857" s="16" t="s">
        <v>804</v>
      </c>
      <c r="I857" s="16" t="s">
        <v>805</v>
      </c>
      <c r="J857" s="16">
        <v>2008</v>
      </c>
      <c r="K857" s="164" t="s">
        <v>27</v>
      </c>
      <c r="L857" s="165" t="s">
        <v>5200</v>
      </c>
      <c r="M857" s="16" t="s">
        <v>2878</v>
      </c>
      <c r="N857" s="46"/>
    </row>
    <row r="858" spans="1:14" ht="15.75" customHeight="1">
      <c r="A858" s="87" t="s">
        <v>2850</v>
      </c>
      <c r="B858" s="780">
        <v>857</v>
      </c>
      <c r="C858" s="52" t="s">
        <v>2879</v>
      </c>
      <c r="D858" s="773" t="s">
        <v>51</v>
      </c>
      <c r="E858" s="773"/>
      <c r="F858" s="46"/>
      <c r="G858" s="164" t="s">
        <v>5244</v>
      </c>
      <c r="H858" s="16" t="s">
        <v>2880</v>
      </c>
      <c r="I858" s="16" t="s">
        <v>2881</v>
      </c>
      <c r="J858" s="16">
        <v>2009</v>
      </c>
      <c r="K858" s="164" t="s">
        <v>24</v>
      </c>
      <c r="L858" s="165" t="s">
        <v>28</v>
      </c>
      <c r="M858" s="16" t="s">
        <v>2883</v>
      </c>
      <c r="N858" s="46"/>
    </row>
    <row r="859" spans="1:14" ht="15.75" customHeight="1">
      <c r="A859" s="87" t="s">
        <v>2850</v>
      </c>
      <c r="B859" s="780">
        <v>858</v>
      </c>
      <c r="C859" s="52" t="s">
        <v>2884</v>
      </c>
      <c r="D859" s="773" t="s">
        <v>718</v>
      </c>
      <c r="E859" s="773"/>
      <c r="F859" s="46"/>
      <c r="G859" s="164" t="s">
        <v>59</v>
      </c>
      <c r="H859" s="16" t="s">
        <v>2885</v>
      </c>
      <c r="I859" s="16" t="s">
        <v>2886</v>
      </c>
      <c r="J859" s="16">
        <v>2009</v>
      </c>
      <c r="K859" s="164" t="s">
        <v>5200</v>
      </c>
      <c r="L859" s="165" t="s">
        <v>5200</v>
      </c>
      <c r="M859" s="16" t="s">
        <v>2887</v>
      </c>
      <c r="N859" s="46"/>
    </row>
    <row r="860" spans="1:14" ht="15.75" customHeight="1">
      <c r="A860" s="87" t="s">
        <v>2850</v>
      </c>
      <c r="B860" s="780">
        <v>859</v>
      </c>
      <c r="C860" s="52" t="s">
        <v>2888</v>
      </c>
      <c r="D860" s="773" t="s">
        <v>718</v>
      </c>
      <c r="E860" s="773"/>
      <c r="F860" s="46"/>
      <c r="G860" s="164" t="s">
        <v>59</v>
      </c>
      <c r="H860" s="16" t="s">
        <v>523</v>
      </c>
      <c r="I860" s="16" t="s">
        <v>447</v>
      </c>
      <c r="J860" s="16">
        <v>2010</v>
      </c>
      <c r="K860" s="164" t="s">
        <v>5200</v>
      </c>
      <c r="L860" s="165" t="s">
        <v>5200</v>
      </c>
      <c r="M860" s="16" t="s">
        <v>2889</v>
      </c>
      <c r="N860" s="46"/>
    </row>
    <row r="861" spans="1:14" ht="15.75" customHeight="1">
      <c r="A861" s="87" t="s">
        <v>2850</v>
      </c>
      <c r="B861" s="780">
        <v>860</v>
      </c>
      <c r="C861" s="52" t="s">
        <v>2890</v>
      </c>
      <c r="D861" s="773" t="s">
        <v>718</v>
      </c>
      <c r="E861" s="773" t="s">
        <v>72</v>
      </c>
      <c r="F861" s="46"/>
      <c r="G861" s="164" t="s">
        <v>59</v>
      </c>
      <c r="H861" s="16" t="s">
        <v>804</v>
      </c>
      <c r="I861" s="16" t="s">
        <v>805</v>
      </c>
      <c r="J861" s="16">
        <v>2010</v>
      </c>
      <c r="K861" s="164" t="s">
        <v>27</v>
      </c>
      <c r="L861" s="165" t="s">
        <v>5200</v>
      </c>
      <c r="M861" s="16" t="s">
        <v>2891</v>
      </c>
      <c r="N861" s="46"/>
    </row>
    <row r="862" spans="1:14" ht="15.75" customHeight="1">
      <c r="A862" s="87" t="s">
        <v>2850</v>
      </c>
      <c r="B862" s="780">
        <v>861</v>
      </c>
      <c r="C862" s="52" t="s">
        <v>2892</v>
      </c>
      <c r="D862" s="773" t="s">
        <v>51</v>
      </c>
      <c r="E862" s="773"/>
      <c r="F862" s="46"/>
      <c r="G862" s="164" t="s">
        <v>59</v>
      </c>
      <c r="H862" s="16" t="s">
        <v>2893</v>
      </c>
      <c r="I862" s="16" t="s">
        <v>2875</v>
      </c>
      <c r="J862" s="16">
        <v>2010</v>
      </c>
      <c r="K862" s="164" t="s">
        <v>27</v>
      </c>
      <c r="L862" s="165" t="s">
        <v>5200</v>
      </c>
      <c r="M862" s="16" t="s">
        <v>2894</v>
      </c>
      <c r="N862" s="46"/>
    </row>
    <row r="863" spans="1:14" ht="15.75" customHeight="1">
      <c r="A863" s="87" t="s">
        <v>2850</v>
      </c>
      <c r="B863" s="780">
        <v>862</v>
      </c>
      <c r="C863" s="52" t="s">
        <v>2895</v>
      </c>
      <c r="D863" s="773" t="s">
        <v>718</v>
      </c>
      <c r="E863" s="773"/>
      <c r="F863" s="46"/>
      <c r="G863" s="164" t="s">
        <v>5244</v>
      </c>
      <c r="H863" s="16" t="s">
        <v>2896</v>
      </c>
      <c r="I863" s="16" t="s">
        <v>2897</v>
      </c>
      <c r="J863" s="16">
        <v>2011</v>
      </c>
      <c r="K863" s="164" t="s">
        <v>5200</v>
      </c>
      <c r="L863" s="165" t="s">
        <v>29</v>
      </c>
      <c r="M863" s="16" t="s">
        <v>2898</v>
      </c>
      <c r="N863" s="46"/>
    </row>
    <row r="864" spans="1:14" ht="15.75" customHeight="1">
      <c r="A864" s="87" t="s">
        <v>2850</v>
      </c>
      <c r="B864" s="780">
        <v>863</v>
      </c>
      <c r="C864" s="52" t="s">
        <v>2899</v>
      </c>
      <c r="D864" s="773" t="s">
        <v>718</v>
      </c>
      <c r="E864" s="773"/>
      <c r="F864" s="46"/>
      <c r="G864" s="164" t="s">
        <v>59</v>
      </c>
      <c r="H864" s="16" t="s">
        <v>523</v>
      </c>
      <c r="I864" s="16" t="s">
        <v>447</v>
      </c>
      <c r="J864" s="16">
        <v>2011</v>
      </c>
      <c r="K864" s="164" t="s">
        <v>5200</v>
      </c>
      <c r="L864" s="165" t="s">
        <v>5200</v>
      </c>
      <c r="M864" s="16" t="s">
        <v>2889</v>
      </c>
      <c r="N864" s="46"/>
    </row>
    <row r="865" spans="1:14" ht="15.75" customHeight="1">
      <c r="A865" s="87" t="s">
        <v>2850</v>
      </c>
      <c r="B865" s="780">
        <v>864</v>
      </c>
      <c r="C865" s="52" t="s">
        <v>2900</v>
      </c>
      <c r="D865" s="773" t="s">
        <v>718</v>
      </c>
      <c r="E865" s="773"/>
      <c r="F865" s="46"/>
      <c r="G865" s="164" t="s">
        <v>5244</v>
      </c>
      <c r="H865" s="16" t="s">
        <v>2901</v>
      </c>
      <c r="I865" s="16" t="s">
        <v>2902</v>
      </c>
      <c r="J865" s="16">
        <v>2011</v>
      </c>
      <c r="K865" s="164" t="s">
        <v>5200</v>
      </c>
      <c r="L865" s="165" t="s">
        <v>5200</v>
      </c>
      <c r="M865" s="16" t="s">
        <v>2889</v>
      </c>
      <c r="N865" s="46"/>
    </row>
    <row r="866" spans="1:14" ht="15.75" customHeight="1">
      <c r="A866" s="87" t="s">
        <v>2850</v>
      </c>
      <c r="B866" s="780">
        <v>865</v>
      </c>
      <c r="C866" s="52" t="s">
        <v>2903</v>
      </c>
      <c r="D866" s="773" t="s">
        <v>72</v>
      </c>
      <c r="E866" s="773"/>
      <c r="F866" s="46"/>
      <c r="G866" s="164" t="s">
        <v>59</v>
      </c>
      <c r="H866" s="16" t="s">
        <v>523</v>
      </c>
      <c r="I866" s="16" t="s">
        <v>447</v>
      </c>
      <c r="J866" s="16">
        <v>2011</v>
      </c>
      <c r="K866" s="164" t="s">
        <v>5200</v>
      </c>
      <c r="L866" s="165" t="s">
        <v>5200</v>
      </c>
      <c r="M866" s="16" t="s">
        <v>2904</v>
      </c>
      <c r="N866" s="46"/>
    </row>
    <row r="867" spans="1:14" ht="15.75" customHeight="1">
      <c r="A867" s="87" t="s">
        <v>2850</v>
      </c>
      <c r="B867" s="780">
        <v>866</v>
      </c>
      <c r="C867" s="52" t="s">
        <v>2905</v>
      </c>
      <c r="D867" s="773" t="s">
        <v>718</v>
      </c>
      <c r="E867" s="773"/>
      <c r="F867" s="46"/>
      <c r="G867" s="164" t="s">
        <v>59</v>
      </c>
      <c r="H867" s="16" t="s">
        <v>804</v>
      </c>
      <c r="I867" s="16" t="s">
        <v>805</v>
      </c>
      <c r="J867" s="16">
        <v>2012</v>
      </c>
      <c r="K867" s="164" t="s">
        <v>25</v>
      </c>
      <c r="L867" s="165" t="s">
        <v>5200</v>
      </c>
      <c r="M867" s="16" t="s">
        <v>2906</v>
      </c>
      <c r="N867" s="46"/>
    </row>
    <row r="868" spans="1:14" ht="15.75" customHeight="1">
      <c r="A868" s="87" t="s">
        <v>2850</v>
      </c>
      <c r="B868" s="780">
        <v>867</v>
      </c>
      <c r="C868" s="52" t="s">
        <v>2907</v>
      </c>
      <c r="D868" s="773" t="s">
        <v>72</v>
      </c>
      <c r="E868" s="773"/>
      <c r="F868" s="46"/>
      <c r="G868" s="164" t="s">
        <v>59</v>
      </c>
      <c r="H868" s="16" t="s">
        <v>523</v>
      </c>
      <c r="I868" s="16" t="s">
        <v>447</v>
      </c>
      <c r="J868" s="16">
        <v>2012</v>
      </c>
      <c r="K868" s="164" t="s">
        <v>27</v>
      </c>
      <c r="L868" s="165" t="s">
        <v>5200</v>
      </c>
      <c r="M868" s="16" t="s">
        <v>2909</v>
      </c>
      <c r="N868" s="46"/>
    </row>
    <row r="869" spans="1:14" ht="15.75" customHeight="1">
      <c r="A869" s="87" t="s">
        <v>2850</v>
      </c>
      <c r="B869" s="780">
        <v>868</v>
      </c>
      <c r="C869" s="52" t="s">
        <v>2910</v>
      </c>
      <c r="D869" s="773" t="s">
        <v>718</v>
      </c>
      <c r="E869" s="773"/>
      <c r="F869" s="46"/>
      <c r="G869" s="164" t="s">
        <v>59</v>
      </c>
      <c r="H869" s="16" t="s">
        <v>2911</v>
      </c>
      <c r="I869" s="16" t="s">
        <v>1701</v>
      </c>
      <c r="J869" s="16">
        <v>2012</v>
      </c>
      <c r="K869" s="164" t="s">
        <v>27</v>
      </c>
      <c r="L869" s="165" t="s">
        <v>5200</v>
      </c>
      <c r="M869" s="16" t="s">
        <v>2887</v>
      </c>
      <c r="N869" s="46"/>
    </row>
    <row r="870" spans="1:14" ht="15.75" customHeight="1">
      <c r="A870" s="87" t="s">
        <v>2850</v>
      </c>
      <c r="B870" s="780">
        <v>869</v>
      </c>
      <c r="C870" s="52" t="s">
        <v>2913</v>
      </c>
      <c r="D870" s="773" t="s">
        <v>51</v>
      </c>
      <c r="E870" s="773"/>
      <c r="F870" s="46"/>
      <c r="G870" s="164" t="s">
        <v>5244</v>
      </c>
      <c r="H870" s="16" t="s">
        <v>2914</v>
      </c>
      <c r="I870" s="16" t="s">
        <v>2562</v>
      </c>
      <c r="J870" s="16">
        <v>2012</v>
      </c>
      <c r="K870" s="164" t="s">
        <v>25</v>
      </c>
      <c r="L870" s="165" t="s">
        <v>30</v>
      </c>
      <c r="M870" s="16" t="s">
        <v>2915</v>
      </c>
      <c r="N870" s="46"/>
    </row>
    <row r="871" spans="1:14" ht="15.75" customHeight="1">
      <c r="A871" s="87" t="s">
        <v>2850</v>
      </c>
      <c r="B871" s="780">
        <v>870</v>
      </c>
      <c r="C871" s="52" t="s">
        <v>2916</v>
      </c>
      <c r="D871" s="773" t="s">
        <v>51</v>
      </c>
      <c r="E871" s="773"/>
      <c r="F871" s="46"/>
      <c r="G871" s="164" t="s">
        <v>59</v>
      </c>
      <c r="H871" s="16" t="s">
        <v>788</v>
      </c>
      <c r="I871" s="16" t="s">
        <v>414</v>
      </c>
      <c r="J871" s="16">
        <v>2012</v>
      </c>
      <c r="K871" s="164" t="s">
        <v>5200</v>
      </c>
      <c r="L871" s="165" t="s">
        <v>5200</v>
      </c>
      <c r="M871" s="16" t="s">
        <v>2917</v>
      </c>
      <c r="N871" s="46"/>
    </row>
    <row r="872" spans="1:14" ht="15.75" customHeight="1">
      <c r="A872" s="87" t="s">
        <v>2850</v>
      </c>
      <c r="B872" s="780">
        <v>871</v>
      </c>
      <c r="C872" s="52" t="s">
        <v>2918</v>
      </c>
      <c r="D872" s="773" t="s">
        <v>72</v>
      </c>
      <c r="E872" s="773"/>
      <c r="F872" s="46"/>
      <c r="G872" s="164" t="s">
        <v>5244</v>
      </c>
      <c r="H872" s="16" t="s">
        <v>2919</v>
      </c>
      <c r="I872" s="16" t="s">
        <v>2920</v>
      </c>
      <c r="J872" s="16">
        <v>2012</v>
      </c>
      <c r="K872" s="164" t="s">
        <v>5200</v>
      </c>
      <c r="L872" s="165" t="s">
        <v>5200</v>
      </c>
      <c r="M872" s="16" t="s">
        <v>2921</v>
      </c>
      <c r="N872" s="46"/>
    </row>
    <row r="873" spans="1:14" ht="15.75" customHeight="1">
      <c r="A873" s="87" t="s">
        <v>2850</v>
      </c>
      <c r="B873" s="780">
        <v>872</v>
      </c>
      <c r="C873" s="52" t="s">
        <v>2922</v>
      </c>
      <c r="D873" s="773" t="s">
        <v>718</v>
      </c>
      <c r="E873" s="773"/>
      <c r="F873" s="46"/>
      <c r="G873" s="164" t="s">
        <v>59</v>
      </c>
      <c r="H873" s="16" t="s">
        <v>2923</v>
      </c>
      <c r="I873" s="16" t="s">
        <v>2924</v>
      </c>
      <c r="J873" s="16">
        <v>2014</v>
      </c>
      <c r="K873" s="164" t="s">
        <v>27</v>
      </c>
      <c r="L873" s="165" t="s">
        <v>5200</v>
      </c>
      <c r="M873" s="16" t="s">
        <v>2887</v>
      </c>
      <c r="N873" s="46"/>
    </row>
    <row r="874" spans="1:14" ht="15.75" customHeight="1">
      <c r="A874" s="87" t="s">
        <v>2850</v>
      </c>
      <c r="B874" s="780">
        <v>873</v>
      </c>
      <c r="C874" s="52" t="s">
        <v>2925</v>
      </c>
      <c r="D874" s="773" t="s">
        <v>51</v>
      </c>
      <c r="E874" s="773" t="s">
        <v>35</v>
      </c>
      <c r="F874" s="46"/>
      <c r="G874" s="164" t="s">
        <v>59</v>
      </c>
      <c r="H874" s="16" t="s">
        <v>2926</v>
      </c>
      <c r="I874" s="16" t="s">
        <v>2927</v>
      </c>
      <c r="J874" s="16">
        <v>2014</v>
      </c>
      <c r="K874" s="164" t="s">
        <v>27</v>
      </c>
      <c r="L874" s="165" t="s">
        <v>5200</v>
      </c>
      <c r="M874" s="16" t="s">
        <v>2887</v>
      </c>
      <c r="N874" s="46"/>
    </row>
    <row r="875" spans="1:14" ht="15.75" customHeight="1">
      <c r="A875" s="87" t="s">
        <v>2850</v>
      </c>
      <c r="B875" s="780">
        <v>874</v>
      </c>
      <c r="C875" s="52" t="s">
        <v>2928</v>
      </c>
      <c r="D875" s="773" t="s">
        <v>718</v>
      </c>
      <c r="E875" s="773"/>
      <c r="F875" s="46"/>
      <c r="G875" s="164" t="s">
        <v>11016</v>
      </c>
      <c r="H875" s="16" t="s">
        <v>2418</v>
      </c>
      <c r="I875" s="16" t="s">
        <v>2419</v>
      </c>
      <c r="J875" s="16">
        <v>2015</v>
      </c>
      <c r="K875" s="164" t="s">
        <v>25</v>
      </c>
      <c r="L875" s="165" t="s">
        <v>30</v>
      </c>
      <c r="M875" s="16" t="s">
        <v>2930</v>
      </c>
      <c r="N875" s="16" t="s">
        <v>2931</v>
      </c>
    </row>
    <row r="876" spans="1:14" ht="15.75" customHeight="1">
      <c r="A876" s="87" t="s">
        <v>2850</v>
      </c>
      <c r="B876" s="780">
        <v>875</v>
      </c>
      <c r="C876" s="52" t="s">
        <v>2932</v>
      </c>
      <c r="D876" s="773" t="s">
        <v>35</v>
      </c>
      <c r="E876" s="773"/>
      <c r="F876" s="46"/>
      <c r="G876" s="164" t="s">
        <v>59</v>
      </c>
      <c r="H876" s="16" t="s">
        <v>804</v>
      </c>
      <c r="I876" s="54" t="s">
        <v>805</v>
      </c>
      <c r="J876" s="16">
        <v>2015</v>
      </c>
      <c r="K876" s="164" t="s">
        <v>25</v>
      </c>
      <c r="L876" s="165" t="s">
        <v>5200</v>
      </c>
      <c r="M876" s="16" t="s">
        <v>2933</v>
      </c>
      <c r="N876" s="16" t="s">
        <v>2931</v>
      </c>
    </row>
    <row r="877" spans="1:14" ht="15.75" customHeight="1">
      <c r="A877" s="87" t="s">
        <v>2850</v>
      </c>
      <c r="B877" s="780">
        <v>876</v>
      </c>
      <c r="C877" s="52" t="s">
        <v>2934</v>
      </c>
      <c r="D877" s="773" t="s">
        <v>51</v>
      </c>
      <c r="E877" s="773"/>
      <c r="F877" s="46"/>
      <c r="G877" s="164" t="s">
        <v>59</v>
      </c>
      <c r="H877" s="16" t="s">
        <v>804</v>
      </c>
      <c r="I877" s="16" t="s">
        <v>805</v>
      </c>
      <c r="J877" s="16">
        <v>2015</v>
      </c>
      <c r="K877" s="164" t="s">
        <v>25</v>
      </c>
      <c r="L877" s="165" t="s">
        <v>5200</v>
      </c>
      <c r="M877" s="16" t="s">
        <v>2936</v>
      </c>
      <c r="N877" s="16" t="s">
        <v>2931</v>
      </c>
    </row>
    <row r="878" spans="1:14" ht="15.75" customHeight="1">
      <c r="A878" s="87" t="s">
        <v>2850</v>
      </c>
      <c r="B878" s="780">
        <v>877</v>
      </c>
      <c r="C878" s="52" t="s">
        <v>2937</v>
      </c>
      <c r="D878" s="773" t="s">
        <v>72</v>
      </c>
      <c r="E878" s="773"/>
      <c r="F878" s="46"/>
      <c r="G878" s="164" t="s">
        <v>59</v>
      </c>
      <c r="H878" s="16" t="s">
        <v>804</v>
      </c>
      <c r="I878" s="16" t="s">
        <v>1986</v>
      </c>
      <c r="J878" s="16">
        <v>2015</v>
      </c>
      <c r="K878" s="164" t="s">
        <v>5872</v>
      </c>
      <c r="L878" s="165" t="s">
        <v>5200</v>
      </c>
      <c r="M878" s="16" t="s">
        <v>2939</v>
      </c>
      <c r="N878" s="16" t="s">
        <v>2931</v>
      </c>
    </row>
    <row r="879" spans="1:14" ht="15.75" customHeight="1">
      <c r="A879" s="87" t="s">
        <v>2850</v>
      </c>
      <c r="B879" s="780">
        <v>878</v>
      </c>
      <c r="C879" s="52" t="s">
        <v>2417</v>
      </c>
      <c r="D879" s="773" t="s">
        <v>718</v>
      </c>
      <c r="E879" s="773"/>
      <c r="F879" s="46"/>
      <c r="G879" s="164" t="s">
        <v>5219</v>
      </c>
      <c r="H879" s="16" t="s">
        <v>2418</v>
      </c>
      <c r="I879" s="16" t="s">
        <v>2419</v>
      </c>
      <c r="J879" s="16">
        <v>2015</v>
      </c>
      <c r="K879" s="164" t="s">
        <v>25</v>
      </c>
      <c r="L879" s="165" t="s">
        <v>30</v>
      </c>
      <c r="M879" s="16" t="s">
        <v>2940</v>
      </c>
      <c r="N879" s="16" t="s">
        <v>2931</v>
      </c>
    </row>
    <row r="880" spans="1:14" ht="15.75" customHeight="1">
      <c r="A880" s="87" t="s">
        <v>2850</v>
      </c>
      <c r="B880" s="780">
        <v>879</v>
      </c>
      <c r="C880" s="52" t="s">
        <v>2941</v>
      </c>
      <c r="D880" s="772" t="s">
        <v>718</v>
      </c>
      <c r="E880" s="772" t="s">
        <v>168</v>
      </c>
      <c r="F880" s="46"/>
      <c r="G880" s="164" t="s">
        <v>59</v>
      </c>
      <c r="H880" s="16" t="s">
        <v>2911</v>
      </c>
      <c r="I880" s="16" t="s">
        <v>1701</v>
      </c>
      <c r="J880" s="16">
        <v>2015</v>
      </c>
      <c r="K880" s="164" t="s">
        <v>27</v>
      </c>
      <c r="L880" s="165" t="s">
        <v>5200</v>
      </c>
      <c r="M880" s="16" t="s">
        <v>2887</v>
      </c>
      <c r="N880" s="16"/>
    </row>
    <row r="881" spans="1:14" ht="15.75" customHeight="1">
      <c r="A881" s="87" t="s">
        <v>2850</v>
      </c>
      <c r="B881" s="780">
        <v>880</v>
      </c>
      <c r="C881" s="52" t="s">
        <v>2943</v>
      </c>
      <c r="D881" s="773" t="s">
        <v>168</v>
      </c>
      <c r="E881" s="773"/>
      <c r="F881" s="46"/>
      <c r="G881" s="164" t="s">
        <v>59</v>
      </c>
      <c r="H881" s="16" t="s">
        <v>2944</v>
      </c>
      <c r="I881" s="16" t="s">
        <v>447</v>
      </c>
      <c r="J881" s="16">
        <v>2015</v>
      </c>
      <c r="K881" s="164" t="s">
        <v>27</v>
      </c>
      <c r="L881" s="165" t="s">
        <v>5200</v>
      </c>
      <c r="M881" s="16" t="s">
        <v>2945</v>
      </c>
      <c r="N881" s="16" t="s">
        <v>2931</v>
      </c>
    </row>
    <row r="882" spans="1:14" ht="15.75" customHeight="1">
      <c r="A882" s="87" t="s">
        <v>2850</v>
      </c>
      <c r="B882" s="780">
        <v>881</v>
      </c>
      <c r="C882" s="52" t="s">
        <v>2946</v>
      </c>
      <c r="D882" s="773" t="s">
        <v>718</v>
      </c>
      <c r="E882" s="773"/>
      <c r="F882" s="46"/>
      <c r="G882" s="164" t="s">
        <v>5244</v>
      </c>
      <c r="H882" s="16" t="s">
        <v>1403</v>
      </c>
      <c r="I882" s="54" t="s">
        <v>573</v>
      </c>
      <c r="J882" s="16">
        <v>2015</v>
      </c>
      <c r="K882" s="164" t="s">
        <v>25</v>
      </c>
      <c r="L882" s="165" t="s">
        <v>30</v>
      </c>
      <c r="M882" s="16" t="s">
        <v>2947</v>
      </c>
      <c r="N882" s="16" t="s">
        <v>2931</v>
      </c>
    </row>
    <row r="883" spans="1:14" ht="15.75" customHeight="1">
      <c r="A883" s="87" t="s">
        <v>2850</v>
      </c>
      <c r="B883" s="780">
        <v>882</v>
      </c>
      <c r="C883" s="52" t="s">
        <v>2948</v>
      </c>
      <c r="D883" s="773" t="s">
        <v>72</v>
      </c>
      <c r="E883" s="773"/>
      <c r="F883" s="46"/>
      <c r="G883" s="164" t="s">
        <v>59</v>
      </c>
      <c r="H883" s="16" t="s">
        <v>2949</v>
      </c>
      <c r="I883" s="16" t="s">
        <v>843</v>
      </c>
      <c r="J883" s="16">
        <v>2016</v>
      </c>
      <c r="K883" s="164" t="s">
        <v>5200</v>
      </c>
      <c r="L883" s="165" t="s">
        <v>31</v>
      </c>
      <c r="M883" s="16" t="s">
        <v>2940</v>
      </c>
      <c r="N883" s="16" t="s">
        <v>2931</v>
      </c>
    </row>
    <row r="884" spans="1:14" ht="15.75" customHeight="1">
      <c r="A884" s="87" t="s">
        <v>2850</v>
      </c>
      <c r="B884" s="780">
        <v>883</v>
      </c>
      <c r="C884" s="52" t="s">
        <v>2951</v>
      </c>
      <c r="D884" s="773" t="s">
        <v>718</v>
      </c>
      <c r="E884" s="773" t="s">
        <v>35</v>
      </c>
      <c r="F884" s="46"/>
      <c r="G884" s="164" t="s">
        <v>5219</v>
      </c>
      <c r="H884" s="16" t="s">
        <v>1915</v>
      </c>
      <c r="I884" s="16" t="s">
        <v>1286</v>
      </c>
      <c r="J884" s="16">
        <v>2017</v>
      </c>
      <c r="K884" s="164" t="s">
        <v>25</v>
      </c>
      <c r="L884" s="165" t="s">
        <v>29</v>
      </c>
      <c r="M884" s="16" t="s">
        <v>2953</v>
      </c>
      <c r="N884" s="16"/>
    </row>
    <row r="885" spans="1:14" ht="15.75" customHeight="1">
      <c r="A885" s="87" t="s">
        <v>2850</v>
      </c>
      <c r="B885" s="780">
        <v>884</v>
      </c>
      <c r="C885" s="52" t="s">
        <v>2954</v>
      </c>
      <c r="D885" s="773" t="s">
        <v>35</v>
      </c>
      <c r="E885" s="773"/>
      <c r="F885" s="46"/>
      <c r="G885" s="164" t="s">
        <v>59</v>
      </c>
      <c r="H885" s="16" t="s">
        <v>788</v>
      </c>
      <c r="I885" s="16" t="s">
        <v>414</v>
      </c>
      <c r="J885" s="16">
        <v>2017</v>
      </c>
      <c r="K885" s="164" t="s">
        <v>27</v>
      </c>
      <c r="L885" s="165" t="s">
        <v>5200</v>
      </c>
      <c r="M885" s="16" t="s">
        <v>2955</v>
      </c>
      <c r="N885" s="16"/>
    </row>
    <row r="886" spans="1:14" ht="15.75" customHeight="1">
      <c r="A886" s="87" t="s">
        <v>2850</v>
      </c>
      <c r="B886" s="780">
        <v>885</v>
      </c>
      <c r="C886" s="52" t="s">
        <v>2956</v>
      </c>
      <c r="D886" s="773" t="s">
        <v>168</v>
      </c>
      <c r="E886" s="773"/>
      <c r="F886" s="46"/>
      <c r="G886" s="164" t="s">
        <v>11008</v>
      </c>
      <c r="H886" s="16" t="s">
        <v>2958</v>
      </c>
      <c r="I886" s="16" t="s">
        <v>2368</v>
      </c>
      <c r="J886" s="16">
        <v>2017</v>
      </c>
      <c r="K886" s="164" t="s">
        <v>27</v>
      </c>
      <c r="L886" s="165" t="s">
        <v>31</v>
      </c>
      <c r="M886" s="16" t="s">
        <v>2887</v>
      </c>
      <c r="N886" s="16"/>
    </row>
    <row r="887" spans="1:14" ht="15.75" customHeight="1">
      <c r="A887" s="87" t="s">
        <v>2850</v>
      </c>
      <c r="B887" s="780">
        <v>886</v>
      </c>
      <c r="C887" s="52" t="s">
        <v>2959</v>
      </c>
      <c r="D887" s="773" t="s">
        <v>718</v>
      </c>
      <c r="E887" s="773"/>
      <c r="F887" s="46"/>
      <c r="G887" s="164" t="s">
        <v>5219</v>
      </c>
      <c r="H887" s="16" t="s">
        <v>2960</v>
      </c>
      <c r="I887" s="54" t="s">
        <v>337</v>
      </c>
      <c r="J887" s="16">
        <v>2017</v>
      </c>
      <c r="K887" s="164" t="s">
        <v>26</v>
      </c>
      <c r="L887" s="165" t="s">
        <v>30</v>
      </c>
      <c r="M887" s="16" t="s">
        <v>2961</v>
      </c>
      <c r="N887" s="16" t="s">
        <v>2931</v>
      </c>
    </row>
    <row r="888" spans="1:14" ht="15.75" customHeight="1">
      <c r="A888" s="87" t="s">
        <v>2850</v>
      </c>
      <c r="B888" s="780">
        <v>887</v>
      </c>
      <c r="C888" s="52" t="s">
        <v>2962</v>
      </c>
      <c r="D888" s="773" t="s">
        <v>168</v>
      </c>
      <c r="E888" s="773"/>
      <c r="F888" s="46"/>
      <c r="G888" s="164" t="s">
        <v>59</v>
      </c>
      <c r="H888" s="16" t="s">
        <v>2963</v>
      </c>
      <c r="I888" s="16" t="s">
        <v>2964</v>
      </c>
      <c r="J888" s="16">
        <v>2017</v>
      </c>
      <c r="K888" s="164" t="s">
        <v>5200</v>
      </c>
      <c r="L888" s="165" t="s">
        <v>5200</v>
      </c>
      <c r="M888" s="16" t="s">
        <v>2965</v>
      </c>
      <c r="N888" s="16" t="s">
        <v>2931</v>
      </c>
    </row>
    <row r="889" spans="1:14" ht="15.75" customHeight="1">
      <c r="A889" s="87" t="s">
        <v>2850</v>
      </c>
      <c r="B889" s="780">
        <v>888</v>
      </c>
      <c r="C889" s="52" t="s">
        <v>2966</v>
      </c>
      <c r="D889" s="773" t="s">
        <v>35</v>
      </c>
      <c r="E889" s="773" t="s">
        <v>168</v>
      </c>
      <c r="F889" s="46"/>
      <c r="G889" s="164" t="s">
        <v>59</v>
      </c>
      <c r="H889" s="16" t="s">
        <v>2949</v>
      </c>
      <c r="I889" s="16" t="s">
        <v>2967</v>
      </c>
      <c r="J889" s="16">
        <v>2017</v>
      </c>
      <c r="K889" s="164" t="s">
        <v>25</v>
      </c>
      <c r="L889" s="165" t="s">
        <v>30</v>
      </c>
      <c r="M889" s="16" t="s">
        <v>2968</v>
      </c>
      <c r="N889" s="16" t="s">
        <v>2931</v>
      </c>
    </row>
    <row r="890" spans="1:14" ht="15.75" customHeight="1">
      <c r="A890" s="87" t="s">
        <v>2850</v>
      </c>
      <c r="B890" s="780">
        <v>889</v>
      </c>
      <c r="C890" s="52" t="s">
        <v>2969</v>
      </c>
      <c r="D890" s="773" t="s">
        <v>168</v>
      </c>
      <c r="E890" s="773"/>
      <c r="F890" s="46"/>
      <c r="G890" s="164" t="s">
        <v>11008</v>
      </c>
      <c r="H890" s="16" t="s">
        <v>2958</v>
      </c>
      <c r="I890" s="16" t="s">
        <v>2368</v>
      </c>
      <c r="J890" s="16">
        <v>2017</v>
      </c>
      <c r="K890" s="164" t="s">
        <v>27</v>
      </c>
      <c r="L890" s="165" t="s">
        <v>31</v>
      </c>
      <c r="M890" s="16" t="s">
        <v>2887</v>
      </c>
      <c r="N890" s="16"/>
    </row>
    <row r="891" spans="1:14" ht="15.75" customHeight="1">
      <c r="A891" s="87" t="s">
        <v>2850</v>
      </c>
      <c r="B891" s="780">
        <v>890</v>
      </c>
      <c r="C891" s="52" t="s">
        <v>2970</v>
      </c>
      <c r="D891" s="773" t="s">
        <v>168</v>
      </c>
      <c r="E891" s="773"/>
      <c r="F891" s="46"/>
      <c r="G891" s="164" t="s">
        <v>59</v>
      </c>
      <c r="H891" s="16" t="s">
        <v>2949</v>
      </c>
      <c r="I891" s="16" t="s">
        <v>843</v>
      </c>
      <c r="J891" s="16">
        <v>2017</v>
      </c>
      <c r="K891" s="164" t="s">
        <v>25</v>
      </c>
      <c r="L891" s="165" t="s">
        <v>30</v>
      </c>
      <c r="M891" s="16" t="s">
        <v>2971</v>
      </c>
      <c r="N891" s="16"/>
    </row>
    <row r="892" spans="1:14" ht="15.75" customHeight="1">
      <c r="A892" s="87" t="s">
        <v>2850</v>
      </c>
      <c r="B892" s="780">
        <v>891</v>
      </c>
      <c r="C892" s="52" t="s">
        <v>2972</v>
      </c>
      <c r="D892" s="773" t="s">
        <v>718</v>
      </c>
      <c r="E892" s="773"/>
      <c r="F892" s="46"/>
      <c r="G892" s="164" t="s">
        <v>5244</v>
      </c>
      <c r="H892" s="16" t="s">
        <v>2973</v>
      </c>
      <c r="I892" s="16" t="s">
        <v>2974</v>
      </c>
      <c r="J892" s="16">
        <v>2018</v>
      </c>
      <c r="K892" s="164" t="s">
        <v>25</v>
      </c>
      <c r="L892" s="165" t="s">
        <v>28</v>
      </c>
      <c r="M892" s="16" t="s">
        <v>2976</v>
      </c>
      <c r="N892" s="16" t="s">
        <v>2931</v>
      </c>
    </row>
    <row r="893" spans="1:14" ht="15.75" customHeight="1">
      <c r="A893" s="87" t="s">
        <v>2850</v>
      </c>
      <c r="B893" s="780">
        <v>892</v>
      </c>
      <c r="C893" s="52" t="s">
        <v>2977</v>
      </c>
      <c r="D893" s="773" t="s">
        <v>168</v>
      </c>
      <c r="E893" s="773"/>
      <c r="F893" s="46"/>
      <c r="G893" s="164" t="s">
        <v>5219</v>
      </c>
      <c r="H893" s="16" t="s">
        <v>336</v>
      </c>
      <c r="I893" s="16" t="s">
        <v>337</v>
      </c>
      <c r="J893" s="16">
        <v>2018</v>
      </c>
      <c r="K893" s="164" t="s">
        <v>5200</v>
      </c>
      <c r="L893" s="165" t="s">
        <v>30</v>
      </c>
      <c r="M893" s="16" t="s">
        <v>2979</v>
      </c>
      <c r="N893" s="16"/>
    </row>
    <row r="894" spans="1:14" ht="15.75" customHeight="1">
      <c r="A894" s="87" t="s">
        <v>2850</v>
      </c>
      <c r="B894" s="780">
        <v>893</v>
      </c>
      <c r="C894" s="52" t="s">
        <v>2980</v>
      </c>
      <c r="D894" s="773" t="s">
        <v>718</v>
      </c>
      <c r="E894" s="773"/>
      <c r="F894" s="46"/>
      <c r="G894" s="164" t="s">
        <v>59</v>
      </c>
      <c r="H894" s="16" t="s">
        <v>336</v>
      </c>
      <c r="I894" s="16" t="s">
        <v>337</v>
      </c>
      <c r="J894" s="16">
        <v>2018</v>
      </c>
      <c r="K894" s="164" t="s">
        <v>5200</v>
      </c>
      <c r="L894" s="165" t="s">
        <v>30</v>
      </c>
      <c r="M894" s="16" t="s">
        <v>2979</v>
      </c>
      <c r="N894" s="16"/>
    </row>
    <row r="895" spans="1:14" ht="15.75" customHeight="1">
      <c r="A895" s="87" t="s">
        <v>2850</v>
      </c>
      <c r="B895" s="780">
        <v>894</v>
      </c>
      <c r="C895" s="52" t="s">
        <v>2982</v>
      </c>
      <c r="D895" s="773" t="s">
        <v>35</v>
      </c>
      <c r="E895" s="773"/>
      <c r="F895" s="46"/>
      <c r="G895" s="164" t="s">
        <v>37</v>
      </c>
      <c r="H895" s="16" t="s">
        <v>2983</v>
      </c>
      <c r="I895" s="16" t="s">
        <v>2984</v>
      </c>
      <c r="J895" s="16">
        <v>2018</v>
      </c>
      <c r="K895" s="164" t="s">
        <v>25</v>
      </c>
      <c r="L895" s="165" t="s">
        <v>28</v>
      </c>
      <c r="M895" s="16" t="s">
        <v>2887</v>
      </c>
      <c r="N895" s="16"/>
    </row>
    <row r="896" spans="1:14" ht="15.75" customHeight="1">
      <c r="A896" s="87" t="s">
        <v>2850</v>
      </c>
      <c r="B896" s="780">
        <v>895</v>
      </c>
      <c r="C896" s="52" t="s">
        <v>2985</v>
      </c>
      <c r="D896" s="773" t="s">
        <v>718</v>
      </c>
      <c r="E896" s="773"/>
      <c r="F896" s="46"/>
      <c r="G896" s="164" t="s">
        <v>11003</v>
      </c>
      <c r="H896" s="16" t="s">
        <v>2986</v>
      </c>
      <c r="I896" s="16" t="s">
        <v>769</v>
      </c>
      <c r="J896" s="16">
        <v>2018</v>
      </c>
      <c r="K896" s="164" t="s">
        <v>26</v>
      </c>
      <c r="L896" s="165" t="s">
        <v>30</v>
      </c>
      <c r="M896" s="16" t="s">
        <v>2987</v>
      </c>
      <c r="N896" s="16" t="s">
        <v>2988</v>
      </c>
    </row>
    <row r="897" spans="1:14" ht="15.75" customHeight="1">
      <c r="A897" s="87" t="s">
        <v>2850</v>
      </c>
      <c r="B897" s="780">
        <v>896</v>
      </c>
      <c r="C897" s="52" t="s">
        <v>2989</v>
      </c>
      <c r="D897" s="773" t="s">
        <v>718</v>
      </c>
      <c r="E897" s="773"/>
      <c r="F897" s="46"/>
      <c r="G897" s="164" t="s">
        <v>59</v>
      </c>
      <c r="H897" s="16" t="s">
        <v>2990</v>
      </c>
      <c r="I897" s="16" t="s">
        <v>1768</v>
      </c>
      <c r="J897" s="16">
        <v>2019</v>
      </c>
      <c r="K897" s="164" t="s">
        <v>26</v>
      </c>
      <c r="L897" s="165" t="s">
        <v>5200</v>
      </c>
      <c r="M897" s="16" t="s">
        <v>2992</v>
      </c>
      <c r="N897" s="16"/>
    </row>
    <row r="898" spans="1:14" ht="15.75" customHeight="1">
      <c r="A898" s="87" t="s">
        <v>2850</v>
      </c>
      <c r="B898" s="780">
        <v>897</v>
      </c>
      <c r="C898" s="52" t="s">
        <v>2993</v>
      </c>
      <c r="D898" s="773" t="s">
        <v>35</v>
      </c>
      <c r="E898" s="773"/>
      <c r="F898" s="46"/>
      <c r="G898" s="164" t="s">
        <v>59</v>
      </c>
      <c r="H898" s="16" t="s">
        <v>1024</v>
      </c>
      <c r="I898" s="16" t="s">
        <v>430</v>
      </c>
      <c r="J898" s="16">
        <v>2019</v>
      </c>
      <c r="K898" s="164" t="s">
        <v>5200</v>
      </c>
      <c r="L898" s="165" t="s">
        <v>5200</v>
      </c>
      <c r="M898" s="16" t="s">
        <v>2995</v>
      </c>
      <c r="N898" s="16" t="s">
        <v>2931</v>
      </c>
    </row>
    <row r="899" spans="1:14" ht="15.75" customHeight="1">
      <c r="A899" s="87" t="s">
        <v>2850</v>
      </c>
      <c r="B899" s="780">
        <v>898</v>
      </c>
      <c r="C899" s="110" t="s">
        <v>2996</v>
      </c>
      <c r="D899" s="773" t="s">
        <v>168</v>
      </c>
      <c r="E899" s="773" t="s">
        <v>51</v>
      </c>
      <c r="F899" s="46"/>
      <c r="G899" s="164" t="s">
        <v>10994</v>
      </c>
      <c r="H899" s="54" t="s">
        <v>2997</v>
      </c>
      <c r="I899" s="54" t="s">
        <v>2998</v>
      </c>
      <c r="J899" s="16">
        <v>2020</v>
      </c>
      <c r="K899" s="164" t="s">
        <v>25</v>
      </c>
      <c r="L899" s="165" t="s">
        <v>30</v>
      </c>
      <c r="M899" s="16" t="s">
        <v>2965</v>
      </c>
      <c r="N899" s="16"/>
    </row>
    <row r="900" spans="1:14" ht="15.75" customHeight="1">
      <c r="A900" s="87" t="s">
        <v>2850</v>
      </c>
      <c r="B900" s="780">
        <v>899</v>
      </c>
      <c r="C900" s="111" t="s">
        <v>2999</v>
      </c>
      <c r="D900" s="773" t="s">
        <v>35</v>
      </c>
      <c r="E900" s="773"/>
      <c r="F900" s="46"/>
      <c r="G900" s="164" t="s">
        <v>5244</v>
      </c>
      <c r="H900" s="16" t="s">
        <v>3000</v>
      </c>
      <c r="I900" s="16" t="s">
        <v>2345</v>
      </c>
      <c r="J900" s="16">
        <v>2020</v>
      </c>
      <c r="K900" s="164" t="s">
        <v>24</v>
      </c>
      <c r="L900" s="165" t="s">
        <v>29</v>
      </c>
      <c r="M900" s="16" t="s">
        <v>3001</v>
      </c>
      <c r="N900" s="16"/>
    </row>
    <row r="901" spans="1:14" ht="15.75" customHeight="1">
      <c r="A901" s="87" t="s">
        <v>2850</v>
      </c>
      <c r="B901" s="780">
        <v>900</v>
      </c>
      <c r="C901" s="111" t="s">
        <v>2187</v>
      </c>
      <c r="D901" s="773" t="s">
        <v>35</v>
      </c>
      <c r="E901" s="773"/>
      <c r="F901" s="46"/>
      <c r="G901" s="164" t="s">
        <v>11016</v>
      </c>
      <c r="H901" s="16" t="s">
        <v>2117</v>
      </c>
      <c r="I901" s="54" t="s">
        <v>2118</v>
      </c>
      <c r="J901" s="16">
        <v>2020</v>
      </c>
      <c r="K901" s="164" t="s">
        <v>24</v>
      </c>
      <c r="L901" s="165" t="s">
        <v>29</v>
      </c>
      <c r="M901" s="16" t="s">
        <v>3002</v>
      </c>
      <c r="N901" s="16"/>
    </row>
    <row r="902" spans="1:14" ht="15.75" customHeight="1">
      <c r="A902" s="87" t="s">
        <v>2850</v>
      </c>
      <c r="B902" s="780">
        <v>901</v>
      </c>
      <c r="C902" s="52" t="s">
        <v>3003</v>
      </c>
      <c r="D902" s="773" t="s">
        <v>35</v>
      </c>
      <c r="E902" s="773"/>
      <c r="F902" s="46"/>
      <c r="G902" s="164" t="s">
        <v>59</v>
      </c>
      <c r="H902" s="16" t="s">
        <v>2154</v>
      </c>
      <c r="I902" s="16" t="s">
        <v>2155</v>
      </c>
      <c r="J902" s="16">
        <v>2020</v>
      </c>
      <c r="K902" s="164" t="s">
        <v>24</v>
      </c>
      <c r="L902" s="165" t="s">
        <v>29</v>
      </c>
      <c r="M902" s="16" t="s">
        <v>3005</v>
      </c>
      <c r="N902" s="16"/>
    </row>
    <row r="903" spans="1:14" ht="15.75" customHeight="1">
      <c r="A903" s="87" t="s">
        <v>2850</v>
      </c>
      <c r="B903" s="780">
        <v>902</v>
      </c>
      <c r="C903" s="69" t="s">
        <v>3006</v>
      </c>
      <c r="D903" s="773" t="s">
        <v>718</v>
      </c>
      <c r="E903" s="773"/>
      <c r="F903" s="46"/>
      <c r="G903" s="163" t="s">
        <v>11016</v>
      </c>
      <c r="H903" s="56" t="s">
        <v>2113</v>
      </c>
      <c r="I903" s="46" t="s">
        <v>278</v>
      </c>
      <c r="J903" s="46">
        <v>2021</v>
      </c>
      <c r="K903" s="164" t="s">
        <v>24</v>
      </c>
      <c r="L903" s="165" t="s">
        <v>29</v>
      </c>
      <c r="M903" s="85" t="s">
        <v>3002</v>
      </c>
      <c r="N903" s="45" t="s">
        <v>43</v>
      </c>
    </row>
    <row r="904" spans="1:14" ht="15.75" customHeight="1">
      <c r="A904" s="87" t="s">
        <v>3007</v>
      </c>
      <c r="B904" s="780">
        <v>903</v>
      </c>
      <c r="C904" s="77" t="s">
        <v>3008</v>
      </c>
      <c r="D904" s="773" t="s">
        <v>51</v>
      </c>
      <c r="E904" s="773"/>
      <c r="F904" s="14"/>
      <c r="G904" s="167" t="s">
        <v>59</v>
      </c>
      <c r="H904" s="14" t="s">
        <v>3009</v>
      </c>
      <c r="I904" s="14" t="s">
        <v>2045</v>
      </c>
      <c r="J904" s="14">
        <v>2021</v>
      </c>
      <c r="K904" s="161" t="s">
        <v>26</v>
      </c>
      <c r="L904" s="166" t="s">
        <v>5200</v>
      </c>
      <c r="M904" s="14" t="s">
        <v>3011</v>
      </c>
      <c r="N904" s="14" t="s">
        <v>43</v>
      </c>
    </row>
    <row r="905" spans="1:14" ht="15.75" customHeight="1">
      <c r="A905" s="87" t="s">
        <v>3007</v>
      </c>
      <c r="B905" s="780">
        <v>904</v>
      </c>
      <c r="C905" s="69" t="s">
        <v>3012</v>
      </c>
      <c r="D905" s="773" t="s">
        <v>35</v>
      </c>
      <c r="E905" s="773"/>
      <c r="F905" s="46"/>
      <c r="G905" s="163" t="s">
        <v>37</v>
      </c>
      <c r="H905" s="46" t="s">
        <v>3013</v>
      </c>
      <c r="I905" s="46" t="s">
        <v>3014</v>
      </c>
      <c r="J905" s="46">
        <v>2021</v>
      </c>
      <c r="K905" s="164" t="s">
        <v>25</v>
      </c>
      <c r="L905" s="165" t="s">
        <v>29</v>
      </c>
      <c r="M905" s="46" t="s">
        <v>3016</v>
      </c>
      <c r="N905" s="46"/>
    </row>
    <row r="906" spans="1:14" ht="15.75" customHeight="1">
      <c r="A906" s="87" t="s">
        <v>3007</v>
      </c>
      <c r="B906" s="780">
        <v>905</v>
      </c>
      <c r="C906" s="69" t="s">
        <v>2048</v>
      </c>
      <c r="D906" s="773" t="s">
        <v>35</v>
      </c>
      <c r="E906" s="773"/>
      <c r="F906" s="46"/>
      <c r="G906" s="163" t="s">
        <v>59</v>
      </c>
      <c r="H906" s="46" t="s">
        <v>3017</v>
      </c>
      <c r="I906" s="46" t="s">
        <v>621</v>
      </c>
      <c r="J906" s="46">
        <v>2021</v>
      </c>
      <c r="K906" s="164" t="s">
        <v>26</v>
      </c>
      <c r="L906" s="165" t="s">
        <v>5200</v>
      </c>
      <c r="M906" s="46" t="s">
        <v>3019</v>
      </c>
      <c r="N906" s="46" t="s">
        <v>1380</v>
      </c>
    </row>
    <row r="907" spans="1:14" ht="15.75" customHeight="1">
      <c r="A907" s="87" t="s">
        <v>3007</v>
      </c>
      <c r="B907" s="780">
        <v>906</v>
      </c>
      <c r="C907" s="69" t="s">
        <v>3020</v>
      </c>
      <c r="D907" s="773" t="s">
        <v>35</v>
      </c>
      <c r="E907" s="773"/>
      <c r="F907" s="46"/>
      <c r="G907" s="163" t="s">
        <v>59</v>
      </c>
      <c r="H907" s="46" t="s">
        <v>3021</v>
      </c>
      <c r="I907" s="46" t="s">
        <v>3022</v>
      </c>
      <c r="J907" s="46">
        <v>2022</v>
      </c>
      <c r="K907" s="164" t="s">
        <v>5200</v>
      </c>
      <c r="L907" s="165" t="s">
        <v>5200</v>
      </c>
      <c r="M907" s="46" t="s">
        <v>3024</v>
      </c>
      <c r="N907" s="46" t="s">
        <v>43</v>
      </c>
    </row>
    <row r="908" spans="1:14" ht="15.75" customHeight="1">
      <c r="A908" s="87" t="s">
        <v>3007</v>
      </c>
      <c r="B908" s="780">
        <v>907</v>
      </c>
      <c r="C908" s="69" t="s">
        <v>3025</v>
      </c>
      <c r="D908" s="773" t="s">
        <v>35</v>
      </c>
      <c r="E908" s="773"/>
      <c r="F908" s="46"/>
      <c r="G908" s="163" t="s">
        <v>59</v>
      </c>
      <c r="H908" s="46" t="s">
        <v>3026</v>
      </c>
      <c r="I908" s="46" t="s">
        <v>3027</v>
      </c>
      <c r="J908" s="46">
        <v>2021</v>
      </c>
      <c r="K908" s="164" t="s">
        <v>26</v>
      </c>
      <c r="L908" s="165" t="s">
        <v>5200</v>
      </c>
      <c r="M908" s="46" t="s">
        <v>3029</v>
      </c>
      <c r="N908" s="46" t="s">
        <v>43</v>
      </c>
    </row>
    <row r="909" spans="1:14" ht="15.75" customHeight="1">
      <c r="A909" s="87" t="s">
        <v>3007</v>
      </c>
      <c r="B909" s="780">
        <v>908</v>
      </c>
      <c r="C909" s="69" t="s">
        <v>3030</v>
      </c>
      <c r="D909" s="773" t="s">
        <v>35</v>
      </c>
      <c r="E909" s="773"/>
      <c r="F909" s="46"/>
      <c r="G909" s="163" t="s">
        <v>59</v>
      </c>
      <c r="H909" s="46" t="s">
        <v>3017</v>
      </c>
      <c r="I909" s="46" t="s">
        <v>621</v>
      </c>
      <c r="J909" s="46">
        <v>2021</v>
      </c>
      <c r="K909" s="164" t="s">
        <v>26</v>
      </c>
      <c r="L909" s="165" t="s">
        <v>5200</v>
      </c>
      <c r="M909" s="46" t="s">
        <v>3032</v>
      </c>
      <c r="N909" s="46" t="s">
        <v>43</v>
      </c>
    </row>
    <row r="910" spans="1:14" ht="15.75" customHeight="1">
      <c r="A910" s="87" t="s">
        <v>3007</v>
      </c>
      <c r="B910" s="780">
        <v>909</v>
      </c>
      <c r="C910" s="53" t="s">
        <v>5873</v>
      </c>
      <c r="D910" s="773" t="s">
        <v>35</v>
      </c>
      <c r="E910" s="773"/>
      <c r="F910" s="164"/>
      <c r="G910" s="54" t="s">
        <v>753</v>
      </c>
      <c r="H910" s="54" t="s">
        <v>5626</v>
      </c>
      <c r="I910" s="54" t="s">
        <v>2238</v>
      </c>
      <c r="J910" s="164">
        <v>2020</v>
      </c>
      <c r="K910" s="165" t="s">
        <v>26</v>
      </c>
      <c r="L910" s="169" t="s">
        <v>5200</v>
      </c>
      <c r="M910" s="54" t="s">
        <v>5874</v>
      </c>
      <c r="N910" s="46"/>
    </row>
    <row r="911" spans="1:14" ht="15.75" customHeight="1">
      <c r="A911" s="87" t="s">
        <v>3007</v>
      </c>
      <c r="B911" s="780">
        <v>910</v>
      </c>
      <c r="C911" s="53" t="s">
        <v>5875</v>
      </c>
      <c r="D911" s="773" t="s">
        <v>35</v>
      </c>
      <c r="E911" s="773"/>
      <c r="F911" s="164"/>
      <c r="G911" s="54" t="s">
        <v>753</v>
      </c>
      <c r="H911" s="54" t="s">
        <v>5626</v>
      </c>
      <c r="I911" s="54" t="s">
        <v>2238</v>
      </c>
      <c r="J911" s="164">
        <v>2020</v>
      </c>
      <c r="K911" s="165" t="s">
        <v>26</v>
      </c>
      <c r="L911" s="169" t="s">
        <v>5200</v>
      </c>
      <c r="M911" s="54" t="s">
        <v>5876</v>
      </c>
      <c r="N911" s="46"/>
    </row>
    <row r="912" spans="1:14" ht="15.75" customHeight="1">
      <c r="A912" s="87" t="s">
        <v>3007</v>
      </c>
      <c r="B912" s="780">
        <v>911</v>
      </c>
      <c r="C912" s="53" t="s">
        <v>5877</v>
      </c>
      <c r="D912" s="773" t="s">
        <v>718</v>
      </c>
      <c r="E912" s="773"/>
      <c r="F912" s="164"/>
      <c r="G912" s="54" t="s">
        <v>753</v>
      </c>
      <c r="H912" s="54" t="s">
        <v>5626</v>
      </c>
      <c r="I912" s="54" t="s">
        <v>2238</v>
      </c>
      <c r="J912" s="164">
        <v>2020</v>
      </c>
      <c r="K912" s="165" t="s">
        <v>26</v>
      </c>
      <c r="L912" s="169" t="s">
        <v>5200</v>
      </c>
      <c r="M912" s="54" t="s">
        <v>5878</v>
      </c>
      <c r="N912" s="46"/>
    </row>
    <row r="913" spans="1:14" ht="15.75" customHeight="1">
      <c r="A913" s="87" t="s">
        <v>3007</v>
      </c>
      <c r="B913" s="780">
        <v>912</v>
      </c>
      <c r="C913" s="53" t="s">
        <v>5879</v>
      </c>
      <c r="D913" s="773" t="s">
        <v>35</v>
      </c>
      <c r="E913" s="773"/>
      <c r="F913" s="164"/>
      <c r="G913" s="54" t="s">
        <v>753</v>
      </c>
      <c r="H913" s="54" t="s">
        <v>5626</v>
      </c>
      <c r="I913" s="54" t="s">
        <v>2238</v>
      </c>
      <c r="J913" s="164">
        <v>2020</v>
      </c>
      <c r="K913" s="165" t="s">
        <v>26</v>
      </c>
      <c r="L913" s="169" t="s">
        <v>5200</v>
      </c>
      <c r="M913" s="54" t="s">
        <v>5876</v>
      </c>
      <c r="N913" s="46"/>
    </row>
    <row r="914" spans="1:14" ht="15.75" customHeight="1">
      <c r="A914" s="87" t="s">
        <v>3007</v>
      </c>
      <c r="B914" s="780">
        <v>913</v>
      </c>
      <c r="C914" s="53" t="s">
        <v>5880</v>
      </c>
      <c r="D914" s="773" t="s">
        <v>72</v>
      </c>
      <c r="E914" s="773"/>
      <c r="F914" s="164"/>
      <c r="G914" s="54" t="s">
        <v>753</v>
      </c>
      <c r="H914" s="54" t="s">
        <v>5626</v>
      </c>
      <c r="I914" s="54" t="s">
        <v>2238</v>
      </c>
      <c r="J914" s="164">
        <v>2020</v>
      </c>
      <c r="K914" s="165" t="s">
        <v>26</v>
      </c>
      <c r="L914" s="169" t="s">
        <v>5200</v>
      </c>
      <c r="M914" s="54" t="s">
        <v>5876</v>
      </c>
      <c r="N914" s="46"/>
    </row>
    <row r="915" spans="1:14" ht="15.75" customHeight="1">
      <c r="A915" s="87" t="s">
        <v>3007</v>
      </c>
      <c r="B915" s="780">
        <v>914</v>
      </c>
      <c r="C915" s="69" t="s">
        <v>3033</v>
      </c>
      <c r="D915" s="773" t="s">
        <v>718</v>
      </c>
      <c r="E915" s="773"/>
      <c r="F915" s="46"/>
      <c r="G915" s="163" t="s">
        <v>5219</v>
      </c>
      <c r="H915" s="16" t="s">
        <v>3034</v>
      </c>
      <c r="I915" s="46" t="s">
        <v>1274</v>
      </c>
      <c r="J915" s="46">
        <v>2020</v>
      </c>
      <c r="K915" s="164" t="s">
        <v>5200</v>
      </c>
      <c r="L915" s="165" t="s">
        <v>5200</v>
      </c>
      <c r="M915" s="46" t="s">
        <v>3036</v>
      </c>
      <c r="N915" s="46" t="s">
        <v>3037</v>
      </c>
    </row>
    <row r="916" spans="1:14" ht="15.75" customHeight="1">
      <c r="A916" s="87" t="s">
        <v>3007</v>
      </c>
      <c r="B916" s="780">
        <v>915</v>
      </c>
      <c r="C916" s="69" t="s">
        <v>3038</v>
      </c>
      <c r="D916" s="773" t="s">
        <v>72</v>
      </c>
      <c r="E916" s="773"/>
      <c r="F916" s="46"/>
      <c r="G916" s="163" t="s">
        <v>59</v>
      </c>
      <c r="H916" s="46" t="s">
        <v>3039</v>
      </c>
      <c r="I916" s="46" t="s">
        <v>2045</v>
      </c>
      <c r="J916" s="46">
        <v>2020</v>
      </c>
      <c r="K916" s="164" t="s">
        <v>27</v>
      </c>
      <c r="L916" s="165" t="s">
        <v>5200</v>
      </c>
      <c r="M916" s="46" t="s">
        <v>3041</v>
      </c>
      <c r="N916" s="46" t="s">
        <v>3042</v>
      </c>
    </row>
    <row r="917" spans="1:14" ht="15.75" customHeight="1">
      <c r="A917" s="87" t="s">
        <v>3007</v>
      </c>
      <c r="B917" s="780">
        <v>916</v>
      </c>
      <c r="C917" s="69" t="s">
        <v>3043</v>
      </c>
      <c r="D917" s="773" t="s">
        <v>72</v>
      </c>
      <c r="E917" s="773"/>
      <c r="F917" s="46"/>
      <c r="G917" s="163" t="s">
        <v>59</v>
      </c>
      <c r="H917" s="46" t="s">
        <v>3039</v>
      </c>
      <c r="I917" s="46" t="s">
        <v>2045</v>
      </c>
      <c r="J917" s="46">
        <v>2020</v>
      </c>
      <c r="K917" s="164" t="s">
        <v>27</v>
      </c>
      <c r="L917" s="165" t="s">
        <v>5200</v>
      </c>
      <c r="M917" s="46" t="s">
        <v>3045</v>
      </c>
      <c r="N917" s="46" t="s">
        <v>3042</v>
      </c>
    </row>
    <row r="918" spans="1:14" ht="15.75" customHeight="1">
      <c r="A918" s="87" t="s">
        <v>3007</v>
      </c>
      <c r="B918" s="780">
        <v>917</v>
      </c>
      <c r="C918" s="69" t="s">
        <v>3046</v>
      </c>
      <c r="D918" s="773" t="s">
        <v>168</v>
      </c>
      <c r="E918" s="773"/>
      <c r="F918" s="46"/>
      <c r="G918" s="163" t="s">
        <v>5244</v>
      </c>
      <c r="H918" s="46" t="s">
        <v>3048</v>
      </c>
      <c r="I918" s="45" t="s">
        <v>3049</v>
      </c>
      <c r="J918" s="46">
        <v>2020</v>
      </c>
      <c r="K918" s="164" t="s">
        <v>24</v>
      </c>
      <c r="L918" s="165" t="s">
        <v>28</v>
      </c>
      <c r="M918" s="46" t="s">
        <v>3051</v>
      </c>
      <c r="N918" s="46" t="s">
        <v>3042</v>
      </c>
    </row>
    <row r="919" spans="1:14" ht="15.75" customHeight="1">
      <c r="A919" s="87" t="s">
        <v>3007</v>
      </c>
      <c r="B919" s="780">
        <v>918</v>
      </c>
      <c r="C919" s="69" t="s">
        <v>3052</v>
      </c>
      <c r="D919" s="773" t="s">
        <v>72</v>
      </c>
      <c r="E919" s="773"/>
      <c r="F919" s="46"/>
      <c r="G919" s="163" t="s">
        <v>5244</v>
      </c>
      <c r="H919" s="46" t="s">
        <v>1575</v>
      </c>
      <c r="I919" s="46" t="s">
        <v>1576</v>
      </c>
      <c r="J919" s="46">
        <v>2020</v>
      </c>
      <c r="K919" s="164" t="s">
        <v>24</v>
      </c>
      <c r="L919" s="165" t="s">
        <v>28</v>
      </c>
      <c r="M919" s="46" t="s">
        <v>3054</v>
      </c>
      <c r="N919" s="46" t="s">
        <v>3042</v>
      </c>
    </row>
    <row r="920" spans="1:14" ht="15.75" customHeight="1">
      <c r="A920" s="87" t="s">
        <v>3007</v>
      </c>
      <c r="B920" s="780">
        <v>919</v>
      </c>
      <c r="C920" s="69" t="s">
        <v>3055</v>
      </c>
      <c r="D920" s="773" t="s">
        <v>72</v>
      </c>
      <c r="E920" s="773"/>
      <c r="F920" s="46"/>
      <c r="G920" s="163" t="s">
        <v>59</v>
      </c>
      <c r="H920" s="46" t="s">
        <v>1967</v>
      </c>
      <c r="I920" s="46" t="s">
        <v>2049</v>
      </c>
      <c r="J920" s="46">
        <v>2020</v>
      </c>
      <c r="K920" s="164" t="s">
        <v>27</v>
      </c>
      <c r="L920" s="165" t="s">
        <v>5200</v>
      </c>
      <c r="M920" s="46" t="s">
        <v>3057</v>
      </c>
      <c r="N920" s="46" t="s">
        <v>3042</v>
      </c>
    </row>
    <row r="921" spans="1:14" ht="15.75" customHeight="1">
      <c r="A921" s="87" t="s">
        <v>3007</v>
      </c>
      <c r="B921" s="780">
        <v>920</v>
      </c>
      <c r="C921" s="69" t="s">
        <v>3058</v>
      </c>
      <c r="D921" s="773" t="s">
        <v>718</v>
      </c>
      <c r="E921" s="773"/>
      <c r="F921" s="46"/>
      <c r="G921" s="163" t="s">
        <v>10995</v>
      </c>
      <c r="H921" s="46" t="s">
        <v>3059</v>
      </c>
      <c r="I921" s="46" t="s">
        <v>3060</v>
      </c>
      <c r="J921" s="46">
        <v>2020</v>
      </c>
      <c r="K921" s="164" t="s">
        <v>5200</v>
      </c>
      <c r="L921" s="165" t="s">
        <v>5200</v>
      </c>
      <c r="M921" s="46" t="s">
        <v>3061</v>
      </c>
      <c r="N921" s="46" t="s">
        <v>3042</v>
      </c>
    </row>
    <row r="922" spans="1:14" ht="15.75" customHeight="1">
      <c r="A922" s="87" t="s">
        <v>3007</v>
      </c>
      <c r="B922" s="780">
        <v>921</v>
      </c>
      <c r="C922" s="69" t="s">
        <v>3062</v>
      </c>
      <c r="D922" s="773" t="s">
        <v>718</v>
      </c>
      <c r="E922" s="773"/>
      <c r="F922" s="46"/>
      <c r="G922" s="163" t="s">
        <v>37</v>
      </c>
      <c r="H922" s="46" t="s">
        <v>3063</v>
      </c>
      <c r="I922" s="46" t="s">
        <v>3064</v>
      </c>
      <c r="J922" s="46">
        <v>2020</v>
      </c>
      <c r="K922" s="164" t="s">
        <v>24</v>
      </c>
      <c r="L922" s="165" t="s">
        <v>28</v>
      </c>
      <c r="M922" s="46" t="s">
        <v>3066</v>
      </c>
      <c r="N922" s="46" t="s">
        <v>3042</v>
      </c>
    </row>
    <row r="923" spans="1:14" ht="15.75" customHeight="1">
      <c r="A923" s="87" t="s">
        <v>3007</v>
      </c>
      <c r="B923" s="780">
        <v>922</v>
      </c>
      <c r="C923" s="69" t="s">
        <v>3067</v>
      </c>
      <c r="D923" s="773" t="s">
        <v>718</v>
      </c>
      <c r="E923" s="773"/>
      <c r="F923" s="46"/>
      <c r="G923" s="163" t="s">
        <v>753</v>
      </c>
      <c r="H923" s="46" t="s">
        <v>3068</v>
      </c>
      <c r="I923" s="46" t="s">
        <v>3069</v>
      </c>
      <c r="J923" s="46">
        <v>2020</v>
      </c>
      <c r="K923" s="164" t="s">
        <v>26</v>
      </c>
      <c r="L923" s="165" t="s">
        <v>5200</v>
      </c>
      <c r="M923" s="46" t="s">
        <v>3070</v>
      </c>
      <c r="N923" s="46" t="s">
        <v>3042</v>
      </c>
    </row>
    <row r="924" spans="1:14" ht="15.75" customHeight="1">
      <c r="A924" s="87" t="s">
        <v>3007</v>
      </c>
      <c r="B924" s="780">
        <v>923</v>
      </c>
      <c r="C924" s="69" t="s">
        <v>3071</v>
      </c>
      <c r="D924" s="773" t="s">
        <v>168</v>
      </c>
      <c r="E924" s="773"/>
      <c r="F924" s="46"/>
      <c r="G924" s="163" t="s">
        <v>59</v>
      </c>
      <c r="H924" s="46" t="s">
        <v>788</v>
      </c>
      <c r="I924" s="46" t="s">
        <v>414</v>
      </c>
      <c r="J924" s="46">
        <v>2020</v>
      </c>
      <c r="K924" s="164" t="s">
        <v>27</v>
      </c>
      <c r="L924" s="165" t="s">
        <v>5200</v>
      </c>
      <c r="M924" s="46" t="s">
        <v>3073</v>
      </c>
      <c r="N924" s="46" t="s">
        <v>3042</v>
      </c>
    </row>
    <row r="925" spans="1:14" ht="15.75" customHeight="1">
      <c r="A925" s="87" t="s">
        <v>3007</v>
      </c>
      <c r="B925" s="780">
        <v>924</v>
      </c>
      <c r="C925" s="69" t="s">
        <v>3074</v>
      </c>
      <c r="D925" s="773" t="s">
        <v>718</v>
      </c>
      <c r="E925" s="773"/>
      <c r="F925" s="46"/>
      <c r="G925" s="163" t="s">
        <v>59</v>
      </c>
      <c r="H925" s="46" t="s">
        <v>788</v>
      </c>
      <c r="I925" s="46" t="s">
        <v>414</v>
      </c>
      <c r="J925" s="46">
        <v>2020</v>
      </c>
      <c r="K925" s="164" t="s">
        <v>27</v>
      </c>
      <c r="L925" s="165" t="s">
        <v>5200</v>
      </c>
      <c r="M925" s="46" t="s">
        <v>3076</v>
      </c>
      <c r="N925" s="46" t="s">
        <v>3037</v>
      </c>
    </row>
    <row r="926" spans="1:14" ht="14.25" customHeight="1">
      <c r="A926" s="87" t="s">
        <v>3007</v>
      </c>
      <c r="B926" s="780">
        <v>925</v>
      </c>
      <c r="C926" s="69" t="s">
        <v>3077</v>
      </c>
      <c r="D926" s="773" t="s">
        <v>168</v>
      </c>
      <c r="E926" s="773"/>
      <c r="F926" s="46"/>
      <c r="G926" s="163" t="s">
        <v>59</v>
      </c>
      <c r="H926" s="46" t="s">
        <v>3078</v>
      </c>
      <c r="I926" s="46" t="s">
        <v>3079</v>
      </c>
      <c r="J926" s="46">
        <v>2020</v>
      </c>
      <c r="K926" s="164" t="s">
        <v>27</v>
      </c>
      <c r="L926" s="165" t="s">
        <v>5200</v>
      </c>
      <c r="M926" s="46" t="s">
        <v>3081</v>
      </c>
      <c r="N926" s="46" t="s">
        <v>3042</v>
      </c>
    </row>
    <row r="927" spans="1:14" ht="15.75" customHeight="1">
      <c r="A927" s="87" t="s">
        <v>3007</v>
      </c>
      <c r="B927" s="780">
        <v>926</v>
      </c>
      <c r="C927" s="69" t="s">
        <v>3082</v>
      </c>
      <c r="D927" s="773" t="s">
        <v>35</v>
      </c>
      <c r="E927" s="773"/>
      <c r="F927" s="46"/>
      <c r="G927" s="163" t="s">
        <v>5244</v>
      </c>
      <c r="H927" s="46" t="s">
        <v>3083</v>
      </c>
      <c r="I927" s="45" t="s">
        <v>3084</v>
      </c>
      <c r="J927" s="46">
        <v>2020</v>
      </c>
      <c r="K927" s="164" t="s">
        <v>24</v>
      </c>
      <c r="L927" s="165" t="s">
        <v>28</v>
      </c>
      <c r="M927" s="46" t="s">
        <v>3085</v>
      </c>
      <c r="N927" s="46" t="s">
        <v>3037</v>
      </c>
    </row>
    <row r="928" spans="1:14" ht="15.75" customHeight="1">
      <c r="A928" s="87" t="s">
        <v>3007</v>
      </c>
      <c r="B928" s="780">
        <v>927</v>
      </c>
      <c r="C928" s="69" t="s">
        <v>3086</v>
      </c>
      <c r="D928" s="773" t="s">
        <v>718</v>
      </c>
      <c r="E928" s="773"/>
      <c r="F928" s="46"/>
      <c r="G928" s="163" t="s">
        <v>65</v>
      </c>
      <c r="H928" s="46" t="s">
        <v>2519</v>
      </c>
      <c r="I928" s="46" t="s">
        <v>3087</v>
      </c>
      <c r="J928" s="46">
        <v>2020</v>
      </c>
      <c r="K928" s="164" t="s">
        <v>26</v>
      </c>
      <c r="L928" s="165" t="s">
        <v>31</v>
      </c>
      <c r="M928" s="46" t="s">
        <v>3088</v>
      </c>
      <c r="N928" s="46" t="s">
        <v>3042</v>
      </c>
    </row>
    <row r="929" spans="1:14" ht="15.75" customHeight="1">
      <c r="A929" s="87" t="s">
        <v>3007</v>
      </c>
      <c r="B929" s="780">
        <v>928</v>
      </c>
      <c r="C929" s="69" t="s">
        <v>3089</v>
      </c>
      <c r="D929" s="773" t="s">
        <v>51</v>
      </c>
      <c r="E929" s="773"/>
      <c r="F929" s="46"/>
      <c r="G929" s="163" t="s">
        <v>65</v>
      </c>
      <c r="H929" s="46" t="s">
        <v>2519</v>
      </c>
      <c r="I929" s="46" t="s">
        <v>3087</v>
      </c>
      <c r="J929" s="16">
        <v>2020</v>
      </c>
      <c r="K929" s="164" t="s">
        <v>26</v>
      </c>
      <c r="L929" s="165" t="s">
        <v>31</v>
      </c>
      <c r="M929" s="46" t="s">
        <v>3090</v>
      </c>
      <c r="N929" s="46" t="s">
        <v>3042</v>
      </c>
    </row>
    <row r="930" spans="1:14" ht="15.75" customHeight="1">
      <c r="A930" s="87" t="s">
        <v>3007</v>
      </c>
      <c r="B930" s="780">
        <v>929</v>
      </c>
      <c r="C930" s="69" t="s">
        <v>3091</v>
      </c>
      <c r="D930" s="773" t="s">
        <v>718</v>
      </c>
      <c r="E930" s="773" t="s">
        <v>35</v>
      </c>
      <c r="F930" s="46"/>
      <c r="G930" s="163" t="s">
        <v>11016</v>
      </c>
      <c r="H930" s="46" t="s">
        <v>3092</v>
      </c>
      <c r="I930" s="46" t="s">
        <v>3093</v>
      </c>
      <c r="J930" s="16">
        <v>2020</v>
      </c>
      <c r="K930" s="164" t="s">
        <v>26</v>
      </c>
      <c r="L930" s="165" t="s">
        <v>30</v>
      </c>
      <c r="M930" s="16" t="s">
        <v>3095</v>
      </c>
      <c r="N930" s="16"/>
    </row>
    <row r="931" spans="1:14" ht="15.75" customHeight="1">
      <c r="A931" s="87" t="s">
        <v>3007</v>
      </c>
      <c r="B931" s="780">
        <v>930</v>
      </c>
      <c r="C931" s="69" t="s">
        <v>3096</v>
      </c>
      <c r="D931" s="773" t="s">
        <v>718</v>
      </c>
      <c r="E931" s="773"/>
      <c r="F931" s="46"/>
      <c r="G931" s="163" t="s">
        <v>3593</v>
      </c>
      <c r="H931" s="46" t="s">
        <v>3098</v>
      </c>
      <c r="I931" s="79" t="s">
        <v>158</v>
      </c>
      <c r="J931" s="16">
        <v>2020</v>
      </c>
      <c r="K931" s="164" t="s">
        <v>25</v>
      </c>
      <c r="L931" s="165" t="s">
        <v>29</v>
      </c>
      <c r="M931" s="16" t="s">
        <v>3100</v>
      </c>
      <c r="N931" s="16"/>
    </row>
    <row r="932" spans="1:14" ht="15.75" customHeight="1">
      <c r="A932" s="87" t="s">
        <v>3007</v>
      </c>
      <c r="B932" s="780">
        <v>931</v>
      </c>
      <c r="C932" s="69" t="s">
        <v>3101</v>
      </c>
      <c r="D932" s="773" t="s">
        <v>51</v>
      </c>
      <c r="E932" s="773"/>
      <c r="F932" s="46"/>
      <c r="G932" s="163" t="s">
        <v>5244</v>
      </c>
      <c r="H932" s="46" t="s">
        <v>1575</v>
      </c>
      <c r="I932" s="45" t="s">
        <v>1576</v>
      </c>
      <c r="J932" s="16">
        <v>2020</v>
      </c>
      <c r="K932" s="164" t="s">
        <v>24</v>
      </c>
      <c r="L932" s="165" t="s">
        <v>28</v>
      </c>
      <c r="M932" s="16" t="s">
        <v>3103</v>
      </c>
      <c r="N932" s="16"/>
    </row>
    <row r="933" spans="1:14" ht="15.75" customHeight="1">
      <c r="A933" s="87" t="s">
        <v>3007</v>
      </c>
      <c r="B933" s="780">
        <v>932</v>
      </c>
      <c r="C933" s="69" t="s">
        <v>3055</v>
      </c>
      <c r="D933" s="773" t="s">
        <v>35</v>
      </c>
      <c r="E933" s="773"/>
      <c r="F933" s="46"/>
      <c r="G933" s="163" t="s">
        <v>59</v>
      </c>
      <c r="H933" s="46" t="s">
        <v>1967</v>
      </c>
      <c r="I933" s="70" t="s">
        <v>2049</v>
      </c>
      <c r="J933" s="16">
        <v>2020</v>
      </c>
      <c r="K933" s="164" t="s">
        <v>27</v>
      </c>
      <c r="L933" s="165" t="s">
        <v>5200</v>
      </c>
      <c r="M933" s="16" t="s">
        <v>3057</v>
      </c>
      <c r="N933" s="16"/>
    </row>
    <row r="934" spans="1:14" ht="15.75" customHeight="1">
      <c r="A934" s="87" t="s">
        <v>3007</v>
      </c>
      <c r="B934" s="780">
        <v>933</v>
      </c>
      <c r="C934" s="69" t="s">
        <v>3091</v>
      </c>
      <c r="D934" s="773" t="s">
        <v>35</v>
      </c>
      <c r="E934" s="773"/>
      <c r="F934" s="46"/>
      <c r="G934" s="163" t="s">
        <v>11016</v>
      </c>
      <c r="H934" s="46" t="s">
        <v>3092</v>
      </c>
      <c r="I934" s="46" t="s">
        <v>3093</v>
      </c>
      <c r="J934" s="16">
        <v>2020</v>
      </c>
      <c r="K934" s="164" t="s">
        <v>26</v>
      </c>
      <c r="L934" s="165" t="s">
        <v>30</v>
      </c>
      <c r="M934" s="16" t="s">
        <v>3095</v>
      </c>
      <c r="N934" s="16"/>
    </row>
    <row r="935" spans="1:14" ht="15.75" customHeight="1">
      <c r="A935" s="87" t="s">
        <v>3007</v>
      </c>
      <c r="B935" s="780">
        <v>934</v>
      </c>
      <c r="C935" s="69" t="s">
        <v>3106</v>
      </c>
      <c r="D935" s="773" t="s">
        <v>35</v>
      </c>
      <c r="E935" s="773"/>
      <c r="F935" s="46"/>
      <c r="G935" s="163" t="s">
        <v>59</v>
      </c>
      <c r="H935" s="46" t="s">
        <v>3107</v>
      </c>
      <c r="I935" s="46" t="s">
        <v>316</v>
      </c>
      <c r="J935" s="16">
        <v>2019</v>
      </c>
      <c r="K935" s="164" t="s">
        <v>27</v>
      </c>
      <c r="L935" s="165" t="s">
        <v>5200</v>
      </c>
      <c r="M935" s="16" t="s">
        <v>3109</v>
      </c>
      <c r="N935" s="16"/>
    </row>
    <row r="936" spans="1:14" ht="15.75" customHeight="1">
      <c r="A936" s="87" t="s">
        <v>3007</v>
      </c>
      <c r="B936" s="780">
        <v>935</v>
      </c>
      <c r="C936" s="69" t="s">
        <v>3110</v>
      </c>
      <c r="D936" s="773" t="s">
        <v>35</v>
      </c>
      <c r="E936" s="773"/>
      <c r="F936" s="46"/>
      <c r="G936" s="163" t="s">
        <v>59</v>
      </c>
      <c r="H936" s="46" t="s">
        <v>788</v>
      </c>
      <c r="I936" s="46" t="s">
        <v>414</v>
      </c>
      <c r="J936" s="16">
        <v>2019</v>
      </c>
      <c r="K936" s="164" t="s">
        <v>27</v>
      </c>
      <c r="L936" s="165" t="s">
        <v>5200</v>
      </c>
      <c r="M936" s="16" t="s">
        <v>3112</v>
      </c>
      <c r="N936" s="16"/>
    </row>
    <row r="937" spans="1:14" ht="15.75" customHeight="1">
      <c r="A937" s="87" t="s">
        <v>3007</v>
      </c>
      <c r="B937" s="780">
        <v>936</v>
      </c>
      <c r="C937" s="69" t="s">
        <v>3113</v>
      </c>
      <c r="D937" s="773" t="s">
        <v>35</v>
      </c>
      <c r="E937" s="773"/>
      <c r="F937" s="46"/>
      <c r="G937" s="163" t="s">
        <v>59</v>
      </c>
      <c r="H937" s="46" t="s">
        <v>788</v>
      </c>
      <c r="I937" s="46" t="s">
        <v>414</v>
      </c>
      <c r="J937" s="16">
        <v>2019</v>
      </c>
      <c r="K937" s="164" t="s">
        <v>27</v>
      </c>
      <c r="L937" s="165" t="s">
        <v>5200</v>
      </c>
      <c r="M937" s="16" t="s">
        <v>3115</v>
      </c>
      <c r="N937" s="16"/>
    </row>
    <row r="938" spans="1:14" ht="15.75" customHeight="1">
      <c r="A938" s="87" t="s">
        <v>3007</v>
      </c>
      <c r="B938" s="780">
        <v>937</v>
      </c>
      <c r="C938" s="69" t="s">
        <v>3116</v>
      </c>
      <c r="D938" s="773" t="s">
        <v>35</v>
      </c>
      <c r="E938" s="773"/>
      <c r="F938" s="46"/>
      <c r="G938" s="163" t="s">
        <v>59</v>
      </c>
      <c r="H938" s="46" t="s">
        <v>788</v>
      </c>
      <c r="I938" s="46" t="s">
        <v>414</v>
      </c>
      <c r="J938" s="16">
        <v>2019</v>
      </c>
      <c r="K938" s="164" t="s">
        <v>27</v>
      </c>
      <c r="L938" s="165" t="s">
        <v>5200</v>
      </c>
      <c r="M938" s="46" t="s">
        <v>3118</v>
      </c>
      <c r="N938" s="16"/>
    </row>
    <row r="939" spans="1:14" ht="15.75" customHeight="1">
      <c r="A939" s="87" t="s">
        <v>3007</v>
      </c>
      <c r="B939" s="780">
        <v>938</v>
      </c>
      <c r="C939" s="69" t="s">
        <v>3119</v>
      </c>
      <c r="D939" s="773" t="s">
        <v>718</v>
      </c>
      <c r="E939" s="773"/>
      <c r="F939" s="46"/>
      <c r="G939" s="163" t="s">
        <v>59</v>
      </c>
      <c r="H939" s="46" t="s">
        <v>3120</v>
      </c>
      <c r="I939" s="46" t="s">
        <v>3121</v>
      </c>
      <c r="J939" s="16">
        <v>2019</v>
      </c>
      <c r="K939" s="164" t="s">
        <v>5200</v>
      </c>
      <c r="L939" s="165" t="s">
        <v>5200</v>
      </c>
      <c r="M939" s="16" t="s">
        <v>3123</v>
      </c>
      <c r="N939" s="16"/>
    </row>
    <row r="940" spans="1:14" ht="15.75" customHeight="1">
      <c r="A940" s="87" t="s">
        <v>3007</v>
      </c>
      <c r="B940" s="780">
        <v>939</v>
      </c>
      <c r="C940" s="69" t="s">
        <v>3124</v>
      </c>
      <c r="D940" s="773" t="s">
        <v>718</v>
      </c>
      <c r="E940" s="773"/>
      <c r="F940" s="46"/>
      <c r="G940" s="163" t="s">
        <v>59</v>
      </c>
      <c r="H940" s="46" t="s">
        <v>3120</v>
      </c>
      <c r="I940" s="46" t="s">
        <v>3125</v>
      </c>
      <c r="J940" s="16">
        <v>2019</v>
      </c>
      <c r="K940" s="164" t="s">
        <v>5200</v>
      </c>
      <c r="L940" s="165" t="s">
        <v>5200</v>
      </c>
      <c r="M940" s="16" t="s">
        <v>3127</v>
      </c>
      <c r="N940" s="16"/>
    </row>
    <row r="941" spans="1:14" ht="15.75" customHeight="1">
      <c r="A941" s="87" t="s">
        <v>3007</v>
      </c>
      <c r="B941" s="780">
        <v>940</v>
      </c>
      <c r="C941" s="69" t="s">
        <v>2916</v>
      </c>
      <c r="D941" s="773" t="s">
        <v>35</v>
      </c>
      <c r="E941" s="773"/>
      <c r="F941" s="46"/>
      <c r="G941" s="163" t="s">
        <v>59</v>
      </c>
      <c r="H941" s="46" t="s">
        <v>788</v>
      </c>
      <c r="I941" s="46" t="s">
        <v>414</v>
      </c>
      <c r="J941" s="16">
        <v>2019</v>
      </c>
      <c r="K941" s="164" t="s">
        <v>27</v>
      </c>
      <c r="L941" s="165" t="s">
        <v>5200</v>
      </c>
      <c r="M941" s="16" t="s">
        <v>3129</v>
      </c>
      <c r="N941" s="16"/>
    </row>
    <row r="942" spans="1:14" ht="15.75" customHeight="1">
      <c r="A942" s="87" t="s">
        <v>3007</v>
      </c>
      <c r="B942" s="780">
        <v>941</v>
      </c>
      <c r="C942" s="69" t="s">
        <v>3130</v>
      </c>
      <c r="D942" s="773" t="s">
        <v>718</v>
      </c>
      <c r="E942" s="773"/>
      <c r="F942" s="46"/>
      <c r="G942" s="163" t="s">
        <v>10995</v>
      </c>
      <c r="H942" s="16" t="s">
        <v>125</v>
      </c>
      <c r="I942" s="46" t="s">
        <v>126</v>
      </c>
      <c r="J942" s="16">
        <v>2019</v>
      </c>
      <c r="K942" s="164" t="s">
        <v>5200</v>
      </c>
      <c r="L942" s="165" t="s">
        <v>5200</v>
      </c>
      <c r="M942" s="16" t="s">
        <v>3132</v>
      </c>
      <c r="N942" s="16"/>
    </row>
    <row r="943" spans="1:14" ht="15.75" customHeight="1">
      <c r="A943" s="87" t="s">
        <v>3007</v>
      </c>
      <c r="B943" s="780">
        <v>942</v>
      </c>
      <c r="C943" s="69" t="s">
        <v>3133</v>
      </c>
      <c r="D943" s="773" t="s">
        <v>51</v>
      </c>
      <c r="E943" s="773"/>
      <c r="F943" s="46"/>
      <c r="G943" s="163" t="s">
        <v>5240</v>
      </c>
      <c r="H943" s="46" t="s">
        <v>238</v>
      </c>
      <c r="I943" s="45" t="s">
        <v>239</v>
      </c>
      <c r="J943" s="16">
        <v>2019</v>
      </c>
      <c r="K943" s="164" t="s">
        <v>26</v>
      </c>
      <c r="L943" s="165" t="s">
        <v>30</v>
      </c>
      <c r="M943" s="16" t="s">
        <v>3135</v>
      </c>
      <c r="N943" s="16"/>
    </row>
    <row r="944" spans="1:14" ht="15.75" customHeight="1">
      <c r="A944" s="87" t="s">
        <v>3007</v>
      </c>
      <c r="B944" s="780">
        <v>943</v>
      </c>
      <c r="C944" s="69" t="s">
        <v>3136</v>
      </c>
      <c r="D944" s="773" t="s">
        <v>718</v>
      </c>
      <c r="E944" s="773"/>
      <c r="F944" s="46"/>
      <c r="G944" s="163" t="s">
        <v>37</v>
      </c>
      <c r="H944" s="46" t="s">
        <v>3137</v>
      </c>
      <c r="I944" s="45" t="s">
        <v>3138</v>
      </c>
      <c r="J944" s="16">
        <v>2019</v>
      </c>
      <c r="K944" s="164" t="s">
        <v>25</v>
      </c>
      <c r="L944" s="165" t="s">
        <v>29</v>
      </c>
      <c r="M944" s="16" t="s">
        <v>3140</v>
      </c>
      <c r="N944" s="16"/>
    </row>
    <row r="945" spans="1:14" ht="15.75" customHeight="1">
      <c r="A945" s="87" t="s">
        <v>3007</v>
      </c>
      <c r="B945" s="780">
        <v>944</v>
      </c>
      <c r="C945" s="69" t="s">
        <v>264</v>
      </c>
      <c r="D945" s="773" t="s">
        <v>51</v>
      </c>
      <c r="E945" s="773"/>
      <c r="F945" s="46"/>
      <c r="G945" s="163" t="s">
        <v>5219</v>
      </c>
      <c r="H945" s="46" t="s">
        <v>266</v>
      </c>
      <c r="I945" s="16" t="s">
        <v>267</v>
      </c>
      <c r="J945" s="16">
        <v>2019</v>
      </c>
      <c r="K945" s="164" t="s">
        <v>25</v>
      </c>
      <c r="L945" s="165" t="s">
        <v>29</v>
      </c>
      <c r="M945" s="16" t="s">
        <v>3142</v>
      </c>
      <c r="N945" s="16"/>
    </row>
    <row r="946" spans="1:14" ht="15.75" customHeight="1">
      <c r="A946" s="87" t="s">
        <v>3007</v>
      </c>
      <c r="B946" s="780">
        <v>945</v>
      </c>
      <c r="C946" s="69" t="s">
        <v>3143</v>
      </c>
      <c r="D946" s="773" t="s">
        <v>35</v>
      </c>
      <c r="E946" s="773"/>
      <c r="F946" s="46"/>
      <c r="G946" s="163" t="s">
        <v>5244</v>
      </c>
      <c r="H946" s="46" t="s">
        <v>3083</v>
      </c>
      <c r="I946" s="45" t="s">
        <v>3084</v>
      </c>
      <c r="J946" s="16">
        <v>2019</v>
      </c>
      <c r="K946" s="164" t="s">
        <v>24</v>
      </c>
      <c r="L946" s="165" t="s">
        <v>28</v>
      </c>
      <c r="M946" s="16" t="s">
        <v>3145</v>
      </c>
      <c r="N946" s="16"/>
    </row>
    <row r="947" spans="1:14" ht="15.75" customHeight="1">
      <c r="A947" s="87" t="s">
        <v>3007</v>
      </c>
      <c r="B947" s="780">
        <v>946</v>
      </c>
      <c r="C947" s="69" t="s">
        <v>3146</v>
      </c>
      <c r="D947" s="773" t="s">
        <v>35</v>
      </c>
      <c r="E947" s="773"/>
      <c r="F947" s="46"/>
      <c r="G947" s="163" t="s">
        <v>59</v>
      </c>
      <c r="H947" s="16" t="s">
        <v>885</v>
      </c>
      <c r="I947" s="16" t="s">
        <v>886</v>
      </c>
      <c r="J947" s="16">
        <v>2019</v>
      </c>
      <c r="K947" s="164" t="s">
        <v>27</v>
      </c>
      <c r="L947" s="165" t="s">
        <v>5200</v>
      </c>
      <c r="M947" s="16" t="s">
        <v>3148</v>
      </c>
      <c r="N947" s="16"/>
    </row>
    <row r="948" spans="1:14" ht="15.75" customHeight="1">
      <c r="A948" s="87" t="s">
        <v>3007</v>
      </c>
      <c r="B948" s="780">
        <v>947</v>
      </c>
      <c r="C948" s="69" t="s">
        <v>3149</v>
      </c>
      <c r="D948" s="773" t="s">
        <v>35</v>
      </c>
      <c r="E948" s="773"/>
      <c r="F948" s="46"/>
      <c r="G948" s="163" t="s">
        <v>59</v>
      </c>
      <c r="H948" s="46" t="s">
        <v>788</v>
      </c>
      <c r="I948" s="46" t="s">
        <v>414</v>
      </c>
      <c r="J948" s="16">
        <v>2019</v>
      </c>
      <c r="K948" s="164" t="s">
        <v>27</v>
      </c>
      <c r="L948" s="165" t="s">
        <v>5200</v>
      </c>
      <c r="M948" s="16" t="s">
        <v>3150</v>
      </c>
      <c r="N948" s="16"/>
    </row>
    <row r="949" spans="1:14" ht="15.75" customHeight="1">
      <c r="A949" s="87" t="s">
        <v>3007</v>
      </c>
      <c r="B949" s="780">
        <v>948</v>
      </c>
      <c r="C949" s="69" t="s">
        <v>3151</v>
      </c>
      <c r="D949" s="773" t="s">
        <v>718</v>
      </c>
      <c r="E949" s="773"/>
      <c r="F949" s="46"/>
      <c r="G949" s="163" t="s">
        <v>5244</v>
      </c>
      <c r="H949" s="46" t="s">
        <v>3152</v>
      </c>
      <c r="I949" s="45" t="s">
        <v>3153</v>
      </c>
      <c r="J949" s="16">
        <v>2019</v>
      </c>
      <c r="K949" s="164" t="s">
        <v>24</v>
      </c>
      <c r="L949" s="165" t="s">
        <v>28</v>
      </c>
      <c r="M949" s="16" t="s">
        <v>3155</v>
      </c>
      <c r="N949" s="16"/>
    </row>
    <row r="950" spans="1:14" ht="15.75" customHeight="1">
      <c r="A950" s="87" t="s">
        <v>3007</v>
      </c>
      <c r="B950" s="780">
        <v>949</v>
      </c>
      <c r="C950" s="69" t="s">
        <v>3156</v>
      </c>
      <c r="D950" s="773" t="s">
        <v>718</v>
      </c>
      <c r="E950" s="773"/>
      <c r="F950" s="46"/>
      <c r="G950" s="163" t="s">
        <v>37</v>
      </c>
      <c r="H950" s="46" t="s">
        <v>244</v>
      </c>
      <c r="I950" s="45" t="s">
        <v>245</v>
      </c>
      <c r="J950" s="16">
        <v>2019</v>
      </c>
      <c r="K950" s="164" t="s">
        <v>24</v>
      </c>
      <c r="L950" s="165" t="s">
        <v>28</v>
      </c>
      <c r="M950" s="16" t="s">
        <v>3157</v>
      </c>
      <c r="N950" s="16"/>
    </row>
    <row r="951" spans="1:14" ht="15.75" customHeight="1">
      <c r="A951" s="87" t="s">
        <v>3007</v>
      </c>
      <c r="B951" s="780">
        <v>950</v>
      </c>
      <c r="C951" s="69" t="s">
        <v>3158</v>
      </c>
      <c r="D951" s="773" t="s">
        <v>718</v>
      </c>
      <c r="E951" s="773"/>
      <c r="F951" s="46"/>
      <c r="G951" s="163" t="s">
        <v>5244</v>
      </c>
      <c r="H951" s="46" t="s">
        <v>3159</v>
      </c>
      <c r="I951" s="45" t="s">
        <v>3160</v>
      </c>
      <c r="J951" s="16">
        <v>2019</v>
      </c>
      <c r="K951" s="164" t="s">
        <v>26</v>
      </c>
      <c r="L951" s="165" t="s">
        <v>30</v>
      </c>
      <c r="M951" s="16" t="s">
        <v>3162</v>
      </c>
      <c r="N951" s="16"/>
    </row>
    <row r="952" spans="1:14" ht="15.75" customHeight="1">
      <c r="A952" s="87" t="s">
        <v>3007</v>
      </c>
      <c r="B952" s="780">
        <v>951</v>
      </c>
      <c r="C952" s="52" t="s">
        <v>3163</v>
      </c>
      <c r="D952" s="773" t="s">
        <v>72</v>
      </c>
      <c r="E952" s="773"/>
      <c r="F952" s="46"/>
      <c r="G952" s="163" t="s">
        <v>10998</v>
      </c>
      <c r="H952" s="16" t="s">
        <v>3164</v>
      </c>
      <c r="I952" s="70" t="s">
        <v>3165</v>
      </c>
      <c r="J952" s="54">
        <v>2019</v>
      </c>
      <c r="K952" s="164" t="s">
        <v>5200</v>
      </c>
      <c r="L952" s="165" t="s">
        <v>5200</v>
      </c>
      <c r="M952" s="16" t="s">
        <v>3167</v>
      </c>
      <c r="N952" s="16"/>
    </row>
    <row r="953" spans="1:14" ht="15.75" customHeight="1">
      <c r="A953" s="87" t="s">
        <v>3007</v>
      </c>
      <c r="B953" s="780">
        <v>952</v>
      </c>
      <c r="C953" s="69" t="s">
        <v>3168</v>
      </c>
      <c r="D953" s="773" t="s">
        <v>72</v>
      </c>
      <c r="E953" s="773"/>
      <c r="F953" s="46"/>
      <c r="G953" s="163" t="s">
        <v>5244</v>
      </c>
      <c r="H953" s="46" t="s">
        <v>3048</v>
      </c>
      <c r="I953" s="45" t="s">
        <v>3049</v>
      </c>
      <c r="J953" s="16">
        <v>2019</v>
      </c>
      <c r="K953" s="164" t="s">
        <v>24</v>
      </c>
      <c r="L953" s="165" t="s">
        <v>28</v>
      </c>
      <c r="M953" s="16" t="s">
        <v>3170</v>
      </c>
      <c r="N953" s="16"/>
    </row>
    <row r="954" spans="1:14" ht="15.75" customHeight="1">
      <c r="A954" s="87" t="s">
        <v>3007</v>
      </c>
      <c r="B954" s="780">
        <v>953</v>
      </c>
      <c r="C954" s="69" t="s">
        <v>254</v>
      </c>
      <c r="D954" s="773" t="s">
        <v>35</v>
      </c>
      <c r="E954" s="773"/>
      <c r="F954" s="46"/>
      <c r="G954" s="163" t="s">
        <v>3593</v>
      </c>
      <c r="H954" s="46" t="s">
        <v>111</v>
      </c>
      <c r="I954" s="46" t="s">
        <v>3171</v>
      </c>
      <c r="J954" s="16">
        <v>2019</v>
      </c>
      <c r="K954" s="164" t="s">
        <v>24</v>
      </c>
      <c r="L954" s="165" t="s">
        <v>28</v>
      </c>
      <c r="M954" s="16" t="s">
        <v>3172</v>
      </c>
      <c r="N954" s="16"/>
    </row>
    <row r="955" spans="1:14" ht="15.75" customHeight="1">
      <c r="A955" s="87" t="s">
        <v>3007</v>
      </c>
      <c r="B955" s="780">
        <v>954</v>
      </c>
      <c r="C955" s="69" t="s">
        <v>3173</v>
      </c>
      <c r="D955" s="773" t="s">
        <v>72</v>
      </c>
      <c r="E955" s="773"/>
      <c r="F955" s="46"/>
      <c r="G955" s="163" t="s">
        <v>3593</v>
      </c>
      <c r="H955" s="46" t="s">
        <v>111</v>
      </c>
      <c r="I955" s="46" t="s">
        <v>3171</v>
      </c>
      <c r="J955" s="16">
        <v>2019</v>
      </c>
      <c r="K955" s="164" t="s">
        <v>24</v>
      </c>
      <c r="L955" s="165" t="s">
        <v>28</v>
      </c>
      <c r="M955" s="16" t="s">
        <v>3175</v>
      </c>
      <c r="N955" s="16"/>
    </row>
    <row r="956" spans="1:14" ht="15.75" customHeight="1">
      <c r="A956" s="87" t="s">
        <v>3007</v>
      </c>
      <c r="B956" s="780">
        <v>955</v>
      </c>
      <c r="C956" s="69" t="s">
        <v>3176</v>
      </c>
      <c r="D956" s="773" t="s">
        <v>35</v>
      </c>
      <c r="E956" s="773"/>
      <c r="F956" s="46"/>
      <c r="G956" s="163" t="s">
        <v>3593</v>
      </c>
      <c r="H956" s="46" t="s">
        <v>3177</v>
      </c>
      <c r="I956" s="45" t="s">
        <v>261</v>
      </c>
      <c r="J956" s="16">
        <v>2019</v>
      </c>
      <c r="K956" s="164" t="s">
        <v>24</v>
      </c>
      <c r="L956" s="165" t="s">
        <v>28</v>
      </c>
      <c r="M956" s="16" t="s">
        <v>3179</v>
      </c>
      <c r="N956" s="16"/>
    </row>
    <row r="957" spans="1:14" ht="15.75" customHeight="1">
      <c r="A957" s="87" t="s">
        <v>3007</v>
      </c>
      <c r="B957" s="780">
        <v>956</v>
      </c>
      <c r="C957" s="69" t="s">
        <v>3180</v>
      </c>
      <c r="D957" s="773" t="s">
        <v>72</v>
      </c>
      <c r="E957" s="773"/>
      <c r="F957" s="46"/>
      <c r="G957" s="163" t="s">
        <v>5244</v>
      </c>
      <c r="H957" s="46" t="s">
        <v>3181</v>
      </c>
      <c r="I957" s="114" t="s">
        <v>3182</v>
      </c>
      <c r="J957" s="16">
        <v>2019</v>
      </c>
      <c r="K957" s="164" t="s">
        <v>26</v>
      </c>
      <c r="L957" s="165" t="s">
        <v>30</v>
      </c>
      <c r="M957" s="16" t="s">
        <v>3184</v>
      </c>
      <c r="N957" s="16"/>
    </row>
    <row r="958" spans="1:14" ht="15.75" customHeight="1">
      <c r="A958" s="87" t="s">
        <v>3007</v>
      </c>
      <c r="B958" s="780">
        <v>957</v>
      </c>
      <c r="C958" s="69" t="s">
        <v>3185</v>
      </c>
      <c r="D958" s="773" t="s">
        <v>72</v>
      </c>
      <c r="E958" s="773"/>
      <c r="F958" s="46"/>
      <c r="G958" s="163" t="s">
        <v>862</v>
      </c>
      <c r="H958" s="46" t="s">
        <v>3186</v>
      </c>
      <c r="I958" s="114" t="s">
        <v>864</v>
      </c>
      <c r="J958" s="16">
        <v>2019</v>
      </c>
      <c r="K958" s="164" t="s">
        <v>25</v>
      </c>
      <c r="L958" s="165" t="s">
        <v>29</v>
      </c>
      <c r="M958" s="16" t="s">
        <v>3187</v>
      </c>
      <c r="N958" s="16"/>
    </row>
    <row r="959" spans="1:14" ht="15.75" customHeight="1">
      <c r="A959" s="87" t="s">
        <v>3007</v>
      </c>
      <c r="B959" s="780">
        <v>958</v>
      </c>
      <c r="C959" s="69" t="s">
        <v>3143</v>
      </c>
      <c r="D959" s="773" t="s">
        <v>72</v>
      </c>
      <c r="E959" s="773"/>
      <c r="F959" s="46"/>
      <c r="G959" s="163" t="s">
        <v>5244</v>
      </c>
      <c r="H959" s="46" t="s">
        <v>3188</v>
      </c>
      <c r="I959" s="45" t="s">
        <v>3084</v>
      </c>
      <c r="J959" s="16">
        <v>2019</v>
      </c>
      <c r="K959" s="164" t="s">
        <v>24</v>
      </c>
      <c r="L959" s="165" t="s">
        <v>28</v>
      </c>
      <c r="M959" s="16" t="s">
        <v>3145</v>
      </c>
      <c r="N959" s="16"/>
    </row>
    <row r="960" spans="1:14" ht="15.75" customHeight="1">
      <c r="A960" s="87" t="s">
        <v>3007</v>
      </c>
      <c r="B960" s="780">
        <v>959</v>
      </c>
      <c r="C960" s="69" t="s">
        <v>3189</v>
      </c>
      <c r="D960" s="773" t="s">
        <v>72</v>
      </c>
      <c r="E960" s="773"/>
      <c r="F960" s="46"/>
      <c r="G960" s="163" t="s">
        <v>5219</v>
      </c>
      <c r="H960" s="46" t="s">
        <v>175</v>
      </c>
      <c r="I960" s="114" t="s">
        <v>272</v>
      </c>
      <c r="J960" s="16">
        <v>2019</v>
      </c>
      <c r="K960" s="164" t="s">
        <v>25</v>
      </c>
      <c r="L960" s="165" t="s">
        <v>29</v>
      </c>
      <c r="M960" s="16" t="s">
        <v>3191</v>
      </c>
      <c r="N960" s="16"/>
    </row>
    <row r="961" spans="1:14" ht="15.75" customHeight="1">
      <c r="A961" s="87" t="s">
        <v>3007</v>
      </c>
      <c r="B961" s="780">
        <v>960</v>
      </c>
      <c r="C961" s="69" t="s">
        <v>3136</v>
      </c>
      <c r="D961" s="773" t="s">
        <v>72</v>
      </c>
      <c r="E961" s="773"/>
      <c r="F961" s="46"/>
      <c r="G961" s="163" t="s">
        <v>37</v>
      </c>
      <c r="H961" s="46" t="s">
        <v>3192</v>
      </c>
      <c r="I961" s="114" t="s">
        <v>1372</v>
      </c>
      <c r="J961" s="16">
        <v>2019</v>
      </c>
      <c r="K961" s="164" t="s">
        <v>25</v>
      </c>
      <c r="L961" s="165" t="s">
        <v>29</v>
      </c>
      <c r="M961" s="16" t="s">
        <v>3193</v>
      </c>
      <c r="N961" s="16"/>
    </row>
    <row r="962" spans="1:14" ht="15.75" customHeight="1">
      <c r="A962" s="87" t="s">
        <v>3007</v>
      </c>
      <c r="B962" s="780">
        <v>961</v>
      </c>
      <c r="C962" s="69" t="s">
        <v>3194</v>
      </c>
      <c r="D962" s="773" t="s">
        <v>72</v>
      </c>
      <c r="E962" s="773"/>
      <c r="F962" s="46"/>
      <c r="G962" s="163" t="s">
        <v>5219</v>
      </c>
      <c r="H962" s="46" t="s">
        <v>148</v>
      </c>
      <c r="I962" s="114" t="s">
        <v>149</v>
      </c>
      <c r="J962" s="16">
        <v>2019</v>
      </c>
      <c r="K962" s="164" t="s">
        <v>25</v>
      </c>
      <c r="L962" s="165" t="s">
        <v>29</v>
      </c>
      <c r="M962" s="16" t="s">
        <v>3196</v>
      </c>
      <c r="N962" s="16"/>
    </row>
    <row r="963" spans="1:14" ht="15.75" customHeight="1">
      <c r="A963" s="87" t="s">
        <v>3007</v>
      </c>
      <c r="B963" s="780">
        <v>962</v>
      </c>
      <c r="C963" s="69" t="s">
        <v>3197</v>
      </c>
      <c r="D963" s="773" t="s">
        <v>72</v>
      </c>
      <c r="E963" s="773"/>
      <c r="F963" s="46"/>
      <c r="G963" s="163" t="s">
        <v>5244</v>
      </c>
      <c r="H963" s="46" t="s">
        <v>3199</v>
      </c>
      <c r="I963" s="114" t="s">
        <v>3153</v>
      </c>
      <c r="J963" s="16">
        <v>2019</v>
      </c>
      <c r="K963" s="164" t="s">
        <v>24</v>
      </c>
      <c r="L963" s="165" t="s">
        <v>28</v>
      </c>
      <c r="M963" s="16" t="s">
        <v>3200</v>
      </c>
      <c r="N963" s="16"/>
    </row>
    <row r="964" spans="1:14" ht="15.75" customHeight="1">
      <c r="A964" s="87" t="s">
        <v>3007</v>
      </c>
      <c r="B964" s="780">
        <v>963</v>
      </c>
      <c r="C964" s="69" t="s">
        <v>3185</v>
      </c>
      <c r="D964" s="773" t="s">
        <v>35</v>
      </c>
      <c r="E964" s="773"/>
      <c r="F964" s="46"/>
      <c r="G964" s="163" t="s">
        <v>862</v>
      </c>
      <c r="H964" s="46" t="s">
        <v>3201</v>
      </c>
      <c r="I964" s="114" t="s">
        <v>864</v>
      </c>
      <c r="J964" s="16">
        <v>2019</v>
      </c>
      <c r="K964" s="164" t="s">
        <v>25</v>
      </c>
      <c r="L964" s="165" t="s">
        <v>29</v>
      </c>
      <c r="M964" s="16" t="s">
        <v>3202</v>
      </c>
      <c r="N964" s="16"/>
    </row>
    <row r="965" spans="1:14" ht="15.75" customHeight="1">
      <c r="A965" s="87" t="s">
        <v>3007</v>
      </c>
      <c r="B965" s="780">
        <v>964</v>
      </c>
      <c r="C965" s="69" t="s">
        <v>3133</v>
      </c>
      <c r="D965" s="773" t="s">
        <v>72</v>
      </c>
      <c r="E965" s="773"/>
      <c r="F965" s="46"/>
      <c r="G965" s="163" t="s">
        <v>5240</v>
      </c>
      <c r="H965" s="46" t="s">
        <v>238</v>
      </c>
      <c r="I965" s="114" t="s">
        <v>239</v>
      </c>
      <c r="J965" s="16">
        <v>2019</v>
      </c>
      <c r="K965" s="164" t="s">
        <v>26</v>
      </c>
      <c r="L965" s="165" t="s">
        <v>30</v>
      </c>
      <c r="M965" s="16" t="s">
        <v>3203</v>
      </c>
      <c r="N965" s="16"/>
    </row>
    <row r="966" spans="1:14" ht="15.75" customHeight="1">
      <c r="A966" s="87" t="s">
        <v>3007</v>
      </c>
      <c r="B966" s="780">
        <v>965</v>
      </c>
      <c r="C966" s="69" t="s">
        <v>3204</v>
      </c>
      <c r="D966" s="773" t="s">
        <v>72</v>
      </c>
      <c r="E966" s="773"/>
      <c r="F966" s="46"/>
      <c r="G966" s="163" t="s">
        <v>3593</v>
      </c>
      <c r="H966" s="46" t="s">
        <v>1620</v>
      </c>
      <c r="I966" s="46" t="s">
        <v>436</v>
      </c>
      <c r="J966" s="16">
        <v>2018</v>
      </c>
      <c r="K966" s="164" t="s">
        <v>24</v>
      </c>
      <c r="L966" s="165" t="s">
        <v>28</v>
      </c>
      <c r="M966" s="16" t="s">
        <v>3016</v>
      </c>
      <c r="N966" s="16" t="s">
        <v>3042</v>
      </c>
    </row>
    <row r="967" spans="1:14" ht="15.75" customHeight="1">
      <c r="A967" s="87" t="s">
        <v>3007</v>
      </c>
      <c r="B967" s="780">
        <v>966</v>
      </c>
      <c r="C967" s="69" t="s">
        <v>3206</v>
      </c>
      <c r="D967" s="773" t="s">
        <v>72</v>
      </c>
      <c r="E967" s="773"/>
      <c r="F967" s="46"/>
      <c r="G967" s="163" t="s">
        <v>5219</v>
      </c>
      <c r="H967" s="46" t="s">
        <v>292</v>
      </c>
      <c r="I967" s="46" t="s">
        <v>293</v>
      </c>
      <c r="J967" s="16">
        <v>2018</v>
      </c>
      <c r="K967" s="164" t="s">
        <v>5200</v>
      </c>
      <c r="L967" s="165" t="s">
        <v>29</v>
      </c>
      <c r="M967" s="16" t="s">
        <v>3208</v>
      </c>
      <c r="N967" s="16" t="s">
        <v>3209</v>
      </c>
    </row>
    <row r="968" spans="1:14" ht="15.75" customHeight="1">
      <c r="A968" s="87" t="s">
        <v>3007</v>
      </c>
      <c r="B968" s="780">
        <v>967</v>
      </c>
      <c r="C968" s="69" t="s">
        <v>3149</v>
      </c>
      <c r="D968" s="773" t="s">
        <v>72</v>
      </c>
      <c r="E968" s="773"/>
      <c r="F968" s="46"/>
      <c r="G968" s="163" t="s">
        <v>59</v>
      </c>
      <c r="H968" s="46" t="s">
        <v>788</v>
      </c>
      <c r="I968" s="46" t="s">
        <v>414</v>
      </c>
      <c r="J968" s="16">
        <v>2018</v>
      </c>
      <c r="K968" s="164" t="s">
        <v>27</v>
      </c>
      <c r="L968" s="165" t="s">
        <v>5200</v>
      </c>
      <c r="M968" s="16" t="s">
        <v>3211</v>
      </c>
      <c r="N968" s="16" t="s">
        <v>3042</v>
      </c>
    </row>
    <row r="969" spans="1:14" ht="15.75" customHeight="1">
      <c r="A969" s="87" t="s">
        <v>3007</v>
      </c>
      <c r="B969" s="780">
        <v>968</v>
      </c>
      <c r="C969" s="69" t="s">
        <v>3212</v>
      </c>
      <c r="D969" s="773" t="s">
        <v>72</v>
      </c>
      <c r="E969" s="773"/>
      <c r="F969" s="46"/>
      <c r="G969" s="163" t="s">
        <v>5219</v>
      </c>
      <c r="H969" s="46" t="s">
        <v>292</v>
      </c>
      <c r="I969" s="46" t="s">
        <v>293</v>
      </c>
      <c r="J969" s="16">
        <v>2018</v>
      </c>
      <c r="K969" s="164" t="s">
        <v>5200</v>
      </c>
      <c r="L969" s="165" t="s">
        <v>29</v>
      </c>
      <c r="M969" s="16" t="s">
        <v>3208</v>
      </c>
      <c r="N969" s="16" t="s">
        <v>3042</v>
      </c>
    </row>
    <row r="970" spans="1:14" ht="15.75" customHeight="1">
      <c r="A970" s="87" t="s">
        <v>3007</v>
      </c>
      <c r="B970" s="780">
        <v>969</v>
      </c>
      <c r="C970" s="69" t="s">
        <v>3214</v>
      </c>
      <c r="D970" s="773" t="s">
        <v>72</v>
      </c>
      <c r="E970" s="773"/>
      <c r="F970" s="46"/>
      <c r="G970" s="163" t="s">
        <v>5219</v>
      </c>
      <c r="H970" s="46" t="s">
        <v>2692</v>
      </c>
      <c r="I970" s="46" t="s">
        <v>1274</v>
      </c>
      <c r="J970" s="16">
        <v>2018</v>
      </c>
      <c r="K970" s="164" t="s">
        <v>5200</v>
      </c>
      <c r="L970" s="165" t="s">
        <v>30</v>
      </c>
      <c r="M970" s="16" t="s">
        <v>3208</v>
      </c>
      <c r="N970" s="16" t="s">
        <v>3042</v>
      </c>
    </row>
    <row r="971" spans="1:14" ht="15.75" customHeight="1">
      <c r="A971" s="87" t="s">
        <v>3007</v>
      </c>
      <c r="B971" s="780">
        <v>970</v>
      </c>
      <c r="C971" s="69" t="s">
        <v>3216</v>
      </c>
      <c r="D971" s="773" t="s">
        <v>2309</v>
      </c>
      <c r="E971" s="773"/>
      <c r="F971" s="46"/>
      <c r="G971" s="163" t="s">
        <v>5219</v>
      </c>
      <c r="H971" s="46" t="s">
        <v>2692</v>
      </c>
      <c r="I971" s="46" t="s">
        <v>1274</v>
      </c>
      <c r="J971" s="16">
        <v>2018</v>
      </c>
      <c r="K971" s="164" t="s">
        <v>5200</v>
      </c>
      <c r="L971" s="165" t="s">
        <v>30</v>
      </c>
      <c r="M971" s="16" t="s">
        <v>3208</v>
      </c>
      <c r="N971" s="16" t="s">
        <v>3042</v>
      </c>
    </row>
    <row r="972" spans="1:14" ht="15.75" customHeight="1">
      <c r="A972" s="87" t="s">
        <v>3007</v>
      </c>
      <c r="B972" s="780">
        <v>971</v>
      </c>
      <c r="C972" s="69" t="s">
        <v>3218</v>
      </c>
      <c r="D972" s="773" t="s">
        <v>72</v>
      </c>
      <c r="E972" s="773"/>
      <c r="F972" s="46"/>
      <c r="G972" s="163" t="s">
        <v>5219</v>
      </c>
      <c r="H972" s="46" t="s">
        <v>2692</v>
      </c>
      <c r="I972" s="46" t="s">
        <v>1274</v>
      </c>
      <c r="J972" s="16">
        <v>2018</v>
      </c>
      <c r="K972" s="164" t="s">
        <v>5200</v>
      </c>
      <c r="L972" s="165" t="s">
        <v>30</v>
      </c>
      <c r="M972" s="16" t="s">
        <v>3208</v>
      </c>
      <c r="N972" s="16" t="s">
        <v>3042</v>
      </c>
    </row>
    <row r="973" spans="1:14" ht="15.75" customHeight="1">
      <c r="A973" s="87" t="s">
        <v>3007</v>
      </c>
      <c r="B973" s="780">
        <v>972</v>
      </c>
      <c r="C973" s="69" t="s">
        <v>3220</v>
      </c>
      <c r="D973" s="773" t="s">
        <v>72</v>
      </c>
      <c r="E973" s="773"/>
      <c r="F973" s="46"/>
      <c r="G973" s="163" t="s">
        <v>3593</v>
      </c>
      <c r="H973" s="46" t="s">
        <v>3221</v>
      </c>
      <c r="I973" s="46" t="s">
        <v>3222</v>
      </c>
      <c r="J973" s="16">
        <v>2018</v>
      </c>
      <c r="K973" s="164" t="s">
        <v>26</v>
      </c>
      <c r="L973" s="165" t="s">
        <v>30</v>
      </c>
      <c r="M973" s="16" t="s">
        <v>3224</v>
      </c>
      <c r="N973" s="16" t="s">
        <v>3042</v>
      </c>
    </row>
    <row r="974" spans="1:14" ht="15.75" customHeight="1">
      <c r="A974" s="87" t="s">
        <v>3007</v>
      </c>
      <c r="B974" s="780">
        <v>973</v>
      </c>
      <c r="C974" s="69" t="s">
        <v>1855</v>
      </c>
      <c r="D974" s="773" t="s">
        <v>2309</v>
      </c>
      <c r="E974" s="773"/>
      <c r="F974" s="46"/>
      <c r="G974" s="163" t="s">
        <v>5219</v>
      </c>
      <c r="H974" s="46" t="s">
        <v>3225</v>
      </c>
      <c r="I974" s="46" t="s">
        <v>293</v>
      </c>
      <c r="J974" s="16">
        <v>2018</v>
      </c>
      <c r="K974" s="164" t="s">
        <v>5200</v>
      </c>
      <c r="L974" s="165" t="s">
        <v>29</v>
      </c>
      <c r="M974" s="16" t="s">
        <v>3208</v>
      </c>
      <c r="N974" s="16" t="s">
        <v>3042</v>
      </c>
    </row>
    <row r="975" spans="1:14" ht="15.75" customHeight="1">
      <c r="A975" s="87" t="s">
        <v>3007</v>
      </c>
      <c r="B975" s="780">
        <v>974</v>
      </c>
      <c r="C975" s="69" t="s">
        <v>1844</v>
      </c>
      <c r="D975" s="773" t="s">
        <v>2309</v>
      </c>
      <c r="E975" s="773"/>
      <c r="F975" s="46"/>
      <c r="G975" s="163" t="s">
        <v>5219</v>
      </c>
      <c r="H975" s="46" t="s">
        <v>292</v>
      </c>
      <c r="I975" s="46" t="s">
        <v>293</v>
      </c>
      <c r="J975" s="16">
        <v>2018</v>
      </c>
      <c r="K975" s="164" t="s">
        <v>5200</v>
      </c>
      <c r="L975" s="165" t="s">
        <v>29</v>
      </c>
      <c r="M975" s="16" t="s">
        <v>3208</v>
      </c>
      <c r="N975" s="16" t="s">
        <v>3042</v>
      </c>
    </row>
    <row r="976" spans="1:14" ht="15.75" customHeight="1">
      <c r="A976" s="87" t="s">
        <v>3007</v>
      </c>
      <c r="B976" s="780">
        <v>975</v>
      </c>
      <c r="C976" s="69" t="s">
        <v>3226</v>
      </c>
      <c r="D976" s="773" t="s">
        <v>35</v>
      </c>
      <c r="E976" s="773" t="s">
        <v>718</v>
      </c>
      <c r="F976" s="46"/>
      <c r="G976" s="163" t="s">
        <v>5219</v>
      </c>
      <c r="H976" s="46" t="s">
        <v>292</v>
      </c>
      <c r="I976" s="46" t="s">
        <v>293</v>
      </c>
      <c r="J976" s="16">
        <v>2018</v>
      </c>
      <c r="K976" s="164" t="s">
        <v>5200</v>
      </c>
      <c r="L976" s="165" t="s">
        <v>29</v>
      </c>
      <c r="M976" s="16" t="s">
        <v>3208</v>
      </c>
      <c r="N976" s="16" t="s">
        <v>3042</v>
      </c>
    </row>
    <row r="977" spans="1:14" ht="15.75" customHeight="1">
      <c r="A977" s="87" t="s">
        <v>3007</v>
      </c>
      <c r="B977" s="780">
        <v>976</v>
      </c>
      <c r="C977" s="69" t="s">
        <v>3228</v>
      </c>
      <c r="D977" s="773" t="s">
        <v>718</v>
      </c>
      <c r="E977" s="773" t="s">
        <v>35</v>
      </c>
      <c r="F977" s="46"/>
      <c r="G977" s="163" t="s">
        <v>5219</v>
      </c>
      <c r="H977" s="46" t="s">
        <v>292</v>
      </c>
      <c r="I977" s="46" t="s">
        <v>293</v>
      </c>
      <c r="J977" s="16">
        <v>2018</v>
      </c>
      <c r="K977" s="164" t="s">
        <v>5200</v>
      </c>
      <c r="L977" s="165" t="s">
        <v>29</v>
      </c>
      <c r="M977" s="16" t="s">
        <v>3208</v>
      </c>
      <c r="N977" s="16" t="s">
        <v>3042</v>
      </c>
    </row>
    <row r="978" spans="1:14" ht="15.75" customHeight="1">
      <c r="A978" s="87" t="s">
        <v>3007</v>
      </c>
      <c r="B978" s="780">
        <v>977</v>
      </c>
      <c r="C978" s="69" t="s">
        <v>3230</v>
      </c>
      <c r="D978" s="773" t="s">
        <v>718</v>
      </c>
      <c r="E978" s="773"/>
      <c r="F978" s="46"/>
      <c r="G978" s="163" t="s">
        <v>10995</v>
      </c>
      <c r="H978" s="46" t="s">
        <v>2624</v>
      </c>
      <c r="I978" s="46" t="s">
        <v>2625</v>
      </c>
      <c r="J978" s="16">
        <v>2018</v>
      </c>
      <c r="K978" s="164" t="s">
        <v>5200</v>
      </c>
      <c r="L978" s="165" t="s">
        <v>5200</v>
      </c>
      <c r="M978" s="16" t="s">
        <v>3232</v>
      </c>
      <c r="N978" s="16" t="s">
        <v>3042</v>
      </c>
    </row>
    <row r="979" spans="1:14" ht="15.75" customHeight="1">
      <c r="A979" s="87" t="s">
        <v>3007</v>
      </c>
      <c r="B979" s="780">
        <v>978</v>
      </c>
      <c r="C979" s="69" t="s">
        <v>3233</v>
      </c>
      <c r="D979" s="773" t="s">
        <v>72</v>
      </c>
      <c r="E979" s="773"/>
      <c r="F979" s="46"/>
      <c r="G979" s="163" t="s">
        <v>11016</v>
      </c>
      <c r="H979" s="46" t="s">
        <v>336</v>
      </c>
      <c r="I979" s="46" t="s">
        <v>337</v>
      </c>
      <c r="J979" s="16">
        <v>2018</v>
      </c>
      <c r="K979" s="164" t="s">
        <v>5200</v>
      </c>
      <c r="L979" s="165" t="s">
        <v>30</v>
      </c>
      <c r="M979" s="16" t="s">
        <v>3208</v>
      </c>
      <c r="N979" s="16" t="s">
        <v>3209</v>
      </c>
    </row>
    <row r="980" spans="1:14" ht="15.75" customHeight="1">
      <c r="A980" s="87" t="s">
        <v>3007</v>
      </c>
      <c r="B980" s="780">
        <v>979</v>
      </c>
      <c r="C980" s="69" t="s">
        <v>1847</v>
      </c>
      <c r="D980" s="773" t="s">
        <v>51</v>
      </c>
      <c r="E980" s="773"/>
      <c r="F980" s="46"/>
      <c r="G980" s="163" t="s">
        <v>5219</v>
      </c>
      <c r="H980" s="46" t="s">
        <v>292</v>
      </c>
      <c r="I980" s="46" t="s">
        <v>293</v>
      </c>
      <c r="J980" s="16">
        <v>2018</v>
      </c>
      <c r="K980" s="164" t="s">
        <v>5200</v>
      </c>
      <c r="L980" s="165" t="s">
        <v>29</v>
      </c>
      <c r="M980" s="16" t="s">
        <v>3208</v>
      </c>
      <c r="N980" s="16" t="s">
        <v>3042</v>
      </c>
    </row>
    <row r="981" spans="1:14" ht="15.75" customHeight="1">
      <c r="A981" s="87" t="s">
        <v>3007</v>
      </c>
      <c r="B981" s="780">
        <v>980</v>
      </c>
      <c r="C981" s="69" t="s">
        <v>3235</v>
      </c>
      <c r="D981" s="773" t="s">
        <v>718</v>
      </c>
      <c r="E981" s="773" t="s">
        <v>35</v>
      </c>
      <c r="F981" s="46"/>
      <c r="G981" s="163" t="s">
        <v>10995</v>
      </c>
      <c r="H981" s="46" t="s">
        <v>3236</v>
      </c>
      <c r="I981" s="46" t="s">
        <v>3237</v>
      </c>
      <c r="J981" s="16">
        <v>2018</v>
      </c>
      <c r="K981" s="164" t="s">
        <v>5200</v>
      </c>
      <c r="L981" s="165" t="s">
        <v>31</v>
      </c>
      <c r="M981" s="16" t="s">
        <v>3016</v>
      </c>
      <c r="N981" s="16" t="s">
        <v>3042</v>
      </c>
    </row>
    <row r="982" spans="1:14" ht="15.75" customHeight="1">
      <c r="A982" s="87" t="s">
        <v>3007</v>
      </c>
      <c r="B982" s="780">
        <v>981</v>
      </c>
      <c r="C982" s="69" t="s">
        <v>3239</v>
      </c>
      <c r="D982" s="773" t="s">
        <v>35</v>
      </c>
      <c r="E982" s="773"/>
      <c r="F982" s="46"/>
      <c r="G982" s="163" t="s">
        <v>753</v>
      </c>
      <c r="H982" s="46" t="s">
        <v>1229</v>
      </c>
      <c r="I982" s="46" t="s">
        <v>874</v>
      </c>
      <c r="J982" s="16">
        <v>2018</v>
      </c>
      <c r="K982" s="164" t="s">
        <v>5200</v>
      </c>
      <c r="L982" s="165" t="s">
        <v>30</v>
      </c>
      <c r="M982" s="16" t="s">
        <v>3208</v>
      </c>
      <c r="N982" s="16" t="s">
        <v>3042</v>
      </c>
    </row>
    <row r="983" spans="1:14" ht="15.75" customHeight="1">
      <c r="A983" s="87" t="s">
        <v>3007</v>
      </c>
      <c r="B983" s="780">
        <v>982</v>
      </c>
      <c r="C983" s="69" t="s">
        <v>3240</v>
      </c>
      <c r="D983" s="773" t="s">
        <v>72</v>
      </c>
      <c r="E983" s="773"/>
      <c r="F983" s="46"/>
      <c r="G983" s="163" t="s">
        <v>11016</v>
      </c>
      <c r="H983" s="46" t="s">
        <v>336</v>
      </c>
      <c r="I983" s="46" t="s">
        <v>337</v>
      </c>
      <c r="J983" s="16">
        <v>2018</v>
      </c>
      <c r="K983" s="164" t="s">
        <v>5200</v>
      </c>
      <c r="L983" s="165" t="s">
        <v>30</v>
      </c>
      <c r="M983" s="16" t="s">
        <v>3208</v>
      </c>
      <c r="N983" s="16" t="s">
        <v>3042</v>
      </c>
    </row>
    <row r="984" spans="1:14" ht="15.75" customHeight="1">
      <c r="A984" s="87" t="s">
        <v>3007</v>
      </c>
      <c r="B984" s="780">
        <v>983</v>
      </c>
      <c r="C984" s="69" t="s">
        <v>3242</v>
      </c>
      <c r="D984" s="773" t="s">
        <v>72</v>
      </c>
      <c r="E984" s="773"/>
      <c r="F984" s="46"/>
      <c r="G984" s="163" t="s">
        <v>11016</v>
      </c>
      <c r="H984" s="46" t="s">
        <v>336</v>
      </c>
      <c r="I984" s="46" t="s">
        <v>337</v>
      </c>
      <c r="J984" s="16">
        <v>2018</v>
      </c>
      <c r="K984" s="164" t="s">
        <v>5200</v>
      </c>
      <c r="L984" s="165" t="s">
        <v>30</v>
      </c>
      <c r="M984" s="16" t="s">
        <v>3208</v>
      </c>
      <c r="N984" s="16" t="s">
        <v>3042</v>
      </c>
    </row>
    <row r="985" spans="1:14" ht="15.75" customHeight="1">
      <c r="A985" s="87" t="s">
        <v>3007</v>
      </c>
      <c r="B985" s="780">
        <v>984</v>
      </c>
      <c r="C985" s="69" t="s">
        <v>3244</v>
      </c>
      <c r="D985" s="773" t="s">
        <v>72</v>
      </c>
      <c r="E985" s="773"/>
      <c r="F985" s="46"/>
      <c r="G985" s="163" t="s">
        <v>5219</v>
      </c>
      <c r="H985" s="46" t="s">
        <v>3245</v>
      </c>
      <c r="I985" s="46" t="s">
        <v>272</v>
      </c>
      <c r="J985" s="16">
        <v>2018</v>
      </c>
      <c r="K985" s="164" t="s">
        <v>25</v>
      </c>
      <c r="L985" s="165" t="s">
        <v>29</v>
      </c>
      <c r="M985" s="16" t="s">
        <v>3016</v>
      </c>
      <c r="N985" s="16" t="s">
        <v>3042</v>
      </c>
    </row>
    <row r="986" spans="1:14" ht="15.75" customHeight="1">
      <c r="A986" s="87" t="s">
        <v>3007</v>
      </c>
      <c r="B986" s="780">
        <v>985</v>
      </c>
      <c r="C986" s="69" t="s">
        <v>3247</v>
      </c>
      <c r="D986" s="773" t="s">
        <v>718</v>
      </c>
      <c r="E986" s="773"/>
      <c r="F986" s="46"/>
      <c r="G986" s="163" t="s">
        <v>11016</v>
      </c>
      <c r="H986" s="46" t="s">
        <v>336</v>
      </c>
      <c r="I986" s="46" t="s">
        <v>337</v>
      </c>
      <c r="J986" s="16">
        <v>2018</v>
      </c>
      <c r="K986" s="164" t="s">
        <v>5200</v>
      </c>
      <c r="L986" s="165" t="s">
        <v>30</v>
      </c>
      <c r="M986" s="16" t="s">
        <v>3208</v>
      </c>
      <c r="N986" s="16" t="s">
        <v>3042</v>
      </c>
    </row>
    <row r="987" spans="1:14" ht="15.75" customHeight="1">
      <c r="A987" s="87" t="s">
        <v>3007</v>
      </c>
      <c r="B987" s="780">
        <v>986</v>
      </c>
      <c r="C987" s="69" t="s">
        <v>3249</v>
      </c>
      <c r="D987" s="773" t="s">
        <v>72</v>
      </c>
      <c r="E987" s="773"/>
      <c r="F987" s="46"/>
      <c r="G987" s="163" t="s">
        <v>10995</v>
      </c>
      <c r="H987" s="46" t="s">
        <v>3250</v>
      </c>
      <c r="I987" s="46" t="s">
        <v>3251</v>
      </c>
      <c r="J987" s="16">
        <v>2018</v>
      </c>
      <c r="K987" s="164" t="s">
        <v>25</v>
      </c>
      <c r="L987" s="165" t="s">
        <v>29</v>
      </c>
      <c r="M987" s="16" t="s">
        <v>3016</v>
      </c>
      <c r="N987" s="16" t="s">
        <v>3042</v>
      </c>
    </row>
    <row r="988" spans="1:14" ht="15.75" customHeight="1">
      <c r="A988" s="87" t="s">
        <v>3007</v>
      </c>
      <c r="B988" s="780">
        <v>987</v>
      </c>
      <c r="C988" s="69" t="s">
        <v>3253</v>
      </c>
      <c r="D988" s="773" t="s">
        <v>2309</v>
      </c>
      <c r="E988" s="773" t="s">
        <v>718</v>
      </c>
      <c r="F988" s="46"/>
      <c r="G988" s="163" t="s">
        <v>753</v>
      </c>
      <c r="H988" s="46" t="s">
        <v>1229</v>
      </c>
      <c r="I988" s="46" t="s">
        <v>874</v>
      </c>
      <c r="J988" s="16">
        <v>2018</v>
      </c>
      <c r="K988" s="164" t="s">
        <v>5200</v>
      </c>
      <c r="L988" s="165" t="s">
        <v>30</v>
      </c>
      <c r="M988" s="16" t="s">
        <v>3208</v>
      </c>
      <c r="N988" s="16" t="s">
        <v>3042</v>
      </c>
    </row>
    <row r="989" spans="1:14" ht="15.75" customHeight="1">
      <c r="A989" s="87" t="s">
        <v>3007</v>
      </c>
      <c r="B989" s="780">
        <v>988</v>
      </c>
      <c r="C989" s="69" t="s">
        <v>3254</v>
      </c>
      <c r="D989" s="773" t="s">
        <v>35</v>
      </c>
      <c r="E989" s="773"/>
      <c r="F989" s="46"/>
      <c r="G989" s="163" t="s">
        <v>753</v>
      </c>
      <c r="H989" s="46" t="s">
        <v>1229</v>
      </c>
      <c r="I989" s="46" t="s">
        <v>874</v>
      </c>
      <c r="J989" s="16">
        <v>2018</v>
      </c>
      <c r="K989" s="164" t="s">
        <v>5200</v>
      </c>
      <c r="L989" s="165" t="s">
        <v>30</v>
      </c>
      <c r="M989" s="16" t="s">
        <v>3208</v>
      </c>
      <c r="N989" s="16" t="s">
        <v>3209</v>
      </c>
    </row>
    <row r="990" spans="1:14" ht="15.75" customHeight="1">
      <c r="A990" s="87" t="s">
        <v>3007</v>
      </c>
      <c r="B990" s="780">
        <v>989</v>
      </c>
      <c r="C990" s="69" t="s">
        <v>3255</v>
      </c>
      <c r="D990" s="773" t="s">
        <v>35</v>
      </c>
      <c r="E990" s="773"/>
      <c r="F990" s="46"/>
      <c r="G990" s="163" t="s">
        <v>59</v>
      </c>
      <c r="H990" s="46" t="s">
        <v>788</v>
      </c>
      <c r="I990" s="46" t="s">
        <v>414</v>
      </c>
      <c r="J990" s="16">
        <v>2018</v>
      </c>
      <c r="K990" s="164" t="s">
        <v>27</v>
      </c>
      <c r="L990" s="165" t="s">
        <v>5200</v>
      </c>
      <c r="M990" s="16" t="s">
        <v>3208</v>
      </c>
      <c r="N990" s="16" t="s">
        <v>3209</v>
      </c>
    </row>
    <row r="991" spans="1:14" ht="15.75" customHeight="1">
      <c r="A991" s="87" t="s">
        <v>3007</v>
      </c>
      <c r="B991" s="780">
        <v>990</v>
      </c>
      <c r="C991" s="69" t="s">
        <v>3257</v>
      </c>
      <c r="D991" s="773" t="s">
        <v>35</v>
      </c>
      <c r="E991" s="773"/>
      <c r="F991" s="46"/>
      <c r="G991" s="163" t="s">
        <v>11016</v>
      </c>
      <c r="H991" s="46" t="s">
        <v>3250</v>
      </c>
      <c r="I991" s="46" t="s">
        <v>3251</v>
      </c>
      <c r="J991" s="16">
        <v>2018</v>
      </c>
      <c r="K991" s="164" t="s">
        <v>25</v>
      </c>
      <c r="L991" s="165" t="s">
        <v>29</v>
      </c>
      <c r="M991" s="16" t="s">
        <v>3259</v>
      </c>
      <c r="N991" s="16" t="s">
        <v>3209</v>
      </c>
    </row>
    <row r="992" spans="1:14" ht="15.75" customHeight="1">
      <c r="A992" s="87" t="s">
        <v>3007</v>
      </c>
      <c r="B992" s="780">
        <v>991</v>
      </c>
      <c r="C992" s="69" t="s">
        <v>3260</v>
      </c>
      <c r="D992" s="773" t="s">
        <v>718</v>
      </c>
      <c r="E992" s="773"/>
      <c r="F992" s="46"/>
      <c r="G992" s="163" t="s">
        <v>11016</v>
      </c>
      <c r="H992" s="46" t="s">
        <v>1890</v>
      </c>
      <c r="I992" s="46" t="s">
        <v>337</v>
      </c>
      <c r="J992" s="16">
        <v>2018</v>
      </c>
      <c r="K992" s="164" t="s">
        <v>5200</v>
      </c>
      <c r="L992" s="165" t="s">
        <v>30</v>
      </c>
      <c r="M992" s="16" t="s">
        <v>3211</v>
      </c>
      <c r="N992" s="16" t="s">
        <v>3209</v>
      </c>
    </row>
    <row r="993" spans="1:14" ht="15.75" customHeight="1">
      <c r="A993" s="87" t="s">
        <v>3007</v>
      </c>
      <c r="B993" s="780">
        <v>992</v>
      </c>
      <c r="C993" s="69" t="s">
        <v>3263</v>
      </c>
      <c r="D993" s="773" t="s">
        <v>718</v>
      </c>
      <c r="E993" s="773"/>
      <c r="F993" s="46"/>
      <c r="G993" s="163" t="s">
        <v>5219</v>
      </c>
      <c r="H993" s="46" t="s">
        <v>1915</v>
      </c>
      <c r="I993" s="46" t="s">
        <v>293</v>
      </c>
      <c r="J993" s="16">
        <v>2018</v>
      </c>
      <c r="K993" s="164" t="s">
        <v>5200</v>
      </c>
      <c r="L993" s="165" t="s">
        <v>29</v>
      </c>
      <c r="M993" s="16" t="s">
        <v>3211</v>
      </c>
      <c r="N993" s="16" t="s">
        <v>3209</v>
      </c>
    </row>
    <row r="994" spans="1:14" ht="15.75" customHeight="1">
      <c r="A994" s="87" t="s">
        <v>3007</v>
      </c>
      <c r="B994" s="780">
        <v>993</v>
      </c>
      <c r="C994" s="69" t="s">
        <v>3265</v>
      </c>
      <c r="D994" s="773" t="s">
        <v>35</v>
      </c>
      <c r="E994" s="773"/>
      <c r="F994" s="46"/>
      <c r="G994" s="163" t="s">
        <v>5219</v>
      </c>
      <c r="H994" s="46" t="s">
        <v>1890</v>
      </c>
      <c r="I994" s="46" t="s">
        <v>337</v>
      </c>
      <c r="J994" s="16">
        <v>2018</v>
      </c>
      <c r="K994" s="164" t="s">
        <v>5200</v>
      </c>
      <c r="L994" s="165" t="s">
        <v>30</v>
      </c>
      <c r="M994" s="16" t="s">
        <v>3211</v>
      </c>
      <c r="N994" s="16" t="s">
        <v>3209</v>
      </c>
    </row>
    <row r="995" spans="1:14" ht="15.75" customHeight="1">
      <c r="A995" s="87" t="s">
        <v>3007</v>
      </c>
      <c r="B995" s="780">
        <v>994</v>
      </c>
      <c r="C995" s="69" t="s">
        <v>3267</v>
      </c>
      <c r="D995" s="773" t="s">
        <v>718</v>
      </c>
      <c r="E995" s="773"/>
      <c r="F995" s="46"/>
      <c r="G995" s="163" t="s">
        <v>5219</v>
      </c>
      <c r="H995" s="46" t="s">
        <v>1915</v>
      </c>
      <c r="I995" s="46" t="s">
        <v>293</v>
      </c>
      <c r="J995" s="16">
        <v>2018</v>
      </c>
      <c r="K995" s="164" t="s">
        <v>5200</v>
      </c>
      <c r="L995" s="165" t="s">
        <v>29</v>
      </c>
      <c r="M995" s="16" t="s">
        <v>3211</v>
      </c>
      <c r="N995" s="16" t="s">
        <v>3209</v>
      </c>
    </row>
    <row r="996" spans="1:14" ht="15.75" customHeight="1">
      <c r="A996" s="87" t="s">
        <v>3007</v>
      </c>
      <c r="B996" s="780">
        <v>995</v>
      </c>
      <c r="C996" s="69" t="s">
        <v>3269</v>
      </c>
      <c r="D996" s="773" t="s">
        <v>168</v>
      </c>
      <c r="E996" s="773"/>
      <c r="F996" s="46"/>
      <c r="G996" s="163" t="s">
        <v>5219</v>
      </c>
      <c r="H996" s="46" t="s">
        <v>153</v>
      </c>
      <c r="I996" s="46" t="s">
        <v>272</v>
      </c>
      <c r="J996" s="16">
        <v>2018</v>
      </c>
      <c r="K996" s="164" t="s">
        <v>25</v>
      </c>
      <c r="L996" s="165" t="s">
        <v>29</v>
      </c>
      <c r="M996" s="16" t="s">
        <v>3211</v>
      </c>
      <c r="N996" s="16" t="s">
        <v>3209</v>
      </c>
    </row>
    <row r="997" spans="1:14" ht="15.75" customHeight="1">
      <c r="A997" s="87" t="s">
        <v>3007</v>
      </c>
      <c r="B997" s="780">
        <v>996</v>
      </c>
      <c r="C997" s="69" t="s">
        <v>3271</v>
      </c>
      <c r="D997" s="773" t="s">
        <v>35</v>
      </c>
      <c r="E997" s="773"/>
      <c r="F997" s="46"/>
      <c r="G997" s="163" t="s">
        <v>753</v>
      </c>
      <c r="H997" s="46" t="s">
        <v>873</v>
      </c>
      <c r="I997" s="46" t="s">
        <v>3272</v>
      </c>
      <c r="J997" s="16">
        <v>2018</v>
      </c>
      <c r="K997" s="164" t="s">
        <v>5200</v>
      </c>
      <c r="L997" s="165" t="s">
        <v>30</v>
      </c>
      <c r="M997" s="16" t="s">
        <v>3211</v>
      </c>
      <c r="N997" s="16" t="s">
        <v>3209</v>
      </c>
    </row>
    <row r="998" spans="1:14" ht="15.75" customHeight="1">
      <c r="A998" s="87" t="s">
        <v>3007</v>
      </c>
      <c r="B998" s="780">
        <v>997</v>
      </c>
      <c r="C998" s="69" t="s">
        <v>3274</v>
      </c>
      <c r="D998" s="772" t="s">
        <v>2309</v>
      </c>
      <c r="E998" s="772"/>
      <c r="F998" s="46"/>
      <c r="G998" s="163" t="s">
        <v>5219</v>
      </c>
      <c r="H998" s="46" t="s">
        <v>1915</v>
      </c>
      <c r="I998" s="46" t="s">
        <v>293</v>
      </c>
      <c r="J998" s="16">
        <v>2018</v>
      </c>
      <c r="K998" s="164" t="s">
        <v>5200</v>
      </c>
      <c r="L998" s="165" t="s">
        <v>29</v>
      </c>
      <c r="M998" s="16" t="s">
        <v>3211</v>
      </c>
      <c r="N998" s="16" t="s">
        <v>3209</v>
      </c>
    </row>
    <row r="999" spans="1:14" ht="15.75" customHeight="1">
      <c r="A999" s="87" t="s">
        <v>3007</v>
      </c>
      <c r="B999" s="780">
        <v>998</v>
      </c>
      <c r="C999" s="69" t="s">
        <v>3276</v>
      </c>
      <c r="D999" s="773" t="s">
        <v>2309</v>
      </c>
      <c r="E999" s="773"/>
      <c r="F999" s="46"/>
      <c r="G999" s="163" t="s">
        <v>753</v>
      </c>
      <c r="H999" s="46" t="s">
        <v>873</v>
      </c>
      <c r="I999" s="46" t="s">
        <v>3272</v>
      </c>
      <c r="J999" s="16">
        <v>2018</v>
      </c>
      <c r="K999" s="164" t="s">
        <v>5200</v>
      </c>
      <c r="L999" s="165" t="s">
        <v>30</v>
      </c>
      <c r="M999" s="16" t="s">
        <v>3211</v>
      </c>
      <c r="N999" s="16" t="s">
        <v>3209</v>
      </c>
    </row>
    <row r="1000" spans="1:14" ht="15.75" customHeight="1">
      <c r="A1000" s="87" t="s">
        <v>3007</v>
      </c>
      <c r="B1000" s="780">
        <v>999</v>
      </c>
      <c r="C1000" s="69" t="s">
        <v>3277</v>
      </c>
      <c r="D1000" s="773" t="s">
        <v>2309</v>
      </c>
      <c r="E1000" s="773"/>
      <c r="F1000" s="46"/>
      <c r="G1000" s="163" t="s">
        <v>5244</v>
      </c>
      <c r="H1000" s="46" t="s">
        <v>2624</v>
      </c>
      <c r="I1000" s="46" t="s">
        <v>3278</v>
      </c>
      <c r="J1000" s="16">
        <v>2018</v>
      </c>
      <c r="K1000" s="164" t="s">
        <v>5200</v>
      </c>
      <c r="L1000" s="165" t="s">
        <v>5200</v>
      </c>
      <c r="M1000" s="16" t="s">
        <v>3280</v>
      </c>
      <c r="N1000" s="16" t="s">
        <v>3209</v>
      </c>
    </row>
    <row r="1001" spans="1:14" ht="15.75" customHeight="1">
      <c r="A1001" s="87" t="s">
        <v>3007</v>
      </c>
      <c r="B1001" s="780">
        <v>1000</v>
      </c>
      <c r="C1001" s="69" t="s">
        <v>3281</v>
      </c>
      <c r="D1001" s="773" t="s">
        <v>2309</v>
      </c>
      <c r="E1001" s="773"/>
      <c r="F1001" s="46"/>
      <c r="G1001" s="163" t="s">
        <v>37</v>
      </c>
      <c r="H1001" s="46" t="s">
        <v>244</v>
      </c>
      <c r="I1001" s="46" t="s">
        <v>245</v>
      </c>
      <c r="J1001" s="16">
        <v>2017</v>
      </c>
      <c r="K1001" s="164" t="s">
        <v>24</v>
      </c>
      <c r="L1001" s="165" t="s">
        <v>28</v>
      </c>
      <c r="M1001" s="16" t="s">
        <v>3232</v>
      </c>
      <c r="N1001" s="16" t="s">
        <v>3209</v>
      </c>
    </row>
    <row r="1002" spans="1:14" ht="15.75" customHeight="1">
      <c r="A1002" s="87" t="s">
        <v>3007</v>
      </c>
      <c r="B1002" s="780">
        <v>1001</v>
      </c>
      <c r="C1002" s="69" t="s">
        <v>3283</v>
      </c>
      <c r="D1002" s="773" t="s">
        <v>2309</v>
      </c>
      <c r="E1002" s="773"/>
      <c r="F1002" s="46"/>
      <c r="G1002" s="163" t="s">
        <v>753</v>
      </c>
      <c r="H1002" s="46" t="s">
        <v>1229</v>
      </c>
      <c r="I1002" s="46" t="s">
        <v>874</v>
      </c>
      <c r="J1002" s="16">
        <v>2017</v>
      </c>
      <c r="K1002" s="164" t="s">
        <v>26</v>
      </c>
      <c r="L1002" s="165" t="s">
        <v>30</v>
      </c>
      <c r="M1002" s="16" t="s">
        <v>3208</v>
      </c>
      <c r="N1002" s="16" t="s">
        <v>3209</v>
      </c>
    </row>
    <row r="1003" spans="1:14" ht="15.75" customHeight="1">
      <c r="A1003" s="87" t="s">
        <v>3007</v>
      </c>
      <c r="B1003" s="780">
        <v>1002</v>
      </c>
      <c r="C1003" s="69" t="s">
        <v>3284</v>
      </c>
      <c r="D1003" s="773" t="s">
        <v>2309</v>
      </c>
      <c r="E1003" s="773"/>
      <c r="F1003" s="46"/>
      <c r="G1003" s="163" t="s">
        <v>3593</v>
      </c>
      <c r="H1003" s="46" t="s">
        <v>148</v>
      </c>
      <c r="I1003" s="46" t="s">
        <v>149</v>
      </c>
      <c r="J1003" s="16">
        <v>2017</v>
      </c>
      <c r="K1003" s="164" t="s">
        <v>24</v>
      </c>
      <c r="L1003" s="165" t="s">
        <v>29</v>
      </c>
      <c r="M1003" s="16" t="s">
        <v>3224</v>
      </c>
      <c r="N1003" s="16" t="s">
        <v>3209</v>
      </c>
    </row>
    <row r="1004" spans="1:14" ht="15.75" customHeight="1">
      <c r="A1004" s="87" t="s">
        <v>3007</v>
      </c>
      <c r="B1004" s="780">
        <v>1003</v>
      </c>
      <c r="C1004" s="69" t="s">
        <v>3286</v>
      </c>
      <c r="D1004" s="772" t="s">
        <v>168</v>
      </c>
      <c r="E1004" s="772" t="s">
        <v>718</v>
      </c>
      <c r="F1004" s="46"/>
      <c r="G1004" s="163" t="s">
        <v>298</v>
      </c>
      <c r="H1004" s="46" t="s">
        <v>2649</v>
      </c>
      <c r="I1004" s="46" t="s">
        <v>2650</v>
      </c>
      <c r="J1004" s="16">
        <v>2017</v>
      </c>
      <c r="K1004" s="164" t="s">
        <v>26</v>
      </c>
      <c r="L1004" s="165" t="s">
        <v>31</v>
      </c>
      <c r="M1004" s="16" t="s">
        <v>3211</v>
      </c>
      <c r="N1004" s="16" t="s">
        <v>3209</v>
      </c>
    </row>
    <row r="1005" spans="1:14" ht="15.75" customHeight="1">
      <c r="A1005" s="87" t="s">
        <v>3007</v>
      </c>
      <c r="B1005" s="780">
        <v>1004</v>
      </c>
      <c r="C1005" s="69" t="s">
        <v>3288</v>
      </c>
      <c r="D1005" s="773" t="s">
        <v>35</v>
      </c>
      <c r="E1005" s="773"/>
      <c r="F1005" s="46"/>
      <c r="G1005" s="163" t="s">
        <v>11009</v>
      </c>
      <c r="H1005" s="46" t="s">
        <v>3290</v>
      </c>
      <c r="I1005" s="46" t="s">
        <v>3291</v>
      </c>
      <c r="J1005" s="16">
        <v>2017</v>
      </c>
      <c r="K1005" s="164" t="s">
        <v>5200</v>
      </c>
      <c r="L1005" s="165" t="s">
        <v>5200</v>
      </c>
      <c r="M1005" s="16" t="s">
        <v>3016</v>
      </c>
      <c r="N1005" s="16" t="s">
        <v>3209</v>
      </c>
    </row>
    <row r="1006" spans="1:14" ht="15.75" customHeight="1">
      <c r="A1006" s="87" t="s">
        <v>3007</v>
      </c>
      <c r="B1006" s="780">
        <v>1005</v>
      </c>
      <c r="C1006" s="69" t="s">
        <v>3292</v>
      </c>
      <c r="D1006" s="773" t="s">
        <v>35</v>
      </c>
      <c r="E1006" s="773"/>
      <c r="F1006" s="46"/>
      <c r="G1006" s="163" t="s">
        <v>10995</v>
      </c>
      <c r="H1006" s="46" t="s">
        <v>1107</v>
      </c>
      <c r="I1006" s="46" t="s">
        <v>126</v>
      </c>
      <c r="J1006" s="16">
        <v>2017</v>
      </c>
      <c r="K1006" s="164" t="s">
        <v>5200</v>
      </c>
      <c r="L1006" s="165" t="s">
        <v>5200</v>
      </c>
      <c r="M1006" s="16" t="s">
        <v>3293</v>
      </c>
      <c r="N1006" s="16" t="s">
        <v>3209</v>
      </c>
    </row>
    <row r="1007" spans="1:14" ht="15.75" customHeight="1">
      <c r="A1007" s="87" t="s">
        <v>3007</v>
      </c>
      <c r="B1007" s="780">
        <v>1006</v>
      </c>
      <c r="C1007" s="69" t="s">
        <v>3294</v>
      </c>
      <c r="D1007" s="773" t="s">
        <v>718</v>
      </c>
      <c r="E1007" s="773" t="s">
        <v>168</v>
      </c>
      <c r="F1007" s="46"/>
      <c r="G1007" s="163" t="s">
        <v>59</v>
      </c>
      <c r="H1007" s="46" t="s">
        <v>523</v>
      </c>
      <c r="I1007" s="46" t="s">
        <v>447</v>
      </c>
      <c r="J1007" s="16">
        <v>2017</v>
      </c>
      <c r="K1007" s="164" t="s">
        <v>27</v>
      </c>
      <c r="L1007" s="165" t="s">
        <v>5200</v>
      </c>
      <c r="M1007" s="16" t="s">
        <v>3296</v>
      </c>
      <c r="N1007" s="16" t="s">
        <v>3209</v>
      </c>
    </row>
    <row r="1008" spans="1:14" ht="15.75" customHeight="1">
      <c r="A1008" s="87" t="s">
        <v>3007</v>
      </c>
      <c r="B1008" s="780">
        <v>1007</v>
      </c>
      <c r="C1008" s="69" t="s">
        <v>3269</v>
      </c>
      <c r="D1008" s="773" t="s">
        <v>718</v>
      </c>
      <c r="E1008" s="773"/>
      <c r="F1008" s="46"/>
      <c r="G1008" s="163" t="s">
        <v>5219</v>
      </c>
      <c r="H1008" s="46" t="s">
        <v>153</v>
      </c>
      <c r="I1008" s="46" t="s">
        <v>272</v>
      </c>
      <c r="J1008" s="16">
        <v>2017</v>
      </c>
      <c r="K1008" s="164" t="s">
        <v>24</v>
      </c>
      <c r="L1008" s="165" t="s">
        <v>29</v>
      </c>
      <c r="M1008" s="16" t="s">
        <v>3297</v>
      </c>
      <c r="N1008" s="16" t="s">
        <v>3209</v>
      </c>
    </row>
    <row r="1009" spans="1:14" ht="15.75" customHeight="1">
      <c r="A1009" s="87" t="s">
        <v>3007</v>
      </c>
      <c r="B1009" s="780">
        <v>1008</v>
      </c>
      <c r="C1009" s="69" t="s">
        <v>3298</v>
      </c>
      <c r="D1009" s="773" t="s">
        <v>718</v>
      </c>
      <c r="E1009" s="773" t="s">
        <v>168</v>
      </c>
      <c r="F1009" s="46"/>
      <c r="G1009" s="163" t="s">
        <v>59</v>
      </c>
      <c r="H1009" s="46" t="s">
        <v>3299</v>
      </c>
      <c r="I1009" s="46" t="s">
        <v>3300</v>
      </c>
      <c r="J1009" s="16">
        <v>2017</v>
      </c>
      <c r="K1009" s="164" t="s">
        <v>5200</v>
      </c>
      <c r="L1009" s="165" t="s">
        <v>5200</v>
      </c>
      <c r="M1009" s="16" t="s">
        <v>3296</v>
      </c>
      <c r="N1009" s="16" t="s">
        <v>3209</v>
      </c>
    </row>
    <row r="1010" spans="1:14" ht="15.75" customHeight="1">
      <c r="A1010" s="87" t="s">
        <v>3007</v>
      </c>
      <c r="B1010" s="780">
        <v>1009</v>
      </c>
      <c r="C1010" s="69" t="s">
        <v>3302</v>
      </c>
      <c r="D1010" s="773" t="s">
        <v>718</v>
      </c>
      <c r="E1010" s="773"/>
      <c r="F1010" s="46"/>
      <c r="G1010" s="163" t="s">
        <v>59</v>
      </c>
      <c r="H1010" s="46" t="s">
        <v>523</v>
      </c>
      <c r="I1010" s="46" t="s">
        <v>447</v>
      </c>
      <c r="J1010" s="16">
        <v>2017</v>
      </c>
      <c r="K1010" s="164" t="s">
        <v>27</v>
      </c>
      <c r="L1010" s="165" t="s">
        <v>5200</v>
      </c>
      <c r="M1010" s="16" t="s">
        <v>3296</v>
      </c>
      <c r="N1010" s="16" t="s">
        <v>3209</v>
      </c>
    </row>
    <row r="1011" spans="1:14" ht="15.75" customHeight="1">
      <c r="A1011" s="87" t="s">
        <v>3007</v>
      </c>
      <c r="B1011" s="780">
        <v>1010</v>
      </c>
      <c r="C1011" s="69" t="s">
        <v>3304</v>
      </c>
      <c r="D1011" s="773" t="s">
        <v>718</v>
      </c>
      <c r="E1011" s="773"/>
      <c r="F1011" s="46"/>
      <c r="G1011" s="163" t="s">
        <v>59</v>
      </c>
      <c r="H1011" s="46" t="s">
        <v>523</v>
      </c>
      <c r="I1011" s="46" t="s">
        <v>447</v>
      </c>
      <c r="J1011" s="16">
        <v>2017</v>
      </c>
      <c r="K1011" s="164" t="s">
        <v>27</v>
      </c>
      <c r="L1011" s="165" t="s">
        <v>5200</v>
      </c>
      <c r="M1011" s="16" t="s">
        <v>3296</v>
      </c>
      <c r="N1011" s="16" t="s">
        <v>3042</v>
      </c>
    </row>
    <row r="1012" spans="1:14" ht="15.75" customHeight="1">
      <c r="A1012" s="87" t="s">
        <v>3007</v>
      </c>
      <c r="B1012" s="780">
        <v>1011</v>
      </c>
      <c r="C1012" s="69" t="s">
        <v>3306</v>
      </c>
      <c r="D1012" s="773" t="s">
        <v>718</v>
      </c>
      <c r="E1012" s="773"/>
      <c r="F1012" s="46"/>
      <c r="G1012" s="163" t="s">
        <v>5244</v>
      </c>
      <c r="H1012" s="46" t="s">
        <v>3307</v>
      </c>
      <c r="I1012" s="46" t="s">
        <v>3278</v>
      </c>
      <c r="J1012" s="16">
        <v>2017</v>
      </c>
      <c r="K1012" s="164" t="s">
        <v>5200</v>
      </c>
      <c r="L1012" s="165" t="s">
        <v>5200</v>
      </c>
      <c r="M1012" s="16" t="s">
        <v>3211</v>
      </c>
      <c r="N1012" s="16" t="s">
        <v>3209</v>
      </c>
    </row>
    <row r="1013" spans="1:14" ht="15.75" customHeight="1">
      <c r="A1013" s="87" t="s">
        <v>3007</v>
      </c>
      <c r="B1013" s="780">
        <v>1012</v>
      </c>
      <c r="C1013" s="69" t="s">
        <v>3309</v>
      </c>
      <c r="D1013" s="773" t="s">
        <v>168</v>
      </c>
      <c r="E1013" s="773"/>
      <c r="F1013" s="46"/>
      <c r="G1013" s="163" t="s">
        <v>5244</v>
      </c>
      <c r="H1013" s="46" t="s">
        <v>3310</v>
      </c>
      <c r="I1013" s="46" t="s">
        <v>3311</v>
      </c>
      <c r="J1013" s="16">
        <v>2017</v>
      </c>
      <c r="K1013" s="164" t="s">
        <v>26</v>
      </c>
      <c r="L1013" s="165" t="s">
        <v>31</v>
      </c>
      <c r="M1013" s="16" t="s">
        <v>3211</v>
      </c>
      <c r="N1013" s="16" t="s">
        <v>3209</v>
      </c>
    </row>
    <row r="1014" spans="1:14" ht="15.75" customHeight="1">
      <c r="A1014" s="87" t="s">
        <v>3007</v>
      </c>
      <c r="B1014" s="780">
        <v>1013</v>
      </c>
      <c r="C1014" s="69" t="s">
        <v>3313</v>
      </c>
      <c r="D1014" s="773" t="s">
        <v>168</v>
      </c>
      <c r="E1014" s="773" t="s">
        <v>718</v>
      </c>
      <c r="F1014" s="46"/>
      <c r="G1014" s="163" t="s">
        <v>5244</v>
      </c>
      <c r="H1014" s="46" t="s">
        <v>1396</v>
      </c>
      <c r="I1014" s="46" t="s">
        <v>3314</v>
      </c>
      <c r="J1014" s="16">
        <v>2017</v>
      </c>
      <c r="K1014" s="164" t="s">
        <v>26</v>
      </c>
      <c r="L1014" s="165" t="s">
        <v>31</v>
      </c>
      <c r="M1014" s="16" t="s">
        <v>3211</v>
      </c>
      <c r="N1014" s="16" t="s">
        <v>3209</v>
      </c>
    </row>
    <row r="1015" spans="1:14" ht="15.75" customHeight="1">
      <c r="A1015" s="87" t="s">
        <v>3007</v>
      </c>
      <c r="B1015" s="780">
        <v>1014</v>
      </c>
      <c r="C1015" s="69" t="s">
        <v>3316</v>
      </c>
      <c r="D1015" s="773" t="s">
        <v>718</v>
      </c>
      <c r="E1015" s="773"/>
      <c r="F1015" s="46"/>
      <c r="G1015" s="163" t="s">
        <v>59</v>
      </c>
      <c r="H1015" s="46" t="s">
        <v>523</v>
      </c>
      <c r="I1015" s="46" t="s">
        <v>447</v>
      </c>
      <c r="J1015" s="16">
        <v>2017</v>
      </c>
      <c r="K1015" s="164" t="s">
        <v>27</v>
      </c>
      <c r="L1015" s="165" t="s">
        <v>5200</v>
      </c>
      <c r="M1015" s="16" t="s">
        <v>3211</v>
      </c>
      <c r="N1015" s="16" t="s">
        <v>3209</v>
      </c>
    </row>
    <row r="1016" spans="1:14" ht="15.75" customHeight="1">
      <c r="A1016" s="87" t="s">
        <v>3007</v>
      </c>
      <c r="B1016" s="780">
        <v>1015</v>
      </c>
      <c r="C1016" s="69" t="s">
        <v>2055</v>
      </c>
      <c r="D1016" s="773" t="s">
        <v>718</v>
      </c>
      <c r="E1016" s="773"/>
      <c r="F1016" s="46"/>
      <c r="G1016" s="163" t="s">
        <v>5244</v>
      </c>
      <c r="H1016" s="46" t="s">
        <v>3299</v>
      </c>
      <c r="I1016" s="46" t="s">
        <v>3318</v>
      </c>
      <c r="J1016" s="16">
        <v>2017</v>
      </c>
      <c r="K1016" s="164" t="s">
        <v>5200</v>
      </c>
      <c r="L1016" s="165" t="s">
        <v>5200</v>
      </c>
      <c r="M1016" s="16" t="s">
        <v>3211</v>
      </c>
      <c r="N1016" s="16" t="s">
        <v>3209</v>
      </c>
    </row>
    <row r="1017" spans="1:14" ht="15.75" customHeight="1">
      <c r="A1017" s="87" t="s">
        <v>3007</v>
      </c>
      <c r="B1017" s="780">
        <v>1016</v>
      </c>
      <c r="C1017" s="69" t="s">
        <v>3319</v>
      </c>
      <c r="D1017" s="773" t="s">
        <v>718</v>
      </c>
      <c r="E1017" s="773"/>
      <c r="F1017" s="46"/>
      <c r="G1017" s="163" t="s">
        <v>5219</v>
      </c>
      <c r="H1017" s="46" t="s">
        <v>3320</v>
      </c>
      <c r="I1017" s="46" t="s">
        <v>3261</v>
      </c>
      <c r="J1017" s="16">
        <v>2017</v>
      </c>
      <c r="K1017" s="164" t="s">
        <v>26</v>
      </c>
      <c r="L1017" s="165" t="s">
        <v>30</v>
      </c>
      <c r="M1017" s="16" t="s">
        <v>3211</v>
      </c>
      <c r="N1017" s="16" t="s">
        <v>3209</v>
      </c>
    </row>
    <row r="1018" spans="1:14" ht="15.75" customHeight="1">
      <c r="A1018" s="87" t="s">
        <v>3007</v>
      </c>
      <c r="B1018" s="780">
        <v>1017</v>
      </c>
      <c r="C1018" s="69" t="s">
        <v>3321</v>
      </c>
      <c r="D1018" s="773" t="s">
        <v>718</v>
      </c>
      <c r="E1018" s="773"/>
      <c r="F1018" s="46"/>
      <c r="G1018" s="163" t="s">
        <v>59</v>
      </c>
      <c r="H1018" s="46" t="s">
        <v>793</v>
      </c>
      <c r="I1018" s="45" t="s">
        <v>794</v>
      </c>
      <c r="J1018" s="16">
        <v>2017</v>
      </c>
      <c r="K1018" s="164" t="s">
        <v>27</v>
      </c>
      <c r="L1018" s="165" t="s">
        <v>5200</v>
      </c>
      <c r="M1018" s="16" t="s">
        <v>3211</v>
      </c>
      <c r="N1018" s="16" t="s">
        <v>3209</v>
      </c>
    </row>
    <row r="1019" spans="1:14" ht="15.75" customHeight="1">
      <c r="A1019" s="87" t="s">
        <v>3007</v>
      </c>
      <c r="B1019" s="780">
        <v>1018</v>
      </c>
      <c r="C1019" s="69" t="s">
        <v>3323</v>
      </c>
      <c r="D1019" s="773" t="s">
        <v>718</v>
      </c>
      <c r="E1019" s="773"/>
      <c r="F1019" s="46"/>
      <c r="G1019" s="163" t="s">
        <v>59</v>
      </c>
      <c r="H1019" s="46" t="s">
        <v>523</v>
      </c>
      <c r="I1019" s="46" t="s">
        <v>3324</v>
      </c>
      <c r="J1019" s="16">
        <v>2017</v>
      </c>
      <c r="K1019" s="164" t="s">
        <v>27</v>
      </c>
      <c r="L1019" s="165" t="s">
        <v>5200</v>
      </c>
      <c r="M1019" s="16" t="s">
        <v>3211</v>
      </c>
      <c r="N1019" s="16" t="s">
        <v>3209</v>
      </c>
    </row>
    <row r="1020" spans="1:14" ht="15.75" customHeight="1">
      <c r="A1020" s="87" t="s">
        <v>3007</v>
      </c>
      <c r="B1020" s="780">
        <v>1019</v>
      </c>
      <c r="C1020" s="69" t="s">
        <v>3325</v>
      </c>
      <c r="D1020" s="773" t="s">
        <v>718</v>
      </c>
      <c r="E1020" s="773"/>
      <c r="F1020" s="46"/>
      <c r="G1020" s="163" t="s">
        <v>65</v>
      </c>
      <c r="H1020" s="46" t="s">
        <v>2519</v>
      </c>
      <c r="I1020" s="46" t="s">
        <v>3087</v>
      </c>
      <c r="J1020" s="16">
        <v>2017</v>
      </c>
      <c r="K1020" s="164" t="s">
        <v>26</v>
      </c>
      <c r="L1020" s="165" t="s">
        <v>30</v>
      </c>
      <c r="M1020" s="16" t="s">
        <v>3280</v>
      </c>
      <c r="N1020" s="16" t="s">
        <v>3209</v>
      </c>
    </row>
    <row r="1021" spans="1:14" ht="15.75" customHeight="1">
      <c r="A1021" s="87" t="s">
        <v>3007</v>
      </c>
      <c r="B1021" s="780">
        <v>1020</v>
      </c>
      <c r="C1021" s="69" t="s">
        <v>3327</v>
      </c>
      <c r="D1021" s="773" t="s">
        <v>718</v>
      </c>
      <c r="E1021" s="773"/>
      <c r="F1021" s="46"/>
      <c r="G1021" s="163" t="s">
        <v>59</v>
      </c>
      <c r="H1021" s="46" t="s">
        <v>788</v>
      </c>
      <c r="I1021" s="46" t="s">
        <v>3328</v>
      </c>
      <c r="J1021" s="16">
        <v>2017</v>
      </c>
      <c r="K1021" s="164" t="s">
        <v>27</v>
      </c>
      <c r="L1021" s="165" t="s">
        <v>5200</v>
      </c>
      <c r="M1021" s="16" t="s">
        <v>3280</v>
      </c>
      <c r="N1021" s="16" t="s">
        <v>3209</v>
      </c>
    </row>
    <row r="1022" spans="1:14" ht="15.75" customHeight="1">
      <c r="A1022" s="87" t="s">
        <v>3007</v>
      </c>
      <c r="B1022" s="780">
        <v>1021</v>
      </c>
      <c r="C1022" s="69" t="s">
        <v>3329</v>
      </c>
      <c r="D1022" s="773" t="s">
        <v>718</v>
      </c>
      <c r="E1022" s="773" t="s">
        <v>168</v>
      </c>
      <c r="F1022" s="46"/>
      <c r="G1022" s="163" t="s">
        <v>59</v>
      </c>
      <c r="H1022" s="46" t="s">
        <v>3330</v>
      </c>
      <c r="I1022" s="46" t="s">
        <v>3331</v>
      </c>
      <c r="J1022" s="16">
        <v>2017</v>
      </c>
      <c r="K1022" s="164" t="s">
        <v>26</v>
      </c>
      <c r="L1022" s="165" t="s">
        <v>5200</v>
      </c>
      <c r="M1022" s="16" t="s">
        <v>3280</v>
      </c>
      <c r="N1022" s="16" t="s">
        <v>3209</v>
      </c>
    </row>
    <row r="1023" spans="1:14" ht="15.75" customHeight="1">
      <c r="A1023" s="87" t="s">
        <v>3007</v>
      </c>
      <c r="B1023" s="780">
        <v>1022</v>
      </c>
      <c r="C1023" s="69" t="s">
        <v>3332</v>
      </c>
      <c r="D1023" s="773" t="s">
        <v>718</v>
      </c>
      <c r="E1023" s="773"/>
      <c r="F1023" s="46"/>
      <c r="G1023" s="163" t="s">
        <v>5219</v>
      </c>
      <c r="H1023" s="46" t="s">
        <v>1890</v>
      </c>
      <c r="I1023" s="46" t="s">
        <v>3261</v>
      </c>
      <c r="J1023" s="16">
        <v>2017</v>
      </c>
      <c r="K1023" s="164" t="s">
        <v>26</v>
      </c>
      <c r="L1023" s="165" t="s">
        <v>30</v>
      </c>
      <c r="M1023" s="16" t="s">
        <v>3208</v>
      </c>
      <c r="N1023" s="16" t="s">
        <v>3209</v>
      </c>
    </row>
    <row r="1024" spans="1:14" ht="15.75" customHeight="1">
      <c r="A1024" s="87" t="s">
        <v>3007</v>
      </c>
      <c r="B1024" s="780">
        <v>1023</v>
      </c>
      <c r="C1024" s="69" t="s">
        <v>2055</v>
      </c>
      <c r="D1024" s="773" t="s">
        <v>718</v>
      </c>
      <c r="E1024" s="773"/>
      <c r="F1024" s="46"/>
      <c r="G1024" s="163" t="s">
        <v>5219</v>
      </c>
      <c r="H1024" s="46" t="s">
        <v>3334</v>
      </c>
      <c r="I1024" s="46" t="s">
        <v>3335</v>
      </c>
      <c r="J1024" s="16">
        <v>2017</v>
      </c>
      <c r="K1024" s="164" t="s">
        <v>25</v>
      </c>
      <c r="L1024" s="165" t="s">
        <v>29</v>
      </c>
      <c r="M1024" s="16" t="s">
        <v>3208</v>
      </c>
      <c r="N1024" s="16" t="s">
        <v>3209</v>
      </c>
    </row>
    <row r="1025" spans="1:14" ht="15.75" customHeight="1">
      <c r="A1025" s="87" t="s">
        <v>3007</v>
      </c>
      <c r="B1025" s="780">
        <v>1024</v>
      </c>
      <c r="C1025" s="69" t="s">
        <v>3337</v>
      </c>
      <c r="D1025" s="773" t="s">
        <v>718</v>
      </c>
      <c r="E1025" s="773"/>
      <c r="F1025" s="46"/>
      <c r="G1025" s="163" t="s">
        <v>5244</v>
      </c>
      <c r="H1025" s="46" t="s">
        <v>299</v>
      </c>
      <c r="I1025" s="46" t="s">
        <v>1524</v>
      </c>
      <c r="J1025" s="16">
        <v>2017</v>
      </c>
      <c r="K1025" s="164" t="s">
        <v>5200</v>
      </c>
      <c r="L1025" s="165" t="s">
        <v>31</v>
      </c>
      <c r="M1025" s="16" t="s">
        <v>3208</v>
      </c>
      <c r="N1025" s="16" t="s">
        <v>3209</v>
      </c>
    </row>
    <row r="1026" spans="1:14" ht="15.75" customHeight="1">
      <c r="A1026" s="87" t="s">
        <v>3007</v>
      </c>
      <c r="B1026" s="780">
        <v>1025</v>
      </c>
      <c r="C1026" s="69" t="s">
        <v>1876</v>
      </c>
      <c r="D1026" s="773" t="s">
        <v>718</v>
      </c>
      <c r="E1026" s="773" t="s">
        <v>168</v>
      </c>
      <c r="F1026" s="46"/>
      <c r="G1026" s="163" t="s">
        <v>5219</v>
      </c>
      <c r="H1026" s="46" t="s">
        <v>1915</v>
      </c>
      <c r="I1026" s="46" t="s">
        <v>3335</v>
      </c>
      <c r="J1026" s="16">
        <v>2017</v>
      </c>
      <c r="K1026" s="164" t="s">
        <v>25</v>
      </c>
      <c r="L1026" s="165" t="s">
        <v>29</v>
      </c>
      <c r="M1026" s="16" t="s">
        <v>3208</v>
      </c>
      <c r="N1026" s="16" t="s">
        <v>3209</v>
      </c>
    </row>
    <row r="1027" spans="1:14" ht="15.75" customHeight="1">
      <c r="A1027" s="87" t="s">
        <v>3007</v>
      </c>
      <c r="B1027" s="780">
        <v>1026</v>
      </c>
      <c r="C1027" s="69" t="s">
        <v>3339</v>
      </c>
      <c r="D1027" s="773" t="s">
        <v>168</v>
      </c>
      <c r="E1027" s="773" t="s">
        <v>718</v>
      </c>
      <c r="F1027" s="46"/>
      <c r="G1027" s="163" t="s">
        <v>59</v>
      </c>
      <c r="H1027" s="46" t="s">
        <v>788</v>
      </c>
      <c r="I1027" s="46" t="s">
        <v>3328</v>
      </c>
      <c r="J1027" s="16">
        <v>2017</v>
      </c>
      <c r="K1027" s="164" t="s">
        <v>27</v>
      </c>
      <c r="L1027" s="165" t="s">
        <v>5200</v>
      </c>
      <c r="M1027" s="16" t="s">
        <v>3208</v>
      </c>
      <c r="N1027" s="16" t="s">
        <v>3209</v>
      </c>
    </row>
    <row r="1028" spans="1:14" ht="15.75" customHeight="1">
      <c r="A1028" s="87" t="s">
        <v>3007</v>
      </c>
      <c r="B1028" s="780">
        <v>1027</v>
      </c>
      <c r="C1028" s="69" t="s">
        <v>3341</v>
      </c>
      <c r="D1028" s="773" t="s">
        <v>718</v>
      </c>
      <c r="E1028" s="773"/>
      <c r="F1028" s="46"/>
      <c r="G1028" s="163" t="s">
        <v>5219</v>
      </c>
      <c r="H1028" s="46" t="s">
        <v>153</v>
      </c>
      <c r="I1028" s="46" t="s">
        <v>272</v>
      </c>
      <c r="J1028" s="16">
        <v>2017</v>
      </c>
      <c r="K1028" s="164" t="s">
        <v>24</v>
      </c>
      <c r="L1028" s="165" t="s">
        <v>29</v>
      </c>
      <c r="M1028" s="16" t="s">
        <v>3208</v>
      </c>
      <c r="N1028" s="16" t="s">
        <v>3209</v>
      </c>
    </row>
    <row r="1029" spans="1:14" ht="15.75" customHeight="1">
      <c r="A1029" s="87" t="s">
        <v>3007</v>
      </c>
      <c r="B1029" s="780">
        <v>1028</v>
      </c>
      <c r="C1029" s="69" t="s">
        <v>3342</v>
      </c>
      <c r="D1029" s="773" t="s">
        <v>718</v>
      </c>
      <c r="E1029" s="773"/>
      <c r="F1029" s="46"/>
      <c r="G1029" s="163" t="s">
        <v>5219</v>
      </c>
      <c r="H1029" s="46" t="s">
        <v>1890</v>
      </c>
      <c r="I1029" s="46" t="s">
        <v>3261</v>
      </c>
      <c r="J1029" s="16">
        <v>2017</v>
      </c>
      <c r="K1029" s="164" t="s">
        <v>26</v>
      </c>
      <c r="L1029" s="165" t="s">
        <v>30</v>
      </c>
      <c r="M1029" s="16" t="s">
        <v>3208</v>
      </c>
      <c r="N1029" s="16" t="s">
        <v>3209</v>
      </c>
    </row>
    <row r="1030" spans="1:14" ht="15.75" customHeight="1">
      <c r="A1030" s="87" t="s">
        <v>3007</v>
      </c>
      <c r="B1030" s="780">
        <v>1029</v>
      </c>
      <c r="C1030" s="69" t="s">
        <v>3344</v>
      </c>
      <c r="D1030" s="772" t="s">
        <v>718</v>
      </c>
      <c r="E1030" s="772"/>
      <c r="F1030" s="46"/>
      <c r="G1030" s="163" t="s">
        <v>298</v>
      </c>
      <c r="H1030" s="46" t="s">
        <v>299</v>
      </c>
      <c r="I1030" s="46" t="s">
        <v>3345</v>
      </c>
      <c r="J1030" s="16">
        <v>2017</v>
      </c>
      <c r="K1030" s="164" t="s">
        <v>25</v>
      </c>
      <c r="L1030" s="165" t="s">
        <v>31</v>
      </c>
      <c r="M1030" s="16" t="s">
        <v>3208</v>
      </c>
      <c r="N1030" s="16" t="s">
        <v>3209</v>
      </c>
    </row>
    <row r="1031" spans="1:14" ht="15.75" customHeight="1">
      <c r="A1031" s="87" t="s">
        <v>3007</v>
      </c>
      <c r="B1031" s="780">
        <v>1030</v>
      </c>
      <c r="C1031" s="69" t="s">
        <v>3347</v>
      </c>
      <c r="D1031" s="773" t="s">
        <v>718</v>
      </c>
      <c r="E1031" s="773"/>
      <c r="F1031" s="46"/>
      <c r="G1031" s="163" t="s">
        <v>5244</v>
      </c>
      <c r="H1031" s="46" t="s">
        <v>3348</v>
      </c>
      <c r="I1031" s="46" t="s">
        <v>3349</v>
      </c>
      <c r="J1031" s="16">
        <v>2017</v>
      </c>
      <c r="K1031" s="164" t="s">
        <v>27</v>
      </c>
      <c r="L1031" s="165" t="s">
        <v>31</v>
      </c>
      <c r="M1031" s="16" t="s">
        <v>3208</v>
      </c>
      <c r="N1031" s="16" t="s">
        <v>3209</v>
      </c>
    </row>
    <row r="1032" spans="1:14" ht="15.75" customHeight="1">
      <c r="A1032" s="87" t="s">
        <v>3007</v>
      </c>
      <c r="B1032" s="780">
        <v>1031</v>
      </c>
      <c r="C1032" s="69" t="s">
        <v>3351</v>
      </c>
      <c r="D1032" s="773" t="s">
        <v>718</v>
      </c>
      <c r="E1032" s="773" t="s">
        <v>2309</v>
      </c>
      <c r="F1032" s="46"/>
      <c r="G1032" s="163" t="s">
        <v>298</v>
      </c>
      <c r="H1032" s="46" t="s">
        <v>299</v>
      </c>
      <c r="I1032" s="46" t="s">
        <v>300</v>
      </c>
      <c r="J1032" s="16">
        <v>2017</v>
      </c>
      <c r="K1032" s="164" t="s">
        <v>25</v>
      </c>
      <c r="L1032" s="165" t="s">
        <v>31</v>
      </c>
      <c r="M1032" s="16" t="s">
        <v>3208</v>
      </c>
      <c r="N1032" s="16" t="s">
        <v>3209</v>
      </c>
    </row>
    <row r="1033" spans="1:14" ht="15.75" customHeight="1">
      <c r="A1033" s="87" t="s">
        <v>3007</v>
      </c>
      <c r="B1033" s="780">
        <v>1032</v>
      </c>
      <c r="C1033" s="69" t="s">
        <v>3352</v>
      </c>
      <c r="D1033" s="773" t="s">
        <v>718</v>
      </c>
      <c r="E1033" s="773"/>
      <c r="F1033" s="46"/>
      <c r="G1033" s="163" t="s">
        <v>5219</v>
      </c>
      <c r="H1033" s="46" t="s">
        <v>148</v>
      </c>
      <c r="I1033" s="46" t="s">
        <v>149</v>
      </c>
      <c r="J1033" s="16">
        <v>2016</v>
      </c>
      <c r="K1033" s="164" t="s">
        <v>24</v>
      </c>
      <c r="L1033" s="165" t="s">
        <v>29</v>
      </c>
      <c r="M1033" s="16" t="s">
        <v>3224</v>
      </c>
      <c r="N1033" s="16" t="s">
        <v>3042</v>
      </c>
    </row>
    <row r="1034" spans="1:14" ht="15.75" customHeight="1">
      <c r="A1034" s="87" t="s">
        <v>3007</v>
      </c>
      <c r="B1034" s="780">
        <v>1033</v>
      </c>
      <c r="C1034" s="69" t="s">
        <v>3354</v>
      </c>
      <c r="D1034" s="773" t="s">
        <v>718</v>
      </c>
      <c r="E1034" s="773"/>
      <c r="F1034" s="46"/>
      <c r="G1034" s="163" t="s">
        <v>3593</v>
      </c>
      <c r="H1034" s="46" t="s">
        <v>260</v>
      </c>
      <c r="I1034" s="46" t="s">
        <v>261</v>
      </c>
      <c r="J1034" s="16">
        <v>2016</v>
      </c>
      <c r="K1034" s="164" t="s">
        <v>24</v>
      </c>
      <c r="L1034" s="165" t="s">
        <v>29</v>
      </c>
      <c r="M1034" s="16" t="s">
        <v>3016</v>
      </c>
      <c r="N1034" s="16" t="s">
        <v>3042</v>
      </c>
    </row>
    <row r="1035" spans="1:14" ht="15.75" customHeight="1">
      <c r="A1035" s="87" t="s">
        <v>3007</v>
      </c>
      <c r="B1035" s="780">
        <v>1034</v>
      </c>
      <c r="C1035" s="69" t="s">
        <v>3355</v>
      </c>
      <c r="D1035" s="773" t="s">
        <v>718</v>
      </c>
      <c r="E1035" s="773"/>
      <c r="F1035" s="46"/>
      <c r="G1035" s="163" t="s">
        <v>59</v>
      </c>
      <c r="H1035" s="46" t="s">
        <v>523</v>
      </c>
      <c r="I1035" s="46" t="s">
        <v>447</v>
      </c>
      <c r="J1035" s="16">
        <v>2016</v>
      </c>
      <c r="K1035" s="164" t="s">
        <v>27</v>
      </c>
      <c r="L1035" s="165" t="s">
        <v>5200</v>
      </c>
      <c r="M1035" s="16" t="s">
        <v>3356</v>
      </c>
      <c r="N1035" s="16" t="s">
        <v>3209</v>
      </c>
    </row>
    <row r="1036" spans="1:14" ht="15.75" customHeight="1">
      <c r="A1036" s="87" t="s">
        <v>3007</v>
      </c>
      <c r="B1036" s="780">
        <v>1035</v>
      </c>
      <c r="C1036" s="69" t="s">
        <v>3357</v>
      </c>
      <c r="D1036" s="773" t="s">
        <v>718</v>
      </c>
      <c r="E1036" s="773"/>
      <c r="F1036" s="46"/>
      <c r="G1036" s="163" t="s">
        <v>59</v>
      </c>
      <c r="H1036" s="46" t="s">
        <v>523</v>
      </c>
      <c r="I1036" s="46" t="s">
        <v>447</v>
      </c>
      <c r="J1036" s="16">
        <v>2016</v>
      </c>
      <c r="K1036" s="164" t="s">
        <v>27</v>
      </c>
      <c r="L1036" s="165" t="s">
        <v>5200</v>
      </c>
      <c r="M1036" s="16" t="s">
        <v>3356</v>
      </c>
      <c r="N1036" s="16" t="s">
        <v>3209</v>
      </c>
    </row>
    <row r="1037" spans="1:14" ht="15.75" customHeight="1">
      <c r="A1037" s="87" t="s">
        <v>3007</v>
      </c>
      <c r="B1037" s="780">
        <v>1036</v>
      </c>
      <c r="C1037" s="69" t="s">
        <v>3358</v>
      </c>
      <c r="D1037" s="773" t="s">
        <v>718</v>
      </c>
      <c r="E1037" s="773"/>
      <c r="F1037" s="46"/>
      <c r="G1037" s="163" t="s">
        <v>3593</v>
      </c>
      <c r="H1037" s="46" t="s">
        <v>3359</v>
      </c>
      <c r="I1037" s="46" t="s">
        <v>3360</v>
      </c>
      <c r="J1037" s="16">
        <v>2016</v>
      </c>
      <c r="K1037" s="164" t="s">
        <v>25</v>
      </c>
      <c r="L1037" s="165" t="s">
        <v>29</v>
      </c>
      <c r="M1037" s="16" t="s">
        <v>3232</v>
      </c>
      <c r="N1037" s="16" t="s">
        <v>3209</v>
      </c>
    </row>
    <row r="1038" spans="1:14" ht="15.75" customHeight="1">
      <c r="A1038" s="87" t="s">
        <v>3007</v>
      </c>
      <c r="B1038" s="780">
        <v>1037</v>
      </c>
      <c r="C1038" s="69" t="s">
        <v>3362</v>
      </c>
      <c r="D1038" s="773" t="s">
        <v>718</v>
      </c>
      <c r="E1038" s="773"/>
      <c r="F1038" s="46"/>
      <c r="G1038" s="163" t="s">
        <v>11001</v>
      </c>
      <c r="H1038" s="46" t="s">
        <v>3363</v>
      </c>
      <c r="I1038" s="46" t="s">
        <v>3364</v>
      </c>
      <c r="J1038" s="16">
        <v>2016</v>
      </c>
      <c r="K1038" s="164" t="s">
        <v>5200</v>
      </c>
      <c r="L1038" s="165" t="s">
        <v>5200</v>
      </c>
      <c r="M1038" s="16" t="s">
        <v>3016</v>
      </c>
      <c r="N1038" s="16" t="s">
        <v>3042</v>
      </c>
    </row>
    <row r="1039" spans="1:14" ht="15.75" customHeight="1">
      <c r="A1039" s="87" t="s">
        <v>3007</v>
      </c>
      <c r="B1039" s="780">
        <v>1038</v>
      </c>
      <c r="C1039" s="69" t="s">
        <v>3366</v>
      </c>
      <c r="D1039" s="773" t="s">
        <v>718</v>
      </c>
      <c r="E1039" s="773"/>
      <c r="F1039" s="46"/>
      <c r="G1039" s="163" t="s">
        <v>5219</v>
      </c>
      <c r="H1039" s="46" t="s">
        <v>148</v>
      </c>
      <c r="I1039" s="46" t="s">
        <v>169</v>
      </c>
      <c r="J1039" s="16">
        <v>2016</v>
      </c>
      <c r="K1039" s="164" t="s">
        <v>25</v>
      </c>
      <c r="L1039" s="165" t="s">
        <v>29</v>
      </c>
      <c r="M1039" s="16" t="s">
        <v>3016</v>
      </c>
      <c r="N1039" s="16" t="s">
        <v>3042</v>
      </c>
    </row>
    <row r="1040" spans="1:14" ht="15.75" customHeight="1">
      <c r="A1040" s="87" t="s">
        <v>3007</v>
      </c>
      <c r="B1040" s="780">
        <v>1039</v>
      </c>
      <c r="C1040" s="69" t="s">
        <v>3367</v>
      </c>
      <c r="D1040" s="773" t="s">
        <v>718</v>
      </c>
      <c r="E1040" s="773"/>
      <c r="F1040" s="46"/>
      <c r="G1040" s="163" t="s">
        <v>3593</v>
      </c>
      <c r="H1040" s="46" t="s">
        <v>3368</v>
      </c>
      <c r="I1040" s="46" t="s">
        <v>3369</v>
      </c>
      <c r="J1040" s="16">
        <v>2016</v>
      </c>
      <c r="K1040" s="164" t="s">
        <v>25</v>
      </c>
      <c r="L1040" s="165" t="s">
        <v>29</v>
      </c>
      <c r="M1040" s="16" t="s">
        <v>3016</v>
      </c>
      <c r="N1040" s="16" t="s">
        <v>3209</v>
      </c>
    </row>
    <row r="1041" spans="1:14" ht="15.75" customHeight="1">
      <c r="A1041" s="87" t="s">
        <v>3007</v>
      </c>
      <c r="B1041" s="780">
        <v>1040</v>
      </c>
      <c r="C1041" s="69" t="s">
        <v>3371</v>
      </c>
      <c r="D1041" s="773" t="s">
        <v>718</v>
      </c>
      <c r="E1041" s="773"/>
      <c r="F1041" s="46"/>
      <c r="G1041" s="163" t="s">
        <v>5244</v>
      </c>
      <c r="H1041" s="46" t="s">
        <v>3372</v>
      </c>
      <c r="I1041" s="46" t="s">
        <v>3373</v>
      </c>
      <c r="J1041" s="16">
        <v>2016</v>
      </c>
      <c r="K1041" s="164" t="s">
        <v>25</v>
      </c>
      <c r="L1041" s="165" t="s">
        <v>29</v>
      </c>
      <c r="M1041" s="16" t="s">
        <v>3016</v>
      </c>
      <c r="N1041" s="16" t="s">
        <v>3042</v>
      </c>
    </row>
    <row r="1042" spans="1:14" ht="15.75" customHeight="1">
      <c r="A1042" s="87" t="s">
        <v>3007</v>
      </c>
      <c r="B1042" s="780">
        <v>1041</v>
      </c>
      <c r="C1042" s="69" t="s">
        <v>3375</v>
      </c>
      <c r="D1042" s="773" t="s">
        <v>718</v>
      </c>
      <c r="E1042" s="773"/>
      <c r="F1042" s="46"/>
      <c r="G1042" s="163" t="s">
        <v>862</v>
      </c>
      <c r="H1042" s="46" t="s">
        <v>3186</v>
      </c>
      <c r="I1042" s="46" t="s">
        <v>3376</v>
      </c>
      <c r="J1042" s="16">
        <v>2016</v>
      </c>
      <c r="K1042" s="164" t="s">
        <v>25</v>
      </c>
      <c r="L1042" s="165" t="s">
        <v>29</v>
      </c>
      <c r="M1042" s="16" t="s">
        <v>3232</v>
      </c>
      <c r="N1042" s="16" t="s">
        <v>3209</v>
      </c>
    </row>
    <row r="1043" spans="1:14" ht="15.75" customHeight="1">
      <c r="A1043" s="87" t="s">
        <v>3007</v>
      </c>
      <c r="B1043" s="780">
        <v>1042</v>
      </c>
      <c r="C1043" s="69" t="s">
        <v>3377</v>
      </c>
      <c r="D1043" s="773" t="s">
        <v>718</v>
      </c>
      <c r="E1043" s="773"/>
      <c r="F1043" s="46"/>
      <c r="G1043" s="163" t="s">
        <v>59</v>
      </c>
      <c r="H1043" s="46" t="s">
        <v>523</v>
      </c>
      <c r="I1043" s="46" t="s">
        <v>447</v>
      </c>
      <c r="J1043" s="16">
        <v>2016</v>
      </c>
      <c r="K1043" s="164" t="s">
        <v>27</v>
      </c>
      <c r="L1043" s="165" t="s">
        <v>5200</v>
      </c>
      <c r="M1043" s="16" t="s">
        <v>3356</v>
      </c>
      <c r="N1043" s="16" t="s">
        <v>3209</v>
      </c>
    </row>
    <row r="1044" spans="1:14" ht="15.75" customHeight="1">
      <c r="A1044" s="87" t="s">
        <v>3007</v>
      </c>
      <c r="B1044" s="780">
        <v>1043</v>
      </c>
      <c r="C1044" s="69" t="s">
        <v>3379</v>
      </c>
      <c r="D1044" s="773" t="s">
        <v>718</v>
      </c>
      <c r="E1044" s="773"/>
      <c r="F1044" s="46"/>
      <c r="G1044" s="163" t="s">
        <v>862</v>
      </c>
      <c r="H1044" s="46" t="s">
        <v>3186</v>
      </c>
      <c r="I1044" s="46" t="s">
        <v>3376</v>
      </c>
      <c r="J1044" s="16">
        <v>2016</v>
      </c>
      <c r="K1044" s="164" t="s">
        <v>25</v>
      </c>
      <c r="L1044" s="165" t="s">
        <v>29</v>
      </c>
      <c r="M1044" s="16" t="s">
        <v>3232</v>
      </c>
      <c r="N1044" s="16" t="s">
        <v>3209</v>
      </c>
    </row>
    <row r="1045" spans="1:14" ht="15.75" customHeight="1">
      <c r="A1045" s="87" t="s">
        <v>3007</v>
      </c>
      <c r="B1045" s="780">
        <v>1044</v>
      </c>
      <c r="C1045" s="69" t="s">
        <v>3381</v>
      </c>
      <c r="D1045" s="773" t="s">
        <v>718</v>
      </c>
      <c r="E1045" s="773"/>
      <c r="F1045" s="46"/>
      <c r="G1045" s="163" t="s">
        <v>5219</v>
      </c>
      <c r="H1045" s="46" t="s">
        <v>3382</v>
      </c>
      <c r="I1045" s="46" t="s">
        <v>3383</v>
      </c>
      <c r="J1045" s="16">
        <v>2016</v>
      </c>
      <c r="K1045" s="164" t="s">
        <v>25</v>
      </c>
      <c r="L1045" s="165" t="s">
        <v>30</v>
      </c>
      <c r="M1045" s="16" t="s">
        <v>3384</v>
      </c>
      <c r="N1045" s="16" t="s">
        <v>3209</v>
      </c>
    </row>
    <row r="1046" spans="1:14" ht="15.75" customHeight="1">
      <c r="A1046" s="87" t="s">
        <v>3007</v>
      </c>
      <c r="B1046" s="780">
        <v>1045</v>
      </c>
      <c r="C1046" s="69" t="s">
        <v>3385</v>
      </c>
      <c r="D1046" s="773" t="s">
        <v>718</v>
      </c>
      <c r="E1046" s="773"/>
      <c r="F1046" s="46"/>
      <c r="G1046" s="163" t="s">
        <v>3593</v>
      </c>
      <c r="H1046" s="46" t="s">
        <v>3368</v>
      </c>
      <c r="I1046" s="46" t="s">
        <v>3369</v>
      </c>
      <c r="J1046" s="16">
        <v>2016</v>
      </c>
      <c r="K1046" s="164" t="s">
        <v>25</v>
      </c>
      <c r="L1046" s="165" t="s">
        <v>29</v>
      </c>
      <c r="M1046" s="16" t="s">
        <v>3016</v>
      </c>
      <c r="N1046" s="16" t="s">
        <v>3209</v>
      </c>
    </row>
    <row r="1047" spans="1:14" ht="15.75" customHeight="1">
      <c r="A1047" s="87" t="s">
        <v>3007</v>
      </c>
      <c r="B1047" s="780">
        <v>1046</v>
      </c>
      <c r="C1047" s="69" t="s">
        <v>3386</v>
      </c>
      <c r="D1047" s="773" t="s">
        <v>51</v>
      </c>
      <c r="E1047" s="773"/>
      <c r="F1047" s="46"/>
      <c r="G1047" s="163" t="s">
        <v>5219</v>
      </c>
      <c r="H1047" s="46" t="s">
        <v>1915</v>
      </c>
      <c r="I1047" s="46" t="s">
        <v>293</v>
      </c>
      <c r="J1047" s="16">
        <v>2016</v>
      </c>
      <c r="K1047" s="164" t="s">
        <v>26</v>
      </c>
      <c r="L1047" s="165" t="s">
        <v>29</v>
      </c>
      <c r="M1047" s="16" t="s">
        <v>3388</v>
      </c>
      <c r="N1047" s="16" t="s">
        <v>3209</v>
      </c>
    </row>
    <row r="1048" spans="1:14" ht="15.75" customHeight="1">
      <c r="A1048" s="87" t="s">
        <v>3007</v>
      </c>
      <c r="B1048" s="780">
        <v>1047</v>
      </c>
      <c r="C1048" s="69" t="s">
        <v>3389</v>
      </c>
      <c r="D1048" s="773" t="s">
        <v>718</v>
      </c>
      <c r="E1048" s="773"/>
      <c r="F1048" s="46"/>
      <c r="G1048" s="163" t="s">
        <v>5219</v>
      </c>
      <c r="H1048" s="46" t="s">
        <v>1915</v>
      </c>
      <c r="I1048" s="46" t="s">
        <v>293</v>
      </c>
      <c r="J1048" s="16">
        <v>2016</v>
      </c>
      <c r="K1048" s="164" t="s">
        <v>26</v>
      </c>
      <c r="L1048" s="165" t="s">
        <v>29</v>
      </c>
      <c r="M1048" s="16" t="s">
        <v>3388</v>
      </c>
      <c r="N1048" s="16" t="s">
        <v>3209</v>
      </c>
    </row>
    <row r="1049" spans="1:14" ht="15.75" customHeight="1">
      <c r="A1049" s="87" t="s">
        <v>3007</v>
      </c>
      <c r="B1049" s="780">
        <v>1048</v>
      </c>
      <c r="C1049" s="69" t="s">
        <v>3392</v>
      </c>
      <c r="D1049" s="773" t="s">
        <v>718</v>
      </c>
      <c r="E1049" s="773"/>
      <c r="F1049" s="46"/>
      <c r="G1049" s="163" t="s">
        <v>10995</v>
      </c>
      <c r="H1049" s="46" t="s">
        <v>1107</v>
      </c>
      <c r="I1049" s="46" t="s">
        <v>126</v>
      </c>
      <c r="J1049" s="16">
        <v>2016</v>
      </c>
      <c r="K1049" s="164" t="s">
        <v>5200</v>
      </c>
      <c r="L1049" s="165" t="s">
        <v>5200</v>
      </c>
      <c r="M1049" s="16" t="s">
        <v>3384</v>
      </c>
      <c r="N1049" s="16" t="s">
        <v>3209</v>
      </c>
    </row>
    <row r="1050" spans="1:14" ht="15.75" customHeight="1">
      <c r="A1050" s="87" t="s">
        <v>3007</v>
      </c>
      <c r="B1050" s="780">
        <v>1049</v>
      </c>
      <c r="C1050" s="69" t="s">
        <v>3394</v>
      </c>
      <c r="D1050" s="772" t="s">
        <v>2309</v>
      </c>
      <c r="E1050" s="772"/>
      <c r="F1050" s="46"/>
      <c r="G1050" s="163" t="s">
        <v>11016</v>
      </c>
      <c r="H1050" s="46" t="s">
        <v>1890</v>
      </c>
      <c r="I1050" s="46" t="s">
        <v>337</v>
      </c>
      <c r="J1050" s="16">
        <v>2016</v>
      </c>
      <c r="K1050" s="164" t="s">
        <v>27</v>
      </c>
      <c r="L1050" s="165" t="s">
        <v>30</v>
      </c>
      <c r="M1050" s="16" t="s">
        <v>3388</v>
      </c>
      <c r="N1050" s="16" t="s">
        <v>3209</v>
      </c>
    </row>
    <row r="1051" spans="1:14" ht="15.75" customHeight="1">
      <c r="A1051" s="87" t="s">
        <v>3007</v>
      </c>
      <c r="B1051" s="780">
        <v>1050</v>
      </c>
      <c r="C1051" s="69" t="s">
        <v>3396</v>
      </c>
      <c r="D1051" s="773" t="s">
        <v>718</v>
      </c>
      <c r="E1051" s="773" t="s">
        <v>35</v>
      </c>
      <c r="F1051" s="46"/>
      <c r="G1051" s="163" t="s">
        <v>11002</v>
      </c>
      <c r="H1051" s="46" t="s">
        <v>3397</v>
      </c>
      <c r="I1051" s="46" t="s">
        <v>689</v>
      </c>
      <c r="J1051" s="16">
        <v>2016</v>
      </c>
      <c r="K1051" s="164" t="s">
        <v>26</v>
      </c>
      <c r="L1051" s="165" t="s">
        <v>30</v>
      </c>
      <c r="M1051" s="16" t="s">
        <v>3398</v>
      </c>
      <c r="N1051" s="16" t="s">
        <v>3209</v>
      </c>
    </row>
    <row r="1052" spans="1:14" ht="15.75" customHeight="1">
      <c r="A1052" s="87" t="s">
        <v>3007</v>
      </c>
      <c r="B1052" s="780">
        <v>1051</v>
      </c>
      <c r="C1052" s="69" t="s">
        <v>3399</v>
      </c>
      <c r="D1052" s="773" t="s">
        <v>718</v>
      </c>
      <c r="E1052" s="773"/>
      <c r="F1052" s="46"/>
      <c r="G1052" s="163" t="s">
        <v>5219</v>
      </c>
      <c r="H1052" s="46" t="s">
        <v>153</v>
      </c>
      <c r="I1052" s="46" t="s">
        <v>272</v>
      </c>
      <c r="J1052" s="16">
        <v>2016</v>
      </c>
      <c r="K1052" s="164" t="s">
        <v>25</v>
      </c>
      <c r="L1052" s="165" t="s">
        <v>29</v>
      </c>
      <c r="M1052" s="16" t="s">
        <v>3401</v>
      </c>
      <c r="N1052" s="16" t="s">
        <v>3209</v>
      </c>
    </row>
    <row r="1053" spans="1:14" ht="15.75" customHeight="1">
      <c r="A1053" s="87" t="s">
        <v>3007</v>
      </c>
      <c r="B1053" s="780">
        <v>1052</v>
      </c>
      <c r="C1053" s="69" t="s">
        <v>3402</v>
      </c>
      <c r="D1053" s="773" t="s">
        <v>718</v>
      </c>
      <c r="E1053" s="773"/>
      <c r="F1053" s="46"/>
      <c r="G1053" s="163" t="s">
        <v>753</v>
      </c>
      <c r="H1053" s="46" t="s">
        <v>3403</v>
      </c>
      <c r="I1053" s="46" t="s">
        <v>874</v>
      </c>
      <c r="J1053" s="16">
        <v>2016</v>
      </c>
      <c r="K1053" s="164" t="s">
        <v>27</v>
      </c>
      <c r="L1053" s="165" t="s">
        <v>31</v>
      </c>
      <c r="M1053" s="16" t="s">
        <v>3211</v>
      </c>
      <c r="N1053" s="16" t="s">
        <v>3209</v>
      </c>
    </row>
    <row r="1054" spans="1:14" ht="15.75" customHeight="1">
      <c r="A1054" s="87" t="s">
        <v>3007</v>
      </c>
      <c r="B1054" s="780">
        <v>1053</v>
      </c>
      <c r="C1054" s="69" t="s">
        <v>3404</v>
      </c>
      <c r="D1054" s="773" t="s">
        <v>718</v>
      </c>
      <c r="E1054" s="773"/>
      <c r="F1054" s="46"/>
      <c r="G1054" s="163" t="s">
        <v>59</v>
      </c>
      <c r="H1054" s="46" t="s">
        <v>793</v>
      </c>
      <c r="I1054" s="46" t="s">
        <v>794</v>
      </c>
      <c r="J1054" s="16">
        <v>2016</v>
      </c>
      <c r="K1054" s="164" t="s">
        <v>27</v>
      </c>
      <c r="L1054" s="165" t="s">
        <v>5200</v>
      </c>
      <c r="M1054" s="16" t="s">
        <v>3211</v>
      </c>
      <c r="N1054" s="16" t="s">
        <v>3209</v>
      </c>
    </row>
    <row r="1055" spans="1:14" ht="15.75" customHeight="1">
      <c r="A1055" s="87" t="s">
        <v>3007</v>
      </c>
      <c r="B1055" s="780">
        <v>1054</v>
      </c>
      <c r="C1055" s="69" t="s">
        <v>3405</v>
      </c>
      <c r="D1055" s="773" t="s">
        <v>718</v>
      </c>
      <c r="E1055" s="773"/>
      <c r="F1055" s="46"/>
      <c r="G1055" s="163" t="s">
        <v>59</v>
      </c>
      <c r="H1055" s="46" t="s">
        <v>523</v>
      </c>
      <c r="I1055" s="46" t="s">
        <v>447</v>
      </c>
      <c r="J1055" s="16">
        <v>2016</v>
      </c>
      <c r="K1055" s="164" t="s">
        <v>27</v>
      </c>
      <c r="L1055" s="165" t="s">
        <v>5200</v>
      </c>
      <c r="M1055" s="16" t="s">
        <v>3211</v>
      </c>
      <c r="N1055" s="16" t="s">
        <v>3209</v>
      </c>
    </row>
    <row r="1056" spans="1:14" ht="15.75" customHeight="1">
      <c r="A1056" s="87" t="s">
        <v>3007</v>
      </c>
      <c r="B1056" s="780">
        <v>1055</v>
      </c>
      <c r="C1056" s="69" t="s">
        <v>3407</v>
      </c>
      <c r="D1056" s="773" t="s">
        <v>718</v>
      </c>
      <c r="E1056" s="773"/>
      <c r="F1056" s="46"/>
      <c r="G1056" s="163" t="s">
        <v>5219</v>
      </c>
      <c r="H1056" s="46" t="s">
        <v>1915</v>
      </c>
      <c r="I1056" s="46" t="s">
        <v>3335</v>
      </c>
      <c r="J1056" s="16">
        <v>2016</v>
      </c>
      <c r="K1056" s="164" t="s">
        <v>26</v>
      </c>
      <c r="L1056" s="165" t="s">
        <v>29</v>
      </c>
      <c r="M1056" s="16" t="s">
        <v>3208</v>
      </c>
      <c r="N1056" s="16" t="s">
        <v>3209</v>
      </c>
    </row>
    <row r="1057" spans="1:14" ht="15.75" customHeight="1">
      <c r="A1057" s="87" t="s">
        <v>3007</v>
      </c>
      <c r="B1057" s="780">
        <v>1056</v>
      </c>
      <c r="C1057" s="69" t="s">
        <v>3409</v>
      </c>
      <c r="D1057" s="773" t="s">
        <v>718</v>
      </c>
      <c r="E1057" s="773"/>
      <c r="F1057" s="46"/>
      <c r="G1057" s="163" t="s">
        <v>5244</v>
      </c>
      <c r="H1057" s="46" t="s">
        <v>3410</v>
      </c>
      <c r="I1057" s="46" t="s">
        <v>3411</v>
      </c>
      <c r="J1057" s="16">
        <v>2016</v>
      </c>
      <c r="K1057" s="164" t="s">
        <v>5200</v>
      </c>
      <c r="L1057" s="165" t="s">
        <v>5200</v>
      </c>
      <c r="M1057" s="16" t="s">
        <v>3280</v>
      </c>
      <c r="N1057" s="16" t="s">
        <v>3209</v>
      </c>
    </row>
    <row r="1058" spans="1:14" ht="15.75" customHeight="1">
      <c r="A1058" s="87" t="s">
        <v>3007</v>
      </c>
      <c r="B1058" s="780">
        <v>1057</v>
      </c>
      <c r="C1058" s="69" t="s">
        <v>3413</v>
      </c>
      <c r="D1058" s="773" t="s">
        <v>718</v>
      </c>
      <c r="E1058" s="773"/>
      <c r="F1058" s="46"/>
      <c r="G1058" s="163" t="s">
        <v>10999</v>
      </c>
      <c r="H1058" s="46" t="s">
        <v>2313</v>
      </c>
      <c r="I1058" s="46" t="s">
        <v>1513</v>
      </c>
      <c r="J1058" s="16">
        <v>2016</v>
      </c>
      <c r="K1058" s="164" t="s">
        <v>26</v>
      </c>
      <c r="L1058" s="165" t="s">
        <v>30</v>
      </c>
      <c r="M1058" s="16" t="s">
        <v>3384</v>
      </c>
      <c r="N1058" s="16" t="s">
        <v>3209</v>
      </c>
    </row>
    <row r="1059" spans="1:14" ht="15.75" customHeight="1">
      <c r="A1059" s="87" t="s">
        <v>3007</v>
      </c>
      <c r="B1059" s="780">
        <v>1058</v>
      </c>
      <c r="C1059" s="69" t="s">
        <v>3414</v>
      </c>
      <c r="D1059" s="773" t="s">
        <v>718</v>
      </c>
      <c r="E1059" s="773"/>
      <c r="F1059" s="46"/>
      <c r="G1059" s="163" t="s">
        <v>37</v>
      </c>
      <c r="H1059" s="46" t="s">
        <v>3416</v>
      </c>
      <c r="I1059" s="46" t="s">
        <v>458</v>
      </c>
      <c r="J1059" s="16">
        <v>2015</v>
      </c>
      <c r="K1059" s="164" t="s">
        <v>25</v>
      </c>
      <c r="L1059" s="165" t="s">
        <v>29</v>
      </c>
      <c r="M1059" s="16" t="s">
        <v>3232</v>
      </c>
      <c r="N1059" s="16" t="s">
        <v>3209</v>
      </c>
    </row>
    <row r="1060" spans="1:14" ht="15.75" customHeight="1">
      <c r="A1060" s="87" t="s">
        <v>3007</v>
      </c>
      <c r="B1060" s="780">
        <v>1059</v>
      </c>
      <c r="C1060" s="69" t="s">
        <v>3418</v>
      </c>
      <c r="D1060" s="773" t="s">
        <v>718</v>
      </c>
      <c r="E1060" s="773" t="s">
        <v>35</v>
      </c>
      <c r="F1060" s="46"/>
      <c r="G1060" s="163" t="s">
        <v>10995</v>
      </c>
      <c r="H1060" s="46" t="s">
        <v>125</v>
      </c>
      <c r="I1060" s="46" t="s">
        <v>126</v>
      </c>
      <c r="J1060" s="16">
        <v>2015</v>
      </c>
      <c r="K1060" s="164" t="s">
        <v>27</v>
      </c>
      <c r="L1060" s="165" t="s">
        <v>5200</v>
      </c>
      <c r="M1060" s="16" t="s">
        <v>3419</v>
      </c>
      <c r="N1060" s="16" t="s">
        <v>3042</v>
      </c>
    </row>
    <row r="1061" spans="1:14" ht="15.75" customHeight="1">
      <c r="A1061" s="87" t="s">
        <v>3007</v>
      </c>
      <c r="B1061" s="780">
        <v>1060</v>
      </c>
      <c r="C1061" s="69" t="s">
        <v>3420</v>
      </c>
      <c r="D1061" s="773" t="s">
        <v>718</v>
      </c>
      <c r="E1061" s="773"/>
      <c r="F1061" s="46"/>
      <c r="G1061" s="163" t="s">
        <v>3593</v>
      </c>
      <c r="H1061" s="46" t="s">
        <v>260</v>
      </c>
      <c r="I1061" s="46" t="s">
        <v>261</v>
      </c>
      <c r="J1061" s="16">
        <v>2015</v>
      </c>
      <c r="K1061" s="164" t="s">
        <v>24</v>
      </c>
      <c r="L1061" s="165" t="s">
        <v>28</v>
      </c>
      <c r="M1061" s="16" t="s">
        <v>3016</v>
      </c>
      <c r="N1061" s="16" t="s">
        <v>3042</v>
      </c>
    </row>
    <row r="1062" spans="1:14" ht="15.75" customHeight="1">
      <c r="A1062" s="87" t="s">
        <v>3007</v>
      </c>
      <c r="B1062" s="780">
        <v>1061</v>
      </c>
      <c r="C1062" s="69" t="s">
        <v>3421</v>
      </c>
      <c r="D1062" s="773" t="s">
        <v>718</v>
      </c>
      <c r="E1062" s="773"/>
      <c r="F1062" s="46"/>
      <c r="G1062" s="163" t="s">
        <v>10995</v>
      </c>
      <c r="H1062" s="46" t="s">
        <v>3422</v>
      </c>
      <c r="I1062" s="46" t="s">
        <v>3423</v>
      </c>
      <c r="J1062" s="16">
        <v>2015</v>
      </c>
      <c r="K1062" s="164" t="s">
        <v>27</v>
      </c>
      <c r="L1062" s="165" t="s">
        <v>5200</v>
      </c>
      <c r="M1062" s="16" t="s">
        <v>3419</v>
      </c>
      <c r="N1062" s="16" t="s">
        <v>3042</v>
      </c>
    </row>
    <row r="1063" spans="1:14" ht="15.75" customHeight="1">
      <c r="A1063" s="87" t="s">
        <v>3007</v>
      </c>
      <c r="B1063" s="780">
        <v>1062</v>
      </c>
      <c r="C1063" s="69" t="s">
        <v>3425</v>
      </c>
      <c r="D1063" s="773" t="s">
        <v>718</v>
      </c>
      <c r="E1063" s="773"/>
      <c r="F1063" s="46"/>
      <c r="G1063" s="163" t="s">
        <v>5219</v>
      </c>
      <c r="H1063" s="46" t="s">
        <v>148</v>
      </c>
      <c r="I1063" s="46" t="s">
        <v>169</v>
      </c>
      <c r="J1063" s="16">
        <v>2015</v>
      </c>
      <c r="K1063" s="164" t="s">
        <v>25</v>
      </c>
      <c r="L1063" s="165" t="s">
        <v>29</v>
      </c>
      <c r="M1063" s="16" t="s">
        <v>3016</v>
      </c>
      <c r="N1063" s="16" t="s">
        <v>3042</v>
      </c>
    </row>
    <row r="1064" spans="1:14" ht="15.75" customHeight="1">
      <c r="A1064" s="87" t="s">
        <v>3007</v>
      </c>
      <c r="B1064" s="780">
        <v>1063</v>
      </c>
      <c r="C1064" s="69" t="s">
        <v>3427</v>
      </c>
      <c r="D1064" s="773" t="s">
        <v>718</v>
      </c>
      <c r="E1064" s="773"/>
      <c r="F1064" s="46"/>
      <c r="G1064" s="163" t="s">
        <v>59</v>
      </c>
      <c r="H1064" s="46" t="s">
        <v>523</v>
      </c>
      <c r="I1064" s="46" t="s">
        <v>447</v>
      </c>
      <c r="J1064" s="16">
        <v>2015</v>
      </c>
      <c r="K1064" s="164" t="s">
        <v>27</v>
      </c>
      <c r="L1064" s="165" t="s">
        <v>5200</v>
      </c>
      <c r="M1064" s="16" t="s">
        <v>3429</v>
      </c>
      <c r="N1064" s="16" t="s">
        <v>3209</v>
      </c>
    </row>
    <row r="1065" spans="1:14" ht="15.75" customHeight="1">
      <c r="A1065" s="87" t="s">
        <v>3007</v>
      </c>
      <c r="B1065" s="780">
        <v>1064</v>
      </c>
      <c r="C1065" s="69" t="s">
        <v>3430</v>
      </c>
      <c r="D1065" s="773" t="s">
        <v>718</v>
      </c>
      <c r="E1065" s="773"/>
      <c r="F1065" s="46"/>
      <c r="G1065" s="163" t="s">
        <v>59</v>
      </c>
      <c r="H1065" s="46" t="s">
        <v>1002</v>
      </c>
      <c r="I1065" s="46" t="s">
        <v>915</v>
      </c>
      <c r="J1065" s="16">
        <v>2015</v>
      </c>
      <c r="K1065" s="164" t="s">
        <v>5200</v>
      </c>
      <c r="L1065" s="165" t="s">
        <v>5200</v>
      </c>
      <c r="M1065" s="16" t="s">
        <v>3297</v>
      </c>
      <c r="N1065" s="16" t="s">
        <v>3209</v>
      </c>
    </row>
    <row r="1066" spans="1:14" ht="15.75" customHeight="1">
      <c r="A1066" s="87" t="s">
        <v>3007</v>
      </c>
      <c r="B1066" s="780">
        <v>1065</v>
      </c>
      <c r="C1066" s="69" t="s">
        <v>3431</v>
      </c>
      <c r="D1066" s="773" t="s">
        <v>718</v>
      </c>
      <c r="E1066" s="773"/>
      <c r="F1066" s="46"/>
      <c r="G1066" s="163" t="s">
        <v>59</v>
      </c>
      <c r="H1066" s="46" t="s">
        <v>523</v>
      </c>
      <c r="I1066" s="46" t="s">
        <v>447</v>
      </c>
      <c r="J1066" s="16">
        <v>2015</v>
      </c>
      <c r="K1066" s="164" t="s">
        <v>27</v>
      </c>
      <c r="L1066" s="165" t="s">
        <v>5200</v>
      </c>
      <c r="M1066" s="16" t="s">
        <v>3208</v>
      </c>
      <c r="N1066" s="16" t="s">
        <v>3209</v>
      </c>
    </row>
    <row r="1067" spans="1:14" ht="15.75" customHeight="1">
      <c r="A1067" s="87" t="s">
        <v>3007</v>
      </c>
      <c r="B1067" s="780">
        <v>1066</v>
      </c>
      <c r="C1067" s="69" t="s">
        <v>3432</v>
      </c>
      <c r="D1067" s="773" t="s">
        <v>718</v>
      </c>
      <c r="E1067" s="773"/>
      <c r="F1067" s="46"/>
      <c r="G1067" s="163" t="s">
        <v>5219</v>
      </c>
      <c r="H1067" s="46" t="s">
        <v>2418</v>
      </c>
      <c r="I1067" s="46" t="s">
        <v>2419</v>
      </c>
      <c r="J1067" s="16">
        <v>2015</v>
      </c>
      <c r="K1067" s="164" t="s">
        <v>25</v>
      </c>
      <c r="L1067" s="165" t="s">
        <v>30</v>
      </c>
      <c r="M1067" s="16" t="s">
        <v>3208</v>
      </c>
      <c r="N1067" s="16" t="s">
        <v>3209</v>
      </c>
    </row>
    <row r="1068" spans="1:14" ht="15.75" customHeight="1">
      <c r="A1068" s="87" t="s">
        <v>3007</v>
      </c>
      <c r="B1068" s="780">
        <v>1067</v>
      </c>
      <c r="C1068" s="69" t="s">
        <v>3434</v>
      </c>
      <c r="D1068" s="773" t="s">
        <v>718</v>
      </c>
      <c r="E1068" s="773"/>
      <c r="F1068" s="46"/>
      <c r="G1068" s="163" t="s">
        <v>59</v>
      </c>
      <c r="H1068" s="46" t="s">
        <v>523</v>
      </c>
      <c r="I1068" s="46" t="s">
        <v>447</v>
      </c>
      <c r="J1068" s="16">
        <v>2015</v>
      </c>
      <c r="K1068" s="164" t="s">
        <v>27</v>
      </c>
      <c r="L1068" s="165" t="s">
        <v>5200</v>
      </c>
      <c r="M1068" s="16" t="s">
        <v>3208</v>
      </c>
      <c r="N1068" s="16" t="s">
        <v>3209</v>
      </c>
    </row>
    <row r="1069" spans="1:14" ht="15.75" customHeight="1">
      <c r="A1069" s="87" t="s">
        <v>3007</v>
      </c>
      <c r="B1069" s="780">
        <v>1068</v>
      </c>
      <c r="C1069" s="69" t="s">
        <v>3435</v>
      </c>
      <c r="D1069" s="773" t="s">
        <v>718</v>
      </c>
      <c r="E1069" s="773"/>
      <c r="F1069" s="46"/>
      <c r="G1069" s="163" t="s">
        <v>5219</v>
      </c>
      <c r="H1069" s="46" t="s">
        <v>2418</v>
      </c>
      <c r="I1069" s="46" t="s">
        <v>2419</v>
      </c>
      <c r="J1069" s="16">
        <v>2015</v>
      </c>
      <c r="K1069" s="164" t="s">
        <v>25</v>
      </c>
      <c r="L1069" s="165" t="s">
        <v>30</v>
      </c>
      <c r="M1069" s="16" t="s">
        <v>3208</v>
      </c>
      <c r="N1069" s="16" t="s">
        <v>3042</v>
      </c>
    </row>
    <row r="1070" spans="1:14" ht="15.75" customHeight="1">
      <c r="A1070" s="87" t="s">
        <v>3007</v>
      </c>
      <c r="B1070" s="780">
        <v>1069</v>
      </c>
      <c r="C1070" s="69" t="s">
        <v>3437</v>
      </c>
      <c r="D1070" s="773" t="s">
        <v>718</v>
      </c>
      <c r="E1070" s="773"/>
      <c r="F1070" s="46"/>
      <c r="G1070" s="163" t="s">
        <v>190</v>
      </c>
      <c r="H1070" s="46" t="s">
        <v>826</v>
      </c>
      <c r="I1070" s="46" t="s">
        <v>827</v>
      </c>
      <c r="J1070" s="16">
        <v>2015</v>
      </c>
      <c r="K1070" s="164" t="s">
        <v>25</v>
      </c>
      <c r="L1070" s="165" t="s">
        <v>30</v>
      </c>
      <c r="M1070" s="16" t="s">
        <v>3208</v>
      </c>
      <c r="N1070" s="16" t="s">
        <v>3042</v>
      </c>
    </row>
    <row r="1071" spans="1:14" ht="15.75" customHeight="1">
      <c r="A1071" s="87" t="s">
        <v>3007</v>
      </c>
      <c r="B1071" s="780">
        <v>1070</v>
      </c>
      <c r="C1071" s="69" t="s">
        <v>3439</v>
      </c>
      <c r="D1071" s="773" t="s">
        <v>718</v>
      </c>
      <c r="E1071" s="773"/>
      <c r="F1071" s="46"/>
      <c r="G1071" s="163" t="s">
        <v>59</v>
      </c>
      <c r="H1071" s="46" t="s">
        <v>523</v>
      </c>
      <c r="I1071" s="46" t="s">
        <v>447</v>
      </c>
      <c r="J1071" s="16">
        <v>2015</v>
      </c>
      <c r="K1071" s="164" t="s">
        <v>27</v>
      </c>
      <c r="L1071" s="165" t="s">
        <v>5200</v>
      </c>
      <c r="M1071" s="16" t="s">
        <v>3208</v>
      </c>
      <c r="N1071" s="16" t="s">
        <v>3209</v>
      </c>
    </row>
    <row r="1072" spans="1:14" ht="15.75" customHeight="1">
      <c r="A1072" s="87" t="s">
        <v>3007</v>
      </c>
      <c r="B1072" s="780">
        <v>1071</v>
      </c>
      <c r="C1072" s="69" t="s">
        <v>3441</v>
      </c>
      <c r="D1072" s="773" t="s">
        <v>718</v>
      </c>
      <c r="E1072" s="773"/>
      <c r="F1072" s="46"/>
      <c r="G1072" s="163" t="s">
        <v>5244</v>
      </c>
      <c r="H1072" s="46" t="s">
        <v>2371</v>
      </c>
      <c r="I1072" s="46" t="s">
        <v>573</v>
      </c>
      <c r="J1072" s="16">
        <v>2015</v>
      </c>
      <c r="K1072" s="164" t="s">
        <v>25</v>
      </c>
      <c r="L1072" s="165" t="s">
        <v>29</v>
      </c>
      <c r="M1072" s="16" t="s">
        <v>3224</v>
      </c>
      <c r="N1072" s="16" t="s">
        <v>3209</v>
      </c>
    </row>
    <row r="1073" spans="1:14" ht="15.75" customHeight="1">
      <c r="A1073" s="87" t="s">
        <v>3007</v>
      </c>
      <c r="B1073" s="780">
        <v>1072</v>
      </c>
      <c r="C1073" s="69" t="s">
        <v>3442</v>
      </c>
      <c r="D1073" s="773" t="s">
        <v>718</v>
      </c>
      <c r="E1073" s="773"/>
      <c r="F1073" s="46"/>
      <c r="G1073" s="163" t="s">
        <v>753</v>
      </c>
      <c r="H1073" s="46" t="s">
        <v>873</v>
      </c>
      <c r="I1073" s="46" t="s">
        <v>874</v>
      </c>
      <c r="J1073" s="16">
        <v>2015</v>
      </c>
      <c r="K1073" s="164" t="s">
        <v>25</v>
      </c>
      <c r="L1073" s="165" t="s">
        <v>31</v>
      </c>
      <c r="M1073" s="16" t="s">
        <v>3211</v>
      </c>
      <c r="N1073" s="16" t="s">
        <v>3209</v>
      </c>
    </row>
    <row r="1074" spans="1:14" ht="15.75" customHeight="1">
      <c r="A1074" s="87" t="s">
        <v>3007</v>
      </c>
      <c r="B1074" s="780">
        <v>1073</v>
      </c>
      <c r="C1074" s="69" t="s">
        <v>3443</v>
      </c>
      <c r="D1074" s="773" t="s">
        <v>718</v>
      </c>
      <c r="E1074" s="773"/>
      <c r="F1074" s="46"/>
      <c r="G1074" s="163" t="s">
        <v>10995</v>
      </c>
      <c r="H1074" s="46" t="s">
        <v>1107</v>
      </c>
      <c r="I1074" s="46" t="s">
        <v>126</v>
      </c>
      <c r="J1074" s="16">
        <v>2015</v>
      </c>
      <c r="K1074" s="164" t="s">
        <v>25</v>
      </c>
      <c r="L1074" s="165" t="s">
        <v>5200</v>
      </c>
      <c r="M1074" s="16" t="s">
        <v>3444</v>
      </c>
      <c r="N1074" s="16" t="s">
        <v>3209</v>
      </c>
    </row>
    <row r="1075" spans="1:14" ht="15.75" customHeight="1">
      <c r="A1075" s="87" t="s">
        <v>3007</v>
      </c>
      <c r="B1075" s="780">
        <v>1074</v>
      </c>
      <c r="C1075" s="69" t="s">
        <v>3445</v>
      </c>
      <c r="D1075" s="773" t="s">
        <v>718</v>
      </c>
      <c r="E1075" s="773"/>
      <c r="F1075" s="46"/>
      <c r="G1075" s="163" t="s">
        <v>59</v>
      </c>
      <c r="H1075" s="46" t="s">
        <v>523</v>
      </c>
      <c r="I1075" s="46" t="s">
        <v>447</v>
      </c>
      <c r="J1075" s="16">
        <v>2015</v>
      </c>
      <c r="K1075" s="164" t="s">
        <v>27</v>
      </c>
      <c r="L1075" s="165" t="s">
        <v>5200</v>
      </c>
      <c r="M1075" s="16" t="s">
        <v>3211</v>
      </c>
      <c r="N1075" s="16" t="s">
        <v>3209</v>
      </c>
    </row>
    <row r="1076" spans="1:14" ht="15.75" customHeight="1">
      <c r="A1076" s="87" t="s">
        <v>3007</v>
      </c>
      <c r="B1076" s="780">
        <v>1075</v>
      </c>
      <c r="C1076" s="69" t="s">
        <v>3447</v>
      </c>
      <c r="D1076" s="773" t="s">
        <v>718</v>
      </c>
      <c r="E1076" s="773"/>
      <c r="F1076" s="46"/>
      <c r="G1076" s="163" t="s">
        <v>5219</v>
      </c>
      <c r="H1076" s="46" t="s">
        <v>2418</v>
      </c>
      <c r="I1076" s="46" t="s">
        <v>2419</v>
      </c>
      <c r="J1076" s="16">
        <v>2015</v>
      </c>
      <c r="K1076" s="164" t="s">
        <v>25</v>
      </c>
      <c r="L1076" s="165" t="s">
        <v>30</v>
      </c>
      <c r="M1076" s="16" t="s">
        <v>3297</v>
      </c>
      <c r="N1076" s="16" t="s">
        <v>3209</v>
      </c>
    </row>
    <row r="1077" spans="1:14" ht="15.75" customHeight="1">
      <c r="A1077" s="87" t="s">
        <v>3007</v>
      </c>
      <c r="B1077" s="780">
        <v>1076</v>
      </c>
      <c r="C1077" s="69" t="s">
        <v>3449</v>
      </c>
      <c r="D1077" s="773" t="s">
        <v>718</v>
      </c>
      <c r="E1077" s="773"/>
      <c r="F1077" s="46"/>
      <c r="G1077" s="163" t="s">
        <v>37</v>
      </c>
      <c r="H1077" s="46" t="s">
        <v>3450</v>
      </c>
      <c r="I1077" s="46" t="s">
        <v>3451</v>
      </c>
      <c r="J1077" s="16">
        <v>2015</v>
      </c>
      <c r="K1077" s="164" t="s">
        <v>24</v>
      </c>
      <c r="L1077" s="165" t="s">
        <v>28</v>
      </c>
      <c r="M1077" s="16" t="s">
        <v>3401</v>
      </c>
      <c r="N1077" s="16" t="s">
        <v>3209</v>
      </c>
    </row>
    <row r="1078" spans="1:14" ht="15.75" customHeight="1">
      <c r="A1078" s="87" t="s">
        <v>3007</v>
      </c>
      <c r="B1078" s="780">
        <v>1077</v>
      </c>
      <c r="C1078" s="69" t="s">
        <v>3453</v>
      </c>
      <c r="D1078" s="773" t="s">
        <v>718</v>
      </c>
      <c r="E1078" s="773"/>
      <c r="F1078" s="46"/>
      <c r="G1078" s="163" t="s">
        <v>59</v>
      </c>
      <c r="H1078" s="46" t="s">
        <v>1967</v>
      </c>
      <c r="I1078" s="46" t="s">
        <v>621</v>
      </c>
      <c r="J1078" s="16">
        <v>2015</v>
      </c>
      <c r="K1078" s="164" t="s">
        <v>27</v>
      </c>
      <c r="L1078" s="165" t="s">
        <v>5200</v>
      </c>
      <c r="M1078" s="16" t="s">
        <v>3280</v>
      </c>
      <c r="N1078" s="16" t="s">
        <v>3209</v>
      </c>
    </row>
    <row r="1079" spans="1:14" ht="15.75" customHeight="1">
      <c r="A1079" s="87" t="s">
        <v>3007</v>
      </c>
      <c r="B1079" s="780">
        <v>1078</v>
      </c>
      <c r="C1079" s="69" t="s">
        <v>3454</v>
      </c>
      <c r="D1079" s="773" t="s">
        <v>718</v>
      </c>
      <c r="E1079" s="773"/>
      <c r="F1079" s="46"/>
      <c r="G1079" s="163" t="s">
        <v>3593</v>
      </c>
      <c r="H1079" s="46" t="s">
        <v>3455</v>
      </c>
      <c r="I1079" s="46" t="s">
        <v>436</v>
      </c>
      <c r="J1079" s="16">
        <v>2015</v>
      </c>
      <c r="K1079" s="164" t="s">
        <v>24</v>
      </c>
      <c r="L1079" s="165" t="s">
        <v>28</v>
      </c>
      <c r="M1079" s="16" t="s">
        <v>3419</v>
      </c>
      <c r="N1079" s="16" t="s">
        <v>3209</v>
      </c>
    </row>
    <row r="1080" spans="1:14" ht="15.75" customHeight="1">
      <c r="A1080" s="87" t="s">
        <v>3007</v>
      </c>
      <c r="B1080" s="780">
        <v>1079</v>
      </c>
      <c r="C1080" s="69" t="s">
        <v>3457</v>
      </c>
      <c r="D1080" s="773" t="s">
        <v>718</v>
      </c>
      <c r="E1080" s="773"/>
      <c r="F1080" s="46"/>
      <c r="G1080" s="163" t="s">
        <v>37</v>
      </c>
      <c r="H1080" s="46" t="s">
        <v>3450</v>
      </c>
      <c r="I1080" s="46" t="s">
        <v>3451</v>
      </c>
      <c r="J1080" s="16">
        <v>2015</v>
      </c>
      <c r="K1080" s="164" t="s">
        <v>24</v>
      </c>
      <c r="L1080" s="165" t="s">
        <v>28</v>
      </c>
      <c r="M1080" s="16" t="s">
        <v>3401</v>
      </c>
      <c r="N1080" s="16" t="s">
        <v>3209</v>
      </c>
    </row>
    <row r="1081" spans="1:14" ht="15.75" customHeight="1">
      <c r="A1081" s="87" t="s">
        <v>3007</v>
      </c>
      <c r="B1081" s="780">
        <v>1080</v>
      </c>
      <c r="C1081" s="69" t="s">
        <v>3459</v>
      </c>
      <c r="D1081" s="772" t="s">
        <v>168</v>
      </c>
      <c r="E1081" s="772"/>
      <c r="F1081" s="46"/>
      <c r="G1081" s="163" t="s">
        <v>59</v>
      </c>
      <c r="H1081" s="46" t="s">
        <v>523</v>
      </c>
      <c r="I1081" s="46" t="s">
        <v>447</v>
      </c>
      <c r="J1081" s="16">
        <v>2015</v>
      </c>
      <c r="K1081" s="164" t="s">
        <v>27</v>
      </c>
      <c r="L1081" s="165" t="s">
        <v>5200</v>
      </c>
      <c r="M1081" s="16" t="s">
        <v>3293</v>
      </c>
      <c r="N1081" s="16" t="s">
        <v>3209</v>
      </c>
    </row>
    <row r="1082" spans="1:14" ht="15.75" customHeight="1">
      <c r="A1082" s="87" t="s">
        <v>3007</v>
      </c>
      <c r="B1082" s="780">
        <v>1081</v>
      </c>
      <c r="C1082" s="69" t="s">
        <v>3461</v>
      </c>
      <c r="D1082" s="773" t="s">
        <v>72</v>
      </c>
      <c r="E1082" s="773"/>
      <c r="F1082" s="46"/>
      <c r="G1082" s="163" t="s">
        <v>10995</v>
      </c>
      <c r="H1082" s="46" t="s">
        <v>3363</v>
      </c>
      <c r="I1082" s="46" t="s">
        <v>3364</v>
      </c>
      <c r="J1082" s="16">
        <v>2015</v>
      </c>
      <c r="K1082" s="164" t="s">
        <v>5200</v>
      </c>
      <c r="L1082" s="165" t="s">
        <v>29</v>
      </c>
      <c r="M1082" s="16" t="s">
        <v>3016</v>
      </c>
      <c r="N1082" s="16" t="s">
        <v>3042</v>
      </c>
    </row>
    <row r="1083" spans="1:14" ht="15.75" customHeight="1">
      <c r="A1083" s="87" t="s">
        <v>3007</v>
      </c>
      <c r="B1083" s="780">
        <v>1082</v>
      </c>
      <c r="C1083" s="69" t="s">
        <v>3463</v>
      </c>
      <c r="D1083" s="773" t="s">
        <v>72</v>
      </c>
      <c r="E1083" s="773"/>
      <c r="F1083" s="46"/>
      <c r="G1083" s="163" t="s">
        <v>37</v>
      </c>
      <c r="H1083" s="46" t="s">
        <v>244</v>
      </c>
      <c r="I1083" s="46" t="s">
        <v>245</v>
      </c>
      <c r="J1083" s="16">
        <v>2014</v>
      </c>
      <c r="K1083" s="164" t="s">
        <v>24</v>
      </c>
      <c r="L1083" s="165" t="s">
        <v>28</v>
      </c>
      <c r="M1083" s="16" t="s">
        <v>3016</v>
      </c>
      <c r="N1083" s="16" t="s">
        <v>3042</v>
      </c>
    </row>
    <row r="1084" spans="1:14" ht="15.75" customHeight="1">
      <c r="A1084" s="87" t="s">
        <v>3007</v>
      </c>
      <c r="B1084" s="780">
        <v>1083</v>
      </c>
      <c r="C1084" s="69" t="s">
        <v>3465</v>
      </c>
      <c r="D1084" s="773" t="s">
        <v>51</v>
      </c>
      <c r="E1084" s="773"/>
      <c r="F1084" s="46"/>
      <c r="G1084" s="163" t="s">
        <v>5244</v>
      </c>
      <c r="H1084" s="46" t="s">
        <v>3466</v>
      </c>
      <c r="I1084" s="46" t="s">
        <v>3467</v>
      </c>
      <c r="J1084" s="16">
        <v>2014</v>
      </c>
      <c r="K1084" s="164" t="s">
        <v>25</v>
      </c>
      <c r="L1084" s="165" t="s">
        <v>30</v>
      </c>
      <c r="M1084" s="16" t="s">
        <v>3468</v>
      </c>
      <c r="N1084" s="16" t="s">
        <v>3209</v>
      </c>
    </row>
    <row r="1085" spans="1:14" ht="15.75" customHeight="1">
      <c r="A1085" s="87" t="s">
        <v>3007</v>
      </c>
      <c r="B1085" s="780">
        <v>1084</v>
      </c>
      <c r="C1085" s="69" t="s">
        <v>3469</v>
      </c>
      <c r="D1085" s="773" t="s">
        <v>168</v>
      </c>
      <c r="E1085" s="773"/>
      <c r="F1085" s="46"/>
      <c r="G1085" s="163" t="s">
        <v>37</v>
      </c>
      <c r="H1085" s="46" t="s">
        <v>3450</v>
      </c>
      <c r="I1085" s="46" t="s">
        <v>3451</v>
      </c>
      <c r="J1085" s="16">
        <v>2014</v>
      </c>
      <c r="K1085" s="164" t="s">
        <v>24</v>
      </c>
      <c r="L1085" s="165" t="s">
        <v>28</v>
      </c>
      <c r="M1085" s="16" t="s">
        <v>3468</v>
      </c>
      <c r="N1085" s="16" t="s">
        <v>3209</v>
      </c>
    </row>
    <row r="1086" spans="1:14" ht="15.75" customHeight="1">
      <c r="A1086" s="87" t="s">
        <v>3007</v>
      </c>
      <c r="B1086" s="780">
        <v>1085</v>
      </c>
      <c r="C1086" s="69" t="s">
        <v>3471</v>
      </c>
      <c r="D1086" s="773" t="s">
        <v>718</v>
      </c>
      <c r="E1086" s="773"/>
      <c r="F1086" s="46"/>
      <c r="G1086" s="163" t="s">
        <v>5219</v>
      </c>
      <c r="H1086" s="46" t="s">
        <v>2418</v>
      </c>
      <c r="I1086" s="46" t="s">
        <v>2419</v>
      </c>
      <c r="J1086" s="16">
        <v>2014</v>
      </c>
      <c r="K1086" s="164" t="s">
        <v>25</v>
      </c>
      <c r="L1086" s="165" t="s">
        <v>30</v>
      </c>
      <c r="M1086" s="16" t="s">
        <v>3473</v>
      </c>
      <c r="N1086" s="16" t="s">
        <v>3209</v>
      </c>
    </row>
    <row r="1087" spans="1:14" ht="15.75" customHeight="1">
      <c r="A1087" s="87" t="s">
        <v>3007</v>
      </c>
      <c r="B1087" s="780">
        <v>1086</v>
      </c>
      <c r="C1087" s="72" t="s">
        <v>3474</v>
      </c>
      <c r="D1087" s="773" t="s">
        <v>51</v>
      </c>
      <c r="E1087" s="773"/>
      <c r="F1087" s="46"/>
      <c r="G1087" s="163" t="s">
        <v>37</v>
      </c>
      <c r="H1087" s="46" t="s">
        <v>3475</v>
      </c>
      <c r="I1087" s="46" t="s">
        <v>3476</v>
      </c>
      <c r="J1087" s="16">
        <v>2014</v>
      </c>
      <c r="K1087" s="164" t="s">
        <v>24</v>
      </c>
      <c r="L1087" s="165" t="s">
        <v>29</v>
      </c>
      <c r="M1087" s="16" t="s">
        <v>3224</v>
      </c>
      <c r="N1087" s="16" t="s">
        <v>3209</v>
      </c>
    </row>
    <row r="1088" spans="1:14" ht="15.75" customHeight="1">
      <c r="A1088" s="87" t="s">
        <v>3007</v>
      </c>
      <c r="B1088" s="780">
        <v>1087</v>
      </c>
      <c r="C1088" s="69" t="s">
        <v>3478</v>
      </c>
      <c r="D1088" s="773" t="s">
        <v>718</v>
      </c>
      <c r="E1088" s="773"/>
      <c r="F1088" s="46"/>
      <c r="G1088" s="163" t="s">
        <v>3593</v>
      </c>
      <c r="H1088" s="46" t="s">
        <v>3479</v>
      </c>
      <c r="I1088" s="46" t="s">
        <v>3480</v>
      </c>
      <c r="J1088" s="16">
        <v>2014</v>
      </c>
      <c r="K1088" s="164" t="s">
        <v>24</v>
      </c>
      <c r="L1088" s="165" t="s">
        <v>28</v>
      </c>
      <c r="M1088" s="16" t="s">
        <v>3211</v>
      </c>
      <c r="N1088" s="16" t="s">
        <v>3209</v>
      </c>
    </row>
    <row r="1089" spans="1:14" ht="15.75" customHeight="1">
      <c r="A1089" s="87" t="s">
        <v>3007</v>
      </c>
      <c r="B1089" s="780">
        <v>1088</v>
      </c>
      <c r="C1089" s="69" t="s">
        <v>3482</v>
      </c>
      <c r="D1089" s="773" t="s">
        <v>718</v>
      </c>
      <c r="E1089" s="773"/>
      <c r="F1089" s="46"/>
      <c r="G1089" s="163" t="s">
        <v>3593</v>
      </c>
      <c r="H1089" s="46" t="s">
        <v>3479</v>
      </c>
      <c r="I1089" s="46" t="s">
        <v>3480</v>
      </c>
      <c r="J1089" s="16">
        <v>2014</v>
      </c>
      <c r="K1089" s="164" t="s">
        <v>24</v>
      </c>
      <c r="L1089" s="165" t="s">
        <v>28</v>
      </c>
      <c r="M1089" s="16" t="s">
        <v>3468</v>
      </c>
      <c r="N1089" s="16" t="s">
        <v>3209</v>
      </c>
    </row>
    <row r="1090" spans="1:14" ht="15.75" customHeight="1">
      <c r="A1090" s="87" t="s">
        <v>3007</v>
      </c>
      <c r="B1090" s="780">
        <v>1089</v>
      </c>
      <c r="C1090" s="69" t="s">
        <v>3484</v>
      </c>
      <c r="D1090" s="773" t="s">
        <v>718</v>
      </c>
      <c r="E1090" s="773"/>
      <c r="F1090" s="46"/>
      <c r="G1090" s="163" t="s">
        <v>5219</v>
      </c>
      <c r="H1090" s="46" t="s">
        <v>3485</v>
      </c>
      <c r="I1090" s="46" t="s">
        <v>3486</v>
      </c>
      <c r="J1090" s="16">
        <v>2014</v>
      </c>
      <c r="K1090" s="164" t="s">
        <v>25</v>
      </c>
      <c r="L1090" s="165" t="s">
        <v>28</v>
      </c>
      <c r="M1090" s="16" t="s">
        <v>3468</v>
      </c>
      <c r="N1090" s="16" t="s">
        <v>3209</v>
      </c>
    </row>
    <row r="1091" spans="1:14" ht="15.75" customHeight="1">
      <c r="A1091" s="87" t="s">
        <v>3007</v>
      </c>
      <c r="B1091" s="780">
        <v>1090</v>
      </c>
      <c r="C1091" s="69" t="s">
        <v>3488</v>
      </c>
      <c r="D1091" s="773" t="s">
        <v>718</v>
      </c>
      <c r="E1091" s="773"/>
      <c r="F1091" s="46"/>
      <c r="G1091" s="163" t="s">
        <v>3593</v>
      </c>
      <c r="H1091" s="46" t="s">
        <v>3489</v>
      </c>
      <c r="I1091" s="46" t="s">
        <v>3369</v>
      </c>
      <c r="J1091" s="16">
        <v>2014</v>
      </c>
      <c r="K1091" s="164" t="s">
        <v>24</v>
      </c>
      <c r="L1091" s="165" t="s">
        <v>29</v>
      </c>
      <c r="M1091" s="16" t="s">
        <v>3419</v>
      </c>
      <c r="N1091" s="16" t="s">
        <v>3209</v>
      </c>
    </row>
    <row r="1092" spans="1:14" ht="15.75" customHeight="1">
      <c r="A1092" s="87" t="s">
        <v>3007</v>
      </c>
      <c r="B1092" s="780">
        <v>1091</v>
      </c>
      <c r="C1092" s="69" t="s">
        <v>3441</v>
      </c>
      <c r="D1092" s="773" t="s">
        <v>718</v>
      </c>
      <c r="E1092" s="773"/>
      <c r="F1092" s="46"/>
      <c r="G1092" s="163" t="s">
        <v>5244</v>
      </c>
      <c r="H1092" s="46" t="s">
        <v>2371</v>
      </c>
      <c r="I1092" s="46" t="s">
        <v>573</v>
      </c>
      <c r="J1092" s="16">
        <v>2014</v>
      </c>
      <c r="K1092" s="164" t="s">
        <v>25</v>
      </c>
      <c r="L1092" s="165" t="s">
        <v>29</v>
      </c>
      <c r="M1092" s="16" t="s">
        <v>3297</v>
      </c>
      <c r="N1092" s="16" t="s">
        <v>3209</v>
      </c>
    </row>
    <row r="1093" spans="1:14" ht="15.75" customHeight="1">
      <c r="A1093" s="87" t="s">
        <v>3007</v>
      </c>
      <c r="B1093" s="780">
        <v>1092</v>
      </c>
      <c r="C1093" s="69" t="s">
        <v>3492</v>
      </c>
      <c r="D1093" s="773" t="s">
        <v>72</v>
      </c>
      <c r="E1093" s="773"/>
      <c r="F1093" s="46"/>
      <c r="G1093" s="163" t="s">
        <v>11002</v>
      </c>
      <c r="H1093" s="46" t="s">
        <v>3397</v>
      </c>
      <c r="I1093" s="46" t="s">
        <v>689</v>
      </c>
      <c r="J1093" s="16">
        <v>2014</v>
      </c>
      <c r="K1093" s="164" t="s">
        <v>25</v>
      </c>
      <c r="L1093" s="165" t="s">
        <v>30</v>
      </c>
      <c r="M1093" s="16" t="s">
        <v>3232</v>
      </c>
      <c r="N1093" s="16" t="s">
        <v>3209</v>
      </c>
    </row>
    <row r="1094" spans="1:14" ht="15.75" customHeight="1">
      <c r="A1094" s="87" t="s">
        <v>3007</v>
      </c>
      <c r="B1094" s="780">
        <v>1093</v>
      </c>
      <c r="C1094" s="69" t="s">
        <v>3493</v>
      </c>
      <c r="D1094" s="773" t="s">
        <v>718</v>
      </c>
      <c r="E1094" s="773"/>
      <c r="F1094" s="46"/>
      <c r="G1094" s="163" t="s">
        <v>5244</v>
      </c>
      <c r="H1094" s="46" t="s">
        <v>2371</v>
      </c>
      <c r="I1094" s="46" t="s">
        <v>573</v>
      </c>
      <c r="J1094" s="16">
        <v>2014</v>
      </c>
      <c r="K1094" s="164" t="s">
        <v>25</v>
      </c>
      <c r="L1094" s="165" t="s">
        <v>29</v>
      </c>
      <c r="M1094" s="16" t="s">
        <v>3211</v>
      </c>
      <c r="N1094" s="16" t="s">
        <v>3209</v>
      </c>
    </row>
    <row r="1095" spans="1:14" ht="15.75" customHeight="1">
      <c r="A1095" s="87" t="s">
        <v>3007</v>
      </c>
      <c r="B1095" s="780">
        <v>1094</v>
      </c>
      <c r="C1095" s="69" t="s">
        <v>3494</v>
      </c>
      <c r="D1095" s="773" t="s">
        <v>718</v>
      </c>
      <c r="E1095" s="773"/>
      <c r="F1095" s="46"/>
      <c r="G1095" s="163" t="s">
        <v>5244</v>
      </c>
      <c r="H1095" s="46" t="s">
        <v>3495</v>
      </c>
      <c r="I1095" s="46" t="s">
        <v>1543</v>
      </c>
      <c r="J1095" s="16">
        <v>2014</v>
      </c>
      <c r="K1095" s="164" t="s">
        <v>24</v>
      </c>
      <c r="L1095" s="165" t="s">
        <v>28</v>
      </c>
      <c r="M1095" s="16" t="s">
        <v>3419</v>
      </c>
      <c r="N1095" s="16" t="s">
        <v>3209</v>
      </c>
    </row>
    <row r="1096" spans="1:14" ht="15.75" customHeight="1">
      <c r="A1096" s="87" t="s">
        <v>3007</v>
      </c>
      <c r="B1096" s="780">
        <v>1095</v>
      </c>
      <c r="C1096" s="69" t="s">
        <v>3497</v>
      </c>
      <c r="D1096" s="773" t="s">
        <v>718</v>
      </c>
      <c r="E1096" s="773"/>
      <c r="F1096" s="46"/>
      <c r="G1096" s="163" t="s">
        <v>5219</v>
      </c>
      <c r="H1096" s="46" t="s">
        <v>2418</v>
      </c>
      <c r="I1096" s="46" t="s">
        <v>2419</v>
      </c>
      <c r="J1096" s="16">
        <v>2014</v>
      </c>
      <c r="K1096" s="164" t="s">
        <v>25</v>
      </c>
      <c r="L1096" s="165" t="s">
        <v>30</v>
      </c>
      <c r="M1096" s="16" t="s">
        <v>3211</v>
      </c>
      <c r="N1096" s="16" t="s">
        <v>3209</v>
      </c>
    </row>
    <row r="1097" spans="1:14" ht="15.75" customHeight="1">
      <c r="A1097" s="87" t="s">
        <v>3007</v>
      </c>
      <c r="B1097" s="780">
        <v>1096</v>
      </c>
      <c r="C1097" s="69" t="s">
        <v>3499</v>
      </c>
      <c r="D1097" s="773" t="s">
        <v>718</v>
      </c>
      <c r="E1097" s="773"/>
      <c r="F1097" s="46"/>
      <c r="G1097" s="163" t="s">
        <v>59</v>
      </c>
      <c r="H1097" s="46" t="s">
        <v>2624</v>
      </c>
      <c r="I1097" s="46" t="s">
        <v>3278</v>
      </c>
      <c r="J1097" s="16">
        <v>2014</v>
      </c>
      <c r="K1097" s="164" t="s">
        <v>5200</v>
      </c>
      <c r="L1097" s="165" t="s">
        <v>5200</v>
      </c>
      <c r="M1097" s="16" t="s">
        <v>3211</v>
      </c>
      <c r="N1097" s="16" t="s">
        <v>3209</v>
      </c>
    </row>
    <row r="1098" spans="1:14" ht="15.75" customHeight="1">
      <c r="A1098" s="87" t="s">
        <v>3007</v>
      </c>
      <c r="B1098" s="780">
        <v>1097</v>
      </c>
      <c r="C1098" s="69" t="s">
        <v>3501</v>
      </c>
      <c r="D1098" s="773" t="s">
        <v>718</v>
      </c>
      <c r="E1098" s="773"/>
      <c r="F1098" s="46"/>
      <c r="G1098" s="163" t="s">
        <v>59</v>
      </c>
      <c r="H1098" s="46" t="s">
        <v>3502</v>
      </c>
      <c r="I1098" s="46" t="s">
        <v>3503</v>
      </c>
      <c r="J1098" s="16">
        <v>2014</v>
      </c>
      <c r="K1098" s="164" t="s">
        <v>27</v>
      </c>
      <c r="L1098" s="165" t="s">
        <v>5200</v>
      </c>
      <c r="M1098" s="16" t="s">
        <v>3504</v>
      </c>
      <c r="N1098" s="16" t="s">
        <v>3209</v>
      </c>
    </row>
    <row r="1099" spans="1:14" ht="15.75" customHeight="1">
      <c r="A1099" s="87" t="s">
        <v>3007</v>
      </c>
      <c r="B1099" s="780">
        <v>1098</v>
      </c>
      <c r="C1099" s="69" t="s">
        <v>3505</v>
      </c>
      <c r="D1099" s="773" t="s">
        <v>718</v>
      </c>
      <c r="E1099" s="773"/>
      <c r="F1099" s="46"/>
      <c r="G1099" s="163" t="s">
        <v>3593</v>
      </c>
      <c r="H1099" s="46" t="s">
        <v>3506</v>
      </c>
      <c r="I1099" s="46" t="s">
        <v>905</v>
      </c>
      <c r="J1099" s="16">
        <v>2014</v>
      </c>
      <c r="K1099" s="164" t="s">
        <v>24</v>
      </c>
      <c r="L1099" s="165" t="s">
        <v>28</v>
      </c>
      <c r="M1099" s="16" t="s">
        <v>3016</v>
      </c>
      <c r="N1099" s="16" t="s">
        <v>3209</v>
      </c>
    </row>
    <row r="1100" spans="1:14" ht="15.75" customHeight="1">
      <c r="A1100" s="87" t="s">
        <v>3007</v>
      </c>
      <c r="B1100" s="780">
        <v>1099</v>
      </c>
      <c r="C1100" s="69" t="s">
        <v>3508</v>
      </c>
      <c r="D1100" s="773" t="s">
        <v>718</v>
      </c>
      <c r="E1100" s="773"/>
      <c r="F1100" s="46"/>
      <c r="G1100" s="163" t="s">
        <v>5244</v>
      </c>
      <c r="H1100" s="46" t="s">
        <v>1542</v>
      </c>
      <c r="I1100" s="46" t="s">
        <v>3509</v>
      </c>
      <c r="J1100" s="16">
        <v>2014</v>
      </c>
      <c r="K1100" s="164" t="s">
        <v>24</v>
      </c>
      <c r="L1100" s="165" t="s">
        <v>28</v>
      </c>
      <c r="M1100" s="16" t="s">
        <v>3016</v>
      </c>
      <c r="N1100" s="16" t="s">
        <v>3209</v>
      </c>
    </row>
    <row r="1101" spans="1:14" ht="15.75" customHeight="1">
      <c r="A1101" s="87" t="s">
        <v>3007</v>
      </c>
      <c r="B1101" s="780">
        <v>1100</v>
      </c>
      <c r="C1101" s="69" t="s">
        <v>3511</v>
      </c>
      <c r="D1101" s="773" t="s">
        <v>718</v>
      </c>
      <c r="E1101" s="773"/>
      <c r="F1101" s="46"/>
      <c r="G1101" s="163" t="s">
        <v>10995</v>
      </c>
      <c r="H1101" s="46" t="s">
        <v>3512</v>
      </c>
      <c r="I1101" s="46" t="s">
        <v>126</v>
      </c>
      <c r="J1101" s="16">
        <v>2014</v>
      </c>
      <c r="K1101" s="164" t="s">
        <v>27</v>
      </c>
      <c r="L1101" s="165" t="s">
        <v>5200</v>
      </c>
      <c r="M1101" s="16" t="s">
        <v>3016</v>
      </c>
      <c r="N1101" s="16" t="s">
        <v>3042</v>
      </c>
    </row>
    <row r="1102" spans="1:14" ht="15.75" customHeight="1">
      <c r="A1102" s="87" t="s">
        <v>3007</v>
      </c>
      <c r="B1102" s="780">
        <v>1101</v>
      </c>
      <c r="C1102" s="69" t="s">
        <v>3514</v>
      </c>
      <c r="D1102" s="773" t="s">
        <v>718</v>
      </c>
      <c r="E1102" s="773"/>
      <c r="F1102" s="46"/>
      <c r="G1102" s="163" t="s">
        <v>59</v>
      </c>
      <c r="H1102" s="46" t="s">
        <v>804</v>
      </c>
      <c r="I1102" s="46" t="s">
        <v>805</v>
      </c>
      <c r="J1102" s="16">
        <v>2014</v>
      </c>
      <c r="K1102" s="164" t="s">
        <v>25</v>
      </c>
      <c r="L1102" s="165" t="s">
        <v>5200</v>
      </c>
      <c r="M1102" s="16" t="s">
        <v>3224</v>
      </c>
      <c r="N1102" s="16" t="s">
        <v>3209</v>
      </c>
    </row>
    <row r="1103" spans="1:14" ht="15.75" customHeight="1">
      <c r="A1103" s="87" t="s">
        <v>3007</v>
      </c>
      <c r="B1103" s="780">
        <v>1102</v>
      </c>
      <c r="C1103" s="69" t="s">
        <v>3515</v>
      </c>
      <c r="D1103" s="773" t="s">
        <v>35</v>
      </c>
      <c r="E1103" s="773"/>
      <c r="F1103" s="46"/>
      <c r="G1103" s="163" t="s">
        <v>5244</v>
      </c>
      <c r="H1103" s="46" t="s">
        <v>3516</v>
      </c>
      <c r="I1103" s="46" t="s">
        <v>3517</v>
      </c>
      <c r="J1103" s="16">
        <v>2013</v>
      </c>
      <c r="K1103" s="164" t="s">
        <v>25</v>
      </c>
      <c r="L1103" s="165" t="s">
        <v>29</v>
      </c>
      <c r="M1103" s="16" t="s">
        <v>3232</v>
      </c>
      <c r="N1103" s="16" t="s">
        <v>3209</v>
      </c>
    </row>
    <row r="1104" spans="1:14" ht="15.75" customHeight="1">
      <c r="A1104" s="87" t="s">
        <v>3007</v>
      </c>
      <c r="B1104" s="780">
        <v>1103</v>
      </c>
      <c r="C1104" s="69" t="s">
        <v>3518</v>
      </c>
      <c r="D1104" s="773" t="s">
        <v>718</v>
      </c>
      <c r="E1104" s="773"/>
      <c r="F1104" s="46"/>
      <c r="G1104" s="163" t="s">
        <v>5244</v>
      </c>
      <c r="H1104" s="46" t="s">
        <v>3519</v>
      </c>
      <c r="I1104" s="46" t="s">
        <v>3520</v>
      </c>
      <c r="J1104" s="16">
        <v>2013</v>
      </c>
      <c r="K1104" s="164" t="s">
        <v>24</v>
      </c>
      <c r="L1104" s="165" t="s">
        <v>28</v>
      </c>
      <c r="M1104" s="16" t="s">
        <v>3232</v>
      </c>
      <c r="N1104" s="16" t="s">
        <v>3209</v>
      </c>
    </row>
    <row r="1105" spans="1:14" ht="15.75" customHeight="1">
      <c r="A1105" s="87" t="s">
        <v>3007</v>
      </c>
      <c r="B1105" s="780">
        <v>1104</v>
      </c>
      <c r="C1105" s="69" t="s">
        <v>3522</v>
      </c>
      <c r="D1105" s="773" t="s">
        <v>718</v>
      </c>
      <c r="E1105" s="773"/>
      <c r="F1105" s="46"/>
      <c r="G1105" s="163" t="s">
        <v>10995</v>
      </c>
      <c r="H1105" s="46" t="s">
        <v>1107</v>
      </c>
      <c r="I1105" s="46" t="s">
        <v>126</v>
      </c>
      <c r="J1105" s="16">
        <v>2013</v>
      </c>
      <c r="K1105" s="164" t="s">
        <v>27</v>
      </c>
      <c r="L1105" s="165" t="s">
        <v>5200</v>
      </c>
      <c r="M1105" s="16" t="s">
        <v>3401</v>
      </c>
      <c r="N1105" s="16" t="s">
        <v>3209</v>
      </c>
    </row>
    <row r="1106" spans="1:14" ht="15.75" customHeight="1">
      <c r="A1106" s="87" t="s">
        <v>3007</v>
      </c>
      <c r="B1106" s="780">
        <v>1105</v>
      </c>
      <c r="C1106" s="69" t="s">
        <v>3524</v>
      </c>
      <c r="D1106" s="773" t="s">
        <v>718</v>
      </c>
      <c r="E1106" s="773"/>
      <c r="F1106" s="46"/>
      <c r="G1106" s="163" t="s">
        <v>3593</v>
      </c>
      <c r="H1106" s="46" t="s">
        <v>3525</v>
      </c>
      <c r="I1106" s="46" t="s">
        <v>1463</v>
      </c>
      <c r="J1106" s="16">
        <v>2013</v>
      </c>
      <c r="K1106" s="164" t="s">
        <v>25</v>
      </c>
      <c r="L1106" s="165" t="s">
        <v>29</v>
      </c>
      <c r="M1106" s="16" t="s">
        <v>3232</v>
      </c>
      <c r="N1106" s="16" t="s">
        <v>3209</v>
      </c>
    </row>
    <row r="1107" spans="1:14" ht="15.75" customHeight="1">
      <c r="A1107" s="87" t="s">
        <v>3007</v>
      </c>
      <c r="B1107" s="780">
        <v>1106</v>
      </c>
      <c r="C1107" s="69" t="s">
        <v>3527</v>
      </c>
      <c r="D1107" s="773" t="s">
        <v>718</v>
      </c>
      <c r="E1107" s="773"/>
      <c r="F1107" s="46"/>
      <c r="G1107" s="163" t="s">
        <v>65</v>
      </c>
      <c r="H1107" s="46" t="s">
        <v>2519</v>
      </c>
      <c r="I1107" s="46" t="s">
        <v>67</v>
      </c>
      <c r="J1107" s="16">
        <v>2013</v>
      </c>
      <c r="K1107" s="164" t="s">
        <v>25</v>
      </c>
      <c r="L1107" s="165" t="s">
        <v>31</v>
      </c>
      <c r="M1107" s="16" t="s">
        <v>3280</v>
      </c>
      <c r="N1107" s="16" t="s">
        <v>3042</v>
      </c>
    </row>
    <row r="1108" spans="1:14" ht="15.75" customHeight="1">
      <c r="A1108" s="87" t="s">
        <v>3007</v>
      </c>
      <c r="B1108" s="780">
        <v>1107</v>
      </c>
      <c r="C1108" s="69" t="s">
        <v>3529</v>
      </c>
      <c r="D1108" s="773" t="s">
        <v>718</v>
      </c>
      <c r="E1108" s="773"/>
      <c r="F1108" s="46"/>
      <c r="G1108" s="163" t="s">
        <v>3593</v>
      </c>
      <c r="H1108" s="46" t="s">
        <v>111</v>
      </c>
      <c r="I1108" s="46" t="s">
        <v>112</v>
      </c>
      <c r="J1108" s="16">
        <v>2013</v>
      </c>
      <c r="K1108" s="164" t="s">
        <v>24</v>
      </c>
      <c r="L1108" s="165" t="s">
        <v>28</v>
      </c>
      <c r="M1108" s="16" t="s">
        <v>3468</v>
      </c>
      <c r="N1108" s="16" t="s">
        <v>3209</v>
      </c>
    </row>
    <row r="1109" spans="1:14" ht="15.75" customHeight="1">
      <c r="A1109" s="87" t="s">
        <v>3007</v>
      </c>
      <c r="B1109" s="780">
        <v>1108</v>
      </c>
      <c r="C1109" s="69" t="s">
        <v>3531</v>
      </c>
      <c r="D1109" s="773" t="s">
        <v>718</v>
      </c>
      <c r="E1109" s="773"/>
      <c r="F1109" s="46"/>
      <c r="G1109" s="163" t="s">
        <v>37</v>
      </c>
      <c r="H1109" s="46" t="s">
        <v>1480</v>
      </c>
      <c r="I1109" s="46" t="s">
        <v>245</v>
      </c>
      <c r="J1109" s="16">
        <v>2013</v>
      </c>
      <c r="K1109" s="164" t="s">
        <v>24</v>
      </c>
      <c r="L1109" s="165" t="s">
        <v>28</v>
      </c>
      <c r="M1109" s="16" t="s">
        <v>3468</v>
      </c>
      <c r="N1109" s="16" t="s">
        <v>3209</v>
      </c>
    </row>
    <row r="1110" spans="1:14" ht="15.75" customHeight="1">
      <c r="A1110" s="87" t="s">
        <v>3007</v>
      </c>
      <c r="B1110" s="780">
        <v>1109</v>
      </c>
      <c r="C1110" s="69" t="s">
        <v>3533</v>
      </c>
      <c r="D1110" s="773" t="s">
        <v>718</v>
      </c>
      <c r="E1110" s="773"/>
      <c r="F1110" s="46"/>
      <c r="G1110" s="163" t="s">
        <v>5244</v>
      </c>
      <c r="H1110" s="46" t="s">
        <v>3534</v>
      </c>
      <c r="I1110" s="46" t="s">
        <v>3535</v>
      </c>
      <c r="J1110" s="16">
        <v>2013</v>
      </c>
      <c r="K1110" s="164" t="s">
        <v>26</v>
      </c>
      <c r="L1110" s="165" t="s">
        <v>5200</v>
      </c>
      <c r="M1110" s="16" t="s">
        <v>3211</v>
      </c>
      <c r="N1110" s="16" t="s">
        <v>3209</v>
      </c>
    </row>
    <row r="1111" spans="1:14" ht="15.75" customHeight="1">
      <c r="A1111" s="87" t="s">
        <v>3007</v>
      </c>
      <c r="B1111" s="780">
        <v>1110</v>
      </c>
      <c r="C1111" s="69" t="s">
        <v>3537</v>
      </c>
      <c r="D1111" s="773" t="s">
        <v>718</v>
      </c>
      <c r="E1111" s="773"/>
      <c r="F1111" s="46"/>
      <c r="G1111" s="163" t="s">
        <v>59</v>
      </c>
      <c r="H1111" s="46" t="s">
        <v>1967</v>
      </c>
      <c r="I1111" s="46" t="s">
        <v>621</v>
      </c>
      <c r="J1111" s="16">
        <v>2013</v>
      </c>
      <c r="K1111" s="164" t="s">
        <v>27</v>
      </c>
      <c r="L1111" s="165" t="s">
        <v>5200</v>
      </c>
      <c r="M1111" s="16" t="s">
        <v>3539</v>
      </c>
      <c r="N1111" s="16" t="s">
        <v>3042</v>
      </c>
    </row>
    <row r="1112" spans="1:14" ht="15.75" customHeight="1">
      <c r="A1112" s="87" t="s">
        <v>3007</v>
      </c>
      <c r="B1112" s="780">
        <v>1111</v>
      </c>
      <c r="C1112" s="69" t="s">
        <v>3540</v>
      </c>
      <c r="D1112" s="773" t="s">
        <v>718</v>
      </c>
      <c r="E1112" s="773"/>
      <c r="F1112" s="46"/>
      <c r="G1112" s="163" t="s">
        <v>10995</v>
      </c>
      <c r="H1112" s="46" t="s">
        <v>1107</v>
      </c>
      <c r="I1112" s="46" t="s">
        <v>126</v>
      </c>
      <c r="J1112" s="16">
        <v>2013</v>
      </c>
      <c r="K1112" s="164" t="s">
        <v>27</v>
      </c>
      <c r="L1112" s="165" t="s">
        <v>5200</v>
      </c>
      <c r="M1112" s="16" t="s">
        <v>3211</v>
      </c>
      <c r="N1112" s="16" t="s">
        <v>3209</v>
      </c>
    </row>
    <row r="1113" spans="1:14" ht="15.75" customHeight="1">
      <c r="A1113" s="87" t="s">
        <v>3007</v>
      </c>
      <c r="B1113" s="780">
        <v>1112</v>
      </c>
      <c r="C1113" s="69" t="s">
        <v>3541</v>
      </c>
      <c r="D1113" s="773" t="s">
        <v>718</v>
      </c>
      <c r="E1113" s="773"/>
      <c r="F1113" s="46"/>
      <c r="G1113" s="163" t="s">
        <v>59</v>
      </c>
      <c r="H1113" s="46" t="s">
        <v>793</v>
      </c>
      <c r="I1113" s="46" t="s">
        <v>794</v>
      </c>
      <c r="J1113" s="16">
        <v>2013</v>
      </c>
      <c r="K1113" s="164" t="s">
        <v>27</v>
      </c>
      <c r="L1113" s="165" t="s">
        <v>5200</v>
      </c>
      <c r="M1113" s="16" t="s">
        <v>3211</v>
      </c>
      <c r="N1113" s="16" t="s">
        <v>3209</v>
      </c>
    </row>
    <row r="1114" spans="1:14" ht="15.75" customHeight="1">
      <c r="A1114" s="87" t="s">
        <v>3007</v>
      </c>
      <c r="B1114" s="780">
        <v>1113</v>
      </c>
      <c r="C1114" s="69" t="s">
        <v>3542</v>
      </c>
      <c r="D1114" s="773" t="s">
        <v>718</v>
      </c>
      <c r="E1114" s="773"/>
      <c r="F1114" s="46"/>
      <c r="G1114" s="163" t="s">
        <v>59</v>
      </c>
      <c r="H1114" s="46" t="s">
        <v>3543</v>
      </c>
      <c r="I1114" s="46" t="s">
        <v>3544</v>
      </c>
      <c r="J1114" s="16">
        <v>2013</v>
      </c>
      <c r="K1114" s="164" t="s">
        <v>27</v>
      </c>
      <c r="L1114" s="165" t="s">
        <v>5200</v>
      </c>
      <c r="M1114" s="16" t="s">
        <v>3211</v>
      </c>
      <c r="N1114" s="16" t="s">
        <v>3209</v>
      </c>
    </row>
    <row r="1115" spans="1:14" ht="15.75" customHeight="1">
      <c r="A1115" s="87" t="s">
        <v>3007</v>
      </c>
      <c r="B1115" s="780">
        <v>1114</v>
      </c>
      <c r="C1115" s="69" t="s">
        <v>3545</v>
      </c>
      <c r="D1115" s="773" t="s">
        <v>718</v>
      </c>
      <c r="E1115" s="773"/>
      <c r="F1115" s="46"/>
      <c r="G1115" s="163" t="s">
        <v>59</v>
      </c>
      <c r="H1115" s="46" t="s">
        <v>2963</v>
      </c>
      <c r="I1115" s="46" t="s">
        <v>3546</v>
      </c>
      <c r="J1115" s="16">
        <v>2013</v>
      </c>
      <c r="K1115" s="164" t="s">
        <v>5200</v>
      </c>
      <c r="L1115" s="165" t="s">
        <v>5200</v>
      </c>
      <c r="M1115" s="16" t="s">
        <v>3280</v>
      </c>
      <c r="N1115" s="16" t="s">
        <v>3209</v>
      </c>
    </row>
    <row r="1116" spans="1:14" ht="15.75" customHeight="1">
      <c r="A1116" s="87" t="s">
        <v>3007</v>
      </c>
      <c r="B1116" s="780">
        <v>1115</v>
      </c>
      <c r="C1116" s="69" t="s">
        <v>3547</v>
      </c>
      <c r="D1116" s="773" t="s">
        <v>718</v>
      </c>
      <c r="E1116" s="773"/>
      <c r="F1116" s="46"/>
      <c r="G1116" s="163" t="s">
        <v>59</v>
      </c>
      <c r="H1116" s="46" t="s">
        <v>3299</v>
      </c>
      <c r="I1116" s="46" t="s">
        <v>3300</v>
      </c>
      <c r="J1116" s="16">
        <v>2013</v>
      </c>
      <c r="K1116" s="164" t="s">
        <v>5200</v>
      </c>
      <c r="L1116" s="165" t="s">
        <v>5200</v>
      </c>
      <c r="M1116" s="16" t="s">
        <v>3211</v>
      </c>
      <c r="N1116" s="16" t="s">
        <v>3209</v>
      </c>
    </row>
    <row r="1117" spans="1:14" ht="15.75" customHeight="1">
      <c r="A1117" s="87" t="s">
        <v>3007</v>
      </c>
      <c r="B1117" s="780">
        <v>1116</v>
      </c>
      <c r="C1117" s="69" t="s">
        <v>3549</v>
      </c>
      <c r="D1117" s="773" t="s">
        <v>35</v>
      </c>
      <c r="E1117" s="773"/>
      <c r="F1117" s="46"/>
      <c r="G1117" s="163" t="s">
        <v>59</v>
      </c>
      <c r="H1117" s="46" t="s">
        <v>3410</v>
      </c>
      <c r="I1117" s="46" t="s">
        <v>3411</v>
      </c>
      <c r="J1117" s="16">
        <v>2013</v>
      </c>
      <c r="K1117" s="164" t="s">
        <v>5200</v>
      </c>
      <c r="L1117" s="165" t="s">
        <v>5200</v>
      </c>
      <c r="M1117" s="16" t="s">
        <v>3211</v>
      </c>
      <c r="N1117" s="16" t="s">
        <v>3209</v>
      </c>
    </row>
    <row r="1118" spans="1:14" ht="15.75" customHeight="1">
      <c r="A1118" s="87" t="s">
        <v>3007</v>
      </c>
      <c r="B1118" s="780">
        <v>1117</v>
      </c>
      <c r="C1118" s="69" t="s">
        <v>3550</v>
      </c>
      <c r="D1118" s="773" t="s">
        <v>35</v>
      </c>
      <c r="E1118" s="773"/>
      <c r="F1118" s="46"/>
      <c r="G1118" s="163" t="s">
        <v>59</v>
      </c>
      <c r="H1118" s="46" t="s">
        <v>3551</v>
      </c>
      <c r="I1118" s="70" t="s">
        <v>3027</v>
      </c>
      <c r="J1118" s="16">
        <v>2013</v>
      </c>
      <c r="K1118" s="164" t="s">
        <v>25</v>
      </c>
      <c r="L1118" s="165" t="s">
        <v>5200</v>
      </c>
      <c r="M1118" s="16" t="s">
        <v>3211</v>
      </c>
      <c r="N1118" s="16" t="s">
        <v>3209</v>
      </c>
    </row>
    <row r="1119" spans="1:14" ht="15.75" customHeight="1">
      <c r="A1119" s="87" t="s">
        <v>3007</v>
      </c>
      <c r="B1119" s="780">
        <v>1118</v>
      </c>
      <c r="C1119" s="69" t="s">
        <v>3552</v>
      </c>
      <c r="D1119" s="773" t="s">
        <v>35</v>
      </c>
      <c r="E1119" s="773"/>
      <c r="F1119" s="46"/>
      <c r="G1119" s="163" t="s">
        <v>59</v>
      </c>
      <c r="H1119" s="46" t="s">
        <v>793</v>
      </c>
      <c r="I1119" s="46" t="s">
        <v>794</v>
      </c>
      <c r="J1119" s="16">
        <v>2013</v>
      </c>
      <c r="K1119" s="164" t="s">
        <v>27</v>
      </c>
      <c r="L1119" s="165" t="s">
        <v>5200</v>
      </c>
      <c r="M1119" s="16" t="s">
        <v>3211</v>
      </c>
      <c r="N1119" s="16" t="s">
        <v>3209</v>
      </c>
    </row>
    <row r="1120" spans="1:14" ht="15.75" customHeight="1">
      <c r="A1120" s="87" t="s">
        <v>3007</v>
      </c>
      <c r="B1120" s="780">
        <v>1119</v>
      </c>
      <c r="C1120" s="69" t="s">
        <v>3553</v>
      </c>
      <c r="D1120" s="773" t="s">
        <v>718</v>
      </c>
      <c r="E1120" s="773"/>
      <c r="F1120" s="46"/>
      <c r="G1120" s="163" t="s">
        <v>59</v>
      </c>
      <c r="H1120" s="46" t="s">
        <v>3551</v>
      </c>
      <c r="I1120" s="46" t="s">
        <v>3027</v>
      </c>
      <c r="J1120" s="16">
        <v>2013</v>
      </c>
      <c r="K1120" s="164" t="s">
        <v>25</v>
      </c>
      <c r="L1120" s="165" t="s">
        <v>5200</v>
      </c>
      <c r="M1120" s="16" t="s">
        <v>3211</v>
      </c>
      <c r="N1120" s="16" t="s">
        <v>3209</v>
      </c>
    </row>
    <row r="1121" spans="1:14" ht="15.75" customHeight="1">
      <c r="A1121" s="87" t="s">
        <v>3007</v>
      </c>
      <c r="B1121" s="780">
        <v>1120</v>
      </c>
      <c r="C1121" s="69" t="s">
        <v>3555</v>
      </c>
      <c r="D1121" s="773" t="s">
        <v>2247</v>
      </c>
      <c r="E1121" s="773"/>
      <c r="F1121" s="46"/>
      <c r="G1121" s="163" t="s">
        <v>3668</v>
      </c>
      <c r="H1121" s="46" t="s">
        <v>3556</v>
      </c>
      <c r="I1121" s="46" t="s">
        <v>3557</v>
      </c>
      <c r="J1121" s="16">
        <v>2013</v>
      </c>
      <c r="K1121" s="164" t="s">
        <v>25</v>
      </c>
      <c r="L1121" s="165" t="s">
        <v>30</v>
      </c>
      <c r="M1121" s="16" t="s">
        <v>3224</v>
      </c>
      <c r="N1121" s="16" t="s">
        <v>3209</v>
      </c>
    </row>
    <row r="1122" spans="1:14" ht="15.75" customHeight="1">
      <c r="A1122" s="87" t="s">
        <v>3558</v>
      </c>
      <c r="B1122" s="780">
        <v>1121</v>
      </c>
      <c r="C1122" s="10" t="s">
        <v>3559</v>
      </c>
      <c r="D1122" s="773" t="s">
        <v>72</v>
      </c>
      <c r="E1122" s="773"/>
      <c r="F1122" s="14" t="s">
        <v>3560</v>
      </c>
      <c r="G1122" s="161" t="s">
        <v>59</v>
      </c>
      <c r="H1122" s="13" t="s">
        <v>3561</v>
      </c>
      <c r="I1122" s="13" t="s">
        <v>3562</v>
      </c>
      <c r="J1122" s="13">
        <v>2021</v>
      </c>
      <c r="K1122" s="161" t="s">
        <v>26</v>
      </c>
      <c r="L1122" s="166" t="s">
        <v>5200</v>
      </c>
      <c r="M1122" s="13" t="s">
        <v>3564</v>
      </c>
      <c r="N1122" s="13" t="s">
        <v>43</v>
      </c>
    </row>
    <row r="1123" spans="1:14" ht="15.75" customHeight="1">
      <c r="A1123" s="87" t="s">
        <v>3558</v>
      </c>
      <c r="B1123" s="780">
        <v>1122</v>
      </c>
      <c r="C1123" s="52" t="s">
        <v>3565</v>
      </c>
      <c r="D1123" s="773" t="s">
        <v>72</v>
      </c>
      <c r="E1123" s="773"/>
      <c r="F1123" s="46" t="s">
        <v>3560</v>
      </c>
      <c r="G1123" s="164" t="s">
        <v>65</v>
      </c>
      <c r="H1123" s="16" t="s">
        <v>3566</v>
      </c>
      <c r="I1123" s="16" t="s">
        <v>67</v>
      </c>
      <c r="J1123" s="16">
        <v>2021</v>
      </c>
      <c r="K1123" s="164" t="s">
        <v>27</v>
      </c>
      <c r="L1123" s="165" t="s">
        <v>31</v>
      </c>
      <c r="M1123" s="16" t="s">
        <v>3567</v>
      </c>
      <c r="N1123" s="16" t="s">
        <v>43</v>
      </c>
    </row>
    <row r="1124" spans="1:14" ht="15.75" customHeight="1">
      <c r="A1124" s="87" t="s">
        <v>3558</v>
      </c>
      <c r="B1124" s="780">
        <v>1123</v>
      </c>
      <c r="C1124" s="52" t="s">
        <v>3568</v>
      </c>
      <c r="D1124" s="773" t="s">
        <v>718</v>
      </c>
      <c r="E1124" s="773"/>
      <c r="F1124" s="46" t="s">
        <v>3569</v>
      </c>
      <c r="G1124" s="164" t="s">
        <v>65</v>
      </c>
      <c r="H1124" s="16" t="s">
        <v>3566</v>
      </c>
      <c r="I1124" s="16" t="s">
        <v>67</v>
      </c>
      <c r="J1124" s="16">
        <v>2021</v>
      </c>
      <c r="K1124" s="164" t="s">
        <v>27</v>
      </c>
      <c r="L1124" s="165" t="s">
        <v>31</v>
      </c>
      <c r="M1124" s="16" t="s">
        <v>3570</v>
      </c>
      <c r="N1124" s="16" t="s">
        <v>43</v>
      </c>
    </row>
    <row r="1125" spans="1:14" ht="15.75" customHeight="1">
      <c r="A1125" s="87" t="s">
        <v>3558</v>
      </c>
      <c r="B1125" s="780">
        <v>1124</v>
      </c>
      <c r="C1125" s="52" t="s">
        <v>3571</v>
      </c>
      <c r="D1125" s="773" t="s">
        <v>718</v>
      </c>
      <c r="E1125" s="773"/>
      <c r="F1125" s="46" t="s">
        <v>3572</v>
      </c>
      <c r="G1125" s="164" t="s">
        <v>65</v>
      </c>
      <c r="H1125" s="16" t="s">
        <v>3566</v>
      </c>
      <c r="I1125" s="16" t="s">
        <v>67</v>
      </c>
      <c r="J1125" s="16">
        <v>2021</v>
      </c>
      <c r="K1125" s="164" t="s">
        <v>27</v>
      </c>
      <c r="L1125" s="165" t="s">
        <v>31</v>
      </c>
      <c r="M1125" s="16" t="s">
        <v>3573</v>
      </c>
      <c r="N1125" s="16" t="s">
        <v>43</v>
      </c>
    </row>
    <row r="1126" spans="1:14" ht="15.75" customHeight="1">
      <c r="A1126" s="87" t="s">
        <v>3558</v>
      </c>
      <c r="B1126" s="780">
        <v>1125</v>
      </c>
      <c r="C1126" s="52" t="s">
        <v>3574</v>
      </c>
      <c r="D1126" s="773" t="s">
        <v>718</v>
      </c>
      <c r="E1126" s="773"/>
      <c r="F1126" s="46"/>
      <c r="G1126" s="164" t="s">
        <v>1603</v>
      </c>
      <c r="H1126" s="16" t="s">
        <v>3575</v>
      </c>
      <c r="I1126" s="16" t="s">
        <v>3576</v>
      </c>
      <c r="J1126" s="16">
        <v>2021</v>
      </c>
      <c r="K1126" s="164" t="s">
        <v>26</v>
      </c>
      <c r="L1126" s="165" t="s">
        <v>30</v>
      </c>
      <c r="M1126" s="16" t="s">
        <v>3578</v>
      </c>
      <c r="N1126" s="16"/>
    </row>
    <row r="1127" spans="1:14" ht="15.75" customHeight="1">
      <c r="A1127" s="87" t="s">
        <v>3558</v>
      </c>
      <c r="B1127" s="780">
        <v>1126</v>
      </c>
      <c r="C1127" s="52" t="s">
        <v>2764</v>
      </c>
      <c r="D1127" s="773" t="s">
        <v>718</v>
      </c>
      <c r="E1127" s="773"/>
      <c r="F1127" s="46"/>
      <c r="G1127" s="164" t="s">
        <v>2766</v>
      </c>
      <c r="H1127" s="16" t="s">
        <v>2767</v>
      </c>
      <c r="I1127" s="16" t="s">
        <v>2768</v>
      </c>
      <c r="J1127" s="16">
        <v>2021</v>
      </c>
      <c r="K1127" s="164" t="s">
        <v>25</v>
      </c>
      <c r="L1127" s="165" t="s">
        <v>30</v>
      </c>
      <c r="M1127" s="16" t="s">
        <v>3578</v>
      </c>
      <c r="N1127" s="16"/>
    </row>
    <row r="1128" spans="1:14" ht="15.75" customHeight="1">
      <c r="A1128" s="87" t="s">
        <v>3558</v>
      </c>
      <c r="B1128" s="780">
        <v>1127</v>
      </c>
      <c r="C1128" s="52" t="s">
        <v>3579</v>
      </c>
      <c r="D1128" s="773" t="s">
        <v>718</v>
      </c>
      <c r="E1128" s="773"/>
      <c r="F1128" s="46"/>
      <c r="G1128" s="164" t="s">
        <v>1603</v>
      </c>
      <c r="H1128" s="16" t="s">
        <v>3575</v>
      </c>
      <c r="I1128" s="16" t="s">
        <v>3576</v>
      </c>
      <c r="J1128" s="16">
        <v>2022</v>
      </c>
      <c r="K1128" s="164" t="s">
        <v>26</v>
      </c>
      <c r="L1128" s="165" t="s">
        <v>30</v>
      </c>
      <c r="M1128" s="16" t="s">
        <v>3581</v>
      </c>
      <c r="N1128" s="16"/>
    </row>
    <row r="1129" spans="1:14" ht="15.75" customHeight="1">
      <c r="A1129" s="87" t="s">
        <v>3558</v>
      </c>
      <c r="B1129" s="780">
        <v>1128</v>
      </c>
      <c r="C1129" s="52" t="s">
        <v>3582</v>
      </c>
      <c r="D1129" s="773" t="s">
        <v>51</v>
      </c>
      <c r="E1129" s="773" t="s">
        <v>35</v>
      </c>
      <c r="F1129" s="46"/>
      <c r="G1129" s="164" t="s">
        <v>59</v>
      </c>
      <c r="H1129" s="16" t="s">
        <v>1024</v>
      </c>
      <c r="I1129" s="16" t="s">
        <v>430</v>
      </c>
      <c r="J1129" s="16">
        <v>2022</v>
      </c>
      <c r="K1129" s="164" t="s">
        <v>26</v>
      </c>
      <c r="L1129" s="165" t="s">
        <v>5200</v>
      </c>
      <c r="M1129" s="16" t="s">
        <v>3583</v>
      </c>
      <c r="N1129" s="16"/>
    </row>
    <row r="1130" spans="1:14" ht="15.75" customHeight="1">
      <c r="A1130" s="87" t="s">
        <v>3558</v>
      </c>
      <c r="B1130" s="780">
        <v>1129</v>
      </c>
      <c r="C1130" s="52" t="s">
        <v>3584</v>
      </c>
      <c r="D1130" s="773" t="s">
        <v>168</v>
      </c>
      <c r="E1130" s="773" t="s">
        <v>35</v>
      </c>
      <c r="F1130" s="46"/>
      <c r="G1130" s="164" t="s">
        <v>3593</v>
      </c>
      <c r="H1130" s="16" t="s">
        <v>3585</v>
      </c>
      <c r="I1130" s="16" t="s">
        <v>3586</v>
      </c>
      <c r="J1130" s="16">
        <v>2018</v>
      </c>
      <c r="K1130" s="164" t="s">
        <v>5200</v>
      </c>
      <c r="L1130" s="165" t="s">
        <v>5200</v>
      </c>
      <c r="M1130" s="16" t="s">
        <v>3588</v>
      </c>
      <c r="N1130" s="16" t="s">
        <v>1197</v>
      </c>
    </row>
    <row r="1131" spans="1:14" ht="15.75" customHeight="1">
      <c r="A1131" s="87" t="s">
        <v>3558</v>
      </c>
      <c r="B1131" s="780">
        <v>1130</v>
      </c>
      <c r="C1131" s="52" t="s">
        <v>3589</v>
      </c>
      <c r="D1131" s="773" t="s">
        <v>72</v>
      </c>
      <c r="E1131" s="773"/>
      <c r="F1131" s="46"/>
      <c r="G1131" s="164" t="s">
        <v>37</v>
      </c>
      <c r="H1131" s="16" t="s">
        <v>3590</v>
      </c>
      <c r="I1131" s="16" t="s">
        <v>3591</v>
      </c>
      <c r="J1131" s="16">
        <v>2018</v>
      </c>
      <c r="K1131" s="164" t="s">
        <v>24</v>
      </c>
      <c r="L1131" s="165" t="s">
        <v>28</v>
      </c>
      <c r="M1131" s="16" t="s">
        <v>3588</v>
      </c>
      <c r="N1131" s="16" t="s">
        <v>3209</v>
      </c>
    </row>
    <row r="1132" spans="1:14" ht="15.75" customHeight="1">
      <c r="A1132" s="87" t="s">
        <v>3558</v>
      </c>
      <c r="B1132" s="780">
        <v>1131</v>
      </c>
      <c r="C1132" s="52" t="s">
        <v>3592</v>
      </c>
      <c r="D1132" s="773" t="s">
        <v>718</v>
      </c>
      <c r="E1132" s="773"/>
      <c r="F1132" s="46"/>
      <c r="G1132" s="164" t="s">
        <v>3593</v>
      </c>
      <c r="H1132" s="16" t="s">
        <v>3594</v>
      </c>
      <c r="I1132" s="16" t="s">
        <v>3595</v>
      </c>
      <c r="J1132" s="16">
        <v>2018</v>
      </c>
      <c r="K1132" s="164" t="s">
        <v>24</v>
      </c>
      <c r="L1132" s="165" t="s">
        <v>28</v>
      </c>
      <c r="M1132" s="16" t="s">
        <v>3588</v>
      </c>
      <c r="N1132" s="16" t="s">
        <v>3209</v>
      </c>
    </row>
    <row r="1133" spans="1:14" ht="15.75" customHeight="1">
      <c r="A1133" s="87" t="s">
        <v>3558</v>
      </c>
      <c r="B1133" s="780">
        <v>1132</v>
      </c>
      <c r="C1133" s="52" t="s">
        <v>3596</v>
      </c>
      <c r="D1133" s="773" t="s">
        <v>718</v>
      </c>
      <c r="E1133" s="773"/>
      <c r="F1133" s="46"/>
      <c r="G1133" s="164" t="s">
        <v>11016</v>
      </c>
      <c r="H1133" s="16" t="s">
        <v>3597</v>
      </c>
      <c r="I1133" s="16" t="s">
        <v>3598</v>
      </c>
      <c r="J1133" s="16">
        <v>2018</v>
      </c>
      <c r="K1133" s="164" t="s">
        <v>25</v>
      </c>
      <c r="L1133" s="165" t="s">
        <v>29</v>
      </c>
      <c r="M1133" s="16" t="s">
        <v>3588</v>
      </c>
      <c r="N1133" s="16" t="s">
        <v>1197</v>
      </c>
    </row>
    <row r="1134" spans="1:14" ht="15.75" customHeight="1">
      <c r="A1134" s="87" t="s">
        <v>3558</v>
      </c>
      <c r="B1134" s="780">
        <v>1133</v>
      </c>
      <c r="C1134" s="52" t="s">
        <v>3600</v>
      </c>
      <c r="D1134" s="773" t="s">
        <v>718</v>
      </c>
      <c r="E1134" s="773"/>
      <c r="F1134" s="46"/>
      <c r="G1134" s="164" t="s">
        <v>298</v>
      </c>
      <c r="H1134" s="16" t="s">
        <v>299</v>
      </c>
      <c r="I1134" s="16" t="s">
        <v>300</v>
      </c>
      <c r="J1134" s="16">
        <v>2017</v>
      </c>
      <c r="K1134" s="164" t="s">
        <v>25</v>
      </c>
      <c r="L1134" s="165" t="s">
        <v>31</v>
      </c>
      <c r="M1134" s="16" t="s">
        <v>3602</v>
      </c>
      <c r="N1134" s="16" t="s">
        <v>1197</v>
      </c>
    </row>
    <row r="1135" spans="1:14" ht="15.75" customHeight="1">
      <c r="A1135" s="87" t="s">
        <v>3558</v>
      </c>
      <c r="B1135" s="780">
        <v>1134</v>
      </c>
      <c r="C1135" s="52" t="s">
        <v>3603</v>
      </c>
      <c r="D1135" s="773" t="s">
        <v>718</v>
      </c>
      <c r="E1135" s="773"/>
      <c r="F1135" s="46"/>
      <c r="G1135" s="164" t="s">
        <v>11005</v>
      </c>
      <c r="H1135" s="16" t="s">
        <v>2660</v>
      </c>
      <c r="I1135" s="16" t="s">
        <v>3605</v>
      </c>
      <c r="J1135" s="16">
        <v>2017</v>
      </c>
      <c r="K1135" s="164" t="s">
        <v>26</v>
      </c>
      <c r="L1135" s="165" t="s">
        <v>5200</v>
      </c>
      <c r="M1135" s="16" t="s">
        <v>3578</v>
      </c>
      <c r="N1135" s="16" t="s">
        <v>1197</v>
      </c>
    </row>
    <row r="1136" spans="1:14" ht="15.75" customHeight="1">
      <c r="A1136" s="87" t="s">
        <v>3558</v>
      </c>
      <c r="B1136" s="780">
        <v>1135</v>
      </c>
      <c r="C1136" s="52" t="s">
        <v>3607</v>
      </c>
      <c r="D1136" s="773" t="s">
        <v>718</v>
      </c>
      <c r="E1136" s="773"/>
      <c r="F1136" s="46"/>
      <c r="G1136" s="164" t="s">
        <v>298</v>
      </c>
      <c r="H1136" s="16" t="s">
        <v>299</v>
      </c>
      <c r="I1136" s="16" t="s">
        <v>300</v>
      </c>
      <c r="J1136" s="16">
        <v>2017</v>
      </c>
      <c r="K1136" s="164" t="s">
        <v>25</v>
      </c>
      <c r="L1136" s="165" t="s">
        <v>31</v>
      </c>
      <c r="M1136" s="16" t="s">
        <v>3578</v>
      </c>
      <c r="N1136" s="16" t="s">
        <v>1197</v>
      </c>
    </row>
    <row r="1137" spans="1:14" ht="15.75" customHeight="1">
      <c r="A1137" s="87" t="s">
        <v>3558</v>
      </c>
      <c r="B1137" s="780">
        <v>1136</v>
      </c>
      <c r="C1137" s="52" t="s">
        <v>3609</v>
      </c>
      <c r="D1137" s="773" t="s">
        <v>718</v>
      </c>
      <c r="E1137" s="773"/>
      <c r="F1137" s="46"/>
      <c r="G1137" s="164" t="s">
        <v>753</v>
      </c>
      <c r="H1137" s="16" t="s">
        <v>799</v>
      </c>
      <c r="I1137" s="16" t="s">
        <v>800</v>
      </c>
      <c r="J1137" s="16">
        <v>2017</v>
      </c>
      <c r="K1137" s="164" t="s">
        <v>26</v>
      </c>
      <c r="L1137" s="165" t="s">
        <v>30</v>
      </c>
      <c r="M1137" s="16" t="s">
        <v>3578</v>
      </c>
      <c r="N1137" s="16" t="s">
        <v>1197</v>
      </c>
    </row>
    <row r="1138" spans="1:14" ht="15.75" customHeight="1">
      <c r="A1138" s="87" t="s">
        <v>3558</v>
      </c>
      <c r="B1138" s="780">
        <v>1137</v>
      </c>
      <c r="C1138" s="52" t="s">
        <v>3611</v>
      </c>
      <c r="D1138" s="773" t="s">
        <v>718</v>
      </c>
      <c r="E1138" s="773"/>
      <c r="F1138" s="46"/>
      <c r="G1138" s="164" t="s">
        <v>298</v>
      </c>
      <c r="H1138" s="16" t="s">
        <v>299</v>
      </c>
      <c r="I1138" s="16" t="s">
        <v>300</v>
      </c>
      <c r="J1138" s="16">
        <v>2017</v>
      </c>
      <c r="K1138" s="164" t="s">
        <v>25</v>
      </c>
      <c r="L1138" s="165" t="s">
        <v>31</v>
      </c>
      <c r="M1138" s="16" t="s">
        <v>3578</v>
      </c>
      <c r="N1138" s="16" t="s">
        <v>1197</v>
      </c>
    </row>
    <row r="1139" spans="1:14" ht="15.75" customHeight="1">
      <c r="A1139" s="87" t="s">
        <v>3558</v>
      </c>
      <c r="B1139" s="780">
        <v>1138</v>
      </c>
      <c r="C1139" s="52" t="s">
        <v>3600</v>
      </c>
      <c r="D1139" s="773" t="s">
        <v>35</v>
      </c>
      <c r="E1139" s="773"/>
      <c r="F1139" s="46"/>
      <c r="G1139" s="164" t="s">
        <v>298</v>
      </c>
      <c r="H1139" s="16" t="s">
        <v>299</v>
      </c>
      <c r="I1139" s="16" t="s">
        <v>300</v>
      </c>
      <c r="J1139" s="16">
        <v>2017</v>
      </c>
      <c r="K1139" s="164" t="s">
        <v>25</v>
      </c>
      <c r="L1139" s="165" t="s">
        <v>31</v>
      </c>
      <c r="M1139" s="16" t="s">
        <v>3578</v>
      </c>
      <c r="N1139" s="16" t="s">
        <v>1197</v>
      </c>
    </row>
    <row r="1140" spans="1:14" ht="20.25" customHeight="1">
      <c r="A1140" s="87" t="s">
        <v>3558</v>
      </c>
      <c r="B1140" s="780">
        <v>1139</v>
      </c>
      <c r="C1140" s="52" t="s">
        <v>3613</v>
      </c>
      <c r="D1140" s="773" t="s">
        <v>35</v>
      </c>
      <c r="E1140" s="773"/>
      <c r="F1140" s="46"/>
      <c r="G1140" s="164" t="s">
        <v>3614</v>
      </c>
      <c r="H1140" s="16" t="s">
        <v>3615</v>
      </c>
      <c r="I1140" s="16" t="s">
        <v>3616</v>
      </c>
      <c r="J1140" s="16">
        <v>2017</v>
      </c>
      <c r="K1140" s="164" t="s">
        <v>5200</v>
      </c>
      <c r="L1140" s="165" t="s">
        <v>5200</v>
      </c>
      <c r="M1140" s="16" t="s">
        <v>3617</v>
      </c>
      <c r="N1140" s="16" t="s">
        <v>1197</v>
      </c>
    </row>
    <row r="1141" spans="1:14" ht="29.25" customHeight="1">
      <c r="A1141" s="87" t="s">
        <v>3558</v>
      </c>
      <c r="B1141" s="780">
        <v>1140</v>
      </c>
      <c r="C1141" s="52" t="s">
        <v>3618</v>
      </c>
      <c r="D1141" s="773" t="s">
        <v>51</v>
      </c>
      <c r="E1141" s="773"/>
      <c r="F1141" s="46"/>
      <c r="G1141" s="164" t="s">
        <v>59</v>
      </c>
      <c r="H1141" s="16" t="s">
        <v>2653</v>
      </c>
      <c r="I1141" s="16" t="s">
        <v>501</v>
      </c>
      <c r="J1141" s="16">
        <v>2017</v>
      </c>
      <c r="K1141" s="164" t="s">
        <v>25</v>
      </c>
      <c r="L1141" s="165" t="s">
        <v>5200</v>
      </c>
      <c r="M1141" s="16" t="s">
        <v>3620</v>
      </c>
      <c r="N1141" s="16" t="s">
        <v>1197</v>
      </c>
    </row>
    <row r="1142" spans="1:14" ht="26.25" customHeight="1">
      <c r="A1142" s="87" t="s">
        <v>3558</v>
      </c>
      <c r="B1142" s="780">
        <v>1141</v>
      </c>
      <c r="C1142" s="52" t="s">
        <v>3621</v>
      </c>
      <c r="D1142" s="773" t="s">
        <v>718</v>
      </c>
      <c r="E1142" s="773"/>
      <c r="F1142" s="46"/>
      <c r="G1142" s="164" t="s">
        <v>11004</v>
      </c>
      <c r="H1142" s="16" t="s">
        <v>3622</v>
      </c>
      <c r="I1142" s="16" t="s">
        <v>3623</v>
      </c>
      <c r="J1142" s="16">
        <v>2017</v>
      </c>
      <c r="K1142" s="164" t="s">
        <v>26</v>
      </c>
      <c r="L1142" s="165" t="s">
        <v>30</v>
      </c>
      <c r="M1142" s="16" t="s">
        <v>3620</v>
      </c>
      <c r="N1142" s="16" t="s">
        <v>1197</v>
      </c>
    </row>
    <row r="1143" spans="1:14" ht="18" customHeight="1">
      <c r="A1143" s="87" t="s">
        <v>3558</v>
      </c>
      <c r="B1143" s="780">
        <v>1142</v>
      </c>
      <c r="C1143" s="52" t="s">
        <v>3624</v>
      </c>
      <c r="D1143" s="773" t="s">
        <v>718</v>
      </c>
      <c r="E1143" s="773" t="s">
        <v>35</v>
      </c>
      <c r="F1143" s="46"/>
      <c r="G1143" s="164" t="s">
        <v>5244</v>
      </c>
      <c r="H1143" s="16" t="s">
        <v>3626</v>
      </c>
      <c r="I1143" s="16" t="s">
        <v>3627</v>
      </c>
      <c r="J1143" s="16">
        <v>2016</v>
      </c>
      <c r="K1143" s="164" t="s">
        <v>24</v>
      </c>
      <c r="L1143" s="165" t="s">
        <v>28</v>
      </c>
      <c r="M1143" s="16" t="s">
        <v>3629</v>
      </c>
      <c r="N1143" s="16" t="s">
        <v>1197</v>
      </c>
    </row>
    <row r="1144" spans="1:14" ht="12.75" customHeight="1">
      <c r="A1144" s="87" t="s">
        <v>3558</v>
      </c>
      <c r="B1144" s="780">
        <v>1143</v>
      </c>
      <c r="C1144" s="52" t="s">
        <v>3630</v>
      </c>
      <c r="D1144" s="773" t="s">
        <v>718</v>
      </c>
      <c r="E1144" s="773"/>
      <c r="F1144" s="46"/>
      <c r="G1144" s="164" t="s">
        <v>753</v>
      </c>
      <c r="H1144" s="16" t="s">
        <v>799</v>
      </c>
      <c r="I1144" s="16" t="s">
        <v>3631</v>
      </c>
      <c r="J1144" s="16">
        <v>2016</v>
      </c>
      <c r="K1144" s="164" t="s">
        <v>26</v>
      </c>
      <c r="L1144" s="165" t="s">
        <v>30</v>
      </c>
      <c r="M1144" s="16" t="s">
        <v>3578</v>
      </c>
      <c r="N1144" s="16" t="s">
        <v>1197</v>
      </c>
    </row>
    <row r="1145" spans="1:14" ht="16.5" customHeight="1">
      <c r="A1145" s="87" t="s">
        <v>3558</v>
      </c>
      <c r="B1145" s="780">
        <v>1144</v>
      </c>
      <c r="C1145" s="52" t="s">
        <v>3633</v>
      </c>
      <c r="D1145" s="773" t="s">
        <v>718</v>
      </c>
      <c r="E1145" s="773"/>
      <c r="F1145" s="46"/>
      <c r="G1145" s="164" t="s">
        <v>59</v>
      </c>
      <c r="H1145" s="16" t="s">
        <v>3634</v>
      </c>
      <c r="I1145" s="16" t="s">
        <v>621</v>
      </c>
      <c r="J1145" s="16">
        <v>2016</v>
      </c>
      <c r="K1145" s="164" t="s">
        <v>26</v>
      </c>
      <c r="L1145" s="165" t="s">
        <v>5200</v>
      </c>
      <c r="M1145" s="16" t="s">
        <v>3636</v>
      </c>
      <c r="N1145" s="16" t="s">
        <v>1197</v>
      </c>
    </row>
    <row r="1146" spans="1:14" ht="18" customHeight="1">
      <c r="A1146" s="87" t="s">
        <v>3558</v>
      </c>
      <c r="B1146" s="780">
        <v>1145</v>
      </c>
      <c r="C1146" s="52" t="s">
        <v>3637</v>
      </c>
      <c r="D1146" s="773" t="s">
        <v>718</v>
      </c>
      <c r="E1146" s="773"/>
      <c r="F1146" s="46"/>
      <c r="G1146" s="164" t="s">
        <v>3614</v>
      </c>
      <c r="H1146" s="16" t="s">
        <v>3638</v>
      </c>
      <c r="I1146" s="16" t="s">
        <v>3639</v>
      </c>
      <c r="J1146" s="16">
        <v>2016</v>
      </c>
      <c r="K1146" s="164" t="s">
        <v>5200</v>
      </c>
      <c r="L1146" s="165" t="s">
        <v>5200</v>
      </c>
      <c r="M1146" s="16" t="s">
        <v>3617</v>
      </c>
      <c r="N1146" s="16" t="s">
        <v>1197</v>
      </c>
    </row>
    <row r="1147" spans="1:14" ht="21.75" customHeight="1">
      <c r="A1147" s="87" t="s">
        <v>3558</v>
      </c>
      <c r="B1147" s="780">
        <v>1146</v>
      </c>
      <c r="C1147" s="52" t="s">
        <v>3640</v>
      </c>
      <c r="D1147" s="773" t="s">
        <v>718</v>
      </c>
      <c r="E1147" s="773"/>
      <c r="F1147" s="46"/>
      <c r="G1147" s="164" t="s">
        <v>10999</v>
      </c>
      <c r="H1147" s="16" t="s">
        <v>992</v>
      </c>
      <c r="I1147" s="16" t="s">
        <v>993</v>
      </c>
      <c r="J1147" s="16">
        <v>2016</v>
      </c>
      <c r="K1147" s="164" t="s">
        <v>27</v>
      </c>
      <c r="L1147" s="165" t="s">
        <v>31</v>
      </c>
      <c r="M1147" s="16" t="s">
        <v>3642</v>
      </c>
      <c r="N1147" s="16" t="s">
        <v>1197</v>
      </c>
    </row>
    <row r="1148" spans="1:14" ht="15.75" customHeight="1">
      <c r="A1148" s="87" t="s">
        <v>3558</v>
      </c>
      <c r="B1148" s="780">
        <v>1147</v>
      </c>
      <c r="C1148" s="52" t="s">
        <v>3643</v>
      </c>
      <c r="D1148" s="773" t="s">
        <v>718</v>
      </c>
      <c r="E1148" s="773"/>
      <c r="F1148" s="46"/>
      <c r="G1148" s="164" t="s">
        <v>3641</v>
      </c>
      <c r="H1148" s="16" t="s">
        <v>980</v>
      </c>
      <c r="I1148" s="16" t="s">
        <v>981</v>
      </c>
      <c r="J1148" s="16">
        <v>2016</v>
      </c>
      <c r="K1148" s="164" t="s">
        <v>27</v>
      </c>
      <c r="L1148" s="165" t="s">
        <v>31</v>
      </c>
      <c r="M1148" s="16" t="s">
        <v>3578</v>
      </c>
      <c r="N1148" s="16" t="s">
        <v>1197</v>
      </c>
    </row>
    <row r="1149" spans="1:14" ht="15.75" customHeight="1">
      <c r="A1149" s="87" t="s">
        <v>3558</v>
      </c>
      <c r="B1149" s="780">
        <v>1148</v>
      </c>
      <c r="C1149" s="52" t="s">
        <v>3644</v>
      </c>
      <c r="D1149" s="773" t="s">
        <v>718</v>
      </c>
      <c r="E1149" s="773"/>
      <c r="F1149" s="46"/>
      <c r="G1149" s="164" t="s">
        <v>3614</v>
      </c>
      <c r="H1149" s="16" t="s">
        <v>3645</v>
      </c>
      <c r="I1149" s="16" t="s">
        <v>3646</v>
      </c>
      <c r="J1149" s="16">
        <v>2016</v>
      </c>
      <c r="K1149" s="164" t="s">
        <v>5200</v>
      </c>
      <c r="L1149" s="165" t="s">
        <v>5200</v>
      </c>
      <c r="M1149" s="16" t="s">
        <v>3617</v>
      </c>
      <c r="N1149" s="16" t="s">
        <v>1197</v>
      </c>
    </row>
    <row r="1150" spans="1:14" ht="15.75" customHeight="1">
      <c r="A1150" s="87" t="s">
        <v>3558</v>
      </c>
      <c r="B1150" s="780">
        <v>1149</v>
      </c>
      <c r="C1150" s="52" t="s">
        <v>3647</v>
      </c>
      <c r="D1150" s="773" t="s">
        <v>718</v>
      </c>
      <c r="E1150" s="773"/>
      <c r="F1150" s="46"/>
      <c r="G1150" s="164" t="s">
        <v>5244</v>
      </c>
      <c r="H1150" s="16" t="s">
        <v>3626</v>
      </c>
      <c r="I1150" s="16" t="s">
        <v>3648</v>
      </c>
      <c r="J1150" s="16">
        <v>2016</v>
      </c>
      <c r="K1150" s="164" t="s">
        <v>24</v>
      </c>
      <c r="L1150" s="165" t="s">
        <v>28</v>
      </c>
      <c r="M1150" s="16" t="s">
        <v>3578</v>
      </c>
      <c r="N1150" s="16" t="s">
        <v>1197</v>
      </c>
    </row>
    <row r="1151" spans="1:14" ht="15.75" customHeight="1">
      <c r="A1151" s="87" t="s">
        <v>3558</v>
      </c>
      <c r="B1151" s="780">
        <v>1150</v>
      </c>
      <c r="C1151" s="52" t="s">
        <v>3366</v>
      </c>
      <c r="D1151" s="773" t="s">
        <v>718</v>
      </c>
      <c r="E1151" s="773"/>
      <c r="F1151" s="46"/>
      <c r="G1151" s="164" t="s">
        <v>5219</v>
      </c>
      <c r="H1151" s="16" t="s">
        <v>148</v>
      </c>
      <c r="I1151" s="16" t="s">
        <v>149</v>
      </c>
      <c r="J1151" s="16">
        <v>2016</v>
      </c>
      <c r="K1151" s="164" t="s">
        <v>25</v>
      </c>
      <c r="L1151" s="165" t="s">
        <v>29</v>
      </c>
      <c r="M1151" s="16" t="s">
        <v>3649</v>
      </c>
      <c r="N1151" s="16" t="s">
        <v>1197</v>
      </c>
    </row>
    <row r="1152" spans="1:14" ht="15.75" customHeight="1">
      <c r="A1152" s="87" t="s">
        <v>3558</v>
      </c>
      <c r="B1152" s="780">
        <v>1151</v>
      </c>
      <c r="C1152" s="52" t="s">
        <v>3650</v>
      </c>
      <c r="D1152" s="773" t="s">
        <v>718</v>
      </c>
      <c r="E1152" s="773"/>
      <c r="F1152" s="46"/>
      <c r="G1152" s="164" t="s">
        <v>5244</v>
      </c>
      <c r="H1152" s="16" t="s">
        <v>3651</v>
      </c>
      <c r="I1152" s="16" t="s">
        <v>3652</v>
      </c>
      <c r="J1152" s="16">
        <v>2016</v>
      </c>
      <c r="K1152" s="164" t="s">
        <v>24</v>
      </c>
      <c r="L1152" s="165" t="s">
        <v>28</v>
      </c>
      <c r="M1152" s="16" t="s">
        <v>3654</v>
      </c>
      <c r="N1152" s="16" t="s">
        <v>1197</v>
      </c>
    </row>
    <row r="1153" spans="1:14" ht="15.75" customHeight="1">
      <c r="A1153" s="87" t="s">
        <v>3558</v>
      </c>
      <c r="B1153" s="780">
        <v>1152</v>
      </c>
      <c r="C1153" s="52" t="s">
        <v>3655</v>
      </c>
      <c r="D1153" s="773" t="s">
        <v>718</v>
      </c>
      <c r="E1153" s="773"/>
      <c r="F1153" s="46"/>
      <c r="G1153" s="164" t="s">
        <v>1358</v>
      </c>
      <c r="H1153" s="16" t="s">
        <v>3656</v>
      </c>
      <c r="I1153" s="16" t="s">
        <v>3657</v>
      </c>
      <c r="J1153" s="16">
        <v>2015</v>
      </c>
      <c r="K1153" s="164" t="s">
        <v>25</v>
      </c>
      <c r="L1153" s="165" t="s">
        <v>31</v>
      </c>
      <c r="M1153" s="16" t="s">
        <v>3659</v>
      </c>
      <c r="N1153" s="16" t="s">
        <v>1197</v>
      </c>
    </row>
    <row r="1154" spans="1:14" ht="15.75" customHeight="1">
      <c r="A1154" s="87" t="s">
        <v>3558</v>
      </c>
      <c r="B1154" s="780">
        <v>1153</v>
      </c>
      <c r="C1154" s="52" t="s">
        <v>3660</v>
      </c>
      <c r="D1154" s="773" t="s">
        <v>718</v>
      </c>
      <c r="E1154" s="773"/>
      <c r="F1154" s="46"/>
      <c r="G1154" s="164" t="s">
        <v>753</v>
      </c>
      <c r="H1154" s="16" t="s">
        <v>799</v>
      </c>
      <c r="I1154" s="16" t="s">
        <v>800</v>
      </c>
      <c r="J1154" s="16">
        <v>2015</v>
      </c>
      <c r="K1154" s="164" t="s">
        <v>25</v>
      </c>
      <c r="L1154" s="165" t="s">
        <v>30</v>
      </c>
      <c r="M1154" s="16" t="s">
        <v>3578</v>
      </c>
      <c r="N1154" s="16" t="s">
        <v>1197</v>
      </c>
    </row>
    <row r="1155" spans="1:14" ht="15.75" customHeight="1">
      <c r="A1155" s="87" t="s">
        <v>3558</v>
      </c>
      <c r="B1155" s="780">
        <v>1154</v>
      </c>
      <c r="C1155" s="52" t="s">
        <v>3661</v>
      </c>
      <c r="D1155" s="773" t="s">
        <v>718</v>
      </c>
      <c r="E1155" s="773"/>
      <c r="F1155" s="46"/>
      <c r="G1155" s="164" t="s">
        <v>5244</v>
      </c>
      <c r="H1155" s="16" t="s">
        <v>2371</v>
      </c>
      <c r="I1155" s="16" t="s">
        <v>573</v>
      </c>
      <c r="J1155" s="16">
        <v>2015</v>
      </c>
      <c r="K1155" s="164" t="s">
        <v>25</v>
      </c>
      <c r="L1155" s="165" t="s">
        <v>30</v>
      </c>
      <c r="M1155" s="16" t="s">
        <v>3663</v>
      </c>
      <c r="N1155" s="16" t="s">
        <v>1197</v>
      </c>
    </row>
    <row r="1156" spans="1:14" ht="15.75" customHeight="1">
      <c r="A1156" s="87" t="s">
        <v>3558</v>
      </c>
      <c r="B1156" s="780">
        <v>1155</v>
      </c>
      <c r="C1156" s="52" t="s">
        <v>3664</v>
      </c>
      <c r="D1156" s="773" t="s">
        <v>718</v>
      </c>
      <c r="E1156" s="773"/>
      <c r="F1156" s="46"/>
      <c r="G1156" s="164" t="s">
        <v>5219</v>
      </c>
      <c r="H1156" s="16" t="s">
        <v>2418</v>
      </c>
      <c r="I1156" s="16" t="s">
        <v>2419</v>
      </c>
      <c r="J1156" s="16">
        <v>2015</v>
      </c>
      <c r="K1156" s="164" t="s">
        <v>25</v>
      </c>
      <c r="L1156" s="165" t="s">
        <v>30</v>
      </c>
      <c r="M1156" s="16" t="s">
        <v>3666</v>
      </c>
      <c r="N1156" s="16" t="s">
        <v>1197</v>
      </c>
    </row>
    <row r="1157" spans="1:14" ht="15.75" customHeight="1">
      <c r="A1157" s="87" t="s">
        <v>3558</v>
      </c>
      <c r="B1157" s="780">
        <v>1156</v>
      </c>
      <c r="C1157" s="52" t="s">
        <v>3667</v>
      </c>
      <c r="D1157" s="773" t="s">
        <v>718</v>
      </c>
      <c r="E1157" s="773"/>
      <c r="F1157" s="46"/>
      <c r="G1157" s="164" t="s">
        <v>10999</v>
      </c>
      <c r="H1157" s="16" t="s">
        <v>3669</v>
      </c>
      <c r="I1157" s="16" t="s">
        <v>993</v>
      </c>
      <c r="J1157" s="16">
        <v>2015</v>
      </c>
      <c r="K1157" s="164" t="s">
        <v>25</v>
      </c>
      <c r="L1157" s="165" t="s">
        <v>31</v>
      </c>
      <c r="M1157" s="16" t="s">
        <v>3578</v>
      </c>
      <c r="N1157" s="16" t="s">
        <v>1197</v>
      </c>
    </row>
    <row r="1158" spans="1:14" ht="15.75" customHeight="1">
      <c r="A1158" s="87" t="s">
        <v>3558</v>
      </c>
      <c r="B1158" s="780">
        <v>1157</v>
      </c>
      <c r="C1158" s="52" t="s">
        <v>3670</v>
      </c>
      <c r="D1158" s="773" t="s">
        <v>718</v>
      </c>
      <c r="E1158" s="773"/>
      <c r="F1158" s="46"/>
      <c r="G1158" s="164" t="s">
        <v>5219</v>
      </c>
      <c r="H1158" s="16" t="s">
        <v>2418</v>
      </c>
      <c r="I1158" s="16" t="s">
        <v>2419</v>
      </c>
      <c r="J1158" s="16">
        <v>2015</v>
      </c>
      <c r="K1158" s="164" t="s">
        <v>25</v>
      </c>
      <c r="L1158" s="165" t="s">
        <v>30</v>
      </c>
      <c r="M1158" s="16" t="s">
        <v>3672</v>
      </c>
      <c r="N1158" s="16" t="s">
        <v>1197</v>
      </c>
    </row>
    <row r="1159" spans="1:14" ht="15.75" customHeight="1">
      <c r="A1159" s="87" t="s">
        <v>3558</v>
      </c>
      <c r="B1159" s="780">
        <v>1158</v>
      </c>
      <c r="C1159" s="52" t="s">
        <v>3673</v>
      </c>
      <c r="D1159" s="773" t="s">
        <v>72</v>
      </c>
      <c r="E1159" s="773"/>
      <c r="F1159" s="46"/>
      <c r="G1159" s="164" t="s">
        <v>5244</v>
      </c>
      <c r="H1159" s="16" t="s">
        <v>3674</v>
      </c>
      <c r="I1159" s="16" t="s">
        <v>573</v>
      </c>
      <c r="J1159" s="16">
        <v>2015</v>
      </c>
      <c r="K1159" s="164" t="s">
        <v>25</v>
      </c>
      <c r="L1159" s="165" t="s">
        <v>30</v>
      </c>
      <c r="M1159" s="16" t="s">
        <v>3672</v>
      </c>
      <c r="N1159" s="16" t="s">
        <v>1197</v>
      </c>
    </row>
    <row r="1160" spans="1:14" ht="15.75" customHeight="1">
      <c r="A1160" s="87" t="s">
        <v>3558</v>
      </c>
      <c r="B1160" s="780">
        <v>1159</v>
      </c>
      <c r="C1160" s="52" t="s">
        <v>3675</v>
      </c>
      <c r="D1160" s="773" t="s">
        <v>51</v>
      </c>
      <c r="E1160" s="773"/>
      <c r="F1160" s="46"/>
      <c r="G1160" s="164" t="s">
        <v>5219</v>
      </c>
      <c r="H1160" s="16" t="s">
        <v>3676</v>
      </c>
      <c r="I1160" s="16" t="s">
        <v>3677</v>
      </c>
      <c r="J1160" s="16">
        <v>2015</v>
      </c>
      <c r="K1160" s="164" t="s">
        <v>25</v>
      </c>
      <c r="L1160" s="165" t="s">
        <v>29</v>
      </c>
      <c r="M1160" s="16" t="s">
        <v>3578</v>
      </c>
      <c r="N1160" s="16" t="s">
        <v>1197</v>
      </c>
    </row>
    <row r="1161" spans="1:14" ht="15.75" customHeight="1">
      <c r="A1161" s="87" t="s">
        <v>3558</v>
      </c>
      <c r="B1161" s="780">
        <v>1160</v>
      </c>
      <c r="C1161" s="52" t="s">
        <v>3679</v>
      </c>
      <c r="D1161" s="773" t="s">
        <v>718</v>
      </c>
      <c r="E1161" s="773"/>
      <c r="F1161" s="46"/>
      <c r="G1161" s="164" t="s">
        <v>753</v>
      </c>
      <c r="H1161" s="16" t="s">
        <v>873</v>
      </c>
      <c r="I1161" s="16" t="s">
        <v>874</v>
      </c>
      <c r="J1161" s="16">
        <v>2015</v>
      </c>
      <c r="K1161" s="164" t="s">
        <v>25</v>
      </c>
      <c r="L1161" s="165" t="s">
        <v>31</v>
      </c>
      <c r="M1161" s="16" t="s">
        <v>3659</v>
      </c>
      <c r="N1161" s="16" t="s">
        <v>1197</v>
      </c>
    </row>
    <row r="1162" spans="1:14" ht="15.75" customHeight="1">
      <c r="A1162" s="87" t="s">
        <v>3558</v>
      </c>
      <c r="B1162" s="780">
        <v>1161</v>
      </c>
      <c r="C1162" s="52" t="s">
        <v>3680</v>
      </c>
      <c r="D1162" s="773" t="s">
        <v>718</v>
      </c>
      <c r="E1162" s="773"/>
      <c r="F1162" s="46"/>
      <c r="G1162" s="164" t="s">
        <v>59</v>
      </c>
      <c r="H1162" s="16" t="s">
        <v>523</v>
      </c>
      <c r="I1162" s="16" t="s">
        <v>447</v>
      </c>
      <c r="J1162" s="16">
        <v>2015</v>
      </c>
      <c r="K1162" s="164" t="s">
        <v>27</v>
      </c>
      <c r="L1162" s="165" t="s">
        <v>5200</v>
      </c>
      <c r="M1162" s="16" t="s">
        <v>3681</v>
      </c>
      <c r="N1162" s="16" t="s">
        <v>1197</v>
      </c>
    </row>
    <row r="1163" spans="1:14" ht="15.75" customHeight="1">
      <c r="A1163" s="87" t="s">
        <v>3558</v>
      </c>
      <c r="B1163" s="780">
        <v>1162</v>
      </c>
      <c r="C1163" s="52" t="s">
        <v>3682</v>
      </c>
      <c r="D1163" s="773" t="s">
        <v>35</v>
      </c>
      <c r="E1163" s="773"/>
      <c r="F1163" s="46"/>
      <c r="G1163" s="164" t="s">
        <v>1759</v>
      </c>
      <c r="H1163" s="16" t="s">
        <v>3683</v>
      </c>
      <c r="I1163" s="16" t="s">
        <v>3684</v>
      </c>
      <c r="J1163" s="16">
        <v>2015</v>
      </c>
      <c r="K1163" s="164" t="s">
        <v>27</v>
      </c>
      <c r="L1163" s="165" t="s">
        <v>31</v>
      </c>
      <c r="M1163" s="16" t="s">
        <v>3588</v>
      </c>
      <c r="N1163" s="16" t="s">
        <v>1197</v>
      </c>
    </row>
    <row r="1164" spans="1:14" ht="15.75" customHeight="1">
      <c r="A1164" s="87" t="s">
        <v>3558</v>
      </c>
      <c r="B1164" s="780">
        <v>1163</v>
      </c>
      <c r="C1164" s="52" t="s">
        <v>3441</v>
      </c>
      <c r="D1164" s="773" t="s">
        <v>718</v>
      </c>
      <c r="E1164" s="773"/>
      <c r="F1164" s="46"/>
      <c r="G1164" s="164" t="s">
        <v>5244</v>
      </c>
      <c r="H1164" s="16" t="s">
        <v>2371</v>
      </c>
      <c r="I1164" s="16" t="s">
        <v>573</v>
      </c>
      <c r="J1164" s="16">
        <v>2015</v>
      </c>
      <c r="K1164" s="164" t="s">
        <v>25</v>
      </c>
      <c r="L1164" s="165" t="s">
        <v>30</v>
      </c>
      <c r="M1164" s="16" t="s">
        <v>3649</v>
      </c>
      <c r="N1164" s="16" t="s">
        <v>1197</v>
      </c>
    </row>
    <row r="1165" spans="1:14" ht="15.75" customHeight="1">
      <c r="A1165" s="87" t="s">
        <v>3558</v>
      </c>
      <c r="B1165" s="780">
        <v>1164</v>
      </c>
      <c r="C1165" s="52" t="s">
        <v>3686</v>
      </c>
      <c r="D1165" s="773" t="s">
        <v>718</v>
      </c>
      <c r="E1165" s="773"/>
      <c r="F1165" s="46"/>
      <c r="G1165" s="164" t="s">
        <v>3593</v>
      </c>
      <c r="H1165" s="16" t="s">
        <v>3687</v>
      </c>
      <c r="I1165" s="16" t="s">
        <v>3688</v>
      </c>
      <c r="J1165" s="16">
        <v>2015</v>
      </c>
      <c r="K1165" s="164" t="s">
        <v>25</v>
      </c>
      <c r="L1165" s="165" t="s">
        <v>28</v>
      </c>
      <c r="M1165" s="16" t="s">
        <v>3588</v>
      </c>
      <c r="N1165" s="16" t="s">
        <v>1197</v>
      </c>
    </row>
    <row r="1166" spans="1:14" ht="15.75" customHeight="1">
      <c r="A1166" s="87" t="s">
        <v>3558</v>
      </c>
      <c r="B1166" s="780">
        <v>1165</v>
      </c>
      <c r="C1166" s="52" t="s">
        <v>3690</v>
      </c>
      <c r="D1166" s="773" t="s">
        <v>718</v>
      </c>
      <c r="E1166" s="773"/>
      <c r="F1166" s="46"/>
      <c r="G1166" s="164" t="s">
        <v>11007</v>
      </c>
      <c r="H1166" s="16" t="s">
        <v>3691</v>
      </c>
      <c r="I1166" s="16" t="s">
        <v>3692</v>
      </c>
      <c r="J1166" s="16">
        <v>2015</v>
      </c>
      <c r="K1166" s="164" t="s">
        <v>25</v>
      </c>
      <c r="L1166" s="165" t="s">
        <v>31</v>
      </c>
      <c r="M1166" s="16" t="s">
        <v>3588</v>
      </c>
      <c r="N1166" s="16" t="s">
        <v>1197</v>
      </c>
    </row>
    <row r="1167" spans="1:14" ht="15.75" customHeight="1">
      <c r="A1167" s="87" t="s">
        <v>3558</v>
      </c>
      <c r="B1167" s="780">
        <v>1166</v>
      </c>
      <c r="C1167" s="52" t="s">
        <v>3694</v>
      </c>
      <c r="D1167" s="772" t="s">
        <v>35</v>
      </c>
      <c r="E1167" s="772"/>
      <c r="F1167" s="46"/>
      <c r="G1167" s="164" t="s">
        <v>190</v>
      </c>
      <c r="H1167" s="16" t="s">
        <v>826</v>
      </c>
      <c r="I1167" s="16" t="s">
        <v>827</v>
      </c>
      <c r="J1167" s="16">
        <v>2015</v>
      </c>
      <c r="K1167" s="164" t="s">
        <v>25</v>
      </c>
      <c r="L1167" s="165" t="s">
        <v>30</v>
      </c>
      <c r="M1167" s="16" t="s">
        <v>3578</v>
      </c>
      <c r="N1167" s="16" t="s">
        <v>1197</v>
      </c>
    </row>
    <row r="1168" spans="1:14" ht="15.75" customHeight="1">
      <c r="A1168" s="87" t="s">
        <v>3558</v>
      </c>
      <c r="B1168" s="780">
        <v>1167</v>
      </c>
      <c r="C1168" s="52" t="s">
        <v>3696</v>
      </c>
      <c r="D1168" s="773" t="s">
        <v>2247</v>
      </c>
      <c r="E1168" s="773"/>
      <c r="F1168" s="46"/>
      <c r="G1168" s="164" t="s">
        <v>3593</v>
      </c>
      <c r="H1168" s="16" t="s">
        <v>3697</v>
      </c>
      <c r="I1168" s="16" t="s">
        <v>1212</v>
      </c>
      <c r="J1168" s="16">
        <v>2015</v>
      </c>
      <c r="K1168" s="164" t="s">
        <v>25</v>
      </c>
      <c r="L1168" s="165" t="s">
        <v>29</v>
      </c>
      <c r="M1168" s="16" t="s">
        <v>3588</v>
      </c>
      <c r="N1168" s="16" t="s">
        <v>1197</v>
      </c>
    </row>
    <row r="1169" spans="1:14" ht="15.75" customHeight="1">
      <c r="A1169" s="87" t="s">
        <v>3558</v>
      </c>
      <c r="B1169" s="780">
        <v>1168</v>
      </c>
      <c r="C1169" s="52" t="s">
        <v>3699</v>
      </c>
      <c r="D1169" s="773" t="s">
        <v>35</v>
      </c>
      <c r="E1169" s="773"/>
      <c r="F1169" s="46"/>
      <c r="G1169" s="164" t="s">
        <v>3614</v>
      </c>
      <c r="H1169" s="16" t="s">
        <v>3700</v>
      </c>
      <c r="I1169" s="16" t="s">
        <v>3701</v>
      </c>
      <c r="J1169" s="16">
        <v>2015</v>
      </c>
      <c r="K1169" s="164" t="s">
        <v>24</v>
      </c>
      <c r="L1169" s="165" t="s">
        <v>31</v>
      </c>
      <c r="M1169" s="16" t="s">
        <v>3617</v>
      </c>
      <c r="N1169" s="16" t="s">
        <v>1197</v>
      </c>
    </row>
    <row r="1170" spans="1:14" ht="15" customHeight="1">
      <c r="A1170" s="87" t="s">
        <v>3558</v>
      </c>
      <c r="B1170" s="780">
        <v>1169</v>
      </c>
      <c r="C1170" s="52" t="s">
        <v>3505</v>
      </c>
      <c r="D1170" s="773" t="s">
        <v>35</v>
      </c>
      <c r="E1170" s="773"/>
      <c r="F1170" s="46"/>
      <c r="G1170" s="164" t="s">
        <v>3593</v>
      </c>
      <c r="H1170" s="16" t="s">
        <v>3506</v>
      </c>
      <c r="I1170" s="16" t="s">
        <v>905</v>
      </c>
      <c r="J1170" s="16">
        <v>2015</v>
      </c>
      <c r="K1170" s="164" t="s">
        <v>24</v>
      </c>
      <c r="L1170" s="165" t="s">
        <v>28</v>
      </c>
      <c r="M1170" s="16" t="s">
        <v>3703</v>
      </c>
      <c r="N1170" s="16" t="s">
        <v>1197</v>
      </c>
    </row>
    <row r="1171" spans="1:14" ht="15" customHeight="1">
      <c r="A1171" s="87" t="s">
        <v>3558</v>
      </c>
      <c r="B1171" s="780">
        <v>1170</v>
      </c>
      <c r="C1171" s="52" t="s">
        <v>3704</v>
      </c>
      <c r="D1171" s="773" t="s">
        <v>718</v>
      </c>
      <c r="E1171" s="773"/>
      <c r="F1171" s="46"/>
      <c r="G1171" s="164" t="s">
        <v>59</v>
      </c>
      <c r="H1171" s="16" t="s">
        <v>1967</v>
      </c>
      <c r="I1171" s="16" t="s">
        <v>621</v>
      </c>
      <c r="J1171" s="16">
        <v>2015</v>
      </c>
      <c r="K1171" s="164" t="s">
        <v>27</v>
      </c>
      <c r="L1171" s="165" t="s">
        <v>5200</v>
      </c>
      <c r="M1171" s="16" t="s">
        <v>3706</v>
      </c>
      <c r="N1171" s="16" t="s">
        <v>1197</v>
      </c>
    </row>
    <row r="1172" spans="1:14" ht="15" customHeight="1">
      <c r="A1172" s="87" t="s">
        <v>3558</v>
      </c>
      <c r="B1172" s="780">
        <v>1171</v>
      </c>
      <c r="C1172" s="52" t="s">
        <v>3707</v>
      </c>
      <c r="D1172" s="773" t="s">
        <v>718</v>
      </c>
      <c r="E1172" s="773"/>
      <c r="F1172" s="46"/>
      <c r="G1172" s="164" t="s">
        <v>753</v>
      </c>
      <c r="H1172" s="16" t="s">
        <v>3708</v>
      </c>
      <c r="I1172" s="16" t="s">
        <v>3709</v>
      </c>
      <c r="J1172" s="16">
        <v>2014</v>
      </c>
      <c r="K1172" s="164" t="s">
        <v>26</v>
      </c>
      <c r="L1172" s="165" t="s">
        <v>30</v>
      </c>
      <c r="M1172" s="16" t="s">
        <v>3578</v>
      </c>
      <c r="N1172" s="16" t="s">
        <v>1197</v>
      </c>
    </row>
    <row r="1173" spans="1:14" ht="15" customHeight="1">
      <c r="A1173" s="87" t="s">
        <v>3558</v>
      </c>
      <c r="B1173" s="780">
        <v>1172</v>
      </c>
      <c r="C1173" s="52" t="s">
        <v>3710</v>
      </c>
      <c r="D1173" s="773" t="s">
        <v>718</v>
      </c>
      <c r="E1173" s="773"/>
      <c r="F1173" s="46"/>
      <c r="G1173" s="164" t="s">
        <v>1358</v>
      </c>
      <c r="H1173" s="16" t="s">
        <v>3656</v>
      </c>
      <c r="I1173" s="16" t="s">
        <v>3657</v>
      </c>
      <c r="J1173" s="16">
        <v>2014</v>
      </c>
      <c r="K1173" s="164" t="s">
        <v>25</v>
      </c>
      <c r="L1173" s="165" t="s">
        <v>31</v>
      </c>
      <c r="M1173" s="16" t="s">
        <v>3578</v>
      </c>
      <c r="N1173" s="16" t="s">
        <v>1197</v>
      </c>
    </row>
    <row r="1174" spans="1:14" ht="15" customHeight="1">
      <c r="A1174" s="87" t="s">
        <v>3558</v>
      </c>
      <c r="B1174" s="780">
        <v>1173</v>
      </c>
      <c r="C1174" s="52" t="s">
        <v>3712</v>
      </c>
      <c r="D1174" s="773" t="s">
        <v>718</v>
      </c>
      <c r="E1174" s="773"/>
      <c r="F1174" s="46"/>
      <c r="G1174" s="164" t="s">
        <v>59</v>
      </c>
      <c r="H1174" s="16" t="s">
        <v>523</v>
      </c>
      <c r="I1174" s="16" t="s">
        <v>447</v>
      </c>
      <c r="J1174" s="16">
        <v>2014</v>
      </c>
      <c r="K1174" s="164" t="s">
        <v>27</v>
      </c>
      <c r="L1174" s="165" t="s">
        <v>5200</v>
      </c>
      <c r="M1174" s="16" t="s">
        <v>3620</v>
      </c>
      <c r="N1174" s="16" t="s">
        <v>1197</v>
      </c>
    </row>
    <row r="1175" spans="1:14" ht="15" customHeight="1">
      <c r="A1175" s="87" t="s">
        <v>3558</v>
      </c>
      <c r="B1175" s="780">
        <v>1174</v>
      </c>
      <c r="C1175" s="52" t="s">
        <v>3713</v>
      </c>
      <c r="D1175" s="773" t="s">
        <v>35</v>
      </c>
      <c r="E1175" s="773"/>
      <c r="F1175" s="46"/>
      <c r="G1175" s="164" t="s">
        <v>59</v>
      </c>
      <c r="H1175" s="16" t="s">
        <v>804</v>
      </c>
      <c r="I1175" s="16" t="s">
        <v>805</v>
      </c>
      <c r="J1175" s="16">
        <v>2014</v>
      </c>
      <c r="K1175" s="164" t="s">
        <v>25</v>
      </c>
      <c r="L1175" s="165" t="s">
        <v>5200</v>
      </c>
      <c r="M1175" s="16" t="s">
        <v>3659</v>
      </c>
      <c r="N1175" s="16" t="s">
        <v>1197</v>
      </c>
    </row>
    <row r="1176" spans="1:14" ht="15" customHeight="1">
      <c r="A1176" s="87" t="s">
        <v>3558</v>
      </c>
      <c r="B1176" s="780">
        <v>1175</v>
      </c>
      <c r="C1176" s="52" t="s">
        <v>3715</v>
      </c>
      <c r="D1176" s="773" t="s">
        <v>35</v>
      </c>
      <c r="E1176" s="773"/>
      <c r="F1176" s="46"/>
      <c r="G1176" s="164" t="s">
        <v>753</v>
      </c>
      <c r="H1176" s="16" t="s">
        <v>3716</v>
      </c>
      <c r="I1176" s="16" t="s">
        <v>874</v>
      </c>
      <c r="J1176" s="16">
        <v>2014</v>
      </c>
      <c r="K1176" s="164" t="s">
        <v>25</v>
      </c>
      <c r="L1176" s="165" t="s">
        <v>31</v>
      </c>
      <c r="M1176" s="16" t="s">
        <v>3578</v>
      </c>
      <c r="N1176" s="16" t="s">
        <v>1197</v>
      </c>
    </row>
    <row r="1177" spans="1:14" ht="15" customHeight="1">
      <c r="A1177" s="87" t="s">
        <v>3558</v>
      </c>
      <c r="B1177" s="780">
        <v>1176</v>
      </c>
      <c r="C1177" s="52" t="s">
        <v>3717</v>
      </c>
      <c r="D1177" s="773" t="s">
        <v>718</v>
      </c>
      <c r="E1177" s="773"/>
      <c r="F1177" s="46"/>
      <c r="G1177" s="164" t="s">
        <v>59</v>
      </c>
      <c r="H1177" s="16" t="s">
        <v>523</v>
      </c>
      <c r="I1177" s="16" t="s">
        <v>447</v>
      </c>
      <c r="J1177" s="16">
        <v>2014</v>
      </c>
      <c r="K1177" s="164" t="s">
        <v>27</v>
      </c>
      <c r="L1177" s="165" t="s">
        <v>5200</v>
      </c>
      <c r="M1177" s="16" t="s">
        <v>3578</v>
      </c>
      <c r="N1177" s="16" t="s">
        <v>1197</v>
      </c>
    </row>
    <row r="1178" spans="1:14" ht="15" customHeight="1">
      <c r="A1178" s="87" t="s">
        <v>3558</v>
      </c>
      <c r="B1178" s="780">
        <v>1177</v>
      </c>
      <c r="C1178" s="52" t="s">
        <v>3718</v>
      </c>
      <c r="D1178" s="773" t="s">
        <v>51</v>
      </c>
      <c r="E1178" s="773"/>
      <c r="F1178" s="46"/>
      <c r="G1178" s="164" t="s">
        <v>59</v>
      </c>
      <c r="H1178" s="16" t="s">
        <v>804</v>
      </c>
      <c r="I1178" s="16" t="s">
        <v>1986</v>
      </c>
      <c r="J1178" s="16">
        <v>2014</v>
      </c>
      <c r="K1178" s="164" t="s">
        <v>25</v>
      </c>
      <c r="L1178" s="165" t="s">
        <v>5200</v>
      </c>
      <c r="M1178" s="16" t="s">
        <v>3719</v>
      </c>
      <c r="N1178" s="16" t="s">
        <v>1197</v>
      </c>
    </row>
    <row r="1179" spans="1:14" ht="15" customHeight="1">
      <c r="A1179" s="87" t="s">
        <v>3558</v>
      </c>
      <c r="B1179" s="780">
        <v>1178</v>
      </c>
      <c r="C1179" s="52" t="s">
        <v>3720</v>
      </c>
      <c r="D1179" s="773" t="s">
        <v>718</v>
      </c>
      <c r="E1179" s="773"/>
      <c r="F1179" s="46"/>
      <c r="G1179" s="164" t="s">
        <v>59</v>
      </c>
      <c r="H1179" s="16" t="s">
        <v>3721</v>
      </c>
      <c r="I1179" s="16" t="s">
        <v>621</v>
      </c>
      <c r="J1179" s="16">
        <v>2014</v>
      </c>
      <c r="K1179" s="164" t="s">
        <v>26</v>
      </c>
      <c r="L1179" s="165" t="s">
        <v>5200</v>
      </c>
      <c r="M1179" s="16" t="s">
        <v>3620</v>
      </c>
      <c r="N1179" s="16" t="s">
        <v>1197</v>
      </c>
    </row>
    <row r="1180" spans="1:14" ht="15" customHeight="1">
      <c r="A1180" s="87" t="s">
        <v>3558</v>
      </c>
      <c r="B1180" s="780">
        <v>1179</v>
      </c>
      <c r="C1180" s="52" t="s">
        <v>3723</v>
      </c>
      <c r="D1180" s="773" t="s">
        <v>718</v>
      </c>
      <c r="E1180" s="773"/>
      <c r="F1180" s="46"/>
      <c r="G1180" s="164" t="s">
        <v>37</v>
      </c>
      <c r="H1180" s="16" t="s">
        <v>3724</v>
      </c>
      <c r="I1180" s="16" t="s">
        <v>3084</v>
      </c>
      <c r="J1180" s="16">
        <v>2014</v>
      </c>
      <c r="K1180" s="164" t="s">
        <v>24</v>
      </c>
      <c r="L1180" s="165" t="s">
        <v>29</v>
      </c>
      <c r="M1180" s="16" t="s">
        <v>3726</v>
      </c>
      <c r="N1180" s="16" t="s">
        <v>1197</v>
      </c>
    </row>
    <row r="1181" spans="1:14" ht="15" customHeight="1">
      <c r="A1181" s="87" t="s">
        <v>3558</v>
      </c>
      <c r="B1181" s="780">
        <v>1180</v>
      </c>
      <c r="C1181" s="52" t="s">
        <v>3727</v>
      </c>
      <c r="D1181" s="772" t="s">
        <v>718</v>
      </c>
      <c r="E1181" s="772"/>
      <c r="F1181" s="46"/>
      <c r="G1181" s="164" t="s">
        <v>5219</v>
      </c>
      <c r="H1181" s="16" t="s">
        <v>2418</v>
      </c>
      <c r="I1181" s="16" t="s">
        <v>2419</v>
      </c>
      <c r="J1181" s="16">
        <v>2014</v>
      </c>
      <c r="K1181" s="164" t="s">
        <v>25</v>
      </c>
      <c r="L1181" s="165" t="s">
        <v>29</v>
      </c>
      <c r="M1181" s="16" t="s">
        <v>3728</v>
      </c>
      <c r="N1181" s="16" t="s">
        <v>1197</v>
      </c>
    </row>
    <row r="1182" spans="1:14" ht="15" customHeight="1">
      <c r="A1182" s="87" t="s">
        <v>3558</v>
      </c>
      <c r="B1182" s="780">
        <v>1181</v>
      </c>
      <c r="C1182" s="52" t="s">
        <v>3729</v>
      </c>
      <c r="D1182" s="773" t="s">
        <v>718</v>
      </c>
      <c r="E1182" s="773"/>
      <c r="F1182" s="46"/>
      <c r="G1182" s="164" t="s">
        <v>5219</v>
      </c>
      <c r="H1182" s="16" t="s">
        <v>2418</v>
      </c>
      <c r="I1182" s="16" t="s">
        <v>2419</v>
      </c>
      <c r="J1182" s="16">
        <v>2014</v>
      </c>
      <c r="K1182" s="164" t="s">
        <v>25</v>
      </c>
      <c r="L1182" s="165" t="s">
        <v>29</v>
      </c>
      <c r="M1182" s="16" t="s">
        <v>3578</v>
      </c>
      <c r="N1182" s="16" t="s">
        <v>1197</v>
      </c>
    </row>
    <row r="1183" spans="1:14" ht="15" customHeight="1">
      <c r="A1183" s="87" t="s">
        <v>3558</v>
      </c>
      <c r="B1183" s="780">
        <v>1182</v>
      </c>
      <c r="C1183" s="52" t="s">
        <v>3730</v>
      </c>
      <c r="D1183" s="773" t="s">
        <v>718</v>
      </c>
      <c r="E1183" s="773" t="s">
        <v>35</v>
      </c>
      <c r="F1183" s="46"/>
      <c r="G1183" s="164" t="s">
        <v>59</v>
      </c>
      <c r="H1183" s="16" t="s">
        <v>804</v>
      </c>
      <c r="I1183" s="16" t="s">
        <v>805</v>
      </c>
      <c r="J1183" s="16">
        <v>2014</v>
      </c>
      <c r="K1183" s="164" t="s">
        <v>27</v>
      </c>
      <c r="L1183" s="165" t="s">
        <v>5200</v>
      </c>
      <c r="M1183" s="16" t="s">
        <v>3578</v>
      </c>
      <c r="N1183" s="16" t="s">
        <v>1197</v>
      </c>
    </row>
    <row r="1184" spans="1:14" ht="15" customHeight="1">
      <c r="A1184" s="87" t="s">
        <v>3558</v>
      </c>
      <c r="B1184" s="780">
        <v>1183</v>
      </c>
      <c r="C1184" s="52" t="s">
        <v>3731</v>
      </c>
      <c r="D1184" s="773" t="s">
        <v>35</v>
      </c>
      <c r="E1184" s="773"/>
      <c r="F1184" s="46"/>
      <c r="G1184" s="164" t="s">
        <v>59</v>
      </c>
      <c r="H1184" s="16" t="s">
        <v>1467</v>
      </c>
      <c r="I1184" s="16" t="s">
        <v>1468</v>
      </c>
      <c r="J1184" s="16">
        <v>2014</v>
      </c>
      <c r="K1184" s="164" t="s">
        <v>24</v>
      </c>
      <c r="L1184" s="165" t="s">
        <v>29</v>
      </c>
      <c r="M1184" s="16" t="s">
        <v>3732</v>
      </c>
      <c r="N1184" s="16" t="s">
        <v>1197</v>
      </c>
    </row>
    <row r="1185" spans="1:14" ht="15" customHeight="1">
      <c r="A1185" s="87" t="s">
        <v>3558</v>
      </c>
      <c r="B1185" s="780">
        <v>1184</v>
      </c>
      <c r="C1185" s="52" t="s">
        <v>1727</v>
      </c>
      <c r="D1185" s="773" t="s">
        <v>72</v>
      </c>
      <c r="E1185" s="773"/>
      <c r="F1185" s="46"/>
      <c r="G1185" s="164" t="s">
        <v>5244</v>
      </c>
      <c r="H1185" s="16" t="s">
        <v>2371</v>
      </c>
      <c r="I1185" s="16" t="s">
        <v>573</v>
      </c>
      <c r="J1185" s="16">
        <v>2014</v>
      </c>
      <c r="K1185" s="164" t="s">
        <v>25</v>
      </c>
      <c r="L1185" s="165" t="s">
        <v>29</v>
      </c>
      <c r="M1185" s="16" t="s">
        <v>3734</v>
      </c>
      <c r="N1185" s="16" t="s">
        <v>1197</v>
      </c>
    </row>
    <row r="1186" spans="1:14" ht="15" customHeight="1">
      <c r="A1186" s="87" t="s">
        <v>3558</v>
      </c>
      <c r="B1186" s="780">
        <v>1185</v>
      </c>
      <c r="C1186" s="52" t="s">
        <v>3735</v>
      </c>
      <c r="D1186" s="773" t="s">
        <v>35</v>
      </c>
      <c r="E1186" s="773" t="s">
        <v>51</v>
      </c>
      <c r="F1186" s="46"/>
      <c r="G1186" s="164" t="s">
        <v>37</v>
      </c>
      <c r="H1186" s="16" t="s">
        <v>3736</v>
      </c>
      <c r="I1186" s="16" t="s">
        <v>3737</v>
      </c>
      <c r="J1186" s="16">
        <v>2014</v>
      </c>
      <c r="K1186" s="164" t="s">
        <v>25</v>
      </c>
      <c r="L1186" s="165" t="s">
        <v>30</v>
      </c>
      <c r="M1186" s="16" t="s">
        <v>3739</v>
      </c>
      <c r="N1186" s="16" t="s">
        <v>1197</v>
      </c>
    </row>
    <row r="1187" spans="1:14" ht="15" customHeight="1">
      <c r="A1187" s="87" t="s">
        <v>3558</v>
      </c>
      <c r="B1187" s="780">
        <v>1186</v>
      </c>
      <c r="C1187" s="52" t="s">
        <v>3740</v>
      </c>
      <c r="D1187" s="773" t="s">
        <v>718</v>
      </c>
      <c r="E1187" s="773"/>
      <c r="F1187" s="46"/>
      <c r="G1187" s="164" t="s">
        <v>11000</v>
      </c>
      <c r="H1187" s="16" t="s">
        <v>1057</v>
      </c>
      <c r="I1187" s="16" t="s">
        <v>3741</v>
      </c>
      <c r="J1187" s="16">
        <v>2014</v>
      </c>
      <c r="K1187" s="164" t="s">
        <v>25</v>
      </c>
      <c r="L1187" s="165" t="s">
        <v>31</v>
      </c>
      <c r="M1187" s="16" t="s">
        <v>79</v>
      </c>
      <c r="N1187" s="16" t="s">
        <v>1197</v>
      </c>
    </row>
    <row r="1188" spans="1:14" ht="15" customHeight="1">
      <c r="A1188" s="87" t="s">
        <v>3558</v>
      </c>
      <c r="B1188" s="780">
        <v>1187</v>
      </c>
      <c r="C1188" s="52" t="s">
        <v>3742</v>
      </c>
      <c r="D1188" s="773" t="s">
        <v>718</v>
      </c>
      <c r="E1188" s="773"/>
      <c r="F1188" s="46"/>
      <c r="G1188" s="164" t="s">
        <v>11007</v>
      </c>
      <c r="H1188" s="16" t="s">
        <v>3743</v>
      </c>
      <c r="I1188" s="16" t="s">
        <v>3744</v>
      </c>
      <c r="J1188" s="16">
        <v>2014</v>
      </c>
      <c r="K1188" s="164" t="s">
        <v>25</v>
      </c>
      <c r="L1188" s="165" t="s">
        <v>31</v>
      </c>
      <c r="M1188" s="16" t="s">
        <v>3745</v>
      </c>
      <c r="N1188" s="16" t="s">
        <v>1197</v>
      </c>
    </row>
    <row r="1189" spans="1:14" ht="15" customHeight="1">
      <c r="A1189" s="87" t="s">
        <v>3558</v>
      </c>
      <c r="B1189" s="780">
        <v>1188</v>
      </c>
      <c r="C1189" s="52" t="s">
        <v>3746</v>
      </c>
      <c r="D1189" s="773" t="s">
        <v>51</v>
      </c>
      <c r="E1189" s="773"/>
      <c r="F1189" s="46"/>
      <c r="G1189" s="164" t="s">
        <v>5219</v>
      </c>
      <c r="H1189" s="16" t="s">
        <v>148</v>
      </c>
      <c r="I1189" s="16" t="s">
        <v>149</v>
      </c>
      <c r="J1189" s="16">
        <v>2014</v>
      </c>
      <c r="K1189" s="164" t="s">
        <v>24</v>
      </c>
      <c r="L1189" s="165" t="s">
        <v>29</v>
      </c>
      <c r="M1189" s="16" t="s">
        <v>3747</v>
      </c>
      <c r="N1189" s="16" t="s">
        <v>1197</v>
      </c>
    </row>
    <row r="1190" spans="1:14" ht="15" customHeight="1">
      <c r="A1190" s="87" t="s">
        <v>3558</v>
      </c>
      <c r="B1190" s="780">
        <v>1189</v>
      </c>
      <c r="C1190" s="52" t="s">
        <v>3748</v>
      </c>
      <c r="D1190" s="773" t="s">
        <v>51</v>
      </c>
      <c r="E1190" s="773"/>
      <c r="F1190" s="46"/>
      <c r="G1190" s="164" t="s">
        <v>3593</v>
      </c>
      <c r="H1190" s="16" t="s">
        <v>3749</v>
      </c>
      <c r="I1190" s="16" t="s">
        <v>3750</v>
      </c>
      <c r="J1190" s="16">
        <v>2014</v>
      </c>
      <c r="K1190" s="164" t="s">
        <v>24</v>
      </c>
      <c r="L1190" s="165" t="s">
        <v>28</v>
      </c>
      <c r="M1190" s="16" t="s">
        <v>3726</v>
      </c>
      <c r="N1190" s="16" t="s">
        <v>1197</v>
      </c>
    </row>
    <row r="1191" spans="1:14" ht="15" customHeight="1">
      <c r="A1191" s="87" t="s">
        <v>3558</v>
      </c>
      <c r="B1191" s="780">
        <v>1190</v>
      </c>
      <c r="C1191" s="52" t="s">
        <v>3752</v>
      </c>
      <c r="D1191" s="773" t="s">
        <v>718</v>
      </c>
      <c r="E1191" s="773"/>
      <c r="F1191" s="46"/>
      <c r="G1191" s="164" t="s">
        <v>5244</v>
      </c>
      <c r="H1191" s="16" t="s">
        <v>3753</v>
      </c>
      <c r="I1191" s="16" t="s">
        <v>3754</v>
      </c>
      <c r="J1191" s="16">
        <v>2014</v>
      </c>
      <c r="K1191" s="164" t="s">
        <v>5200</v>
      </c>
      <c r="L1191" s="165" t="s">
        <v>5200</v>
      </c>
      <c r="M1191" s="16" t="s">
        <v>3588</v>
      </c>
      <c r="N1191" s="16" t="s">
        <v>1197</v>
      </c>
    </row>
    <row r="1192" spans="1:14" ht="15" customHeight="1">
      <c r="A1192" s="87" t="s">
        <v>3558</v>
      </c>
      <c r="B1192" s="780">
        <v>1191</v>
      </c>
      <c r="C1192" s="52" t="s">
        <v>3756</v>
      </c>
      <c r="D1192" s="773" t="s">
        <v>718</v>
      </c>
      <c r="E1192" s="773"/>
      <c r="F1192" s="46"/>
      <c r="G1192" s="164" t="s">
        <v>37</v>
      </c>
      <c r="H1192" s="16" t="s">
        <v>1480</v>
      </c>
      <c r="I1192" s="16" t="s">
        <v>245</v>
      </c>
      <c r="J1192" s="16">
        <v>2014</v>
      </c>
      <c r="K1192" s="164" t="s">
        <v>24</v>
      </c>
      <c r="L1192" s="165" t="s">
        <v>28</v>
      </c>
      <c r="M1192" s="16" t="s">
        <v>3726</v>
      </c>
      <c r="N1192" s="16" t="s">
        <v>1197</v>
      </c>
    </row>
    <row r="1193" spans="1:14" ht="15" customHeight="1">
      <c r="A1193" s="87" t="s">
        <v>3558</v>
      </c>
      <c r="B1193" s="780">
        <v>1192</v>
      </c>
      <c r="C1193" s="52" t="s">
        <v>3758</v>
      </c>
      <c r="D1193" s="773" t="s">
        <v>718</v>
      </c>
      <c r="E1193" s="773"/>
      <c r="F1193" s="46"/>
      <c r="G1193" s="164" t="s">
        <v>37</v>
      </c>
      <c r="H1193" s="16" t="s">
        <v>1480</v>
      </c>
      <c r="I1193" s="16" t="s">
        <v>245</v>
      </c>
      <c r="J1193" s="16">
        <v>2014</v>
      </c>
      <c r="K1193" s="164" t="s">
        <v>24</v>
      </c>
      <c r="L1193" s="165" t="s">
        <v>28</v>
      </c>
      <c r="M1193" s="16" t="s">
        <v>3760</v>
      </c>
      <c r="N1193" s="16" t="s">
        <v>1197</v>
      </c>
    </row>
    <row r="1194" spans="1:14" ht="15" customHeight="1">
      <c r="A1194" s="87" t="s">
        <v>3558</v>
      </c>
      <c r="B1194" s="780">
        <v>1193</v>
      </c>
      <c r="C1194" s="52" t="s">
        <v>3761</v>
      </c>
      <c r="D1194" s="773" t="s">
        <v>51</v>
      </c>
      <c r="E1194" s="773"/>
      <c r="F1194" s="46"/>
      <c r="G1194" s="164" t="s">
        <v>59</v>
      </c>
      <c r="H1194" s="16" t="s">
        <v>523</v>
      </c>
      <c r="I1194" s="16" t="s">
        <v>3762</v>
      </c>
      <c r="J1194" s="16">
        <v>2013</v>
      </c>
      <c r="K1194" s="164" t="s">
        <v>27</v>
      </c>
      <c r="L1194" s="165" t="s">
        <v>5200</v>
      </c>
      <c r="M1194" s="16" t="s">
        <v>3578</v>
      </c>
      <c r="N1194" s="16" t="s">
        <v>1197</v>
      </c>
    </row>
    <row r="1195" spans="1:14" ht="15" customHeight="1">
      <c r="A1195" s="87" t="s">
        <v>3558</v>
      </c>
      <c r="B1195" s="780">
        <v>1194</v>
      </c>
      <c r="C1195" s="52" t="s">
        <v>3764</v>
      </c>
      <c r="D1195" s="773" t="s">
        <v>718</v>
      </c>
      <c r="E1195" s="773" t="s">
        <v>51</v>
      </c>
      <c r="F1195" s="46"/>
      <c r="G1195" s="164" t="s">
        <v>59</v>
      </c>
      <c r="H1195" s="16" t="s">
        <v>3551</v>
      </c>
      <c r="I1195" s="16" t="s">
        <v>3027</v>
      </c>
      <c r="J1195" s="16">
        <v>2013</v>
      </c>
      <c r="K1195" s="164" t="s">
        <v>25</v>
      </c>
      <c r="L1195" s="165" t="s">
        <v>5200</v>
      </c>
      <c r="M1195" s="16" t="s">
        <v>3766</v>
      </c>
      <c r="N1195" s="16" t="s">
        <v>1197</v>
      </c>
    </row>
    <row r="1196" spans="1:14" ht="15" customHeight="1">
      <c r="A1196" s="87" t="s">
        <v>3558</v>
      </c>
      <c r="B1196" s="780">
        <v>1195</v>
      </c>
      <c r="C1196" s="52" t="s">
        <v>3767</v>
      </c>
      <c r="D1196" s="773" t="s">
        <v>718</v>
      </c>
      <c r="E1196" s="773"/>
      <c r="F1196" s="46"/>
      <c r="G1196" s="164" t="s">
        <v>59</v>
      </c>
      <c r="H1196" s="16" t="s">
        <v>3721</v>
      </c>
      <c r="I1196" s="16" t="s">
        <v>3768</v>
      </c>
      <c r="J1196" s="16">
        <v>2013</v>
      </c>
      <c r="K1196" s="164" t="s">
        <v>5200</v>
      </c>
      <c r="L1196" s="165" t="s">
        <v>5200</v>
      </c>
      <c r="M1196" s="16" t="s">
        <v>3769</v>
      </c>
      <c r="N1196" s="16" t="s">
        <v>1197</v>
      </c>
    </row>
    <row r="1197" spans="1:14" ht="15" customHeight="1">
      <c r="A1197" s="87" t="s">
        <v>3558</v>
      </c>
      <c r="B1197" s="780">
        <v>1196</v>
      </c>
      <c r="C1197" s="52" t="s">
        <v>3770</v>
      </c>
      <c r="D1197" s="773" t="s">
        <v>35</v>
      </c>
      <c r="E1197" s="773" t="s">
        <v>718</v>
      </c>
      <c r="F1197" s="46"/>
      <c r="G1197" s="164" t="s">
        <v>59</v>
      </c>
      <c r="H1197" s="16" t="s">
        <v>2619</v>
      </c>
      <c r="I1197" s="16" t="s">
        <v>1768</v>
      </c>
      <c r="J1197" s="16">
        <v>2013</v>
      </c>
      <c r="K1197" s="164" t="s">
        <v>26</v>
      </c>
      <c r="L1197" s="165" t="s">
        <v>5200</v>
      </c>
      <c r="M1197" s="16" t="s">
        <v>3578</v>
      </c>
      <c r="N1197" s="16" t="s">
        <v>1197</v>
      </c>
    </row>
    <row r="1198" spans="1:14" ht="15" customHeight="1">
      <c r="A1198" s="87" t="s">
        <v>3558</v>
      </c>
      <c r="B1198" s="780">
        <v>1197</v>
      </c>
      <c r="C1198" s="52" t="s">
        <v>3771</v>
      </c>
      <c r="D1198" s="773" t="s">
        <v>51</v>
      </c>
      <c r="E1198" s="773"/>
      <c r="F1198" s="46"/>
      <c r="G1198" s="164" t="s">
        <v>59</v>
      </c>
      <c r="H1198" s="16" t="s">
        <v>3551</v>
      </c>
      <c r="I1198" s="16" t="s">
        <v>3027</v>
      </c>
      <c r="J1198" s="16">
        <v>2013</v>
      </c>
      <c r="K1198" s="164" t="s">
        <v>25</v>
      </c>
      <c r="L1198" s="165" t="s">
        <v>5200</v>
      </c>
      <c r="M1198" s="16" t="s">
        <v>3773</v>
      </c>
      <c r="N1198" s="16" t="s">
        <v>1197</v>
      </c>
    </row>
    <row r="1199" spans="1:14" ht="15" customHeight="1">
      <c r="A1199" s="87" t="s">
        <v>3558</v>
      </c>
      <c r="B1199" s="780">
        <v>1198</v>
      </c>
      <c r="C1199" s="52" t="s">
        <v>3774</v>
      </c>
      <c r="D1199" s="773" t="s">
        <v>51</v>
      </c>
      <c r="E1199" s="773" t="s">
        <v>718</v>
      </c>
      <c r="F1199" s="46"/>
      <c r="G1199" s="164" t="s">
        <v>59</v>
      </c>
      <c r="H1199" s="16" t="s">
        <v>3775</v>
      </c>
      <c r="I1199" s="16" t="s">
        <v>3776</v>
      </c>
      <c r="J1199" s="16">
        <v>2013</v>
      </c>
      <c r="K1199" s="164" t="s">
        <v>27</v>
      </c>
      <c r="L1199" s="165" t="s">
        <v>5200</v>
      </c>
      <c r="M1199" s="16" t="s">
        <v>3777</v>
      </c>
      <c r="N1199" s="16" t="s">
        <v>1197</v>
      </c>
    </row>
    <row r="1200" spans="1:14" ht="15" customHeight="1">
      <c r="A1200" s="87" t="s">
        <v>3558</v>
      </c>
      <c r="B1200" s="780">
        <v>1199</v>
      </c>
      <c r="C1200" s="52" t="s">
        <v>3778</v>
      </c>
      <c r="D1200" s="773" t="s">
        <v>718</v>
      </c>
      <c r="E1200" s="773"/>
      <c r="F1200" s="46"/>
      <c r="G1200" s="164" t="s">
        <v>59</v>
      </c>
      <c r="H1200" s="16" t="s">
        <v>3779</v>
      </c>
      <c r="I1200" s="16" t="s">
        <v>1443</v>
      </c>
      <c r="J1200" s="16">
        <v>2013</v>
      </c>
      <c r="K1200" s="164" t="s">
        <v>25</v>
      </c>
      <c r="L1200" s="165" t="s">
        <v>5200</v>
      </c>
      <c r="M1200" s="16" t="s">
        <v>3780</v>
      </c>
      <c r="N1200" s="16" t="s">
        <v>1197</v>
      </c>
    </row>
    <row r="1201" spans="1:14" ht="15" customHeight="1">
      <c r="A1201" s="87" t="s">
        <v>3558</v>
      </c>
      <c r="B1201" s="780">
        <v>1200</v>
      </c>
      <c r="C1201" s="52" t="s">
        <v>3781</v>
      </c>
      <c r="D1201" s="773" t="s">
        <v>718</v>
      </c>
      <c r="E1201" s="773"/>
      <c r="F1201" s="46"/>
      <c r="G1201" s="164" t="s">
        <v>3593</v>
      </c>
      <c r="H1201" s="16" t="s">
        <v>3782</v>
      </c>
      <c r="I1201" s="16" t="s">
        <v>3783</v>
      </c>
      <c r="J1201" s="16">
        <v>2013</v>
      </c>
      <c r="K1201" s="164" t="s">
        <v>24</v>
      </c>
      <c r="L1201" s="165" t="s">
        <v>28</v>
      </c>
      <c r="M1201" s="16" t="s">
        <v>3588</v>
      </c>
      <c r="N1201" s="16" t="s">
        <v>1197</v>
      </c>
    </row>
    <row r="1202" spans="1:14" ht="15" customHeight="1">
      <c r="A1202" s="87" t="s">
        <v>3558</v>
      </c>
      <c r="B1202" s="780">
        <v>1201</v>
      </c>
      <c r="C1202" s="52" t="s">
        <v>3785</v>
      </c>
      <c r="D1202" s="773" t="s">
        <v>718</v>
      </c>
      <c r="E1202" s="773"/>
      <c r="F1202" s="46"/>
      <c r="G1202" s="164" t="s">
        <v>59</v>
      </c>
      <c r="H1202" s="16" t="s">
        <v>885</v>
      </c>
      <c r="I1202" s="16" t="s">
        <v>886</v>
      </c>
      <c r="J1202" s="16">
        <v>2013</v>
      </c>
      <c r="K1202" s="164" t="s">
        <v>27</v>
      </c>
      <c r="L1202" s="165" t="s">
        <v>5200</v>
      </c>
      <c r="M1202" s="16" t="s">
        <v>3786</v>
      </c>
      <c r="N1202" s="16" t="s">
        <v>1197</v>
      </c>
    </row>
    <row r="1203" spans="1:14" ht="15" customHeight="1">
      <c r="A1203" s="87" t="s">
        <v>3558</v>
      </c>
      <c r="B1203" s="780">
        <v>1202</v>
      </c>
      <c r="C1203" s="52" t="s">
        <v>3787</v>
      </c>
      <c r="D1203" s="773" t="s">
        <v>718</v>
      </c>
      <c r="E1203" s="773" t="s">
        <v>35</v>
      </c>
      <c r="F1203" s="46"/>
      <c r="G1203" s="164" t="s">
        <v>59</v>
      </c>
      <c r="H1203" s="16" t="s">
        <v>523</v>
      </c>
      <c r="I1203" s="16" t="s">
        <v>447</v>
      </c>
      <c r="J1203" s="16">
        <v>2013</v>
      </c>
      <c r="K1203" s="164" t="s">
        <v>27</v>
      </c>
      <c r="L1203" s="165" t="s">
        <v>5200</v>
      </c>
      <c r="M1203" s="16" t="s">
        <v>3578</v>
      </c>
      <c r="N1203" s="16" t="s">
        <v>1197</v>
      </c>
    </row>
    <row r="1204" spans="1:14" ht="15" customHeight="1">
      <c r="A1204" s="87" t="s">
        <v>3558</v>
      </c>
      <c r="B1204" s="780">
        <v>1203</v>
      </c>
      <c r="C1204" s="52" t="s">
        <v>3788</v>
      </c>
      <c r="D1204" s="773" t="s">
        <v>35</v>
      </c>
      <c r="E1204" s="773"/>
      <c r="F1204" s="46"/>
      <c r="G1204" s="164" t="s">
        <v>190</v>
      </c>
      <c r="H1204" s="16" t="s">
        <v>2435</v>
      </c>
      <c r="I1204" s="54" t="s">
        <v>827</v>
      </c>
      <c r="J1204" s="16">
        <v>2015</v>
      </c>
      <c r="K1204" s="164" t="s">
        <v>25</v>
      </c>
      <c r="L1204" s="165" t="s">
        <v>30</v>
      </c>
      <c r="M1204" s="16" t="s">
        <v>3789</v>
      </c>
      <c r="N1204" s="16" t="s">
        <v>1197</v>
      </c>
    </row>
    <row r="1205" spans="1:14" ht="15" customHeight="1">
      <c r="A1205" s="87" t="s">
        <v>3558</v>
      </c>
      <c r="B1205" s="780">
        <v>1204</v>
      </c>
      <c r="C1205" s="52" t="s">
        <v>3292</v>
      </c>
      <c r="D1205" s="773" t="s">
        <v>718</v>
      </c>
      <c r="E1205" s="773" t="s">
        <v>35</v>
      </c>
      <c r="F1205" s="46"/>
      <c r="G1205" s="164" t="s">
        <v>10995</v>
      </c>
      <c r="H1205" s="16" t="s">
        <v>125</v>
      </c>
      <c r="I1205" s="16" t="s">
        <v>126</v>
      </c>
      <c r="J1205" s="46">
        <v>2017</v>
      </c>
      <c r="K1205" s="164" t="s">
        <v>5200</v>
      </c>
      <c r="L1205" s="165" t="s">
        <v>29</v>
      </c>
      <c r="M1205" s="16" t="s">
        <v>3790</v>
      </c>
      <c r="N1205" s="16" t="s">
        <v>3791</v>
      </c>
    </row>
    <row r="1206" spans="1:14" ht="15" customHeight="1">
      <c r="A1206" s="87" t="s">
        <v>3558</v>
      </c>
      <c r="B1206" s="780">
        <v>1205</v>
      </c>
      <c r="C1206" s="52" t="s">
        <v>3792</v>
      </c>
      <c r="D1206" s="773" t="s">
        <v>718</v>
      </c>
      <c r="E1206" s="773"/>
      <c r="F1206" s="46"/>
      <c r="G1206" s="164" t="s">
        <v>2528</v>
      </c>
      <c r="H1206" s="16" t="s">
        <v>3793</v>
      </c>
      <c r="I1206" s="16" t="s">
        <v>3794</v>
      </c>
      <c r="J1206" s="16">
        <v>2018</v>
      </c>
      <c r="K1206" s="164" t="s">
        <v>5200</v>
      </c>
      <c r="L1206" s="165" t="s">
        <v>5200</v>
      </c>
      <c r="M1206" s="16" t="s">
        <v>3796</v>
      </c>
      <c r="N1206" s="16" t="s">
        <v>1197</v>
      </c>
    </row>
    <row r="1207" spans="1:14" ht="15" customHeight="1">
      <c r="A1207" s="87" t="s">
        <v>3558</v>
      </c>
      <c r="B1207" s="780">
        <v>1206</v>
      </c>
      <c r="C1207" s="52" t="s">
        <v>3797</v>
      </c>
      <c r="D1207" s="773" t="s">
        <v>718</v>
      </c>
      <c r="E1207" s="773"/>
      <c r="F1207" s="46"/>
      <c r="G1207" s="164" t="s">
        <v>5244</v>
      </c>
      <c r="H1207" s="16" t="s">
        <v>3798</v>
      </c>
      <c r="I1207" s="16" t="s">
        <v>3799</v>
      </c>
      <c r="J1207" s="16">
        <v>2018</v>
      </c>
      <c r="K1207" s="164" t="s">
        <v>5200</v>
      </c>
      <c r="L1207" s="165" t="s">
        <v>5200</v>
      </c>
      <c r="M1207" s="16" t="s">
        <v>3796</v>
      </c>
      <c r="N1207" s="16" t="s">
        <v>1197</v>
      </c>
    </row>
    <row r="1208" spans="1:14" ht="15" customHeight="1">
      <c r="A1208" s="87" t="s">
        <v>3558</v>
      </c>
      <c r="B1208" s="780">
        <v>1207</v>
      </c>
      <c r="C1208" s="52" t="s">
        <v>3800</v>
      </c>
      <c r="D1208" s="773" t="s">
        <v>718</v>
      </c>
      <c r="E1208" s="773"/>
      <c r="F1208" s="46"/>
      <c r="G1208" s="164" t="s">
        <v>3614</v>
      </c>
      <c r="H1208" s="16" t="s">
        <v>3801</v>
      </c>
      <c r="I1208" s="16" t="s">
        <v>3802</v>
      </c>
      <c r="J1208" s="16">
        <v>2018</v>
      </c>
      <c r="K1208" s="164" t="s">
        <v>26</v>
      </c>
      <c r="L1208" s="165" t="s">
        <v>31</v>
      </c>
      <c r="M1208" s="16" t="s">
        <v>3796</v>
      </c>
      <c r="N1208" s="16" t="s">
        <v>1197</v>
      </c>
    </row>
    <row r="1209" spans="1:14" ht="15" customHeight="1">
      <c r="A1209" s="87" t="s">
        <v>3558</v>
      </c>
      <c r="B1209" s="780">
        <v>1208</v>
      </c>
      <c r="C1209" s="52" t="s">
        <v>3803</v>
      </c>
      <c r="D1209" s="773" t="s">
        <v>718</v>
      </c>
      <c r="E1209" s="773" t="s">
        <v>35</v>
      </c>
      <c r="F1209" s="46"/>
      <c r="G1209" s="164" t="s">
        <v>5244</v>
      </c>
      <c r="H1209" s="16" t="s">
        <v>1252</v>
      </c>
      <c r="I1209" s="54" t="s">
        <v>1253</v>
      </c>
      <c r="J1209" s="16">
        <v>2018</v>
      </c>
      <c r="K1209" s="164" t="s">
        <v>24</v>
      </c>
      <c r="L1209" s="165" t="s">
        <v>28</v>
      </c>
      <c r="M1209" s="16" t="s">
        <v>3796</v>
      </c>
      <c r="N1209" s="16" t="s">
        <v>1197</v>
      </c>
    </row>
    <row r="1210" spans="1:14" ht="15" customHeight="1">
      <c r="A1210" s="87" t="s">
        <v>3558</v>
      </c>
      <c r="B1210" s="780">
        <v>1209</v>
      </c>
      <c r="C1210" s="52" t="s">
        <v>3805</v>
      </c>
      <c r="D1210" s="773" t="s">
        <v>35</v>
      </c>
      <c r="E1210" s="773"/>
      <c r="F1210" s="46"/>
      <c r="G1210" s="164" t="s">
        <v>3614</v>
      </c>
      <c r="H1210" s="16" t="s">
        <v>3806</v>
      </c>
      <c r="I1210" s="54" t="s">
        <v>3807</v>
      </c>
      <c r="J1210" s="16">
        <v>2018</v>
      </c>
      <c r="K1210" s="164" t="s">
        <v>27</v>
      </c>
      <c r="L1210" s="165" t="s">
        <v>31</v>
      </c>
      <c r="M1210" s="16" t="s">
        <v>3796</v>
      </c>
      <c r="N1210" s="16" t="s">
        <v>1197</v>
      </c>
    </row>
    <row r="1211" spans="1:14" ht="15" customHeight="1">
      <c r="A1211" s="87" t="s">
        <v>3558</v>
      </c>
      <c r="B1211" s="780">
        <v>1210</v>
      </c>
      <c r="C1211" s="52" t="s">
        <v>3808</v>
      </c>
      <c r="D1211" s="772" t="s">
        <v>718</v>
      </c>
      <c r="E1211" s="772"/>
      <c r="F1211" s="46"/>
      <c r="G1211" s="164" t="s">
        <v>3593</v>
      </c>
      <c r="H1211" s="16" t="s">
        <v>3809</v>
      </c>
      <c r="I1211" s="54" t="s">
        <v>3810</v>
      </c>
      <c r="J1211" s="16">
        <v>2018</v>
      </c>
      <c r="K1211" s="164" t="s">
        <v>24</v>
      </c>
      <c r="L1211" s="165" t="s">
        <v>28</v>
      </c>
      <c r="M1211" s="16" t="s">
        <v>3796</v>
      </c>
      <c r="N1211" s="16" t="s">
        <v>1197</v>
      </c>
    </row>
    <row r="1212" spans="1:14" ht="15" customHeight="1">
      <c r="A1212" s="87" t="s">
        <v>3558</v>
      </c>
      <c r="B1212" s="780">
        <v>1211</v>
      </c>
      <c r="C1212" s="52" t="s">
        <v>3812</v>
      </c>
      <c r="D1212" s="773" t="s">
        <v>51</v>
      </c>
      <c r="E1212" s="773"/>
      <c r="F1212" s="46"/>
      <c r="G1212" s="164" t="s">
        <v>5219</v>
      </c>
      <c r="H1212" s="16" t="s">
        <v>1816</v>
      </c>
      <c r="I1212" s="54" t="s">
        <v>1416</v>
      </c>
      <c r="J1212" s="16">
        <v>2018</v>
      </c>
      <c r="K1212" s="164" t="s">
        <v>5200</v>
      </c>
      <c r="L1212" s="165" t="s">
        <v>30</v>
      </c>
      <c r="M1212" s="16" t="s">
        <v>3796</v>
      </c>
      <c r="N1212" s="16"/>
    </row>
    <row r="1213" spans="1:14" ht="15" customHeight="1">
      <c r="A1213" s="87" t="s">
        <v>3558</v>
      </c>
      <c r="B1213" s="780">
        <v>1212</v>
      </c>
      <c r="C1213" s="52" t="s">
        <v>3813</v>
      </c>
      <c r="D1213" s="773" t="s">
        <v>51</v>
      </c>
      <c r="E1213" s="773"/>
      <c r="F1213" s="46"/>
      <c r="G1213" s="164" t="s">
        <v>753</v>
      </c>
      <c r="H1213" s="16" t="s">
        <v>1229</v>
      </c>
      <c r="I1213" s="54" t="s">
        <v>3814</v>
      </c>
      <c r="J1213" s="16">
        <v>2018</v>
      </c>
      <c r="K1213" s="164" t="s">
        <v>5200</v>
      </c>
      <c r="L1213" s="165" t="s">
        <v>30</v>
      </c>
      <c r="M1213" s="16" t="s">
        <v>3815</v>
      </c>
      <c r="N1213" s="16" t="s">
        <v>1197</v>
      </c>
    </row>
    <row r="1214" spans="1:14" ht="15" customHeight="1">
      <c r="A1214" s="87" t="s">
        <v>3558</v>
      </c>
      <c r="B1214" s="780">
        <v>1213</v>
      </c>
      <c r="C1214" s="52" t="s">
        <v>3816</v>
      </c>
      <c r="D1214" s="773" t="s">
        <v>51</v>
      </c>
      <c r="E1214" s="773"/>
      <c r="F1214" s="46"/>
      <c r="G1214" s="164" t="s">
        <v>5244</v>
      </c>
      <c r="H1214" s="16" t="s">
        <v>3372</v>
      </c>
      <c r="I1214" s="54" t="s">
        <v>3373</v>
      </c>
      <c r="J1214" s="16">
        <v>2018</v>
      </c>
      <c r="K1214" s="164" t="s">
        <v>25</v>
      </c>
      <c r="L1214" s="165" t="s">
        <v>30</v>
      </c>
      <c r="M1214" s="16" t="s">
        <v>3789</v>
      </c>
      <c r="N1214" s="16" t="s">
        <v>1197</v>
      </c>
    </row>
    <row r="1215" spans="1:14" ht="15" customHeight="1">
      <c r="A1215" s="87" t="s">
        <v>3558</v>
      </c>
      <c r="B1215" s="780">
        <v>1214</v>
      </c>
      <c r="C1215" s="52" t="s">
        <v>3818</v>
      </c>
      <c r="D1215" s="773" t="s">
        <v>718</v>
      </c>
      <c r="E1215" s="773"/>
      <c r="F1215" s="46"/>
      <c r="G1215" s="164" t="s">
        <v>11016</v>
      </c>
      <c r="H1215" s="16" t="s">
        <v>3250</v>
      </c>
      <c r="I1215" s="54" t="s">
        <v>3819</v>
      </c>
      <c r="J1215" s="16">
        <v>2018</v>
      </c>
      <c r="K1215" s="164" t="s">
        <v>25</v>
      </c>
      <c r="L1215" s="165" t="s">
        <v>29</v>
      </c>
      <c r="M1215" s="16" t="s">
        <v>3821</v>
      </c>
      <c r="N1215" s="16" t="s">
        <v>1197</v>
      </c>
    </row>
    <row r="1216" spans="1:14" ht="15" customHeight="1">
      <c r="A1216" s="87" t="s">
        <v>3558</v>
      </c>
      <c r="B1216" s="780">
        <v>1215</v>
      </c>
      <c r="C1216" s="52" t="s">
        <v>3822</v>
      </c>
      <c r="D1216" s="773" t="s">
        <v>718</v>
      </c>
      <c r="E1216" s="773"/>
      <c r="F1216" s="46"/>
      <c r="G1216" s="164" t="s">
        <v>11016</v>
      </c>
      <c r="H1216" s="16" t="s">
        <v>3250</v>
      </c>
      <c r="I1216" s="54" t="s">
        <v>3819</v>
      </c>
      <c r="J1216" s="16">
        <v>2018</v>
      </c>
      <c r="K1216" s="164" t="s">
        <v>25</v>
      </c>
      <c r="L1216" s="165" t="s">
        <v>29</v>
      </c>
      <c r="M1216" s="16" t="s">
        <v>3821</v>
      </c>
      <c r="N1216" s="16" t="s">
        <v>1197</v>
      </c>
    </row>
    <row r="1217" spans="1:14" ht="15" customHeight="1">
      <c r="A1217" s="87" t="s">
        <v>3558</v>
      </c>
      <c r="B1217" s="780">
        <v>1216</v>
      </c>
      <c r="C1217" s="52" t="s">
        <v>3824</v>
      </c>
      <c r="D1217" s="773" t="s">
        <v>718</v>
      </c>
      <c r="E1217" s="773"/>
      <c r="F1217" s="46"/>
      <c r="G1217" s="164" t="s">
        <v>10999</v>
      </c>
      <c r="H1217" s="16" t="s">
        <v>1221</v>
      </c>
      <c r="I1217" s="54" t="s">
        <v>508</v>
      </c>
      <c r="J1217" s="16">
        <v>2018</v>
      </c>
      <c r="K1217" s="164" t="s">
        <v>26</v>
      </c>
      <c r="L1217" s="165" t="s">
        <v>30</v>
      </c>
      <c r="M1217" s="16" t="s">
        <v>3826</v>
      </c>
      <c r="N1217" s="16" t="s">
        <v>1197</v>
      </c>
    </row>
    <row r="1218" spans="1:14" ht="15" customHeight="1">
      <c r="A1218" s="87" t="s">
        <v>3558</v>
      </c>
      <c r="B1218" s="780">
        <v>1217</v>
      </c>
      <c r="C1218" s="52" t="s">
        <v>3827</v>
      </c>
      <c r="D1218" s="773" t="s">
        <v>72</v>
      </c>
      <c r="E1218" s="773"/>
      <c r="F1218" s="46"/>
      <c r="G1218" s="164" t="s">
        <v>5219</v>
      </c>
      <c r="H1218" s="16" t="s">
        <v>336</v>
      </c>
      <c r="I1218" s="54" t="s">
        <v>337</v>
      </c>
      <c r="J1218" s="16">
        <v>2018</v>
      </c>
      <c r="K1218" s="164" t="s">
        <v>5200</v>
      </c>
      <c r="L1218" s="165" t="s">
        <v>30</v>
      </c>
      <c r="M1218" s="16" t="s">
        <v>3826</v>
      </c>
      <c r="N1218" s="16" t="s">
        <v>1197</v>
      </c>
    </row>
    <row r="1219" spans="1:14" ht="15" customHeight="1">
      <c r="A1219" s="87" t="s">
        <v>3558</v>
      </c>
      <c r="B1219" s="780">
        <v>1218</v>
      </c>
      <c r="C1219" s="52" t="s">
        <v>3829</v>
      </c>
      <c r="D1219" s="773" t="s">
        <v>718</v>
      </c>
      <c r="E1219" s="773"/>
      <c r="F1219" s="46"/>
      <c r="G1219" s="164" t="s">
        <v>5219</v>
      </c>
      <c r="H1219" s="16" t="s">
        <v>336</v>
      </c>
      <c r="I1219" s="54" t="s">
        <v>337</v>
      </c>
      <c r="J1219" s="16">
        <v>2018</v>
      </c>
      <c r="K1219" s="164" t="s">
        <v>5200</v>
      </c>
      <c r="L1219" s="165" t="s">
        <v>30</v>
      </c>
      <c r="M1219" s="16" t="s">
        <v>3826</v>
      </c>
      <c r="N1219" s="16" t="s">
        <v>1197</v>
      </c>
    </row>
    <row r="1220" spans="1:14" ht="15" customHeight="1">
      <c r="A1220" s="87" t="s">
        <v>3558</v>
      </c>
      <c r="B1220" s="780">
        <v>1219</v>
      </c>
      <c r="C1220" s="52" t="s">
        <v>3831</v>
      </c>
      <c r="D1220" s="773" t="s">
        <v>718</v>
      </c>
      <c r="E1220" s="773"/>
      <c r="F1220" s="46"/>
      <c r="G1220" s="164" t="s">
        <v>3593</v>
      </c>
      <c r="H1220" s="16" t="s">
        <v>1620</v>
      </c>
      <c r="I1220" s="54" t="s">
        <v>436</v>
      </c>
      <c r="J1220" s="16">
        <v>2018</v>
      </c>
      <c r="K1220" s="164" t="s">
        <v>24</v>
      </c>
      <c r="L1220" s="165" t="s">
        <v>28</v>
      </c>
      <c r="M1220" s="16" t="s">
        <v>3790</v>
      </c>
      <c r="N1220" s="16" t="s">
        <v>1197</v>
      </c>
    </row>
    <row r="1221" spans="1:14" ht="15" customHeight="1">
      <c r="A1221" s="87" t="s">
        <v>3558</v>
      </c>
      <c r="B1221" s="780">
        <v>1220</v>
      </c>
      <c r="C1221" s="52" t="s">
        <v>3832</v>
      </c>
      <c r="D1221" s="773" t="s">
        <v>51</v>
      </c>
      <c r="E1221" s="773"/>
      <c r="F1221" s="46"/>
      <c r="G1221" s="164" t="s">
        <v>10999</v>
      </c>
      <c r="H1221" s="16" t="s">
        <v>1512</v>
      </c>
      <c r="I1221" s="54" t="s">
        <v>1513</v>
      </c>
      <c r="J1221" s="16">
        <v>2018</v>
      </c>
      <c r="K1221" s="164" t="s">
        <v>26</v>
      </c>
      <c r="L1221" s="165" t="s">
        <v>29</v>
      </c>
      <c r="M1221" s="16" t="s">
        <v>3789</v>
      </c>
      <c r="N1221" s="16" t="s">
        <v>1197</v>
      </c>
    </row>
    <row r="1222" spans="1:14" ht="15" customHeight="1">
      <c r="A1222" s="87" t="s">
        <v>3558</v>
      </c>
      <c r="B1222" s="780">
        <v>1221</v>
      </c>
      <c r="C1222" s="52" t="s">
        <v>3834</v>
      </c>
      <c r="D1222" s="773" t="s">
        <v>51</v>
      </c>
      <c r="E1222" s="773"/>
      <c r="F1222" s="46"/>
      <c r="G1222" s="164" t="s">
        <v>5219</v>
      </c>
      <c r="H1222" s="16" t="s">
        <v>1816</v>
      </c>
      <c r="I1222" s="54" t="s">
        <v>1416</v>
      </c>
      <c r="J1222" s="16">
        <v>2019</v>
      </c>
      <c r="K1222" s="164" t="s">
        <v>5200</v>
      </c>
      <c r="L1222" s="165" t="s">
        <v>30</v>
      </c>
      <c r="M1222" s="16" t="s">
        <v>3796</v>
      </c>
      <c r="N1222" s="54" t="s">
        <v>43</v>
      </c>
    </row>
    <row r="1223" spans="1:14" ht="15" customHeight="1">
      <c r="A1223" s="87" t="s">
        <v>3558</v>
      </c>
      <c r="B1223" s="780">
        <v>1222</v>
      </c>
      <c r="C1223" s="52" t="s">
        <v>3836</v>
      </c>
      <c r="D1223" s="773" t="s">
        <v>35</v>
      </c>
      <c r="E1223" s="773"/>
      <c r="F1223" s="46"/>
      <c r="G1223" s="164" t="s">
        <v>10995</v>
      </c>
      <c r="H1223" s="16" t="s">
        <v>125</v>
      </c>
      <c r="I1223" s="54" t="s">
        <v>126</v>
      </c>
      <c r="J1223" s="16">
        <v>2019</v>
      </c>
      <c r="K1223" s="164" t="s">
        <v>5200</v>
      </c>
      <c r="L1223" s="165" t="s">
        <v>5200</v>
      </c>
      <c r="M1223" s="16" t="s">
        <v>3132</v>
      </c>
      <c r="N1223" s="16" t="s">
        <v>3791</v>
      </c>
    </row>
    <row r="1224" spans="1:14" ht="15" customHeight="1">
      <c r="A1224" s="87" t="s">
        <v>3558</v>
      </c>
      <c r="B1224" s="780">
        <v>1223</v>
      </c>
      <c r="C1224" s="52" t="s">
        <v>3838</v>
      </c>
      <c r="D1224" s="773" t="s">
        <v>51</v>
      </c>
      <c r="E1224" s="773"/>
      <c r="F1224" s="46"/>
      <c r="G1224" s="164" t="s">
        <v>65</v>
      </c>
      <c r="H1224" s="16" t="s">
        <v>2235</v>
      </c>
      <c r="I1224" s="54" t="s">
        <v>67</v>
      </c>
      <c r="J1224" s="16">
        <v>2020</v>
      </c>
      <c r="K1224" s="164" t="s">
        <v>26</v>
      </c>
      <c r="L1224" s="165" t="s">
        <v>31</v>
      </c>
      <c r="M1224" s="16" t="s">
        <v>3839</v>
      </c>
      <c r="N1224" s="54" t="s">
        <v>43</v>
      </c>
    </row>
    <row r="1225" spans="1:14" ht="15" customHeight="1">
      <c r="A1225" s="87" t="s">
        <v>3558</v>
      </c>
      <c r="B1225" s="780">
        <v>1224</v>
      </c>
      <c r="C1225" s="52" t="s">
        <v>3840</v>
      </c>
      <c r="D1225" s="773" t="s">
        <v>718</v>
      </c>
      <c r="E1225" s="773"/>
      <c r="F1225" s="46"/>
      <c r="G1225" s="164" t="s">
        <v>11009</v>
      </c>
      <c r="H1225" s="46" t="s">
        <v>3841</v>
      </c>
      <c r="I1225" s="46" t="s">
        <v>3842</v>
      </c>
      <c r="J1225" s="16">
        <v>2020</v>
      </c>
      <c r="K1225" s="164" t="s">
        <v>25</v>
      </c>
      <c r="L1225" s="165" t="s">
        <v>30</v>
      </c>
      <c r="M1225" s="16" t="s">
        <v>3844</v>
      </c>
      <c r="N1225" s="54" t="s">
        <v>43</v>
      </c>
    </row>
    <row r="1226" spans="1:14" ht="15" customHeight="1">
      <c r="A1226" s="87" t="s">
        <v>3558</v>
      </c>
      <c r="B1226" s="780">
        <v>1225</v>
      </c>
      <c r="C1226" s="52" t="s">
        <v>3845</v>
      </c>
      <c r="D1226" s="773" t="s">
        <v>718</v>
      </c>
      <c r="E1226" s="773"/>
      <c r="F1226" s="46"/>
      <c r="G1226" s="164" t="s">
        <v>65</v>
      </c>
      <c r="H1226" s="46" t="s">
        <v>2235</v>
      </c>
      <c r="I1226" s="16" t="s">
        <v>67</v>
      </c>
      <c r="J1226" s="16">
        <v>2020</v>
      </c>
      <c r="K1226" s="164" t="s">
        <v>26</v>
      </c>
      <c r="L1226" s="165" t="s">
        <v>31</v>
      </c>
      <c r="M1226" s="16" t="s">
        <v>3847</v>
      </c>
      <c r="N1226" s="54" t="s">
        <v>43</v>
      </c>
    </row>
    <row r="1227" spans="1:14" ht="15" customHeight="1">
      <c r="A1227" s="87" t="s">
        <v>3558</v>
      </c>
      <c r="B1227" s="780">
        <v>1226</v>
      </c>
      <c r="C1227" s="52" t="s">
        <v>3848</v>
      </c>
      <c r="D1227" s="773" t="s">
        <v>718</v>
      </c>
      <c r="E1227" s="773"/>
      <c r="F1227" s="46"/>
      <c r="G1227" s="164" t="s">
        <v>65</v>
      </c>
      <c r="H1227" s="46" t="s">
        <v>2235</v>
      </c>
      <c r="I1227" s="46" t="s">
        <v>67</v>
      </c>
      <c r="J1227" s="16">
        <v>2020</v>
      </c>
      <c r="K1227" s="164" t="s">
        <v>26</v>
      </c>
      <c r="L1227" s="165" t="s">
        <v>31</v>
      </c>
      <c r="M1227" s="16" t="s">
        <v>3849</v>
      </c>
      <c r="N1227" s="54" t="s">
        <v>43</v>
      </c>
    </row>
    <row r="1228" spans="1:14" ht="15" customHeight="1">
      <c r="A1228" s="87" t="s">
        <v>3558</v>
      </c>
      <c r="B1228" s="780">
        <v>1227</v>
      </c>
      <c r="C1228" s="52" t="s">
        <v>3850</v>
      </c>
      <c r="D1228" s="773" t="s">
        <v>718</v>
      </c>
      <c r="E1228" s="773"/>
      <c r="F1228" s="46"/>
      <c r="G1228" s="164" t="s">
        <v>59</v>
      </c>
      <c r="H1228" s="46" t="s">
        <v>3851</v>
      </c>
      <c r="I1228" s="46" t="s">
        <v>414</v>
      </c>
      <c r="J1228" s="16">
        <v>2020</v>
      </c>
      <c r="K1228" s="164" t="s">
        <v>27</v>
      </c>
      <c r="L1228" s="165" t="s">
        <v>5200</v>
      </c>
      <c r="M1228" s="16" t="s">
        <v>3853</v>
      </c>
      <c r="N1228" s="54" t="s">
        <v>43</v>
      </c>
    </row>
    <row r="1229" spans="1:14" ht="15" customHeight="1">
      <c r="A1229" s="87" t="s">
        <v>3558</v>
      </c>
      <c r="B1229" s="780">
        <v>1228</v>
      </c>
      <c r="C1229" s="52" t="s">
        <v>3854</v>
      </c>
      <c r="D1229" s="773" t="s">
        <v>72</v>
      </c>
      <c r="E1229" s="773"/>
      <c r="F1229" s="46"/>
      <c r="G1229" s="164" t="s">
        <v>5244</v>
      </c>
      <c r="H1229" s="16" t="s">
        <v>3855</v>
      </c>
      <c r="I1229" s="46" t="s">
        <v>3856</v>
      </c>
      <c r="J1229" s="16">
        <v>2020</v>
      </c>
      <c r="K1229" s="164" t="s">
        <v>27</v>
      </c>
      <c r="L1229" s="165" t="s">
        <v>30</v>
      </c>
      <c r="M1229" s="16" t="s">
        <v>3857</v>
      </c>
      <c r="N1229" s="54" t="s">
        <v>43</v>
      </c>
    </row>
    <row r="1230" spans="1:14" ht="15" customHeight="1">
      <c r="A1230" s="87" t="s">
        <v>3558</v>
      </c>
      <c r="B1230" s="780">
        <v>1229</v>
      </c>
      <c r="C1230" s="52" t="s">
        <v>3858</v>
      </c>
      <c r="D1230" s="773" t="s">
        <v>718</v>
      </c>
      <c r="E1230" s="773"/>
      <c r="F1230" s="46"/>
      <c r="G1230" s="164" t="s">
        <v>5219</v>
      </c>
      <c r="H1230" s="16" t="s">
        <v>3859</v>
      </c>
      <c r="I1230" s="46" t="s">
        <v>3261</v>
      </c>
      <c r="J1230" s="16">
        <v>2019</v>
      </c>
      <c r="K1230" s="164" t="s">
        <v>5200</v>
      </c>
      <c r="L1230" s="165" t="s">
        <v>30</v>
      </c>
      <c r="M1230" s="16" t="s">
        <v>3861</v>
      </c>
      <c r="N1230" s="54" t="s">
        <v>43</v>
      </c>
    </row>
    <row r="1231" spans="1:14" ht="15" customHeight="1">
      <c r="A1231" s="87" t="s">
        <v>3558</v>
      </c>
      <c r="B1231" s="780">
        <v>1230</v>
      </c>
      <c r="C1231" s="52" t="s">
        <v>3862</v>
      </c>
      <c r="D1231" s="773" t="s">
        <v>35</v>
      </c>
      <c r="E1231" s="773"/>
      <c r="F1231" s="46"/>
      <c r="G1231" s="164" t="s">
        <v>5219</v>
      </c>
      <c r="H1231" s="16" t="s">
        <v>3859</v>
      </c>
      <c r="I1231" s="46" t="s">
        <v>3261</v>
      </c>
      <c r="J1231" s="16">
        <v>2019</v>
      </c>
      <c r="K1231" s="164" t="s">
        <v>5200</v>
      </c>
      <c r="L1231" s="165" t="s">
        <v>30</v>
      </c>
      <c r="M1231" s="16" t="s">
        <v>3863</v>
      </c>
      <c r="N1231" s="54" t="s">
        <v>43</v>
      </c>
    </row>
    <row r="1232" spans="1:14" ht="15" customHeight="1">
      <c r="A1232" s="87" t="s">
        <v>3558</v>
      </c>
      <c r="B1232" s="780">
        <v>1231</v>
      </c>
      <c r="C1232" s="67" t="s">
        <v>5881</v>
      </c>
      <c r="D1232" s="773" t="s">
        <v>35</v>
      </c>
      <c r="E1232" s="773"/>
      <c r="F1232" s="46"/>
      <c r="G1232" s="164" t="s">
        <v>5244</v>
      </c>
      <c r="H1232" s="54" t="s">
        <v>5882</v>
      </c>
      <c r="I1232" s="54" t="s">
        <v>573</v>
      </c>
      <c r="J1232" s="54">
        <v>2020</v>
      </c>
      <c r="K1232" s="164" t="s">
        <v>25</v>
      </c>
      <c r="L1232" s="165" t="s">
        <v>30</v>
      </c>
      <c r="M1232" s="54" t="s">
        <v>5883</v>
      </c>
      <c r="N1232" s="54" t="s">
        <v>43</v>
      </c>
    </row>
    <row r="1233" spans="1:14" ht="15" customHeight="1">
      <c r="A1233" s="87" t="s">
        <v>3558</v>
      </c>
      <c r="B1233" s="780">
        <v>1232</v>
      </c>
      <c r="C1233" s="67" t="s">
        <v>5884</v>
      </c>
      <c r="D1233" s="773" t="s">
        <v>35</v>
      </c>
      <c r="E1233" s="773"/>
      <c r="F1233" s="46"/>
      <c r="G1233" s="164" t="s">
        <v>65</v>
      </c>
      <c r="H1233" s="16" t="s">
        <v>2235</v>
      </c>
      <c r="I1233" s="54" t="s">
        <v>67</v>
      </c>
      <c r="J1233" s="54">
        <v>2020</v>
      </c>
      <c r="K1233" s="164" t="s">
        <v>26</v>
      </c>
      <c r="L1233" s="165" t="s">
        <v>31</v>
      </c>
      <c r="M1233" s="170" t="s">
        <v>5885</v>
      </c>
      <c r="N1233" s="54" t="s">
        <v>43</v>
      </c>
    </row>
    <row r="1234" spans="1:14" ht="15" customHeight="1">
      <c r="A1234" s="87" t="s">
        <v>3558</v>
      </c>
      <c r="B1234" s="780">
        <v>1233</v>
      </c>
      <c r="C1234" s="67" t="s">
        <v>3089</v>
      </c>
      <c r="D1234" s="773" t="s">
        <v>718</v>
      </c>
      <c r="E1234" s="773"/>
      <c r="F1234" s="46"/>
      <c r="G1234" s="164" t="s">
        <v>65</v>
      </c>
      <c r="H1234" s="16" t="s">
        <v>2235</v>
      </c>
      <c r="I1234" s="54" t="s">
        <v>67</v>
      </c>
      <c r="J1234" s="54">
        <v>2020</v>
      </c>
      <c r="K1234" s="164" t="s">
        <v>26</v>
      </c>
      <c r="L1234" s="165" t="s">
        <v>31</v>
      </c>
      <c r="M1234" s="170" t="s">
        <v>5885</v>
      </c>
      <c r="N1234" s="54" t="s">
        <v>43</v>
      </c>
    </row>
    <row r="1235" spans="1:14" ht="15" customHeight="1">
      <c r="A1235" s="87" t="s">
        <v>3558</v>
      </c>
      <c r="B1235" s="780">
        <v>1234</v>
      </c>
      <c r="C1235" s="67" t="s">
        <v>2234</v>
      </c>
      <c r="D1235" s="773" t="s">
        <v>718</v>
      </c>
      <c r="E1235" s="773"/>
      <c r="F1235" s="46"/>
      <c r="G1235" s="164" t="s">
        <v>65</v>
      </c>
      <c r="H1235" s="16" t="s">
        <v>2235</v>
      </c>
      <c r="I1235" s="54" t="s">
        <v>67</v>
      </c>
      <c r="J1235" s="54">
        <v>2020</v>
      </c>
      <c r="K1235" s="164" t="s">
        <v>26</v>
      </c>
      <c r="L1235" s="165" t="s">
        <v>31</v>
      </c>
      <c r="M1235" s="170" t="s">
        <v>5886</v>
      </c>
      <c r="N1235" s="54" t="s">
        <v>43</v>
      </c>
    </row>
    <row r="1236" spans="1:14" ht="15" customHeight="1">
      <c r="A1236" s="87" t="s">
        <v>3558</v>
      </c>
      <c r="B1236" s="780">
        <v>1235</v>
      </c>
      <c r="C1236" s="67" t="s">
        <v>5887</v>
      </c>
      <c r="D1236" s="773" t="s">
        <v>35</v>
      </c>
      <c r="E1236" s="773"/>
      <c r="F1236" s="46"/>
      <c r="G1236" s="164" t="s">
        <v>753</v>
      </c>
      <c r="H1236" s="54" t="s">
        <v>5626</v>
      </c>
      <c r="I1236" s="54" t="s">
        <v>2238</v>
      </c>
      <c r="J1236" s="54">
        <v>2020</v>
      </c>
      <c r="K1236" s="164" t="s">
        <v>26</v>
      </c>
      <c r="L1236" s="165" t="s">
        <v>5200</v>
      </c>
      <c r="M1236" s="54" t="s">
        <v>5888</v>
      </c>
      <c r="N1236" s="54" t="s">
        <v>43</v>
      </c>
    </row>
    <row r="1237" spans="1:14" ht="15" customHeight="1">
      <c r="A1237" s="87" t="s">
        <v>3558</v>
      </c>
      <c r="B1237" s="780">
        <v>1236</v>
      </c>
      <c r="C1237" s="53" t="s">
        <v>5889</v>
      </c>
      <c r="D1237" s="773" t="s">
        <v>718</v>
      </c>
      <c r="E1237" s="773"/>
      <c r="F1237" s="164"/>
      <c r="G1237" s="54" t="s">
        <v>753</v>
      </c>
      <c r="H1237" s="54" t="s">
        <v>5626</v>
      </c>
      <c r="I1237" s="54" t="s">
        <v>2238</v>
      </c>
      <c r="J1237" s="164">
        <v>2020</v>
      </c>
      <c r="K1237" s="165" t="s">
        <v>26</v>
      </c>
      <c r="L1237" s="165" t="s">
        <v>5200</v>
      </c>
      <c r="M1237" s="54" t="s">
        <v>5888</v>
      </c>
      <c r="N1237" s="54" t="s">
        <v>43</v>
      </c>
    </row>
    <row r="1238" spans="1:14" ht="12.75" customHeight="1">
      <c r="A1238" s="87" t="s">
        <v>3558</v>
      </c>
      <c r="B1238" s="780">
        <v>1237</v>
      </c>
      <c r="C1238" s="53" t="s">
        <v>5890</v>
      </c>
      <c r="D1238" s="773" t="s">
        <v>718</v>
      </c>
      <c r="E1238" s="773"/>
      <c r="F1238" s="164"/>
      <c r="G1238" s="54" t="s">
        <v>753</v>
      </c>
      <c r="H1238" s="54" t="s">
        <v>5626</v>
      </c>
      <c r="I1238" s="54" t="s">
        <v>2238</v>
      </c>
      <c r="J1238" s="164">
        <v>2020</v>
      </c>
      <c r="K1238" s="165" t="s">
        <v>26</v>
      </c>
      <c r="L1238" s="165" t="s">
        <v>5200</v>
      </c>
      <c r="M1238" s="54" t="s">
        <v>4170</v>
      </c>
      <c r="N1238" s="54" t="s">
        <v>43</v>
      </c>
    </row>
    <row r="1239" spans="1:14" ht="12.75" customHeight="1">
      <c r="A1239" s="87" t="s">
        <v>3558</v>
      </c>
      <c r="B1239" s="780">
        <v>1238</v>
      </c>
      <c r="C1239" s="53" t="s">
        <v>5873</v>
      </c>
      <c r="D1239" s="773" t="s">
        <v>718</v>
      </c>
      <c r="E1239" s="773"/>
      <c r="F1239" s="164"/>
      <c r="G1239" s="54" t="s">
        <v>753</v>
      </c>
      <c r="H1239" s="54" t="s">
        <v>5626</v>
      </c>
      <c r="I1239" s="54" t="s">
        <v>2238</v>
      </c>
      <c r="J1239" s="164">
        <v>2020</v>
      </c>
      <c r="K1239" s="165" t="s">
        <v>26</v>
      </c>
      <c r="L1239" s="165" t="s">
        <v>5200</v>
      </c>
      <c r="M1239" s="54" t="s">
        <v>5874</v>
      </c>
      <c r="N1239" s="54" t="s">
        <v>43</v>
      </c>
    </row>
    <row r="1240" spans="1:14" ht="13.5" customHeight="1">
      <c r="A1240" s="87" t="s">
        <v>3558</v>
      </c>
      <c r="B1240" s="780">
        <v>1239</v>
      </c>
      <c r="C1240" s="53" t="s">
        <v>5875</v>
      </c>
      <c r="D1240" s="773" t="s">
        <v>718</v>
      </c>
      <c r="E1240" s="773"/>
      <c r="F1240" s="164"/>
      <c r="G1240" s="54" t="s">
        <v>753</v>
      </c>
      <c r="H1240" s="54" t="s">
        <v>5626</v>
      </c>
      <c r="I1240" s="54" t="s">
        <v>2238</v>
      </c>
      <c r="J1240" s="164">
        <v>2020</v>
      </c>
      <c r="K1240" s="165" t="s">
        <v>26</v>
      </c>
      <c r="L1240" s="165" t="s">
        <v>5200</v>
      </c>
      <c r="M1240" s="54" t="s">
        <v>5876</v>
      </c>
      <c r="N1240" s="54" t="s">
        <v>43</v>
      </c>
    </row>
    <row r="1241" spans="1:14" ht="13.5" customHeight="1">
      <c r="A1241" s="87" t="s">
        <v>3558</v>
      </c>
      <c r="B1241" s="780">
        <v>1240</v>
      </c>
      <c r="C1241" s="53" t="s">
        <v>5877</v>
      </c>
      <c r="D1241" s="773" t="s">
        <v>35</v>
      </c>
      <c r="E1241" s="773"/>
      <c r="F1241" s="164"/>
      <c r="G1241" s="54" t="s">
        <v>753</v>
      </c>
      <c r="H1241" s="54" t="s">
        <v>5626</v>
      </c>
      <c r="I1241" s="54" t="s">
        <v>2238</v>
      </c>
      <c r="J1241" s="164">
        <v>2020</v>
      </c>
      <c r="K1241" s="165" t="s">
        <v>26</v>
      </c>
      <c r="L1241" s="165" t="s">
        <v>5200</v>
      </c>
      <c r="M1241" s="54" t="s">
        <v>5878</v>
      </c>
      <c r="N1241" s="54" t="s">
        <v>43</v>
      </c>
    </row>
    <row r="1242" spans="1:14" ht="13.5" customHeight="1">
      <c r="A1242" s="87" t="s">
        <v>3558</v>
      </c>
      <c r="B1242" s="780">
        <v>1241</v>
      </c>
      <c r="C1242" s="53" t="s">
        <v>5879</v>
      </c>
      <c r="D1242" s="773" t="s">
        <v>718</v>
      </c>
      <c r="E1242" s="773"/>
      <c r="F1242" s="164"/>
      <c r="G1242" s="54" t="s">
        <v>753</v>
      </c>
      <c r="H1242" s="54" t="s">
        <v>5626</v>
      </c>
      <c r="I1242" s="54" t="s">
        <v>2238</v>
      </c>
      <c r="J1242" s="164">
        <v>2020</v>
      </c>
      <c r="K1242" s="165" t="s">
        <v>26</v>
      </c>
      <c r="L1242" s="165" t="s">
        <v>5200</v>
      </c>
      <c r="M1242" s="54" t="s">
        <v>5876</v>
      </c>
      <c r="N1242" s="54" t="s">
        <v>43</v>
      </c>
    </row>
    <row r="1243" spans="1:14" ht="13.5" customHeight="1">
      <c r="A1243" s="87" t="s">
        <v>3558</v>
      </c>
      <c r="B1243" s="780">
        <v>1242</v>
      </c>
      <c r="C1243" s="53" t="s">
        <v>5880</v>
      </c>
      <c r="D1243" s="773" t="s">
        <v>2247</v>
      </c>
      <c r="E1243" s="773"/>
      <c r="F1243" s="164"/>
      <c r="G1243" s="54" t="s">
        <v>753</v>
      </c>
      <c r="H1243" s="54" t="s">
        <v>5626</v>
      </c>
      <c r="I1243" s="54" t="s">
        <v>2238</v>
      </c>
      <c r="J1243" s="164">
        <v>2020</v>
      </c>
      <c r="K1243" s="165" t="s">
        <v>26</v>
      </c>
      <c r="L1243" s="165" t="s">
        <v>5200</v>
      </c>
      <c r="M1243" s="54" t="s">
        <v>5876</v>
      </c>
      <c r="N1243" s="54" t="s">
        <v>43</v>
      </c>
    </row>
    <row r="1244" spans="1:14" ht="13.5" customHeight="1">
      <c r="A1244" s="87" t="s">
        <v>3558</v>
      </c>
      <c r="B1244" s="780">
        <v>1243</v>
      </c>
      <c r="C1244" s="53" t="s">
        <v>5891</v>
      </c>
      <c r="D1244" s="773" t="s">
        <v>718</v>
      </c>
      <c r="E1244" s="773"/>
      <c r="F1244" s="164"/>
      <c r="G1244" s="54" t="s">
        <v>753</v>
      </c>
      <c r="H1244" s="54" t="s">
        <v>5626</v>
      </c>
      <c r="I1244" s="54" t="s">
        <v>2238</v>
      </c>
      <c r="J1244" s="164">
        <v>2020</v>
      </c>
      <c r="K1244" s="165" t="s">
        <v>26</v>
      </c>
      <c r="L1244" s="165" t="s">
        <v>5200</v>
      </c>
      <c r="M1244" s="54" t="s">
        <v>5892</v>
      </c>
      <c r="N1244" s="54" t="s">
        <v>43</v>
      </c>
    </row>
    <row r="1245" spans="1:14" ht="13.5" customHeight="1">
      <c r="A1245" s="87" t="s">
        <v>3558</v>
      </c>
      <c r="B1245" s="780">
        <v>1244</v>
      </c>
      <c r="C1245" s="53" t="s">
        <v>2279</v>
      </c>
      <c r="D1245" s="773" t="s">
        <v>718</v>
      </c>
      <c r="E1245" s="773"/>
      <c r="F1245" s="164"/>
      <c r="G1245" s="54" t="s">
        <v>753</v>
      </c>
      <c r="H1245" s="54" t="s">
        <v>5626</v>
      </c>
      <c r="I1245" s="54" t="s">
        <v>2238</v>
      </c>
      <c r="J1245" s="164">
        <v>2020</v>
      </c>
      <c r="K1245" s="165" t="s">
        <v>26</v>
      </c>
      <c r="L1245" s="165" t="s">
        <v>5200</v>
      </c>
      <c r="M1245" s="54" t="s">
        <v>5886</v>
      </c>
      <c r="N1245" s="54" t="s">
        <v>43</v>
      </c>
    </row>
    <row r="1246" spans="1:14" ht="13.5" customHeight="1">
      <c r="A1246" s="87" t="s">
        <v>3558</v>
      </c>
      <c r="B1246" s="780">
        <v>1245</v>
      </c>
      <c r="C1246" s="53" t="s">
        <v>2214</v>
      </c>
      <c r="D1246" s="773" t="s">
        <v>718</v>
      </c>
      <c r="E1246" s="773"/>
      <c r="F1246" s="164"/>
      <c r="G1246" s="54" t="s">
        <v>753</v>
      </c>
      <c r="H1246" s="54" t="s">
        <v>5626</v>
      </c>
      <c r="I1246" s="54" t="s">
        <v>2238</v>
      </c>
      <c r="J1246" s="164">
        <v>2020</v>
      </c>
      <c r="K1246" s="165" t="s">
        <v>26</v>
      </c>
      <c r="L1246" s="165" t="s">
        <v>5200</v>
      </c>
      <c r="M1246" s="54" t="s">
        <v>5893</v>
      </c>
      <c r="N1246" s="54" t="s">
        <v>43</v>
      </c>
    </row>
    <row r="1247" spans="1:14" ht="13.5" customHeight="1">
      <c r="A1247" s="87" t="s">
        <v>3558</v>
      </c>
      <c r="B1247" s="780">
        <v>1246</v>
      </c>
      <c r="C1247" s="53" t="s">
        <v>5894</v>
      </c>
      <c r="D1247" s="773" t="s">
        <v>35</v>
      </c>
      <c r="E1247" s="773"/>
      <c r="F1247" s="164"/>
      <c r="G1247" s="54" t="s">
        <v>753</v>
      </c>
      <c r="H1247" s="54" t="s">
        <v>5626</v>
      </c>
      <c r="I1247" s="54" t="s">
        <v>2238</v>
      </c>
      <c r="J1247" s="164">
        <v>2020</v>
      </c>
      <c r="K1247" s="165" t="s">
        <v>26</v>
      </c>
      <c r="L1247" s="165" t="s">
        <v>5200</v>
      </c>
      <c r="M1247" s="54" t="s">
        <v>5886</v>
      </c>
      <c r="N1247" s="54" t="s">
        <v>43</v>
      </c>
    </row>
    <row r="1248" spans="1:14" ht="13.5" customHeight="1">
      <c r="A1248" s="87" t="s">
        <v>3558</v>
      </c>
      <c r="B1248" s="780">
        <v>1247</v>
      </c>
      <c r="C1248" s="53" t="s">
        <v>5895</v>
      </c>
      <c r="D1248" s="773" t="s">
        <v>51</v>
      </c>
      <c r="E1248" s="773"/>
      <c r="F1248" s="164"/>
      <c r="G1248" s="54" t="s">
        <v>753</v>
      </c>
      <c r="H1248" s="54" t="s">
        <v>5626</v>
      </c>
      <c r="I1248" s="54" t="s">
        <v>2238</v>
      </c>
      <c r="J1248" s="164">
        <v>2020</v>
      </c>
      <c r="K1248" s="165" t="s">
        <v>26</v>
      </c>
      <c r="L1248" s="165" t="s">
        <v>5200</v>
      </c>
      <c r="M1248" s="54" t="s">
        <v>5886</v>
      </c>
      <c r="N1248" s="54" t="s">
        <v>43</v>
      </c>
    </row>
    <row r="1249" spans="1:14" ht="13.5" customHeight="1">
      <c r="A1249" s="87" t="s">
        <v>3558</v>
      </c>
      <c r="B1249" s="780">
        <v>1248</v>
      </c>
      <c r="C1249" s="53" t="s">
        <v>5896</v>
      </c>
      <c r="D1249" s="773" t="s">
        <v>718</v>
      </c>
      <c r="E1249" s="773"/>
      <c r="F1249" s="164"/>
      <c r="G1249" s="54" t="s">
        <v>753</v>
      </c>
      <c r="H1249" s="54" t="s">
        <v>5626</v>
      </c>
      <c r="I1249" s="54" t="s">
        <v>2238</v>
      </c>
      <c r="J1249" s="164">
        <v>2020</v>
      </c>
      <c r="K1249" s="165" t="s">
        <v>26</v>
      </c>
      <c r="L1249" s="165" t="s">
        <v>5200</v>
      </c>
      <c r="M1249" s="54" t="s">
        <v>5886</v>
      </c>
      <c r="N1249" s="54" t="s">
        <v>43</v>
      </c>
    </row>
    <row r="1250" spans="1:14" ht="13.5" customHeight="1">
      <c r="A1250" s="87" t="s">
        <v>3558</v>
      </c>
      <c r="B1250" s="780">
        <v>1249</v>
      </c>
      <c r="C1250" s="53" t="s">
        <v>5897</v>
      </c>
      <c r="D1250" s="773" t="s">
        <v>718</v>
      </c>
      <c r="E1250" s="773"/>
      <c r="F1250" s="164"/>
      <c r="G1250" s="54" t="s">
        <v>10995</v>
      </c>
      <c r="H1250" s="54" t="s">
        <v>5898</v>
      </c>
      <c r="I1250" s="54" t="s">
        <v>166</v>
      </c>
      <c r="J1250" s="164">
        <v>2020</v>
      </c>
      <c r="K1250" s="165" t="s">
        <v>27</v>
      </c>
      <c r="L1250" s="165" t="s">
        <v>5200</v>
      </c>
      <c r="M1250" s="54" t="s">
        <v>3649</v>
      </c>
      <c r="N1250" s="54" t="s">
        <v>43</v>
      </c>
    </row>
    <row r="1251" spans="1:14" ht="13.5" customHeight="1">
      <c r="A1251" s="87" t="s">
        <v>3558</v>
      </c>
      <c r="B1251" s="780">
        <v>1250</v>
      </c>
      <c r="C1251" s="53" t="s">
        <v>5899</v>
      </c>
      <c r="D1251" s="773" t="s">
        <v>718</v>
      </c>
      <c r="E1251" s="773"/>
      <c r="F1251" s="164"/>
      <c r="G1251" s="54" t="s">
        <v>10993</v>
      </c>
      <c r="H1251" s="54" t="s">
        <v>5900</v>
      </c>
      <c r="I1251" s="54" t="s">
        <v>5817</v>
      </c>
      <c r="J1251" s="164">
        <v>2020</v>
      </c>
      <c r="K1251" s="165" t="s">
        <v>25</v>
      </c>
      <c r="L1251" s="165" t="s">
        <v>30</v>
      </c>
      <c r="M1251" s="54" t="s">
        <v>3649</v>
      </c>
      <c r="N1251" s="54" t="s">
        <v>43</v>
      </c>
    </row>
    <row r="1252" spans="1:14" ht="13.5" customHeight="1">
      <c r="A1252" s="87" t="s">
        <v>3558</v>
      </c>
      <c r="B1252" s="780">
        <v>1251</v>
      </c>
      <c r="C1252" s="53" t="s">
        <v>5901</v>
      </c>
      <c r="D1252" s="773" t="s">
        <v>51</v>
      </c>
      <c r="E1252" s="773"/>
      <c r="F1252" s="164"/>
      <c r="G1252" s="54" t="s">
        <v>5244</v>
      </c>
      <c r="H1252" s="54" t="s">
        <v>5902</v>
      </c>
      <c r="I1252" s="54" t="s">
        <v>5903</v>
      </c>
      <c r="J1252" s="164">
        <v>2020</v>
      </c>
      <c r="K1252" s="165" t="s">
        <v>24</v>
      </c>
      <c r="L1252" s="165" t="s">
        <v>29</v>
      </c>
      <c r="M1252" s="54" t="s">
        <v>3649</v>
      </c>
      <c r="N1252" s="54" t="s">
        <v>43</v>
      </c>
    </row>
    <row r="1253" spans="1:14" ht="13.5" customHeight="1">
      <c r="A1253" s="87" t="s">
        <v>3558</v>
      </c>
      <c r="B1253" s="780">
        <v>1252</v>
      </c>
      <c r="C1253" s="53" t="s">
        <v>5904</v>
      </c>
      <c r="D1253" s="773" t="s">
        <v>718</v>
      </c>
      <c r="E1253" s="773"/>
      <c r="F1253" s="164"/>
      <c r="G1253" s="54" t="s">
        <v>5244</v>
      </c>
      <c r="H1253" s="54" t="s">
        <v>5905</v>
      </c>
      <c r="I1253" s="54" t="s">
        <v>5906</v>
      </c>
      <c r="J1253" s="164">
        <v>2020</v>
      </c>
      <c r="K1253" s="165" t="s">
        <v>25</v>
      </c>
      <c r="L1253" s="165" t="s">
        <v>30</v>
      </c>
      <c r="M1253" s="54" t="s">
        <v>3649</v>
      </c>
      <c r="N1253" s="54" t="s">
        <v>43</v>
      </c>
    </row>
    <row r="1254" spans="1:14" ht="15" customHeight="1">
      <c r="A1254" s="87" t="s">
        <v>3558</v>
      </c>
      <c r="B1254" s="780">
        <v>1253</v>
      </c>
      <c r="C1254" s="53" t="s">
        <v>5907</v>
      </c>
      <c r="D1254" s="773" t="s">
        <v>718</v>
      </c>
      <c r="E1254" s="773"/>
      <c r="F1254" s="164"/>
      <c r="G1254" s="54" t="s">
        <v>10993</v>
      </c>
      <c r="H1254" s="54" t="s">
        <v>5900</v>
      </c>
      <c r="I1254" s="54" t="s">
        <v>5817</v>
      </c>
      <c r="J1254" s="164">
        <v>2020</v>
      </c>
      <c r="K1254" s="165" t="s">
        <v>25</v>
      </c>
      <c r="L1254" s="165" t="s">
        <v>30</v>
      </c>
      <c r="M1254" s="54" t="s">
        <v>3649</v>
      </c>
      <c r="N1254" s="54" t="s">
        <v>43</v>
      </c>
    </row>
    <row r="1255" spans="1:14" ht="13.5" customHeight="1">
      <c r="A1255" s="87" t="s">
        <v>3558</v>
      </c>
      <c r="B1255" s="780">
        <v>1254</v>
      </c>
      <c r="C1255" s="53" t="s">
        <v>5908</v>
      </c>
      <c r="D1255" s="773" t="s">
        <v>718</v>
      </c>
      <c r="E1255" s="773"/>
      <c r="F1255" s="164"/>
      <c r="G1255" s="54" t="s">
        <v>37</v>
      </c>
      <c r="H1255" s="54" t="s">
        <v>5909</v>
      </c>
      <c r="I1255" s="54" t="s">
        <v>5910</v>
      </c>
      <c r="J1255" s="164">
        <v>2020</v>
      </c>
      <c r="K1255" s="165" t="s">
        <v>24</v>
      </c>
      <c r="L1255" s="165" t="s">
        <v>29</v>
      </c>
      <c r="M1255" s="54" t="s">
        <v>3649</v>
      </c>
      <c r="N1255" s="54" t="s">
        <v>43</v>
      </c>
    </row>
    <row r="1256" spans="1:14" ht="13.5" customHeight="1">
      <c r="A1256" s="87" t="s">
        <v>3558</v>
      </c>
      <c r="B1256" s="780">
        <v>1255</v>
      </c>
      <c r="C1256" s="53" t="s">
        <v>5911</v>
      </c>
      <c r="D1256" s="773" t="s">
        <v>51</v>
      </c>
      <c r="E1256" s="773"/>
      <c r="F1256" s="164"/>
      <c r="G1256" s="54" t="s">
        <v>3593</v>
      </c>
      <c r="H1256" s="54" t="s">
        <v>2159</v>
      </c>
      <c r="I1256" s="54" t="s">
        <v>436</v>
      </c>
      <c r="J1256" s="164">
        <v>2020</v>
      </c>
      <c r="K1256" s="165" t="s">
        <v>24</v>
      </c>
      <c r="L1256" s="165" t="s">
        <v>28</v>
      </c>
      <c r="M1256" s="54" t="s">
        <v>3649</v>
      </c>
      <c r="N1256" s="54" t="s">
        <v>43</v>
      </c>
    </row>
    <row r="1257" spans="1:14" ht="13.5" customHeight="1">
      <c r="A1257" s="87" t="s">
        <v>3558</v>
      </c>
      <c r="B1257" s="780">
        <v>1256</v>
      </c>
      <c r="C1257" s="53" t="s">
        <v>5912</v>
      </c>
      <c r="D1257" s="773" t="s">
        <v>718</v>
      </c>
      <c r="E1257" s="773"/>
      <c r="F1257" s="164"/>
      <c r="G1257" s="54" t="s">
        <v>37</v>
      </c>
      <c r="H1257" s="54" t="s">
        <v>5913</v>
      </c>
      <c r="I1257" s="54" t="s">
        <v>5914</v>
      </c>
      <c r="J1257" s="164">
        <v>2020</v>
      </c>
      <c r="K1257" s="165" t="s">
        <v>26</v>
      </c>
      <c r="L1257" s="165" t="s">
        <v>30</v>
      </c>
      <c r="M1257" s="54" t="s">
        <v>3649</v>
      </c>
      <c r="N1257" s="54" t="s">
        <v>43</v>
      </c>
    </row>
    <row r="1258" spans="1:14" ht="13.5" customHeight="1">
      <c r="A1258" s="87" t="s">
        <v>3558</v>
      </c>
      <c r="B1258" s="780">
        <v>1257</v>
      </c>
      <c r="C1258" s="53" t="s">
        <v>5915</v>
      </c>
      <c r="D1258" s="773" t="s">
        <v>718</v>
      </c>
      <c r="E1258" s="773"/>
      <c r="F1258" s="164"/>
      <c r="G1258" s="54" t="s">
        <v>37</v>
      </c>
      <c r="H1258" s="54" t="s">
        <v>5916</v>
      </c>
      <c r="I1258" s="54" t="s">
        <v>5917</v>
      </c>
      <c r="J1258" s="164">
        <v>2020</v>
      </c>
      <c r="K1258" s="165" t="s">
        <v>24</v>
      </c>
      <c r="L1258" s="165" t="s">
        <v>30</v>
      </c>
      <c r="M1258" s="54" t="s">
        <v>3649</v>
      </c>
      <c r="N1258" s="54" t="s">
        <v>43</v>
      </c>
    </row>
    <row r="1259" spans="1:14" ht="13.5" customHeight="1">
      <c r="A1259" s="87" t="s">
        <v>3558</v>
      </c>
      <c r="B1259" s="780">
        <v>1258</v>
      </c>
      <c r="C1259" s="53" t="s">
        <v>5918</v>
      </c>
      <c r="D1259" s="773" t="s">
        <v>718</v>
      </c>
      <c r="E1259" s="773"/>
      <c r="F1259" s="164"/>
      <c r="G1259" s="54" t="s">
        <v>3593</v>
      </c>
      <c r="H1259" s="54" t="s">
        <v>4250</v>
      </c>
      <c r="I1259" s="54" t="s">
        <v>4251</v>
      </c>
      <c r="J1259" s="164">
        <v>2020</v>
      </c>
      <c r="K1259" s="165" t="s">
        <v>25</v>
      </c>
      <c r="L1259" s="165" t="s">
        <v>28</v>
      </c>
      <c r="M1259" s="54" t="s">
        <v>3649</v>
      </c>
      <c r="N1259" s="54" t="s">
        <v>43</v>
      </c>
    </row>
    <row r="1260" spans="1:14" ht="13.5" customHeight="1">
      <c r="A1260" s="87" t="s">
        <v>3558</v>
      </c>
      <c r="B1260" s="780">
        <v>1259</v>
      </c>
      <c r="C1260" s="53" t="s">
        <v>5919</v>
      </c>
      <c r="D1260" s="773" t="s">
        <v>718</v>
      </c>
      <c r="E1260" s="773"/>
      <c r="F1260" s="164"/>
      <c r="G1260" s="54" t="s">
        <v>5244</v>
      </c>
      <c r="H1260" s="54" t="s">
        <v>5920</v>
      </c>
      <c r="I1260" s="54" t="s">
        <v>5921</v>
      </c>
      <c r="J1260" s="164">
        <v>2020</v>
      </c>
      <c r="K1260" s="165" t="s">
        <v>26</v>
      </c>
      <c r="L1260" s="165" t="s">
        <v>5200</v>
      </c>
      <c r="M1260" s="54" t="s">
        <v>3649</v>
      </c>
      <c r="N1260" s="54" t="s">
        <v>43</v>
      </c>
    </row>
    <row r="1261" spans="1:14" ht="13.5" customHeight="1">
      <c r="A1261" s="87" t="s">
        <v>3558</v>
      </c>
      <c r="B1261" s="780">
        <v>1260</v>
      </c>
      <c r="C1261" s="53" t="s">
        <v>5922</v>
      </c>
      <c r="D1261" s="773" t="s">
        <v>35</v>
      </c>
      <c r="E1261" s="773"/>
      <c r="F1261" s="164"/>
      <c r="G1261" s="54" t="s">
        <v>3593</v>
      </c>
      <c r="H1261" s="54" t="s">
        <v>5923</v>
      </c>
      <c r="I1261" s="54" t="s">
        <v>5924</v>
      </c>
      <c r="J1261" s="164">
        <v>2020</v>
      </c>
      <c r="K1261" s="165" t="s">
        <v>24</v>
      </c>
      <c r="L1261" s="165" t="s">
        <v>28</v>
      </c>
      <c r="M1261" s="54" t="s">
        <v>3649</v>
      </c>
      <c r="N1261" s="54" t="s">
        <v>43</v>
      </c>
    </row>
    <row r="1262" spans="1:14" ht="13.5" customHeight="1">
      <c r="A1262" s="87" t="s">
        <v>3558</v>
      </c>
      <c r="B1262" s="780">
        <v>1261</v>
      </c>
      <c r="C1262" s="53" t="s">
        <v>5925</v>
      </c>
      <c r="D1262" s="773" t="s">
        <v>35</v>
      </c>
      <c r="E1262" s="773"/>
      <c r="F1262" s="164"/>
      <c r="G1262" s="54" t="s">
        <v>5219</v>
      </c>
      <c r="H1262" s="54" t="s">
        <v>5926</v>
      </c>
      <c r="I1262" s="54" t="s">
        <v>5927</v>
      </c>
      <c r="J1262" s="164">
        <v>2020</v>
      </c>
      <c r="K1262" s="165" t="s">
        <v>25</v>
      </c>
      <c r="L1262" s="165" t="s">
        <v>29</v>
      </c>
      <c r="M1262" s="54" t="s">
        <v>3649</v>
      </c>
      <c r="N1262" s="54" t="s">
        <v>43</v>
      </c>
    </row>
    <row r="1263" spans="1:14" ht="13.5" customHeight="1">
      <c r="A1263" s="87" t="s">
        <v>3558</v>
      </c>
      <c r="B1263" s="780">
        <v>1262</v>
      </c>
      <c r="C1263" s="53" t="s">
        <v>5928</v>
      </c>
      <c r="D1263" s="773" t="s">
        <v>718</v>
      </c>
      <c r="E1263" s="773"/>
      <c r="F1263" s="164"/>
      <c r="G1263" s="54" t="s">
        <v>10995</v>
      </c>
      <c r="H1263" s="54" t="s">
        <v>125</v>
      </c>
      <c r="I1263" s="54" t="s">
        <v>126</v>
      </c>
      <c r="J1263" s="164">
        <v>2020</v>
      </c>
      <c r="K1263" s="165" t="s">
        <v>25</v>
      </c>
      <c r="L1263" s="165" t="s">
        <v>29</v>
      </c>
      <c r="M1263" s="54" t="s">
        <v>3649</v>
      </c>
      <c r="N1263" s="54" t="s">
        <v>43</v>
      </c>
    </row>
    <row r="1264" spans="1:14" ht="13.5" customHeight="1">
      <c r="A1264" s="87" t="s">
        <v>3558</v>
      </c>
      <c r="B1264" s="780">
        <v>1263</v>
      </c>
      <c r="C1264" s="53" t="s">
        <v>5929</v>
      </c>
      <c r="D1264" s="773" t="s">
        <v>718</v>
      </c>
      <c r="E1264" s="773"/>
      <c r="F1264" s="164"/>
      <c r="G1264" s="54" t="s">
        <v>37</v>
      </c>
      <c r="H1264" s="54" t="s">
        <v>148</v>
      </c>
      <c r="I1264" s="54" t="s">
        <v>149</v>
      </c>
      <c r="J1264" s="164">
        <v>2020</v>
      </c>
      <c r="K1264" s="165" t="s">
        <v>25</v>
      </c>
      <c r="L1264" s="165" t="s">
        <v>29</v>
      </c>
      <c r="M1264" s="54" t="s">
        <v>3649</v>
      </c>
      <c r="N1264" s="54" t="s">
        <v>43</v>
      </c>
    </row>
    <row r="1265" spans="1:14" ht="13.5" customHeight="1">
      <c r="A1265" s="87" t="s">
        <v>3558</v>
      </c>
      <c r="B1265" s="780">
        <v>1264</v>
      </c>
      <c r="C1265" s="53" t="s">
        <v>5930</v>
      </c>
      <c r="D1265" s="773" t="s">
        <v>718</v>
      </c>
      <c r="E1265" s="773"/>
      <c r="F1265" s="164"/>
      <c r="G1265" s="54" t="s">
        <v>3593</v>
      </c>
      <c r="H1265" s="54" t="s">
        <v>5931</v>
      </c>
      <c r="I1265" s="54" t="s">
        <v>5932</v>
      </c>
      <c r="J1265" s="164">
        <v>2020</v>
      </c>
      <c r="K1265" s="165" t="s">
        <v>24</v>
      </c>
      <c r="L1265" s="165" t="s">
        <v>29</v>
      </c>
      <c r="M1265" s="54" t="s">
        <v>3649</v>
      </c>
      <c r="N1265" s="54" t="s">
        <v>43</v>
      </c>
    </row>
    <row r="1266" spans="1:14" ht="13.5" customHeight="1">
      <c r="A1266" s="87" t="s">
        <v>3558</v>
      </c>
      <c r="B1266" s="780">
        <v>1265</v>
      </c>
      <c r="C1266" s="53" t="s">
        <v>5933</v>
      </c>
      <c r="D1266" s="773" t="s">
        <v>51</v>
      </c>
      <c r="E1266" s="773"/>
      <c r="F1266" s="164"/>
      <c r="G1266" s="54" t="s">
        <v>3593</v>
      </c>
      <c r="H1266" s="54" t="s">
        <v>5934</v>
      </c>
      <c r="I1266" s="54" t="s">
        <v>5935</v>
      </c>
      <c r="J1266" s="164">
        <v>2020</v>
      </c>
      <c r="K1266" s="165" t="s">
        <v>25</v>
      </c>
      <c r="L1266" s="165" t="s">
        <v>29</v>
      </c>
      <c r="M1266" s="54" t="s">
        <v>3649</v>
      </c>
      <c r="N1266" s="54" t="s">
        <v>43</v>
      </c>
    </row>
    <row r="1267" spans="1:14" ht="13.5" customHeight="1">
      <c r="A1267" s="87" t="s">
        <v>3558</v>
      </c>
      <c r="B1267" s="780">
        <v>1266</v>
      </c>
      <c r="C1267" s="53" t="s">
        <v>5936</v>
      </c>
      <c r="D1267" s="773" t="s">
        <v>51</v>
      </c>
      <c r="E1267" s="773"/>
      <c r="F1267" s="164"/>
      <c r="G1267" s="54" t="s">
        <v>5244</v>
      </c>
      <c r="H1267" s="54" t="s">
        <v>157</v>
      </c>
      <c r="I1267" s="54" t="s">
        <v>158</v>
      </c>
      <c r="J1267" s="164">
        <v>2020</v>
      </c>
      <c r="K1267" s="165" t="s">
        <v>25</v>
      </c>
      <c r="L1267" s="165" t="s">
        <v>5200</v>
      </c>
      <c r="M1267" s="54" t="s">
        <v>3649</v>
      </c>
      <c r="N1267" s="54" t="s">
        <v>43</v>
      </c>
    </row>
    <row r="1268" spans="1:14" ht="13.5" customHeight="1">
      <c r="A1268" s="87" t="s">
        <v>3558</v>
      </c>
      <c r="B1268" s="780">
        <v>1267</v>
      </c>
      <c r="C1268" s="53" t="s">
        <v>5937</v>
      </c>
      <c r="D1268" s="773" t="s">
        <v>2247</v>
      </c>
      <c r="E1268" s="773"/>
      <c r="F1268" s="164"/>
      <c r="G1268" s="54" t="s">
        <v>3593</v>
      </c>
      <c r="H1268" s="54" t="s">
        <v>4250</v>
      </c>
      <c r="I1268" s="54" t="s">
        <v>4251</v>
      </c>
      <c r="J1268" s="164">
        <v>2020</v>
      </c>
      <c r="K1268" s="165" t="s">
        <v>25</v>
      </c>
      <c r="L1268" s="165" t="s">
        <v>28</v>
      </c>
      <c r="M1268" s="54" t="s">
        <v>3649</v>
      </c>
      <c r="N1268" s="54" t="s">
        <v>43</v>
      </c>
    </row>
    <row r="1269" spans="1:14" ht="13.5" customHeight="1">
      <c r="A1269" s="87" t="s">
        <v>3558</v>
      </c>
      <c r="B1269" s="780">
        <v>1268</v>
      </c>
      <c r="C1269" s="53" t="s">
        <v>5938</v>
      </c>
      <c r="D1269" s="773" t="s">
        <v>718</v>
      </c>
      <c r="E1269" s="773"/>
      <c r="F1269" s="164"/>
      <c r="G1269" s="54" t="s">
        <v>11016</v>
      </c>
      <c r="H1269" s="54" t="s">
        <v>4608</v>
      </c>
      <c r="I1269" s="54" t="s">
        <v>216</v>
      </c>
      <c r="J1269" s="164">
        <v>2020</v>
      </c>
      <c r="K1269" s="165" t="s">
        <v>25</v>
      </c>
      <c r="L1269" s="165" t="s">
        <v>29</v>
      </c>
      <c r="M1269" s="54" t="s">
        <v>3649</v>
      </c>
      <c r="N1269" s="54" t="s">
        <v>43</v>
      </c>
    </row>
    <row r="1270" spans="1:14" ht="13.5" customHeight="1">
      <c r="A1270" s="87" t="s">
        <v>3558</v>
      </c>
      <c r="B1270" s="780">
        <v>1269</v>
      </c>
      <c r="C1270" s="53" t="s">
        <v>5939</v>
      </c>
      <c r="D1270" s="773" t="s">
        <v>72</v>
      </c>
      <c r="E1270" s="773"/>
      <c r="F1270" s="164"/>
      <c r="G1270" s="54" t="s">
        <v>3593</v>
      </c>
      <c r="H1270" s="54" t="s">
        <v>5940</v>
      </c>
      <c r="I1270" s="54" t="s">
        <v>5941</v>
      </c>
      <c r="J1270" s="164">
        <v>2020</v>
      </c>
      <c r="K1270" s="165" t="s">
        <v>24</v>
      </c>
      <c r="L1270" s="165" t="s">
        <v>28</v>
      </c>
      <c r="M1270" s="54" t="s">
        <v>3649</v>
      </c>
      <c r="N1270" s="54" t="s">
        <v>43</v>
      </c>
    </row>
    <row r="1271" spans="1:14" ht="13.5" customHeight="1">
      <c r="A1271" s="87" t="s">
        <v>3558</v>
      </c>
      <c r="B1271" s="780">
        <v>1270</v>
      </c>
      <c r="C1271" s="53" t="s">
        <v>5942</v>
      </c>
      <c r="D1271" s="773" t="s">
        <v>718</v>
      </c>
      <c r="E1271" s="773"/>
      <c r="F1271" s="164"/>
      <c r="G1271" s="54" t="s">
        <v>3593</v>
      </c>
      <c r="H1271" s="54" t="s">
        <v>4250</v>
      </c>
      <c r="I1271" s="54" t="s">
        <v>4251</v>
      </c>
      <c r="J1271" s="164">
        <v>2020</v>
      </c>
      <c r="K1271" s="165" t="s">
        <v>25</v>
      </c>
      <c r="L1271" s="165" t="s">
        <v>28</v>
      </c>
      <c r="M1271" s="54" t="s">
        <v>3649</v>
      </c>
      <c r="N1271" s="54" t="s">
        <v>43</v>
      </c>
    </row>
    <row r="1272" spans="1:14" ht="15" customHeight="1">
      <c r="A1272" s="87" t="s">
        <v>3864</v>
      </c>
      <c r="B1272" s="780">
        <v>1271</v>
      </c>
      <c r="C1272" s="10" t="s">
        <v>3865</v>
      </c>
      <c r="D1272" s="773" t="s">
        <v>718</v>
      </c>
      <c r="E1272" s="773"/>
      <c r="F1272" s="13" t="s">
        <v>3866</v>
      </c>
      <c r="G1272" s="161" t="s">
        <v>190</v>
      </c>
      <c r="H1272" s="13" t="s">
        <v>3867</v>
      </c>
      <c r="I1272" s="13" t="s">
        <v>827</v>
      </c>
      <c r="J1272" s="13">
        <v>2019</v>
      </c>
      <c r="K1272" s="161" t="s">
        <v>26</v>
      </c>
      <c r="L1272" s="166" t="s">
        <v>29</v>
      </c>
      <c r="M1272" s="13" t="s">
        <v>3869</v>
      </c>
      <c r="N1272" s="13" t="s">
        <v>43</v>
      </c>
    </row>
    <row r="1273" spans="1:14" ht="15" customHeight="1">
      <c r="A1273" s="92" t="s">
        <v>3864</v>
      </c>
      <c r="B1273" s="780">
        <v>1272</v>
      </c>
      <c r="C1273" s="52" t="s">
        <v>3870</v>
      </c>
      <c r="D1273" s="773" t="s">
        <v>718</v>
      </c>
      <c r="E1273" s="773"/>
      <c r="F1273" s="16" t="s">
        <v>3866</v>
      </c>
      <c r="G1273" s="164" t="s">
        <v>59</v>
      </c>
      <c r="H1273" s="16" t="s">
        <v>3871</v>
      </c>
      <c r="I1273" s="16" t="s">
        <v>501</v>
      </c>
      <c r="J1273" s="16">
        <v>2020</v>
      </c>
      <c r="K1273" s="164" t="s">
        <v>26</v>
      </c>
      <c r="L1273" s="165" t="s">
        <v>5200</v>
      </c>
      <c r="M1273" s="16" t="s">
        <v>3873</v>
      </c>
      <c r="N1273" s="16" t="s">
        <v>43</v>
      </c>
    </row>
    <row r="1274" spans="1:14" ht="15" customHeight="1">
      <c r="A1274" s="92" t="s">
        <v>3864</v>
      </c>
      <c r="B1274" s="780">
        <v>1273</v>
      </c>
      <c r="C1274" s="52" t="s">
        <v>3874</v>
      </c>
      <c r="D1274" s="773" t="s">
        <v>718</v>
      </c>
      <c r="E1274" s="773"/>
      <c r="F1274" s="16" t="s">
        <v>3866</v>
      </c>
      <c r="G1274" s="164" t="s">
        <v>11010</v>
      </c>
      <c r="H1274" s="16" t="s">
        <v>3875</v>
      </c>
      <c r="I1274" s="16" t="s">
        <v>3876</v>
      </c>
      <c r="J1274" s="16">
        <v>2020</v>
      </c>
      <c r="K1274" s="164" t="s">
        <v>26</v>
      </c>
      <c r="L1274" s="165" t="s">
        <v>30</v>
      </c>
      <c r="M1274" s="16" t="s">
        <v>3878</v>
      </c>
      <c r="N1274" s="16" t="s">
        <v>43</v>
      </c>
    </row>
    <row r="1275" spans="1:14" ht="15" customHeight="1">
      <c r="A1275" s="92" t="s">
        <v>3864</v>
      </c>
      <c r="B1275" s="780">
        <v>1274</v>
      </c>
      <c r="C1275" s="52" t="s">
        <v>3879</v>
      </c>
      <c r="D1275" s="773" t="s">
        <v>718</v>
      </c>
      <c r="E1275" s="773"/>
      <c r="F1275" s="16" t="s">
        <v>3866</v>
      </c>
      <c r="G1275" s="164" t="s">
        <v>59</v>
      </c>
      <c r="H1275" s="16" t="s">
        <v>3880</v>
      </c>
      <c r="I1275" s="16" t="s">
        <v>430</v>
      </c>
      <c r="J1275" s="16">
        <v>2020</v>
      </c>
      <c r="K1275" s="164" t="s">
        <v>26</v>
      </c>
      <c r="L1275" s="165" t="s">
        <v>5200</v>
      </c>
      <c r="M1275" s="16" t="s">
        <v>3882</v>
      </c>
      <c r="N1275" s="16" t="s">
        <v>43</v>
      </c>
    </row>
    <row r="1276" spans="1:14" ht="15" customHeight="1">
      <c r="A1276" s="92" t="s">
        <v>3864</v>
      </c>
      <c r="B1276" s="780">
        <v>1275</v>
      </c>
      <c r="C1276" s="52" t="s">
        <v>3883</v>
      </c>
      <c r="D1276" s="773" t="s">
        <v>718</v>
      </c>
      <c r="E1276" s="773"/>
      <c r="F1276" s="16"/>
      <c r="G1276" s="164" t="s">
        <v>3593</v>
      </c>
      <c r="H1276" s="16" t="s">
        <v>3884</v>
      </c>
      <c r="I1276" s="54" t="s">
        <v>3885</v>
      </c>
      <c r="J1276" s="16">
        <v>2021</v>
      </c>
      <c r="K1276" s="164" t="s">
        <v>24</v>
      </c>
      <c r="L1276" s="165" t="s">
        <v>28</v>
      </c>
      <c r="M1276" s="16" t="s">
        <v>3887</v>
      </c>
      <c r="N1276" s="16" t="s">
        <v>43</v>
      </c>
    </row>
    <row r="1277" spans="1:14" ht="15" customHeight="1">
      <c r="A1277" s="92" t="s">
        <v>3864</v>
      </c>
      <c r="B1277" s="780">
        <v>1276</v>
      </c>
      <c r="C1277" s="52" t="s">
        <v>3888</v>
      </c>
      <c r="D1277" s="773" t="s">
        <v>718</v>
      </c>
      <c r="E1277" s="773"/>
      <c r="F1277" s="16"/>
      <c r="G1277" s="164" t="s">
        <v>11011</v>
      </c>
      <c r="H1277" s="16" t="s">
        <v>3890</v>
      </c>
      <c r="I1277" s="16" t="s">
        <v>3891</v>
      </c>
      <c r="J1277" s="16">
        <v>2021</v>
      </c>
      <c r="K1277" s="164" t="s">
        <v>25</v>
      </c>
      <c r="L1277" s="165" t="s">
        <v>30</v>
      </c>
      <c r="M1277" s="16" t="s">
        <v>3892</v>
      </c>
      <c r="N1277" s="16" t="s">
        <v>43</v>
      </c>
    </row>
    <row r="1278" spans="1:14" ht="15" customHeight="1">
      <c r="A1278" s="87" t="s">
        <v>3893</v>
      </c>
      <c r="B1278" s="780">
        <v>1277</v>
      </c>
      <c r="C1278" s="10" t="s">
        <v>3894</v>
      </c>
      <c r="D1278" s="773" t="s">
        <v>718</v>
      </c>
      <c r="E1278" s="773"/>
      <c r="F1278" s="13" t="s">
        <v>3895</v>
      </c>
      <c r="G1278" s="161" t="s">
        <v>59</v>
      </c>
      <c r="H1278" s="13" t="s">
        <v>3896</v>
      </c>
      <c r="I1278" s="13" t="s">
        <v>3897</v>
      </c>
      <c r="J1278" s="13">
        <v>2021</v>
      </c>
      <c r="K1278" s="161" t="s">
        <v>27</v>
      </c>
      <c r="L1278" s="166" t="s">
        <v>5200</v>
      </c>
      <c r="M1278" s="13" t="s">
        <v>3898</v>
      </c>
      <c r="N1278" s="13" t="s">
        <v>1380</v>
      </c>
    </row>
    <row r="1279" spans="1:14" ht="15" customHeight="1">
      <c r="A1279" s="87" t="s">
        <v>3893</v>
      </c>
      <c r="B1279" s="780">
        <v>1278</v>
      </c>
      <c r="C1279" s="52" t="s">
        <v>3899</v>
      </c>
      <c r="D1279" s="773" t="s">
        <v>718</v>
      </c>
      <c r="E1279" s="773"/>
      <c r="F1279" s="16" t="s">
        <v>3900</v>
      </c>
      <c r="G1279" s="164" t="s">
        <v>59</v>
      </c>
      <c r="H1279" s="16" t="s">
        <v>3896</v>
      </c>
      <c r="I1279" s="16" t="s">
        <v>3897</v>
      </c>
      <c r="J1279" s="16">
        <v>2021</v>
      </c>
      <c r="K1279" s="164" t="s">
        <v>27</v>
      </c>
      <c r="L1279" s="165" t="s">
        <v>5200</v>
      </c>
      <c r="M1279" s="16" t="s">
        <v>3898</v>
      </c>
      <c r="N1279" s="16" t="s">
        <v>1380</v>
      </c>
    </row>
    <row r="1280" spans="1:14" ht="15" customHeight="1">
      <c r="A1280" s="87" t="s">
        <v>3893</v>
      </c>
      <c r="B1280" s="780">
        <v>1279</v>
      </c>
      <c r="C1280" s="52" t="s">
        <v>3901</v>
      </c>
      <c r="D1280" s="773" t="s">
        <v>51</v>
      </c>
      <c r="E1280" s="773"/>
      <c r="F1280" s="16" t="s">
        <v>1024</v>
      </c>
      <c r="G1280" s="164" t="s">
        <v>59</v>
      </c>
      <c r="H1280" s="16" t="s">
        <v>3902</v>
      </c>
      <c r="I1280" s="16" t="s">
        <v>3903</v>
      </c>
      <c r="J1280" s="16">
        <v>2021</v>
      </c>
      <c r="K1280" s="164" t="s">
        <v>5200</v>
      </c>
      <c r="L1280" s="165" t="s">
        <v>5200</v>
      </c>
      <c r="M1280" s="16" t="s">
        <v>3898</v>
      </c>
      <c r="N1280" s="16" t="s">
        <v>1380</v>
      </c>
    </row>
    <row r="1281" spans="1:14" ht="15" customHeight="1">
      <c r="A1281" s="87" t="s">
        <v>3893</v>
      </c>
      <c r="B1281" s="780">
        <v>1280</v>
      </c>
      <c r="C1281" s="52" t="s">
        <v>3904</v>
      </c>
      <c r="D1281" s="773" t="s">
        <v>718</v>
      </c>
      <c r="E1281" s="773" t="s">
        <v>35</v>
      </c>
      <c r="F1281" s="115" t="s">
        <v>1560</v>
      </c>
      <c r="G1281" s="164" t="s">
        <v>59</v>
      </c>
      <c r="H1281" s="16" t="s">
        <v>804</v>
      </c>
      <c r="I1281" s="16" t="s">
        <v>805</v>
      </c>
      <c r="J1281" s="16">
        <v>2013</v>
      </c>
      <c r="K1281" s="164" t="s">
        <v>25</v>
      </c>
      <c r="L1281" s="165" t="s">
        <v>5200</v>
      </c>
      <c r="M1281" s="16" t="s">
        <v>3905</v>
      </c>
      <c r="N1281" s="7" t="s">
        <v>2011</v>
      </c>
    </row>
    <row r="1282" spans="1:14" ht="15" customHeight="1">
      <c r="A1282" s="87" t="s">
        <v>3893</v>
      </c>
      <c r="B1282" s="780">
        <v>1281</v>
      </c>
      <c r="C1282" s="52" t="s">
        <v>3906</v>
      </c>
      <c r="D1282" s="773" t="s">
        <v>718</v>
      </c>
      <c r="E1282" s="773"/>
      <c r="F1282" s="115" t="s">
        <v>1024</v>
      </c>
      <c r="G1282" s="164" t="s">
        <v>59</v>
      </c>
      <c r="H1282" s="16" t="s">
        <v>804</v>
      </c>
      <c r="I1282" s="16" t="s">
        <v>805</v>
      </c>
      <c r="J1282" s="16">
        <v>2013</v>
      </c>
      <c r="K1282" s="164" t="s">
        <v>25</v>
      </c>
      <c r="L1282" s="165" t="s">
        <v>5200</v>
      </c>
      <c r="M1282" s="16" t="s">
        <v>3907</v>
      </c>
      <c r="N1282" s="7" t="s">
        <v>2011</v>
      </c>
    </row>
    <row r="1283" spans="1:14" ht="15" customHeight="1">
      <c r="A1283" s="87" t="s">
        <v>3893</v>
      </c>
      <c r="B1283" s="780">
        <v>1282</v>
      </c>
      <c r="C1283" s="52" t="s">
        <v>3908</v>
      </c>
      <c r="D1283" s="773" t="s">
        <v>72</v>
      </c>
      <c r="E1283" s="773"/>
      <c r="F1283" s="115" t="s">
        <v>1024</v>
      </c>
      <c r="G1283" s="164" t="s">
        <v>59</v>
      </c>
      <c r="H1283" s="16" t="s">
        <v>3909</v>
      </c>
      <c r="I1283" s="46" t="s">
        <v>447</v>
      </c>
      <c r="J1283" s="16">
        <v>2013</v>
      </c>
      <c r="K1283" s="164" t="s">
        <v>27</v>
      </c>
      <c r="L1283" s="165" t="s">
        <v>5200</v>
      </c>
      <c r="M1283" s="16" t="s">
        <v>3910</v>
      </c>
      <c r="N1283" s="7" t="s">
        <v>43</v>
      </c>
    </row>
    <row r="1284" spans="1:14" ht="15" customHeight="1">
      <c r="A1284" s="87" t="s">
        <v>3893</v>
      </c>
      <c r="B1284" s="780">
        <v>1283</v>
      </c>
      <c r="C1284" s="52" t="s">
        <v>3911</v>
      </c>
      <c r="D1284" s="773" t="s">
        <v>2247</v>
      </c>
      <c r="E1284" s="773"/>
      <c r="F1284" s="115" t="s">
        <v>1024</v>
      </c>
      <c r="G1284" s="164" t="s">
        <v>59</v>
      </c>
      <c r="H1284" s="16" t="s">
        <v>804</v>
      </c>
      <c r="I1284" s="16" t="s">
        <v>1986</v>
      </c>
      <c r="J1284" s="16">
        <v>2014</v>
      </c>
      <c r="K1284" s="164" t="s">
        <v>25</v>
      </c>
      <c r="L1284" s="165" t="s">
        <v>5200</v>
      </c>
      <c r="M1284" s="16" t="s">
        <v>3907</v>
      </c>
      <c r="N1284" s="16" t="s">
        <v>43</v>
      </c>
    </row>
    <row r="1285" spans="1:14" ht="15" customHeight="1">
      <c r="A1285" s="87" t="s">
        <v>3893</v>
      </c>
      <c r="B1285" s="780">
        <v>1284</v>
      </c>
      <c r="C1285" s="52" t="s">
        <v>3912</v>
      </c>
      <c r="D1285" s="773" t="s">
        <v>718</v>
      </c>
      <c r="E1285" s="773"/>
      <c r="F1285" s="115" t="s">
        <v>1024</v>
      </c>
      <c r="G1285" s="164" t="s">
        <v>59</v>
      </c>
      <c r="H1285" s="16" t="s">
        <v>2574</v>
      </c>
      <c r="I1285" s="16" t="s">
        <v>374</v>
      </c>
      <c r="J1285" s="16">
        <v>2014</v>
      </c>
      <c r="K1285" s="164" t="s">
        <v>24</v>
      </c>
      <c r="L1285" s="165" t="s">
        <v>5200</v>
      </c>
      <c r="M1285" s="16" t="s">
        <v>3907</v>
      </c>
      <c r="N1285" s="16" t="s">
        <v>43</v>
      </c>
    </row>
    <row r="1286" spans="1:14" ht="15" customHeight="1">
      <c r="A1286" s="87" t="s">
        <v>3893</v>
      </c>
      <c r="B1286" s="780">
        <v>1285</v>
      </c>
      <c r="C1286" s="52" t="s">
        <v>3913</v>
      </c>
      <c r="D1286" s="773" t="s">
        <v>718</v>
      </c>
      <c r="E1286" s="773"/>
      <c r="F1286" s="115" t="s">
        <v>1024</v>
      </c>
      <c r="G1286" s="164" t="s">
        <v>59</v>
      </c>
      <c r="H1286" s="16" t="s">
        <v>1128</v>
      </c>
      <c r="I1286" s="16" t="s">
        <v>1129</v>
      </c>
      <c r="J1286" s="16">
        <v>2015</v>
      </c>
      <c r="K1286" s="164" t="s">
        <v>27</v>
      </c>
      <c r="L1286" s="165" t="s">
        <v>5200</v>
      </c>
      <c r="M1286" s="16" t="s">
        <v>3907</v>
      </c>
      <c r="N1286" s="16" t="s">
        <v>43</v>
      </c>
    </row>
    <row r="1287" spans="1:14" ht="15" customHeight="1">
      <c r="A1287" s="87" t="s">
        <v>3893</v>
      </c>
      <c r="B1287" s="780">
        <v>1286</v>
      </c>
      <c r="C1287" s="52" t="s">
        <v>3914</v>
      </c>
      <c r="D1287" s="773" t="s">
        <v>718</v>
      </c>
      <c r="E1287" s="773"/>
      <c r="F1287" s="115" t="s">
        <v>1024</v>
      </c>
      <c r="G1287" s="164" t="s">
        <v>59</v>
      </c>
      <c r="H1287" s="16" t="s">
        <v>804</v>
      </c>
      <c r="I1287" s="16" t="s">
        <v>1986</v>
      </c>
      <c r="J1287" s="16">
        <v>2015</v>
      </c>
      <c r="K1287" s="164" t="s">
        <v>25</v>
      </c>
      <c r="L1287" s="165" t="s">
        <v>5200</v>
      </c>
      <c r="M1287" s="16" t="s">
        <v>3915</v>
      </c>
      <c r="N1287" s="16" t="s">
        <v>43</v>
      </c>
    </row>
    <row r="1288" spans="1:14" ht="15" customHeight="1">
      <c r="A1288" s="87" t="s">
        <v>3893</v>
      </c>
      <c r="B1288" s="780">
        <v>1287</v>
      </c>
      <c r="C1288" s="52" t="s">
        <v>3916</v>
      </c>
      <c r="D1288" s="773" t="s">
        <v>35</v>
      </c>
      <c r="E1288" s="773"/>
      <c r="F1288" s="115" t="s">
        <v>1024</v>
      </c>
      <c r="G1288" s="164" t="s">
        <v>59</v>
      </c>
      <c r="H1288" s="16" t="s">
        <v>60</v>
      </c>
      <c r="I1288" s="16" t="s">
        <v>61</v>
      </c>
      <c r="J1288" s="16">
        <v>2015</v>
      </c>
      <c r="K1288" s="164" t="s">
        <v>26</v>
      </c>
      <c r="L1288" s="165" t="s">
        <v>5200</v>
      </c>
      <c r="M1288" s="16" t="s">
        <v>3918</v>
      </c>
      <c r="N1288" s="16" t="s">
        <v>43</v>
      </c>
    </row>
    <row r="1289" spans="1:14" ht="15" customHeight="1">
      <c r="A1289" s="87" t="s">
        <v>3893</v>
      </c>
      <c r="B1289" s="780">
        <v>1288</v>
      </c>
      <c r="C1289" s="52" t="s">
        <v>3919</v>
      </c>
      <c r="D1289" s="773" t="s">
        <v>718</v>
      </c>
      <c r="E1289" s="773"/>
      <c r="F1289" s="115" t="s">
        <v>1024</v>
      </c>
      <c r="G1289" s="164" t="s">
        <v>59</v>
      </c>
      <c r="H1289" s="16" t="s">
        <v>1128</v>
      </c>
      <c r="I1289" s="16" t="s">
        <v>1129</v>
      </c>
      <c r="J1289" s="16">
        <v>2016</v>
      </c>
      <c r="K1289" s="164" t="s">
        <v>27</v>
      </c>
      <c r="L1289" s="165" t="s">
        <v>5200</v>
      </c>
      <c r="M1289" s="16" t="s">
        <v>3921</v>
      </c>
      <c r="N1289" s="16" t="s">
        <v>43</v>
      </c>
    </row>
    <row r="1290" spans="1:14" ht="15" customHeight="1">
      <c r="A1290" s="87" t="s">
        <v>3893</v>
      </c>
      <c r="B1290" s="780">
        <v>1289</v>
      </c>
      <c r="C1290" s="52" t="s">
        <v>3922</v>
      </c>
      <c r="D1290" s="773" t="s">
        <v>718</v>
      </c>
      <c r="E1290" s="773"/>
      <c r="F1290" s="115" t="s">
        <v>3923</v>
      </c>
      <c r="G1290" s="164" t="s">
        <v>37</v>
      </c>
      <c r="H1290" s="16" t="s">
        <v>3924</v>
      </c>
      <c r="I1290" s="16" t="s">
        <v>3925</v>
      </c>
      <c r="J1290" s="16">
        <v>2016</v>
      </c>
      <c r="K1290" s="164" t="s">
        <v>26</v>
      </c>
      <c r="L1290" s="165" t="s">
        <v>31</v>
      </c>
      <c r="M1290" s="16" t="s">
        <v>3926</v>
      </c>
      <c r="N1290" s="16" t="s">
        <v>43</v>
      </c>
    </row>
    <row r="1291" spans="1:14" ht="15" customHeight="1">
      <c r="A1291" s="87" t="s">
        <v>3893</v>
      </c>
      <c r="B1291" s="780">
        <v>1290</v>
      </c>
      <c r="C1291" s="52" t="s">
        <v>3927</v>
      </c>
      <c r="D1291" s="773" t="s">
        <v>718</v>
      </c>
      <c r="E1291" s="773"/>
      <c r="F1291" s="115" t="s">
        <v>3928</v>
      </c>
      <c r="G1291" s="164" t="s">
        <v>59</v>
      </c>
      <c r="H1291" s="16" t="s">
        <v>1670</v>
      </c>
      <c r="I1291" s="16" t="s">
        <v>579</v>
      </c>
      <c r="J1291" s="16">
        <v>2016</v>
      </c>
      <c r="K1291" s="164" t="s">
        <v>26</v>
      </c>
      <c r="L1291" s="165" t="s">
        <v>5200</v>
      </c>
      <c r="M1291" s="16" t="s">
        <v>3929</v>
      </c>
      <c r="N1291" s="16" t="s">
        <v>43</v>
      </c>
    </row>
    <row r="1292" spans="1:14" ht="15" customHeight="1">
      <c r="A1292" s="87" t="s">
        <v>3893</v>
      </c>
      <c r="B1292" s="780">
        <v>1291</v>
      </c>
      <c r="C1292" s="52" t="s">
        <v>3930</v>
      </c>
      <c r="D1292" s="773" t="s">
        <v>718</v>
      </c>
      <c r="E1292" s="773"/>
      <c r="F1292" s="115" t="s">
        <v>1024</v>
      </c>
      <c r="G1292" s="164" t="s">
        <v>59</v>
      </c>
      <c r="H1292" s="16" t="s">
        <v>523</v>
      </c>
      <c r="I1292" s="16" t="s">
        <v>447</v>
      </c>
      <c r="J1292" s="16">
        <v>2016</v>
      </c>
      <c r="K1292" s="164" t="s">
        <v>27</v>
      </c>
      <c r="L1292" s="165" t="s">
        <v>5200</v>
      </c>
      <c r="M1292" s="16" t="s">
        <v>3932</v>
      </c>
      <c r="N1292" s="16" t="s">
        <v>43</v>
      </c>
    </row>
    <row r="1293" spans="1:14" ht="15" customHeight="1">
      <c r="A1293" s="87" t="s">
        <v>3893</v>
      </c>
      <c r="B1293" s="780">
        <v>1292</v>
      </c>
      <c r="C1293" s="52" t="s">
        <v>3933</v>
      </c>
      <c r="D1293" s="773" t="s">
        <v>718</v>
      </c>
      <c r="E1293" s="773"/>
      <c r="F1293" s="115" t="s">
        <v>1024</v>
      </c>
      <c r="G1293" s="164" t="s">
        <v>59</v>
      </c>
      <c r="H1293" s="16" t="s">
        <v>523</v>
      </c>
      <c r="I1293" s="16" t="s">
        <v>447</v>
      </c>
      <c r="J1293" s="16">
        <v>2016</v>
      </c>
      <c r="K1293" s="164" t="s">
        <v>27</v>
      </c>
      <c r="L1293" s="165" t="s">
        <v>5200</v>
      </c>
      <c r="M1293" s="16" t="s">
        <v>3934</v>
      </c>
      <c r="N1293" s="16" t="s">
        <v>43</v>
      </c>
    </row>
    <row r="1294" spans="1:14" ht="15" customHeight="1">
      <c r="A1294" s="87" t="s">
        <v>3893</v>
      </c>
      <c r="B1294" s="780">
        <v>1293</v>
      </c>
      <c r="C1294" s="52" t="s">
        <v>3935</v>
      </c>
      <c r="D1294" s="773" t="s">
        <v>51</v>
      </c>
      <c r="E1294" s="773"/>
      <c r="F1294" s="115" t="s">
        <v>1024</v>
      </c>
      <c r="G1294" s="164" t="s">
        <v>59</v>
      </c>
      <c r="H1294" s="16" t="s">
        <v>523</v>
      </c>
      <c r="I1294" s="16" t="s">
        <v>447</v>
      </c>
      <c r="J1294" s="16">
        <v>2016</v>
      </c>
      <c r="K1294" s="164" t="s">
        <v>27</v>
      </c>
      <c r="L1294" s="165" t="s">
        <v>5200</v>
      </c>
      <c r="M1294" s="16" t="s">
        <v>3936</v>
      </c>
      <c r="N1294" s="16" t="s">
        <v>43</v>
      </c>
    </row>
    <row r="1295" spans="1:14" ht="15" customHeight="1">
      <c r="A1295" s="87" t="s">
        <v>3893</v>
      </c>
      <c r="B1295" s="780">
        <v>1294</v>
      </c>
      <c r="C1295" s="52" t="s">
        <v>3937</v>
      </c>
      <c r="D1295" s="773" t="s">
        <v>718</v>
      </c>
      <c r="E1295" s="773"/>
      <c r="F1295" s="115" t="s">
        <v>1024</v>
      </c>
      <c r="G1295" s="164" t="s">
        <v>753</v>
      </c>
      <c r="H1295" s="16" t="s">
        <v>873</v>
      </c>
      <c r="I1295" s="16" t="s">
        <v>874</v>
      </c>
      <c r="J1295" s="16">
        <v>2017</v>
      </c>
      <c r="K1295" s="164" t="s">
        <v>26</v>
      </c>
      <c r="L1295" s="165" t="s">
        <v>30</v>
      </c>
      <c r="M1295" s="16" t="s">
        <v>3938</v>
      </c>
      <c r="N1295" s="16" t="s">
        <v>43</v>
      </c>
    </row>
    <row r="1296" spans="1:14" ht="15" customHeight="1">
      <c r="A1296" s="87" t="s">
        <v>3893</v>
      </c>
      <c r="B1296" s="780">
        <v>1295</v>
      </c>
      <c r="C1296" s="52" t="s">
        <v>3939</v>
      </c>
      <c r="D1296" s="773" t="s">
        <v>72</v>
      </c>
      <c r="E1296" s="773"/>
      <c r="F1296" s="115" t="s">
        <v>1024</v>
      </c>
      <c r="G1296" s="164" t="s">
        <v>753</v>
      </c>
      <c r="H1296" s="16" t="s">
        <v>873</v>
      </c>
      <c r="I1296" s="16" t="s">
        <v>874</v>
      </c>
      <c r="J1296" s="16">
        <v>2017</v>
      </c>
      <c r="K1296" s="164" t="s">
        <v>26</v>
      </c>
      <c r="L1296" s="165" t="s">
        <v>30</v>
      </c>
      <c r="M1296" s="16" t="s">
        <v>3940</v>
      </c>
      <c r="N1296" s="16" t="s">
        <v>43</v>
      </c>
    </row>
    <row r="1297" spans="1:14" ht="15" customHeight="1">
      <c r="A1297" s="87" t="s">
        <v>3893</v>
      </c>
      <c r="B1297" s="780">
        <v>1296</v>
      </c>
      <c r="C1297" s="52" t="s">
        <v>3941</v>
      </c>
      <c r="D1297" s="773" t="s">
        <v>718</v>
      </c>
      <c r="E1297" s="773" t="s">
        <v>35</v>
      </c>
      <c r="F1297" s="115" t="s">
        <v>1024</v>
      </c>
      <c r="G1297" s="164" t="s">
        <v>753</v>
      </c>
      <c r="H1297" s="16" t="s">
        <v>873</v>
      </c>
      <c r="I1297" s="16" t="s">
        <v>874</v>
      </c>
      <c r="J1297" s="16">
        <v>2017</v>
      </c>
      <c r="K1297" s="164" t="s">
        <v>26</v>
      </c>
      <c r="L1297" s="165" t="s">
        <v>30</v>
      </c>
      <c r="M1297" s="16" t="s">
        <v>3943</v>
      </c>
      <c r="N1297" s="16" t="s">
        <v>43</v>
      </c>
    </row>
    <row r="1298" spans="1:14" ht="15" customHeight="1">
      <c r="A1298" s="87" t="s">
        <v>3893</v>
      </c>
      <c r="B1298" s="780">
        <v>1297</v>
      </c>
      <c r="C1298" s="52" t="s">
        <v>3944</v>
      </c>
      <c r="D1298" s="773" t="s">
        <v>718</v>
      </c>
      <c r="E1298" s="773"/>
      <c r="F1298" s="115" t="s">
        <v>1024</v>
      </c>
      <c r="G1298" s="164" t="s">
        <v>753</v>
      </c>
      <c r="H1298" s="16" t="s">
        <v>873</v>
      </c>
      <c r="I1298" s="16" t="s">
        <v>874</v>
      </c>
      <c r="J1298" s="16">
        <v>2017</v>
      </c>
      <c r="K1298" s="164" t="s">
        <v>26</v>
      </c>
      <c r="L1298" s="165" t="s">
        <v>30</v>
      </c>
      <c r="M1298" s="16" t="s">
        <v>3945</v>
      </c>
      <c r="N1298" s="16" t="s">
        <v>43</v>
      </c>
    </row>
    <row r="1299" spans="1:14" ht="15" customHeight="1">
      <c r="A1299" s="87" t="s">
        <v>3893</v>
      </c>
      <c r="B1299" s="780">
        <v>1298</v>
      </c>
      <c r="C1299" s="52" t="s">
        <v>3946</v>
      </c>
      <c r="D1299" s="773" t="s">
        <v>718</v>
      </c>
      <c r="E1299" s="773"/>
      <c r="F1299" s="115" t="s">
        <v>3928</v>
      </c>
      <c r="G1299" s="164" t="s">
        <v>59</v>
      </c>
      <c r="H1299" s="16" t="s">
        <v>1670</v>
      </c>
      <c r="I1299" s="16" t="s">
        <v>579</v>
      </c>
      <c r="J1299" s="16">
        <v>2017</v>
      </c>
      <c r="K1299" s="164" t="s">
        <v>26</v>
      </c>
      <c r="L1299" s="165" t="s">
        <v>5200</v>
      </c>
      <c r="M1299" s="16" t="s">
        <v>3947</v>
      </c>
      <c r="N1299" s="16" t="s">
        <v>43</v>
      </c>
    </row>
    <row r="1300" spans="1:14" ht="15" customHeight="1">
      <c r="A1300" s="87" t="s">
        <v>3893</v>
      </c>
      <c r="B1300" s="780">
        <v>1299</v>
      </c>
      <c r="C1300" s="52" t="s">
        <v>3948</v>
      </c>
      <c r="D1300" s="772" t="s">
        <v>2309</v>
      </c>
      <c r="E1300" s="772"/>
      <c r="F1300" s="115" t="s">
        <v>1024</v>
      </c>
      <c r="G1300" s="164" t="s">
        <v>190</v>
      </c>
      <c r="H1300" s="16" t="s">
        <v>826</v>
      </c>
      <c r="I1300" s="16" t="s">
        <v>827</v>
      </c>
      <c r="J1300" s="16">
        <v>2018</v>
      </c>
      <c r="K1300" s="164" t="s">
        <v>25</v>
      </c>
      <c r="L1300" s="165" t="s">
        <v>30</v>
      </c>
      <c r="M1300" s="16" t="s">
        <v>3950</v>
      </c>
      <c r="N1300" s="16" t="s">
        <v>43</v>
      </c>
    </row>
    <row r="1301" spans="1:14" ht="15" customHeight="1">
      <c r="A1301" s="87" t="s">
        <v>3893</v>
      </c>
      <c r="B1301" s="780">
        <v>1300</v>
      </c>
      <c r="C1301" s="52" t="s">
        <v>3951</v>
      </c>
      <c r="D1301" s="773" t="s">
        <v>2247</v>
      </c>
      <c r="E1301" s="773"/>
      <c r="F1301" s="115" t="s">
        <v>1024</v>
      </c>
      <c r="G1301" s="164" t="s">
        <v>753</v>
      </c>
      <c r="H1301" s="16" t="s">
        <v>3952</v>
      </c>
      <c r="I1301" s="16" t="s">
        <v>3953</v>
      </c>
      <c r="J1301" s="16">
        <v>2018</v>
      </c>
      <c r="K1301" s="164" t="s">
        <v>25</v>
      </c>
      <c r="L1301" s="165" t="s">
        <v>30</v>
      </c>
      <c r="M1301" s="16" t="s">
        <v>3955</v>
      </c>
      <c r="N1301" s="16" t="s">
        <v>43</v>
      </c>
    </row>
    <row r="1302" spans="1:14" ht="15" customHeight="1">
      <c r="A1302" s="87" t="s">
        <v>3893</v>
      </c>
      <c r="B1302" s="780">
        <v>1301</v>
      </c>
      <c r="C1302" s="52" t="s">
        <v>3956</v>
      </c>
      <c r="D1302" s="773" t="s">
        <v>2309</v>
      </c>
      <c r="E1302" s="773"/>
      <c r="F1302" s="115" t="s">
        <v>1024</v>
      </c>
      <c r="G1302" s="164" t="s">
        <v>753</v>
      </c>
      <c r="H1302" s="16" t="s">
        <v>873</v>
      </c>
      <c r="I1302" s="16" t="s">
        <v>874</v>
      </c>
      <c r="J1302" s="16">
        <v>2018</v>
      </c>
      <c r="K1302" s="164" t="s">
        <v>26</v>
      </c>
      <c r="L1302" s="165" t="s">
        <v>30</v>
      </c>
      <c r="M1302" s="16" t="s">
        <v>3957</v>
      </c>
      <c r="N1302" s="16" t="s">
        <v>43</v>
      </c>
    </row>
    <row r="1303" spans="1:14" ht="15" customHeight="1">
      <c r="A1303" s="87" t="s">
        <v>3893</v>
      </c>
      <c r="B1303" s="780">
        <v>1302</v>
      </c>
      <c r="C1303" s="52" t="s">
        <v>3958</v>
      </c>
      <c r="D1303" s="773" t="s">
        <v>2309</v>
      </c>
      <c r="E1303" s="773"/>
      <c r="F1303" s="115" t="s">
        <v>3959</v>
      </c>
      <c r="G1303" s="164" t="s">
        <v>37</v>
      </c>
      <c r="H1303" s="16" t="s">
        <v>3960</v>
      </c>
      <c r="I1303" s="16" t="s">
        <v>3961</v>
      </c>
      <c r="J1303" s="16">
        <v>2018</v>
      </c>
      <c r="K1303" s="164" t="s">
        <v>26</v>
      </c>
      <c r="L1303" s="165" t="s">
        <v>30</v>
      </c>
      <c r="M1303" s="16" t="s">
        <v>3963</v>
      </c>
      <c r="N1303" s="16" t="s">
        <v>43</v>
      </c>
    </row>
    <row r="1304" spans="1:14" ht="15" customHeight="1">
      <c r="A1304" s="87" t="s">
        <v>3893</v>
      </c>
      <c r="B1304" s="780">
        <v>1303</v>
      </c>
      <c r="C1304" s="52" t="s">
        <v>3964</v>
      </c>
      <c r="D1304" s="773" t="s">
        <v>2309</v>
      </c>
      <c r="E1304" s="773"/>
      <c r="F1304" s="115" t="s">
        <v>3928</v>
      </c>
      <c r="G1304" s="164" t="s">
        <v>59</v>
      </c>
      <c r="H1304" s="16" t="s">
        <v>3965</v>
      </c>
      <c r="I1304" s="16" t="s">
        <v>1035</v>
      </c>
      <c r="J1304" s="16">
        <v>2018</v>
      </c>
      <c r="K1304" s="164" t="s">
        <v>27</v>
      </c>
      <c r="L1304" s="165" t="s">
        <v>5200</v>
      </c>
      <c r="M1304" s="16" t="s">
        <v>3907</v>
      </c>
      <c r="N1304" s="16" t="s">
        <v>43</v>
      </c>
    </row>
    <row r="1305" spans="1:14" ht="15" customHeight="1">
      <c r="A1305" s="87" t="s">
        <v>3893</v>
      </c>
      <c r="B1305" s="780">
        <v>1304</v>
      </c>
      <c r="C1305" s="52" t="s">
        <v>3967</v>
      </c>
      <c r="D1305" s="773" t="s">
        <v>2309</v>
      </c>
      <c r="E1305" s="773"/>
      <c r="F1305" s="115" t="s">
        <v>1560</v>
      </c>
      <c r="G1305" s="164" t="s">
        <v>190</v>
      </c>
      <c r="H1305" s="16" t="s">
        <v>826</v>
      </c>
      <c r="I1305" s="16" t="s">
        <v>827</v>
      </c>
      <c r="J1305" s="16">
        <v>2020</v>
      </c>
      <c r="K1305" s="164" t="s">
        <v>26</v>
      </c>
      <c r="L1305" s="165" t="s">
        <v>30</v>
      </c>
      <c r="M1305" s="16" t="s">
        <v>3968</v>
      </c>
      <c r="N1305" s="16" t="s">
        <v>43</v>
      </c>
    </row>
    <row r="1306" spans="1:14" ht="15" customHeight="1">
      <c r="A1306" s="87" t="s">
        <v>3893</v>
      </c>
      <c r="B1306" s="780">
        <v>1305</v>
      </c>
      <c r="C1306" s="67" t="s">
        <v>3969</v>
      </c>
      <c r="D1306" s="773" t="s">
        <v>718</v>
      </c>
      <c r="E1306" s="773"/>
      <c r="F1306" s="115" t="s">
        <v>1560</v>
      </c>
      <c r="G1306" s="164" t="s">
        <v>59</v>
      </c>
      <c r="H1306" s="16" t="s">
        <v>1670</v>
      </c>
      <c r="I1306" s="16" t="s">
        <v>3970</v>
      </c>
      <c r="J1306" s="16">
        <v>2020</v>
      </c>
      <c r="K1306" s="164" t="s">
        <v>26</v>
      </c>
      <c r="L1306" s="165" t="s">
        <v>5200</v>
      </c>
      <c r="M1306" s="16" t="s">
        <v>3972</v>
      </c>
      <c r="N1306" s="16" t="s">
        <v>43</v>
      </c>
    </row>
    <row r="1307" spans="1:14" ht="15" customHeight="1">
      <c r="A1307" s="87" t="s">
        <v>3893</v>
      </c>
      <c r="B1307" s="780">
        <v>1306</v>
      </c>
      <c r="C1307" s="67" t="s">
        <v>3973</v>
      </c>
      <c r="D1307" s="773" t="s">
        <v>2309</v>
      </c>
      <c r="E1307" s="773"/>
      <c r="F1307" s="115" t="s">
        <v>1560</v>
      </c>
      <c r="G1307" s="164" t="s">
        <v>753</v>
      </c>
      <c r="H1307" s="16" t="s">
        <v>2740</v>
      </c>
      <c r="I1307" s="54" t="s">
        <v>3974</v>
      </c>
      <c r="J1307" s="16">
        <v>2020</v>
      </c>
      <c r="K1307" s="164" t="s">
        <v>5200</v>
      </c>
      <c r="L1307" s="165" t="s">
        <v>5200</v>
      </c>
      <c r="M1307" s="16" t="s">
        <v>3907</v>
      </c>
      <c r="N1307" s="16" t="s">
        <v>43</v>
      </c>
    </row>
    <row r="1308" spans="1:14" ht="15" customHeight="1">
      <c r="A1308" s="87" t="s">
        <v>3893</v>
      </c>
      <c r="B1308" s="780">
        <v>1307</v>
      </c>
      <c r="C1308" s="52" t="s">
        <v>3975</v>
      </c>
      <c r="D1308" s="773" t="s">
        <v>2309</v>
      </c>
      <c r="E1308" s="773"/>
      <c r="F1308" s="115" t="s">
        <v>1560</v>
      </c>
      <c r="G1308" s="164" t="s">
        <v>753</v>
      </c>
      <c r="H1308" s="16" t="s">
        <v>2740</v>
      </c>
      <c r="I1308" s="16" t="s">
        <v>3976</v>
      </c>
      <c r="J1308" s="16">
        <v>2020</v>
      </c>
      <c r="K1308" s="164" t="s">
        <v>5200</v>
      </c>
      <c r="L1308" s="165" t="s">
        <v>5200</v>
      </c>
      <c r="M1308" s="16" t="s">
        <v>3907</v>
      </c>
      <c r="N1308" s="16" t="s">
        <v>43</v>
      </c>
    </row>
    <row r="1309" spans="1:14" ht="15" customHeight="1">
      <c r="A1309" s="92" t="s">
        <v>3977</v>
      </c>
      <c r="B1309" s="780">
        <v>1308</v>
      </c>
      <c r="C1309" s="10" t="s">
        <v>3978</v>
      </c>
      <c r="D1309" s="773" t="s">
        <v>2309</v>
      </c>
      <c r="E1309" s="773"/>
      <c r="F1309" s="14"/>
      <c r="G1309" s="167" t="s">
        <v>5244</v>
      </c>
      <c r="H1309" s="13" t="s">
        <v>3979</v>
      </c>
      <c r="I1309" s="13" t="s">
        <v>3980</v>
      </c>
      <c r="J1309" s="13">
        <v>2020</v>
      </c>
      <c r="K1309" s="161" t="s">
        <v>24</v>
      </c>
      <c r="L1309" s="166" t="s">
        <v>28</v>
      </c>
      <c r="M1309" s="13" t="s">
        <v>3982</v>
      </c>
      <c r="N1309" s="13" t="s">
        <v>43</v>
      </c>
    </row>
    <row r="1310" spans="1:14" ht="15" customHeight="1">
      <c r="A1310" s="92" t="s">
        <v>3977</v>
      </c>
      <c r="B1310" s="780">
        <v>1309</v>
      </c>
      <c r="C1310" s="67" t="s">
        <v>3983</v>
      </c>
      <c r="D1310" s="773" t="s">
        <v>2309</v>
      </c>
      <c r="E1310" s="773"/>
      <c r="F1310" s="46"/>
      <c r="G1310" s="163" t="s">
        <v>59</v>
      </c>
      <c r="H1310" s="54" t="s">
        <v>1024</v>
      </c>
      <c r="I1310" s="54" t="s">
        <v>430</v>
      </c>
      <c r="J1310" s="54">
        <v>2022</v>
      </c>
      <c r="K1310" s="164" t="s">
        <v>26</v>
      </c>
      <c r="L1310" s="165" t="s">
        <v>5200</v>
      </c>
      <c r="M1310" s="54" t="s">
        <v>3985</v>
      </c>
      <c r="N1310" s="16"/>
    </row>
    <row r="1311" spans="1:14" ht="15" customHeight="1">
      <c r="A1311" s="92" t="s">
        <v>3977</v>
      </c>
      <c r="B1311" s="780">
        <v>1310</v>
      </c>
      <c r="C1311" s="67" t="s">
        <v>3986</v>
      </c>
      <c r="D1311" s="773" t="s">
        <v>718</v>
      </c>
      <c r="E1311" s="773" t="s">
        <v>2309</v>
      </c>
      <c r="F1311" s="46"/>
      <c r="G1311" s="163" t="s">
        <v>59</v>
      </c>
      <c r="H1311" s="54" t="s">
        <v>3987</v>
      </c>
      <c r="I1311" s="81" t="s">
        <v>3988</v>
      </c>
      <c r="J1311" s="54">
        <v>2022</v>
      </c>
      <c r="K1311" s="164" t="s">
        <v>5200</v>
      </c>
      <c r="L1311" s="165" t="s">
        <v>5200</v>
      </c>
      <c r="M1311" s="54" t="s">
        <v>3990</v>
      </c>
      <c r="N1311" s="16"/>
    </row>
    <row r="1312" spans="1:14" ht="15" customHeight="1">
      <c r="A1312" s="92" t="s">
        <v>3977</v>
      </c>
      <c r="B1312" s="780">
        <v>1311</v>
      </c>
      <c r="C1312" s="67" t="s">
        <v>136</v>
      </c>
      <c r="D1312" s="773" t="s">
        <v>51</v>
      </c>
      <c r="E1312" s="773" t="s">
        <v>2309</v>
      </c>
      <c r="F1312" s="46"/>
      <c r="G1312" s="164" t="s">
        <v>5244</v>
      </c>
      <c r="H1312" s="54" t="s">
        <v>138</v>
      </c>
      <c r="I1312" s="81" t="s">
        <v>139</v>
      </c>
      <c r="J1312" s="54">
        <v>2022</v>
      </c>
      <c r="K1312" s="164" t="s">
        <v>24</v>
      </c>
      <c r="L1312" s="165" t="s">
        <v>28</v>
      </c>
      <c r="M1312" s="54" t="s">
        <v>3992</v>
      </c>
      <c r="N1312" s="16"/>
    </row>
    <row r="1313" spans="1:14" ht="15" customHeight="1">
      <c r="A1313" s="92" t="s">
        <v>3977</v>
      </c>
      <c r="B1313" s="780">
        <v>1312</v>
      </c>
      <c r="C1313" s="52" t="s">
        <v>3993</v>
      </c>
      <c r="D1313" s="773" t="s">
        <v>2309</v>
      </c>
      <c r="E1313" s="773"/>
      <c r="F1313" s="46"/>
      <c r="G1313" s="163" t="s">
        <v>190</v>
      </c>
      <c r="H1313" s="16" t="s">
        <v>2435</v>
      </c>
      <c r="I1313" s="54" t="s">
        <v>827</v>
      </c>
      <c r="J1313" s="16">
        <v>2020</v>
      </c>
      <c r="K1313" s="164" t="s">
        <v>26</v>
      </c>
      <c r="L1313" s="165" t="s">
        <v>29</v>
      </c>
      <c r="M1313" s="16" t="s">
        <v>3994</v>
      </c>
      <c r="N1313" s="16" t="s">
        <v>43</v>
      </c>
    </row>
    <row r="1314" spans="1:14" ht="15" customHeight="1">
      <c r="A1314" s="92" t="s">
        <v>3977</v>
      </c>
      <c r="B1314" s="780">
        <v>1313</v>
      </c>
      <c r="C1314" s="52" t="s">
        <v>3995</v>
      </c>
      <c r="D1314" s="773" t="s">
        <v>2309</v>
      </c>
      <c r="E1314" s="773"/>
      <c r="F1314" s="46"/>
      <c r="G1314" s="163" t="s">
        <v>65</v>
      </c>
      <c r="H1314" s="16" t="s">
        <v>3996</v>
      </c>
      <c r="I1314" s="54" t="s">
        <v>67</v>
      </c>
      <c r="J1314" s="16">
        <v>2020</v>
      </c>
      <c r="K1314" s="164" t="s">
        <v>26</v>
      </c>
      <c r="L1314" s="165" t="s">
        <v>31</v>
      </c>
      <c r="M1314" s="16" t="s">
        <v>3997</v>
      </c>
      <c r="N1314" s="16" t="s">
        <v>1380</v>
      </c>
    </row>
    <row r="1315" spans="1:14" ht="15" customHeight="1">
      <c r="A1315" s="92" t="s">
        <v>3977</v>
      </c>
      <c r="B1315" s="780">
        <v>1314</v>
      </c>
      <c r="C1315" s="52" t="s">
        <v>3998</v>
      </c>
      <c r="D1315" s="773" t="s">
        <v>2309</v>
      </c>
      <c r="E1315" s="773"/>
      <c r="F1315" s="46"/>
      <c r="G1315" s="163" t="s">
        <v>190</v>
      </c>
      <c r="H1315" s="16" t="s">
        <v>2435</v>
      </c>
      <c r="I1315" s="54" t="s">
        <v>827</v>
      </c>
      <c r="J1315" s="16">
        <v>2020</v>
      </c>
      <c r="K1315" s="164" t="s">
        <v>26</v>
      </c>
      <c r="L1315" s="165" t="s">
        <v>29</v>
      </c>
      <c r="M1315" s="16" t="s">
        <v>3999</v>
      </c>
      <c r="N1315" s="16" t="s">
        <v>43</v>
      </c>
    </row>
    <row r="1316" spans="1:14" ht="15" customHeight="1">
      <c r="A1316" s="92" t="s">
        <v>3977</v>
      </c>
      <c r="B1316" s="780">
        <v>1315</v>
      </c>
      <c r="C1316" s="52" t="s">
        <v>4000</v>
      </c>
      <c r="D1316" s="773" t="s">
        <v>2309</v>
      </c>
      <c r="E1316" s="773"/>
      <c r="F1316" s="46"/>
      <c r="G1316" s="163" t="s">
        <v>59</v>
      </c>
      <c r="H1316" s="16" t="s">
        <v>2990</v>
      </c>
      <c r="I1316" s="54" t="s">
        <v>4001</v>
      </c>
      <c r="J1316" s="16">
        <v>2019</v>
      </c>
      <c r="K1316" s="164" t="s">
        <v>26</v>
      </c>
      <c r="L1316" s="165" t="s">
        <v>5200</v>
      </c>
      <c r="M1316" s="16" t="s">
        <v>4003</v>
      </c>
      <c r="N1316" s="16" t="s">
        <v>43</v>
      </c>
    </row>
    <row r="1317" spans="1:14" ht="15" customHeight="1">
      <c r="A1317" s="92" t="s">
        <v>3977</v>
      </c>
      <c r="B1317" s="780">
        <v>1316</v>
      </c>
      <c r="C1317" s="52" t="s">
        <v>4004</v>
      </c>
      <c r="D1317" s="773" t="s">
        <v>2309</v>
      </c>
      <c r="E1317" s="773" t="s">
        <v>718</v>
      </c>
      <c r="F1317" s="46"/>
      <c r="G1317" s="163" t="s">
        <v>59</v>
      </c>
      <c r="H1317" s="16" t="s">
        <v>1046</v>
      </c>
      <c r="I1317" s="16" t="s">
        <v>1035</v>
      </c>
      <c r="J1317" s="16">
        <v>2019</v>
      </c>
      <c r="K1317" s="164" t="s">
        <v>27</v>
      </c>
      <c r="L1317" s="165" t="s">
        <v>5200</v>
      </c>
      <c r="M1317" s="16" t="s">
        <v>4005</v>
      </c>
      <c r="N1317" s="16" t="s">
        <v>43</v>
      </c>
    </row>
    <row r="1318" spans="1:14" ht="15" customHeight="1">
      <c r="A1318" s="92" t="s">
        <v>3977</v>
      </c>
      <c r="B1318" s="780">
        <v>1317</v>
      </c>
      <c r="C1318" s="69" t="s">
        <v>4006</v>
      </c>
      <c r="D1318" s="773" t="s">
        <v>718</v>
      </c>
      <c r="E1318" s="773" t="s">
        <v>2309</v>
      </c>
      <c r="F1318" s="46"/>
      <c r="G1318" s="163" t="s">
        <v>59</v>
      </c>
      <c r="H1318" s="46" t="s">
        <v>4007</v>
      </c>
      <c r="I1318" s="45" t="s">
        <v>1035</v>
      </c>
      <c r="J1318" s="16">
        <v>2018</v>
      </c>
      <c r="K1318" s="164" t="s">
        <v>27</v>
      </c>
      <c r="L1318" s="165" t="s">
        <v>5200</v>
      </c>
      <c r="M1318" s="46" t="s">
        <v>4008</v>
      </c>
      <c r="N1318" s="16" t="s">
        <v>43</v>
      </c>
    </row>
    <row r="1319" spans="1:14" ht="15" customHeight="1">
      <c r="A1319" s="92" t="s">
        <v>3977</v>
      </c>
      <c r="B1319" s="780">
        <v>1318</v>
      </c>
      <c r="C1319" s="69" t="s">
        <v>4009</v>
      </c>
      <c r="D1319" s="773" t="s">
        <v>2309</v>
      </c>
      <c r="E1319" s="773"/>
      <c r="F1319" s="46"/>
      <c r="G1319" s="163" t="s">
        <v>37</v>
      </c>
      <c r="H1319" s="46" t="s">
        <v>4010</v>
      </c>
      <c r="I1319" s="46" t="s">
        <v>4011</v>
      </c>
      <c r="J1319" s="16">
        <v>2017</v>
      </c>
      <c r="K1319" s="164" t="s">
        <v>24</v>
      </c>
      <c r="L1319" s="165" t="s">
        <v>28</v>
      </c>
      <c r="M1319" s="46" t="s">
        <v>4013</v>
      </c>
      <c r="N1319" s="16" t="s">
        <v>43</v>
      </c>
    </row>
    <row r="1320" spans="1:14" ht="15" customHeight="1">
      <c r="A1320" s="92" t="s">
        <v>3977</v>
      </c>
      <c r="B1320" s="780">
        <v>1319</v>
      </c>
      <c r="C1320" s="52" t="s">
        <v>4014</v>
      </c>
      <c r="D1320" s="773" t="s">
        <v>718</v>
      </c>
      <c r="E1320" s="773" t="s">
        <v>2309</v>
      </c>
      <c r="F1320" s="46"/>
      <c r="G1320" s="163" t="s">
        <v>37</v>
      </c>
      <c r="H1320" s="16" t="s">
        <v>2332</v>
      </c>
      <c r="I1320" s="16" t="s">
        <v>721</v>
      </c>
      <c r="J1320" s="16">
        <v>2016</v>
      </c>
      <c r="K1320" s="164" t="s">
        <v>24</v>
      </c>
      <c r="L1320" s="165" t="s">
        <v>28</v>
      </c>
      <c r="M1320" s="16" t="s">
        <v>4016</v>
      </c>
      <c r="N1320" s="16" t="s">
        <v>43</v>
      </c>
    </row>
    <row r="1321" spans="1:14" ht="15" customHeight="1">
      <c r="A1321" s="92" t="s">
        <v>3977</v>
      </c>
      <c r="B1321" s="780">
        <v>1320</v>
      </c>
      <c r="C1321" s="69" t="s">
        <v>4017</v>
      </c>
      <c r="D1321" s="773" t="s">
        <v>2309</v>
      </c>
      <c r="E1321" s="773"/>
      <c r="F1321" s="46"/>
      <c r="G1321" s="163" t="s">
        <v>59</v>
      </c>
      <c r="H1321" s="46" t="s">
        <v>2338</v>
      </c>
      <c r="I1321" s="46" t="s">
        <v>658</v>
      </c>
      <c r="J1321" s="16">
        <v>2016</v>
      </c>
      <c r="K1321" s="164" t="s">
        <v>26</v>
      </c>
      <c r="L1321" s="165" t="s">
        <v>5200</v>
      </c>
      <c r="M1321" s="46" t="s">
        <v>4018</v>
      </c>
      <c r="N1321" s="16" t="s">
        <v>43</v>
      </c>
    </row>
    <row r="1322" spans="1:14" ht="15" customHeight="1">
      <c r="A1322" s="92" t="s">
        <v>3977</v>
      </c>
      <c r="B1322" s="780">
        <v>1321</v>
      </c>
      <c r="C1322" s="69" t="s">
        <v>3986</v>
      </c>
      <c r="D1322" s="773" t="s">
        <v>2309</v>
      </c>
      <c r="E1322" s="773"/>
      <c r="F1322" s="46"/>
      <c r="G1322" s="163" t="s">
        <v>59</v>
      </c>
      <c r="H1322" s="46" t="s">
        <v>4019</v>
      </c>
      <c r="I1322" s="16" t="s">
        <v>714</v>
      </c>
      <c r="J1322" s="16">
        <v>2016</v>
      </c>
      <c r="K1322" s="164" t="s">
        <v>27</v>
      </c>
      <c r="L1322" s="165" t="s">
        <v>5200</v>
      </c>
      <c r="M1322" s="46" t="s">
        <v>4020</v>
      </c>
      <c r="N1322" s="16" t="s">
        <v>43</v>
      </c>
    </row>
    <row r="1323" spans="1:14" ht="15" customHeight="1">
      <c r="A1323" s="92" t="s">
        <v>3977</v>
      </c>
      <c r="B1323" s="780">
        <v>1322</v>
      </c>
      <c r="C1323" s="52" t="s">
        <v>4021</v>
      </c>
      <c r="D1323" s="773" t="s">
        <v>2309</v>
      </c>
      <c r="E1323" s="773"/>
      <c r="F1323" s="46"/>
      <c r="G1323" s="163" t="s">
        <v>59</v>
      </c>
      <c r="H1323" s="16" t="s">
        <v>804</v>
      </c>
      <c r="I1323" s="16" t="s">
        <v>805</v>
      </c>
      <c r="J1323" s="16">
        <v>2015</v>
      </c>
      <c r="K1323" s="164" t="s">
        <v>25</v>
      </c>
      <c r="L1323" s="165" t="s">
        <v>5200</v>
      </c>
      <c r="M1323" s="16" t="s">
        <v>4022</v>
      </c>
      <c r="N1323" s="16" t="s">
        <v>1380</v>
      </c>
    </row>
    <row r="1324" spans="1:14" ht="15" customHeight="1">
      <c r="A1324" s="92" t="s">
        <v>3977</v>
      </c>
      <c r="B1324" s="780">
        <v>1323</v>
      </c>
      <c r="C1324" s="52" t="s">
        <v>4023</v>
      </c>
      <c r="D1324" s="773" t="s">
        <v>2309</v>
      </c>
      <c r="E1324" s="773"/>
      <c r="F1324" s="46"/>
      <c r="G1324" s="163" t="s">
        <v>37</v>
      </c>
      <c r="H1324" s="16" t="s">
        <v>4024</v>
      </c>
      <c r="I1324" s="16" t="s">
        <v>2381</v>
      </c>
      <c r="J1324" s="16">
        <v>2015</v>
      </c>
      <c r="K1324" s="164" t="s">
        <v>24</v>
      </c>
      <c r="L1324" s="165" t="s">
        <v>28</v>
      </c>
      <c r="M1324" s="16" t="s">
        <v>4026</v>
      </c>
      <c r="N1324" s="16" t="s">
        <v>1380</v>
      </c>
    </row>
    <row r="1325" spans="1:14" ht="15" customHeight="1">
      <c r="A1325" s="92" t="s">
        <v>3977</v>
      </c>
      <c r="B1325" s="780">
        <v>1324</v>
      </c>
      <c r="C1325" s="52" t="s">
        <v>4027</v>
      </c>
      <c r="D1325" s="773" t="s">
        <v>2309</v>
      </c>
      <c r="E1325" s="773"/>
      <c r="F1325" s="46"/>
      <c r="G1325" s="163" t="s">
        <v>59</v>
      </c>
      <c r="H1325" s="16" t="s">
        <v>804</v>
      </c>
      <c r="I1325" s="16" t="s">
        <v>805</v>
      </c>
      <c r="J1325" s="16">
        <v>2015</v>
      </c>
      <c r="K1325" s="164" t="s">
        <v>25</v>
      </c>
      <c r="L1325" s="165" t="s">
        <v>5200</v>
      </c>
      <c r="M1325" s="16" t="s">
        <v>4029</v>
      </c>
      <c r="N1325" s="16" t="s">
        <v>43</v>
      </c>
    </row>
    <row r="1326" spans="1:14" ht="15" customHeight="1">
      <c r="A1326" s="92" t="s">
        <v>3977</v>
      </c>
      <c r="B1326" s="780">
        <v>1325</v>
      </c>
      <c r="C1326" s="52" t="s">
        <v>4030</v>
      </c>
      <c r="D1326" s="773" t="s">
        <v>2309</v>
      </c>
      <c r="E1326" s="773"/>
      <c r="F1326" s="46"/>
      <c r="G1326" s="163" t="s">
        <v>59</v>
      </c>
      <c r="H1326" s="16" t="s">
        <v>4031</v>
      </c>
      <c r="I1326" s="16" t="s">
        <v>858</v>
      </c>
      <c r="J1326" s="16">
        <v>2015</v>
      </c>
      <c r="K1326" s="164" t="s">
        <v>25</v>
      </c>
      <c r="L1326" s="165" t="s">
        <v>5200</v>
      </c>
      <c r="M1326" s="16" t="s">
        <v>4033</v>
      </c>
      <c r="N1326" s="16" t="s">
        <v>43</v>
      </c>
    </row>
    <row r="1327" spans="1:14" ht="15" customHeight="1">
      <c r="A1327" s="92" t="s">
        <v>3977</v>
      </c>
      <c r="B1327" s="780">
        <v>1326</v>
      </c>
      <c r="C1327" s="52" t="s">
        <v>4034</v>
      </c>
      <c r="D1327" s="773" t="s">
        <v>2309</v>
      </c>
      <c r="E1327" s="773"/>
      <c r="F1327" s="46"/>
      <c r="G1327" s="163" t="s">
        <v>59</v>
      </c>
      <c r="H1327" s="16" t="s">
        <v>2353</v>
      </c>
      <c r="I1327" s="16" t="s">
        <v>843</v>
      </c>
      <c r="J1327" s="16">
        <v>2015</v>
      </c>
      <c r="K1327" s="164" t="s">
        <v>25</v>
      </c>
      <c r="L1327" s="165" t="s">
        <v>5200</v>
      </c>
      <c r="M1327" s="16" t="s">
        <v>4033</v>
      </c>
      <c r="N1327" s="16" t="s">
        <v>43</v>
      </c>
    </row>
    <row r="1328" spans="1:14" ht="15" customHeight="1">
      <c r="A1328" s="92" t="s">
        <v>3977</v>
      </c>
      <c r="B1328" s="780">
        <v>1327</v>
      </c>
      <c r="C1328" s="52" t="s">
        <v>4035</v>
      </c>
      <c r="D1328" s="773" t="s">
        <v>2309</v>
      </c>
      <c r="E1328" s="773"/>
      <c r="F1328" s="46"/>
      <c r="G1328" s="163" t="s">
        <v>59</v>
      </c>
      <c r="H1328" s="16" t="s">
        <v>523</v>
      </c>
      <c r="I1328" s="16" t="s">
        <v>447</v>
      </c>
      <c r="J1328" s="16">
        <v>2015</v>
      </c>
      <c r="K1328" s="164" t="s">
        <v>27</v>
      </c>
      <c r="L1328" s="165" t="s">
        <v>5200</v>
      </c>
      <c r="M1328" s="16" t="s">
        <v>4037</v>
      </c>
      <c r="N1328" s="16" t="s">
        <v>43</v>
      </c>
    </row>
    <row r="1329" spans="1:14" ht="15" customHeight="1">
      <c r="A1329" s="92" t="s">
        <v>3977</v>
      </c>
      <c r="B1329" s="780">
        <v>1328</v>
      </c>
      <c r="C1329" s="52" t="s">
        <v>4038</v>
      </c>
      <c r="D1329" s="773" t="s">
        <v>2309</v>
      </c>
      <c r="E1329" s="773"/>
      <c r="F1329" s="46"/>
      <c r="G1329" s="163" t="s">
        <v>59</v>
      </c>
      <c r="H1329" s="16" t="s">
        <v>804</v>
      </c>
      <c r="I1329" s="16" t="s">
        <v>805</v>
      </c>
      <c r="J1329" s="16">
        <v>2014</v>
      </c>
      <c r="K1329" s="164" t="s">
        <v>25</v>
      </c>
      <c r="L1329" s="165" t="s">
        <v>5200</v>
      </c>
      <c r="M1329" s="16" t="s">
        <v>4039</v>
      </c>
      <c r="N1329" s="16" t="s">
        <v>1380</v>
      </c>
    </row>
    <row r="1330" spans="1:14" ht="15" customHeight="1">
      <c r="A1330" s="92" t="s">
        <v>3977</v>
      </c>
      <c r="B1330" s="780">
        <v>1329</v>
      </c>
      <c r="C1330" s="52" t="s">
        <v>4040</v>
      </c>
      <c r="D1330" s="773" t="s">
        <v>2309</v>
      </c>
      <c r="E1330" s="773"/>
      <c r="F1330" s="46"/>
      <c r="G1330" s="163" t="s">
        <v>59</v>
      </c>
      <c r="H1330" s="16" t="s">
        <v>804</v>
      </c>
      <c r="I1330" s="16" t="s">
        <v>805</v>
      </c>
      <c r="J1330" s="16">
        <v>2014</v>
      </c>
      <c r="K1330" s="164" t="s">
        <v>25</v>
      </c>
      <c r="L1330" s="165" t="s">
        <v>5200</v>
      </c>
      <c r="M1330" s="16" t="s">
        <v>4041</v>
      </c>
      <c r="N1330" s="16" t="s">
        <v>43</v>
      </c>
    </row>
    <row r="1331" spans="1:14" ht="15" customHeight="1">
      <c r="A1331" s="92" t="s">
        <v>3977</v>
      </c>
      <c r="B1331" s="780">
        <v>1330</v>
      </c>
      <c r="C1331" s="52" t="s">
        <v>4042</v>
      </c>
      <c r="D1331" s="773" t="s">
        <v>718</v>
      </c>
      <c r="E1331" s="773"/>
      <c r="F1331" s="46"/>
      <c r="G1331" s="163" t="s">
        <v>59</v>
      </c>
      <c r="H1331" s="16" t="s">
        <v>4043</v>
      </c>
      <c r="I1331" s="16" t="s">
        <v>1090</v>
      </c>
      <c r="J1331" s="16">
        <v>2014</v>
      </c>
      <c r="K1331" s="164" t="s">
        <v>26</v>
      </c>
      <c r="L1331" s="165" t="s">
        <v>5200</v>
      </c>
      <c r="M1331" s="16" t="s">
        <v>4044</v>
      </c>
      <c r="N1331" s="16" t="s">
        <v>43</v>
      </c>
    </row>
    <row r="1332" spans="1:14" ht="15" customHeight="1">
      <c r="A1332" s="92" t="s">
        <v>3977</v>
      </c>
      <c r="B1332" s="780">
        <v>1331</v>
      </c>
      <c r="C1332" s="52" t="s">
        <v>3552</v>
      </c>
      <c r="D1332" s="773" t="s">
        <v>2309</v>
      </c>
      <c r="E1332" s="773"/>
      <c r="F1332" s="46"/>
      <c r="G1332" s="163" t="s">
        <v>59</v>
      </c>
      <c r="H1332" s="16" t="s">
        <v>1046</v>
      </c>
      <c r="I1332" s="16" t="s">
        <v>1035</v>
      </c>
      <c r="J1332" s="16">
        <v>2013</v>
      </c>
      <c r="K1332" s="164" t="s">
        <v>27</v>
      </c>
      <c r="L1332" s="165" t="s">
        <v>5200</v>
      </c>
      <c r="M1332" s="16" t="s">
        <v>4045</v>
      </c>
      <c r="N1332" s="16" t="s">
        <v>1380</v>
      </c>
    </row>
    <row r="1333" spans="1:14" ht="15" customHeight="1">
      <c r="A1333" s="92" t="s">
        <v>3977</v>
      </c>
      <c r="B1333" s="780">
        <v>1332</v>
      </c>
      <c r="C1333" s="52" t="s">
        <v>4046</v>
      </c>
      <c r="D1333" s="773" t="s">
        <v>2309</v>
      </c>
      <c r="E1333" s="773"/>
      <c r="F1333" s="46"/>
      <c r="G1333" s="163" t="s">
        <v>59</v>
      </c>
      <c r="H1333" s="16" t="s">
        <v>4047</v>
      </c>
      <c r="I1333" s="16" t="s">
        <v>1160</v>
      </c>
      <c r="J1333" s="16">
        <v>2013</v>
      </c>
      <c r="K1333" s="164" t="s">
        <v>26</v>
      </c>
      <c r="L1333" s="165" t="s">
        <v>5200</v>
      </c>
      <c r="M1333" s="16" t="s">
        <v>4048</v>
      </c>
      <c r="N1333" s="16" t="s">
        <v>43</v>
      </c>
    </row>
    <row r="1334" spans="1:14" ht="15" customHeight="1">
      <c r="A1334" s="92" t="s">
        <v>3977</v>
      </c>
      <c r="B1334" s="780">
        <v>1333</v>
      </c>
      <c r="C1334" s="52" t="s">
        <v>4049</v>
      </c>
      <c r="D1334" s="773" t="s">
        <v>2309</v>
      </c>
      <c r="E1334" s="773"/>
      <c r="F1334" s="46"/>
      <c r="G1334" s="163" t="s">
        <v>59</v>
      </c>
      <c r="H1334" s="16" t="s">
        <v>804</v>
      </c>
      <c r="I1334" s="16" t="s">
        <v>805</v>
      </c>
      <c r="J1334" s="16">
        <v>2013</v>
      </c>
      <c r="K1334" s="164" t="s">
        <v>25</v>
      </c>
      <c r="L1334" s="165" t="s">
        <v>5200</v>
      </c>
      <c r="M1334" s="16" t="s">
        <v>4050</v>
      </c>
      <c r="N1334" s="16" t="s">
        <v>1380</v>
      </c>
    </row>
    <row r="1335" spans="1:14" ht="15" customHeight="1">
      <c r="A1335" s="92" t="s">
        <v>3977</v>
      </c>
      <c r="B1335" s="780">
        <v>1334</v>
      </c>
      <c r="C1335" s="52" t="s">
        <v>4051</v>
      </c>
      <c r="D1335" s="773" t="s">
        <v>2309</v>
      </c>
      <c r="E1335" s="773"/>
      <c r="F1335" s="46"/>
      <c r="G1335" s="163" t="s">
        <v>59</v>
      </c>
      <c r="H1335" s="16" t="s">
        <v>804</v>
      </c>
      <c r="I1335" s="16" t="s">
        <v>805</v>
      </c>
      <c r="J1335" s="16">
        <v>2013</v>
      </c>
      <c r="K1335" s="164" t="s">
        <v>25</v>
      </c>
      <c r="L1335" s="165" t="s">
        <v>5200</v>
      </c>
      <c r="M1335" s="16" t="s">
        <v>4052</v>
      </c>
      <c r="N1335" s="16" t="s">
        <v>43</v>
      </c>
    </row>
    <row r="1336" spans="1:14" ht="15" customHeight="1">
      <c r="A1336" s="87" t="s">
        <v>4053</v>
      </c>
      <c r="B1336" s="780">
        <v>1335</v>
      </c>
      <c r="C1336" s="93" t="s">
        <v>4054</v>
      </c>
      <c r="D1336" s="773" t="s">
        <v>2309</v>
      </c>
      <c r="E1336" s="773"/>
      <c r="F1336" s="14" t="s">
        <v>4055</v>
      </c>
      <c r="G1336" s="167" t="s">
        <v>10999</v>
      </c>
      <c r="H1336" s="14" t="s">
        <v>1221</v>
      </c>
      <c r="I1336" s="14" t="s">
        <v>4056</v>
      </c>
      <c r="J1336" s="14">
        <v>2021</v>
      </c>
      <c r="K1336" s="161" t="s">
        <v>5200</v>
      </c>
      <c r="L1336" s="166" t="s">
        <v>5200</v>
      </c>
      <c r="M1336" s="14" t="s">
        <v>4057</v>
      </c>
      <c r="N1336" s="14" t="s">
        <v>43</v>
      </c>
    </row>
    <row r="1337" spans="1:14" ht="15" customHeight="1">
      <c r="A1337" s="87" t="s">
        <v>4053</v>
      </c>
      <c r="B1337" s="780">
        <v>1336</v>
      </c>
      <c r="C1337" s="41" t="s">
        <v>4058</v>
      </c>
      <c r="D1337" s="773" t="s">
        <v>718</v>
      </c>
      <c r="E1337" s="773" t="s">
        <v>2309</v>
      </c>
      <c r="F1337" s="46" t="s">
        <v>4059</v>
      </c>
      <c r="G1337" s="163" t="s">
        <v>5244</v>
      </c>
      <c r="H1337" s="46" t="s">
        <v>4060</v>
      </c>
      <c r="I1337" s="46" t="s">
        <v>4061</v>
      </c>
      <c r="J1337" s="46">
        <v>2021</v>
      </c>
      <c r="K1337" s="164" t="s">
        <v>25</v>
      </c>
      <c r="L1337" s="165" t="s">
        <v>30</v>
      </c>
      <c r="M1337" s="46" t="s">
        <v>4062</v>
      </c>
      <c r="N1337" s="46" t="s">
        <v>43</v>
      </c>
    </row>
    <row r="1338" spans="1:14" ht="15" customHeight="1">
      <c r="A1338" s="87" t="s">
        <v>4053</v>
      </c>
      <c r="B1338" s="780">
        <v>1337</v>
      </c>
      <c r="C1338" s="69" t="s">
        <v>4063</v>
      </c>
      <c r="D1338" s="773" t="s">
        <v>2309</v>
      </c>
      <c r="E1338" s="773"/>
      <c r="F1338" s="46"/>
      <c r="G1338" s="163" t="s">
        <v>59</v>
      </c>
      <c r="H1338" s="46" t="s">
        <v>4064</v>
      </c>
      <c r="I1338" s="46" t="s">
        <v>424</v>
      </c>
      <c r="J1338" s="46">
        <v>2020</v>
      </c>
      <c r="K1338" s="164" t="s">
        <v>26</v>
      </c>
      <c r="L1338" s="165" t="s">
        <v>5200</v>
      </c>
      <c r="M1338" s="46" t="s">
        <v>4066</v>
      </c>
      <c r="N1338" s="46" t="s">
        <v>43</v>
      </c>
    </row>
    <row r="1339" spans="1:14" ht="15" customHeight="1">
      <c r="A1339" s="87" t="s">
        <v>4053</v>
      </c>
      <c r="B1339" s="780">
        <v>1338</v>
      </c>
      <c r="C1339" s="69" t="s">
        <v>4067</v>
      </c>
      <c r="D1339" s="773" t="s">
        <v>2309</v>
      </c>
      <c r="E1339" s="773"/>
      <c r="F1339" s="46"/>
      <c r="G1339" s="163" t="s">
        <v>59</v>
      </c>
      <c r="H1339" s="46" t="s">
        <v>4064</v>
      </c>
      <c r="I1339" s="46" t="s">
        <v>424</v>
      </c>
      <c r="J1339" s="46">
        <v>2020</v>
      </c>
      <c r="K1339" s="164" t="s">
        <v>26</v>
      </c>
      <c r="L1339" s="165" t="s">
        <v>5200</v>
      </c>
      <c r="M1339" s="46" t="s">
        <v>4069</v>
      </c>
      <c r="N1339" s="46" t="s">
        <v>1380</v>
      </c>
    </row>
    <row r="1340" spans="1:14" ht="15" customHeight="1">
      <c r="A1340" s="87" t="s">
        <v>4053</v>
      </c>
      <c r="B1340" s="780">
        <v>1339</v>
      </c>
      <c r="C1340" s="69" t="s">
        <v>4070</v>
      </c>
      <c r="D1340" s="773" t="s">
        <v>718</v>
      </c>
      <c r="E1340" s="773"/>
      <c r="F1340" s="46"/>
      <c r="G1340" s="163" t="s">
        <v>59</v>
      </c>
      <c r="H1340" s="46" t="s">
        <v>4064</v>
      </c>
      <c r="I1340" s="46" t="s">
        <v>424</v>
      </c>
      <c r="J1340" s="46">
        <v>2020</v>
      </c>
      <c r="K1340" s="164" t="s">
        <v>26</v>
      </c>
      <c r="L1340" s="165" t="s">
        <v>5200</v>
      </c>
      <c r="M1340" s="46" t="s">
        <v>4072</v>
      </c>
      <c r="N1340" s="46" t="s">
        <v>43</v>
      </c>
    </row>
    <row r="1341" spans="1:14" ht="15" customHeight="1">
      <c r="A1341" s="87" t="s">
        <v>4053</v>
      </c>
      <c r="B1341" s="780">
        <v>1340</v>
      </c>
      <c r="C1341" s="69" t="s">
        <v>4073</v>
      </c>
      <c r="D1341" s="773" t="s">
        <v>718</v>
      </c>
      <c r="E1341" s="773"/>
      <c r="F1341" s="46"/>
      <c r="G1341" s="163" t="s">
        <v>10994</v>
      </c>
      <c r="H1341" s="46" t="s">
        <v>4074</v>
      </c>
      <c r="I1341" s="46" t="s">
        <v>4075</v>
      </c>
      <c r="J1341" s="46">
        <v>2018</v>
      </c>
      <c r="K1341" s="164" t="s">
        <v>24</v>
      </c>
      <c r="L1341" s="165" t="s">
        <v>29</v>
      </c>
      <c r="M1341" s="46" t="s">
        <v>4077</v>
      </c>
      <c r="N1341" s="46" t="s">
        <v>43</v>
      </c>
    </row>
    <row r="1342" spans="1:14" ht="15" customHeight="1">
      <c r="A1342" s="87" t="s">
        <v>4053</v>
      </c>
      <c r="B1342" s="780">
        <v>1341</v>
      </c>
      <c r="C1342" s="69" t="s">
        <v>4078</v>
      </c>
      <c r="D1342" s="773" t="s">
        <v>2309</v>
      </c>
      <c r="E1342" s="773"/>
      <c r="F1342" s="46"/>
      <c r="G1342" s="163" t="s">
        <v>59</v>
      </c>
      <c r="H1342" s="46" t="s">
        <v>336</v>
      </c>
      <c r="I1342" s="46" t="s">
        <v>337</v>
      </c>
      <c r="J1342" s="46">
        <v>2018</v>
      </c>
      <c r="K1342" s="164" t="s">
        <v>5200</v>
      </c>
      <c r="L1342" s="165" t="s">
        <v>30</v>
      </c>
      <c r="M1342" s="46" t="s">
        <v>4080</v>
      </c>
      <c r="N1342" s="46" t="s">
        <v>1380</v>
      </c>
    </row>
    <row r="1343" spans="1:14" ht="15" customHeight="1">
      <c r="A1343" s="87" t="s">
        <v>4053</v>
      </c>
      <c r="B1343" s="780">
        <v>1342</v>
      </c>
      <c r="C1343" s="69" t="s">
        <v>4081</v>
      </c>
      <c r="D1343" s="773" t="s">
        <v>2309</v>
      </c>
      <c r="E1343" s="773"/>
      <c r="F1343" s="46"/>
      <c r="G1343" s="163" t="s">
        <v>59</v>
      </c>
      <c r="H1343" s="46" t="s">
        <v>1767</v>
      </c>
      <c r="I1343" s="46" t="s">
        <v>4001</v>
      </c>
      <c r="J1343" s="46">
        <v>2018</v>
      </c>
      <c r="K1343" s="164" t="s">
        <v>26</v>
      </c>
      <c r="L1343" s="165" t="s">
        <v>5200</v>
      </c>
      <c r="M1343" s="46" t="s">
        <v>4083</v>
      </c>
      <c r="N1343" s="46" t="s">
        <v>43</v>
      </c>
    </row>
    <row r="1344" spans="1:14" ht="15" customHeight="1">
      <c r="A1344" s="87" t="s">
        <v>4053</v>
      </c>
      <c r="B1344" s="780">
        <v>1343</v>
      </c>
      <c r="C1344" s="69" t="s">
        <v>4084</v>
      </c>
      <c r="D1344" s="773" t="s">
        <v>718</v>
      </c>
      <c r="E1344" s="773"/>
      <c r="F1344" s="46"/>
      <c r="G1344" s="163" t="s">
        <v>59</v>
      </c>
      <c r="H1344" s="46" t="s">
        <v>1767</v>
      </c>
      <c r="I1344" s="46" t="s">
        <v>4001</v>
      </c>
      <c r="J1344" s="46">
        <v>2018</v>
      </c>
      <c r="K1344" s="164" t="s">
        <v>26</v>
      </c>
      <c r="L1344" s="165" t="s">
        <v>5200</v>
      </c>
      <c r="M1344" s="46" t="s">
        <v>4086</v>
      </c>
      <c r="N1344" s="46" t="s">
        <v>43</v>
      </c>
    </row>
    <row r="1345" spans="1:14" ht="15" customHeight="1">
      <c r="A1345" s="87" t="s">
        <v>4053</v>
      </c>
      <c r="B1345" s="780">
        <v>1344</v>
      </c>
      <c r="C1345" s="69" t="s">
        <v>4087</v>
      </c>
      <c r="D1345" s="773" t="s">
        <v>2309</v>
      </c>
      <c r="E1345" s="773"/>
      <c r="F1345" s="46"/>
      <c r="G1345" s="163" t="s">
        <v>5244</v>
      </c>
      <c r="H1345" s="46" t="s">
        <v>4088</v>
      </c>
      <c r="I1345" s="46" t="s">
        <v>4061</v>
      </c>
      <c r="J1345" s="46">
        <v>2018</v>
      </c>
      <c r="K1345" s="164" t="s">
        <v>26</v>
      </c>
      <c r="L1345" s="165" t="s">
        <v>30</v>
      </c>
      <c r="M1345" s="46" t="s">
        <v>4090</v>
      </c>
      <c r="N1345" s="46" t="s">
        <v>43</v>
      </c>
    </row>
    <row r="1346" spans="1:14" ht="15" customHeight="1">
      <c r="A1346" s="87" t="s">
        <v>4053</v>
      </c>
      <c r="B1346" s="780">
        <v>1345</v>
      </c>
      <c r="C1346" s="69" t="s">
        <v>4091</v>
      </c>
      <c r="D1346" s="773" t="s">
        <v>718</v>
      </c>
      <c r="E1346" s="773"/>
      <c r="F1346" s="46"/>
      <c r="G1346" s="163" t="s">
        <v>59</v>
      </c>
      <c r="H1346" s="46" t="s">
        <v>1967</v>
      </c>
      <c r="I1346" s="46" t="s">
        <v>621</v>
      </c>
      <c r="J1346" s="46">
        <v>2018</v>
      </c>
      <c r="K1346" s="164" t="s">
        <v>27</v>
      </c>
      <c r="L1346" s="165" t="s">
        <v>5200</v>
      </c>
      <c r="M1346" s="46" t="s">
        <v>4093</v>
      </c>
      <c r="N1346" s="46" t="s">
        <v>43</v>
      </c>
    </row>
    <row r="1347" spans="1:14" ht="15" customHeight="1">
      <c r="A1347" s="87" t="s">
        <v>4053</v>
      </c>
      <c r="B1347" s="780">
        <v>1346</v>
      </c>
      <c r="C1347" s="69" t="s">
        <v>4094</v>
      </c>
      <c r="D1347" s="773" t="s">
        <v>718</v>
      </c>
      <c r="E1347" s="773"/>
      <c r="F1347" s="46"/>
      <c r="G1347" s="163" t="s">
        <v>190</v>
      </c>
      <c r="H1347" s="46" t="s">
        <v>2435</v>
      </c>
      <c r="I1347" s="46" t="s">
        <v>827</v>
      </c>
      <c r="J1347" s="46">
        <v>2017</v>
      </c>
      <c r="K1347" s="164" t="s">
        <v>25</v>
      </c>
      <c r="L1347" s="165" t="s">
        <v>30</v>
      </c>
      <c r="M1347" s="46" t="s">
        <v>4096</v>
      </c>
      <c r="N1347" s="46" t="s">
        <v>43</v>
      </c>
    </row>
    <row r="1348" spans="1:14" ht="15" customHeight="1">
      <c r="A1348" s="87" t="s">
        <v>4053</v>
      </c>
      <c r="B1348" s="780">
        <v>1347</v>
      </c>
      <c r="C1348" s="69" t="s">
        <v>4097</v>
      </c>
      <c r="D1348" s="773" t="s">
        <v>2309</v>
      </c>
      <c r="E1348" s="773"/>
      <c r="F1348" s="46"/>
      <c r="G1348" s="163" t="s">
        <v>59</v>
      </c>
      <c r="H1348" s="46" t="s">
        <v>500</v>
      </c>
      <c r="I1348" s="46" t="s">
        <v>501</v>
      </c>
      <c r="J1348" s="46">
        <v>2017</v>
      </c>
      <c r="K1348" s="164" t="s">
        <v>25</v>
      </c>
      <c r="L1348" s="165" t="s">
        <v>5200</v>
      </c>
      <c r="M1348" s="46" t="s">
        <v>4099</v>
      </c>
      <c r="N1348" s="46" t="s">
        <v>1380</v>
      </c>
    </row>
    <row r="1349" spans="1:14" ht="15" customHeight="1">
      <c r="A1349" s="87" t="s">
        <v>4053</v>
      </c>
      <c r="B1349" s="780">
        <v>1348</v>
      </c>
      <c r="C1349" s="69" t="s">
        <v>4100</v>
      </c>
      <c r="D1349" s="773" t="s">
        <v>718</v>
      </c>
      <c r="E1349" s="773"/>
      <c r="F1349" s="46"/>
      <c r="G1349" s="163" t="s">
        <v>59</v>
      </c>
      <c r="H1349" s="46" t="s">
        <v>1467</v>
      </c>
      <c r="I1349" s="46" t="s">
        <v>1468</v>
      </c>
      <c r="J1349" s="46">
        <v>2017</v>
      </c>
      <c r="K1349" s="164" t="s">
        <v>24</v>
      </c>
      <c r="L1349" s="165" t="s">
        <v>5200</v>
      </c>
      <c r="M1349" s="46" t="s">
        <v>4102</v>
      </c>
      <c r="N1349" s="46" t="s">
        <v>43</v>
      </c>
    </row>
    <row r="1350" spans="1:14" ht="15" customHeight="1">
      <c r="A1350" s="87" t="s">
        <v>4053</v>
      </c>
      <c r="B1350" s="780">
        <v>1349</v>
      </c>
      <c r="C1350" s="69" t="s">
        <v>4103</v>
      </c>
      <c r="D1350" s="773" t="s">
        <v>2309</v>
      </c>
      <c r="E1350" s="773"/>
      <c r="F1350" s="46"/>
      <c r="G1350" s="163" t="s">
        <v>59</v>
      </c>
      <c r="H1350" s="46" t="s">
        <v>1467</v>
      </c>
      <c r="I1350" s="46" t="s">
        <v>1468</v>
      </c>
      <c r="J1350" s="46">
        <v>2016</v>
      </c>
      <c r="K1350" s="164" t="s">
        <v>24</v>
      </c>
      <c r="L1350" s="165" t="s">
        <v>5200</v>
      </c>
      <c r="M1350" s="46" t="s">
        <v>4105</v>
      </c>
      <c r="N1350" s="46" t="s">
        <v>43</v>
      </c>
    </row>
    <row r="1351" spans="1:14" ht="15" customHeight="1">
      <c r="A1351" s="87" t="s">
        <v>4053</v>
      </c>
      <c r="B1351" s="780">
        <v>1350</v>
      </c>
      <c r="C1351" s="69" t="s">
        <v>4106</v>
      </c>
      <c r="D1351" s="773" t="s">
        <v>2309</v>
      </c>
      <c r="E1351" s="773"/>
      <c r="F1351" s="46"/>
      <c r="G1351" s="163" t="s">
        <v>59</v>
      </c>
      <c r="H1351" s="46" t="s">
        <v>1024</v>
      </c>
      <c r="I1351" s="46" t="s">
        <v>430</v>
      </c>
      <c r="J1351" s="46">
        <v>2016</v>
      </c>
      <c r="K1351" s="164" t="s">
        <v>26</v>
      </c>
      <c r="L1351" s="165" t="s">
        <v>5200</v>
      </c>
      <c r="M1351" s="46" t="s">
        <v>4108</v>
      </c>
      <c r="N1351" s="46" t="s">
        <v>43</v>
      </c>
    </row>
    <row r="1352" spans="1:14" ht="15" customHeight="1">
      <c r="A1352" s="87" t="s">
        <v>4053</v>
      </c>
      <c r="B1352" s="780">
        <v>1351</v>
      </c>
      <c r="C1352" s="69" t="s">
        <v>4109</v>
      </c>
      <c r="D1352" s="773" t="s">
        <v>2309</v>
      </c>
      <c r="E1352" s="773"/>
      <c r="F1352" s="46"/>
      <c r="G1352" s="163" t="s">
        <v>5219</v>
      </c>
      <c r="H1352" s="46" t="s">
        <v>1890</v>
      </c>
      <c r="I1352" s="46" t="s">
        <v>337</v>
      </c>
      <c r="J1352" s="46">
        <v>2016</v>
      </c>
      <c r="K1352" s="164" t="s">
        <v>27</v>
      </c>
      <c r="L1352" s="165" t="s">
        <v>30</v>
      </c>
      <c r="M1352" s="46" t="s">
        <v>4111</v>
      </c>
      <c r="N1352" s="46" t="s">
        <v>1380</v>
      </c>
    </row>
    <row r="1353" spans="1:14" ht="15" customHeight="1">
      <c r="A1353" s="87" t="s">
        <v>4053</v>
      </c>
      <c r="B1353" s="780">
        <v>1352</v>
      </c>
      <c r="C1353" s="69" t="s">
        <v>4112</v>
      </c>
      <c r="D1353" s="773" t="s">
        <v>2309</v>
      </c>
      <c r="E1353" s="773"/>
      <c r="F1353" s="46"/>
      <c r="G1353" s="163" t="s">
        <v>190</v>
      </c>
      <c r="H1353" s="46" t="s">
        <v>4113</v>
      </c>
      <c r="I1353" s="46" t="s">
        <v>1538</v>
      </c>
      <c r="J1353" s="46">
        <v>2016</v>
      </c>
      <c r="K1353" s="164" t="s">
        <v>26</v>
      </c>
      <c r="L1353" s="165" t="s">
        <v>30</v>
      </c>
      <c r="M1353" s="46" t="s">
        <v>4115</v>
      </c>
      <c r="N1353" s="46" t="s">
        <v>43</v>
      </c>
    </row>
    <row r="1354" spans="1:14" ht="15" customHeight="1">
      <c r="A1354" s="87" t="s">
        <v>4053</v>
      </c>
      <c r="B1354" s="780">
        <v>1353</v>
      </c>
      <c r="C1354" s="69" t="s">
        <v>4116</v>
      </c>
      <c r="D1354" s="773" t="s">
        <v>2309</v>
      </c>
      <c r="E1354" s="773"/>
      <c r="F1354" s="46"/>
      <c r="G1354" s="163" t="s">
        <v>59</v>
      </c>
      <c r="H1354" s="46" t="s">
        <v>4117</v>
      </c>
      <c r="I1354" s="46" t="s">
        <v>4118</v>
      </c>
      <c r="J1354" s="46">
        <v>2016</v>
      </c>
      <c r="K1354" s="164" t="s">
        <v>27</v>
      </c>
      <c r="L1354" s="165" t="s">
        <v>5200</v>
      </c>
      <c r="M1354" s="46" t="s">
        <v>4120</v>
      </c>
      <c r="N1354" s="46" t="s">
        <v>43</v>
      </c>
    </row>
    <row r="1355" spans="1:14" ht="15" customHeight="1">
      <c r="A1355" s="87" t="s">
        <v>4053</v>
      </c>
      <c r="B1355" s="780">
        <v>1354</v>
      </c>
      <c r="C1355" s="69" t="s">
        <v>4121</v>
      </c>
      <c r="D1355" s="773" t="s">
        <v>2309</v>
      </c>
      <c r="E1355" s="773"/>
      <c r="F1355" s="46"/>
      <c r="G1355" s="163" t="s">
        <v>190</v>
      </c>
      <c r="H1355" s="46" t="s">
        <v>826</v>
      </c>
      <c r="I1355" s="46" t="s">
        <v>827</v>
      </c>
      <c r="J1355" s="46">
        <v>2016</v>
      </c>
      <c r="K1355" s="164" t="s">
        <v>25</v>
      </c>
      <c r="L1355" s="165" t="s">
        <v>30</v>
      </c>
      <c r="M1355" s="46" t="s">
        <v>4123</v>
      </c>
      <c r="N1355" s="46" t="s">
        <v>43</v>
      </c>
    </row>
    <row r="1356" spans="1:14" ht="15" customHeight="1">
      <c r="A1356" s="87" t="s">
        <v>4053</v>
      </c>
      <c r="B1356" s="780">
        <v>1355</v>
      </c>
      <c r="C1356" s="69" t="s">
        <v>4106</v>
      </c>
      <c r="D1356" s="773" t="s">
        <v>718</v>
      </c>
      <c r="E1356" s="773" t="s">
        <v>2309</v>
      </c>
      <c r="F1356" s="46"/>
      <c r="G1356" s="163" t="s">
        <v>59</v>
      </c>
      <c r="H1356" s="46" t="s">
        <v>1024</v>
      </c>
      <c r="I1356" s="46" t="s">
        <v>430</v>
      </c>
      <c r="J1356" s="46">
        <v>2016</v>
      </c>
      <c r="K1356" s="164" t="s">
        <v>26</v>
      </c>
      <c r="L1356" s="165" t="s">
        <v>5200</v>
      </c>
      <c r="M1356" s="46" t="s">
        <v>4108</v>
      </c>
      <c r="N1356" s="46" t="s">
        <v>43</v>
      </c>
    </row>
    <row r="1357" spans="1:14" ht="15" customHeight="1">
      <c r="A1357" s="87" t="s">
        <v>4053</v>
      </c>
      <c r="B1357" s="780">
        <v>1356</v>
      </c>
      <c r="C1357" s="69" t="s">
        <v>4124</v>
      </c>
      <c r="D1357" s="773" t="s">
        <v>2309</v>
      </c>
      <c r="E1357" s="773"/>
      <c r="F1357" s="46"/>
      <c r="G1357" s="163" t="s">
        <v>59</v>
      </c>
      <c r="H1357" s="46" t="s">
        <v>4125</v>
      </c>
      <c r="I1357" s="46" t="s">
        <v>1069</v>
      </c>
      <c r="J1357" s="46">
        <v>2016</v>
      </c>
      <c r="K1357" s="164" t="s">
        <v>26</v>
      </c>
      <c r="L1357" s="165" t="s">
        <v>5200</v>
      </c>
      <c r="M1357" s="46" t="s">
        <v>4127</v>
      </c>
      <c r="N1357" s="46" t="s">
        <v>43</v>
      </c>
    </row>
    <row r="1358" spans="1:14" ht="15" customHeight="1">
      <c r="A1358" s="87" t="s">
        <v>4053</v>
      </c>
      <c r="B1358" s="780">
        <v>1357</v>
      </c>
      <c r="C1358" s="69" t="s">
        <v>4116</v>
      </c>
      <c r="D1358" s="773" t="s">
        <v>2309</v>
      </c>
      <c r="E1358" s="773"/>
      <c r="F1358" s="46"/>
      <c r="G1358" s="163" t="s">
        <v>59</v>
      </c>
      <c r="H1358" s="46" t="s">
        <v>4117</v>
      </c>
      <c r="I1358" s="46" t="s">
        <v>4118</v>
      </c>
      <c r="J1358" s="46">
        <v>2016</v>
      </c>
      <c r="K1358" s="164" t="s">
        <v>27</v>
      </c>
      <c r="L1358" s="165" t="s">
        <v>5200</v>
      </c>
      <c r="M1358" s="46" t="s">
        <v>4120</v>
      </c>
      <c r="N1358" s="46" t="s">
        <v>43</v>
      </c>
    </row>
    <row r="1359" spans="1:14" ht="15" customHeight="1">
      <c r="A1359" s="87" t="s">
        <v>4053</v>
      </c>
      <c r="B1359" s="780">
        <v>1358</v>
      </c>
      <c r="C1359" s="69" t="s">
        <v>4128</v>
      </c>
      <c r="D1359" s="773" t="s">
        <v>2309</v>
      </c>
      <c r="E1359" s="773"/>
      <c r="F1359" s="46"/>
      <c r="G1359" s="163" t="s">
        <v>59</v>
      </c>
      <c r="H1359" s="46" t="s">
        <v>2574</v>
      </c>
      <c r="I1359" s="46" t="s">
        <v>374</v>
      </c>
      <c r="J1359" s="46">
        <v>2016</v>
      </c>
      <c r="K1359" s="164" t="s">
        <v>26</v>
      </c>
      <c r="L1359" s="165" t="s">
        <v>5200</v>
      </c>
      <c r="M1359" s="46" t="s">
        <v>4108</v>
      </c>
      <c r="N1359" s="46" t="s">
        <v>43</v>
      </c>
    </row>
    <row r="1360" spans="1:14" ht="15" customHeight="1">
      <c r="A1360" s="87" t="s">
        <v>4053</v>
      </c>
      <c r="B1360" s="780">
        <v>1359</v>
      </c>
      <c r="C1360" s="69" t="s">
        <v>4130</v>
      </c>
      <c r="D1360" s="773" t="s">
        <v>2309</v>
      </c>
      <c r="E1360" s="773"/>
      <c r="F1360" s="46"/>
      <c r="G1360" s="163" t="s">
        <v>59</v>
      </c>
      <c r="H1360" s="46" t="s">
        <v>2375</v>
      </c>
      <c r="I1360" s="46" t="s">
        <v>2376</v>
      </c>
      <c r="J1360" s="46">
        <v>2016</v>
      </c>
      <c r="K1360" s="164" t="s">
        <v>25</v>
      </c>
      <c r="L1360" s="165" t="s">
        <v>5200</v>
      </c>
      <c r="M1360" s="46" t="s">
        <v>4132</v>
      </c>
      <c r="N1360" s="46" t="s">
        <v>43</v>
      </c>
    </row>
    <row r="1361" spans="1:14" ht="15" customHeight="1">
      <c r="A1361" s="87" t="s">
        <v>4053</v>
      </c>
      <c r="B1361" s="780">
        <v>1360</v>
      </c>
      <c r="C1361" s="69" t="s">
        <v>4133</v>
      </c>
      <c r="D1361" s="773" t="s">
        <v>718</v>
      </c>
      <c r="E1361" s="773"/>
      <c r="F1361" s="46"/>
      <c r="G1361" s="163" t="s">
        <v>59</v>
      </c>
      <c r="H1361" s="46" t="s">
        <v>1467</v>
      </c>
      <c r="I1361" s="46" t="s">
        <v>1468</v>
      </c>
      <c r="J1361" s="46">
        <v>2015</v>
      </c>
      <c r="K1361" s="164" t="s">
        <v>26</v>
      </c>
      <c r="L1361" s="165" t="s">
        <v>5200</v>
      </c>
      <c r="M1361" s="46" t="s">
        <v>4135</v>
      </c>
      <c r="N1361" s="46" t="s">
        <v>1380</v>
      </c>
    </row>
    <row r="1362" spans="1:14" ht="15" customHeight="1">
      <c r="A1362" s="87" t="s">
        <v>4053</v>
      </c>
      <c r="B1362" s="780">
        <v>1361</v>
      </c>
      <c r="C1362" s="69" t="s">
        <v>4136</v>
      </c>
      <c r="D1362" s="773" t="s">
        <v>2309</v>
      </c>
      <c r="E1362" s="773"/>
      <c r="F1362" s="46"/>
      <c r="G1362" s="163" t="s">
        <v>59</v>
      </c>
      <c r="H1362" s="46" t="s">
        <v>1467</v>
      </c>
      <c r="I1362" s="46" t="s">
        <v>1468</v>
      </c>
      <c r="J1362" s="46">
        <v>2015</v>
      </c>
      <c r="K1362" s="164" t="s">
        <v>25</v>
      </c>
      <c r="L1362" s="165" t="s">
        <v>5200</v>
      </c>
      <c r="M1362" s="46" t="s">
        <v>4138</v>
      </c>
      <c r="N1362" s="46" t="s">
        <v>1380</v>
      </c>
    </row>
    <row r="1363" spans="1:14" ht="15" customHeight="1">
      <c r="A1363" s="87" t="s">
        <v>4053</v>
      </c>
      <c r="B1363" s="780">
        <v>1362</v>
      </c>
      <c r="C1363" s="69" t="s">
        <v>4139</v>
      </c>
      <c r="D1363" s="773" t="s">
        <v>718</v>
      </c>
      <c r="E1363" s="773"/>
      <c r="F1363" s="46"/>
      <c r="G1363" s="163" t="s">
        <v>2528</v>
      </c>
      <c r="H1363" s="46" t="s">
        <v>4140</v>
      </c>
      <c r="I1363" s="46" t="s">
        <v>4141</v>
      </c>
      <c r="J1363" s="46">
        <v>2015</v>
      </c>
      <c r="K1363" s="164" t="s">
        <v>24</v>
      </c>
      <c r="L1363" s="165" t="s">
        <v>5200</v>
      </c>
      <c r="M1363" s="46" t="s">
        <v>4143</v>
      </c>
      <c r="N1363" s="46" t="s">
        <v>1380</v>
      </c>
    </row>
    <row r="1364" spans="1:14" ht="15" customHeight="1">
      <c r="A1364" s="87" t="s">
        <v>4053</v>
      </c>
      <c r="B1364" s="780">
        <v>1363</v>
      </c>
      <c r="C1364" s="69" t="s">
        <v>4144</v>
      </c>
      <c r="D1364" s="773" t="s">
        <v>2309</v>
      </c>
      <c r="E1364" s="773"/>
      <c r="F1364" s="46"/>
      <c r="G1364" s="163" t="s">
        <v>190</v>
      </c>
      <c r="H1364" s="46" t="s">
        <v>4145</v>
      </c>
      <c r="I1364" s="46" t="s">
        <v>1538</v>
      </c>
      <c r="J1364" s="46">
        <v>2015</v>
      </c>
      <c r="K1364" s="164" t="s">
        <v>24</v>
      </c>
      <c r="L1364" s="165" t="s">
        <v>30</v>
      </c>
      <c r="M1364" s="46" t="s">
        <v>4147</v>
      </c>
      <c r="N1364" s="46" t="s">
        <v>43</v>
      </c>
    </row>
    <row r="1365" spans="1:14" ht="15" customHeight="1">
      <c r="A1365" s="87" t="s">
        <v>4053</v>
      </c>
      <c r="B1365" s="780">
        <v>1364</v>
      </c>
      <c r="C1365" s="69" t="s">
        <v>4148</v>
      </c>
      <c r="D1365" s="773" t="s">
        <v>2309</v>
      </c>
      <c r="E1365" s="773"/>
      <c r="F1365" s="46"/>
      <c r="G1365" s="163" t="s">
        <v>59</v>
      </c>
      <c r="H1365" s="46" t="s">
        <v>2574</v>
      </c>
      <c r="I1365" s="46" t="s">
        <v>374</v>
      </c>
      <c r="J1365" s="46">
        <v>2015</v>
      </c>
      <c r="K1365" s="164" t="s">
        <v>24</v>
      </c>
      <c r="L1365" s="165" t="s">
        <v>5200</v>
      </c>
      <c r="M1365" s="46" t="s">
        <v>4149</v>
      </c>
      <c r="N1365" s="46" t="s">
        <v>43</v>
      </c>
    </row>
    <row r="1366" spans="1:14" ht="15" customHeight="1">
      <c r="A1366" s="87" t="s">
        <v>4053</v>
      </c>
      <c r="B1366" s="780">
        <v>1365</v>
      </c>
      <c r="C1366" s="69" t="s">
        <v>4150</v>
      </c>
      <c r="D1366" s="773" t="s">
        <v>718</v>
      </c>
      <c r="E1366" s="773" t="s">
        <v>2309</v>
      </c>
      <c r="F1366" s="46"/>
      <c r="G1366" s="163" t="s">
        <v>59</v>
      </c>
      <c r="H1366" s="46" t="s">
        <v>1467</v>
      </c>
      <c r="I1366" s="46" t="s">
        <v>1468</v>
      </c>
      <c r="J1366" s="46">
        <v>2015</v>
      </c>
      <c r="K1366" s="164" t="s">
        <v>24</v>
      </c>
      <c r="L1366" s="165" t="s">
        <v>5200</v>
      </c>
      <c r="M1366" s="46" t="s">
        <v>4152</v>
      </c>
      <c r="N1366" s="46" t="s">
        <v>43</v>
      </c>
    </row>
    <row r="1367" spans="1:14" ht="15" customHeight="1">
      <c r="A1367" s="87" t="s">
        <v>4053</v>
      </c>
      <c r="B1367" s="780">
        <v>1366</v>
      </c>
      <c r="C1367" s="69" t="s">
        <v>4153</v>
      </c>
      <c r="D1367" s="773" t="s">
        <v>2309</v>
      </c>
      <c r="E1367" s="773"/>
      <c r="F1367" s="46"/>
      <c r="G1367" s="163" t="s">
        <v>59</v>
      </c>
      <c r="H1367" s="46" t="s">
        <v>1467</v>
      </c>
      <c r="I1367" s="46" t="s">
        <v>1468</v>
      </c>
      <c r="J1367" s="46">
        <v>2014</v>
      </c>
      <c r="K1367" s="164" t="s">
        <v>24</v>
      </c>
      <c r="L1367" s="165" t="s">
        <v>5200</v>
      </c>
      <c r="M1367" s="46" t="s">
        <v>4155</v>
      </c>
      <c r="N1367" s="46" t="s">
        <v>43</v>
      </c>
    </row>
    <row r="1368" spans="1:14" ht="15" customHeight="1">
      <c r="A1368" s="87" t="s">
        <v>4053</v>
      </c>
      <c r="B1368" s="780">
        <v>1367</v>
      </c>
      <c r="C1368" s="69" t="s">
        <v>4156</v>
      </c>
      <c r="D1368" s="773" t="s">
        <v>2309</v>
      </c>
      <c r="E1368" s="773"/>
      <c r="F1368" s="46"/>
      <c r="G1368" s="163" t="s">
        <v>59</v>
      </c>
      <c r="H1368" s="46" t="s">
        <v>1467</v>
      </c>
      <c r="I1368" s="46" t="s">
        <v>1468</v>
      </c>
      <c r="J1368" s="46">
        <v>2014</v>
      </c>
      <c r="K1368" s="164" t="s">
        <v>24</v>
      </c>
      <c r="L1368" s="165" t="s">
        <v>5200</v>
      </c>
      <c r="M1368" s="46" t="s">
        <v>4158</v>
      </c>
      <c r="N1368" s="46" t="s">
        <v>43</v>
      </c>
    </row>
    <row r="1369" spans="1:14" ht="15" customHeight="1">
      <c r="A1369" s="87" t="s">
        <v>4053</v>
      </c>
      <c r="B1369" s="780">
        <v>1368</v>
      </c>
      <c r="C1369" s="69" t="s">
        <v>4159</v>
      </c>
      <c r="D1369" s="773" t="s">
        <v>2309</v>
      </c>
      <c r="E1369" s="773"/>
      <c r="F1369" s="46"/>
      <c r="G1369" s="163" t="s">
        <v>59</v>
      </c>
      <c r="H1369" s="46" t="s">
        <v>804</v>
      </c>
      <c r="I1369" s="46" t="s">
        <v>805</v>
      </c>
      <c r="J1369" s="46">
        <v>2014</v>
      </c>
      <c r="K1369" s="164" t="s">
        <v>25</v>
      </c>
      <c r="L1369" s="165" t="s">
        <v>5200</v>
      </c>
      <c r="M1369" s="46" t="s">
        <v>4161</v>
      </c>
      <c r="N1369" s="46" t="s">
        <v>43</v>
      </c>
    </row>
    <row r="1370" spans="1:14" ht="15" customHeight="1">
      <c r="A1370" s="87" t="s">
        <v>4053</v>
      </c>
      <c r="B1370" s="780">
        <v>1369</v>
      </c>
      <c r="C1370" s="69" t="s">
        <v>4162</v>
      </c>
      <c r="D1370" s="773" t="s">
        <v>2309</v>
      </c>
      <c r="E1370" s="773"/>
      <c r="F1370" s="46"/>
      <c r="G1370" s="163" t="s">
        <v>59</v>
      </c>
      <c r="H1370" s="46" t="s">
        <v>804</v>
      </c>
      <c r="I1370" s="46" t="s">
        <v>805</v>
      </c>
      <c r="J1370" s="46">
        <v>2014</v>
      </c>
      <c r="K1370" s="164" t="s">
        <v>25</v>
      </c>
      <c r="L1370" s="165" t="s">
        <v>5200</v>
      </c>
      <c r="M1370" s="46" t="s">
        <v>4163</v>
      </c>
      <c r="N1370" s="46" t="s">
        <v>1380</v>
      </c>
    </row>
    <row r="1371" spans="1:14" ht="15" customHeight="1">
      <c r="A1371" s="92" t="s">
        <v>4164</v>
      </c>
      <c r="B1371" s="780">
        <v>1370</v>
      </c>
      <c r="C1371" s="77" t="s">
        <v>4165</v>
      </c>
      <c r="D1371" s="773" t="s">
        <v>2309</v>
      </c>
      <c r="E1371" s="773"/>
      <c r="F1371" s="14"/>
      <c r="G1371" s="167" t="s">
        <v>11012</v>
      </c>
      <c r="H1371" s="14" t="s">
        <v>4167</v>
      </c>
      <c r="I1371" s="14" t="s">
        <v>4168</v>
      </c>
      <c r="J1371" s="14">
        <v>2020</v>
      </c>
      <c r="K1371" s="161" t="s">
        <v>25</v>
      </c>
      <c r="L1371" s="166" t="s">
        <v>30</v>
      </c>
      <c r="M1371" s="14" t="s">
        <v>4170</v>
      </c>
      <c r="N1371" s="14"/>
    </row>
    <row r="1372" spans="1:14" ht="15" customHeight="1">
      <c r="A1372" s="92" t="s">
        <v>4164</v>
      </c>
      <c r="B1372" s="780">
        <v>1371</v>
      </c>
      <c r="C1372" s="69" t="s">
        <v>4171</v>
      </c>
      <c r="D1372" s="773" t="s">
        <v>718</v>
      </c>
      <c r="E1372" s="773"/>
      <c r="F1372" s="46"/>
      <c r="G1372" s="163" t="s">
        <v>11016</v>
      </c>
      <c r="H1372" s="46" t="s">
        <v>4172</v>
      </c>
      <c r="I1372" s="46" t="s">
        <v>4173</v>
      </c>
      <c r="J1372" s="46">
        <v>2022</v>
      </c>
      <c r="K1372" s="164" t="s">
        <v>24</v>
      </c>
      <c r="L1372" s="165" t="s">
        <v>29</v>
      </c>
      <c r="M1372" s="46" t="s">
        <v>4175</v>
      </c>
      <c r="N1372" s="46"/>
    </row>
    <row r="1373" spans="1:14" ht="15" customHeight="1">
      <c r="A1373" s="92" t="s">
        <v>4164</v>
      </c>
      <c r="B1373" s="780">
        <v>1372</v>
      </c>
      <c r="C1373" s="69" t="s">
        <v>4176</v>
      </c>
      <c r="D1373" s="773" t="s">
        <v>2309</v>
      </c>
      <c r="E1373" s="773"/>
      <c r="F1373" s="46"/>
      <c r="G1373" s="163" t="s">
        <v>11016</v>
      </c>
      <c r="H1373" s="46" t="s">
        <v>4172</v>
      </c>
      <c r="I1373" s="46" t="s">
        <v>4173</v>
      </c>
      <c r="J1373" s="46">
        <v>2022</v>
      </c>
      <c r="K1373" s="164" t="s">
        <v>24</v>
      </c>
      <c r="L1373" s="165" t="s">
        <v>29</v>
      </c>
      <c r="M1373" s="46" t="s">
        <v>4178</v>
      </c>
      <c r="N1373" s="46"/>
    </row>
    <row r="1374" spans="1:14" ht="15" customHeight="1">
      <c r="A1374" s="92" t="s">
        <v>4164</v>
      </c>
      <c r="B1374" s="780">
        <v>1373</v>
      </c>
      <c r="C1374" s="69" t="s">
        <v>4179</v>
      </c>
      <c r="D1374" s="773" t="s">
        <v>2309</v>
      </c>
      <c r="E1374" s="773"/>
      <c r="F1374" s="46"/>
      <c r="G1374" s="163" t="s">
        <v>59</v>
      </c>
      <c r="H1374" s="46" t="s">
        <v>4180</v>
      </c>
      <c r="I1374" s="46" t="s">
        <v>2045</v>
      </c>
      <c r="J1374" s="46">
        <v>2021</v>
      </c>
      <c r="K1374" s="164" t="s">
        <v>26</v>
      </c>
      <c r="L1374" s="165" t="s">
        <v>5200</v>
      </c>
      <c r="M1374" s="46" t="s">
        <v>4182</v>
      </c>
      <c r="N1374" s="46"/>
    </row>
    <row r="1375" spans="1:14" ht="15" customHeight="1">
      <c r="A1375" s="92" t="s">
        <v>4164</v>
      </c>
      <c r="B1375" s="780">
        <v>1374</v>
      </c>
      <c r="C1375" s="69" t="s">
        <v>4183</v>
      </c>
      <c r="D1375" s="773" t="s">
        <v>2309</v>
      </c>
      <c r="E1375" s="773"/>
      <c r="F1375" s="46"/>
      <c r="G1375" s="163" t="s">
        <v>59</v>
      </c>
      <c r="H1375" s="46" t="s">
        <v>4180</v>
      </c>
      <c r="I1375" s="46" t="s">
        <v>2045</v>
      </c>
      <c r="J1375" s="46">
        <v>2021</v>
      </c>
      <c r="K1375" s="164" t="s">
        <v>26</v>
      </c>
      <c r="L1375" s="165" t="s">
        <v>5200</v>
      </c>
      <c r="M1375" s="46" t="s">
        <v>4185</v>
      </c>
      <c r="N1375" s="46"/>
    </row>
    <row r="1376" spans="1:14" ht="15" customHeight="1">
      <c r="A1376" s="92" t="s">
        <v>4164</v>
      </c>
      <c r="B1376" s="780">
        <v>1375</v>
      </c>
      <c r="C1376" s="69" t="s">
        <v>4186</v>
      </c>
      <c r="D1376" s="772" t="s">
        <v>35</v>
      </c>
      <c r="E1376" s="772"/>
      <c r="F1376" s="46"/>
      <c r="G1376" s="163" t="s">
        <v>59</v>
      </c>
      <c r="H1376" s="46" t="s">
        <v>4180</v>
      </c>
      <c r="I1376" s="46" t="s">
        <v>2045</v>
      </c>
      <c r="J1376" s="46">
        <v>2021</v>
      </c>
      <c r="K1376" s="164" t="s">
        <v>26</v>
      </c>
      <c r="L1376" s="165" t="s">
        <v>5200</v>
      </c>
      <c r="M1376" s="46" t="s">
        <v>4188</v>
      </c>
      <c r="N1376" s="46"/>
    </row>
    <row r="1377" spans="1:14" ht="15" customHeight="1">
      <c r="A1377" s="92" t="s">
        <v>4164</v>
      </c>
      <c r="B1377" s="780">
        <v>1376</v>
      </c>
      <c r="C1377" s="69" t="s">
        <v>4189</v>
      </c>
      <c r="D1377" s="776" t="s">
        <v>35</v>
      </c>
      <c r="E1377" s="776" t="s">
        <v>718</v>
      </c>
      <c r="F1377" s="46"/>
      <c r="G1377" s="163" t="s">
        <v>1603</v>
      </c>
      <c r="H1377" s="46" t="s">
        <v>4190</v>
      </c>
      <c r="I1377" s="46" t="s">
        <v>1581</v>
      </c>
      <c r="J1377" s="46">
        <v>2021</v>
      </c>
      <c r="K1377" s="164" t="s">
        <v>25</v>
      </c>
      <c r="L1377" s="165" t="s">
        <v>29</v>
      </c>
      <c r="M1377" s="46" t="s">
        <v>4192</v>
      </c>
      <c r="N1377" s="46"/>
    </row>
    <row r="1378" spans="1:14" ht="15" customHeight="1">
      <c r="A1378" s="92" t="s">
        <v>4164</v>
      </c>
      <c r="B1378" s="780">
        <v>1377</v>
      </c>
      <c r="C1378" s="69" t="s">
        <v>4193</v>
      </c>
      <c r="D1378" s="773" t="s">
        <v>718</v>
      </c>
      <c r="E1378" s="773" t="s">
        <v>35</v>
      </c>
      <c r="F1378" s="46"/>
      <c r="G1378" s="163" t="s">
        <v>59</v>
      </c>
      <c r="H1378" s="46" t="s">
        <v>4180</v>
      </c>
      <c r="I1378" s="46" t="s">
        <v>2045</v>
      </c>
      <c r="J1378" s="46">
        <v>2021</v>
      </c>
      <c r="K1378" s="164" t="s">
        <v>26</v>
      </c>
      <c r="L1378" s="165" t="s">
        <v>5200</v>
      </c>
      <c r="M1378" s="46" t="s">
        <v>4195</v>
      </c>
      <c r="N1378" s="46"/>
    </row>
    <row r="1379" spans="1:14" ht="15" customHeight="1">
      <c r="A1379" s="92" t="s">
        <v>4164</v>
      </c>
      <c r="B1379" s="780">
        <v>1378</v>
      </c>
      <c r="C1379" s="69" t="s">
        <v>4196</v>
      </c>
      <c r="D1379" s="773" t="s">
        <v>35</v>
      </c>
      <c r="E1379" s="773"/>
      <c r="F1379" s="46"/>
      <c r="G1379" s="163" t="s">
        <v>59</v>
      </c>
      <c r="H1379" s="46" t="s">
        <v>4180</v>
      </c>
      <c r="I1379" s="46" t="s">
        <v>2045</v>
      </c>
      <c r="J1379" s="46">
        <v>2021</v>
      </c>
      <c r="K1379" s="164" t="s">
        <v>26</v>
      </c>
      <c r="L1379" s="165" t="s">
        <v>5200</v>
      </c>
      <c r="M1379" s="46" t="s">
        <v>4198</v>
      </c>
      <c r="N1379" s="46"/>
    </row>
    <row r="1380" spans="1:14" ht="15" customHeight="1">
      <c r="A1380" s="92" t="s">
        <v>4164</v>
      </c>
      <c r="B1380" s="780">
        <v>1379</v>
      </c>
      <c r="C1380" s="69" t="s">
        <v>4199</v>
      </c>
      <c r="D1380" s="773" t="s">
        <v>35</v>
      </c>
      <c r="E1380" s="773"/>
      <c r="F1380" s="46"/>
      <c r="G1380" s="163" t="s">
        <v>59</v>
      </c>
      <c r="H1380" s="46" t="s">
        <v>4180</v>
      </c>
      <c r="I1380" s="46" t="s">
        <v>2045</v>
      </c>
      <c r="J1380" s="46">
        <v>2021</v>
      </c>
      <c r="K1380" s="164" t="s">
        <v>26</v>
      </c>
      <c r="L1380" s="165" t="s">
        <v>5200</v>
      </c>
      <c r="M1380" s="46" t="s">
        <v>4201</v>
      </c>
      <c r="N1380" s="46"/>
    </row>
    <row r="1381" spans="1:14" ht="15" customHeight="1">
      <c r="A1381" s="92" t="s">
        <v>4164</v>
      </c>
      <c r="B1381" s="780">
        <v>1380</v>
      </c>
      <c r="C1381" s="69" t="s">
        <v>4202</v>
      </c>
      <c r="D1381" s="773" t="s">
        <v>35</v>
      </c>
      <c r="E1381" s="773"/>
      <c r="F1381" s="46"/>
      <c r="G1381" s="163" t="s">
        <v>59</v>
      </c>
      <c r="H1381" s="46" t="s">
        <v>1767</v>
      </c>
      <c r="I1381" s="46" t="s">
        <v>1768</v>
      </c>
      <c r="J1381" s="46">
        <v>2021</v>
      </c>
      <c r="K1381" s="164" t="s">
        <v>27</v>
      </c>
      <c r="L1381" s="165" t="s">
        <v>5200</v>
      </c>
      <c r="M1381" s="46" t="s">
        <v>4204</v>
      </c>
      <c r="N1381" s="46"/>
    </row>
    <row r="1382" spans="1:14" ht="15" customHeight="1">
      <c r="A1382" s="92" t="s">
        <v>4164</v>
      </c>
      <c r="B1382" s="780">
        <v>1381</v>
      </c>
      <c r="C1382" s="69" t="s">
        <v>4205</v>
      </c>
      <c r="D1382" s="773" t="s">
        <v>51</v>
      </c>
      <c r="E1382" s="773"/>
      <c r="F1382" s="46"/>
      <c r="G1382" s="163" t="s">
        <v>59</v>
      </c>
      <c r="H1382" s="46" t="s">
        <v>4206</v>
      </c>
      <c r="I1382" s="46" t="s">
        <v>4207</v>
      </c>
      <c r="J1382" s="46">
        <v>2021</v>
      </c>
      <c r="K1382" s="164" t="s">
        <v>5200</v>
      </c>
      <c r="L1382" s="165" t="s">
        <v>5200</v>
      </c>
      <c r="M1382" s="46" t="s">
        <v>4209</v>
      </c>
      <c r="N1382" s="46"/>
    </row>
    <row r="1383" spans="1:14" ht="15" customHeight="1">
      <c r="A1383" s="92" t="s">
        <v>4164</v>
      </c>
      <c r="B1383" s="780">
        <v>1382</v>
      </c>
      <c r="C1383" s="69" t="s">
        <v>4210</v>
      </c>
      <c r="D1383" s="773" t="s">
        <v>718</v>
      </c>
      <c r="E1383" s="773" t="s">
        <v>35</v>
      </c>
      <c r="F1383" s="46"/>
      <c r="G1383" s="163" t="s">
        <v>11016</v>
      </c>
      <c r="H1383" s="46" t="s">
        <v>2113</v>
      </c>
      <c r="I1383" s="46" t="s">
        <v>278</v>
      </c>
      <c r="J1383" s="46">
        <v>2021</v>
      </c>
      <c r="K1383" s="164" t="s">
        <v>24</v>
      </c>
      <c r="L1383" s="165" t="s">
        <v>29</v>
      </c>
      <c r="M1383" s="46" t="s">
        <v>4212</v>
      </c>
      <c r="N1383" s="46"/>
    </row>
    <row r="1384" spans="1:14" ht="15" customHeight="1">
      <c r="A1384" s="92" t="s">
        <v>4164</v>
      </c>
      <c r="B1384" s="780">
        <v>1383</v>
      </c>
      <c r="C1384" s="69" t="s">
        <v>4213</v>
      </c>
      <c r="D1384" s="773" t="s">
        <v>51</v>
      </c>
      <c r="E1384" s="773"/>
      <c r="F1384" s="46"/>
      <c r="G1384" s="163" t="s">
        <v>753</v>
      </c>
      <c r="H1384" s="46" t="s">
        <v>3068</v>
      </c>
      <c r="I1384" s="46" t="s">
        <v>3069</v>
      </c>
      <c r="J1384" s="46">
        <v>2020</v>
      </c>
      <c r="K1384" s="164" t="s">
        <v>26</v>
      </c>
      <c r="L1384" s="165" t="s">
        <v>5200</v>
      </c>
      <c r="M1384" s="46" t="s">
        <v>4214</v>
      </c>
      <c r="N1384" s="46"/>
    </row>
    <row r="1385" spans="1:14" ht="15" customHeight="1">
      <c r="A1385" s="92" t="s">
        <v>4164</v>
      </c>
      <c r="B1385" s="780">
        <v>1384</v>
      </c>
      <c r="C1385" s="69" t="s">
        <v>4215</v>
      </c>
      <c r="D1385" s="773" t="s">
        <v>718</v>
      </c>
      <c r="E1385" s="773"/>
      <c r="F1385" s="46"/>
      <c r="G1385" s="163" t="s">
        <v>753</v>
      </c>
      <c r="H1385" s="46" t="s">
        <v>2740</v>
      </c>
      <c r="I1385" s="46" t="s">
        <v>2243</v>
      </c>
      <c r="J1385" s="46">
        <v>2020</v>
      </c>
      <c r="K1385" s="164" t="s">
        <v>26</v>
      </c>
      <c r="L1385" s="165" t="s">
        <v>5200</v>
      </c>
      <c r="M1385" s="46" t="s">
        <v>4217</v>
      </c>
      <c r="N1385" s="46"/>
    </row>
    <row r="1386" spans="1:14" ht="15" customHeight="1">
      <c r="A1386" s="92" t="s">
        <v>4164</v>
      </c>
      <c r="B1386" s="780">
        <v>1385</v>
      </c>
      <c r="C1386" s="69" t="s">
        <v>4218</v>
      </c>
      <c r="D1386" s="773" t="s">
        <v>72</v>
      </c>
      <c r="E1386" s="773"/>
      <c r="F1386" s="46"/>
      <c r="G1386" s="163" t="s">
        <v>753</v>
      </c>
      <c r="H1386" s="46" t="s">
        <v>2740</v>
      </c>
      <c r="I1386" s="46" t="s">
        <v>2243</v>
      </c>
      <c r="J1386" s="46">
        <v>2020</v>
      </c>
      <c r="K1386" s="164" t="s">
        <v>26</v>
      </c>
      <c r="L1386" s="165" t="s">
        <v>5200</v>
      </c>
      <c r="M1386" s="46" t="s">
        <v>4217</v>
      </c>
      <c r="N1386" s="46"/>
    </row>
    <row r="1387" spans="1:14" ht="15" customHeight="1">
      <c r="A1387" s="92" t="s">
        <v>4164</v>
      </c>
      <c r="B1387" s="780">
        <v>1386</v>
      </c>
      <c r="C1387" s="69" t="s">
        <v>4219</v>
      </c>
      <c r="D1387" s="773" t="s">
        <v>718</v>
      </c>
      <c r="E1387" s="773" t="s">
        <v>35</v>
      </c>
      <c r="F1387" s="46"/>
      <c r="G1387" s="163" t="s">
        <v>753</v>
      </c>
      <c r="H1387" s="46" t="s">
        <v>2740</v>
      </c>
      <c r="I1387" s="46" t="s">
        <v>2243</v>
      </c>
      <c r="J1387" s="46">
        <v>2020</v>
      </c>
      <c r="K1387" s="164" t="s">
        <v>26</v>
      </c>
      <c r="L1387" s="165" t="s">
        <v>5200</v>
      </c>
      <c r="M1387" s="46" t="s">
        <v>4217</v>
      </c>
      <c r="N1387" s="46"/>
    </row>
    <row r="1388" spans="1:14" ht="15" customHeight="1">
      <c r="A1388" s="92" t="s">
        <v>4164</v>
      </c>
      <c r="B1388" s="780">
        <v>1387</v>
      </c>
      <c r="C1388" s="69" t="s">
        <v>4220</v>
      </c>
      <c r="D1388" s="773" t="s">
        <v>51</v>
      </c>
      <c r="E1388" s="773"/>
      <c r="F1388" s="46"/>
      <c r="G1388" s="163" t="s">
        <v>753</v>
      </c>
      <c r="H1388" s="46" t="s">
        <v>2740</v>
      </c>
      <c r="I1388" s="46" t="s">
        <v>2243</v>
      </c>
      <c r="J1388" s="46">
        <v>2020</v>
      </c>
      <c r="K1388" s="164" t="s">
        <v>26</v>
      </c>
      <c r="L1388" s="165" t="s">
        <v>5200</v>
      </c>
      <c r="M1388" s="46" t="s">
        <v>4217</v>
      </c>
      <c r="N1388" s="46"/>
    </row>
    <row r="1389" spans="1:14" ht="15" customHeight="1">
      <c r="A1389" s="92" t="s">
        <v>4164</v>
      </c>
      <c r="B1389" s="780">
        <v>1388</v>
      </c>
      <c r="C1389" s="69" t="s">
        <v>4221</v>
      </c>
      <c r="D1389" s="773" t="s">
        <v>35</v>
      </c>
      <c r="E1389" s="773" t="s">
        <v>51</v>
      </c>
      <c r="F1389" s="46"/>
      <c r="G1389" s="163" t="s">
        <v>753</v>
      </c>
      <c r="H1389" s="46" t="s">
        <v>2740</v>
      </c>
      <c r="I1389" s="46" t="s">
        <v>2243</v>
      </c>
      <c r="J1389" s="46">
        <v>2020</v>
      </c>
      <c r="K1389" s="164" t="s">
        <v>26</v>
      </c>
      <c r="L1389" s="165" t="s">
        <v>5200</v>
      </c>
      <c r="M1389" s="46" t="s">
        <v>4217</v>
      </c>
      <c r="N1389" s="46"/>
    </row>
    <row r="1390" spans="1:14" ht="15" customHeight="1">
      <c r="A1390" s="92" t="s">
        <v>4164</v>
      </c>
      <c r="B1390" s="780">
        <v>1389</v>
      </c>
      <c r="C1390" s="69" t="s">
        <v>4222</v>
      </c>
      <c r="D1390" s="773" t="s">
        <v>35</v>
      </c>
      <c r="E1390" s="773"/>
      <c r="F1390" s="46"/>
      <c r="G1390" s="163" t="s">
        <v>753</v>
      </c>
      <c r="H1390" s="46" t="s">
        <v>2740</v>
      </c>
      <c r="I1390" s="46" t="s">
        <v>2243</v>
      </c>
      <c r="J1390" s="46">
        <v>2020</v>
      </c>
      <c r="K1390" s="164" t="s">
        <v>26</v>
      </c>
      <c r="L1390" s="165" t="s">
        <v>5200</v>
      </c>
      <c r="M1390" s="46" t="s">
        <v>4217</v>
      </c>
      <c r="N1390" s="46"/>
    </row>
    <row r="1391" spans="1:14" ht="15" customHeight="1">
      <c r="A1391" s="92" t="s">
        <v>4164</v>
      </c>
      <c r="B1391" s="780">
        <v>1390</v>
      </c>
      <c r="C1391" s="69" t="s">
        <v>4223</v>
      </c>
      <c r="D1391" s="773" t="s">
        <v>718</v>
      </c>
      <c r="E1391" s="773"/>
      <c r="F1391" s="46"/>
      <c r="G1391" s="163" t="s">
        <v>753</v>
      </c>
      <c r="H1391" s="46" t="s">
        <v>2740</v>
      </c>
      <c r="I1391" s="46" t="s">
        <v>2243</v>
      </c>
      <c r="J1391" s="46">
        <v>2020</v>
      </c>
      <c r="K1391" s="164" t="s">
        <v>26</v>
      </c>
      <c r="L1391" s="165" t="s">
        <v>5200</v>
      </c>
      <c r="M1391" s="46" t="s">
        <v>4217</v>
      </c>
      <c r="N1391" s="46"/>
    </row>
    <row r="1392" spans="1:14" ht="15" customHeight="1">
      <c r="A1392" s="92" t="s">
        <v>4164</v>
      </c>
      <c r="B1392" s="780">
        <v>1391</v>
      </c>
      <c r="C1392" s="69" t="s">
        <v>4224</v>
      </c>
      <c r="D1392" s="773" t="s">
        <v>51</v>
      </c>
      <c r="E1392" s="773"/>
      <c r="F1392" s="46"/>
      <c r="G1392" s="163" t="s">
        <v>753</v>
      </c>
      <c r="H1392" s="46" t="s">
        <v>2740</v>
      </c>
      <c r="I1392" s="46" t="s">
        <v>2243</v>
      </c>
      <c r="J1392" s="46">
        <v>2020</v>
      </c>
      <c r="K1392" s="164" t="s">
        <v>26</v>
      </c>
      <c r="L1392" s="165" t="s">
        <v>5200</v>
      </c>
      <c r="M1392" s="46" t="s">
        <v>4217</v>
      </c>
      <c r="N1392" s="46"/>
    </row>
    <row r="1393" spans="1:14" ht="15" customHeight="1">
      <c r="A1393" s="92" t="s">
        <v>4164</v>
      </c>
      <c r="B1393" s="780">
        <v>1392</v>
      </c>
      <c r="C1393" s="69" t="s">
        <v>4225</v>
      </c>
      <c r="D1393" s="773" t="s">
        <v>51</v>
      </c>
      <c r="E1393" s="773"/>
      <c r="F1393" s="46"/>
      <c r="G1393" s="163" t="s">
        <v>753</v>
      </c>
      <c r="H1393" s="46" t="s">
        <v>2740</v>
      </c>
      <c r="I1393" s="46" t="s">
        <v>2243</v>
      </c>
      <c r="J1393" s="46">
        <v>2020</v>
      </c>
      <c r="K1393" s="164" t="s">
        <v>26</v>
      </c>
      <c r="L1393" s="165" t="s">
        <v>5200</v>
      </c>
      <c r="M1393" s="46" t="s">
        <v>4217</v>
      </c>
      <c r="N1393" s="46"/>
    </row>
    <row r="1394" spans="1:14" ht="15" customHeight="1">
      <c r="A1394" s="92" t="s">
        <v>4164</v>
      </c>
      <c r="B1394" s="780">
        <v>1393</v>
      </c>
      <c r="C1394" s="69" t="s">
        <v>4226</v>
      </c>
      <c r="D1394" s="773" t="s">
        <v>51</v>
      </c>
      <c r="E1394" s="773"/>
      <c r="F1394" s="46"/>
      <c r="G1394" s="163" t="s">
        <v>753</v>
      </c>
      <c r="H1394" s="46" t="s">
        <v>2740</v>
      </c>
      <c r="I1394" s="46" t="s">
        <v>2243</v>
      </c>
      <c r="J1394" s="46">
        <v>2020</v>
      </c>
      <c r="K1394" s="164" t="s">
        <v>26</v>
      </c>
      <c r="L1394" s="165" t="s">
        <v>5200</v>
      </c>
      <c r="M1394" s="46" t="s">
        <v>4217</v>
      </c>
      <c r="N1394" s="46"/>
    </row>
    <row r="1395" spans="1:14" ht="15" customHeight="1">
      <c r="A1395" s="92" t="s">
        <v>4164</v>
      </c>
      <c r="B1395" s="780">
        <v>1394</v>
      </c>
      <c r="C1395" s="69" t="s">
        <v>4227</v>
      </c>
      <c r="D1395" s="773" t="s">
        <v>35</v>
      </c>
      <c r="E1395" s="773"/>
      <c r="F1395" s="46"/>
      <c r="G1395" s="163" t="s">
        <v>753</v>
      </c>
      <c r="H1395" s="46" t="s">
        <v>2740</v>
      </c>
      <c r="I1395" s="46" t="s">
        <v>2243</v>
      </c>
      <c r="J1395" s="46">
        <v>2020</v>
      </c>
      <c r="K1395" s="164" t="s">
        <v>26</v>
      </c>
      <c r="L1395" s="165" t="s">
        <v>5200</v>
      </c>
      <c r="M1395" s="46" t="s">
        <v>4228</v>
      </c>
      <c r="N1395" s="46"/>
    </row>
    <row r="1396" spans="1:14" ht="15" customHeight="1">
      <c r="A1396" s="92" t="s">
        <v>4164</v>
      </c>
      <c r="B1396" s="780">
        <v>1395</v>
      </c>
      <c r="C1396" s="69" t="s">
        <v>4229</v>
      </c>
      <c r="D1396" s="773" t="s">
        <v>718</v>
      </c>
      <c r="E1396" s="773"/>
      <c r="F1396" s="46"/>
      <c r="G1396" s="163" t="s">
        <v>753</v>
      </c>
      <c r="H1396" s="46" t="s">
        <v>2740</v>
      </c>
      <c r="I1396" s="46" t="s">
        <v>2243</v>
      </c>
      <c r="J1396" s="46">
        <v>2020</v>
      </c>
      <c r="K1396" s="164" t="s">
        <v>26</v>
      </c>
      <c r="L1396" s="165" t="s">
        <v>5200</v>
      </c>
      <c r="M1396" s="46" t="s">
        <v>4230</v>
      </c>
      <c r="N1396" s="46"/>
    </row>
    <row r="1397" spans="1:14" ht="15" customHeight="1">
      <c r="A1397" s="92" t="s">
        <v>4164</v>
      </c>
      <c r="B1397" s="780">
        <v>1396</v>
      </c>
      <c r="C1397" s="69" t="s">
        <v>2292</v>
      </c>
      <c r="D1397" s="773" t="s">
        <v>718</v>
      </c>
      <c r="E1397" s="773"/>
      <c r="F1397" s="46"/>
      <c r="G1397" s="163" t="s">
        <v>753</v>
      </c>
      <c r="H1397" s="46" t="s">
        <v>2740</v>
      </c>
      <c r="I1397" s="46" t="s">
        <v>2243</v>
      </c>
      <c r="J1397" s="46">
        <v>2020</v>
      </c>
      <c r="K1397" s="164" t="s">
        <v>26</v>
      </c>
      <c r="L1397" s="165" t="s">
        <v>5200</v>
      </c>
      <c r="M1397" s="46" t="s">
        <v>4231</v>
      </c>
      <c r="N1397" s="46"/>
    </row>
    <row r="1398" spans="1:14" ht="15" customHeight="1">
      <c r="A1398" s="92" t="s">
        <v>4164</v>
      </c>
      <c r="B1398" s="780">
        <v>1397</v>
      </c>
      <c r="C1398" s="69" t="s">
        <v>4232</v>
      </c>
      <c r="D1398" s="773" t="s">
        <v>718</v>
      </c>
      <c r="E1398" s="773" t="s">
        <v>35</v>
      </c>
      <c r="F1398" s="46"/>
      <c r="G1398" s="163" t="s">
        <v>753</v>
      </c>
      <c r="H1398" s="46" t="s">
        <v>2740</v>
      </c>
      <c r="I1398" s="46" t="s">
        <v>2243</v>
      </c>
      <c r="J1398" s="46">
        <v>2020</v>
      </c>
      <c r="K1398" s="164" t="s">
        <v>26</v>
      </c>
      <c r="L1398" s="165" t="s">
        <v>5200</v>
      </c>
      <c r="M1398" s="46" t="s">
        <v>4217</v>
      </c>
      <c r="N1398" s="46"/>
    </row>
    <row r="1399" spans="1:14" ht="15" customHeight="1">
      <c r="A1399" s="92" t="s">
        <v>4164</v>
      </c>
      <c r="B1399" s="780">
        <v>1398</v>
      </c>
      <c r="C1399" s="69" t="s">
        <v>4233</v>
      </c>
      <c r="D1399" s="773" t="s">
        <v>718</v>
      </c>
      <c r="E1399" s="773"/>
      <c r="F1399" s="46"/>
      <c r="G1399" s="163" t="s">
        <v>753</v>
      </c>
      <c r="H1399" s="46" t="s">
        <v>2740</v>
      </c>
      <c r="I1399" s="46" t="s">
        <v>2243</v>
      </c>
      <c r="J1399" s="46">
        <v>2020</v>
      </c>
      <c r="K1399" s="164" t="s">
        <v>26</v>
      </c>
      <c r="L1399" s="165" t="s">
        <v>5200</v>
      </c>
      <c r="M1399" s="46" t="s">
        <v>4234</v>
      </c>
      <c r="N1399" s="46"/>
    </row>
    <row r="1400" spans="1:14" ht="15" customHeight="1">
      <c r="A1400" s="92" t="s">
        <v>4164</v>
      </c>
      <c r="B1400" s="780">
        <v>1399</v>
      </c>
      <c r="C1400" s="69" t="s">
        <v>4235</v>
      </c>
      <c r="D1400" s="773" t="s">
        <v>35</v>
      </c>
      <c r="E1400" s="773"/>
      <c r="F1400" s="46"/>
      <c r="G1400" s="163" t="s">
        <v>753</v>
      </c>
      <c r="H1400" s="46" t="s">
        <v>2740</v>
      </c>
      <c r="I1400" s="46" t="s">
        <v>2243</v>
      </c>
      <c r="J1400" s="46">
        <v>2020</v>
      </c>
      <c r="K1400" s="164" t="s">
        <v>26</v>
      </c>
      <c r="L1400" s="165" t="s">
        <v>5200</v>
      </c>
      <c r="M1400" s="46" t="s">
        <v>4236</v>
      </c>
      <c r="N1400" s="46"/>
    </row>
    <row r="1401" spans="1:14" ht="15" customHeight="1">
      <c r="A1401" s="92" t="s">
        <v>4164</v>
      </c>
      <c r="B1401" s="780">
        <v>1400</v>
      </c>
      <c r="C1401" s="69" t="s">
        <v>4237</v>
      </c>
      <c r="D1401" s="773" t="s">
        <v>718</v>
      </c>
      <c r="E1401" s="773"/>
      <c r="F1401" s="46"/>
      <c r="G1401" s="163" t="s">
        <v>753</v>
      </c>
      <c r="H1401" s="46" t="s">
        <v>2740</v>
      </c>
      <c r="I1401" s="46" t="s">
        <v>2243</v>
      </c>
      <c r="J1401" s="46">
        <v>2020</v>
      </c>
      <c r="K1401" s="164" t="s">
        <v>26</v>
      </c>
      <c r="L1401" s="165" t="s">
        <v>5200</v>
      </c>
      <c r="M1401" s="46" t="s">
        <v>4217</v>
      </c>
      <c r="N1401" s="46"/>
    </row>
    <row r="1402" spans="1:14" ht="15" customHeight="1">
      <c r="A1402" s="92" t="s">
        <v>4164</v>
      </c>
      <c r="B1402" s="780">
        <v>1401</v>
      </c>
      <c r="C1402" s="69" t="s">
        <v>4238</v>
      </c>
      <c r="D1402" s="773" t="s">
        <v>718</v>
      </c>
      <c r="E1402" s="773"/>
      <c r="F1402" s="46"/>
      <c r="G1402" s="163" t="s">
        <v>753</v>
      </c>
      <c r="H1402" s="46" t="s">
        <v>2740</v>
      </c>
      <c r="I1402" s="46" t="s">
        <v>2243</v>
      </c>
      <c r="J1402" s="46">
        <v>2020</v>
      </c>
      <c r="K1402" s="164" t="s">
        <v>26</v>
      </c>
      <c r="L1402" s="165" t="s">
        <v>5200</v>
      </c>
      <c r="M1402" s="46" t="s">
        <v>4217</v>
      </c>
      <c r="N1402" s="46"/>
    </row>
    <row r="1403" spans="1:14" ht="15" customHeight="1">
      <c r="A1403" s="92" t="s">
        <v>4164</v>
      </c>
      <c r="B1403" s="780">
        <v>1402</v>
      </c>
      <c r="C1403" s="69" t="s">
        <v>4239</v>
      </c>
      <c r="D1403" s="773" t="s">
        <v>35</v>
      </c>
      <c r="E1403" s="773" t="s">
        <v>718</v>
      </c>
      <c r="F1403" s="46"/>
      <c r="G1403" s="163" t="s">
        <v>753</v>
      </c>
      <c r="H1403" s="46" t="s">
        <v>2740</v>
      </c>
      <c r="I1403" s="46" t="s">
        <v>2243</v>
      </c>
      <c r="J1403" s="46">
        <v>2020</v>
      </c>
      <c r="K1403" s="164" t="s">
        <v>26</v>
      </c>
      <c r="L1403" s="165" t="s">
        <v>5200</v>
      </c>
      <c r="M1403" s="46" t="s">
        <v>4230</v>
      </c>
      <c r="N1403" s="46"/>
    </row>
    <row r="1404" spans="1:14" ht="15" customHeight="1">
      <c r="A1404" s="92" t="s">
        <v>4164</v>
      </c>
      <c r="B1404" s="780">
        <v>1403</v>
      </c>
      <c r="C1404" s="69" t="s">
        <v>2287</v>
      </c>
      <c r="D1404" s="773" t="s">
        <v>51</v>
      </c>
      <c r="E1404" s="773"/>
      <c r="F1404" s="46"/>
      <c r="G1404" s="163" t="s">
        <v>753</v>
      </c>
      <c r="H1404" s="46" t="s">
        <v>2740</v>
      </c>
      <c r="I1404" s="46" t="s">
        <v>2243</v>
      </c>
      <c r="J1404" s="46">
        <v>2020</v>
      </c>
      <c r="K1404" s="164" t="s">
        <v>26</v>
      </c>
      <c r="L1404" s="165" t="s">
        <v>5200</v>
      </c>
      <c r="M1404" s="46" t="s">
        <v>4240</v>
      </c>
      <c r="N1404" s="46"/>
    </row>
    <row r="1405" spans="1:14" ht="15" customHeight="1">
      <c r="A1405" s="92" t="s">
        <v>4164</v>
      </c>
      <c r="B1405" s="780">
        <v>1404</v>
      </c>
      <c r="C1405" s="69" t="s">
        <v>2285</v>
      </c>
      <c r="D1405" s="773" t="s">
        <v>35</v>
      </c>
      <c r="E1405" s="773"/>
      <c r="F1405" s="46"/>
      <c r="G1405" s="163" t="s">
        <v>753</v>
      </c>
      <c r="H1405" s="46" t="s">
        <v>2740</v>
      </c>
      <c r="I1405" s="46" t="s">
        <v>2243</v>
      </c>
      <c r="J1405" s="46">
        <v>2020</v>
      </c>
      <c r="K1405" s="164" t="s">
        <v>26</v>
      </c>
      <c r="L1405" s="165" t="s">
        <v>5200</v>
      </c>
      <c r="M1405" s="46" t="s">
        <v>4241</v>
      </c>
      <c r="N1405" s="46"/>
    </row>
    <row r="1406" spans="1:14" ht="15" customHeight="1">
      <c r="A1406" s="92" t="s">
        <v>4164</v>
      </c>
      <c r="B1406" s="780">
        <v>1405</v>
      </c>
      <c r="C1406" s="69" t="s">
        <v>2294</v>
      </c>
      <c r="D1406" s="773" t="s">
        <v>718</v>
      </c>
      <c r="E1406" s="773"/>
      <c r="F1406" s="46"/>
      <c r="G1406" s="163" t="s">
        <v>753</v>
      </c>
      <c r="H1406" s="46" t="s">
        <v>2740</v>
      </c>
      <c r="I1406" s="46" t="s">
        <v>2243</v>
      </c>
      <c r="J1406" s="46">
        <v>2020</v>
      </c>
      <c r="K1406" s="164" t="s">
        <v>26</v>
      </c>
      <c r="L1406" s="165" t="s">
        <v>5200</v>
      </c>
      <c r="M1406" s="46" t="s">
        <v>4231</v>
      </c>
      <c r="N1406" s="46"/>
    </row>
    <row r="1407" spans="1:14" ht="15" customHeight="1">
      <c r="A1407" s="92" t="s">
        <v>4164</v>
      </c>
      <c r="B1407" s="780">
        <v>1406</v>
      </c>
      <c r="C1407" s="69" t="s">
        <v>4242</v>
      </c>
      <c r="D1407" s="773" t="s">
        <v>51</v>
      </c>
      <c r="E1407" s="773"/>
      <c r="F1407" s="46"/>
      <c r="G1407" s="163" t="s">
        <v>753</v>
      </c>
      <c r="H1407" s="46" t="s">
        <v>2740</v>
      </c>
      <c r="I1407" s="46" t="s">
        <v>2243</v>
      </c>
      <c r="J1407" s="46">
        <v>2020</v>
      </c>
      <c r="K1407" s="164" t="s">
        <v>26</v>
      </c>
      <c r="L1407" s="165" t="s">
        <v>5200</v>
      </c>
      <c r="M1407" s="46" t="s">
        <v>4240</v>
      </c>
      <c r="N1407" s="46"/>
    </row>
    <row r="1408" spans="1:14" ht="15" customHeight="1">
      <c r="A1408" s="92" t="s">
        <v>4164</v>
      </c>
      <c r="B1408" s="780">
        <v>1407</v>
      </c>
      <c r="C1408" s="69" t="s">
        <v>4243</v>
      </c>
      <c r="D1408" s="773" t="s">
        <v>718</v>
      </c>
      <c r="E1408" s="773"/>
      <c r="F1408" s="46"/>
      <c r="G1408" s="163" t="s">
        <v>753</v>
      </c>
      <c r="H1408" s="46" t="s">
        <v>2740</v>
      </c>
      <c r="I1408" s="46" t="s">
        <v>2243</v>
      </c>
      <c r="J1408" s="46">
        <v>2020</v>
      </c>
      <c r="K1408" s="164" t="s">
        <v>26</v>
      </c>
      <c r="L1408" s="165" t="s">
        <v>5200</v>
      </c>
      <c r="M1408" s="46" t="s">
        <v>4230</v>
      </c>
      <c r="N1408" s="46"/>
    </row>
    <row r="1409" spans="1:14" ht="15.75" customHeight="1">
      <c r="A1409" s="92" t="s">
        <v>4164</v>
      </c>
      <c r="B1409" s="780">
        <v>1408</v>
      </c>
      <c r="C1409" s="69" t="s">
        <v>2277</v>
      </c>
      <c r="D1409" s="773" t="s">
        <v>51</v>
      </c>
      <c r="E1409" s="773" t="s">
        <v>35</v>
      </c>
      <c r="F1409" s="46"/>
      <c r="G1409" s="163" t="s">
        <v>753</v>
      </c>
      <c r="H1409" s="46" t="s">
        <v>2740</v>
      </c>
      <c r="I1409" s="46" t="s">
        <v>2243</v>
      </c>
      <c r="J1409" s="46">
        <v>2020</v>
      </c>
      <c r="K1409" s="164" t="s">
        <v>26</v>
      </c>
      <c r="L1409" s="165" t="s">
        <v>5200</v>
      </c>
      <c r="M1409" s="46" t="s">
        <v>4240</v>
      </c>
      <c r="N1409" s="46"/>
    </row>
    <row r="1410" spans="1:14" ht="15" customHeight="1">
      <c r="A1410" s="92" t="s">
        <v>4164</v>
      </c>
      <c r="B1410" s="780">
        <v>1409</v>
      </c>
      <c r="C1410" s="69" t="s">
        <v>4244</v>
      </c>
      <c r="D1410" s="773" t="s">
        <v>718</v>
      </c>
      <c r="E1410" s="773"/>
      <c r="F1410" s="46"/>
      <c r="G1410" s="163" t="s">
        <v>753</v>
      </c>
      <c r="H1410" s="46" t="s">
        <v>2740</v>
      </c>
      <c r="I1410" s="46" t="s">
        <v>2243</v>
      </c>
      <c r="J1410" s="46">
        <v>2020</v>
      </c>
      <c r="K1410" s="164" t="s">
        <v>26</v>
      </c>
      <c r="L1410" s="165" t="s">
        <v>5200</v>
      </c>
      <c r="M1410" s="46" t="s">
        <v>4231</v>
      </c>
      <c r="N1410" s="46"/>
    </row>
    <row r="1411" spans="1:14" ht="15" customHeight="1">
      <c r="A1411" s="92" t="s">
        <v>4164</v>
      </c>
      <c r="B1411" s="780">
        <v>1410</v>
      </c>
      <c r="C1411" s="69" t="s">
        <v>4245</v>
      </c>
      <c r="D1411" s="773" t="s">
        <v>718</v>
      </c>
      <c r="E1411" s="773" t="s">
        <v>35</v>
      </c>
      <c r="F1411" s="46"/>
      <c r="G1411" s="163" t="s">
        <v>753</v>
      </c>
      <c r="H1411" s="46" t="s">
        <v>2740</v>
      </c>
      <c r="I1411" s="46" t="s">
        <v>2243</v>
      </c>
      <c r="J1411" s="46">
        <v>2020</v>
      </c>
      <c r="K1411" s="164" t="s">
        <v>26</v>
      </c>
      <c r="L1411" s="165" t="s">
        <v>5200</v>
      </c>
      <c r="M1411" s="46" t="s">
        <v>4230</v>
      </c>
      <c r="N1411" s="46"/>
    </row>
    <row r="1412" spans="1:14" ht="15" customHeight="1">
      <c r="A1412" s="92" t="s">
        <v>4164</v>
      </c>
      <c r="B1412" s="780">
        <v>1411</v>
      </c>
      <c r="C1412" s="69" t="s">
        <v>4246</v>
      </c>
      <c r="D1412" s="773" t="s">
        <v>718</v>
      </c>
      <c r="E1412" s="773" t="s">
        <v>35</v>
      </c>
      <c r="F1412" s="46"/>
      <c r="G1412" s="163" t="s">
        <v>513</v>
      </c>
      <c r="H1412" s="46" t="s">
        <v>1748</v>
      </c>
      <c r="I1412" s="46" t="s">
        <v>515</v>
      </c>
      <c r="J1412" s="46">
        <v>2020</v>
      </c>
      <c r="K1412" s="164" t="s">
        <v>26</v>
      </c>
      <c r="L1412" s="165" t="s">
        <v>5200</v>
      </c>
      <c r="M1412" s="46" t="s">
        <v>4217</v>
      </c>
      <c r="N1412" s="46"/>
    </row>
    <row r="1413" spans="1:14" ht="15" customHeight="1">
      <c r="A1413" s="92" t="s">
        <v>4164</v>
      </c>
      <c r="B1413" s="780">
        <v>1412</v>
      </c>
      <c r="C1413" s="69" t="s">
        <v>4247</v>
      </c>
      <c r="D1413" s="773" t="s">
        <v>718</v>
      </c>
      <c r="E1413" s="773"/>
      <c r="F1413" s="46"/>
      <c r="G1413" s="163" t="s">
        <v>59</v>
      </c>
      <c r="H1413" s="46" t="s">
        <v>1967</v>
      </c>
      <c r="I1413" s="46" t="s">
        <v>621</v>
      </c>
      <c r="J1413" s="46">
        <v>2020</v>
      </c>
      <c r="K1413" s="164" t="s">
        <v>27</v>
      </c>
      <c r="L1413" s="165" t="s">
        <v>5200</v>
      </c>
      <c r="M1413" s="46" t="s">
        <v>4217</v>
      </c>
      <c r="N1413" s="46"/>
    </row>
    <row r="1414" spans="1:14" ht="15" customHeight="1">
      <c r="A1414" s="92" t="s">
        <v>4164</v>
      </c>
      <c r="B1414" s="780">
        <v>1413</v>
      </c>
      <c r="C1414" s="69" t="s">
        <v>4249</v>
      </c>
      <c r="D1414" s="773" t="s">
        <v>51</v>
      </c>
      <c r="E1414" s="773"/>
      <c r="F1414" s="46"/>
      <c r="G1414" s="163" t="s">
        <v>3593</v>
      </c>
      <c r="H1414" s="46" t="s">
        <v>4250</v>
      </c>
      <c r="I1414" s="46" t="s">
        <v>4251</v>
      </c>
      <c r="J1414" s="46">
        <v>2020</v>
      </c>
      <c r="K1414" s="164" t="s">
        <v>25</v>
      </c>
      <c r="L1414" s="165" t="s">
        <v>28</v>
      </c>
      <c r="M1414" s="46" t="s">
        <v>4253</v>
      </c>
      <c r="N1414" s="46" t="s">
        <v>43</v>
      </c>
    </row>
    <row r="1415" spans="1:14" ht="15" customHeight="1">
      <c r="A1415" s="92" t="s">
        <v>4164</v>
      </c>
      <c r="B1415" s="780">
        <v>1414</v>
      </c>
      <c r="C1415" s="69" t="s">
        <v>2712</v>
      </c>
      <c r="D1415" s="773" t="s">
        <v>51</v>
      </c>
      <c r="E1415" s="773" t="s">
        <v>35</v>
      </c>
      <c r="F1415" s="46"/>
      <c r="G1415" s="163" t="s">
        <v>5219</v>
      </c>
      <c r="H1415" s="46" t="s">
        <v>292</v>
      </c>
      <c r="I1415" s="16" t="s">
        <v>293</v>
      </c>
      <c r="J1415" s="46">
        <v>2019</v>
      </c>
      <c r="K1415" s="164" t="s">
        <v>5200</v>
      </c>
      <c r="L1415" s="165" t="s">
        <v>29</v>
      </c>
      <c r="M1415" s="46" t="s">
        <v>4255</v>
      </c>
      <c r="N1415" s="46" t="s">
        <v>43</v>
      </c>
    </row>
    <row r="1416" spans="1:14" ht="15" customHeight="1">
      <c r="A1416" s="92" t="s">
        <v>4164</v>
      </c>
      <c r="B1416" s="780">
        <v>1415</v>
      </c>
      <c r="C1416" s="69" t="s">
        <v>4256</v>
      </c>
      <c r="D1416" s="773" t="s">
        <v>51</v>
      </c>
      <c r="E1416" s="773" t="s">
        <v>35</v>
      </c>
      <c r="F1416" s="46"/>
      <c r="G1416" s="163" t="s">
        <v>5219</v>
      </c>
      <c r="H1416" s="46" t="s">
        <v>292</v>
      </c>
      <c r="I1416" s="16" t="s">
        <v>293</v>
      </c>
      <c r="J1416" s="46">
        <v>2019</v>
      </c>
      <c r="K1416" s="164" t="s">
        <v>5200</v>
      </c>
      <c r="L1416" s="165" t="s">
        <v>29</v>
      </c>
      <c r="M1416" s="46" t="s">
        <v>4258</v>
      </c>
      <c r="N1416" s="46" t="s">
        <v>43</v>
      </c>
    </row>
    <row r="1417" spans="1:14" ht="15" customHeight="1">
      <c r="A1417" s="92" t="s">
        <v>4164</v>
      </c>
      <c r="B1417" s="780">
        <v>1416</v>
      </c>
      <c r="C1417" s="69" t="s">
        <v>4259</v>
      </c>
      <c r="D1417" s="773" t="s">
        <v>35</v>
      </c>
      <c r="E1417" s="773"/>
      <c r="F1417" s="46"/>
      <c r="G1417" s="163" t="s">
        <v>5219</v>
      </c>
      <c r="H1417" s="46" t="s">
        <v>292</v>
      </c>
      <c r="I1417" s="16" t="s">
        <v>293</v>
      </c>
      <c r="J1417" s="46">
        <v>2019</v>
      </c>
      <c r="K1417" s="164" t="s">
        <v>5200</v>
      </c>
      <c r="L1417" s="165" t="s">
        <v>29</v>
      </c>
      <c r="M1417" s="46" t="s">
        <v>4261</v>
      </c>
      <c r="N1417" s="46" t="s">
        <v>43</v>
      </c>
    </row>
    <row r="1418" spans="1:14" ht="15" customHeight="1">
      <c r="A1418" s="92" t="s">
        <v>4164</v>
      </c>
      <c r="B1418" s="780">
        <v>1417</v>
      </c>
      <c r="C1418" s="69" t="s">
        <v>4262</v>
      </c>
      <c r="D1418" s="773" t="s">
        <v>51</v>
      </c>
      <c r="E1418" s="773" t="s">
        <v>35</v>
      </c>
      <c r="F1418" s="46"/>
      <c r="G1418" s="163" t="s">
        <v>5219</v>
      </c>
      <c r="H1418" s="46" t="s">
        <v>292</v>
      </c>
      <c r="I1418" s="16" t="s">
        <v>293</v>
      </c>
      <c r="J1418" s="46">
        <v>2019</v>
      </c>
      <c r="K1418" s="164" t="s">
        <v>5200</v>
      </c>
      <c r="L1418" s="165" t="s">
        <v>29</v>
      </c>
      <c r="M1418" s="46" t="s">
        <v>4264</v>
      </c>
      <c r="N1418" s="46" t="s">
        <v>43</v>
      </c>
    </row>
    <row r="1419" spans="1:14" ht="15" customHeight="1">
      <c r="A1419" s="92" t="s">
        <v>4164</v>
      </c>
      <c r="B1419" s="780">
        <v>1418</v>
      </c>
      <c r="C1419" s="69" t="s">
        <v>4265</v>
      </c>
      <c r="D1419" s="773" t="s">
        <v>51</v>
      </c>
      <c r="E1419" s="773" t="s">
        <v>35</v>
      </c>
      <c r="F1419" s="46"/>
      <c r="G1419" s="163" t="s">
        <v>753</v>
      </c>
      <c r="H1419" s="46" t="s">
        <v>4266</v>
      </c>
      <c r="I1419" s="46" t="s">
        <v>4267</v>
      </c>
      <c r="J1419" s="46">
        <v>2019</v>
      </c>
      <c r="K1419" s="164" t="s">
        <v>5200</v>
      </c>
      <c r="L1419" s="165" t="s">
        <v>30</v>
      </c>
      <c r="M1419" s="46" t="s">
        <v>4268</v>
      </c>
      <c r="N1419" s="46" t="s">
        <v>43</v>
      </c>
    </row>
    <row r="1420" spans="1:14" ht="15" customHeight="1">
      <c r="A1420" s="92" t="s">
        <v>4164</v>
      </c>
      <c r="B1420" s="780">
        <v>1419</v>
      </c>
      <c r="C1420" s="69" t="s">
        <v>4269</v>
      </c>
      <c r="D1420" s="773" t="s">
        <v>51</v>
      </c>
      <c r="E1420" s="773"/>
      <c r="F1420" s="46"/>
      <c r="G1420" s="163" t="s">
        <v>753</v>
      </c>
      <c r="H1420" s="46" t="s">
        <v>4270</v>
      </c>
      <c r="I1420" s="46" t="s">
        <v>4271</v>
      </c>
      <c r="J1420" s="46">
        <v>2019</v>
      </c>
      <c r="K1420" s="164" t="s">
        <v>5200</v>
      </c>
      <c r="L1420" s="165" t="s">
        <v>30</v>
      </c>
      <c r="M1420" s="46" t="s">
        <v>4272</v>
      </c>
      <c r="N1420" s="46" t="s">
        <v>43</v>
      </c>
    </row>
    <row r="1421" spans="1:14" ht="15" customHeight="1">
      <c r="A1421" s="92" t="s">
        <v>4164</v>
      </c>
      <c r="B1421" s="780">
        <v>1420</v>
      </c>
      <c r="C1421" s="69" t="s">
        <v>2723</v>
      </c>
      <c r="D1421" s="773" t="s">
        <v>35</v>
      </c>
      <c r="E1421" s="773"/>
      <c r="F1421" s="46"/>
      <c r="G1421" s="163" t="s">
        <v>3593</v>
      </c>
      <c r="H1421" s="46" t="s">
        <v>2702</v>
      </c>
      <c r="I1421" s="46" t="s">
        <v>4273</v>
      </c>
      <c r="J1421" s="46">
        <v>2019</v>
      </c>
      <c r="K1421" s="164" t="s">
        <v>25</v>
      </c>
      <c r="L1421" s="165" t="s">
        <v>29</v>
      </c>
      <c r="M1421" s="46" t="s">
        <v>4274</v>
      </c>
      <c r="N1421" s="46" t="s">
        <v>43</v>
      </c>
    </row>
    <row r="1422" spans="1:14" ht="15" customHeight="1">
      <c r="A1422" s="92" t="s">
        <v>4164</v>
      </c>
      <c r="B1422" s="780">
        <v>1421</v>
      </c>
      <c r="C1422" s="52" t="s">
        <v>1647</v>
      </c>
      <c r="D1422" s="773" t="s">
        <v>51</v>
      </c>
      <c r="E1422" s="773"/>
      <c r="F1422" s="46"/>
      <c r="G1422" s="163" t="s">
        <v>5219</v>
      </c>
      <c r="H1422" s="16" t="s">
        <v>292</v>
      </c>
      <c r="I1422" s="16" t="s">
        <v>293</v>
      </c>
      <c r="J1422" s="16">
        <v>2018</v>
      </c>
      <c r="K1422" s="164" t="s">
        <v>5200</v>
      </c>
      <c r="L1422" s="165" t="s">
        <v>29</v>
      </c>
      <c r="M1422" s="16" t="s">
        <v>4275</v>
      </c>
      <c r="N1422" s="16" t="s">
        <v>43</v>
      </c>
    </row>
    <row r="1423" spans="1:14" ht="15" customHeight="1">
      <c r="A1423" s="92" t="s">
        <v>4164</v>
      </c>
      <c r="B1423" s="780">
        <v>1422</v>
      </c>
      <c r="C1423" s="52" t="s">
        <v>4276</v>
      </c>
      <c r="D1423" s="773" t="s">
        <v>51</v>
      </c>
      <c r="E1423" s="773"/>
      <c r="F1423" s="46"/>
      <c r="G1423" s="163" t="s">
        <v>5219</v>
      </c>
      <c r="H1423" s="16" t="s">
        <v>292</v>
      </c>
      <c r="I1423" s="16" t="s">
        <v>293</v>
      </c>
      <c r="J1423" s="16">
        <v>2018</v>
      </c>
      <c r="K1423" s="164" t="s">
        <v>5200</v>
      </c>
      <c r="L1423" s="165" t="s">
        <v>29</v>
      </c>
      <c r="M1423" s="16" t="s">
        <v>4278</v>
      </c>
      <c r="N1423" s="16" t="s">
        <v>43</v>
      </c>
    </row>
    <row r="1424" spans="1:14" ht="15" customHeight="1">
      <c r="A1424" s="92" t="s">
        <v>4164</v>
      </c>
      <c r="B1424" s="780">
        <v>1423</v>
      </c>
      <c r="C1424" s="52" t="s">
        <v>4279</v>
      </c>
      <c r="D1424" s="773" t="s">
        <v>718</v>
      </c>
      <c r="E1424" s="773"/>
      <c r="F1424" s="46"/>
      <c r="G1424" s="163" t="s">
        <v>3593</v>
      </c>
      <c r="H1424" s="16" t="s">
        <v>4280</v>
      </c>
      <c r="I1424" s="16" t="s">
        <v>4281</v>
      </c>
      <c r="J1424" s="16">
        <v>2018</v>
      </c>
      <c r="K1424" s="164" t="s">
        <v>26</v>
      </c>
      <c r="L1424" s="165" t="s">
        <v>30</v>
      </c>
      <c r="M1424" s="16" t="s">
        <v>4283</v>
      </c>
      <c r="N1424" s="16" t="s">
        <v>43</v>
      </c>
    </row>
    <row r="1425" spans="1:14" ht="15" customHeight="1">
      <c r="A1425" s="92" t="s">
        <v>4164</v>
      </c>
      <c r="B1425" s="780">
        <v>1424</v>
      </c>
      <c r="C1425" s="52" t="s">
        <v>4284</v>
      </c>
      <c r="D1425" s="773" t="s">
        <v>51</v>
      </c>
      <c r="E1425" s="773" t="s">
        <v>718</v>
      </c>
      <c r="F1425" s="46"/>
      <c r="G1425" s="163" t="s">
        <v>5244</v>
      </c>
      <c r="H1425" s="16" t="s">
        <v>3372</v>
      </c>
      <c r="I1425" s="16" t="s">
        <v>3373</v>
      </c>
      <c r="J1425" s="16">
        <v>2018</v>
      </c>
      <c r="K1425" s="164" t="s">
        <v>25</v>
      </c>
      <c r="L1425" s="165" t="s">
        <v>29</v>
      </c>
      <c r="M1425" s="16" t="s">
        <v>4286</v>
      </c>
      <c r="N1425" s="16" t="s">
        <v>43</v>
      </c>
    </row>
    <row r="1426" spans="1:14" ht="15" customHeight="1">
      <c r="A1426" s="92" t="s">
        <v>4164</v>
      </c>
      <c r="B1426" s="780">
        <v>1425</v>
      </c>
      <c r="C1426" s="52" t="s">
        <v>4287</v>
      </c>
      <c r="D1426" s="773" t="s">
        <v>51</v>
      </c>
      <c r="E1426" s="773"/>
      <c r="F1426" s="46"/>
      <c r="G1426" s="163" t="s">
        <v>5219</v>
      </c>
      <c r="H1426" s="16" t="s">
        <v>1915</v>
      </c>
      <c r="I1426" s="16" t="s">
        <v>1286</v>
      </c>
      <c r="J1426" s="16">
        <v>2018</v>
      </c>
      <c r="K1426" s="164" t="s">
        <v>5200</v>
      </c>
      <c r="L1426" s="165" t="s">
        <v>29</v>
      </c>
      <c r="M1426" s="16" t="s">
        <v>4289</v>
      </c>
      <c r="N1426" s="16" t="s">
        <v>43</v>
      </c>
    </row>
    <row r="1427" spans="1:14" ht="15" customHeight="1">
      <c r="A1427" s="92" t="s">
        <v>4164</v>
      </c>
      <c r="B1427" s="780">
        <v>1426</v>
      </c>
      <c r="C1427" s="52" t="s">
        <v>4290</v>
      </c>
      <c r="D1427" s="773" t="s">
        <v>51</v>
      </c>
      <c r="E1427" s="773"/>
      <c r="F1427" s="46"/>
      <c r="G1427" s="163" t="s">
        <v>59</v>
      </c>
      <c r="H1427" s="16" t="s">
        <v>500</v>
      </c>
      <c r="I1427" s="16" t="s">
        <v>501</v>
      </c>
      <c r="J1427" s="16">
        <v>2017</v>
      </c>
      <c r="K1427" s="164" t="s">
        <v>25</v>
      </c>
      <c r="L1427" s="165" t="s">
        <v>5200</v>
      </c>
      <c r="M1427" s="16" t="s">
        <v>4292</v>
      </c>
      <c r="N1427" s="16" t="s">
        <v>43</v>
      </c>
    </row>
    <row r="1428" spans="1:14" ht="15" customHeight="1">
      <c r="A1428" s="92" t="s">
        <v>4164</v>
      </c>
      <c r="B1428" s="780">
        <v>1427</v>
      </c>
      <c r="C1428" s="52" t="s">
        <v>4293</v>
      </c>
      <c r="D1428" s="773" t="s">
        <v>51</v>
      </c>
      <c r="E1428" s="773"/>
      <c r="F1428" s="46"/>
      <c r="G1428" s="163" t="s">
        <v>59</v>
      </c>
      <c r="H1428" s="16" t="s">
        <v>500</v>
      </c>
      <c r="I1428" s="16" t="s">
        <v>501</v>
      </c>
      <c r="J1428" s="16">
        <v>2017</v>
      </c>
      <c r="K1428" s="164" t="s">
        <v>25</v>
      </c>
      <c r="L1428" s="165" t="s">
        <v>5200</v>
      </c>
      <c r="M1428" s="16" t="s">
        <v>4217</v>
      </c>
      <c r="N1428" s="16" t="s">
        <v>43</v>
      </c>
    </row>
    <row r="1429" spans="1:14" ht="15" customHeight="1">
      <c r="A1429" s="92" t="s">
        <v>4164</v>
      </c>
      <c r="B1429" s="780">
        <v>1428</v>
      </c>
      <c r="C1429" s="52" t="s">
        <v>4295</v>
      </c>
      <c r="D1429" s="773" t="s">
        <v>51</v>
      </c>
      <c r="E1429" s="773"/>
      <c r="F1429" s="46"/>
      <c r="G1429" s="163" t="s">
        <v>298</v>
      </c>
      <c r="H1429" s="16" t="s">
        <v>1396</v>
      </c>
      <c r="I1429" s="16" t="s">
        <v>1397</v>
      </c>
      <c r="J1429" s="16">
        <v>2017</v>
      </c>
      <c r="K1429" s="164" t="s">
        <v>26</v>
      </c>
      <c r="L1429" s="165" t="s">
        <v>31</v>
      </c>
      <c r="M1429" s="16" t="s">
        <v>4297</v>
      </c>
      <c r="N1429" s="16" t="s">
        <v>43</v>
      </c>
    </row>
    <row r="1430" spans="1:14" ht="15" customHeight="1">
      <c r="A1430" s="92" t="s">
        <v>4164</v>
      </c>
      <c r="B1430" s="780">
        <v>1429</v>
      </c>
      <c r="C1430" s="52" t="s">
        <v>4298</v>
      </c>
      <c r="D1430" s="773" t="s">
        <v>51</v>
      </c>
      <c r="E1430" s="773"/>
      <c r="F1430" s="46"/>
      <c r="G1430" s="163" t="s">
        <v>10999</v>
      </c>
      <c r="H1430" s="16" t="s">
        <v>1512</v>
      </c>
      <c r="I1430" s="16" t="s">
        <v>1513</v>
      </c>
      <c r="J1430" s="16">
        <v>2017</v>
      </c>
      <c r="K1430" s="164" t="s">
        <v>26</v>
      </c>
      <c r="L1430" s="165" t="s">
        <v>29</v>
      </c>
      <c r="M1430" s="16" t="s">
        <v>4299</v>
      </c>
      <c r="N1430" s="16" t="s">
        <v>43</v>
      </c>
    </row>
    <row r="1431" spans="1:14" ht="15" customHeight="1">
      <c r="A1431" s="92" t="s">
        <v>4164</v>
      </c>
      <c r="B1431" s="780">
        <v>1430</v>
      </c>
      <c r="C1431" s="52" t="s">
        <v>2951</v>
      </c>
      <c r="D1431" s="773" t="s">
        <v>51</v>
      </c>
      <c r="E1431" s="773"/>
      <c r="F1431" s="46"/>
      <c r="G1431" s="163" t="s">
        <v>5219</v>
      </c>
      <c r="H1431" s="16" t="s">
        <v>292</v>
      </c>
      <c r="I1431" s="16" t="s">
        <v>293</v>
      </c>
      <c r="J1431" s="16">
        <v>2017</v>
      </c>
      <c r="K1431" s="164" t="s">
        <v>25</v>
      </c>
      <c r="L1431" s="165" t="s">
        <v>29</v>
      </c>
      <c r="M1431" s="16" t="s">
        <v>4300</v>
      </c>
      <c r="N1431" s="16" t="s">
        <v>43</v>
      </c>
    </row>
    <row r="1432" spans="1:14" ht="15" customHeight="1">
      <c r="A1432" s="92" t="s">
        <v>4164</v>
      </c>
      <c r="B1432" s="780">
        <v>1431</v>
      </c>
      <c r="C1432" s="69" t="s">
        <v>4301</v>
      </c>
      <c r="D1432" s="773" t="s">
        <v>35</v>
      </c>
      <c r="E1432" s="773"/>
      <c r="F1432" s="46"/>
      <c r="G1432" s="163" t="s">
        <v>3593</v>
      </c>
      <c r="H1432" s="46" t="s">
        <v>4302</v>
      </c>
      <c r="I1432" s="46" t="s">
        <v>4303</v>
      </c>
      <c r="J1432" s="46">
        <v>2017</v>
      </c>
      <c r="K1432" s="164" t="s">
        <v>24</v>
      </c>
      <c r="L1432" s="165" t="s">
        <v>28</v>
      </c>
      <c r="M1432" s="46" t="s">
        <v>4305</v>
      </c>
      <c r="N1432" s="16" t="s">
        <v>43</v>
      </c>
    </row>
    <row r="1433" spans="1:14" ht="15" customHeight="1">
      <c r="A1433" s="92" t="s">
        <v>4164</v>
      </c>
      <c r="B1433" s="780">
        <v>1432</v>
      </c>
      <c r="C1433" s="52" t="s">
        <v>4306</v>
      </c>
      <c r="D1433" s="773" t="s">
        <v>35</v>
      </c>
      <c r="E1433" s="773"/>
      <c r="F1433" s="46"/>
      <c r="G1433" s="163" t="s">
        <v>753</v>
      </c>
      <c r="H1433" s="16" t="s">
        <v>799</v>
      </c>
      <c r="I1433" s="16" t="s">
        <v>800</v>
      </c>
      <c r="J1433" s="16">
        <v>2016</v>
      </c>
      <c r="K1433" s="164" t="s">
        <v>26</v>
      </c>
      <c r="L1433" s="165" t="s">
        <v>30</v>
      </c>
      <c r="M1433" s="16" t="s">
        <v>4307</v>
      </c>
      <c r="N1433" s="16" t="s">
        <v>43</v>
      </c>
    </row>
    <row r="1434" spans="1:14" ht="15" customHeight="1">
      <c r="A1434" s="92" t="s">
        <v>4164</v>
      </c>
      <c r="B1434" s="780">
        <v>1433</v>
      </c>
      <c r="C1434" s="52" t="s">
        <v>4308</v>
      </c>
      <c r="D1434" s="773" t="s">
        <v>35</v>
      </c>
      <c r="E1434" s="773"/>
      <c r="F1434" s="46"/>
      <c r="G1434" s="163" t="s">
        <v>10999</v>
      </c>
      <c r="H1434" s="16" t="s">
        <v>2313</v>
      </c>
      <c r="I1434" s="16" t="s">
        <v>1513</v>
      </c>
      <c r="J1434" s="16">
        <v>2016</v>
      </c>
      <c r="K1434" s="164" t="s">
        <v>26</v>
      </c>
      <c r="L1434" s="165" t="s">
        <v>30</v>
      </c>
      <c r="M1434" s="16" t="s">
        <v>4309</v>
      </c>
      <c r="N1434" s="16" t="s">
        <v>43</v>
      </c>
    </row>
    <row r="1435" spans="1:14" ht="15" customHeight="1">
      <c r="A1435" s="92" t="s">
        <v>4164</v>
      </c>
      <c r="B1435" s="780">
        <v>1434</v>
      </c>
      <c r="C1435" s="52" t="s">
        <v>4310</v>
      </c>
      <c r="D1435" s="773" t="s">
        <v>718</v>
      </c>
      <c r="E1435" s="773"/>
      <c r="F1435" s="46"/>
      <c r="G1435" s="163" t="s">
        <v>5219</v>
      </c>
      <c r="H1435" s="16" t="s">
        <v>1915</v>
      </c>
      <c r="I1435" s="16" t="s">
        <v>293</v>
      </c>
      <c r="J1435" s="16">
        <v>2016</v>
      </c>
      <c r="K1435" s="164" t="s">
        <v>26</v>
      </c>
      <c r="L1435" s="165" t="s">
        <v>30</v>
      </c>
      <c r="M1435" s="16" t="s">
        <v>4312</v>
      </c>
      <c r="N1435" s="16" t="s">
        <v>43</v>
      </c>
    </row>
    <row r="1436" spans="1:14" ht="15" customHeight="1">
      <c r="A1436" s="92" t="s">
        <v>4164</v>
      </c>
      <c r="B1436" s="780">
        <v>1435</v>
      </c>
      <c r="C1436" s="52" t="s">
        <v>4313</v>
      </c>
      <c r="D1436" s="773" t="s">
        <v>51</v>
      </c>
      <c r="E1436" s="773"/>
      <c r="F1436" s="46"/>
      <c r="G1436" s="163" t="s">
        <v>5219</v>
      </c>
      <c r="H1436" s="16" t="s">
        <v>1915</v>
      </c>
      <c r="I1436" s="16" t="s">
        <v>293</v>
      </c>
      <c r="J1436" s="16">
        <v>2016</v>
      </c>
      <c r="K1436" s="164" t="s">
        <v>26</v>
      </c>
      <c r="L1436" s="165" t="s">
        <v>30</v>
      </c>
      <c r="M1436" s="16" t="s">
        <v>4312</v>
      </c>
      <c r="N1436" s="16" t="s">
        <v>43</v>
      </c>
    </row>
    <row r="1437" spans="1:14" ht="15" customHeight="1">
      <c r="A1437" s="92" t="s">
        <v>4164</v>
      </c>
      <c r="B1437" s="780">
        <v>1436</v>
      </c>
      <c r="C1437" s="52" t="s">
        <v>4315</v>
      </c>
      <c r="D1437" s="773" t="s">
        <v>51</v>
      </c>
      <c r="E1437" s="773"/>
      <c r="F1437" s="46"/>
      <c r="G1437" s="163" t="s">
        <v>5219</v>
      </c>
      <c r="H1437" s="16" t="s">
        <v>1915</v>
      </c>
      <c r="I1437" s="16" t="s">
        <v>293</v>
      </c>
      <c r="J1437" s="16">
        <v>2016</v>
      </c>
      <c r="K1437" s="164" t="s">
        <v>26</v>
      </c>
      <c r="L1437" s="165" t="s">
        <v>30</v>
      </c>
      <c r="M1437" s="16" t="s">
        <v>4312</v>
      </c>
      <c r="N1437" s="16" t="s">
        <v>43</v>
      </c>
    </row>
    <row r="1438" spans="1:14" ht="15" customHeight="1">
      <c r="A1438" s="92" t="s">
        <v>4164</v>
      </c>
      <c r="B1438" s="780">
        <v>1437</v>
      </c>
      <c r="C1438" s="52" t="s">
        <v>4317</v>
      </c>
      <c r="D1438" s="773" t="s">
        <v>51</v>
      </c>
      <c r="E1438" s="773" t="s">
        <v>718</v>
      </c>
      <c r="F1438" s="46"/>
      <c r="G1438" s="163" t="s">
        <v>10999</v>
      </c>
      <c r="H1438" s="16" t="s">
        <v>545</v>
      </c>
      <c r="I1438" s="16" t="s">
        <v>1222</v>
      </c>
      <c r="J1438" s="16">
        <v>2016</v>
      </c>
      <c r="K1438" s="164" t="s">
        <v>25</v>
      </c>
      <c r="L1438" s="165" t="s">
        <v>30</v>
      </c>
      <c r="M1438" s="16" t="s">
        <v>4319</v>
      </c>
      <c r="N1438" s="16" t="s">
        <v>43</v>
      </c>
    </row>
    <row r="1439" spans="1:14" ht="15" customHeight="1">
      <c r="A1439" s="92" t="s">
        <v>4164</v>
      </c>
      <c r="B1439" s="780">
        <v>1438</v>
      </c>
      <c r="C1439" s="52" t="s">
        <v>4320</v>
      </c>
      <c r="D1439" s="773" t="s">
        <v>718</v>
      </c>
      <c r="E1439" s="773"/>
      <c r="F1439" s="46"/>
      <c r="G1439" s="163" t="s">
        <v>5219</v>
      </c>
      <c r="H1439" s="16" t="s">
        <v>1915</v>
      </c>
      <c r="I1439" s="16" t="s">
        <v>293</v>
      </c>
      <c r="J1439" s="16">
        <v>2016</v>
      </c>
      <c r="K1439" s="164" t="s">
        <v>26</v>
      </c>
      <c r="L1439" s="165" t="s">
        <v>30</v>
      </c>
      <c r="M1439" s="16" t="s">
        <v>4322</v>
      </c>
      <c r="N1439" s="16" t="s">
        <v>43</v>
      </c>
    </row>
    <row r="1440" spans="1:14" ht="15" customHeight="1">
      <c r="A1440" s="92" t="s">
        <v>4164</v>
      </c>
      <c r="B1440" s="780">
        <v>1439</v>
      </c>
      <c r="C1440" s="52" t="s">
        <v>4323</v>
      </c>
      <c r="D1440" s="773" t="s">
        <v>51</v>
      </c>
      <c r="E1440" s="773"/>
      <c r="F1440" s="46"/>
      <c r="G1440" s="163" t="s">
        <v>10994</v>
      </c>
      <c r="H1440" s="16" t="s">
        <v>4324</v>
      </c>
      <c r="I1440" s="16" t="s">
        <v>4075</v>
      </c>
      <c r="J1440" s="16">
        <v>2016</v>
      </c>
      <c r="K1440" s="164" t="s">
        <v>24</v>
      </c>
      <c r="L1440" s="165" t="s">
        <v>29</v>
      </c>
      <c r="M1440" s="16" t="s">
        <v>4217</v>
      </c>
      <c r="N1440" s="16" t="s">
        <v>43</v>
      </c>
    </row>
    <row r="1441" spans="1:14" ht="15" customHeight="1">
      <c r="A1441" s="92" t="s">
        <v>4164</v>
      </c>
      <c r="B1441" s="780">
        <v>1440</v>
      </c>
      <c r="C1441" s="52" t="s">
        <v>4326</v>
      </c>
      <c r="D1441" s="773" t="s">
        <v>51</v>
      </c>
      <c r="E1441" s="773"/>
      <c r="F1441" s="46"/>
      <c r="G1441" s="163" t="s">
        <v>59</v>
      </c>
      <c r="H1441" s="171" t="s">
        <v>1967</v>
      </c>
      <c r="I1441" s="171" t="s">
        <v>621</v>
      </c>
      <c r="J1441" s="171">
        <v>2016</v>
      </c>
      <c r="K1441" s="164" t="s">
        <v>26</v>
      </c>
      <c r="L1441" s="164" t="s">
        <v>5200</v>
      </c>
      <c r="M1441" s="16" t="s">
        <v>4217</v>
      </c>
      <c r="N1441" s="16" t="s">
        <v>43</v>
      </c>
    </row>
    <row r="1442" spans="1:14" ht="15" customHeight="1">
      <c r="A1442" s="92" t="s">
        <v>4164</v>
      </c>
      <c r="B1442" s="780">
        <v>1441</v>
      </c>
      <c r="C1442" s="52" t="s">
        <v>4328</v>
      </c>
      <c r="D1442" s="773" t="s">
        <v>51</v>
      </c>
      <c r="E1442" s="773"/>
      <c r="F1442" s="46"/>
      <c r="G1442" s="163" t="s">
        <v>753</v>
      </c>
      <c r="H1442" s="171" t="s">
        <v>4329</v>
      </c>
      <c r="I1442" s="171" t="s">
        <v>874</v>
      </c>
      <c r="J1442" s="171">
        <v>2015</v>
      </c>
      <c r="K1442" s="164" t="s">
        <v>27</v>
      </c>
      <c r="L1442" s="165" t="s">
        <v>31</v>
      </c>
      <c r="M1442" s="16" t="s">
        <v>4330</v>
      </c>
      <c r="N1442" s="16" t="s">
        <v>43</v>
      </c>
    </row>
    <row r="1443" spans="1:14" ht="15" customHeight="1">
      <c r="A1443" s="92" t="s">
        <v>4164</v>
      </c>
      <c r="B1443" s="780">
        <v>1442</v>
      </c>
      <c r="C1443" s="52" t="s">
        <v>4331</v>
      </c>
      <c r="D1443" s="773" t="s">
        <v>51</v>
      </c>
      <c r="E1443" s="773"/>
      <c r="F1443" s="46"/>
      <c r="G1443" s="163" t="s">
        <v>59</v>
      </c>
      <c r="H1443" s="171" t="s">
        <v>804</v>
      </c>
      <c r="I1443" s="171" t="s">
        <v>805</v>
      </c>
      <c r="J1443" s="171">
        <v>2015</v>
      </c>
      <c r="K1443" s="164" t="s">
        <v>25</v>
      </c>
      <c r="L1443" s="165" t="s">
        <v>5200</v>
      </c>
      <c r="M1443" s="16" t="s">
        <v>4332</v>
      </c>
      <c r="N1443" s="16" t="s">
        <v>43</v>
      </c>
    </row>
    <row r="1444" spans="1:14" ht="15" customHeight="1">
      <c r="A1444" s="92" t="s">
        <v>4164</v>
      </c>
      <c r="B1444" s="780">
        <v>1443</v>
      </c>
      <c r="C1444" s="52" t="s">
        <v>4333</v>
      </c>
      <c r="D1444" s="773" t="s">
        <v>35</v>
      </c>
      <c r="E1444" s="773"/>
      <c r="F1444" s="46"/>
      <c r="G1444" s="163" t="s">
        <v>3641</v>
      </c>
      <c r="H1444" s="171" t="s">
        <v>980</v>
      </c>
      <c r="I1444" s="171" t="s">
        <v>981</v>
      </c>
      <c r="J1444" s="171">
        <v>2015</v>
      </c>
      <c r="K1444" s="164" t="s">
        <v>25</v>
      </c>
      <c r="L1444" s="165" t="s">
        <v>31</v>
      </c>
      <c r="M1444" s="16" t="s">
        <v>4334</v>
      </c>
      <c r="N1444" s="16" t="s">
        <v>43</v>
      </c>
    </row>
    <row r="1445" spans="1:14" ht="15" customHeight="1">
      <c r="A1445" s="92" t="s">
        <v>4164</v>
      </c>
      <c r="B1445" s="780">
        <v>1444</v>
      </c>
      <c r="C1445" s="52" t="s">
        <v>4335</v>
      </c>
      <c r="D1445" s="773" t="s">
        <v>35</v>
      </c>
      <c r="E1445" s="773"/>
      <c r="F1445" s="46"/>
      <c r="G1445" s="163" t="s">
        <v>5219</v>
      </c>
      <c r="H1445" s="171" t="s">
        <v>1915</v>
      </c>
      <c r="I1445" s="171" t="s">
        <v>293</v>
      </c>
      <c r="J1445" s="171">
        <v>2015</v>
      </c>
      <c r="K1445" s="164" t="s">
        <v>25</v>
      </c>
      <c r="L1445" s="165" t="s">
        <v>30</v>
      </c>
      <c r="M1445" s="16" t="s">
        <v>4217</v>
      </c>
      <c r="N1445" s="16" t="s">
        <v>43</v>
      </c>
    </row>
    <row r="1446" spans="1:14" ht="15" customHeight="1">
      <c r="A1446" s="92" t="s">
        <v>4164</v>
      </c>
      <c r="B1446" s="780">
        <v>1445</v>
      </c>
      <c r="C1446" s="52" t="s">
        <v>2392</v>
      </c>
      <c r="D1446" s="773" t="s">
        <v>51</v>
      </c>
      <c r="E1446" s="773"/>
      <c r="F1446" s="46"/>
      <c r="G1446" s="163" t="s">
        <v>10999</v>
      </c>
      <c r="H1446" s="171" t="s">
        <v>992</v>
      </c>
      <c r="I1446" s="171" t="s">
        <v>993</v>
      </c>
      <c r="J1446" s="171">
        <v>2015</v>
      </c>
      <c r="K1446" s="164" t="s">
        <v>25</v>
      </c>
      <c r="L1446" s="165" t="s">
        <v>31</v>
      </c>
      <c r="M1446" s="16" t="s">
        <v>4337</v>
      </c>
      <c r="N1446" s="16" t="s">
        <v>43</v>
      </c>
    </row>
    <row r="1447" spans="1:14" ht="15" customHeight="1">
      <c r="A1447" s="92" t="s">
        <v>4164</v>
      </c>
      <c r="B1447" s="780">
        <v>1446</v>
      </c>
      <c r="C1447" s="52" t="s">
        <v>4338</v>
      </c>
      <c r="D1447" s="773" t="s">
        <v>51</v>
      </c>
      <c r="E1447" s="773"/>
      <c r="F1447" s="46"/>
      <c r="G1447" s="163" t="s">
        <v>190</v>
      </c>
      <c r="H1447" s="171" t="s">
        <v>826</v>
      </c>
      <c r="I1447" s="171" t="s">
        <v>827</v>
      </c>
      <c r="J1447" s="171">
        <v>2015</v>
      </c>
      <c r="K1447" s="164" t="s">
        <v>25</v>
      </c>
      <c r="L1447" s="165" t="s">
        <v>30</v>
      </c>
      <c r="M1447" s="16" t="s">
        <v>4334</v>
      </c>
      <c r="N1447" s="16" t="s">
        <v>43</v>
      </c>
    </row>
    <row r="1448" spans="1:14" ht="15" customHeight="1">
      <c r="A1448" s="92" t="s">
        <v>4164</v>
      </c>
      <c r="B1448" s="780">
        <v>1447</v>
      </c>
      <c r="C1448" s="52" t="s">
        <v>4339</v>
      </c>
      <c r="D1448" s="773" t="s">
        <v>51</v>
      </c>
      <c r="E1448" s="773"/>
      <c r="F1448" s="46"/>
      <c r="G1448" s="163" t="s">
        <v>59</v>
      </c>
      <c r="H1448" s="171" t="s">
        <v>500</v>
      </c>
      <c r="I1448" s="171" t="s">
        <v>501</v>
      </c>
      <c r="J1448" s="171">
        <v>2015</v>
      </c>
      <c r="K1448" s="164" t="s">
        <v>25</v>
      </c>
      <c r="L1448" s="165" t="s">
        <v>5200</v>
      </c>
      <c r="M1448" s="16" t="s">
        <v>4340</v>
      </c>
      <c r="N1448" s="16" t="s">
        <v>43</v>
      </c>
    </row>
    <row r="1449" spans="1:14" ht="15" customHeight="1">
      <c r="A1449" s="92" t="s">
        <v>4164</v>
      </c>
      <c r="B1449" s="780">
        <v>1448</v>
      </c>
      <c r="C1449" s="52" t="s">
        <v>4341</v>
      </c>
      <c r="D1449" s="773" t="s">
        <v>51</v>
      </c>
      <c r="E1449" s="773"/>
      <c r="F1449" s="46"/>
      <c r="G1449" s="163" t="s">
        <v>59</v>
      </c>
      <c r="H1449" s="171" t="s">
        <v>4342</v>
      </c>
      <c r="I1449" s="171" t="s">
        <v>4343</v>
      </c>
      <c r="J1449" s="171">
        <v>2015</v>
      </c>
      <c r="K1449" s="164" t="s">
        <v>27</v>
      </c>
      <c r="L1449" s="165" t="s">
        <v>5200</v>
      </c>
      <c r="M1449" s="16" t="s">
        <v>4217</v>
      </c>
      <c r="N1449" s="16" t="s">
        <v>43</v>
      </c>
    </row>
    <row r="1450" spans="1:14" ht="15" customHeight="1">
      <c r="A1450" s="92" t="s">
        <v>4164</v>
      </c>
      <c r="B1450" s="780">
        <v>1449</v>
      </c>
      <c r="C1450" s="52" t="s">
        <v>4345</v>
      </c>
      <c r="D1450" s="773" t="s">
        <v>51</v>
      </c>
      <c r="E1450" s="773"/>
      <c r="F1450" s="46"/>
      <c r="G1450" s="163" t="s">
        <v>753</v>
      </c>
      <c r="H1450" s="171" t="s">
        <v>832</v>
      </c>
      <c r="I1450" s="171" t="s">
        <v>833</v>
      </c>
      <c r="J1450" s="171">
        <v>2015</v>
      </c>
      <c r="K1450" s="164" t="s">
        <v>26</v>
      </c>
      <c r="L1450" s="165" t="s">
        <v>30</v>
      </c>
      <c r="M1450" s="16" t="s">
        <v>4347</v>
      </c>
      <c r="N1450" s="16" t="s">
        <v>43</v>
      </c>
    </row>
    <row r="1451" spans="1:14" ht="15" customHeight="1">
      <c r="A1451" s="92" t="s">
        <v>4164</v>
      </c>
      <c r="B1451" s="780">
        <v>1450</v>
      </c>
      <c r="C1451" s="52" t="s">
        <v>4348</v>
      </c>
      <c r="D1451" s="773" t="s">
        <v>51</v>
      </c>
      <c r="E1451" s="773"/>
      <c r="F1451" s="46"/>
      <c r="G1451" s="163" t="s">
        <v>753</v>
      </c>
      <c r="H1451" s="171" t="s">
        <v>873</v>
      </c>
      <c r="I1451" s="171" t="s">
        <v>874</v>
      </c>
      <c r="J1451" s="171">
        <v>2015</v>
      </c>
      <c r="K1451" s="164" t="s">
        <v>25</v>
      </c>
      <c r="L1451" s="165" t="s">
        <v>31</v>
      </c>
      <c r="M1451" s="16" t="s">
        <v>4349</v>
      </c>
      <c r="N1451" s="16" t="s">
        <v>43</v>
      </c>
    </row>
    <row r="1452" spans="1:14" ht="15" customHeight="1">
      <c r="A1452" s="92" t="s">
        <v>4164</v>
      </c>
      <c r="B1452" s="780">
        <v>1451</v>
      </c>
      <c r="C1452" s="52" t="s">
        <v>4350</v>
      </c>
      <c r="D1452" s="773" t="s">
        <v>51</v>
      </c>
      <c r="E1452" s="773"/>
      <c r="F1452" s="46"/>
      <c r="G1452" s="163" t="s">
        <v>59</v>
      </c>
      <c r="H1452" s="171" t="s">
        <v>804</v>
      </c>
      <c r="I1452" s="171" t="s">
        <v>805</v>
      </c>
      <c r="J1452" s="171">
        <v>2015</v>
      </c>
      <c r="K1452" s="164" t="s">
        <v>25</v>
      </c>
      <c r="L1452" s="165" t="s">
        <v>5200</v>
      </c>
      <c r="M1452" s="16" t="s">
        <v>4351</v>
      </c>
      <c r="N1452" s="16" t="s">
        <v>43</v>
      </c>
    </row>
    <row r="1453" spans="1:14" ht="15" customHeight="1">
      <c r="A1453" s="92" t="s">
        <v>4164</v>
      </c>
      <c r="B1453" s="780">
        <v>1452</v>
      </c>
      <c r="C1453" s="52" t="s">
        <v>4352</v>
      </c>
      <c r="D1453" s="773" t="s">
        <v>51</v>
      </c>
      <c r="E1453" s="773"/>
      <c r="F1453" s="46"/>
      <c r="G1453" s="163" t="s">
        <v>5219</v>
      </c>
      <c r="H1453" s="171" t="s">
        <v>1915</v>
      </c>
      <c r="I1453" s="171" t="s">
        <v>293</v>
      </c>
      <c r="J1453" s="171">
        <v>2015</v>
      </c>
      <c r="K1453" s="164" t="s">
        <v>25</v>
      </c>
      <c r="L1453" s="165" t="s">
        <v>29</v>
      </c>
      <c r="M1453" s="16" t="s">
        <v>4312</v>
      </c>
      <c r="N1453" s="16" t="s">
        <v>43</v>
      </c>
    </row>
    <row r="1454" spans="1:14" ht="15" customHeight="1">
      <c r="A1454" s="92" t="s">
        <v>4164</v>
      </c>
      <c r="B1454" s="780">
        <v>1453</v>
      </c>
      <c r="C1454" s="52" t="s">
        <v>4354</v>
      </c>
      <c r="D1454" s="773" t="s">
        <v>51</v>
      </c>
      <c r="E1454" s="773"/>
      <c r="F1454" s="46"/>
      <c r="G1454" s="163" t="s">
        <v>5219</v>
      </c>
      <c r="H1454" s="171" t="s">
        <v>1915</v>
      </c>
      <c r="I1454" s="171" t="s">
        <v>293</v>
      </c>
      <c r="J1454" s="171">
        <v>2015</v>
      </c>
      <c r="K1454" s="164" t="s">
        <v>25</v>
      </c>
      <c r="L1454" s="165" t="s">
        <v>29</v>
      </c>
      <c r="M1454" s="16" t="s">
        <v>4322</v>
      </c>
      <c r="N1454" s="16" t="s">
        <v>43</v>
      </c>
    </row>
    <row r="1455" spans="1:14" ht="15" customHeight="1">
      <c r="A1455" s="92" t="s">
        <v>4164</v>
      </c>
      <c r="B1455" s="780">
        <v>1454</v>
      </c>
      <c r="C1455" s="52" t="s">
        <v>4355</v>
      </c>
      <c r="D1455" s="773" t="s">
        <v>51</v>
      </c>
      <c r="E1455" s="773"/>
      <c r="F1455" s="46"/>
      <c r="G1455" s="163" t="s">
        <v>190</v>
      </c>
      <c r="H1455" s="171" t="s">
        <v>826</v>
      </c>
      <c r="I1455" s="171" t="s">
        <v>827</v>
      </c>
      <c r="J1455" s="171">
        <v>2015</v>
      </c>
      <c r="K1455" s="164" t="s">
        <v>24</v>
      </c>
      <c r="L1455" s="165" t="s">
        <v>30</v>
      </c>
      <c r="M1455" s="16" t="s">
        <v>4356</v>
      </c>
      <c r="N1455" s="16" t="s">
        <v>43</v>
      </c>
    </row>
    <row r="1456" spans="1:14" ht="15" customHeight="1">
      <c r="A1456" s="92" t="s">
        <v>4164</v>
      </c>
      <c r="B1456" s="780">
        <v>1455</v>
      </c>
      <c r="C1456" s="52" t="s">
        <v>3788</v>
      </c>
      <c r="D1456" s="773" t="s">
        <v>51</v>
      </c>
      <c r="E1456" s="773"/>
      <c r="F1456" s="46"/>
      <c r="G1456" s="163" t="s">
        <v>190</v>
      </c>
      <c r="H1456" s="171" t="s">
        <v>826</v>
      </c>
      <c r="I1456" s="171" t="s">
        <v>827</v>
      </c>
      <c r="J1456" s="171">
        <v>2015</v>
      </c>
      <c r="K1456" s="164" t="s">
        <v>24</v>
      </c>
      <c r="L1456" s="165" t="s">
        <v>30</v>
      </c>
      <c r="M1456" s="16" t="s">
        <v>4357</v>
      </c>
      <c r="N1456" s="16" t="s">
        <v>43</v>
      </c>
    </row>
    <row r="1457" spans="1:14" ht="15" customHeight="1">
      <c r="A1457" s="92" t="s">
        <v>4164</v>
      </c>
      <c r="B1457" s="780">
        <v>1456</v>
      </c>
      <c r="C1457" s="52" t="s">
        <v>4358</v>
      </c>
      <c r="D1457" s="773" t="s">
        <v>35</v>
      </c>
      <c r="E1457" s="773"/>
      <c r="F1457" s="46"/>
      <c r="G1457" s="163" t="s">
        <v>59</v>
      </c>
      <c r="H1457" s="171" t="s">
        <v>60</v>
      </c>
      <c r="I1457" s="171" t="s">
        <v>61</v>
      </c>
      <c r="J1457" s="171">
        <v>2014</v>
      </c>
      <c r="K1457" s="164" t="s">
        <v>26</v>
      </c>
      <c r="L1457" s="165" t="s">
        <v>31</v>
      </c>
      <c r="M1457" s="16" t="s">
        <v>4359</v>
      </c>
      <c r="N1457" s="16" t="s">
        <v>43</v>
      </c>
    </row>
    <row r="1458" spans="1:14" ht="15" customHeight="1">
      <c r="A1458" s="92" t="s">
        <v>4164</v>
      </c>
      <c r="B1458" s="780">
        <v>1457</v>
      </c>
      <c r="C1458" s="52" t="s">
        <v>4360</v>
      </c>
      <c r="D1458" s="773" t="s">
        <v>718</v>
      </c>
      <c r="E1458" s="773"/>
      <c r="F1458" s="46"/>
      <c r="G1458" s="163" t="s">
        <v>753</v>
      </c>
      <c r="H1458" s="171" t="s">
        <v>873</v>
      </c>
      <c r="I1458" s="171" t="s">
        <v>874</v>
      </c>
      <c r="J1458" s="171">
        <v>2014</v>
      </c>
      <c r="K1458" s="164" t="s">
        <v>27</v>
      </c>
      <c r="L1458" s="165" t="s">
        <v>31</v>
      </c>
      <c r="M1458" s="16" t="s">
        <v>4361</v>
      </c>
      <c r="N1458" s="16" t="s">
        <v>43</v>
      </c>
    </row>
    <row r="1459" spans="1:14" ht="15" customHeight="1">
      <c r="A1459" s="92" t="s">
        <v>4164</v>
      </c>
      <c r="B1459" s="780">
        <v>1458</v>
      </c>
      <c r="C1459" s="52" t="s">
        <v>4362</v>
      </c>
      <c r="D1459" s="773" t="s">
        <v>51</v>
      </c>
      <c r="E1459" s="773"/>
      <c r="F1459" s="46"/>
      <c r="G1459" s="163" t="s">
        <v>59</v>
      </c>
      <c r="H1459" s="171" t="s">
        <v>523</v>
      </c>
      <c r="I1459" s="171" t="s">
        <v>447</v>
      </c>
      <c r="J1459" s="171">
        <v>2014</v>
      </c>
      <c r="K1459" s="164" t="s">
        <v>27</v>
      </c>
      <c r="L1459" s="165" t="s">
        <v>5200</v>
      </c>
      <c r="M1459" s="16" t="s">
        <v>4332</v>
      </c>
      <c r="N1459" s="16" t="s">
        <v>43</v>
      </c>
    </row>
    <row r="1460" spans="1:14" ht="15" customHeight="1">
      <c r="A1460" s="92" t="s">
        <v>4164</v>
      </c>
      <c r="B1460" s="780">
        <v>1459</v>
      </c>
      <c r="C1460" s="52" t="s">
        <v>2454</v>
      </c>
      <c r="D1460" s="773" t="s">
        <v>51</v>
      </c>
      <c r="E1460" s="773"/>
      <c r="F1460" s="46"/>
      <c r="G1460" s="163" t="s">
        <v>59</v>
      </c>
      <c r="H1460" s="171" t="s">
        <v>523</v>
      </c>
      <c r="I1460" s="171" t="s">
        <v>447</v>
      </c>
      <c r="J1460" s="171">
        <v>2014</v>
      </c>
      <c r="K1460" s="164" t="s">
        <v>27</v>
      </c>
      <c r="L1460" s="165" t="s">
        <v>5200</v>
      </c>
      <c r="M1460" s="16" t="s">
        <v>4359</v>
      </c>
      <c r="N1460" s="16" t="s">
        <v>43</v>
      </c>
    </row>
    <row r="1461" spans="1:14" ht="15" customHeight="1">
      <c r="A1461" s="92" t="s">
        <v>4164</v>
      </c>
      <c r="B1461" s="780">
        <v>1460</v>
      </c>
      <c r="C1461" s="52" t="s">
        <v>4363</v>
      </c>
      <c r="D1461" s="773" t="s">
        <v>51</v>
      </c>
      <c r="E1461" s="773"/>
      <c r="F1461" s="46"/>
      <c r="G1461" s="163" t="s">
        <v>1358</v>
      </c>
      <c r="H1461" s="171" t="s">
        <v>4364</v>
      </c>
      <c r="I1461" s="171" t="s">
        <v>3657</v>
      </c>
      <c r="J1461" s="171">
        <v>2014</v>
      </c>
      <c r="K1461" s="164" t="s">
        <v>25</v>
      </c>
      <c r="L1461" s="165" t="s">
        <v>31</v>
      </c>
      <c r="M1461" s="16" t="s">
        <v>4359</v>
      </c>
      <c r="N1461" s="16" t="s">
        <v>43</v>
      </c>
    </row>
    <row r="1462" spans="1:14" ht="15" customHeight="1">
      <c r="A1462" s="92" t="s">
        <v>4164</v>
      </c>
      <c r="B1462" s="780">
        <v>1461</v>
      </c>
      <c r="C1462" s="52" t="s">
        <v>4366</v>
      </c>
      <c r="D1462" s="773" t="s">
        <v>51</v>
      </c>
      <c r="E1462" s="773"/>
      <c r="F1462" s="46"/>
      <c r="G1462" s="163" t="s">
        <v>5219</v>
      </c>
      <c r="H1462" s="171" t="s">
        <v>1915</v>
      </c>
      <c r="I1462" s="171" t="s">
        <v>293</v>
      </c>
      <c r="J1462" s="171">
        <v>2014</v>
      </c>
      <c r="K1462" s="164" t="s">
        <v>25</v>
      </c>
      <c r="L1462" s="165" t="s">
        <v>29</v>
      </c>
      <c r="M1462" s="16" t="s">
        <v>4322</v>
      </c>
      <c r="N1462" s="16" t="s">
        <v>43</v>
      </c>
    </row>
    <row r="1463" spans="1:14" ht="15" customHeight="1">
      <c r="A1463" s="92" t="s">
        <v>4164</v>
      </c>
      <c r="B1463" s="780">
        <v>1462</v>
      </c>
      <c r="C1463" s="52" t="s">
        <v>3730</v>
      </c>
      <c r="D1463" s="773" t="s">
        <v>51</v>
      </c>
      <c r="E1463" s="773"/>
      <c r="F1463" s="46"/>
      <c r="G1463" s="163" t="s">
        <v>59</v>
      </c>
      <c r="H1463" s="171" t="s">
        <v>804</v>
      </c>
      <c r="I1463" s="171" t="s">
        <v>1986</v>
      </c>
      <c r="J1463" s="171">
        <v>2014</v>
      </c>
      <c r="K1463" s="164" t="s">
        <v>27</v>
      </c>
      <c r="L1463" s="165" t="s">
        <v>5200</v>
      </c>
      <c r="M1463" s="16" t="s">
        <v>4359</v>
      </c>
      <c r="N1463" s="16" t="s">
        <v>43</v>
      </c>
    </row>
    <row r="1464" spans="1:14" ht="15" customHeight="1">
      <c r="A1464" s="92" t="s">
        <v>4164</v>
      </c>
      <c r="B1464" s="780">
        <v>1463</v>
      </c>
      <c r="C1464" s="52" t="s">
        <v>4367</v>
      </c>
      <c r="D1464" s="773" t="s">
        <v>718</v>
      </c>
      <c r="E1464" s="773"/>
      <c r="F1464" s="46"/>
      <c r="G1464" s="163" t="s">
        <v>10995</v>
      </c>
      <c r="H1464" s="171" t="s">
        <v>4368</v>
      </c>
      <c r="I1464" s="171" t="s">
        <v>4369</v>
      </c>
      <c r="J1464" s="171">
        <v>2014</v>
      </c>
      <c r="K1464" s="164" t="s">
        <v>27</v>
      </c>
      <c r="L1464" s="165" t="s">
        <v>31</v>
      </c>
      <c r="M1464" s="16" t="s">
        <v>4370</v>
      </c>
      <c r="N1464" s="16" t="s">
        <v>43</v>
      </c>
    </row>
    <row r="1465" spans="1:14" ht="15" customHeight="1">
      <c r="A1465" s="92" t="s">
        <v>4164</v>
      </c>
      <c r="B1465" s="780">
        <v>1464</v>
      </c>
      <c r="C1465" s="52" t="s">
        <v>4371</v>
      </c>
      <c r="D1465" s="773" t="s">
        <v>51</v>
      </c>
      <c r="E1465" s="773"/>
      <c r="F1465" s="46"/>
      <c r="G1465" s="163" t="s">
        <v>753</v>
      </c>
      <c r="H1465" s="171" t="s">
        <v>873</v>
      </c>
      <c r="I1465" s="171" t="s">
        <v>874</v>
      </c>
      <c r="J1465" s="171">
        <v>2014</v>
      </c>
      <c r="K1465" s="164" t="s">
        <v>25</v>
      </c>
      <c r="L1465" s="165" t="s">
        <v>31</v>
      </c>
      <c r="M1465" s="16" t="s">
        <v>4372</v>
      </c>
      <c r="N1465" s="16" t="s">
        <v>43</v>
      </c>
    </row>
    <row r="1466" spans="1:14" ht="15" customHeight="1">
      <c r="A1466" s="92" t="s">
        <v>4164</v>
      </c>
      <c r="B1466" s="780">
        <v>1465</v>
      </c>
      <c r="C1466" s="52" t="s">
        <v>4373</v>
      </c>
      <c r="D1466" s="773" t="s">
        <v>51</v>
      </c>
      <c r="E1466" s="773"/>
      <c r="F1466" s="46"/>
      <c r="G1466" s="163" t="s">
        <v>190</v>
      </c>
      <c r="H1466" s="171" t="s">
        <v>826</v>
      </c>
      <c r="I1466" s="171" t="s">
        <v>827</v>
      </c>
      <c r="J1466" s="171">
        <v>2014</v>
      </c>
      <c r="K1466" s="164" t="s">
        <v>25</v>
      </c>
      <c r="L1466" s="165" t="s">
        <v>30</v>
      </c>
      <c r="M1466" s="16" t="s">
        <v>4375</v>
      </c>
      <c r="N1466" s="16" t="s">
        <v>43</v>
      </c>
    </row>
    <row r="1467" spans="1:14" ht="15" customHeight="1">
      <c r="A1467" s="92" t="s">
        <v>4164</v>
      </c>
      <c r="B1467" s="780">
        <v>1466</v>
      </c>
      <c r="C1467" s="52" t="s">
        <v>4376</v>
      </c>
      <c r="D1467" s="773" t="s">
        <v>51</v>
      </c>
      <c r="E1467" s="773"/>
      <c r="F1467" s="46"/>
      <c r="G1467" s="163" t="s">
        <v>190</v>
      </c>
      <c r="H1467" s="171" t="s">
        <v>826</v>
      </c>
      <c r="I1467" s="171" t="s">
        <v>827</v>
      </c>
      <c r="J1467" s="171">
        <v>2014</v>
      </c>
      <c r="K1467" s="164" t="s">
        <v>25</v>
      </c>
      <c r="L1467" s="165" t="s">
        <v>30</v>
      </c>
      <c r="M1467" s="16" t="s">
        <v>4359</v>
      </c>
      <c r="N1467" s="16" t="s">
        <v>43</v>
      </c>
    </row>
    <row r="1468" spans="1:14" ht="15" customHeight="1">
      <c r="A1468" s="92" t="s">
        <v>4164</v>
      </c>
      <c r="B1468" s="780">
        <v>1467</v>
      </c>
      <c r="C1468" s="52" t="s">
        <v>4378</v>
      </c>
      <c r="D1468" s="773" t="s">
        <v>51</v>
      </c>
      <c r="E1468" s="773"/>
      <c r="F1468" s="46"/>
      <c r="G1468" s="163" t="s">
        <v>190</v>
      </c>
      <c r="H1468" s="171" t="s">
        <v>826</v>
      </c>
      <c r="I1468" s="171" t="s">
        <v>827</v>
      </c>
      <c r="J1468" s="171">
        <v>2014</v>
      </c>
      <c r="K1468" s="164" t="s">
        <v>25</v>
      </c>
      <c r="L1468" s="165" t="s">
        <v>30</v>
      </c>
      <c r="M1468" s="16" t="s">
        <v>4359</v>
      </c>
      <c r="N1468" s="16" t="s">
        <v>43</v>
      </c>
    </row>
    <row r="1469" spans="1:14" ht="15" customHeight="1">
      <c r="A1469" s="92" t="s">
        <v>4164</v>
      </c>
      <c r="B1469" s="780">
        <v>1468</v>
      </c>
      <c r="C1469" s="52" t="s">
        <v>4380</v>
      </c>
      <c r="D1469" s="773" t="s">
        <v>35</v>
      </c>
      <c r="E1469" s="773"/>
      <c r="F1469" s="46"/>
      <c r="G1469" s="163" t="s">
        <v>190</v>
      </c>
      <c r="H1469" s="171" t="s">
        <v>826</v>
      </c>
      <c r="I1469" s="171" t="s">
        <v>827</v>
      </c>
      <c r="J1469" s="171">
        <v>2014</v>
      </c>
      <c r="K1469" s="164" t="s">
        <v>25</v>
      </c>
      <c r="L1469" s="165" t="s">
        <v>30</v>
      </c>
      <c r="M1469" s="16" t="s">
        <v>4217</v>
      </c>
      <c r="N1469" s="16" t="s">
        <v>43</v>
      </c>
    </row>
    <row r="1470" spans="1:14" ht="15" customHeight="1">
      <c r="A1470" s="92" t="s">
        <v>4164</v>
      </c>
      <c r="B1470" s="780">
        <v>1469</v>
      </c>
      <c r="C1470" s="52" t="s">
        <v>2474</v>
      </c>
      <c r="D1470" s="773" t="s">
        <v>51</v>
      </c>
      <c r="E1470" s="773"/>
      <c r="F1470" s="46"/>
      <c r="G1470" s="163" t="s">
        <v>59</v>
      </c>
      <c r="H1470" s="171" t="s">
        <v>523</v>
      </c>
      <c r="I1470" s="171" t="s">
        <v>447</v>
      </c>
      <c r="J1470" s="171">
        <v>2014</v>
      </c>
      <c r="K1470" s="164" t="s">
        <v>27</v>
      </c>
      <c r="L1470" s="165" t="s">
        <v>5200</v>
      </c>
      <c r="M1470" s="16" t="s">
        <v>4359</v>
      </c>
      <c r="N1470" s="16" t="s">
        <v>43</v>
      </c>
    </row>
    <row r="1471" spans="1:14" ht="15" customHeight="1">
      <c r="A1471" s="92" t="s">
        <v>4164</v>
      </c>
      <c r="B1471" s="780">
        <v>1470</v>
      </c>
      <c r="C1471" s="52" t="s">
        <v>4382</v>
      </c>
      <c r="D1471" s="773" t="s">
        <v>168</v>
      </c>
      <c r="E1471" s="773"/>
      <c r="F1471" s="46"/>
      <c r="G1471" s="163" t="s">
        <v>298</v>
      </c>
      <c r="H1471" s="171" t="s">
        <v>1396</v>
      </c>
      <c r="I1471" s="171" t="s">
        <v>1397</v>
      </c>
      <c r="J1471" s="171">
        <v>2014</v>
      </c>
      <c r="K1471" s="164" t="s">
        <v>25</v>
      </c>
      <c r="L1471" s="165" t="s">
        <v>30</v>
      </c>
      <c r="M1471" s="16" t="s">
        <v>4230</v>
      </c>
      <c r="N1471" s="16" t="s">
        <v>43</v>
      </c>
    </row>
    <row r="1472" spans="1:14" ht="15" customHeight="1">
      <c r="A1472" s="92" t="s">
        <v>4164</v>
      </c>
      <c r="B1472" s="780">
        <v>1471</v>
      </c>
      <c r="C1472" s="67" t="s">
        <v>4384</v>
      </c>
      <c r="D1472" s="773" t="s">
        <v>168</v>
      </c>
      <c r="E1472" s="773"/>
      <c r="F1472" s="46"/>
      <c r="G1472" s="163" t="s">
        <v>10995</v>
      </c>
      <c r="H1472" s="171" t="s">
        <v>4385</v>
      </c>
      <c r="I1472" s="171" t="s">
        <v>4386</v>
      </c>
      <c r="J1472" s="171">
        <v>2014</v>
      </c>
      <c r="K1472" s="164" t="s">
        <v>25</v>
      </c>
      <c r="L1472" s="165" t="s">
        <v>31</v>
      </c>
      <c r="M1472" s="16" t="s">
        <v>4370</v>
      </c>
      <c r="N1472" s="16" t="s">
        <v>43</v>
      </c>
    </row>
    <row r="1473" spans="1:14" ht="15" customHeight="1">
      <c r="A1473" s="92" t="s">
        <v>4164</v>
      </c>
      <c r="B1473" s="780">
        <v>1472</v>
      </c>
      <c r="C1473" s="52" t="s">
        <v>4387</v>
      </c>
      <c r="D1473" s="773" t="s">
        <v>168</v>
      </c>
      <c r="E1473" s="773"/>
      <c r="F1473" s="46"/>
      <c r="G1473" s="163" t="s">
        <v>10995</v>
      </c>
      <c r="H1473" s="171" t="s">
        <v>4388</v>
      </c>
      <c r="I1473" s="171" t="s">
        <v>4389</v>
      </c>
      <c r="J1473" s="171">
        <v>2014</v>
      </c>
      <c r="K1473" s="164" t="s">
        <v>25</v>
      </c>
      <c r="L1473" s="165" t="s">
        <v>30</v>
      </c>
      <c r="M1473" s="16" t="s">
        <v>4370</v>
      </c>
      <c r="N1473" s="16" t="s">
        <v>43</v>
      </c>
    </row>
    <row r="1474" spans="1:14" ht="15" customHeight="1">
      <c r="A1474" s="92" t="s">
        <v>4164</v>
      </c>
      <c r="B1474" s="780">
        <v>1473</v>
      </c>
      <c r="C1474" s="52" t="s">
        <v>4390</v>
      </c>
      <c r="D1474" s="773" t="s">
        <v>168</v>
      </c>
      <c r="E1474" s="773"/>
      <c r="F1474" s="46"/>
      <c r="G1474" s="163" t="s">
        <v>190</v>
      </c>
      <c r="H1474" s="171" t="s">
        <v>826</v>
      </c>
      <c r="I1474" s="171" t="s">
        <v>827</v>
      </c>
      <c r="J1474" s="171">
        <v>2014</v>
      </c>
      <c r="K1474" s="164" t="s">
        <v>25</v>
      </c>
      <c r="L1474" s="165" t="s">
        <v>30</v>
      </c>
      <c r="M1474" s="16" t="s">
        <v>4359</v>
      </c>
      <c r="N1474" s="16" t="s">
        <v>43</v>
      </c>
    </row>
    <row r="1475" spans="1:14" ht="15" customHeight="1">
      <c r="A1475" s="92" t="s">
        <v>4164</v>
      </c>
      <c r="B1475" s="780">
        <v>1474</v>
      </c>
      <c r="C1475" s="52" t="s">
        <v>4392</v>
      </c>
      <c r="D1475" s="773" t="s">
        <v>168</v>
      </c>
      <c r="E1475" s="773"/>
      <c r="F1475" s="46"/>
      <c r="G1475" s="163" t="s">
        <v>298</v>
      </c>
      <c r="H1475" s="171" t="s">
        <v>1396</v>
      </c>
      <c r="I1475" s="171" t="s">
        <v>1397</v>
      </c>
      <c r="J1475" s="171">
        <v>2014</v>
      </c>
      <c r="K1475" s="164" t="s">
        <v>25</v>
      </c>
      <c r="L1475" s="165" t="s">
        <v>30</v>
      </c>
      <c r="M1475" s="16" t="s">
        <v>4394</v>
      </c>
      <c r="N1475" s="16" t="s">
        <v>43</v>
      </c>
    </row>
    <row r="1476" spans="1:14" ht="15" customHeight="1">
      <c r="A1476" s="92" t="s">
        <v>4164</v>
      </c>
      <c r="B1476" s="780">
        <v>1475</v>
      </c>
      <c r="C1476" s="52" t="s">
        <v>4395</v>
      </c>
      <c r="D1476" s="773" t="s">
        <v>168</v>
      </c>
      <c r="E1476" s="773"/>
      <c r="F1476" s="46"/>
      <c r="G1476" s="163" t="s">
        <v>298</v>
      </c>
      <c r="H1476" s="171" t="s">
        <v>1396</v>
      </c>
      <c r="I1476" s="171" t="s">
        <v>1397</v>
      </c>
      <c r="J1476" s="171">
        <v>2014</v>
      </c>
      <c r="K1476" s="164" t="s">
        <v>25</v>
      </c>
      <c r="L1476" s="165" t="s">
        <v>30</v>
      </c>
      <c r="M1476" s="16" t="s">
        <v>4231</v>
      </c>
      <c r="N1476" s="16" t="s">
        <v>43</v>
      </c>
    </row>
    <row r="1477" spans="1:14" ht="15" customHeight="1">
      <c r="A1477" s="92" t="s">
        <v>4164</v>
      </c>
      <c r="B1477" s="780">
        <v>1476</v>
      </c>
      <c r="C1477" s="52" t="s">
        <v>4397</v>
      </c>
      <c r="D1477" s="773" t="s">
        <v>168</v>
      </c>
      <c r="E1477" s="773"/>
      <c r="F1477" s="46"/>
      <c r="G1477" s="163" t="s">
        <v>59</v>
      </c>
      <c r="H1477" s="171" t="s">
        <v>523</v>
      </c>
      <c r="I1477" s="171" t="s">
        <v>447</v>
      </c>
      <c r="J1477" s="171">
        <v>2014</v>
      </c>
      <c r="K1477" s="164" t="s">
        <v>27</v>
      </c>
      <c r="L1477" s="165" t="s">
        <v>5200</v>
      </c>
      <c r="M1477" s="16" t="s">
        <v>4217</v>
      </c>
      <c r="N1477" s="16" t="s">
        <v>43</v>
      </c>
    </row>
    <row r="1478" spans="1:14" ht="15" customHeight="1">
      <c r="A1478" s="92" t="s">
        <v>4164</v>
      </c>
      <c r="B1478" s="780">
        <v>1477</v>
      </c>
      <c r="C1478" s="52" t="s">
        <v>4398</v>
      </c>
      <c r="D1478" s="773" t="s">
        <v>168</v>
      </c>
      <c r="E1478" s="773"/>
      <c r="F1478" s="46"/>
      <c r="G1478" s="163" t="s">
        <v>59</v>
      </c>
      <c r="H1478" s="171" t="s">
        <v>2619</v>
      </c>
      <c r="I1478" s="171" t="s">
        <v>1768</v>
      </c>
      <c r="J1478" s="171">
        <v>2013</v>
      </c>
      <c r="K1478" s="164" t="s">
        <v>26</v>
      </c>
      <c r="L1478" s="165" t="s">
        <v>5200</v>
      </c>
      <c r="M1478" s="16" t="s">
        <v>4399</v>
      </c>
      <c r="N1478" s="16" t="s">
        <v>43</v>
      </c>
    </row>
    <row r="1479" spans="1:14" ht="15" customHeight="1">
      <c r="A1479" s="92" t="s">
        <v>4164</v>
      </c>
      <c r="B1479" s="780">
        <v>1478</v>
      </c>
      <c r="C1479" s="52" t="s">
        <v>4400</v>
      </c>
      <c r="D1479" s="773" t="s">
        <v>168</v>
      </c>
      <c r="E1479" s="773"/>
      <c r="F1479" s="46"/>
      <c r="G1479" s="163" t="s">
        <v>59</v>
      </c>
      <c r="H1479" s="171" t="s">
        <v>523</v>
      </c>
      <c r="I1479" s="171" t="s">
        <v>447</v>
      </c>
      <c r="J1479" s="171">
        <v>2013</v>
      </c>
      <c r="K1479" s="164" t="s">
        <v>27</v>
      </c>
      <c r="L1479" s="165" t="s">
        <v>5200</v>
      </c>
      <c r="M1479" s="16" t="s">
        <v>4359</v>
      </c>
      <c r="N1479" s="16" t="s">
        <v>43</v>
      </c>
    </row>
    <row r="1480" spans="1:14" ht="15" customHeight="1">
      <c r="A1480" s="92" t="s">
        <v>4164</v>
      </c>
      <c r="B1480" s="780">
        <v>1479</v>
      </c>
      <c r="C1480" s="52" t="s">
        <v>4401</v>
      </c>
      <c r="D1480" s="773" t="s">
        <v>168</v>
      </c>
      <c r="E1480" s="773"/>
      <c r="F1480" s="46"/>
      <c r="G1480" s="163" t="s">
        <v>2528</v>
      </c>
      <c r="H1480" s="171" t="s">
        <v>4140</v>
      </c>
      <c r="I1480" s="171" t="s">
        <v>4141</v>
      </c>
      <c r="J1480" s="171">
        <v>2013</v>
      </c>
      <c r="K1480" s="164" t="s">
        <v>24</v>
      </c>
      <c r="L1480" s="165" t="s">
        <v>28</v>
      </c>
      <c r="M1480" s="16" t="s">
        <v>4402</v>
      </c>
      <c r="N1480" s="16" t="s">
        <v>43</v>
      </c>
    </row>
    <row r="1481" spans="1:14" ht="15" customHeight="1">
      <c r="A1481" s="92" t="s">
        <v>4164</v>
      </c>
      <c r="B1481" s="780">
        <v>1480</v>
      </c>
      <c r="C1481" s="52" t="s">
        <v>4403</v>
      </c>
      <c r="D1481" s="773" t="s">
        <v>168</v>
      </c>
      <c r="E1481" s="773"/>
      <c r="F1481" s="46"/>
      <c r="G1481" s="163" t="s">
        <v>298</v>
      </c>
      <c r="H1481" s="171" t="s">
        <v>1396</v>
      </c>
      <c r="I1481" s="171" t="s">
        <v>1397</v>
      </c>
      <c r="J1481" s="171">
        <v>2013</v>
      </c>
      <c r="K1481" s="164" t="s">
        <v>25</v>
      </c>
      <c r="L1481" s="165" t="s">
        <v>30</v>
      </c>
      <c r="M1481" s="16" t="s">
        <v>4405</v>
      </c>
      <c r="N1481" s="16" t="s">
        <v>43</v>
      </c>
    </row>
    <row r="1482" spans="1:14" ht="15" customHeight="1">
      <c r="A1482" s="92" t="s">
        <v>4164</v>
      </c>
      <c r="B1482" s="780">
        <v>1481</v>
      </c>
      <c r="C1482" s="52" t="s">
        <v>2496</v>
      </c>
      <c r="D1482" s="773" t="s">
        <v>168</v>
      </c>
      <c r="E1482" s="773"/>
      <c r="F1482" s="46"/>
      <c r="G1482" s="163" t="s">
        <v>59</v>
      </c>
      <c r="H1482" s="171" t="s">
        <v>523</v>
      </c>
      <c r="I1482" s="171" t="s">
        <v>447</v>
      </c>
      <c r="J1482" s="171">
        <v>2013</v>
      </c>
      <c r="K1482" s="164" t="s">
        <v>27</v>
      </c>
      <c r="L1482" s="165" t="s">
        <v>5200</v>
      </c>
      <c r="M1482" s="16" t="s">
        <v>2342</v>
      </c>
      <c r="N1482" s="16" t="s">
        <v>43</v>
      </c>
    </row>
    <row r="1483" spans="1:14" ht="15" customHeight="1">
      <c r="A1483" s="92" t="s">
        <v>4164</v>
      </c>
      <c r="B1483" s="780">
        <v>1482</v>
      </c>
      <c r="C1483" s="52" t="s">
        <v>4406</v>
      </c>
      <c r="D1483" s="773" t="s">
        <v>718</v>
      </c>
      <c r="E1483" s="773"/>
      <c r="F1483" s="46"/>
      <c r="G1483" s="163" t="s">
        <v>59</v>
      </c>
      <c r="H1483" s="171" t="s">
        <v>523</v>
      </c>
      <c r="I1483" s="171" t="s">
        <v>447</v>
      </c>
      <c r="J1483" s="171">
        <v>2013</v>
      </c>
      <c r="K1483" s="164" t="s">
        <v>27</v>
      </c>
      <c r="L1483" s="165" t="s">
        <v>5200</v>
      </c>
      <c r="M1483" s="16" t="s">
        <v>4359</v>
      </c>
      <c r="N1483" s="16" t="s">
        <v>43</v>
      </c>
    </row>
    <row r="1484" spans="1:14" ht="15" customHeight="1">
      <c r="A1484" s="92" t="s">
        <v>4164</v>
      </c>
      <c r="B1484" s="780">
        <v>1483</v>
      </c>
      <c r="C1484" s="52" t="s">
        <v>4407</v>
      </c>
      <c r="D1484" s="773" t="s">
        <v>168</v>
      </c>
      <c r="E1484" s="773"/>
      <c r="F1484" s="46"/>
      <c r="G1484" s="163" t="s">
        <v>59</v>
      </c>
      <c r="H1484" s="171" t="s">
        <v>523</v>
      </c>
      <c r="I1484" s="171" t="s">
        <v>447</v>
      </c>
      <c r="J1484" s="171">
        <v>2013</v>
      </c>
      <c r="K1484" s="164" t="s">
        <v>27</v>
      </c>
      <c r="L1484" s="165" t="s">
        <v>5200</v>
      </c>
      <c r="M1484" s="16" t="s">
        <v>4359</v>
      </c>
      <c r="N1484" s="16" t="s">
        <v>43</v>
      </c>
    </row>
    <row r="1485" spans="1:14" ht="15" customHeight="1">
      <c r="A1485" s="92" t="s">
        <v>4164</v>
      </c>
      <c r="B1485" s="780">
        <v>1484</v>
      </c>
      <c r="C1485" s="52" t="s">
        <v>4408</v>
      </c>
      <c r="D1485" s="773" t="s">
        <v>168</v>
      </c>
      <c r="E1485" s="773"/>
      <c r="F1485" s="46"/>
      <c r="G1485" s="163" t="s">
        <v>59</v>
      </c>
      <c r="H1485" s="171" t="s">
        <v>804</v>
      </c>
      <c r="I1485" s="171" t="s">
        <v>805</v>
      </c>
      <c r="J1485" s="171">
        <v>2013</v>
      </c>
      <c r="K1485" s="164" t="s">
        <v>25</v>
      </c>
      <c r="L1485" s="165" t="s">
        <v>5200</v>
      </c>
      <c r="M1485" s="16" t="s">
        <v>4409</v>
      </c>
      <c r="N1485" s="16" t="s">
        <v>43</v>
      </c>
    </row>
    <row r="1486" spans="1:14" ht="15" customHeight="1">
      <c r="A1486" s="92" t="s">
        <v>4164</v>
      </c>
      <c r="B1486" s="780">
        <v>1485</v>
      </c>
      <c r="C1486" s="52" t="s">
        <v>4410</v>
      </c>
      <c r="D1486" s="773" t="s">
        <v>168</v>
      </c>
      <c r="E1486" s="773"/>
      <c r="F1486" s="46"/>
      <c r="G1486" s="163" t="s">
        <v>59</v>
      </c>
      <c r="H1486" s="171" t="s">
        <v>804</v>
      </c>
      <c r="I1486" s="171" t="s">
        <v>805</v>
      </c>
      <c r="J1486" s="171">
        <v>2013</v>
      </c>
      <c r="K1486" s="164" t="s">
        <v>25</v>
      </c>
      <c r="L1486" s="165" t="s">
        <v>5200</v>
      </c>
      <c r="M1486" s="16" t="s">
        <v>4411</v>
      </c>
      <c r="N1486" s="16" t="s">
        <v>43</v>
      </c>
    </row>
    <row r="1487" spans="1:14" ht="15" customHeight="1">
      <c r="A1487" s="92" t="s">
        <v>4164</v>
      </c>
      <c r="B1487" s="780">
        <v>1486</v>
      </c>
      <c r="C1487" s="52" t="s">
        <v>4412</v>
      </c>
      <c r="D1487" s="773" t="s">
        <v>168</v>
      </c>
      <c r="E1487" s="773"/>
      <c r="F1487" s="46"/>
      <c r="G1487" s="163" t="s">
        <v>59</v>
      </c>
      <c r="H1487" s="171" t="s">
        <v>804</v>
      </c>
      <c r="I1487" s="171" t="s">
        <v>805</v>
      </c>
      <c r="J1487" s="171">
        <v>2013</v>
      </c>
      <c r="K1487" s="164" t="s">
        <v>25</v>
      </c>
      <c r="L1487" s="165" t="s">
        <v>5200</v>
      </c>
      <c r="M1487" s="16" t="s">
        <v>4413</v>
      </c>
      <c r="N1487" s="16" t="s">
        <v>43</v>
      </c>
    </row>
    <row r="1488" spans="1:14" ht="15" customHeight="1">
      <c r="A1488" s="92" t="s">
        <v>4164</v>
      </c>
      <c r="B1488" s="780">
        <v>1487</v>
      </c>
      <c r="C1488" s="52" t="s">
        <v>4414</v>
      </c>
      <c r="D1488" s="773" t="s">
        <v>168</v>
      </c>
      <c r="E1488" s="773"/>
      <c r="F1488" s="46"/>
      <c r="G1488" s="163" t="s">
        <v>59</v>
      </c>
      <c r="H1488" s="171" t="s">
        <v>60</v>
      </c>
      <c r="I1488" s="171" t="s">
        <v>61</v>
      </c>
      <c r="J1488" s="171">
        <v>2013</v>
      </c>
      <c r="K1488" s="164" t="s">
        <v>27</v>
      </c>
      <c r="L1488" s="165" t="s">
        <v>5200</v>
      </c>
      <c r="M1488" s="16" t="s">
        <v>4359</v>
      </c>
      <c r="N1488" s="16" t="s">
        <v>43</v>
      </c>
    </row>
    <row r="1489" spans="1:14" ht="15" customHeight="1">
      <c r="A1489" s="92" t="s">
        <v>4164</v>
      </c>
      <c r="B1489" s="780">
        <v>1488</v>
      </c>
      <c r="C1489" s="52" t="s">
        <v>4415</v>
      </c>
      <c r="D1489" s="773" t="s">
        <v>168</v>
      </c>
      <c r="E1489" s="773"/>
      <c r="F1489" s="46"/>
      <c r="G1489" s="163" t="s">
        <v>59</v>
      </c>
      <c r="H1489" s="171" t="s">
        <v>2574</v>
      </c>
      <c r="I1489" s="171" t="s">
        <v>374</v>
      </c>
      <c r="J1489" s="171">
        <v>2013</v>
      </c>
      <c r="K1489" s="164" t="s">
        <v>24</v>
      </c>
      <c r="L1489" s="165" t="s">
        <v>30</v>
      </c>
      <c r="M1489" s="16" t="s">
        <v>4416</v>
      </c>
      <c r="N1489" s="16" t="s">
        <v>43</v>
      </c>
    </row>
    <row r="1490" spans="1:14" ht="15" customHeight="1">
      <c r="A1490" s="92" t="s">
        <v>4164</v>
      </c>
      <c r="B1490" s="780">
        <v>1489</v>
      </c>
      <c r="C1490" s="52" t="s">
        <v>2506</v>
      </c>
      <c r="D1490" s="773" t="s">
        <v>168</v>
      </c>
      <c r="E1490" s="773"/>
      <c r="F1490" s="46"/>
      <c r="G1490" s="163" t="s">
        <v>59</v>
      </c>
      <c r="H1490" s="171" t="s">
        <v>60</v>
      </c>
      <c r="I1490" s="171" t="s">
        <v>61</v>
      </c>
      <c r="J1490" s="171">
        <v>2013</v>
      </c>
      <c r="K1490" s="164" t="s">
        <v>27</v>
      </c>
      <c r="L1490" s="165" t="s">
        <v>5200</v>
      </c>
      <c r="M1490" s="16" t="s">
        <v>2507</v>
      </c>
      <c r="N1490" s="16" t="s">
        <v>43</v>
      </c>
    </row>
    <row r="1491" spans="1:14" ht="15" customHeight="1">
      <c r="A1491" s="92" t="s">
        <v>4164</v>
      </c>
      <c r="B1491" s="780">
        <v>1490</v>
      </c>
      <c r="C1491" s="52" t="s">
        <v>4417</v>
      </c>
      <c r="D1491" s="773" t="s">
        <v>168</v>
      </c>
      <c r="E1491" s="773"/>
      <c r="F1491" s="46"/>
      <c r="G1491" s="163" t="s">
        <v>59</v>
      </c>
      <c r="H1491" s="171" t="s">
        <v>523</v>
      </c>
      <c r="I1491" s="171" t="s">
        <v>447</v>
      </c>
      <c r="J1491" s="171">
        <v>2013</v>
      </c>
      <c r="K1491" s="164" t="s">
        <v>27</v>
      </c>
      <c r="L1491" s="165" t="s">
        <v>5200</v>
      </c>
      <c r="M1491" s="16" t="s">
        <v>4359</v>
      </c>
      <c r="N1491" s="16" t="s">
        <v>43</v>
      </c>
    </row>
    <row r="1492" spans="1:14" ht="15" customHeight="1">
      <c r="A1492" s="92" t="s">
        <v>4164</v>
      </c>
      <c r="B1492" s="780">
        <v>1491</v>
      </c>
      <c r="C1492" s="52" t="s">
        <v>4418</v>
      </c>
      <c r="D1492" s="773" t="s">
        <v>168</v>
      </c>
      <c r="E1492" s="773"/>
      <c r="F1492" s="46"/>
      <c r="G1492" s="163" t="s">
        <v>59</v>
      </c>
      <c r="H1492" s="171" t="s">
        <v>804</v>
      </c>
      <c r="I1492" s="171" t="s">
        <v>805</v>
      </c>
      <c r="J1492" s="171">
        <v>2013</v>
      </c>
      <c r="K1492" s="164" t="s">
        <v>25</v>
      </c>
      <c r="L1492" s="165" t="s">
        <v>5200</v>
      </c>
      <c r="M1492" s="16" t="s">
        <v>4419</v>
      </c>
      <c r="N1492" s="16" t="s">
        <v>43</v>
      </c>
    </row>
    <row r="1493" spans="1:14" ht="15" customHeight="1">
      <c r="A1493" s="92" t="s">
        <v>4164</v>
      </c>
      <c r="B1493" s="780">
        <v>1492</v>
      </c>
      <c r="C1493" s="52" t="s">
        <v>4420</v>
      </c>
      <c r="D1493" s="773" t="s">
        <v>168</v>
      </c>
      <c r="E1493" s="773"/>
      <c r="F1493" s="46"/>
      <c r="G1493" s="163" t="s">
        <v>2528</v>
      </c>
      <c r="H1493" s="171" t="s">
        <v>2529</v>
      </c>
      <c r="I1493" s="171" t="s">
        <v>2530</v>
      </c>
      <c r="J1493" s="171">
        <v>2013</v>
      </c>
      <c r="K1493" s="164" t="s">
        <v>24</v>
      </c>
      <c r="L1493" s="165" t="s">
        <v>30</v>
      </c>
      <c r="M1493" s="16" t="s">
        <v>4421</v>
      </c>
      <c r="N1493" s="16" t="s">
        <v>43</v>
      </c>
    </row>
    <row r="1494" spans="1:14" ht="15" customHeight="1">
      <c r="A1494" s="92" t="s">
        <v>4164</v>
      </c>
      <c r="B1494" s="780">
        <v>1493</v>
      </c>
      <c r="C1494" s="52" t="s">
        <v>4422</v>
      </c>
      <c r="D1494" s="773" t="s">
        <v>168</v>
      </c>
      <c r="E1494" s="773"/>
      <c r="F1494" s="46"/>
      <c r="G1494" s="163" t="s">
        <v>298</v>
      </c>
      <c r="H1494" s="171" t="s">
        <v>1396</v>
      </c>
      <c r="I1494" s="171" t="s">
        <v>1397</v>
      </c>
      <c r="J1494" s="171">
        <v>2013</v>
      </c>
      <c r="K1494" s="164" t="s">
        <v>25</v>
      </c>
      <c r="L1494" s="165" t="s">
        <v>5200</v>
      </c>
      <c r="M1494" s="16" t="s">
        <v>4423</v>
      </c>
      <c r="N1494" s="16" t="s">
        <v>43</v>
      </c>
    </row>
    <row r="1495" spans="1:14" ht="15" customHeight="1">
      <c r="A1495" s="92" t="s">
        <v>4164</v>
      </c>
      <c r="B1495" s="780">
        <v>1494</v>
      </c>
      <c r="C1495" s="52" t="s">
        <v>4424</v>
      </c>
      <c r="D1495" s="773" t="s">
        <v>168</v>
      </c>
      <c r="E1495" s="773"/>
      <c r="F1495" s="46"/>
      <c r="G1495" s="163" t="s">
        <v>59</v>
      </c>
      <c r="H1495" s="171" t="s">
        <v>523</v>
      </c>
      <c r="I1495" s="171" t="s">
        <v>447</v>
      </c>
      <c r="J1495" s="171">
        <v>2013</v>
      </c>
      <c r="K1495" s="164" t="s">
        <v>27</v>
      </c>
      <c r="L1495" s="165" t="s">
        <v>5200</v>
      </c>
      <c r="M1495" s="16" t="s">
        <v>4217</v>
      </c>
      <c r="N1495" s="16" t="s">
        <v>43</v>
      </c>
    </row>
    <row r="1496" spans="1:14" ht="15" customHeight="1">
      <c r="A1496" s="92" t="s">
        <v>4164</v>
      </c>
      <c r="B1496" s="780">
        <v>1495</v>
      </c>
      <c r="C1496" s="52" t="s">
        <v>4425</v>
      </c>
      <c r="D1496" s="773" t="s">
        <v>168</v>
      </c>
      <c r="E1496" s="773"/>
      <c r="F1496" s="46"/>
      <c r="G1496" s="163" t="s">
        <v>10995</v>
      </c>
      <c r="H1496" s="171" t="s">
        <v>4426</v>
      </c>
      <c r="I1496" s="171" t="s">
        <v>4427</v>
      </c>
      <c r="J1496" s="171">
        <v>2013</v>
      </c>
      <c r="K1496" s="164" t="s">
        <v>27</v>
      </c>
      <c r="L1496" s="165" t="s">
        <v>29</v>
      </c>
      <c r="M1496" s="16" t="s">
        <v>4370</v>
      </c>
      <c r="N1496" s="16" t="s">
        <v>43</v>
      </c>
    </row>
    <row r="1497" spans="1:14" ht="15" customHeight="1">
      <c r="A1497" s="87" t="s">
        <v>4428</v>
      </c>
      <c r="B1497" s="780">
        <v>1496</v>
      </c>
      <c r="C1497" s="10" t="s">
        <v>4429</v>
      </c>
      <c r="D1497" s="773" t="s">
        <v>168</v>
      </c>
      <c r="E1497" s="773"/>
      <c r="F1497" s="14"/>
      <c r="G1497" s="161" t="s">
        <v>37</v>
      </c>
      <c r="H1497" s="13" t="s">
        <v>2198</v>
      </c>
      <c r="I1497" s="13" t="s">
        <v>2199</v>
      </c>
      <c r="J1497" s="13">
        <v>2021</v>
      </c>
      <c r="K1497" s="161" t="s">
        <v>26</v>
      </c>
      <c r="L1497" s="166" t="s">
        <v>31</v>
      </c>
      <c r="M1497" s="13" t="s">
        <v>4432</v>
      </c>
      <c r="N1497" s="13"/>
    </row>
    <row r="1498" spans="1:14" ht="15" customHeight="1">
      <c r="A1498" s="87" t="s">
        <v>4428</v>
      </c>
      <c r="B1498" s="780">
        <v>1497</v>
      </c>
      <c r="C1498" s="52" t="s">
        <v>4433</v>
      </c>
      <c r="D1498" s="773" t="s">
        <v>168</v>
      </c>
      <c r="E1498" s="773"/>
      <c r="F1498" s="46"/>
      <c r="G1498" s="164" t="s">
        <v>37</v>
      </c>
      <c r="H1498" s="171" t="s">
        <v>2198</v>
      </c>
      <c r="I1498" s="171" t="s">
        <v>2199</v>
      </c>
      <c r="J1498" s="171">
        <v>2021</v>
      </c>
      <c r="K1498" s="164" t="s">
        <v>26</v>
      </c>
      <c r="L1498" s="165" t="s">
        <v>31</v>
      </c>
      <c r="M1498" s="16" t="s">
        <v>4436</v>
      </c>
      <c r="N1498" s="16"/>
    </row>
    <row r="1499" spans="1:14" ht="15" customHeight="1">
      <c r="A1499" s="87" t="s">
        <v>4428</v>
      </c>
      <c r="B1499" s="780">
        <v>1498</v>
      </c>
      <c r="C1499" s="52" t="s">
        <v>4437</v>
      </c>
      <c r="D1499" s="773" t="s">
        <v>718</v>
      </c>
      <c r="E1499" s="773"/>
      <c r="F1499" s="46"/>
      <c r="G1499" s="164" t="s">
        <v>37</v>
      </c>
      <c r="H1499" s="171" t="s">
        <v>2198</v>
      </c>
      <c r="I1499" s="171" t="s">
        <v>2199</v>
      </c>
      <c r="J1499" s="171">
        <v>2021</v>
      </c>
      <c r="K1499" s="164" t="s">
        <v>26</v>
      </c>
      <c r="L1499" s="165" t="s">
        <v>31</v>
      </c>
      <c r="M1499" s="16" t="s">
        <v>4439</v>
      </c>
      <c r="N1499" s="16"/>
    </row>
    <row r="1500" spans="1:14" ht="15" customHeight="1">
      <c r="A1500" s="87" t="s">
        <v>4428</v>
      </c>
      <c r="B1500" s="780">
        <v>1499</v>
      </c>
      <c r="C1500" s="52" t="s">
        <v>4440</v>
      </c>
      <c r="D1500" s="773" t="s">
        <v>72</v>
      </c>
      <c r="E1500" s="773"/>
      <c r="F1500" s="46"/>
      <c r="G1500" s="164" t="s">
        <v>37</v>
      </c>
      <c r="H1500" s="171" t="s">
        <v>2198</v>
      </c>
      <c r="I1500" s="171" t="s">
        <v>2199</v>
      </c>
      <c r="J1500" s="171">
        <v>2021</v>
      </c>
      <c r="K1500" s="164" t="s">
        <v>26</v>
      </c>
      <c r="L1500" s="165" t="s">
        <v>31</v>
      </c>
      <c r="M1500" s="16" t="s">
        <v>4442</v>
      </c>
      <c r="N1500" s="16"/>
    </row>
    <row r="1501" spans="1:14" ht="15" customHeight="1">
      <c r="A1501" s="87" t="s">
        <v>4428</v>
      </c>
      <c r="B1501" s="780">
        <v>1500</v>
      </c>
      <c r="C1501" s="52" t="s">
        <v>4443</v>
      </c>
      <c r="D1501" s="773" t="s">
        <v>168</v>
      </c>
      <c r="E1501" s="773"/>
      <c r="F1501" s="46"/>
      <c r="G1501" s="164" t="s">
        <v>59</v>
      </c>
      <c r="H1501" s="171" t="s">
        <v>4444</v>
      </c>
      <c r="I1501" s="171" t="s">
        <v>4445</v>
      </c>
      <c r="J1501" s="171">
        <v>2020</v>
      </c>
      <c r="K1501" s="164" t="s">
        <v>26</v>
      </c>
      <c r="L1501" s="165" t="s">
        <v>5200</v>
      </c>
      <c r="M1501" s="54" t="s">
        <v>4446</v>
      </c>
      <c r="N1501" s="16"/>
    </row>
    <row r="1502" spans="1:14" ht="15" customHeight="1">
      <c r="A1502" s="87" t="s">
        <v>4428</v>
      </c>
      <c r="B1502" s="780">
        <v>1501</v>
      </c>
      <c r="C1502" s="52" t="s">
        <v>4447</v>
      </c>
      <c r="D1502" s="773" t="s">
        <v>35</v>
      </c>
      <c r="E1502" s="773"/>
      <c r="F1502" s="46"/>
      <c r="G1502" s="164" t="s">
        <v>59</v>
      </c>
      <c r="H1502" s="171" t="s">
        <v>4448</v>
      </c>
      <c r="I1502" s="171" t="s">
        <v>1035</v>
      </c>
      <c r="J1502" s="171">
        <v>2019</v>
      </c>
      <c r="K1502" s="164" t="s">
        <v>27</v>
      </c>
      <c r="L1502" s="165" t="s">
        <v>5200</v>
      </c>
      <c r="M1502" s="16" t="s">
        <v>4450</v>
      </c>
      <c r="N1502" s="16" t="s">
        <v>43</v>
      </c>
    </row>
    <row r="1503" spans="1:14" ht="15" customHeight="1">
      <c r="A1503" s="87" t="s">
        <v>4428</v>
      </c>
      <c r="B1503" s="780">
        <v>1502</v>
      </c>
      <c r="C1503" s="52" t="s">
        <v>4451</v>
      </c>
      <c r="D1503" s="773" t="s">
        <v>168</v>
      </c>
      <c r="E1503" s="773"/>
      <c r="F1503" s="46"/>
      <c r="G1503" s="164" t="s">
        <v>59</v>
      </c>
      <c r="H1503" s="171" t="s">
        <v>4452</v>
      </c>
      <c r="I1503" s="171" t="s">
        <v>2376</v>
      </c>
      <c r="J1503" s="171">
        <v>2018</v>
      </c>
      <c r="K1503" s="164" t="s">
        <v>27</v>
      </c>
      <c r="L1503" s="165" t="s">
        <v>5200</v>
      </c>
      <c r="M1503" s="16" t="s">
        <v>4454</v>
      </c>
      <c r="N1503" s="16" t="s">
        <v>1380</v>
      </c>
    </row>
    <row r="1504" spans="1:14" ht="15" customHeight="1">
      <c r="A1504" s="87" t="s">
        <v>4428</v>
      </c>
      <c r="B1504" s="780">
        <v>1503</v>
      </c>
      <c r="C1504" s="52" t="s">
        <v>4455</v>
      </c>
      <c r="D1504" s="773" t="s">
        <v>168</v>
      </c>
      <c r="E1504" s="773" t="s">
        <v>35</v>
      </c>
      <c r="F1504" s="46"/>
      <c r="G1504" s="164" t="s">
        <v>59</v>
      </c>
      <c r="H1504" s="171" t="s">
        <v>4456</v>
      </c>
      <c r="I1504" s="171" t="s">
        <v>486</v>
      </c>
      <c r="J1504" s="171">
        <v>2018</v>
      </c>
      <c r="K1504" s="164" t="s">
        <v>27</v>
      </c>
      <c r="L1504" s="165" t="s">
        <v>5200</v>
      </c>
      <c r="M1504" s="16" t="s">
        <v>4458</v>
      </c>
      <c r="N1504" s="16" t="s">
        <v>43</v>
      </c>
    </row>
    <row r="1505" spans="1:14" ht="15" customHeight="1">
      <c r="A1505" s="87" t="s">
        <v>4428</v>
      </c>
      <c r="B1505" s="780">
        <v>1504</v>
      </c>
      <c r="C1505" s="52" t="s">
        <v>4459</v>
      </c>
      <c r="D1505" s="773" t="s">
        <v>168</v>
      </c>
      <c r="E1505" s="773"/>
      <c r="F1505" s="46"/>
      <c r="G1505" s="164" t="s">
        <v>59</v>
      </c>
      <c r="H1505" s="171" t="s">
        <v>4448</v>
      </c>
      <c r="I1505" s="171" t="s">
        <v>1035</v>
      </c>
      <c r="J1505" s="171">
        <v>2018</v>
      </c>
      <c r="K1505" s="164" t="s">
        <v>27</v>
      </c>
      <c r="L1505" s="165" t="s">
        <v>5200</v>
      </c>
      <c r="M1505" s="16" t="s">
        <v>4461</v>
      </c>
      <c r="N1505" s="16" t="s">
        <v>43</v>
      </c>
    </row>
    <row r="1506" spans="1:14" ht="15" customHeight="1">
      <c r="A1506" s="87" t="s">
        <v>4428</v>
      </c>
      <c r="B1506" s="780">
        <v>1505</v>
      </c>
      <c r="C1506" s="52" t="s">
        <v>4462</v>
      </c>
      <c r="D1506" s="773" t="s">
        <v>72</v>
      </c>
      <c r="E1506" s="777"/>
      <c r="F1506" s="46"/>
      <c r="G1506" s="164" t="s">
        <v>37</v>
      </c>
      <c r="H1506" s="171" t="s">
        <v>2198</v>
      </c>
      <c r="I1506" s="171" t="s">
        <v>2612</v>
      </c>
      <c r="J1506" s="171">
        <v>2017</v>
      </c>
      <c r="K1506" s="164" t="s">
        <v>27</v>
      </c>
      <c r="L1506" s="165" t="s">
        <v>30</v>
      </c>
      <c r="M1506" s="16" t="s">
        <v>4463</v>
      </c>
      <c r="N1506" s="16" t="s">
        <v>43</v>
      </c>
    </row>
    <row r="1507" spans="1:14" ht="15" customHeight="1">
      <c r="A1507" s="87" t="s">
        <v>4428</v>
      </c>
      <c r="B1507" s="780">
        <v>1506</v>
      </c>
      <c r="C1507" s="52" t="s">
        <v>4464</v>
      </c>
      <c r="D1507" s="773" t="s">
        <v>72</v>
      </c>
      <c r="E1507" s="777"/>
      <c r="F1507" s="46"/>
      <c r="G1507" s="164" t="s">
        <v>59</v>
      </c>
      <c r="H1507" s="171" t="s">
        <v>4448</v>
      </c>
      <c r="I1507" s="171" t="s">
        <v>1035</v>
      </c>
      <c r="J1507" s="171">
        <v>2017</v>
      </c>
      <c r="K1507" s="164" t="s">
        <v>27</v>
      </c>
      <c r="L1507" s="165" t="s">
        <v>5200</v>
      </c>
      <c r="M1507" s="16" t="s">
        <v>4466</v>
      </c>
      <c r="N1507" s="16" t="s">
        <v>43</v>
      </c>
    </row>
    <row r="1508" spans="1:14" ht="15" customHeight="1">
      <c r="A1508" s="87" t="s">
        <v>4428</v>
      </c>
      <c r="B1508" s="780">
        <v>1507</v>
      </c>
      <c r="C1508" s="52" t="s">
        <v>4467</v>
      </c>
      <c r="D1508" s="773" t="s">
        <v>168</v>
      </c>
      <c r="E1508" s="777"/>
      <c r="F1508" s="46"/>
      <c r="G1508" s="164" t="s">
        <v>59</v>
      </c>
      <c r="H1508" s="171" t="s">
        <v>4468</v>
      </c>
      <c r="I1508" s="171" t="s">
        <v>4469</v>
      </c>
      <c r="J1508" s="171">
        <v>2017</v>
      </c>
      <c r="K1508" s="164" t="s">
        <v>27</v>
      </c>
      <c r="L1508" s="165" t="s">
        <v>31</v>
      </c>
      <c r="M1508" s="16" t="s">
        <v>4471</v>
      </c>
      <c r="N1508" s="16" t="s">
        <v>43</v>
      </c>
    </row>
    <row r="1509" spans="1:14" ht="15" customHeight="1">
      <c r="A1509" s="87" t="s">
        <v>4428</v>
      </c>
      <c r="B1509" s="780">
        <v>1508</v>
      </c>
      <c r="C1509" s="52" t="s">
        <v>4472</v>
      </c>
      <c r="D1509" s="773" t="s">
        <v>168</v>
      </c>
      <c r="E1509" s="777"/>
      <c r="F1509" s="46"/>
      <c r="G1509" s="164" t="s">
        <v>59</v>
      </c>
      <c r="H1509" s="171" t="s">
        <v>4473</v>
      </c>
      <c r="I1509" s="171" t="s">
        <v>4474</v>
      </c>
      <c r="J1509" s="171">
        <v>2017</v>
      </c>
      <c r="K1509" s="164" t="s">
        <v>27</v>
      </c>
      <c r="L1509" s="165" t="s">
        <v>5200</v>
      </c>
      <c r="M1509" s="46" t="s">
        <v>4476</v>
      </c>
      <c r="N1509" s="16" t="s">
        <v>43</v>
      </c>
    </row>
    <row r="1510" spans="1:14" ht="15" customHeight="1">
      <c r="A1510" s="87" t="s">
        <v>4428</v>
      </c>
      <c r="B1510" s="780">
        <v>1509</v>
      </c>
      <c r="C1510" s="52" t="s">
        <v>4477</v>
      </c>
      <c r="D1510" s="773" t="s">
        <v>168</v>
      </c>
      <c r="E1510" s="773" t="s">
        <v>51</v>
      </c>
      <c r="F1510" s="46"/>
      <c r="G1510" s="164" t="s">
        <v>59</v>
      </c>
      <c r="H1510" s="171" t="s">
        <v>4478</v>
      </c>
      <c r="I1510" s="171" t="s">
        <v>4479</v>
      </c>
      <c r="J1510" s="171">
        <v>2016</v>
      </c>
      <c r="K1510" s="164" t="s">
        <v>26</v>
      </c>
      <c r="L1510" s="165" t="s">
        <v>5200</v>
      </c>
      <c r="M1510" s="16" t="s">
        <v>4480</v>
      </c>
      <c r="N1510" s="16" t="s">
        <v>43</v>
      </c>
    </row>
    <row r="1511" spans="1:14" ht="15" customHeight="1">
      <c r="A1511" s="87" t="s">
        <v>4428</v>
      </c>
      <c r="B1511" s="780">
        <v>1510</v>
      </c>
      <c r="C1511" s="52" t="s">
        <v>4481</v>
      </c>
      <c r="D1511" s="773" t="s">
        <v>168</v>
      </c>
      <c r="E1511" s="777"/>
      <c r="F1511" s="46"/>
      <c r="G1511" s="164" t="s">
        <v>59</v>
      </c>
      <c r="H1511" s="171" t="s">
        <v>4448</v>
      </c>
      <c r="I1511" s="171" t="s">
        <v>1035</v>
      </c>
      <c r="J1511" s="171">
        <v>2014</v>
      </c>
      <c r="K1511" s="164" t="s">
        <v>27</v>
      </c>
      <c r="L1511" s="165" t="s">
        <v>5200</v>
      </c>
      <c r="M1511" s="16" t="s">
        <v>4483</v>
      </c>
      <c r="N1511" s="16" t="s">
        <v>43</v>
      </c>
    </row>
    <row r="1512" spans="1:14" ht="15" customHeight="1">
      <c r="A1512" s="87" t="s">
        <v>4428</v>
      </c>
      <c r="B1512" s="780">
        <v>1511</v>
      </c>
      <c r="C1512" s="52" t="s">
        <v>4484</v>
      </c>
      <c r="D1512" s="773" t="s">
        <v>168</v>
      </c>
      <c r="E1512" s="777"/>
      <c r="F1512" s="46"/>
      <c r="G1512" s="164" t="s">
        <v>11004</v>
      </c>
      <c r="H1512" s="171" t="s">
        <v>4485</v>
      </c>
      <c r="I1512" s="171" t="s">
        <v>4486</v>
      </c>
      <c r="J1512" s="171">
        <v>2013</v>
      </c>
      <c r="K1512" s="164" t="s">
        <v>5200</v>
      </c>
      <c r="L1512" s="165" t="s">
        <v>5200</v>
      </c>
      <c r="M1512" s="16" t="s">
        <v>4488</v>
      </c>
      <c r="N1512" s="16" t="s">
        <v>43</v>
      </c>
    </row>
    <row r="1513" spans="1:14" ht="15" customHeight="1">
      <c r="A1513" s="87" t="s">
        <v>4428</v>
      </c>
      <c r="B1513" s="780">
        <v>1512</v>
      </c>
      <c r="C1513" s="52" t="s">
        <v>4489</v>
      </c>
      <c r="D1513" s="773" t="s">
        <v>72</v>
      </c>
      <c r="E1513" s="777"/>
      <c r="F1513" s="46"/>
      <c r="G1513" s="164" t="s">
        <v>59</v>
      </c>
      <c r="H1513" s="171" t="s">
        <v>4448</v>
      </c>
      <c r="I1513" s="171" t="s">
        <v>1035</v>
      </c>
      <c r="J1513" s="171">
        <v>2011</v>
      </c>
      <c r="K1513" s="164" t="s">
        <v>27</v>
      </c>
      <c r="L1513" s="165" t="s">
        <v>5200</v>
      </c>
      <c r="M1513" s="16" t="s">
        <v>4491</v>
      </c>
      <c r="N1513" s="16" t="s">
        <v>1380</v>
      </c>
    </row>
    <row r="1514" spans="1:14" ht="15" customHeight="1">
      <c r="A1514" s="87" t="s">
        <v>4492</v>
      </c>
      <c r="B1514" s="780">
        <v>1513</v>
      </c>
      <c r="C1514" s="96" t="s">
        <v>4493</v>
      </c>
      <c r="D1514" s="773" t="s">
        <v>72</v>
      </c>
      <c r="E1514" s="777"/>
      <c r="F1514" s="14"/>
      <c r="G1514" s="161" t="s">
        <v>862</v>
      </c>
      <c r="H1514" s="117" t="s">
        <v>4494</v>
      </c>
      <c r="I1514" s="117" t="s">
        <v>4495</v>
      </c>
      <c r="J1514" s="13">
        <v>2021</v>
      </c>
      <c r="K1514" s="161" t="s">
        <v>25</v>
      </c>
      <c r="L1514" s="166" t="s">
        <v>30</v>
      </c>
      <c r="M1514" s="13" t="s">
        <v>4496</v>
      </c>
      <c r="N1514" s="13"/>
    </row>
    <row r="1515" spans="1:14" ht="15" customHeight="1">
      <c r="A1515" s="87" t="s">
        <v>4492</v>
      </c>
      <c r="B1515" s="780">
        <v>1514</v>
      </c>
      <c r="C1515" s="52" t="s">
        <v>4497</v>
      </c>
      <c r="D1515" s="773" t="s">
        <v>72</v>
      </c>
      <c r="E1515" s="777"/>
      <c r="F1515" s="46"/>
      <c r="G1515" s="164" t="s">
        <v>862</v>
      </c>
      <c r="H1515" s="172" t="s">
        <v>4494</v>
      </c>
      <c r="I1515" s="172" t="s">
        <v>4495</v>
      </c>
      <c r="J1515" s="171">
        <v>2021</v>
      </c>
      <c r="K1515" s="164" t="s">
        <v>25</v>
      </c>
      <c r="L1515" s="165" t="s">
        <v>30</v>
      </c>
      <c r="M1515" s="16" t="s">
        <v>4498</v>
      </c>
      <c r="N1515" s="16"/>
    </row>
    <row r="1516" spans="1:14" ht="15" customHeight="1">
      <c r="A1516" s="87" t="s">
        <v>4492</v>
      </c>
      <c r="B1516" s="780">
        <v>1515</v>
      </c>
      <c r="C1516" s="52" t="s">
        <v>4499</v>
      </c>
      <c r="D1516" s="773" t="s">
        <v>72</v>
      </c>
      <c r="E1516" s="777"/>
      <c r="F1516" s="46"/>
      <c r="G1516" s="164" t="s">
        <v>10999</v>
      </c>
      <c r="H1516" s="173" t="s">
        <v>1512</v>
      </c>
      <c r="I1516" s="171" t="s">
        <v>1513</v>
      </c>
      <c r="J1516" s="171">
        <v>2020</v>
      </c>
      <c r="K1516" s="164" t="s">
        <v>25</v>
      </c>
      <c r="L1516" s="165" t="s">
        <v>29</v>
      </c>
      <c r="M1516" s="16" t="s">
        <v>4500</v>
      </c>
      <c r="N1516" s="16"/>
    </row>
    <row r="1517" spans="1:14" ht="15" customHeight="1">
      <c r="A1517" s="87" t="s">
        <v>4492</v>
      </c>
      <c r="B1517" s="780">
        <v>1516</v>
      </c>
      <c r="C1517" s="52" t="s">
        <v>4501</v>
      </c>
      <c r="D1517" s="773" t="s">
        <v>72</v>
      </c>
      <c r="E1517" s="777"/>
      <c r="F1517" s="46"/>
      <c r="G1517" s="164" t="s">
        <v>10999</v>
      </c>
      <c r="H1517" s="171" t="s">
        <v>4502</v>
      </c>
      <c r="I1517" s="171" t="s">
        <v>1513</v>
      </c>
      <c r="J1517" s="171">
        <v>2020</v>
      </c>
      <c r="K1517" s="164" t="s">
        <v>25</v>
      </c>
      <c r="L1517" s="165" t="s">
        <v>29</v>
      </c>
      <c r="M1517" s="16" t="s">
        <v>4503</v>
      </c>
      <c r="N1517" s="16" t="s">
        <v>43</v>
      </c>
    </row>
    <row r="1518" spans="1:14" ht="15" customHeight="1">
      <c r="A1518" s="87" t="s">
        <v>4492</v>
      </c>
      <c r="B1518" s="780">
        <v>1517</v>
      </c>
      <c r="C1518" s="52" t="s">
        <v>4504</v>
      </c>
      <c r="D1518" s="773" t="s">
        <v>72</v>
      </c>
      <c r="E1518" s="777"/>
      <c r="F1518" s="46"/>
      <c r="G1518" s="163" t="s">
        <v>753</v>
      </c>
      <c r="H1518" s="171" t="s">
        <v>2740</v>
      </c>
      <c r="I1518" s="171" t="s">
        <v>2238</v>
      </c>
      <c r="J1518" s="171">
        <v>2020</v>
      </c>
      <c r="K1518" s="164" t="s">
        <v>26</v>
      </c>
      <c r="L1518" s="165" t="s">
        <v>30</v>
      </c>
      <c r="M1518" s="16" t="s">
        <v>4503</v>
      </c>
      <c r="N1518" s="16" t="s">
        <v>43</v>
      </c>
    </row>
    <row r="1519" spans="1:14" ht="15" customHeight="1">
      <c r="A1519" s="87" t="s">
        <v>4492</v>
      </c>
      <c r="B1519" s="780">
        <v>1518</v>
      </c>
      <c r="C1519" s="52" t="s">
        <v>4505</v>
      </c>
      <c r="D1519" s="773" t="s">
        <v>718</v>
      </c>
      <c r="E1519" s="777"/>
      <c r="F1519" s="46"/>
      <c r="G1519" s="163" t="s">
        <v>753</v>
      </c>
      <c r="H1519" s="171" t="s">
        <v>2740</v>
      </c>
      <c r="I1519" s="171" t="s">
        <v>2238</v>
      </c>
      <c r="J1519" s="171">
        <v>2020</v>
      </c>
      <c r="K1519" s="164" t="s">
        <v>26</v>
      </c>
      <c r="L1519" s="165" t="s">
        <v>30</v>
      </c>
      <c r="M1519" s="16" t="s">
        <v>4503</v>
      </c>
      <c r="N1519" s="16" t="s">
        <v>43</v>
      </c>
    </row>
    <row r="1520" spans="1:14" ht="15" customHeight="1">
      <c r="A1520" s="87" t="s">
        <v>4492</v>
      </c>
      <c r="B1520" s="780">
        <v>1519</v>
      </c>
      <c r="C1520" s="52" t="s">
        <v>4506</v>
      </c>
      <c r="D1520" s="773" t="s">
        <v>35</v>
      </c>
      <c r="E1520" s="777"/>
      <c r="F1520" s="46"/>
      <c r="G1520" s="163" t="s">
        <v>3668</v>
      </c>
      <c r="H1520" s="171" t="s">
        <v>2301</v>
      </c>
      <c r="I1520" s="171" t="s">
        <v>2305</v>
      </c>
      <c r="J1520" s="171">
        <v>2020</v>
      </c>
      <c r="K1520" s="164" t="s">
        <v>26</v>
      </c>
      <c r="L1520" s="165" t="s">
        <v>30</v>
      </c>
      <c r="M1520" s="16" t="s">
        <v>4503</v>
      </c>
      <c r="N1520" s="16" t="s">
        <v>43</v>
      </c>
    </row>
    <row r="1521" spans="1:14" ht="15" customHeight="1">
      <c r="A1521" s="87" t="s">
        <v>4492</v>
      </c>
      <c r="B1521" s="780">
        <v>1520</v>
      </c>
      <c r="C1521" s="52" t="s">
        <v>4508</v>
      </c>
      <c r="D1521" s="773" t="s">
        <v>168</v>
      </c>
      <c r="E1521" s="777"/>
      <c r="F1521" s="46"/>
      <c r="G1521" s="163" t="s">
        <v>3668</v>
      </c>
      <c r="H1521" s="171" t="s">
        <v>2301</v>
      </c>
      <c r="I1521" s="171" t="s">
        <v>2305</v>
      </c>
      <c r="J1521" s="171">
        <v>2020</v>
      </c>
      <c r="K1521" s="164" t="s">
        <v>26</v>
      </c>
      <c r="L1521" s="165" t="s">
        <v>30</v>
      </c>
      <c r="M1521" s="16" t="s">
        <v>4503</v>
      </c>
      <c r="N1521" s="16" t="s">
        <v>43</v>
      </c>
    </row>
    <row r="1522" spans="1:14" ht="15" customHeight="1">
      <c r="A1522" s="87" t="s">
        <v>4492</v>
      </c>
      <c r="B1522" s="780">
        <v>1521</v>
      </c>
      <c r="C1522" s="69" t="s">
        <v>4509</v>
      </c>
      <c r="D1522" s="773" t="s">
        <v>168</v>
      </c>
      <c r="E1522" s="777"/>
      <c r="F1522" s="46"/>
      <c r="G1522" s="163" t="s">
        <v>10999</v>
      </c>
      <c r="H1522" s="174" t="s">
        <v>1512</v>
      </c>
      <c r="I1522" s="174" t="s">
        <v>1513</v>
      </c>
      <c r="J1522" s="174">
        <v>2020</v>
      </c>
      <c r="K1522" s="164" t="s">
        <v>25</v>
      </c>
      <c r="L1522" s="165" t="s">
        <v>29</v>
      </c>
      <c r="M1522" s="16" t="s">
        <v>4503</v>
      </c>
      <c r="N1522" s="16" t="s">
        <v>43</v>
      </c>
    </row>
    <row r="1523" spans="1:14" ht="15" customHeight="1">
      <c r="A1523" s="87" t="s">
        <v>4492</v>
      </c>
      <c r="B1523" s="780">
        <v>1522</v>
      </c>
      <c r="C1523" s="69" t="s">
        <v>4510</v>
      </c>
      <c r="D1523" s="773" t="s">
        <v>168</v>
      </c>
      <c r="E1523" s="777"/>
      <c r="F1523" s="46"/>
      <c r="G1523" s="163" t="s">
        <v>10999</v>
      </c>
      <c r="H1523" s="174" t="s">
        <v>1512</v>
      </c>
      <c r="I1523" s="175" t="s">
        <v>1513</v>
      </c>
      <c r="J1523" s="174">
        <v>2020</v>
      </c>
      <c r="K1523" s="164" t="s">
        <v>25</v>
      </c>
      <c r="L1523" s="165" t="s">
        <v>29</v>
      </c>
      <c r="M1523" s="16" t="s">
        <v>4503</v>
      </c>
      <c r="N1523" s="16" t="s">
        <v>43</v>
      </c>
    </row>
    <row r="1524" spans="1:14" ht="15" customHeight="1">
      <c r="A1524" s="87" t="s">
        <v>4492</v>
      </c>
      <c r="B1524" s="780">
        <v>1523</v>
      </c>
      <c r="C1524" s="69" t="s">
        <v>4512</v>
      </c>
      <c r="D1524" s="773" t="s">
        <v>168</v>
      </c>
      <c r="E1524" s="777"/>
      <c r="F1524" s="46"/>
      <c r="G1524" s="163" t="s">
        <v>3668</v>
      </c>
      <c r="H1524" s="174" t="s">
        <v>2301</v>
      </c>
      <c r="I1524" s="171" t="s">
        <v>2305</v>
      </c>
      <c r="J1524" s="174">
        <v>2020</v>
      </c>
      <c r="K1524" s="164" t="s">
        <v>26</v>
      </c>
      <c r="L1524" s="165" t="s">
        <v>30</v>
      </c>
      <c r="M1524" s="16" t="s">
        <v>4503</v>
      </c>
      <c r="N1524" s="16" t="s">
        <v>43</v>
      </c>
    </row>
    <row r="1525" spans="1:14" ht="15" customHeight="1">
      <c r="A1525" s="87" t="s">
        <v>4492</v>
      </c>
      <c r="B1525" s="780">
        <v>1524</v>
      </c>
      <c r="C1525" s="69" t="s">
        <v>4513</v>
      </c>
      <c r="D1525" s="773" t="s">
        <v>168</v>
      </c>
      <c r="E1525" s="777"/>
      <c r="F1525" s="46"/>
      <c r="G1525" s="163" t="s">
        <v>3668</v>
      </c>
      <c r="H1525" s="174" t="s">
        <v>2301</v>
      </c>
      <c r="I1525" s="171" t="s">
        <v>4514</v>
      </c>
      <c r="J1525" s="174">
        <v>2020</v>
      </c>
      <c r="K1525" s="164" t="s">
        <v>26</v>
      </c>
      <c r="L1525" s="165" t="s">
        <v>30</v>
      </c>
      <c r="M1525" s="16" t="s">
        <v>4503</v>
      </c>
      <c r="N1525" s="16" t="s">
        <v>43</v>
      </c>
    </row>
    <row r="1526" spans="1:14" ht="15" customHeight="1">
      <c r="A1526" s="87" t="s">
        <v>4492</v>
      </c>
      <c r="B1526" s="780">
        <v>1525</v>
      </c>
      <c r="C1526" s="52" t="s">
        <v>4515</v>
      </c>
      <c r="D1526" s="773" t="s">
        <v>168</v>
      </c>
      <c r="E1526" s="777"/>
      <c r="F1526" s="46"/>
      <c r="G1526" s="163" t="s">
        <v>59</v>
      </c>
      <c r="H1526" s="171" t="s">
        <v>1046</v>
      </c>
      <c r="I1526" s="174" t="s">
        <v>1035</v>
      </c>
      <c r="J1526" s="171">
        <v>2019</v>
      </c>
      <c r="K1526" s="164" t="s">
        <v>27</v>
      </c>
      <c r="L1526" s="165" t="s">
        <v>5200</v>
      </c>
      <c r="M1526" s="16" t="s">
        <v>4516</v>
      </c>
      <c r="N1526" s="16" t="s">
        <v>43</v>
      </c>
    </row>
    <row r="1527" spans="1:14" ht="15" customHeight="1">
      <c r="A1527" s="87" t="s">
        <v>4492</v>
      </c>
      <c r="B1527" s="780">
        <v>1526</v>
      </c>
      <c r="C1527" s="52" t="s">
        <v>4517</v>
      </c>
      <c r="D1527" s="773" t="s">
        <v>168</v>
      </c>
      <c r="E1527" s="777"/>
      <c r="F1527" s="46"/>
      <c r="G1527" s="163" t="s">
        <v>59</v>
      </c>
      <c r="H1527" s="171" t="s">
        <v>1046</v>
      </c>
      <c r="I1527" s="174" t="s">
        <v>1035</v>
      </c>
      <c r="J1527" s="171">
        <v>2019</v>
      </c>
      <c r="K1527" s="164" t="s">
        <v>27</v>
      </c>
      <c r="L1527" s="165" t="s">
        <v>5200</v>
      </c>
      <c r="M1527" s="16" t="s">
        <v>4503</v>
      </c>
      <c r="N1527" s="16" t="s">
        <v>43</v>
      </c>
    </row>
    <row r="1528" spans="1:14" ht="15" customHeight="1">
      <c r="A1528" s="87" t="s">
        <v>4492</v>
      </c>
      <c r="B1528" s="780">
        <v>1527</v>
      </c>
      <c r="C1528" s="52" t="s">
        <v>4518</v>
      </c>
      <c r="D1528" s="773" t="s">
        <v>168</v>
      </c>
      <c r="E1528" s="777"/>
      <c r="F1528" s="46"/>
      <c r="G1528" s="163" t="s">
        <v>59</v>
      </c>
      <c r="H1528" s="171" t="s">
        <v>4519</v>
      </c>
      <c r="I1528" s="171" t="s">
        <v>4520</v>
      </c>
      <c r="J1528" s="171">
        <v>2018</v>
      </c>
      <c r="K1528" s="164" t="s">
        <v>27</v>
      </c>
      <c r="L1528" s="165" t="s">
        <v>5200</v>
      </c>
      <c r="M1528" s="16" t="s">
        <v>4503</v>
      </c>
      <c r="N1528" s="16" t="s">
        <v>4521</v>
      </c>
    </row>
    <row r="1529" spans="1:14" ht="15" customHeight="1">
      <c r="A1529" s="87" t="s">
        <v>4492</v>
      </c>
      <c r="B1529" s="780">
        <v>1528</v>
      </c>
      <c r="C1529" s="52" t="s">
        <v>4522</v>
      </c>
      <c r="D1529" s="773" t="s">
        <v>168</v>
      </c>
      <c r="E1529" s="777"/>
      <c r="F1529" s="46"/>
      <c r="G1529" s="163" t="s">
        <v>753</v>
      </c>
      <c r="H1529" s="171" t="s">
        <v>873</v>
      </c>
      <c r="I1529" s="171" t="s">
        <v>874</v>
      </c>
      <c r="J1529" s="171">
        <v>2018</v>
      </c>
      <c r="K1529" s="164" t="s">
        <v>5200</v>
      </c>
      <c r="L1529" s="165" t="s">
        <v>30</v>
      </c>
      <c r="M1529" s="16" t="s">
        <v>4523</v>
      </c>
      <c r="N1529" s="16" t="s">
        <v>4521</v>
      </c>
    </row>
    <row r="1530" spans="1:14" ht="15" customHeight="1">
      <c r="A1530" s="87" t="s">
        <v>4492</v>
      </c>
      <c r="B1530" s="780">
        <v>1529</v>
      </c>
      <c r="C1530" s="52" t="s">
        <v>4524</v>
      </c>
      <c r="D1530" s="773" t="s">
        <v>168</v>
      </c>
      <c r="E1530" s="777"/>
      <c r="F1530" s="46"/>
      <c r="G1530" s="163" t="s">
        <v>753</v>
      </c>
      <c r="H1530" s="171" t="s">
        <v>873</v>
      </c>
      <c r="I1530" s="171" t="s">
        <v>874</v>
      </c>
      <c r="J1530" s="171">
        <v>2018</v>
      </c>
      <c r="K1530" s="164" t="s">
        <v>5200</v>
      </c>
      <c r="L1530" s="165" t="s">
        <v>30</v>
      </c>
      <c r="M1530" s="16" t="s">
        <v>4525</v>
      </c>
      <c r="N1530" s="16" t="s">
        <v>43</v>
      </c>
    </row>
    <row r="1531" spans="1:14" ht="15" customHeight="1">
      <c r="A1531" s="87" t="s">
        <v>4492</v>
      </c>
      <c r="B1531" s="780">
        <v>1530</v>
      </c>
      <c r="C1531" s="52" t="s">
        <v>4526</v>
      </c>
      <c r="D1531" s="773" t="s">
        <v>168</v>
      </c>
      <c r="E1531" s="777"/>
      <c r="F1531" s="46"/>
      <c r="G1531" s="163" t="s">
        <v>753</v>
      </c>
      <c r="H1531" s="171" t="s">
        <v>873</v>
      </c>
      <c r="I1531" s="171" t="s">
        <v>874</v>
      </c>
      <c r="J1531" s="171">
        <v>2018</v>
      </c>
      <c r="K1531" s="164" t="s">
        <v>5200</v>
      </c>
      <c r="L1531" s="165" t="s">
        <v>30</v>
      </c>
      <c r="M1531" s="16" t="s">
        <v>4527</v>
      </c>
      <c r="N1531" s="16" t="s">
        <v>4521</v>
      </c>
    </row>
    <row r="1532" spans="1:14" ht="15" customHeight="1">
      <c r="A1532" s="87" t="s">
        <v>4492</v>
      </c>
      <c r="B1532" s="780">
        <v>1531</v>
      </c>
      <c r="C1532" s="52" t="s">
        <v>4518</v>
      </c>
      <c r="D1532" s="773" t="s">
        <v>35</v>
      </c>
      <c r="E1532" s="773" t="s">
        <v>51</v>
      </c>
      <c r="F1532" s="46"/>
      <c r="G1532" s="163" t="s">
        <v>59</v>
      </c>
      <c r="H1532" s="171" t="s">
        <v>4519</v>
      </c>
      <c r="I1532" s="171" t="s">
        <v>4520</v>
      </c>
      <c r="J1532" s="171">
        <v>2018</v>
      </c>
      <c r="K1532" s="164" t="s">
        <v>27</v>
      </c>
      <c r="L1532" s="165" t="s">
        <v>5200</v>
      </c>
      <c r="M1532" s="16" t="s">
        <v>4529</v>
      </c>
      <c r="N1532" s="16" t="s">
        <v>43</v>
      </c>
    </row>
    <row r="1533" spans="1:14" ht="15" customHeight="1">
      <c r="A1533" s="87" t="s">
        <v>4492</v>
      </c>
      <c r="B1533" s="780">
        <v>1532</v>
      </c>
      <c r="C1533" s="52" t="s">
        <v>4530</v>
      </c>
      <c r="D1533" s="773" t="s">
        <v>168</v>
      </c>
      <c r="E1533" s="777"/>
      <c r="F1533" s="46"/>
      <c r="G1533" s="163" t="s">
        <v>59</v>
      </c>
      <c r="H1533" s="171" t="s">
        <v>4531</v>
      </c>
      <c r="I1533" s="171" t="s">
        <v>886</v>
      </c>
      <c r="J1533" s="171">
        <v>2018</v>
      </c>
      <c r="K1533" s="164" t="s">
        <v>27</v>
      </c>
      <c r="L1533" s="165" t="s">
        <v>5200</v>
      </c>
      <c r="M1533" s="16" t="s">
        <v>4533</v>
      </c>
      <c r="N1533" s="16" t="s">
        <v>4521</v>
      </c>
    </row>
    <row r="1534" spans="1:14" ht="15" customHeight="1">
      <c r="A1534" s="87" t="s">
        <v>4492</v>
      </c>
      <c r="B1534" s="780">
        <v>1533</v>
      </c>
      <c r="C1534" s="52" t="s">
        <v>4534</v>
      </c>
      <c r="D1534" s="773" t="s">
        <v>168</v>
      </c>
      <c r="E1534" s="777"/>
      <c r="F1534" s="46"/>
      <c r="G1534" s="163" t="s">
        <v>753</v>
      </c>
      <c r="H1534" s="171" t="s">
        <v>873</v>
      </c>
      <c r="I1534" s="171" t="s">
        <v>874</v>
      </c>
      <c r="J1534" s="171">
        <v>2018</v>
      </c>
      <c r="K1534" s="164" t="s">
        <v>5200</v>
      </c>
      <c r="L1534" s="165" t="s">
        <v>30</v>
      </c>
      <c r="M1534" s="16" t="s">
        <v>4535</v>
      </c>
      <c r="N1534" s="16" t="s">
        <v>43</v>
      </c>
    </row>
    <row r="1535" spans="1:14" ht="15" customHeight="1">
      <c r="A1535" s="87" t="s">
        <v>4492</v>
      </c>
      <c r="B1535" s="780">
        <v>1534</v>
      </c>
      <c r="C1535" s="52" t="s">
        <v>4536</v>
      </c>
      <c r="D1535" s="773" t="s">
        <v>168</v>
      </c>
      <c r="E1535" s="777"/>
      <c r="F1535" s="46"/>
      <c r="G1535" s="163" t="s">
        <v>753</v>
      </c>
      <c r="H1535" s="171" t="s">
        <v>4537</v>
      </c>
      <c r="I1535" s="171" t="s">
        <v>4538</v>
      </c>
      <c r="J1535" s="171">
        <v>2018</v>
      </c>
      <c r="K1535" s="164" t="s">
        <v>5200</v>
      </c>
      <c r="L1535" s="165" t="s">
        <v>30</v>
      </c>
      <c r="M1535" s="16" t="s">
        <v>4540</v>
      </c>
      <c r="N1535" s="16" t="s">
        <v>4521</v>
      </c>
    </row>
    <row r="1536" spans="1:14" ht="15" customHeight="1">
      <c r="A1536" s="87" t="s">
        <v>4492</v>
      </c>
      <c r="B1536" s="780">
        <v>1535</v>
      </c>
      <c r="C1536" s="52" t="s">
        <v>4541</v>
      </c>
      <c r="D1536" s="773" t="s">
        <v>168</v>
      </c>
      <c r="E1536" s="777"/>
      <c r="F1536" s="46"/>
      <c r="G1536" s="163" t="s">
        <v>753</v>
      </c>
      <c r="H1536" s="171" t="s">
        <v>873</v>
      </c>
      <c r="I1536" s="171" t="s">
        <v>874</v>
      </c>
      <c r="J1536" s="171">
        <v>2018</v>
      </c>
      <c r="K1536" s="164" t="s">
        <v>5200</v>
      </c>
      <c r="L1536" s="165" t="s">
        <v>30</v>
      </c>
      <c r="M1536" s="16" t="s">
        <v>4535</v>
      </c>
      <c r="N1536" s="16" t="s">
        <v>43</v>
      </c>
    </row>
    <row r="1537" spans="1:14" ht="15" customHeight="1">
      <c r="A1537" s="87" t="s">
        <v>4492</v>
      </c>
      <c r="B1537" s="780">
        <v>1536</v>
      </c>
      <c r="C1537" s="52" t="s">
        <v>4542</v>
      </c>
      <c r="D1537" s="773" t="s">
        <v>168</v>
      </c>
      <c r="E1537" s="777"/>
      <c r="F1537" s="46"/>
      <c r="G1537" s="163" t="s">
        <v>753</v>
      </c>
      <c r="H1537" s="171" t="s">
        <v>873</v>
      </c>
      <c r="I1537" s="171" t="s">
        <v>874</v>
      </c>
      <c r="J1537" s="171">
        <v>2018</v>
      </c>
      <c r="K1537" s="164" t="s">
        <v>5200</v>
      </c>
      <c r="L1537" s="165" t="s">
        <v>30</v>
      </c>
      <c r="M1537" s="16" t="s">
        <v>4543</v>
      </c>
      <c r="N1537" s="16" t="s">
        <v>43</v>
      </c>
    </row>
    <row r="1538" spans="1:14" ht="15" customHeight="1">
      <c r="A1538" s="87" t="s">
        <v>4492</v>
      </c>
      <c r="B1538" s="780">
        <v>1537</v>
      </c>
      <c r="C1538" s="52" t="s">
        <v>4544</v>
      </c>
      <c r="D1538" s="773" t="s">
        <v>72</v>
      </c>
      <c r="E1538" s="777"/>
      <c r="F1538" s="46"/>
      <c r="G1538" s="163" t="s">
        <v>2528</v>
      </c>
      <c r="H1538" s="171" t="s">
        <v>4545</v>
      </c>
      <c r="I1538" s="171" t="s">
        <v>4546</v>
      </c>
      <c r="J1538" s="171">
        <v>2016</v>
      </c>
      <c r="K1538" s="164" t="s">
        <v>27</v>
      </c>
      <c r="L1538" s="165" t="s">
        <v>31</v>
      </c>
      <c r="M1538" s="16" t="s">
        <v>4548</v>
      </c>
      <c r="N1538" s="16" t="s">
        <v>4521</v>
      </c>
    </row>
    <row r="1539" spans="1:14" ht="15" customHeight="1">
      <c r="A1539" s="87" t="s">
        <v>4492</v>
      </c>
      <c r="B1539" s="780">
        <v>1538</v>
      </c>
      <c r="C1539" s="52" t="s">
        <v>4549</v>
      </c>
      <c r="D1539" s="773" t="s">
        <v>72</v>
      </c>
      <c r="E1539" s="777"/>
      <c r="F1539" s="46"/>
      <c r="G1539" s="163" t="s">
        <v>59</v>
      </c>
      <c r="H1539" s="171" t="s">
        <v>1024</v>
      </c>
      <c r="I1539" s="171" t="s">
        <v>430</v>
      </c>
      <c r="J1539" s="171">
        <v>2017</v>
      </c>
      <c r="K1539" s="164" t="s">
        <v>26</v>
      </c>
      <c r="L1539" s="165" t="s">
        <v>5200</v>
      </c>
      <c r="M1539" s="16" t="s">
        <v>4551</v>
      </c>
      <c r="N1539" s="16" t="s">
        <v>43</v>
      </c>
    </row>
    <row r="1540" spans="1:14" ht="15" customHeight="1">
      <c r="A1540" s="87" t="s">
        <v>4492</v>
      </c>
      <c r="B1540" s="780">
        <v>1539</v>
      </c>
      <c r="C1540" s="52" t="s">
        <v>4552</v>
      </c>
      <c r="D1540" s="773" t="s">
        <v>168</v>
      </c>
      <c r="E1540" s="777"/>
      <c r="F1540" s="46"/>
      <c r="G1540" s="163" t="s">
        <v>10995</v>
      </c>
      <c r="H1540" s="171" t="s">
        <v>1936</v>
      </c>
      <c r="I1540" s="171" t="s">
        <v>126</v>
      </c>
      <c r="J1540" s="171">
        <v>2016</v>
      </c>
      <c r="K1540" s="164" t="s">
        <v>5200</v>
      </c>
      <c r="L1540" s="165" t="s">
        <v>5200</v>
      </c>
      <c r="M1540" s="16" t="s">
        <v>4553</v>
      </c>
      <c r="N1540" s="16" t="s">
        <v>4521</v>
      </c>
    </row>
    <row r="1541" spans="1:14" ht="15" customHeight="1">
      <c r="A1541" s="87" t="s">
        <v>4492</v>
      </c>
      <c r="B1541" s="780">
        <v>1540</v>
      </c>
      <c r="C1541" s="52" t="s">
        <v>4554</v>
      </c>
      <c r="D1541" s="773" t="s">
        <v>718</v>
      </c>
      <c r="E1541" s="777"/>
      <c r="F1541" s="46"/>
      <c r="G1541" s="163" t="s">
        <v>5244</v>
      </c>
      <c r="H1541" s="171" t="s">
        <v>2371</v>
      </c>
      <c r="I1541" s="171" t="s">
        <v>573</v>
      </c>
      <c r="J1541" s="171">
        <v>2016</v>
      </c>
      <c r="K1541" s="164" t="s">
        <v>26</v>
      </c>
      <c r="L1541" s="165" t="s">
        <v>29</v>
      </c>
      <c r="M1541" s="16" t="s">
        <v>2898</v>
      </c>
      <c r="N1541" s="16" t="s">
        <v>43</v>
      </c>
    </row>
    <row r="1542" spans="1:14" ht="15" customHeight="1">
      <c r="A1542" s="87" t="s">
        <v>4492</v>
      </c>
      <c r="B1542" s="780">
        <v>1541</v>
      </c>
      <c r="C1542" s="52" t="s">
        <v>4556</v>
      </c>
      <c r="D1542" s="773" t="s">
        <v>168</v>
      </c>
      <c r="E1542" s="773"/>
      <c r="F1542" s="46"/>
      <c r="G1542" s="163" t="s">
        <v>59</v>
      </c>
      <c r="H1542" s="171" t="s">
        <v>523</v>
      </c>
      <c r="I1542" s="171" t="s">
        <v>447</v>
      </c>
      <c r="J1542" s="171">
        <v>2015</v>
      </c>
      <c r="K1542" s="164" t="s">
        <v>27</v>
      </c>
      <c r="L1542" s="165" t="s">
        <v>5200</v>
      </c>
      <c r="M1542" s="16" t="s">
        <v>4037</v>
      </c>
      <c r="N1542" s="16" t="s">
        <v>43</v>
      </c>
    </row>
    <row r="1543" spans="1:14" ht="15" customHeight="1">
      <c r="A1543" s="87" t="s">
        <v>4492</v>
      </c>
      <c r="B1543" s="780">
        <v>1542</v>
      </c>
      <c r="C1543" s="52" t="s">
        <v>4558</v>
      </c>
      <c r="D1543" s="773" t="s">
        <v>168</v>
      </c>
      <c r="E1543" s="773"/>
      <c r="F1543" s="46"/>
      <c r="G1543" s="163" t="s">
        <v>59</v>
      </c>
      <c r="H1543" s="171" t="s">
        <v>1128</v>
      </c>
      <c r="I1543" s="171" t="s">
        <v>1129</v>
      </c>
      <c r="J1543" s="171">
        <v>2015</v>
      </c>
      <c r="K1543" s="164" t="s">
        <v>27</v>
      </c>
      <c r="L1543" s="165" t="s">
        <v>5200</v>
      </c>
      <c r="M1543" s="16" t="s">
        <v>4560</v>
      </c>
      <c r="N1543" s="16" t="s">
        <v>43</v>
      </c>
    </row>
    <row r="1544" spans="1:14" ht="15" customHeight="1">
      <c r="A1544" s="87" t="s">
        <v>4492</v>
      </c>
      <c r="B1544" s="780">
        <v>1543</v>
      </c>
      <c r="C1544" s="52" t="s">
        <v>4561</v>
      </c>
      <c r="D1544" s="773" t="s">
        <v>718</v>
      </c>
      <c r="E1544" s="773"/>
      <c r="F1544" s="46"/>
      <c r="G1544" s="163" t="s">
        <v>59</v>
      </c>
      <c r="H1544" s="171" t="s">
        <v>804</v>
      </c>
      <c r="I1544" s="171" t="s">
        <v>805</v>
      </c>
      <c r="J1544" s="171">
        <v>2014</v>
      </c>
      <c r="K1544" s="164" t="s">
        <v>25</v>
      </c>
      <c r="L1544" s="165" t="s">
        <v>5200</v>
      </c>
      <c r="M1544" s="16" t="s">
        <v>2898</v>
      </c>
      <c r="N1544" s="16" t="s">
        <v>43</v>
      </c>
    </row>
    <row r="1545" spans="1:14" ht="15" customHeight="1">
      <c r="A1545" s="87" t="s">
        <v>4492</v>
      </c>
      <c r="B1545" s="780">
        <v>1544</v>
      </c>
      <c r="C1545" s="52" t="s">
        <v>4563</v>
      </c>
      <c r="D1545" s="773" t="s">
        <v>168</v>
      </c>
      <c r="E1545" s="773"/>
      <c r="F1545" s="46"/>
      <c r="G1545" s="163" t="s">
        <v>59</v>
      </c>
      <c r="H1545" s="171" t="s">
        <v>804</v>
      </c>
      <c r="I1545" s="171" t="s">
        <v>805</v>
      </c>
      <c r="J1545" s="171">
        <v>2014</v>
      </c>
      <c r="K1545" s="164" t="s">
        <v>25</v>
      </c>
      <c r="L1545" s="165" t="s">
        <v>5200</v>
      </c>
      <c r="M1545" s="16" t="s">
        <v>4565</v>
      </c>
      <c r="N1545" s="16" t="s">
        <v>43</v>
      </c>
    </row>
    <row r="1546" spans="1:14" ht="15" customHeight="1">
      <c r="A1546" s="87" t="s">
        <v>4492</v>
      </c>
      <c r="B1546" s="780">
        <v>1545</v>
      </c>
      <c r="C1546" s="52" t="s">
        <v>4566</v>
      </c>
      <c r="D1546" s="773" t="s">
        <v>168</v>
      </c>
      <c r="E1546" s="773"/>
      <c r="F1546" s="46"/>
      <c r="G1546" s="163" t="s">
        <v>5244</v>
      </c>
      <c r="H1546" s="171" t="s">
        <v>4567</v>
      </c>
      <c r="I1546" s="171" t="s">
        <v>4568</v>
      </c>
      <c r="J1546" s="171">
        <v>2013</v>
      </c>
      <c r="K1546" s="164" t="s">
        <v>5200</v>
      </c>
      <c r="L1546" s="165" t="s">
        <v>5200</v>
      </c>
      <c r="M1546" s="16" t="s">
        <v>4570</v>
      </c>
      <c r="N1546" s="16" t="s">
        <v>4521</v>
      </c>
    </row>
    <row r="1547" spans="1:14" ht="15" customHeight="1">
      <c r="A1547" s="87" t="s">
        <v>4492</v>
      </c>
      <c r="B1547" s="780">
        <v>1546</v>
      </c>
      <c r="C1547" s="52" t="s">
        <v>4571</v>
      </c>
      <c r="D1547" s="773" t="s">
        <v>168</v>
      </c>
      <c r="E1547" s="773"/>
      <c r="F1547" s="46"/>
      <c r="G1547" s="163" t="s">
        <v>59</v>
      </c>
      <c r="H1547" s="171" t="s">
        <v>804</v>
      </c>
      <c r="I1547" s="171" t="s">
        <v>805</v>
      </c>
      <c r="J1547" s="171">
        <v>2013</v>
      </c>
      <c r="K1547" s="164" t="s">
        <v>25</v>
      </c>
      <c r="L1547" s="165" t="s">
        <v>5200</v>
      </c>
      <c r="M1547" s="16" t="s">
        <v>4052</v>
      </c>
      <c r="N1547" s="16" t="s">
        <v>43</v>
      </c>
    </row>
    <row r="1548" spans="1:14" ht="15" customHeight="1">
      <c r="A1548" s="87" t="s">
        <v>4572</v>
      </c>
      <c r="B1548" s="780">
        <v>1547</v>
      </c>
      <c r="C1548" s="84" t="s">
        <v>4573</v>
      </c>
      <c r="D1548" s="773" t="s">
        <v>168</v>
      </c>
      <c r="E1548" s="773"/>
      <c r="F1548" s="14"/>
      <c r="G1548" s="161" t="s">
        <v>753</v>
      </c>
      <c r="H1548" s="12" t="s">
        <v>3068</v>
      </c>
      <c r="I1548" s="14" t="s">
        <v>3069</v>
      </c>
      <c r="J1548" s="13">
        <v>2020</v>
      </c>
      <c r="K1548" s="161" t="s">
        <v>26</v>
      </c>
      <c r="L1548" s="166" t="s">
        <v>30</v>
      </c>
      <c r="M1548" s="78" t="s">
        <v>4575</v>
      </c>
      <c r="N1548" s="13"/>
    </row>
    <row r="1549" spans="1:14" ht="15" customHeight="1">
      <c r="A1549" s="87" t="s">
        <v>4572</v>
      </c>
      <c r="B1549" s="780">
        <v>1548</v>
      </c>
      <c r="C1549" s="69" t="s">
        <v>4576</v>
      </c>
      <c r="D1549" s="773" t="s">
        <v>168</v>
      </c>
      <c r="E1549" s="773"/>
      <c r="F1549" s="46"/>
      <c r="G1549" s="164" t="s">
        <v>59</v>
      </c>
      <c r="H1549" s="174" t="s">
        <v>4577</v>
      </c>
      <c r="I1549" s="176" t="s">
        <v>4578</v>
      </c>
      <c r="J1549" s="171">
        <v>2021</v>
      </c>
      <c r="K1549" s="164" t="s">
        <v>5200</v>
      </c>
      <c r="L1549" s="165" t="s">
        <v>5200</v>
      </c>
      <c r="M1549" s="16" t="s">
        <v>4580</v>
      </c>
      <c r="N1549" s="16" t="s">
        <v>4581</v>
      </c>
    </row>
    <row r="1550" spans="1:14" ht="15" customHeight="1">
      <c r="A1550" s="87" t="s">
        <v>4572</v>
      </c>
      <c r="B1550" s="780">
        <v>1549</v>
      </c>
      <c r="C1550" s="69" t="s">
        <v>4582</v>
      </c>
      <c r="D1550" s="773" t="s">
        <v>168</v>
      </c>
      <c r="E1550" s="773"/>
      <c r="F1550" s="46"/>
      <c r="G1550" s="164" t="s">
        <v>59</v>
      </c>
      <c r="H1550" s="174" t="s">
        <v>4583</v>
      </c>
      <c r="I1550" s="175" t="s">
        <v>4584</v>
      </c>
      <c r="J1550" s="171">
        <v>2021</v>
      </c>
      <c r="K1550" s="164" t="s">
        <v>5200</v>
      </c>
      <c r="L1550" s="165" t="s">
        <v>5200</v>
      </c>
      <c r="M1550" s="16" t="s">
        <v>4586</v>
      </c>
      <c r="N1550" s="16"/>
    </row>
    <row r="1551" spans="1:14" ht="15" customHeight="1">
      <c r="A1551" s="87" t="s">
        <v>4572</v>
      </c>
      <c r="B1551" s="780">
        <v>1550</v>
      </c>
      <c r="C1551" s="69" t="s">
        <v>4587</v>
      </c>
      <c r="D1551" s="773" t="s">
        <v>718</v>
      </c>
      <c r="E1551" s="773"/>
      <c r="F1551" s="46"/>
      <c r="G1551" s="164" t="s">
        <v>753</v>
      </c>
      <c r="H1551" s="174" t="s">
        <v>1229</v>
      </c>
      <c r="I1551" s="174" t="s">
        <v>874</v>
      </c>
      <c r="J1551" s="171">
        <v>2021</v>
      </c>
      <c r="K1551" s="164" t="s">
        <v>5200</v>
      </c>
      <c r="L1551" s="165" t="s">
        <v>30</v>
      </c>
      <c r="M1551" s="16" t="s">
        <v>4588</v>
      </c>
      <c r="N1551" s="16"/>
    </row>
    <row r="1552" spans="1:14" ht="15" customHeight="1">
      <c r="A1552" s="87" t="s">
        <v>4572</v>
      </c>
      <c r="B1552" s="780">
        <v>1551</v>
      </c>
      <c r="C1552" s="52" t="s">
        <v>4589</v>
      </c>
      <c r="D1552" s="773" t="s">
        <v>718</v>
      </c>
      <c r="E1552" s="773"/>
      <c r="F1552" s="46"/>
      <c r="G1552" s="164" t="s">
        <v>11016</v>
      </c>
      <c r="H1552" s="171" t="s">
        <v>4590</v>
      </c>
      <c r="I1552" s="171" t="s">
        <v>278</v>
      </c>
      <c r="J1552" s="171">
        <v>2020</v>
      </c>
      <c r="K1552" s="164" t="s">
        <v>24</v>
      </c>
      <c r="L1552" s="165" t="s">
        <v>28</v>
      </c>
      <c r="M1552" s="16" t="s">
        <v>4592</v>
      </c>
      <c r="N1552" s="16" t="s">
        <v>4581</v>
      </c>
    </row>
    <row r="1553" spans="1:14" ht="15" customHeight="1">
      <c r="A1553" s="87" t="s">
        <v>4572</v>
      </c>
      <c r="B1553" s="780">
        <v>1552</v>
      </c>
      <c r="C1553" s="52" t="s">
        <v>4593</v>
      </c>
      <c r="D1553" s="773" t="s">
        <v>51</v>
      </c>
      <c r="E1553" s="773"/>
      <c r="F1553" s="46"/>
      <c r="G1553" s="164" t="s">
        <v>5219</v>
      </c>
      <c r="H1553" s="173" t="s">
        <v>5943</v>
      </c>
      <c r="I1553" s="164" t="s">
        <v>4595</v>
      </c>
      <c r="J1553" s="171">
        <v>2020</v>
      </c>
      <c r="K1553" s="164" t="s">
        <v>5200</v>
      </c>
      <c r="L1553" s="165" t="s">
        <v>29</v>
      </c>
      <c r="M1553" s="16" t="s">
        <v>4597</v>
      </c>
      <c r="N1553" s="16" t="s">
        <v>4581</v>
      </c>
    </row>
    <row r="1554" spans="1:14" ht="15" customHeight="1">
      <c r="A1554" s="87" t="s">
        <v>4572</v>
      </c>
      <c r="B1554" s="780">
        <v>1553</v>
      </c>
      <c r="C1554" s="52" t="s">
        <v>4598</v>
      </c>
      <c r="D1554" s="773" t="s">
        <v>718</v>
      </c>
      <c r="E1554" s="773"/>
      <c r="F1554" s="46"/>
      <c r="G1554" s="164" t="s">
        <v>5219</v>
      </c>
      <c r="H1554" s="173" t="s">
        <v>5943</v>
      </c>
      <c r="I1554" s="164" t="s">
        <v>4595</v>
      </c>
      <c r="J1554" s="171">
        <v>2020</v>
      </c>
      <c r="K1554" s="164" t="s">
        <v>5200</v>
      </c>
      <c r="L1554" s="165" t="s">
        <v>29</v>
      </c>
      <c r="M1554" s="16" t="s">
        <v>4597</v>
      </c>
      <c r="N1554" s="16" t="s">
        <v>4581</v>
      </c>
    </row>
    <row r="1555" spans="1:14" ht="15" customHeight="1">
      <c r="A1555" s="87" t="s">
        <v>4572</v>
      </c>
      <c r="B1555" s="780">
        <v>1554</v>
      </c>
      <c r="C1555" s="52" t="s">
        <v>4601</v>
      </c>
      <c r="D1555" s="773" t="s">
        <v>718</v>
      </c>
      <c r="E1555" s="773"/>
      <c r="F1555" s="46"/>
      <c r="G1555" s="164" t="s">
        <v>5219</v>
      </c>
      <c r="H1555" s="173" t="s">
        <v>5943</v>
      </c>
      <c r="I1555" s="164" t="s">
        <v>4595</v>
      </c>
      <c r="J1555" s="171">
        <v>2020</v>
      </c>
      <c r="K1555" s="164" t="s">
        <v>5200</v>
      </c>
      <c r="L1555" s="165" t="s">
        <v>29</v>
      </c>
      <c r="M1555" s="16" t="s">
        <v>4597</v>
      </c>
      <c r="N1555" s="16" t="s">
        <v>4581</v>
      </c>
    </row>
    <row r="1556" spans="1:14" ht="15" customHeight="1">
      <c r="A1556" s="87" t="s">
        <v>4572</v>
      </c>
      <c r="B1556" s="780">
        <v>1555</v>
      </c>
      <c r="C1556" s="52" t="s">
        <v>4604</v>
      </c>
      <c r="D1556" s="773" t="s">
        <v>718</v>
      </c>
      <c r="E1556" s="773"/>
      <c r="F1556" s="46"/>
      <c r="G1556" s="164" t="s">
        <v>5219</v>
      </c>
      <c r="H1556" s="173" t="s">
        <v>5943</v>
      </c>
      <c r="I1556" s="164" t="s">
        <v>4595</v>
      </c>
      <c r="J1556" s="171">
        <v>2020</v>
      </c>
      <c r="K1556" s="164" t="s">
        <v>5200</v>
      </c>
      <c r="L1556" s="165" t="s">
        <v>29</v>
      </c>
      <c r="M1556" s="16" t="s">
        <v>4597</v>
      </c>
      <c r="N1556" s="16" t="s">
        <v>4581</v>
      </c>
    </row>
    <row r="1557" spans="1:14" ht="15" customHeight="1">
      <c r="A1557" s="87" t="s">
        <v>4572</v>
      </c>
      <c r="B1557" s="780">
        <v>1556</v>
      </c>
      <c r="C1557" s="119" t="s">
        <v>4607</v>
      </c>
      <c r="D1557" s="773" t="s">
        <v>718</v>
      </c>
      <c r="E1557" s="773"/>
      <c r="F1557" s="46"/>
      <c r="G1557" s="164" t="s">
        <v>11016</v>
      </c>
      <c r="H1557" s="171" t="s">
        <v>4608</v>
      </c>
      <c r="I1557" s="171" t="s">
        <v>216</v>
      </c>
      <c r="J1557" s="171">
        <v>2019</v>
      </c>
      <c r="K1557" s="164" t="s">
        <v>25</v>
      </c>
      <c r="L1557" s="165" t="s">
        <v>29</v>
      </c>
      <c r="M1557" s="16" t="s">
        <v>3649</v>
      </c>
      <c r="N1557" s="16" t="s">
        <v>43</v>
      </c>
    </row>
    <row r="1558" spans="1:14" ht="15" customHeight="1">
      <c r="A1558" s="87" t="s">
        <v>4572</v>
      </c>
      <c r="B1558" s="780">
        <v>1557</v>
      </c>
      <c r="C1558" s="119" t="s">
        <v>4609</v>
      </c>
      <c r="D1558" s="773" t="s">
        <v>718</v>
      </c>
      <c r="E1558" s="773"/>
      <c r="F1558" s="46"/>
      <c r="G1558" s="164" t="s">
        <v>5240</v>
      </c>
      <c r="H1558" s="171" t="s">
        <v>4610</v>
      </c>
      <c r="I1558" s="171" t="s">
        <v>239</v>
      </c>
      <c r="J1558" s="171">
        <v>2019</v>
      </c>
      <c r="K1558" s="164" t="s">
        <v>26</v>
      </c>
      <c r="L1558" s="165" t="s">
        <v>30</v>
      </c>
      <c r="M1558" s="16" t="s">
        <v>3649</v>
      </c>
      <c r="N1558" s="16" t="s">
        <v>43</v>
      </c>
    </row>
    <row r="1559" spans="1:14" ht="15" customHeight="1">
      <c r="A1559" s="87" t="s">
        <v>4572</v>
      </c>
      <c r="B1559" s="780">
        <v>1558</v>
      </c>
      <c r="C1559" s="120" t="s">
        <v>4611</v>
      </c>
      <c r="D1559" s="773" t="s">
        <v>718</v>
      </c>
      <c r="E1559" s="773"/>
      <c r="F1559" s="46"/>
      <c r="G1559" s="164" t="s">
        <v>5219</v>
      </c>
      <c r="H1559" s="171" t="s">
        <v>266</v>
      </c>
      <c r="I1559" s="171" t="s">
        <v>267</v>
      </c>
      <c r="J1559" s="171">
        <v>2019</v>
      </c>
      <c r="K1559" s="164" t="s">
        <v>25</v>
      </c>
      <c r="L1559" s="165" t="s">
        <v>29</v>
      </c>
      <c r="M1559" s="16" t="s">
        <v>3649</v>
      </c>
      <c r="N1559" s="16" t="s">
        <v>43</v>
      </c>
    </row>
    <row r="1560" spans="1:14" ht="15" customHeight="1">
      <c r="A1560" s="87" t="s">
        <v>4572</v>
      </c>
      <c r="B1560" s="780">
        <v>1559</v>
      </c>
      <c r="C1560" s="120" t="s">
        <v>258</v>
      </c>
      <c r="D1560" s="773" t="s">
        <v>72</v>
      </c>
      <c r="E1560" s="773"/>
      <c r="F1560" s="46"/>
      <c r="G1560" s="164" t="s">
        <v>3593</v>
      </c>
      <c r="H1560" s="171" t="s">
        <v>4612</v>
      </c>
      <c r="I1560" s="171" t="s">
        <v>261</v>
      </c>
      <c r="J1560" s="171">
        <v>2019</v>
      </c>
      <c r="K1560" s="164" t="s">
        <v>24</v>
      </c>
      <c r="L1560" s="165" t="s">
        <v>28</v>
      </c>
      <c r="M1560" s="16" t="s">
        <v>3649</v>
      </c>
      <c r="N1560" s="16" t="s">
        <v>43</v>
      </c>
    </row>
    <row r="1561" spans="1:14" ht="15" customHeight="1">
      <c r="A1561" s="87" t="s">
        <v>4572</v>
      </c>
      <c r="B1561" s="780">
        <v>1560</v>
      </c>
      <c r="C1561" s="119" t="s">
        <v>4613</v>
      </c>
      <c r="D1561" s="772" t="s">
        <v>718</v>
      </c>
      <c r="E1561" s="772"/>
      <c r="F1561" s="46"/>
      <c r="G1561" s="164" t="s">
        <v>3593</v>
      </c>
      <c r="H1561" s="171" t="s">
        <v>4612</v>
      </c>
      <c r="I1561" s="171" t="s">
        <v>261</v>
      </c>
      <c r="J1561" s="171">
        <v>2019</v>
      </c>
      <c r="K1561" s="164" t="s">
        <v>24</v>
      </c>
      <c r="L1561" s="165" t="s">
        <v>29</v>
      </c>
      <c r="M1561" s="16" t="s">
        <v>3649</v>
      </c>
      <c r="N1561" s="16" t="s">
        <v>43</v>
      </c>
    </row>
    <row r="1562" spans="1:14" ht="15" customHeight="1">
      <c r="A1562" s="87" t="s">
        <v>4572</v>
      </c>
      <c r="B1562" s="780">
        <v>1561</v>
      </c>
      <c r="C1562" s="120" t="s">
        <v>4614</v>
      </c>
      <c r="D1562" s="773" t="s">
        <v>718</v>
      </c>
      <c r="E1562" s="773"/>
      <c r="F1562" s="46"/>
      <c r="G1562" s="164" t="s">
        <v>59</v>
      </c>
      <c r="H1562" s="171" t="s">
        <v>4615</v>
      </c>
      <c r="I1562" s="171" t="s">
        <v>4001</v>
      </c>
      <c r="J1562" s="171">
        <v>2019</v>
      </c>
      <c r="K1562" s="164" t="s">
        <v>27</v>
      </c>
      <c r="L1562" s="165" t="s">
        <v>5200</v>
      </c>
      <c r="M1562" s="16" t="s">
        <v>4617</v>
      </c>
      <c r="N1562" s="16" t="s">
        <v>43</v>
      </c>
    </row>
    <row r="1563" spans="1:14" ht="15" customHeight="1">
      <c r="A1563" s="87" t="s">
        <v>4572</v>
      </c>
      <c r="B1563" s="780">
        <v>1562</v>
      </c>
      <c r="C1563" s="120" t="s">
        <v>4618</v>
      </c>
      <c r="D1563" s="773" t="s">
        <v>718</v>
      </c>
      <c r="E1563" s="773"/>
      <c r="F1563" s="46"/>
      <c r="G1563" s="164" t="s">
        <v>5219</v>
      </c>
      <c r="H1563" s="171" t="s">
        <v>4619</v>
      </c>
      <c r="I1563" s="171" t="s">
        <v>149</v>
      </c>
      <c r="J1563" s="171">
        <v>2019</v>
      </c>
      <c r="K1563" s="164" t="s">
        <v>25</v>
      </c>
      <c r="L1563" s="165" t="s">
        <v>29</v>
      </c>
      <c r="M1563" s="16" t="s">
        <v>4620</v>
      </c>
      <c r="N1563" s="16" t="s">
        <v>43</v>
      </c>
    </row>
    <row r="1564" spans="1:14" ht="15" customHeight="1">
      <c r="A1564" s="87" t="s">
        <v>4572</v>
      </c>
      <c r="B1564" s="780">
        <v>1563</v>
      </c>
      <c r="C1564" s="120" t="s">
        <v>4621</v>
      </c>
      <c r="D1564" s="773" t="s">
        <v>718</v>
      </c>
      <c r="E1564" s="773"/>
      <c r="F1564" s="46"/>
      <c r="G1564" s="164" t="s">
        <v>5244</v>
      </c>
      <c r="H1564" s="171" t="s">
        <v>4622</v>
      </c>
      <c r="I1564" s="171" t="s">
        <v>4623</v>
      </c>
      <c r="J1564" s="171">
        <v>2019</v>
      </c>
      <c r="K1564" s="164" t="s">
        <v>24</v>
      </c>
      <c r="L1564" s="165" t="s">
        <v>28</v>
      </c>
      <c r="M1564" s="16" t="s">
        <v>4625</v>
      </c>
      <c r="N1564" s="16" t="s">
        <v>43</v>
      </c>
    </row>
    <row r="1565" spans="1:14" ht="15" customHeight="1">
      <c r="A1565" s="87" t="s">
        <v>4572</v>
      </c>
      <c r="B1565" s="780">
        <v>1564</v>
      </c>
      <c r="C1565" s="119" t="s">
        <v>4626</v>
      </c>
      <c r="D1565" s="773" t="s">
        <v>718</v>
      </c>
      <c r="E1565" s="773"/>
      <c r="F1565" s="46"/>
      <c r="G1565" s="164" t="s">
        <v>37</v>
      </c>
      <c r="H1565" s="171" t="s">
        <v>244</v>
      </c>
      <c r="I1565" s="171" t="s">
        <v>245</v>
      </c>
      <c r="J1565" s="171">
        <v>2019</v>
      </c>
      <c r="K1565" s="164" t="s">
        <v>24</v>
      </c>
      <c r="L1565" s="165" t="s">
        <v>28</v>
      </c>
      <c r="M1565" s="16" t="s">
        <v>3649</v>
      </c>
      <c r="N1565" s="16" t="s">
        <v>43</v>
      </c>
    </row>
    <row r="1566" spans="1:14" ht="15" customHeight="1">
      <c r="A1566" s="87" t="s">
        <v>4572</v>
      </c>
      <c r="B1566" s="780">
        <v>1565</v>
      </c>
      <c r="C1566" s="120" t="s">
        <v>4627</v>
      </c>
      <c r="D1566" s="773" t="s">
        <v>718</v>
      </c>
      <c r="E1566" s="773"/>
      <c r="F1566" s="46"/>
      <c r="G1566" s="164" t="s">
        <v>5240</v>
      </c>
      <c r="H1566" s="171" t="s">
        <v>4628</v>
      </c>
      <c r="I1566" s="171" t="s">
        <v>4629</v>
      </c>
      <c r="J1566" s="171">
        <v>2019</v>
      </c>
      <c r="K1566" s="164" t="s">
        <v>24</v>
      </c>
      <c r="L1566" s="165" t="s">
        <v>28</v>
      </c>
      <c r="M1566" s="16" t="s">
        <v>4597</v>
      </c>
      <c r="N1566" s="16" t="s">
        <v>43</v>
      </c>
    </row>
    <row r="1567" spans="1:14" ht="15" customHeight="1">
      <c r="A1567" s="87" t="s">
        <v>4572</v>
      </c>
      <c r="B1567" s="780">
        <v>1566</v>
      </c>
      <c r="C1567" s="119" t="s">
        <v>4631</v>
      </c>
      <c r="D1567" s="773" t="s">
        <v>718</v>
      </c>
      <c r="E1567" s="773"/>
      <c r="F1567" s="46"/>
      <c r="G1567" s="164" t="s">
        <v>10995</v>
      </c>
      <c r="H1567" s="171" t="s">
        <v>4632</v>
      </c>
      <c r="I1567" s="171" t="s">
        <v>4633</v>
      </c>
      <c r="J1567" s="171">
        <v>2019</v>
      </c>
      <c r="K1567" s="164" t="s">
        <v>26</v>
      </c>
      <c r="L1567" s="165" t="s">
        <v>30</v>
      </c>
      <c r="M1567" s="16" t="s">
        <v>3649</v>
      </c>
      <c r="N1567" s="16" t="s">
        <v>43</v>
      </c>
    </row>
    <row r="1568" spans="1:14" ht="15" customHeight="1">
      <c r="A1568" s="87" t="s">
        <v>4572</v>
      </c>
      <c r="B1568" s="780">
        <v>1567</v>
      </c>
      <c r="C1568" s="120" t="s">
        <v>4634</v>
      </c>
      <c r="D1568" s="773" t="s">
        <v>718</v>
      </c>
      <c r="E1568" s="773"/>
      <c r="F1568" s="46"/>
      <c r="G1568" s="164" t="s">
        <v>5219</v>
      </c>
      <c r="H1568" s="171" t="s">
        <v>250</v>
      </c>
      <c r="I1568" s="171" t="s">
        <v>251</v>
      </c>
      <c r="J1568" s="171">
        <v>2019</v>
      </c>
      <c r="K1568" s="164" t="s">
        <v>24</v>
      </c>
      <c r="L1568" s="165" t="s">
        <v>29</v>
      </c>
      <c r="M1568" s="16" t="s">
        <v>3649</v>
      </c>
      <c r="N1568" s="16" t="s">
        <v>43</v>
      </c>
    </row>
    <row r="1569" spans="1:14" ht="15" customHeight="1">
      <c r="A1569" s="87" t="s">
        <v>4572</v>
      </c>
      <c r="B1569" s="780">
        <v>1568</v>
      </c>
      <c r="C1569" s="120" t="s">
        <v>275</v>
      </c>
      <c r="D1569" s="773" t="s">
        <v>718</v>
      </c>
      <c r="E1569" s="773"/>
      <c r="F1569" s="46"/>
      <c r="G1569" s="164" t="s">
        <v>11016</v>
      </c>
      <c r="H1569" s="171" t="s">
        <v>4590</v>
      </c>
      <c r="I1569" s="171" t="s">
        <v>278</v>
      </c>
      <c r="J1569" s="171">
        <v>2019</v>
      </c>
      <c r="K1569" s="164" t="s">
        <v>24</v>
      </c>
      <c r="L1569" s="165" t="s">
        <v>28</v>
      </c>
      <c r="M1569" s="16" t="s">
        <v>3649</v>
      </c>
      <c r="N1569" s="16" t="s">
        <v>43</v>
      </c>
    </row>
    <row r="1570" spans="1:14" ht="15" customHeight="1">
      <c r="A1570" s="87" t="s">
        <v>4572</v>
      </c>
      <c r="B1570" s="780">
        <v>1569</v>
      </c>
      <c r="C1570" s="119" t="s">
        <v>4635</v>
      </c>
      <c r="D1570" s="773" t="s">
        <v>718</v>
      </c>
      <c r="E1570" s="773"/>
      <c r="F1570" s="46"/>
      <c r="G1570" s="164" t="s">
        <v>5244</v>
      </c>
      <c r="H1570" s="171" t="s">
        <v>4636</v>
      </c>
      <c r="I1570" s="171" t="s">
        <v>4637</v>
      </c>
      <c r="J1570" s="171">
        <v>2019</v>
      </c>
      <c r="K1570" s="164" t="s">
        <v>24</v>
      </c>
      <c r="L1570" s="165" t="s">
        <v>28</v>
      </c>
      <c r="M1570" s="16" t="s">
        <v>4625</v>
      </c>
      <c r="N1570" s="16" t="s">
        <v>43</v>
      </c>
    </row>
    <row r="1571" spans="1:14" ht="15" customHeight="1">
      <c r="A1571" s="87" t="s">
        <v>4572</v>
      </c>
      <c r="B1571" s="780">
        <v>1570</v>
      </c>
      <c r="C1571" s="120" t="s">
        <v>4639</v>
      </c>
      <c r="D1571" s="773" t="s">
        <v>718</v>
      </c>
      <c r="E1571" s="773"/>
      <c r="F1571" s="46"/>
      <c r="G1571" s="164" t="s">
        <v>3593</v>
      </c>
      <c r="H1571" s="171" t="s">
        <v>111</v>
      </c>
      <c r="I1571" s="171" t="s">
        <v>112</v>
      </c>
      <c r="J1571" s="171">
        <v>2019</v>
      </c>
      <c r="K1571" s="164" t="s">
        <v>24</v>
      </c>
      <c r="L1571" s="165" t="s">
        <v>28</v>
      </c>
      <c r="M1571" s="16" t="s">
        <v>3649</v>
      </c>
      <c r="N1571" s="16" t="s">
        <v>43</v>
      </c>
    </row>
    <row r="1572" spans="1:14" ht="15" customHeight="1">
      <c r="A1572" s="87" t="s">
        <v>4572</v>
      </c>
      <c r="B1572" s="780">
        <v>1571</v>
      </c>
      <c r="C1572" s="119" t="s">
        <v>4640</v>
      </c>
      <c r="D1572" s="773" t="s">
        <v>718</v>
      </c>
      <c r="E1572" s="773"/>
      <c r="F1572" s="46"/>
      <c r="G1572" s="164" t="s">
        <v>513</v>
      </c>
      <c r="H1572" s="171" t="s">
        <v>4641</v>
      </c>
      <c r="I1572" s="171" t="s">
        <v>4642</v>
      </c>
      <c r="J1572" s="171">
        <v>2019</v>
      </c>
      <c r="K1572" s="164" t="s">
        <v>26</v>
      </c>
      <c r="L1572" s="165" t="s">
        <v>31</v>
      </c>
      <c r="M1572" s="16" t="s">
        <v>4644</v>
      </c>
      <c r="N1572" s="16" t="s">
        <v>1380</v>
      </c>
    </row>
    <row r="1573" spans="1:14" ht="15" customHeight="1">
      <c r="A1573" s="87" t="s">
        <v>4572</v>
      </c>
      <c r="B1573" s="780">
        <v>1572</v>
      </c>
      <c r="C1573" s="120" t="s">
        <v>219</v>
      </c>
      <c r="D1573" s="772" t="s">
        <v>72</v>
      </c>
      <c r="E1573" s="772"/>
      <c r="F1573" s="46"/>
      <c r="G1573" s="164" t="s">
        <v>11016</v>
      </c>
      <c r="H1573" s="171" t="s">
        <v>4645</v>
      </c>
      <c r="I1573" s="171" t="s">
        <v>222</v>
      </c>
      <c r="J1573" s="171">
        <v>2019</v>
      </c>
      <c r="K1573" s="164" t="s">
        <v>24</v>
      </c>
      <c r="L1573" s="165" t="s">
        <v>5200</v>
      </c>
      <c r="M1573" s="16" t="s">
        <v>3649</v>
      </c>
      <c r="N1573" s="16" t="s">
        <v>43</v>
      </c>
    </row>
    <row r="1574" spans="1:14" ht="15" customHeight="1">
      <c r="A1574" s="87" t="s">
        <v>4572</v>
      </c>
      <c r="B1574" s="780">
        <v>1573</v>
      </c>
      <c r="C1574" s="120" t="s">
        <v>4646</v>
      </c>
      <c r="D1574" s="773" t="s">
        <v>72</v>
      </c>
      <c r="E1574" s="773"/>
      <c r="F1574" s="46"/>
      <c r="G1574" s="164" t="s">
        <v>59</v>
      </c>
      <c r="H1574" s="171" t="s">
        <v>4647</v>
      </c>
      <c r="I1574" s="171" t="s">
        <v>374</v>
      </c>
      <c r="J1574" s="171">
        <v>2019</v>
      </c>
      <c r="K1574" s="164" t="s">
        <v>26</v>
      </c>
      <c r="L1574" s="165" t="s">
        <v>5200</v>
      </c>
      <c r="M1574" s="16" t="s">
        <v>4649</v>
      </c>
      <c r="N1574" s="16" t="s">
        <v>43</v>
      </c>
    </row>
    <row r="1575" spans="1:14" ht="15" customHeight="1">
      <c r="A1575" s="87" t="s">
        <v>4572</v>
      </c>
      <c r="B1575" s="780">
        <v>1574</v>
      </c>
      <c r="C1575" s="120" t="s">
        <v>4650</v>
      </c>
      <c r="D1575" s="773" t="s">
        <v>72</v>
      </c>
      <c r="E1575" s="773"/>
      <c r="F1575" s="46"/>
      <c r="G1575" s="164" t="s">
        <v>37</v>
      </c>
      <c r="H1575" s="171" t="s">
        <v>3960</v>
      </c>
      <c r="I1575" s="171" t="s">
        <v>3961</v>
      </c>
      <c r="J1575" s="171">
        <v>2018</v>
      </c>
      <c r="K1575" s="164" t="s">
        <v>25</v>
      </c>
      <c r="L1575" s="165" t="s">
        <v>29</v>
      </c>
      <c r="M1575" s="16" t="s">
        <v>4597</v>
      </c>
      <c r="N1575" s="16" t="s">
        <v>43</v>
      </c>
    </row>
    <row r="1576" spans="1:14" ht="15" customHeight="1">
      <c r="A1576" s="87" t="s">
        <v>4572</v>
      </c>
      <c r="B1576" s="780">
        <v>1575</v>
      </c>
      <c r="C1576" s="120" t="s">
        <v>4652</v>
      </c>
      <c r="D1576" s="773" t="s">
        <v>72</v>
      </c>
      <c r="E1576" s="773"/>
      <c r="F1576" s="46"/>
      <c r="G1576" s="164" t="s">
        <v>59</v>
      </c>
      <c r="H1576" s="171" t="s">
        <v>4653</v>
      </c>
      <c r="I1576" s="171" t="s">
        <v>4654</v>
      </c>
      <c r="J1576" s="171">
        <v>2018</v>
      </c>
      <c r="K1576" s="164" t="s">
        <v>5200</v>
      </c>
      <c r="L1576" s="165" t="s">
        <v>5200</v>
      </c>
      <c r="M1576" s="16" t="s">
        <v>4649</v>
      </c>
      <c r="N1576" s="16" t="s">
        <v>1380</v>
      </c>
    </row>
    <row r="1577" spans="1:14" ht="15" customHeight="1">
      <c r="A1577" s="87" t="s">
        <v>4572</v>
      </c>
      <c r="B1577" s="780">
        <v>1576</v>
      </c>
      <c r="C1577" s="120" t="s">
        <v>4656</v>
      </c>
      <c r="D1577" s="537" t="s">
        <v>718</v>
      </c>
      <c r="E1577" s="537"/>
      <c r="F1577" s="46"/>
      <c r="G1577" s="164" t="s">
        <v>5219</v>
      </c>
      <c r="H1577" s="171" t="s">
        <v>292</v>
      </c>
      <c r="I1577" s="171" t="s">
        <v>293</v>
      </c>
      <c r="J1577" s="171">
        <v>2018</v>
      </c>
      <c r="K1577" s="164" t="s">
        <v>5200</v>
      </c>
      <c r="L1577" s="165" t="s">
        <v>30</v>
      </c>
      <c r="M1577" s="16" t="s">
        <v>4597</v>
      </c>
      <c r="N1577" s="16" t="s">
        <v>4658</v>
      </c>
    </row>
    <row r="1578" spans="1:14" ht="15" customHeight="1">
      <c r="A1578" s="87" t="s">
        <v>4572</v>
      </c>
      <c r="B1578" s="780">
        <v>1577</v>
      </c>
      <c r="C1578" s="120" t="s">
        <v>4659</v>
      </c>
      <c r="D1578" s="537" t="s">
        <v>35</v>
      </c>
      <c r="E1578" s="537"/>
      <c r="F1578" s="46"/>
      <c r="G1578" s="164" t="s">
        <v>753</v>
      </c>
      <c r="H1578" s="171" t="s">
        <v>1229</v>
      </c>
      <c r="I1578" s="171" t="s">
        <v>874</v>
      </c>
      <c r="J1578" s="171">
        <v>2018</v>
      </c>
      <c r="K1578" s="164" t="s">
        <v>5200</v>
      </c>
      <c r="L1578" s="165" t="s">
        <v>30</v>
      </c>
      <c r="M1578" s="16" t="s">
        <v>4660</v>
      </c>
      <c r="N1578" s="16" t="s">
        <v>43</v>
      </c>
    </row>
    <row r="1579" spans="1:14" ht="15" customHeight="1">
      <c r="A1579" s="87" t="s">
        <v>4572</v>
      </c>
      <c r="B1579" s="780">
        <v>1578</v>
      </c>
      <c r="C1579" s="120" t="s">
        <v>4661</v>
      </c>
      <c r="D1579" s="537" t="s">
        <v>718</v>
      </c>
      <c r="E1579" s="537"/>
      <c r="F1579" s="46"/>
      <c r="G1579" s="164" t="s">
        <v>5219</v>
      </c>
      <c r="H1579" s="171" t="s">
        <v>336</v>
      </c>
      <c r="I1579" s="171" t="s">
        <v>337</v>
      </c>
      <c r="J1579" s="171">
        <v>2018</v>
      </c>
      <c r="K1579" s="164" t="s">
        <v>5200</v>
      </c>
      <c r="L1579" s="165" t="s">
        <v>31</v>
      </c>
      <c r="M1579" s="16" t="s">
        <v>4663</v>
      </c>
      <c r="N1579" s="16" t="s">
        <v>4658</v>
      </c>
    </row>
    <row r="1580" spans="1:14" ht="15" customHeight="1">
      <c r="A1580" s="87" t="s">
        <v>4572</v>
      </c>
      <c r="B1580" s="780">
        <v>1579</v>
      </c>
      <c r="C1580" s="119" t="s">
        <v>4664</v>
      </c>
      <c r="D1580" s="537" t="s">
        <v>2247</v>
      </c>
      <c r="E1580" s="537"/>
      <c r="F1580" s="46"/>
      <c r="G1580" s="164" t="s">
        <v>3593</v>
      </c>
      <c r="H1580" s="171" t="s">
        <v>4665</v>
      </c>
      <c r="I1580" s="171" t="s">
        <v>4666</v>
      </c>
      <c r="J1580" s="171">
        <v>2018</v>
      </c>
      <c r="K1580" s="164" t="s">
        <v>24</v>
      </c>
      <c r="L1580" s="165" t="s">
        <v>28</v>
      </c>
      <c r="M1580" s="16" t="s">
        <v>4625</v>
      </c>
      <c r="N1580" s="16" t="s">
        <v>43</v>
      </c>
    </row>
    <row r="1581" spans="1:14" ht="15" customHeight="1">
      <c r="A1581" s="87" t="s">
        <v>4572</v>
      </c>
      <c r="B1581" s="780">
        <v>1580</v>
      </c>
      <c r="C1581" s="120" t="s">
        <v>4668</v>
      </c>
      <c r="D1581" s="537" t="s">
        <v>718</v>
      </c>
      <c r="E1581" s="537"/>
      <c r="F1581" s="46"/>
      <c r="G1581" s="164" t="s">
        <v>5240</v>
      </c>
      <c r="H1581" s="171" t="s">
        <v>4669</v>
      </c>
      <c r="I1581" s="171" t="s">
        <v>4670</v>
      </c>
      <c r="J1581" s="171">
        <v>2017</v>
      </c>
      <c r="K1581" s="164" t="s">
        <v>26</v>
      </c>
      <c r="L1581" s="165" t="s">
        <v>30</v>
      </c>
      <c r="M1581" s="16" t="s">
        <v>4672</v>
      </c>
      <c r="N1581" s="16" t="s">
        <v>43</v>
      </c>
    </row>
    <row r="1582" spans="1:14" ht="15" customHeight="1">
      <c r="A1582" s="87" t="s">
        <v>4572</v>
      </c>
      <c r="B1582" s="780">
        <v>1581</v>
      </c>
      <c r="C1582" s="120" t="s">
        <v>4673</v>
      </c>
      <c r="D1582" s="537" t="s">
        <v>718</v>
      </c>
      <c r="E1582" s="537"/>
      <c r="F1582" s="46"/>
      <c r="G1582" s="164" t="s">
        <v>59</v>
      </c>
      <c r="H1582" s="171" t="s">
        <v>500</v>
      </c>
      <c r="I1582" s="171" t="s">
        <v>501</v>
      </c>
      <c r="J1582" s="171">
        <v>2017</v>
      </c>
      <c r="K1582" s="164" t="s">
        <v>27</v>
      </c>
      <c r="L1582" s="165" t="s">
        <v>5200</v>
      </c>
      <c r="M1582" s="16" t="s">
        <v>4675</v>
      </c>
      <c r="N1582" s="16" t="s">
        <v>43</v>
      </c>
    </row>
    <row r="1583" spans="1:14" ht="15" customHeight="1">
      <c r="A1583" s="87" t="s">
        <v>4572</v>
      </c>
      <c r="B1583" s="780">
        <v>1582</v>
      </c>
      <c r="C1583" s="120" t="s">
        <v>4676</v>
      </c>
      <c r="D1583" s="537" t="s">
        <v>718</v>
      </c>
      <c r="E1583" s="537"/>
      <c r="F1583" s="46"/>
      <c r="G1583" s="164" t="s">
        <v>753</v>
      </c>
      <c r="H1583" s="171" t="s">
        <v>2328</v>
      </c>
      <c r="I1583" s="171" t="s">
        <v>800</v>
      </c>
      <c r="J1583" s="171">
        <v>2017</v>
      </c>
      <c r="K1583" s="164" t="s">
        <v>5200</v>
      </c>
      <c r="L1583" s="165" t="s">
        <v>30</v>
      </c>
      <c r="M1583" s="16" t="s">
        <v>4678</v>
      </c>
      <c r="N1583" s="16" t="s">
        <v>43</v>
      </c>
    </row>
    <row r="1584" spans="1:14" ht="15" customHeight="1">
      <c r="A1584" s="87" t="s">
        <v>4572</v>
      </c>
      <c r="B1584" s="780">
        <v>1583</v>
      </c>
      <c r="C1584" s="120" t="s">
        <v>4679</v>
      </c>
      <c r="D1584" s="537" t="s">
        <v>35</v>
      </c>
      <c r="E1584" s="537"/>
      <c r="F1584" s="46"/>
      <c r="G1584" s="164" t="s">
        <v>5219</v>
      </c>
      <c r="H1584" s="171" t="s">
        <v>148</v>
      </c>
      <c r="I1584" s="171" t="s">
        <v>169</v>
      </c>
      <c r="J1584" s="171">
        <v>2017</v>
      </c>
      <c r="K1584" s="164" t="s">
        <v>25</v>
      </c>
      <c r="L1584" s="165" t="s">
        <v>29</v>
      </c>
      <c r="M1584" s="16" t="s">
        <v>4597</v>
      </c>
      <c r="N1584" s="16" t="s">
        <v>43</v>
      </c>
    </row>
    <row r="1585" spans="1:14" ht="15" customHeight="1">
      <c r="A1585" s="87" t="s">
        <v>4572</v>
      </c>
      <c r="B1585" s="780">
        <v>1584</v>
      </c>
      <c r="C1585" s="120" t="s">
        <v>4681</v>
      </c>
      <c r="D1585" s="537" t="s">
        <v>51</v>
      </c>
      <c r="E1585" s="537"/>
      <c r="F1585" s="46"/>
      <c r="G1585" s="164" t="s">
        <v>10999</v>
      </c>
      <c r="H1585" s="171" t="s">
        <v>1512</v>
      </c>
      <c r="I1585" s="171" t="s">
        <v>1513</v>
      </c>
      <c r="J1585" s="171">
        <v>2017</v>
      </c>
      <c r="K1585" s="164" t="s">
        <v>26</v>
      </c>
      <c r="L1585" s="164" t="s">
        <v>30</v>
      </c>
      <c r="M1585" s="16" t="s">
        <v>4682</v>
      </c>
      <c r="N1585" s="16" t="s">
        <v>43</v>
      </c>
    </row>
    <row r="1586" spans="1:14" ht="15" customHeight="1">
      <c r="A1586" s="87" t="s">
        <v>4572</v>
      </c>
      <c r="B1586" s="780">
        <v>1585</v>
      </c>
      <c r="C1586" s="120" t="s">
        <v>4683</v>
      </c>
      <c r="D1586" s="537" t="s">
        <v>718</v>
      </c>
      <c r="E1586" s="537"/>
      <c r="F1586" s="46"/>
      <c r="G1586" s="164" t="s">
        <v>59</v>
      </c>
      <c r="H1586" s="171" t="s">
        <v>1967</v>
      </c>
      <c r="I1586" s="171" t="s">
        <v>621</v>
      </c>
      <c r="J1586" s="171">
        <v>2017</v>
      </c>
      <c r="K1586" s="164" t="s">
        <v>26</v>
      </c>
      <c r="L1586" s="165" t="s">
        <v>5200</v>
      </c>
      <c r="M1586" s="16" t="s">
        <v>4292</v>
      </c>
      <c r="N1586" s="16" t="s">
        <v>43</v>
      </c>
    </row>
    <row r="1587" spans="1:14" ht="15" customHeight="1">
      <c r="A1587" s="87" t="s">
        <v>4572</v>
      </c>
      <c r="B1587" s="780">
        <v>1586</v>
      </c>
      <c r="C1587" s="120" t="s">
        <v>4684</v>
      </c>
      <c r="D1587" s="537" t="s">
        <v>718</v>
      </c>
      <c r="E1587" s="537"/>
      <c r="F1587" s="46"/>
      <c r="G1587" s="164" t="s">
        <v>59</v>
      </c>
      <c r="H1587" s="171" t="s">
        <v>523</v>
      </c>
      <c r="I1587" s="171" t="s">
        <v>447</v>
      </c>
      <c r="J1587" s="171">
        <v>2017</v>
      </c>
      <c r="K1587" s="164" t="s">
        <v>27</v>
      </c>
      <c r="L1587" s="165" t="s">
        <v>5200</v>
      </c>
      <c r="M1587" s="16" t="s">
        <v>4686</v>
      </c>
      <c r="N1587" s="16" t="s">
        <v>43</v>
      </c>
    </row>
    <row r="1588" spans="1:14" ht="15" customHeight="1">
      <c r="A1588" s="87" t="s">
        <v>4572</v>
      </c>
      <c r="B1588" s="780">
        <v>1587</v>
      </c>
      <c r="C1588" s="120" t="s">
        <v>4687</v>
      </c>
      <c r="D1588" s="537" t="s">
        <v>718</v>
      </c>
      <c r="E1588" s="537"/>
      <c r="F1588" s="46"/>
      <c r="G1588" s="164" t="s">
        <v>59</v>
      </c>
      <c r="H1588" s="171" t="s">
        <v>523</v>
      </c>
      <c r="I1588" s="171" t="s">
        <v>447</v>
      </c>
      <c r="J1588" s="171">
        <v>2017</v>
      </c>
      <c r="K1588" s="164" t="s">
        <v>27</v>
      </c>
      <c r="L1588" s="165" t="s">
        <v>5200</v>
      </c>
      <c r="M1588" s="16" t="s">
        <v>4689</v>
      </c>
      <c r="N1588" s="16" t="s">
        <v>43</v>
      </c>
    </row>
    <row r="1589" spans="1:14" ht="15" customHeight="1">
      <c r="A1589" s="87" t="s">
        <v>4572</v>
      </c>
      <c r="B1589" s="780">
        <v>1588</v>
      </c>
      <c r="C1589" s="120" t="s">
        <v>4690</v>
      </c>
      <c r="D1589" s="537" t="s">
        <v>51</v>
      </c>
      <c r="E1589" s="537"/>
      <c r="F1589" s="46"/>
      <c r="G1589" s="164" t="s">
        <v>5219</v>
      </c>
      <c r="H1589" s="171" t="s">
        <v>336</v>
      </c>
      <c r="I1589" s="171" t="s">
        <v>337</v>
      </c>
      <c r="J1589" s="171">
        <v>2017</v>
      </c>
      <c r="K1589" s="164" t="s">
        <v>26</v>
      </c>
      <c r="L1589" s="165" t="s">
        <v>30</v>
      </c>
      <c r="M1589" s="16" t="s">
        <v>4692</v>
      </c>
      <c r="N1589" s="16" t="s">
        <v>4658</v>
      </c>
    </row>
    <row r="1590" spans="1:14" ht="15" customHeight="1">
      <c r="A1590" s="87" t="s">
        <v>4572</v>
      </c>
      <c r="B1590" s="780">
        <v>1589</v>
      </c>
      <c r="C1590" s="120" t="s">
        <v>4693</v>
      </c>
      <c r="D1590" s="537" t="s">
        <v>718</v>
      </c>
      <c r="E1590" s="537"/>
      <c r="F1590" s="46"/>
      <c r="G1590" s="164" t="s">
        <v>10999</v>
      </c>
      <c r="H1590" s="171" t="s">
        <v>1512</v>
      </c>
      <c r="I1590" s="171" t="s">
        <v>1513</v>
      </c>
      <c r="J1590" s="171">
        <v>2017</v>
      </c>
      <c r="K1590" s="164" t="s">
        <v>26</v>
      </c>
      <c r="L1590" s="165" t="s">
        <v>30</v>
      </c>
      <c r="M1590" s="16" t="s">
        <v>4694</v>
      </c>
      <c r="N1590" s="16" t="s">
        <v>43</v>
      </c>
    </row>
    <row r="1591" spans="1:14" ht="15" customHeight="1">
      <c r="A1591" s="87" t="s">
        <v>4572</v>
      </c>
      <c r="B1591" s="780">
        <v>1590</v>
      </c>
      <c r="C1591" s="120" t="s">
        <v>4695</v>
      </c>
      <c r="D1591" s="537" t="s">
        <v>718</v>
      </c>
      <c r="E1591" s="537"/>
      <c r="F1591" s="46"/>
      <c r="G1591" s="164" t="s">
        <v>59</v>
      </c>
      <c r="H1591" s="171" t="s">
        <v>523</v>
      </c>
      <c r="I1591" s="171" t="s">
        <v>447</v>
      </c>
      <c r="J1591" s="171">
        <v>2017</v>
      </c>
      <c r="K1591" s="164" t="s">
        <v>27</v>
      </c>
      <c r="L1591" s="165" t="s">
        <v>5200</v>
      </c>
      <c r="M1591" s="16" t="s">
        <v>3356</v>
      </c>
      <c r="N1591" s="16" t="s">
        <v>1380</v>
      </c>
    </row>
    <row r="1592" spans="1:14" ht="15" customHeight="1">
      <c r="A1592" s="87" t="s">
        <v>4572</v>
      </c>
      <c r="B1592" s="780">
        <v>1591</v>
      </c>
      <c r="C1592" s="120" t="s">
        <v>4697</v>
      </c>
      <c r="D1592" s="537" t="s">
        <v>718</v>
      </c>
      <c r="E1592" s="537"/>
      <c r="F1592" s="46"/>
      <c r="G1592" s="164" t="s">
        <v>59</v>
      </c>
      <c r="H1592" s="171" t="s">
        <v>523</v>
      </c>
      <c r="I1592" s="171" t="s">
        <v>447</v>
      </c>
      <c r="J1592" s="171">
        <v>2017</v>
      </c>
      <c r="K1592" s="164" t="s">
        <v>27</v>
      </c>
      <c r="L1592" s="165" t="s">
        <v>5200</v>
      </c>
      <c r="M1592" s="16" t="s">
        <v>4698</v>
      </c>
      <c r="N1592" s="16"/>
    </row>
    <row r="1593" spans="1:14" ht="15" customHeight="1">
      <c r="A1593" s="87" t="s">
        <v>4572</v>
      </c>
      <c r="B1593" s="780">
        <v>1592</v>
      </c>
      <c r="C1593" s="120" t="s">
        <v>4699</v>
      </c>
      <c r="D1593" s="537" t="s">
        <v>51</v>
      </c>
      <c r="E1593" s="537"/>
      <c r="F1593" s="46"/>
      <c r="G1593" s="164" t="s">
        <v>59</v>
      </c>
      <c r="H1593" s="171" t="s">
        <v>523</v>
      </c>
      <c r="I1593" s="171" t="s">
        <v>447</v>
      </c>
      <c r="J1593" s="171">
        <v>2017</v>
      </c>
      <c r="K1593" s="164" t="s">
        <v>27</v>
      </c>
      <c r="L1593" s="165" t="s">
        <v>5200</v>
      </c>
      <c r="M1593" s="16" t="s">
        <v>3356</v>
      </c>
      <c r="N1593" s="16" t="s">
        <v>43</v>
      </c>
    </row>
    <row r="1594" spans="1:14" ht="15" customHeight="1">
      <c r="A1594" s="87" t="s">
        <v>4572</v>
      </c>
      <c r="B1594" s="780">
        <v>1593</v>
      </c>
      <c r="C1594" s="120" t="s">
        <v>4700</v>
      </c>
      <c r="D1594" s="537" t="s">
        <v>718</v>
      </c>
      <c r="E1594" s="537"/>
      <c r="F1594" s="46"/>
      <c r="G1594" s="164" t="s">
        <v>298</v>
      </c>
      <c r="H1594" s="171" t="s">
        <v>299</v>
      </c>
      <c r="I1594" s="171" t="s">
        <v>300</v>
      </c>
      <c r="J1594" s="171">
        <v>2017</v>
      </c>
      <c r="K1594" s="164" t="s">
        <v>25</v>
      </c>
      <c r="L1594" s="165" t="s">
        <v>31</v>
      </c>
      <c r="M1594" s="16" t="s">
        <v>4701</v>
      </c>
      <c r="N1594" s="16" t="s">
        <v>43</v>
      </c>
    </row>
    <row r="1595" spans="1:14" ht="15" customHeight="1">
      <c r="A1595" s="87" t="s">
        <v>4572</v>
      </c>
      <c r="B1595" s="780">
        <v>1594</v>
      </c>
      <c r="C1595" s="120" t="s">
        <v>4702</v>
      </c>
      <c r="D1595" s="537" t="s">
        <v>718</v>
      </c>
      <c r="E1595" s="537"/>
      <c r="F1595" s="46"/>
      <c r="G1595" s="164" t="s">
        <v>59</v>
      </c>
      <c r="H1595" s="171" t="s">
        <v>523</v>
      </c>
      <c r="I1595" s="171" t="s">
        <v>447</v>
      </c>
      <c r="J1595" s="171">
        <v>2017</v>
      </c>
      <c r="K1595" s="164" t="s">
        <v>27</v>
      </c>
      <c r="L1595" s="165" t="s">
        <v>5200</v>
      </c>
      <c r="M1595" s="16" t="s">
        <v>4675</v>
      </c>
      <c r="N1595" s="16" t="s">
        <v>43</v>
      </c>
    </row>
    <row r="1596" spans="1:14" ht="15" customHeight="1">
      <c r="A1596" s="87" t="s">
        <v>4572</v>
      </c>
      <c r="B1596" s="780">
        <v>1595</v>
      </c>
      <c r="C1596" s="120" t="s">
        <v>4703</v>
      </c>
      <c r="D1596" s="537" t="s">
        <v>718</v>
      </c>
      <c r="E1596" s="537"/>
      <c r="F1596" s="46"/>
      <c r="G1596" s="164" t="s">
        <v>5240</v>
      </c>
      <c r="H1596" s="171" t="s">
        <v>4704</v>
      </c>
      <c r="I1596" s="171" t="s">
        <v>4670</v>
      </c>
      <c r="J1596" s="171">
        <v>2017</v>
      </c>
      <c r="K1596" s="164" t="s">
        <v>26</v>
      </c>
      <c r="L1596" s="165" t="s">
        <v>30</v>
      </c>
      <c r="M1596" s="16" t="s">
        <v>4705</v>
      </c>
      <c r="N1596" s="16" t="s">
        <v>43</v>
      </c>
    </row>
    <row r="1597" spans="1:14" ht="15" customHeight="1">
      <c r="A1597" s="87" t="s">
        <v>4572</v>
      </c>
      <c r="B1597" s="780">
        <v>1596</v>
      </c>
      <c r="C1597" s="120" t="s">
        <v>4706</v>
      </c>
      <c r="D1597" s="537" t="s">
        <v>718</v>
      </c>
      <c r="E1597" s="537"/>
      <c r="F1597" s="46"/>
      <c r="G1597" s="164" t="s">
        <v>298</v>
      </c>
      <c r="H1597" s="171" t="s">
        <v>1396</v>
      </c>
      <c r="I1597" s="171" t="s">
        <v>1397</v>
      </c>
      <c r="J1597" s="171">
        <v>2017</v>
      </c>
      <c r="K1597" s="164" t="s">
        <v>26</v>
      </c>
      <c r="L1597" s="165" t="s">
        <v>31</v>
      </c>
      <c r="M1597" s="16" t="s">
        <v>4707</v>
      </c>
      <c r="N1597" s="16" t="s">
        <v>43</v>
      </c>
    </row>
    <row r="1598" spans="1:14" ht="15" customHeight="1">
      <c r="A1598" s="87" t="s">
        <v>4572</v>
      </c>
      <c r="B1598" s="780">
        <v>1597</v>
      </c>
      <c r="C1598" s="120" t="s">
        <v>4708</v>
      </c>
      <c r="D1598" s="537" t="s">
        <v>35</v>
      </c>
      <c r="E1598" s="537"/>
      <c r="F1598" s="46"/>
      <c r="G1598" s="164" t="s">
        <v>5219</v>
      </c>
      <c r="H1598" s="171" t="s">
        <v>148</v>
      </c>
      <c r="I1598" s="171" t="s">
        <v>149</v>
      </c>
      <c r="J1598" s="171">
        <v>2017</v>
      </c>
      <c r="K1598" s="164" t="s">
        <v>24</v>
      </c>
      <c r="L1598" s="165" t="s">
        <v>29</v>
      </c>
      <c r="M1598" s="16" t="s">
        <v>4709</v>
      </c>
      <c r="N1598" s="16" t="s">
        <v>43</v>
      </c>
    </row>
    <row r="1599" spans="1:14" ht="15" customHeight="1">
      <c r="A1599" s="87" t="s">
        <v>4572</v>
      </c>
      <c r="B1599" s="780">
        <v>1598</v>
      </c>
      <c r="C1599" s="120" t="s">
        <v>4710</v>
      </c>
      <c r="D1599" s="537" t="s">
        <v>35</v>
      </c>
      <c r="E1599" s="537"/>
      <c r="F1599" s="46"/>
      <c r="G1599" s="164" t="s">
        <v>59</v>
      </c>
      <c r="H1599" s="171" t="s">
        <v>4711</v>
      </c>
      <c r="I1599" s="171" t="s">
        <v>4712</v>
      </c>
      <c r="J1599" s="171">
        <v>2017</v>
      </c>
      <c r="K1599" s="164" t="s">
        <v>5200</v>
      </c>
      <c r="L1599" s="165" t="s">
        <v>5200</v>
      </c>
      <c r="M1599" s="16" t="s">
        <v>4714</v>
      </c>
      <c r="N1599" s="16" t="s">
        <v>43</v>
      </c>
    </row>
    <row r="1600" spans="1:14" ht="15" customHeight="1">
      <c r="A1600" s="87" t="s">
        <v>4572</v>
      </c>
      <c r="B1600" s="780">
        <v>1599</v>
      </c>
      <c r="C1600" s="120" t="s">
        <v>4715</v>
      </c>
      <c r="D1600" s="537" t="s">
        <v>718</v>
      </c>
      <c r="E1600" s="537"/>
      <c r="F1600" s="46"/>
      <c r="G1600" s="164" t="s">
        <v>59</v>
      </c>
      <c r="H1600" s="171" t="s">
        <v>4716</v>
      </c>
      <c r="I1600" s="171" t="s">
        <v>837</v>
      </c>
      <c r="J1600" s="171">
        <v>2017</v>
      </c>
      <c r="K1600" s="164" t="s">
        <v>27</v>
      </c>
      <c r="L1600" s="165" t="s">
        <v>5200</v>
      </c>
      <c r="M1600" s="16" t="s">
        <v>4718</v>
      </c>
      <c r="N1600" s="16" t="s">
        <v>43</v>
      </c>
    </row>
    <row r="1601" spans="1:14" ht="15" customHeight="1">
      <c r="A1601" s="87" t="s">
        <v>4572</v>
      </c>
      <c r="B1601" s="780">
        <v>1600</v>
      </c>
      <c r="C1601" s="120" t="s">
        <v>4719</v>
      </c>
      <c r="D1601" s="537" t="s">
        <v>718</v>
      </c>
      <c r="E1601" s="537"/>
      <c r="F1601" s="46"/>
      <c r="G1601" s="164" t="s">
        <v>59</v>
      </c>
      <c r="H1601" s="171" t="s">
        <v>1967</v>
      </c>
      <c r="I1601" s="171" t="s">
        <v>621</v>
      </c>
      <c r="J1601" s="171">
        <v>2017</v>
      </c>
      <c r="K1601" s="164" t="s">
        <v>26</v>
      </c>
      <c r="L1601" s="165" t="s">
        <v>5200</v>
      </c>
      <c r="M1601" s="16" t="s">
        <v>4675</v>
      </c>
      <c r="N1601" s="16" t="s">
        <v>43</v>
      </c>
    </row>
    <row r="1602" spans="1:14" ht="15" customHeight="1">
      <c r="A1602" s="87" t="s">
        <v>4572</v>
      </c>
      <c r="B1602" s="780">
        <v>1601</v>
      </c>
      <c r="C1602" s="120" t="s">
        <v>4720</v>
      </c>
      <c r="D1602" s="537" t="s">
        <v>718</v>
      </c>
      <c r="E1602" s="537"/>
      <c r="F1602" s="46"/>
      <c r="G1602" s="164" t="s">
        <v>5219</v>
      </c>
      <c r="H1602" s="171" t="s">
        <v>1890</v>
      </c>
      <c r="I1602" s="171" t="s">
        <v>337</v>
      </c>
      <c r="J1602" s="171">
        <v>2017</v>
      </c>
      <c r="K1602" s="164" t="s">
        <v>26</v>
      </c>
      <c r="L1602" s="165" t="s">
        <v>30</v>
      </c>
      <c r="M1602" s="16" t="s">
        <v>4721</v>
      </c>
      <c r="N1602" s="16" t="s">
        <v>43</v>
      </c>
    </row>
    <row r="1603" spans="1:14" ht="15" customHeight="1">
      <c r="A1603" s="87" t="s">
        <v>4572</v>
      </c>
      <c r="B1603" s="780">
        <v>1602</v>
      </c>
      <c r="C1603" s="120" t="s">
        <v>4722</v>
      </c>
      <c r="D1603" s="537" t="s">
        <v>51</v>
      </c>
      <c r="E1603" s="537"/>
      <c r="F1603" s="46"/>
      <c r="G1603" s="164" t="s">
        <v>5219</v>
      </c>
      <c r="H1603" s="171" t="s">
        <v>175</v>
      </c>
      <c r="I1603" s="171" t="s">
        <v>272</v>
      </c>
      <c r="J1603" s="171">
        <v>2017</v>
      </c>
      <c r="K1603" s="164" t="s">
        <v>24</v>
      </c>
      <c r="L1603" s="165" t="s">
        <v>29</v>
      </c>
      <c r="M1603" s="16" t="s">
        <v>4723</v>
      </c>
      <c r="N1603" s="16" t="s">
        <v>43</v>
      </c>
    </row>
    <row r="1604" spans="1:14" ht="15" customHeight="1">
      <c r="A1604" s="87" t="s">
        <v>4572</v>
      </c>
      <c r="B1604" s="780">
        <v>1603</v>
      </c>
      <c r="C1604" s="120" t="s">
        <v>3269</v>
      </c>
      <c r="D1604" s="537" t="s">
        <v>51</v>
      </c>
      <c r="E1604" s="537"/>
      <c r="F1604" s="46"/>
      <c r="G1604" s="164" t="s">
        <v>5219</v>
      </c>
      <c r="H1604" s="171" t="s">
        <v>175</v>
      </c>
      <c r="I1604" s="171" t="s">
        <v>272</v>
      </c>
      <c r="J1604" s="171">
        <v>2017</v>
      </c>
      <c r="K1604" s="164" t="s">
        <v>24</v>
      </c>
      <c r="L1604" s="165" t="s">
        <v>29</v>
      </c>
      <c r="M1604" s="16" t="s">
        <v>4724</v>
      </c>
      <c r="N1604" s="16" t="s">
        <v>43</v>
      </c>
    </row>
    <row r="1605" spans="1:14" ht="15" customHeight="1">
      <c r="A1605" s="87" t="s">
        <v>4572</v>
      </c>
      <c r="B1605" s="780">
        <v>1604</v>
      </c>
      <c r="C1605" s="120" t="s">
        <v>4725</v>
      </c>
      <c r="D1605" s="537" t="s">
        <v>2247</v>
      </c>
      <c r="E1605" s="537"/>
      <c r="F1605" s="46"/>
      <c r="G1605" s="164" t="s">
        <v>59</v>
      </c>
      <c r="H1605" s="171" t="s">
        <v>4711</v>
      </c>
      <c r="I1605" s="171" t="s">
        <v>4726</v>
      </c>
      <c r="J1605" s="171">
        <v>2017</v>
      </c>
      <c r="K1605" s="164" t="s">
        <v>5200</v>
      </c>
      <c r="L1605" s="165" t="s">
        <v>5200</v>
      </c>
      <c r="M1605" s="16" t="s">
        <v>4728</v>
      </c>
      <c r="N1605" s="16" t="s">
        <v>43</v>
      </c>
    </row>
    <row r="1606" spans="1:14" ht="15" customHeight="1">
      <c r="A1606" s="87" t="s">
        <v>4572</v>
      </c>
      <c r="B1606" s="780">
        <v>1605</v>
      </c>
      <c r="C1606" s="120" t="s">
        <v>4729</v>
      </c>
      <c r="D1606" s="537" t="s">
        <v>718</v>
      </c>
      <c r="E1606" s="537"/>
      <c r="F1606" s="46"/>
      <c r="G1606" s="164" t="s">
        <v>59</v>
      </c>
      <c r="H1606" s="171" t="s">
        <v>523</v>
      </c>
      <c r="I1606" s="171" t="s">
        <v>447</v>
      </c>
      <c r="J1606" s="171">
        <v>2016</v>
      </c>
      <c r="K1606" s="164" t="s">
        <v>27</v>
      </c>
      <c r="L1606" s="165" t="s">
        <v>5200</v>
      </c>
      <c r="M1606" s="16" t="s">
        <v>4675</v>
      </c>
      <c r="N1606" s="16" t="s">
        <v>1380</v>
      </c>
    </row>
    <row r="1607" spans="1:14" ht="15" customHeight="1">
      <c r="A1607" s="87" t="s">
        <v>4572</v>
      </c>
      <c r="B1607" s="780">
        <v>1606</v>
      </c>
      <c r="C1607" s="120" t="s">
        <v>4730</v>
      </c>
      <c r="D1607" s="537" t="s">
        <v>72</v>
      </c>
      <c r="E1607" s="537"/>
      <c r="F1607" s="46"/>
      <c r="G1607" s="164" t="s">
        <v>753</v>
      </c>
      <c r="H1607" s="171" t="s">
        <v>1229</v>
      </c>
      <c r="I1607" s="171" t="s">
        <v>874</v>
      </c>
      <c r="J1607" s="171">
        <v>2016</v>
      </c>
      <c r="K1607" s="164" t="s">
        <v>27</v>
      </c>
      <c r="L1607" s="165" t="s">
        <v>31</v>
      </c>
      <c r="M1607" s="16" t="s">
        <v>4731</v>
      </c>
      <c r="N1607" s="16" t="s">
        <v>43</v>
      </c>
    </row>
    <row r="1608" spans="1:14" ht="15" customHeight="1">
      <c r="A1608" s="87" t="s">
        <v>4572</v>
      </c>
      <c r="B1608" s="780">
        <v>1607</v>
      </c>
      <c r="C1608" s="120" t="s">
        <v>4732</v>
      </c>
      <c r="D1608" s="537" t="s">
        <v>718</v>
      </c>
      <c r="E1608" s="537"/>
      <c r="F1608" s="46"/>
      <c r="G1608" s="164" t="s">
        <v>59</v>
      </c>
      <c r="H1608" s="171" t="s">
        <v>523</v>
      </c>
      <c r="I1608" s="171" t="s">
        <v>447</v>
      </c>
      <c r="J1608" s="171">
        <v>2016</v>
      </c>
      <c r="K1608" s="164" t="s">
        <v>27</v>
      </c>
      <c r="L1608" s="165" t="s">
        <v>5200</v>
      </c>
      <c r="M1608" s="16" t="s">
        <v>4734</v>
      </c>
      <c r="N1608" s="16" t="s">
        <v>43</v>
      </c>
    </row>
    <row r="1609" spans="1:14" ht="15" customHeight="1">
      <c r="A1609" s="87" t="s">
        <v>4572</v>
      </c>
      <c r="B1609" s="780">
        <v>1608</v>
      </c>
      <c r="C1609" s="120" t="s">
        <v>4735</v>
      </c>
      <c r="D1609" s="537" t="s">
        <v>718</v>
      </c>
      <c r="E1609" s="537"/>
      <c r="F1609" s="46"/>
      <c r="G1609" s="164" t="s">
        <v>59</v>
      </c>
      <c r="H1609" s="171" t="s">
        <v>523</v>
      </c>
      <c r="I1609" s="171" t="s">
        <v>447</v>
      </c>
      <c r="J1609" s="171">
        <v>2016</v>
      </c>
      <c r="K1609" s="164" t="s">
        <v>27</v>
      </c>
      <c r="L1609" s="165" t="s">
        <v>5200</v>
      </c>
      <c r="M1609" s="16" t="s">
        <v>4649</v>
      </c>
      <c r="N1609" s="16" t="s">
        <v>1380</v>
      </c>
    </row>
    <row r="1610" spans="1:14" ht="15" customHeight="1">
      <c r="A1610" s="87" t="s">
        <v>4572</v>
      </c>
      <c r="B1610" s="780">
        <v>1609</v>
      </c>
      <c r="C1610" s="120" t="s">
        <v>4737</v>
      </c>
      <c r="D1610" s="537" t="s">
        <v>718</v>
      </c>
      <c r="E1610" s="537"/>
      <c r="F1610" s="46"/>
      <c r="G1610" s="164" t="s">
        <v>59</v>
      </c>
      <c r="H1610" s="171" t="s">
        <v>523</v>
      </c>
      <c r="I1610" s="171" t="s">
        <v>447</v>
      </c>
      <c r="J1610" s="171">
        <v>2016</v>
      </c>
      <c r="K1610" s="164" t="s">
        <v>27</v>
      </c>
      <c r="L1610" s="165" t="s">
        <v>5200</v>
      </c>
      <c r="M1610" s="16" t="s">
        <v>4675</v>
      </c>
      <c r="N1610" s="16" t="s">
        <v>43</v>
      </c>
    </row>
    <row r="1611" spans="1:14" ht="15" customHeight="1">
      <c r="A1611" s="87" t="s">
        <v>4572</v>
      </c>
      <c r="B1611" s="780">
        <v>1610</v>
      </c>
      <c r="C1611" s="120" t="s">
        <v>4738</v>
      </c>
      <c r="D1611" s="537" t="s">
        <v>718</v>
      </c>
      <c r="E1611" s="537"/>
      <c r="F1611" s="46"/>
      <c r="G1611" s="164" t="s">
        <v>10999</v>
      </c>
      <c r="H1611" s="171" t="s">
        <v>1512</v>
      </c>
      <c r="I1611" s="171" t="s">
        <v>1513</v>
      </c>
      <c r="J1611" s="171">
        <v>2016</v>
      </c>
      <c r="K1611" s="164" t="s">
        <v>26</v>
      </c>
      <c r="L1611" s="165" t="s">
        <v>30</v>
      </c>
      <c r="M1611" s="16" t="s">
        <v>4309</v>
      </c>
      <c r="N1611" s="16" t="s">
        <v>43</v>
      </c>
    </row>
    <row r="1612" spans="1:14" ht="15" customHeight="1">
      <c r="A1612" s="87" t="s">
        <v>4572</v>
      </c>
      <c r="B1612" s="780">
        <v>1611</v>
      </c>
      <c r="C1612" s="120" t="s">
        <v>4739</v>
      </c>
      <c r="D1612" s="537" t="s">
        <v>718</v>
      </c>
      <c r="E1612" s="537"/>
      <c r="F1612" s="46"/>
      <c r="G1612" s="164" t="s">
        <v>2560</v>
      </c>
      <c r="H1612" s="171" t="s">
        <v>2914</v>
      </c>
      <c r="I1612" s="171" t="s">
        <v>2562</v>
      </c>
      <c r="J1612" s="171">
        <v>2016</v>
      </c>
      <c r="K1612" s="164" t="s">
        <v>27</v>
      </c>
      <c r="L1612" s="165" t="s">
        <v>5200</v>
      </c>
      <c r="M1612" s="16" t="s">
        <v>4740</v>
      </c>
      <c r="N1612" s="16" t="s">
        <v>43</v>
      </c>
    </row>
    <row r="1613" spans="1:14" ht="15" customHeight="1">
      <c r="A1613" s="87" t="s">
        <v>4572</v>
      </c>
      <c r="B1613" s="780">
        <v>1612</v>
      </c>
      <c r="C1613" s="120" t="s">
        <v>4741</v>
      </c>
      <c r="D1613" s="537" t="s">
        <v>718</v>
      </c>
      <c r="E1613" s="537"/>
      <c r="F1613" s="46"/>
      <c r="G1613" s="164" t="s">
        <v>59</v>
      </c>
      <c r="H1613" s="171" t="s">
        <v>523</v>
      </c>
      <c r="I1613" s="171" t="s">
        <v>447</v>
      </c>
      <c r="J1613" s="171">
        <v>2016</v>
      </c>
      <c r="K1613" s="164" t="s">
        <v>27</v>
      </c>
      <c r="L1613" s="165" t="s">
        <v>5200</v>
      </c>
      <c r="M1613" s="16" t="s">
        <v>4743</v>
      </c>
      <c r="N1613" s="16" t="s">
        <v>43</v>
      </c>
    </row>
    <row r="1614" spans="1:14" ht="15" customHeight="1">
      <c r="A1614" s="87" t="s">
        <v>4572</v>
      </c>
      <c r="B1614" s="780">
        <v>1613</v>
      </c>
      <c r="C1614" s="120" t="s">
        <v>4744</v>
      </c>
      <c r="D1614" s="537" t="s">
        <v>718</v>
      </c>
      <c r="E1614" s="537"/>
      <c r="F1614" s="46"/>
      <c r="G1614" s="164" t="s">
        <v>59</v>
      </c>
      <c r="H1614" s="171" t="s">
        <v>523</v>
      </c>
      <c r="I1614" s="171" t="s">
        <v>447</v>
      </c>
      <c r="J1614" s="171">
        <v>2016</v>
      </c>
      <c r="K1614" s="164" t="s">
        <v>27</v>
      </c>
      <c r="L1614" s="165" t="s">
        <v>5200</v>
      </c>
      <c r="M1614" s="16" t="s">
        <v>4675</v>
      </c>
      <c r="N1614" s="16" t="s">
        <v>43</v>
      </c>
    </row>
    <row r="1615" spans="1:14" ht="15" customHeight="1">
      <c r="A1615" s="87" t="s">
        <v>4572</v>
      </c>
      <c r="B1615" s="780">
        <v>1614</v>
      </c>
      <c r="C1615" s="120" t="s">
        <v>4745</v>
      </c>
      <c r="D1615" s="537" t="s">
        <v>718</v>
      </c>
      <c r="E1615" s="537"/>
      <c r="F1615" s="46"/>
      <c r="G1615" s="164" t="s">
        <v>59</v>
      </c>
      <c r="H1615" s="171" t="s">
        <v>523</v>
      </c>
      <c r="I1615" s="171" t="s">
        <v>447</v>
      </c>
      <c r="J1615" s="171">
        <v>2016</v>
      </c>
      <c r="K1615" s="164" t="s">
        <v>27</v>
      </c>
      <c r="L1615" s="165" t="s">
        <v>5200</v>
      </c>
      <c r="M1615" s="16" t="s">
        <v>4731</v>
      </c>
      <c r="N1615" s="16" t="s">
        <v>43</v>
      </c>
    </row>
    <row r="1616" spans="1:14" ht="15" customHeight="1">
      <c r="A1616" s="87" t="s">
        <v>4572</v>
      </c>
      <c r="B1616" s="780">
        <v>1615</v>
      </c>
      <c r="C1616" s="120" t="s">
        <v>4746</v>
      </c>
      <c r="D1616" s="537" t="s">
        <v>718</v>
      </c>
      <c r="E1616" s="537"/>
      <c r="F1616" s="46"/>
      <c r="G1616" s="164" t="s">
        <v>753</v>
      </c>
      <c r="H1616" s="171" t="s">
        <v>2328</v>
      </c>
      <c r="I1616" s="171" t="s">
        <v>800</v>
      </c>
      <c r="J1616" s="171">
        <v>2016</v>
      </c>
      <c r="K1616" s="164" t="s">
        <v>26</v>
      </c>
      <c r="L1616" s="165" t="s">
        <v>30</v>
      </c>
      <c r="M1616" s="16" t="s">
        <v>4330</v>
      </c>
      <c r="N1616" s="16" t="s">
        <v>43</v>
      </c>
    </row>
    <row r="1617" spans="1:14" ht="15" customHeight="1">
      <c r="A1617" s="87" t="s">
        <v>4572</v>
      </c>
      <c r="B1617" s="780">
        <v>1616</v>
      </c>
      <c r="C1617" s="120" t="s">
        <v>3399</v>
      </c>
      <c r="D1617" s="537" t="s">
        <v>51</v>
      </c>
      <c r="E1617" s="537"/>
      <c r="F1617" s="46"/>
      <c r="G1617" s="164" t="s">
        <v>5219</v>
      </c>
      <c r="H1617" s="171" t="s">
        <v>175</v>
      </c>
      <c r="I1617" s="171" t="s">
        <v>272</v>
      </c>
      <c r="J1617" s="171">
        <v>2016</v>
      </c>
      <c r="K1617" s="164" t="s">
        <v>25</v>
      </c>
      <c r="L1617" s="165" t="s">
        <v>29</v>
      </c>
      <c r="M1617" s="16" t="s">
        <v>4747</v>
      </c>
      <c r="N1617" s="16" t="s">
        <v>43</v>
      </c>
    </row>
    <row r="1618" spans="1:14" ht="15" customHeight="1">
      <c r="A1618" s="87" t="s">
        <v>4572</v>
      </c>
      <c r="B1618" s="780">
        <v>1617</v>
      </c>
      <c r="C1618" s="120" t="s">
        <v>3366</v>
      </c>
      <c r="D1618" s="537" t="s">
        <v>718</v>
      </c>
      <c r="E1618" s="537" t="s">
        <v>35</v>
      </c>
      <c r="F1618" s="46"/>
      <c r="G1618" s="164" t="s">
        <v>5219</v>
      </c>
      <c r="H1618" s="171" t="s">
        <v>148</v>
      </c>
      <c r="I1618" s="171" t="s">
        <v>149</v>
      </c>
      <c r="J1618" s="171">
        <v>2016</v>
      </c>
      <c r="K1618" s="164" t="s">
        <v>25</v>
      </c>
      <c r="L1618" s="165" t="s">
        <v>29</v>
      </c>
      <c r="M1618" s="16" t="s">
        <v>4748</v>
      </c>
      <c r="N1618" s="16" t="s">
        <v>43</v>
      </c>
    </row>
    <row r="1619" spans="1:14" ht="15" customHeight="1">
      <c r="A1619" s="87" t="s">
        <v>4572</v>
      </c>
      <c r="B1619" s="780">
        <v>1618</v>
      </c>
      <c r="C1619" s="120" t="s">
        <v>4749</v>
      </c>
      <c r="D1619" s="537" t="s">
        <v>718</v>
      </c>
      <c r="E1619" s="537"/>
      <c r="F1619" s="46"/>
      <c r="G1619" s="164" t="s">
        <v>59</v>
      </c>
      <c r="H1619" s="171" t="s">
        <v>523</v>
      </c>
      <c r="I1619" s="171" t="s">
        <v>447</v>
      </c>
      <c r="J1619" s="171">
        <v>2016</v>
      </c>
      <c r="K1619" s="164" t="s">
        <v>27</v>
      </c>
      <c r="L1619" s="165" t="s">
        <v>5200</v>
      </c>
      <c r="M1619" s="16" t="s">
        <v>4751</v>
      </c>
      <c r="N1619" s="16" t="s">
        <v>43</v>
      </c>
    </row>
    <row r="1620" spans="1:14" ht="15" customHeight="1">
      <c r="A1620" s="87" t="s">
        <v>4572</v>
      </c>
      <c r="B1620" s="780">
        <v>1619</v>
      </c>
      <c r="C1620" s="120" t="s">
        <v>4752</v>
      </c>
      <c r="D1620" s="537" t="s">
        <v>72</v>
      </c>
      <c r="E1620" s="537"/>
      <c r="F1620" s="46"/>
      <c r="G1620" s="164" t="s">
        <v>59</v>
      </c>
      <c r="H1620" s="171" t="s">
        <v>4753</v>
      </c>
      <c r="I1620" s="171" t="s">
        <v>4754</v>
      </c>
      <c r="J1620" s="171">
        <v>2016</v>
      </c>
      <c r="K1620" s="164" t="s">
        <v>27</v>
      </c>
      <c r="L1620" s="165" t="s">
        <v>5200</v>
      </c>
      <c r="M1620" s="16" t="s">
        <v>4756</v>
      </c>
      <c r="N1620" s="16" t="s">
        <v>43</v>
      </c>
    </row>
    <row r="1621" spans="1:14" ht="15" customHeight="1">
      <c r="A1621" s="87" t="s">
        <v>4572</v>
      </c>
      <c r="B1621" s="780">
        <v>1620</v>
      </c>
      <c r="C1621" s="120" t="s">
        <v>4757</v>
      </c>
      <c r="D1621" s="537" t="s">
        <v>2247</v>
      </c>
      <c r="E1621" s="537"/>
      <c r="F1621" s="46"/>
      <c r="G1621" s="164" t="s">
        <v>59</v>
      </c>
      <c r="H1621" s="171" t="s">
        <v>4711</v>
      </c>
      <c r="I1621" s="171" t="s">
        <v>4712</v>
      </c>
      <c r="J1621" s="171">
        <v>2016</v>
      </c>
      <c r="K1621" s="164" t="s">
        <v>5200</v>
      </c>
      <c r="L1621" s="165" t="s">
        <v>5200</v>
      </c>
      <c r="M1621" s="16" t="s">
        <v>4759</v>
      </c>
      <c r="N1621" s="16" t="s">
        <v>43</v>
      </c>
    </row>
    <row r="1622" spans="1:14" ht="15" customHeight="1">
      <c r="A1622" s="87" t="s">
        <v>4572</v>
      </c>
      <c r="B1622" s="780">
        <v>1621</v>
      </c>
      <c r="C1622" s="120" t="s">
        <v>4760</v>
      </c>
      <c r="D1622" s="537" t="s">
        <v>718</v>
      </c>
      <c r="E1622" s="537"/>
      <c r="F1622" s="46"/>
      <c r="G1622" s="164" t="s">
        <v>190</v>
      </c>
      <c r="H1622" s="171" t="s">
        <v>2435</v>
      </c>
      <c r="I1622" s="171" t="s">
        <v>827</v>
      </c>
      <c r="J1622" s="171">
        <v>2015</v>
      </c>
      <c r="K1622" s="164" t="s">
        <v>25</v>
      </c>
      <c r="L1622" s="165" t="s">
        <v>30</v>
      </c>
      <c r="M1622" s="16" t="s">
        <v>4357</v>
      </c>
      <c r="N1622" s="16" t="s">
        <v>1380</v>
      </c>
    </row>
    <row r="1623" spans="1:14" ht="15" customHeight="1">
      <c r="A1623" s="87" t="s">
        <v>4572</v>
      </c>
      <c r="B1623" s="780">
        <v>1622</v>
      </c>
      <c r="C1623" s="120" t="s">
        <v>4761</v>
      </c>
      <c r="D1623" s="537" t="s">
        <v>718</v>
      </c>
      <c r="E1623" s="537"/>
      <c r="F1623" s="46"/>
      <c r="G1623" s="164" t="s">
        <v>753</v>
      </c>
      <c r="H1623" s="171" t="s">
        <v>2328</v>
      </c>
      <c r="I1623" s="171" t="s">
        <v>800</v>
      </c>
      <c r="J1623" s="171">
        <v>2015</v>
      </c>
      <c r="K1623" s="164" t="s">
        <v>26</v>
      </c>
      <c r="L1623" s="165" t="s">
        <v>30</v>
      </c>
      <c r="M1623" s="16" t="s">
        <v>4762</v>
      </c>
      <c r="N1623" s="16" t="s">
        <v>43</v>
      </c>
    </row>
    <row r="1624" spans="1:14" ht="15" customHeight="1">
      <c r="A1624" s="87" t="s">
        <v>4572</v>
      </c>
      <c r="B1624" s="780">
        <v>1623</v>
      </c>
      <c r="C1624" s="120" t="s">
        <v>4763</v>
      </c>
      <c r="D1624" s="537" t="s">
        <v>718</v>
      </c>
      <c r="E1624" s="537"/>
      <c r="F1624" s="46"/>
      <c r="G1624" s="164" t="s">
        <v>59</v>
      </c>
      <c r="H1624" s="171" t="s">
        <v>804</v>
      </c>
      <c r="I1624" s="171" t="s">
        <v>1986</v>
      </c>
      <c r="J1624" s="171">
        <v>2015</v>
      </c>
      <c r="K1624" s="164" t="s">
        <v>27</v>
      </c>
      <c r="L1624" s="165" t="s">
        <v>5200</v>
      </c>
      <c r="M1624" s="16" t="s">
        <v>4597</v>
      </c>
      <c r="N1624" s="16" t="s">
        <v>43</v>
      </c>
    </row>
    <row r="1625" spans="1:14" ht="15" customHeight="1">
      <c r="A1625" s="87" t="s">
        <v>4572</v>
      </c>
      <c r="B1625" s="780">
        <v>1624</v>
      </c>
      <c r="C1625" s="120" t="s">
        <v>4765</v>
      </c>
      <c r="D1625" s="537" t="s">
        <v>35</v>
      </c>
      <c r="E1625" s="537"/>
      <c r="F1625" s="46"/>
      <c r="G1625" s="164" t="s">
        <v>753</v>
      </c>
      <c r="H1625" s="171" t="s">
        <v>1229</v>
      </c>
      <c r="I1625" s="171" t="s">
        <v>874</v>
      </c>
      <c r="J1625" s="171">
        <v>2015</v>
      </c>
      <c r="K1625" s="164" t="s">
        <v>27</v>
      </c>
      <c r="L1625" s="165" t="s">
        <v>31</v>
      </c>
      <c r="M1625" s="16" t="s">
        <v>4766</v>
      </c>
      <c r="N1625" s="16" t="s">
        <v>43</v>
      </c>
    </row>
    <row r="1626" spans="1:14" ht="15" customHeight="1">
      <c r="A1626" s="87" t="s">
        <v>4572</v>
      </c>
      <c r="B1626" s="780">
        <v>1625</v>
      </c>
      <c r="C1626" s="120" t="s">
        <v>4767</v>
      </c>
      <c r="D1626" s="537" t="s">
        <v>718</v>
      </c>
      <c r="E1626" s="537"/>
      <c r="F1626" s="46"/>
      <c r="G1626" s="164" t="s">
        <v>59</v>
      </c>
      <c r="H1626" s="171" t="s">
        <v>500</v>
      </c>
      <c r="I1626" s="171" t="s">
        <v>501</v>
      </c>
      <c r="J1626" s="171">
        <v>2015</v>
      </c>
      <c r="K1626" s="164" t="s">
        <v>25</v>
      </c>
      <c r="L1626" s="165" t="s">
        <v>5200</v>
      </c>
      <c r="M1626" s="16" t="s">
        <v>4340</v>
      </c>
      <c r="N1626" s="16" t="s">
        <v>43</v>
      </c>
    </row>
    <row r="1627" spans="1:14" ht="15" customHeight="1">
      <c r="A1627" s="87" t="s">
        <v>4572</v>
      </c>
      <c r="B1627" s="780">
        <v>1626</v>
      </c>
      <c r="C1627" s="120" t="s">
        <v>4768</v>
      </c>
      <c r="D1627" s="537" t="s">
        <v>718</v>
      </c>
      <c r="E1627" s="537"/>
      <c r="F1627" s="46"/>
      <c r="G1627" s="164" t="s">
        <v>10999</v>
      </c>
      <c r="H1627" s="171" t="s">
        <v>4769</v>
      </c>
      <c r="I1627" s="171" t="s">
        <v>993</v>
      </c>
      <c r="J1627" s="171">
        <v>2015</v>
      </c>
      <c r="K1627" s="164" t="s">
        <v>25</v>
      </c>
      <c r="L1627" s="165" t="s">
        <v>31</v>
      </c>
      <c r="M1627" s="16" t="s">
        <v>4770</v>
      </c>
      <c r="N1627" s="16" t="s">
        <v>43</v>
      </c>
    </row>
    <row r="1628" spans="1:14" ht="15" customHeight="1">
      <c r="A1628" s="87" t="s">
        <v>4572</v>
      </c>
      <c r="B1628" s="780">
        <v>1627</v>
      </c>
      <c r="C1628" s="120" t="s">
        <v>4771</v>
      </c>
      <c r="D1628" s="537" t="s">
        <v>718</v>
      </c>
      <c r="E1628" s="537"/>
      <c r="F1628" s="46"/>
      <c r="G1628" s="164" t="s">
        <v>59</v>
      </c>
      <c r="H1628" s="171" t="s">
        <v>523</v>
      </c>
      <c r="I1628" s="171" t="s">
        <v>447</v>
      </c>
      <c r="J1628" s="171">
        <v>2015</v>
      </c>
      <c r="K1628" s="164" t="s">
        <v>27</v>
      </c>
      <c r="L1628" s="165" t="s">
        <v>5200</v>
      </c>
      <c r="M1628" s="16" t="s">
        <v>4773</v>
      </c>
      <c r="N1628" s="16" t="s">
        <v>43</v>
      </c>
    </row>
    <row r="1629" spans="1:14" ht="15" customHeight="1">
      <c r="A1629" s="87" t="s">
        <v>4572</v>
      </c>
      <c r="B1629" s="780">
        <v>1628</v>
      </c>
      <c r="C1629" s="120" t="s">
        <v>4774</v>
      </c>
      <c r="D1629" s="537" t="s">
        <v>718</v>
      </c>
      <c r="E1629" s="537"/>
      <c r="F1629" s="46"/>
      <c r="G1629" s="164" t="s">
        <v>59</v>
      </c>
      <c r="H1629" s="171" t="s">
        <v>2842</v>
      </c>
      <c r="I1629" s="171" t="s">
        <v>1714</v>
      </c>
      <c r="J1629" s="171">
        <v>2015</v>
      </c>
      <c r="K1629" s="164" t="s">
        <v>26</v>
      </c>
      <c r="L1629" s="165" t="s">
        <v>5200</v>
      </c>
      <c r="M1629" s="16" t="s">
        <v>4776</v>
      </c>
      <c r="N1629" s="16" t="s">
        <v>43</v>
      </c>
    </row>
    <row r="1630" spans="1:14" ht="15" customHeight="1">
      <c r="A1630" s="87" t="s">
        <v>4572</v>
      </c>
      <c r="B1630" s="780">
        <v>1629</v>
      </c>
      <c r="C1630" s="120" t="s">
        <v>4777</v>
      </c>
      <c r="D1630" s="537" t="s">
        <v>718</v>
      </c>
      <c r="E1630" s="537"/>
      <c r="F1630" s="46"/>
      <c r="G1630" s="164" t="s">
        <v>10999</v>
      </c>
      <c r="H1630" s="171" t="s">
        <v>4769</v>
      </c>
      <c r="I1630" s="171" t="s">
        <v>993</v>
      </c>
      <c r="J1630" s="171">
        <v>2015</v>
      </c>
      <c r="K1630" s="164" t="s">
        <v>25</v>
      </c>
      <c r="L1630" s="165" t="s">
        <v>31</v>
      </c>
      <c r="M1630" s="16" t="s">
        <v>4762</v>
      </c>
      <c r="N1630" s="16" t="s">
        <v>43</v>
      </c>
    </row>
    <row r="1631" spans="1:14" ht="15" customHeight="1">
      <c r="A1631" s="87" t="s">
        <v>4572</v>
      </c>
      <c r="B1631" s="780">
        <v>1630</v>
      </c>
      <c r="C1631" s="120" t="s">
        <v>3441</v>
      </c>
      <c r="D1631" s="537" t="s">
        <v>51</v>
      </c>
      <c r="E1631" s="537"/>
      <c r="F1631" s="46"/>
      <c r="G1631" s="164" t="s">
        <v>5244</v>
      </c>
      <c r="H1631" s="171" t="s">
        <v>1403</v>
      </c>
      <c r="I1631" s="171" t="s">
        <v>573</v>
      </c>
      <c r="J1631" s="171">
        <v>2015</v>
      </c>
      <c r="K1631" s="164" t="s">
        <v>25</v>
      </c>
      <c r="L1631" s="165" t="s">
        <v>30</v>
      </c>
      <c r="M1631" s="16" t="s">
        <v>4778</v>
      </c>
      <c r="N1631" s="16" t="s">
        <v>43</v>
      </c>
    </row>
    <row r="1632" spans="1:14" ht="15" customHeight="1">
      <c r="A1632" s="87" t="s">
        <v>4572</v>
      </c>
      <c r="B1632" s="780">
        <v>1631</v>
      </c>
      <c r="C1632" s="120" t="s">
        <v>4779</v>
      </c>
      <c r="D1632" s="537" t="s">
        <v>718</v>
      </c>
      <c r="E1632" s="537"/>
      <c r="F1632" s="46"/>
      <c r="G1632" s="164" t="s">
        <v>59</v>
      </c>
      <c r="H1632" s="171" t="s">
        <v>1638</v>
      </c>
      <c r="I1632" s="171" t="s">
        <v>4780</v>
      </c>
      <c r="J1632" s="171">
        <v>2015</v>
      </c>
      <c r="K1632" s="164" t="s">
        <v>27</v>
      </c>
      <c r="L1632" s="165" t="s">
        <v>5200</v>
      </c>
      <c r="M1632" s="16" t="s">
        <v>4782</v>
      </c>
      <c r="N1632" s="16" t="s">
        <v>43</v>
      </c>
    </row>
    <row r="1633" spans="1:14" ht="15" customHeight="1">
      <c r="A1633" s="87" t="s">
        <v>4572</v>
      </c>
      <c r="B1633" s="780">
        <v>1632</v>
      </c>
      <c r="C1633" s="120" t="s">
        <v>4783</v>
      </c>
      <c r="D1633" s="537" t="s">
        <v>72</v>
      </c>
      <c r="E1633" s="537"/>
      <c r="F1633" s="46"/>
      <c r="G1633" s="164" t="s">
        <v>5244</v>
      </c>
      <c r="H1633" s="171" t="s">
        <v>1403</v>
      </c>
      <c r="I1633" s="171" t="s">
        <v>573</v>
      </c>
      <c r="J1633" s="171">
        <v>2015</v>
      </c>
      <c r="K1633" s="164" t="s">
        <v>25</v>
      </c>
      <c r="L1633" s="165" t="s">
        <v>30</v>
      </c>
      <c r="M1633" s="16" t="s">
        <v>4784</v>
      </c>
      <c r="N1633" s="16" t="s">
        <v>4785</v>
      </c>
    </row>
    <row r="1634" spans="1:14" ht="15" customHeight="1">
      <c r="A1634" s="87" t="s">
        <v>4572</v>
      </c>
      <c r="B1634" s="780">
        <v>1633</v>
      </c>
      <c r="C1634" s="120" t="s">
        <v>4786</v>
      </c>
      <c r="D1634" s="537" t="s">
        <v>718</v>
      </c>
      <c r="E1634" s="537" t="s">
        <v>35</v>
      </c>
      <c r="F1634" s="46"/>
      <c r="G1634" s="164" t="s">
        <v>3593</v>
      </c>
      <c r="H1634" s="171" t="s">
        <v>1620</v>
      </c>
      <c r="I1634" s="171" t="s">
        <v>436</v>
      </c>
      <c r="J1634" s="171">
        <v>2015</v>
      </c>
      <c r="K1634" s="164" t="s">
        <v>24</v>
      </c>
      <c r="L1634" s="165" t="s">
        <v>28</v>
      </c>
      <c r="M1634" s="16" t="s">
        <v>4788</v>
      </c>
      <c r="N1634" s="16" t="s">
        <v>43</v>
      </c>
    </row>
    <row r="1635" spans="1:14" ht="15" customHeight="1">
      <c r="A1635" s="87" t="s">
        <v>4572</v>
      </c>
      <c r="B1635" s="780">
        <v>1634</v>
      </c>
      <c r="C1635" s="120" t="s">
        <v>4789</v>
      </c>
      <c r="D1635" s="537" t="s">
        <v>718</v>
      </c>
      <c r="E1635" s="537"/>
      <c r="F1635" s="46"/>
      <c r="G1635" s="164" t="s">
        <v>3593</v>
      </c>
      <c r="H1635" s="171" t="s">
        <v>3368</v>
      </c>
      <c r="I1635" s="171" t="s">
        <v>3369</v>
      </c>
      <c r="J1635" s="171">
        <v>2015</v>
      </c>
      <c r="K1635" s="164" t="s">
        <v>25</v>
      </c>
      <c r="L1635" s="165" t="s">
        <v>29</v>
      </c>
      <c r="M1635" s="16" t="s">
        <v>4790</v>
      </c>
      <c r="N1635" s="16" t="s">
        <v>43</v>
      </c>
    </row>
    <row r="1636" spans="1:14" ht="15" customHeight="1">
      <c r="A1636" s="87" t="s">
        <v>4572</v>
      </c>
      <c r="B1636" s="780">
        <v>1635</v>
      </c>
      <c r="C1636" s="120" t="s">
        <v>3505</v>
      </c>
      <c r="D1636" s="537" t="s">
        <v>718</v>
      </c>
      <c r="E1636" s="537"/>
      <c r="F1636" s="46"/>
      <c r="G1636" s="164" t="s">
        <v>3593</v>
      </c>
      <c r="H1636" s="171" t="s">
        <v>3506</v>
      </c>
      <c r="I1636" s="171" t="s">
        <v>905</v>
      </c>
      <c r="J1636" s="171">
        <v>2015</v>
      </c>
      <c r="K1636" s="164" t="s">
        <v>24</v>
      </c>
      <c r="L1636" s="165" t="s">
        <v>28</v>
      </c>
      <c r="M1636" s="16" t="s">
        <v>4791</v>
      </c>
      <c r="N1636" s="16" t="s">
        <v>43</v>
      </c>
    </row>
    <row r="1637" spans="1:14" ht="15" customHeight="1">
      <c r="A1637" s="87" t="s">
        <v>4572</v>
      </c>
      <c r="B1637" s="780">
        <v>1636</v>
      </c>
      <c r="C1637" s="120" t="s">
        <v>4792</v>
      </c>
      <c r="D1637" s="528" t="s">
        <v>2309</v>
      </c>
      <c r="E1637" s="528"/>
      <c r="F1637" s="46"/>
      <c r="G1637" s="164" t="s">
        <v>5219</v>
      </c>
      <c r="H1637" s="171" t="s">
        <v>148</v>
      </c>
      <c r="I1637" s="171" t="s">
        <v>149</v>
      </c>
      <c r="J1637" s="171">
        <v>2014</v>
      </c>
      <c r="K1637" s="164" t="s">
        <v>24</v>
      </c>
      <c r="L1637" s="165" t="s">
        <v>29</v>
      </c>
      <c r="M1637" s="16" t="s">
        <v>3747</v>
      </c>
      <c r="N1637" s="16" t="s">
        <v>43</v>
      </c>
    </row>
    <row r="1638" spans="1:14" ht="15" customHeight="1">
      <c r="A1638" s="87" t="s">
        <v>4572</v>
      </c>
      <c r="B1638" s="780">
        <v>1637</v>
      </c>
      <c r="C1638" s="120" t="s">
        <v>4793</v>
      </c>
      <c r="D1638" s="537" t="s">
        <v>2247</v>
      </c>
      <c r="E1638" s="537"/>
      <c r="F1638" s="46"/>
      <c r="G1638" s="164" t="s">
        <v>298</v>
      </c>
      <c r="H1638" s="171" t="s">
        <v>1396</v>
      </c>
      <c r="I1638" s="171" t="s">
        <v>1397</v>
      </c>
      <c r="J1638" s="171">
        <v>2014</v>
      </c>
      <c r="K1638" s="164" t="s">
        <v>25</v>
      </c>
      <c r="L1638" s="165" t="s">
        <v>30</v>
      </c>
      <c r="M1638" s="16" t="s">
        <v>4394</v>
      </c>
      <c r="N1638" s="16" t="s">
        <v>43</v>
      </c>
    </row>
    <row r="1639" spans="1:14" ht="15" customHeight="1">
      <c r="A1639" s="87" t="s">
        <v>4572</v>
      </c>
      <c r="B1639" s="780">
        <v>1638</v>
      </c>
      <c r="C1639" s="120" t="s">
        <v>4794</v>
      </c>
      <c r="D1639" s="537" t="s">
        <v>2309</v>
      </c>
      <c r="E1639" s="537"/>
      <c r="F1639" s="46"/>
      <c r="G1639" s="164" t="s">
        <v>37</v>
      </c>
      <c r="H1639" s="171" t="s">
        <v>4795</v>
      </c>
      <c r="I1639" s="171" t="s">
        <v>3737</v>
      </c>
      <c r="J1639" s="171">
        <v>2014</v>
      </c>
      <c r="K1639" s="164" t="s">
        <v>25</v>
      </c>
      <c r="L1639" s="165" t="s">
        <v>30</v>
      </c>
      <c r="M1639" s="16" t="s">
        <v>4797</v>
      </c>
      <c r="N1639" s="16" t="s">
        <v>43</v>
      </c>
    </row>
    <row r="1640" spans="1:14" ht="15" customHeight="1">
      <c r="A1640" s="87" t="s">
        <v>4572</v>
      </c>
      <c r="B1640" s="780">
        <v>1639</v>
      </c>
      <c r="C1640" s="120" t="s">
        <v>4798</v>
      </c>
      <c r="D1640" s="537" t="s">
        <v>2309</v>
      </c>
      <c r="E1640" s="537"/>
      <c r="F1640" s="46"/>
      <c r="G1640" s="164" t="s">
        <v>59</v>
      </c>
      <c r="H1640" s="171" t="s">
        <v>2038</v>
      </c>
      <c r="I1640" s="171" t="s">
        <v>1468</v>
      </c>
      <c r="J1640" s="171">
        <v>2014</v>
      </c>
      <c r="K1640" s="164" t="s">
        <v>24</v>
      </c>
      <c r="L1640" s="165" t="s">
        <v>29</v>
      </c>
      <c r="M1640" s="16" t="s">
        <v>4799</v>
      </c>
      <c r="N1640" s="16" t="s">
        <v>43</v>
      </c>
    </row>
    <row r="1641" spans="1:14" ht="15" customHeight="1">
      <c r="A1641" s="87" t="s">
        <v>4572</v>
      </c>
      <c r="B1641" s="780">
        <v>1640</v>
      </c>
      <c r="C1641" s="120" t="s">
        <v>4800</v>
      </c>
      <c r="D1641" s="537" t="s">
        <v>2309</v>
      </c>
      <c r="E1641" s="537"/>
      <c r="F1641" s="46"/>
      <c r="G1641" s="164" t="s">
        <v>11000</v>
      </c>
      <c r="H1641" s="171" t="s">
        <v>4801</v>
      </c>
      <c r="I1641" s="171" t="s">
        <v>595</v>
      </c>
      <c r="J1641" s="171">
        <v>2014</v>
      </c>
      <c r="K1641" s="164" t="s">
        <v>25</v>
      </c>
      <c r="L1641" s="165" t="s">
        <v>31</v>
      </c>
      <c r="M1641" s="16" t="s">
        <v>79</v>
      </c>
      <c r="N1641" s="16" t="s">
        <v>43</v>
      </c>
    </row>
    <row r="1642" spans="1:14" ht="15" customHeight="1">
      <c r="A1642" s="87" t="s">
        <v>4572</v>
      </c>
      <c r="B1642" s="780">
        <v>1641</v>
      </c>
      <c r="C1642" s="120" t="s">
        <v>4802</v>
      </c>
      <c r="D1642" s="537" t="s">
        <v>2309</v>
      </c>
      <c r="E1642" s="537"/>
      <c r="F1642" s="46"/>
      <c r="G1642" s="164" t="s">
        <v>59</v>
      </c>
      <c r="H1642" s="171" t="s">
        <v>804</v>
      </c>
      <c r="I1642" s="171" t="s">
        <v>1986</v>
      </c>
      <c r="J1642" s="171">
        <v>2014</v>
      </c>
      <c r="K1642" s="164" t="s">
        <v>27</v>
      </c>
      <c r="L1642" s="165" t="s">
        <v>5200</v>
      </c>
      <c r="M1642" s="16" t="s">
        <v>4597</v>
      </c>
      <c r="N1642" s="16" t="s">
        <v>43</v>
      </c>
    </row>
    <row r="1643" spans="1:14" ht="15" customHeight="1">
      <c r="A1643" s="87" t="s">
        <v>4572</v>
      </c>
      <c r="B1643" s="780">
        <v>1642</v>
      </c>
      <c r="C1643" s="120" t="s">
        <v>4804</v>
      </c>
      <c r="D1643" s="537" t="s">
        <v>718</v>
      </c>
      <c r="E1643" s="537"/>
      <c r="F1643" s="46"/>
      <c r="G1643" s="164" t="s">
        <v>10995</v>
      </c>
      <c r="H1643" s="171" t="s">
        <v>4805</v>
      </c>
      <c r="I1643" s="171" t="s">
        <v>2542</v>
      </c>
      <c r="J1643" s="171">
        <v>2014</v>
      </c>
      <c r="K1643" s="164" t="s">
        <v>27</v>
      </c>
      <c r="L1643" s="165" t="s">
        <v>5200</v>
      </c>
      <c r="M1643" s="16" t="s">
        <v>3356</v>
      </c>
      <c r="N1643" s="16" t="s">
        <v>43</v>
      </c>
    </row>
    <row r="1644" spans="1:14" ht="15" customHeight="1">
      <c r="A1644" s="87" t="s">
        <v>4572</v>
      </c>
      <c r="B1644" s="780">
        <v>1643</v>
      </c>
      <c r="C1644" s="120" t="s">
        <v>4806</v>
      </c>
      <c r="D1644" s="537" t="s">
        <v>2309</v>
      </c>
      <c r="E1644" s="537"/>
      <c r="F1644" s="46"/>
      <c r="G1644" s="164" t="s">
        <v>11007</v>
      </c>
      <c r="H1644" s="171" t="s">
        <v>3743</v>
      </c>
      <c r="I1644" s="171" t="s">
        <v>3744</v>
      </c>
      <c r="J1644" s="171">
        <v>2014</v>
      </c>
      <c r="K1644" s="164" t="s">
        <v>26</v>
      </c>
      <c r="L1644" s="165" t="s">
        <v>5200</v>
      </c>
      <c r="M1644" s="16" t="s">
        <v>3745</v>
      </c>
      <c r="N1644" s="16" t="s">
        <v>43</v>
      </c>
    </row>
    <row r="1645" spans="1:14" ht="15" customHeight="1">
      <c r="A1645" s="87" t="s">
        <v>4572</v>
      </c>
      <c r="B1645" s="780">
        <v>1644</v>
      </c>
      <c r="C1645" s="120" t="s">
        <v>4807</v>
      </c>
      <c r="D1645" s="537" t="s">
        <v>2309</v>
      </c>
      <c r="E1645" s="537"/>
      <c r="F1645" s="46"/>
      <c r="G1645" s="164" t="s">
        <v>3593</v>
      </c>
      <c r="H1645" s="171" t="s">
        <v>3368</v>
      </c>
      <c r="I1645" s="171" t="s">
        <v>3369</v>
      </c>
      <c r="J1645" s="171">
        <v>2014</v>
      </c>
      <c r="K1645" s="164" t="s">
        <v>25</v>
      </c>
      <c r="L1645" s="165" t="s">
        <v>29</v>
      </c>
      <c r="M1645" s="16" t="s">
        <v>3649</v>
      </c>
      <c r="N1645" s="16" t="s">
        <v>43</v>
      </c>
    </row>
    <row r="1646" spans="1:14" ht="15" customHeight="1">
      <c r="A1646" s="87" t="s">
        <v>4572</v>
      </c>
      <c r="B1646" s="780">
        <v>1645</v>
      </c>
      <c r="C1646" s="120" t="s">
        <v>4809</v>
      </c>
      <c r="D1646" s="537" t="s">
        <v>2309</v>
      </c>
      <c r="E1646" s="537"/>
      <c r="F1646" s="46"/>
      <c r="G1646" s="164" t="s">
        <v>59</v>
      </c>
      <c r="H1646" s="171" t="s">
        <v>523</v>
      </c>
      <c r="I1646" s="171" t="s">
        <v>447</v>
      </c>
      <c r="J1646" s="171">
        <v>2014</v>
      </c>
      <c r="K1646" s="164" t="s">
        <v>27</v>
      </c>
      <c r="L1646" s="165" t="s">
        <v>5200</v>
      </c>
      <c r="M1646" s="16" t="s">
        <v>4356</v>
      </c>
      <c r="N1646" s="16" t="s">
        <v>43</v>
      </c>
    </row>
    <row r="1647" spans="1:14" ht="15" customHeight="1">
      <c r="A1647" s="87" t="s">
        <v>4572</v>
      </c>
      <c r="B1647" s="780">
        <v>1646</v>
      </c>
      <c r="C1647" s="120" t="s">
        <v>4810</v>
      </c>
      <c r="D1647" s="537" t="s">
        <v>2309</v>
      </c>
      <c r="E1647" s="537"/>
      <c r="F1647" s="46"/>
      <c r="G1647" s="164" t="s">
        <v>5244</v>
      </c>
      <c r="H1647" s="171" t="s">
        <v>1403</v>
      </c>
      <c r="I1647" s="171" t="s">
        <v>573</v>
      </c>
      <c r="J1647" s="171">
        <v>2014</v>
      </c>
      <c r="K1647" s="164" t="s">
        <v>25</v>
      </c>
      <c r="L1647" s="165" t="s">
        <v>29</v>
      </c>
      <c r="M1647" s="16" t="s">
        <v>3745</v>
      </c>
      <c r="N1647" s="16" t="s">
        <v>43</v>
      </c>
    </row>
    <row r="1648" spans="1:14" ht="15" customHeight="1">
      <c r="A1648" s="87" t="s">
        <v>4572</v>
      </c>
      <c r="B1648" s="780">
        <v>1647</v>
      </c>
      <c r="C1648" s="120" t="s">
        <v>4811</v>
      </c>
      <c r="D1648" s="537" t="s">
        <v>718</v>
      </c>
      <c r="E1648" s="537" t="s">
        <v>2309</v>
      </c>
      <c r="F1648" s="46"/>
      <c r="G1648" s="164" t="s">
        <v>298</v>
      </c>
      <c r="H1648" s="171" t="s">
        <v>4812</v>
      </c>
      <c r="I1648" s="171" t="s">
        <v>1397</v>
      </c>
      <c r="J1648" s="171">
        <v>2014</v>
      </c>
      <c r="K1648" s="164" t="s">
        <v>25</v>
      </c>
      <c r="L1648" s="165" t="s">
        <v>30</v>
      </c>
      <c r="M1648" s="16" t="s">
        <v>4814</v>
      </c>
      <c r="N1648" s="16" t="s">
        <v>43</v>
      </c>
    </row>
    <row r="1649" spans="1:14" ht="15" customHeight="1">
      <c r="A1649" s="87" t="s">
        <v>4572</v>
      </c>
      <c r="B1649" s="780">
        <v>1648</v>
      </c>
      <c r="C1649" s="120" t="s">
        <v>4815</v>
      </c>
      <c r="D1649" s="537" t="s">
        <v>51</v>
      </c>
      <c r="E1649" s="537" t="s">
        <v>2309</v>
      </c>
      <c r="F1649" s="46"/>
      <c r="G1649" s="164" t="s">
        <v>298</v>
      </c>
      <c r="H1649" s="171" t="s">
        <v>4812</v>
      </c>
      <c r="I1649" s="171" t="s">
        <v>1397</v>
      </c>
      <c r="J1649" s="171">
        <v>2014</v>
      </c>
      <c r="K1649" s="164" t="s">
        <v>25</v>
      </c>
      <c r="L1649" s="165" t="s">
        <v>30</v>
      </c>
      <c r="M1649" s="16" t="s">
        <v>4817</v>
      </c>
      <c r="N1649" s="16" t="s">
        <v>43</v>
      </c>
    </row>
    <row r="1650" spans="1:14" ht="15" customHeight="1">
      <c r="A1650" s="87" t="s">
        <v>4572</v>
      </c>
      <c r="B1650" s="780">
        <v>1649</v>
      </c>
      <c r="C1650" s="120" t="s">
        <v>4818</v>
      </c>
      <c r="D1650" s="537" t="s">
        <v>2309</v>
      </c>
      <c r="E1650" s="537"/>
      <c r="F1650" s="46"/>
      <c r="G1650" s="164" t="s">
        <v>10995</v>
      </c>
      <c r="H1650" s="171" t="s">
        <v>125</v>
      </c>
      <c r="I1650" s="171" t="s">
        <v>126</v>
      </c>
      <c r="J1650" s="171">
        <v>2013</v>
      </c>
      <c r="K1650" s="164" t="s">
        <v>27</v>
      </c>
      <c r="L1650" s="165" t="s">
        <v>5200</v>
      </c>
      <c r="M1650" s="16" t="s">
        <v>3649</v>
      </c>
      <c r="N1650" s="16" t="s">
        <v>43</v>
      </c>
    </row>
    <row r="1651" spans="1:14" ht="15" customHeight="1">
      <c r="A1651" s="87" t="s">
        <v>4572</v>
      </c>
      <c r="B1651" s="780">
        <v>1650</v>
      </c>
      <c r="C1651" s="120" t="s">
        <v>4820</v>
      </c>
      <c r="D1651" s="537" t="s">
        <v>2309</v>
      </c>
      <c r="E1651" s="537"/>
      <c r="F1651" s="46"/>
      <c r="G1651" s="164" t="s">
        <v>59</v>
      </c>
      <c r="H1651" s="171" t="s">
        <v>60</v>
      </c>
      <c r="I1651" s="171" t="s">
        <v>61</v>
      </c>
      <c r="J1651" s="171">
        <v>2013</v>
      </c>
      <c r="K1651" s="164" t="s">
        <v>26</v>
      </c>
      <c r="L1651" s="165" t="s">
        <v>5200</v>
      </c>
      <c r="M1651" s="16" t="s">
        <v>4597</v>
      </c>
      <c r="N1651" s="16" t="s">
        <v>1380</v>
      </c>
    </row>
    <row r="1652" spans="1:14" ht="15" customHeight="1">
      <c r="A1652" s="87" t="s">
        <v>4572</v>
      </c>
      <c r="B1652" s="780">
        <v>1651</v>
      </c>
      <c r="C1652" s="120" t="s">
        <v>4821</v>
      </c>
      <c r="D1652" s="537" t="s">
        <v>2309</v>
      </c>
      <c r="E1652" s="537"/>
      <c r="F1652" s="46"/>
      <c r="G1652" s="164" t="s">
        <v>59</v>
      </c>
      <c r="H1652" s="171" t="s">
        <v>804</v>
      </c>
      <c r="I1652" s="171" t="s">
        <v>805</v>
      </c>
      <c r="J1652" s="171">
        <v>2013</v>
      </c>
      <c r="K1652" s="164" t="s">
        <v>25</v>
      </c>
      <c r="L1652" s="165" t="s">
        <v>5200</v>
      </c>
      <c r="M1652" s="16" t="s">
        <v>4822</v>
      </c>
      <c r="N1652" s="16" t="s">
        <v>43</v>
      </c>
    </row>
    <row r="1653" spans="1:14" ht="15" customHeight="1">
      <c r="A1653" s="87" t="s">
        <v>4572</v>
      </c>
      <c r="B1653" s="780">
        <v>1652</v>
      </c>
      <c r="C1653" s="120" t="s">
        <v>4823</v>
      </c>
      <c r="D1653" s="537" t="s">
        <v>2309</v>
      </c>
      <c r="E1653" s="537"/>
      <c r="F1653" s="46"/>
      <c r="G1653" s="164" t="s">
        <v>5244</v>
      </c>
      <c r="H1653" s="171" t="s">
        <v>4824</v>
      </c>
      <c r="I1653" s="171" t="s">
        <v>4825</v>
      </c>
      <c r="J1653" s="171">
        <v>2013</v>
      </c>
      <c r="K1653" s="164" t="s">
        <v>27</v>
      </c>
      <c r="L1653" s="165" t="s">
        <v>31</v>
      </c>
      <c r="M1653" s="16" t="s">
        <v>3649</v>
      </c>
      <c r="N1653" s="16" t="s">
        <v>1380</v>
      </c>
    </row>
    <row r="1654" spans="1:14" ht="15" customHeight="1">
      <c r="A1654" s="87" t="s">
        <v>4572</v>
      </c>
      <c r="B1654" s="780">
        <v>1653</v>
      </c>
      <c r="C1654" s="120" t="s">
        <v>4827</v>
      </c>
      <c r="D1654" s="537" t="s">
        <v>2309</v>
      </c>
      <c r="E1654" s="537" t="s">
        <v>718</v>
      </c>
      <c r="F1654" s="46"/>
      <c r="G1654" s="164" t="s">
        <v>59</v>
      </c>
      <c r="H1654" s="171" t="s">
        <v>804</v>
      </c>
      <c r="I1654" s="171" t="s">
        <v>1986</v>
      </c>
      <c r="J1654" s="171">
        <v>2013</v>
      </c>
      <c r="K1654" s="164" t="s">
        <v>25</v>
      </c>
      <c r="L1654" s="165" t="s">
        <v>5200</v>
      </c>
      <c r="M1654" s="16" t="s">
        <v>4828</v>
      </c>
      <c r="N1654" s="16" t="s">
        <v>43</v>
      </c>
    </row>
    <row r="1655" spans="1:14" ht="15" customHeight="1">
      <c r="A1655" s="87" t="s">
        <v>4572</v>
      </c>
      <c r="B1655" s="780">
        <v>1654</v>
      </c>
      <c r="C1655" s="120" t="s">
        <v>4829</v>
      </c>
      <c r="D1655" s="537" t="s">
        <v>718</v>
      </c>
      <c r="E1655" s="537" t="s">
        <v>5004</v>
      </c>
      <c r="F1655" s="46"/>
      <c r="G1655" s="164" t="s">
        <v>59</v>
      </c>
      <c r="H1655" s="171" t="s">
        <v>60</v>
      </c>
      <c r="I1655" s="171" t="s">
        <v>61</v>
      </c>
      <c r="J1655" s="171">
        <v>2013</v>
      </c>
      <c r="K1655" s="164" t="s">
        <v>26</v>
      </c>
      <c r="L1655" s="165" t="s">
        <v>5200</v>
      </c>
      <c r="M1655" s="16" t="s">
        <v>3356</v>
      </c>
      <c r="N1655" s="16" t="s">
        <v>43</v>
      </c>
    </row>
    <row r="1656" spans="1:14" ht="15" customHeight="1">
      <c r="A1656" s="87" t="s">
        <v>4572</v>
      </c>
      <c r="B1656" s="780">
        <v>1655</v>
      </c>
      <c r="C1656" s="120" t="s">
        <v>4830</v>
      </c>
      <c r="D1656" s="537" t="s">
        <v>2309</v>
      </c>
      <c r="E1656" s="537"/>
      <c r="F1656" s="46"/>
      <c r="G1656" s="164" t="s">
        <v>59</v>
      </c>
      <c r="H1656" s="171" t="s">
        <v>4831</v>
      </c>
      <c r="I1656" s="171" t="s">
        <v>1710</v>
      </c>
      <c r="J1656" s="171">
        <v>2013</v>
      </c>
      <c r="K1656" s="164" t="s">
        <v>27</v>
      </c>
      <c r="L1656" s="165" t="s">
        <v>5200</v>
      </c>
      <c r="M1656" s="16" t="s">
        <v>3356</v>
      </c>
      <c r="N1656" s="16" t="s">
        <v>43</v>
      </c>
    </row>
    <row r="1657" spans="1:14" ht="15" customHeight="1">
      <c r="A1657" s="87" t="s">
        <v>4572</v>
      </c>
      <c r="B1657" s="780">
        <v>1656</v>
      </c>
      <c r="C1657" s="120" t="s">
        <v>4832</v>
      </c>
      <c r="D1657" s="537" t="s">
        <v>718</v>
      </c>
      <c r="E1657" s="537" t="s">
        <v>2309</v>
      </c>
      <c r="F1657" s="46"/>
      <c r="G1657" s="164" t="s">
        <v>59</v>
      </c>
      <c r="H1657" s="171" t="s">
        <v>60</v>
      </c>
      <c r="I1657" s="171" t="s">
        <v>61</v>
      </c>
      <c r="J1657" s="171">
        <v>2013</v>
      </c>
      <c r="K1657" s="164" t="s">
        <v>27</v>
      </c>
      <c r="L1657" s="165" t="s">
        <v>5200</v>
      </c>
      <c r="M1657" s="16" t="s">
        <v>4359</v>
      </c>
      <c r="N1657" s="16" t="s">
        <v>43</v>
      </c>
    </row>
    <row r="1658" spans="1:14" ht="15" customHeight="1">
      <c r="A1658" s="87" t="s">
        <v>4572</v>
      </c>
      <c r="B1658" s="780">
        <v>1657</v>
      </c>
      <c r="C1658" s="120" t="s">
        <v>4833</v>
      </c>
      <c r="D1658" s="537" t="s">
        <v>2309</v>
      </c>
      <c r="E1658" s="537"/>
      <c r="F1658" s="46"/>
      <c r="G1658" s="164" t="s">
        <v>11007</v>
      </c>
      <c r="H1658" s="171" t="s">
        <v>3743</v>
      </c>
      <c r="I1658" s="171" t="s">
        <v>3744</v>
      </c>
      <c r="J1658" s="171">
        <v>2013</v>
      </c>
      <c r="K1658" s="164" t="s">
        <v>25</v>
      </c>
      <c r="L1658" s="165" t="s">
        <v>31</v>
      </c>
      <c r="M1658" s="16" t="s">
        <v>3649</v>
      </c>
      <c r="N1658" s="16" t="s">
        <v>4785</v>
      </c>
    </row>
    <row r="1659" spans="1:14" ht="15" customHeight="1">
      <c r="A1659" s="87" t="s">
        <v>4572</v>
      </c>
      <c r="B1659" s="780">
        <v>1658</v>
      </c>
      <c r="C1659" s="120" t="s">
        <v>4834</v>
      </c>
      <c r="D1659" s="537" t="s">
        <v>2309</v>
      </c>
      <c r="E1659" s="537"/>
      <c r="F1659" s="46"/>
      <c r="G1659" s="164" t="s">
        <v>10995</v>
      </c>
      <c r="H1659" s="171" t="s">
        <v>4805</v>
      </c>
      <c r="I1659" s="171" t="s">
        <v>2542</v>
      </c>
      <c r="J1659" s="171">
        <v>2013</v>
      </c>
      <c r="K1659" s="164" t="s">
        <v>27</v>
      </c>
      <c r="L1659" s="165" t="s">
        <v>5200</v>
      </c>
      <c r="M1659" s="16" t="s">
        <v>3356</v>
      </c>
      <c r="N1659" s="16" t="s">
        <v>43</v>
      </c>
    </row>
    <row r="1660" spans="1:14" ht="15" customHeight="1">
      <c r="A1660" s="87" t="s">
        <v>4572</v>
      </c>
      <c r="B1660" s="780">
        <v>1659</v>
      </c>
      <c r="C1660" s="120" t="s">
        <v>4835</v>
      </c>
      <c r="D1660" s="537" t="s">
        <v>2309</v>
      </c>
      <c r="E1660" s="537"/>
      <c r="F1660" s="46"/>
      <c r="G1660" s="164" t="s">
        <v>59</v>
      </c>
      <c r="H1660" s="171" t="s">
        <v>804</v>
      </c>
      <c r="I1660" s="171" t="s">
        <v>805</v>
      </c>
      <c r="J1660" s="171">
        <v>2013</v>
      </c>
      <c r="K1660" s="164" t="s">
        <v>25</v>
      </c>
      <c r="L1660" s="165" t="s">
        <v>5200</v>
      </c>
      <c r="M1660" s="16" t="s">
        <v>4411</v>
      </c>
      <c r="N1660" s="16" t="s">
        <v>43</v>
      </c>
    </row>
    <row r="1661" spans="1:14" ht="15" customHeight="1">
      <c r="A1661" s="87" t="s">
        <v>4572</v>
      </c>
      <c r="B1661" s="780">
        <v>1660</v>
      </c>
      <c r="C1661" s="120" t="s">
        <v>4836</v>
      </c>
      <c r="D1661" s="537" t="s">
        <v>2309</v>
      </c>
      <c r="E1661" s="537"/>
      <c r="F1661" s="46"/>
      <c r="G1661" s="164" t="s">
        <v>59</v>
      </c>
      <c r="H1661" s="171" t="s">
        <v>60</v>
      </c>
      <c r="I1661" s="171" t="s">
        <v>61</v>
      </c>
      <c r="J1661" s="171">
        <v>2013</v>
      </c>
      <c r="K1661" s="164" t="s">
        <v>26</v>
      </c>
      <c r="L1661" s="165" t="s">
        <v>5200</v>
      </c>
      <c r="M1661" s="16" t="s">
        <v>4837</v>
      </c>
      <c r="N1661" s="16" t="s">
        <v>43</v>
      </c>
    </row>
    <row r="1662" spans="1:14" ht="15" customHeight="1">
      <c r="A1662" s="87" t="s">
        <v>4572</v>
      </c>
      <c r="B1662" s="780">
        <v>1661</v>
      </c>
      <c r="C1662" s="120" t="s">
        <v>4838</v>
      </c>
      <c r="D1662" s="537" t="s">
        <v>2309</v>
      </c>
      <c r="E1662" s="537"/>
      <c r="F1662" s="46"/>
      <c r="G1662" s="164" t="s">
        <v>2528</v>
      </c>
      <c r="H1662" s="171" t="s">
        <v>4839</v>
      </c>
      <c r="I1662" s="171" t="s">
        <v>4141</v>
      </c>
      <c r="J1662" s="171">
        <v>2013</v>
      </c>
      <c r="K1662" s="164" t="s">
        <v>24</v>
      </c>
      <c r="L1662" s="165" t="s">
        <v>5200</v>
      </c>
      <c r="M1662" s="16" t="s">
        <v>4840</v>
      </c>
      <c r="N1662" s="16" t="s">
        <v>43</v>
      </c>
    </row>
    <row r="1663" spans="1:14" ht="15" customHeight="1">
      <c r="A1663" s="87" t="s">
        <v>4572</v>
      </c>
      <c r="B1663" s="780">
        <v>1662</v>
      </c>
      <c r="C1663" s="120" t="s">
        <v>4841</v>
      </c>
      <c r="D1663" s="537" t="s">
        <v>2309</v>
      </c>
      <c r="E1663" s="537"/>
      <c r="F1663" s="46"/>
      <c r="G1663" s="164" t="s">
        <v>5244</v>
      </c>
      <c r="H1663" s="171" t="s">
        <v>244</v>
      </c>
      <c r="I1663" s="171" t="s">
        <v>245</v>
      </c>
      <c r="J1663" s="171">
        <v>2013</v>
      </c>
      <c r="K1663" s="164" t="s">
        <v>24</v>
      </c>
      <c r="L1663" s="165" t="s">
        <v>28</v>
      </c>
      <c r="M1663" s="16" t="s">
        <v>3649</v>
      </c>
      <c r="N1663" s="16" t="s">
        <v>43</v>
      </c>
    </row>
    <row r="1664" spans="1:14" ht="15" customHeight="1">
      <c r="A1664" s="87" t="s">
        <v>4572</v>
      </c>
      <c r="B1664" s="780">
        <v>1663</v>
      </c>
      <c r="C1664" s="120" t="s">
        <v>3758</v>
      </c>
      <c r="D1664" s="537" t="s">
        <v>2309</v>
      </c>
      <c r="E1664" s="537"/>
      <c r="F1664" s="46"/>
      <c r="G1664" s="164" t="s">
        <v>5244</v>
      </c>
      <c r="H1664" s="171" t="s">
        <v>244</v>
      </c>
      <c r="I1664" s="171" t="s">
        <v>245</v>
      </c>
      <c r="J1664" s="171">
        <v>2013</v>
      </c>
      <c r="K1664" s="164" t="s">
        <v>24</v>
      </c>
      <c r="L1664" s="165" t="s">
        <v>28</v>
      </c>
      <c r="M1664" s="16" t="s">
        <v>4844</v>
      </c>
      <c r="N1664" s="16" t="s">
        <v>43</v>
      </c>
    </row>
    <row r="1665" spans="1:14" ht="15" customHeight="1">
      <c r="A1665" s="87" t="s">
        <v>4572</v>
      </c>
      <c r="B1665" s="780">
        <v>1664</v>
      </c>
      <c r="C1665" s="119" t="s">
        <v>4845</v>
      </c>
      <c r="D1665" s="537" t="s">
        <v>2309</v>
      </c>
      <c r="E1665" s="537"/>
      <c r="F1665" s="46"/>
      <c r="G1665" s="164" t="s">
        <v>2560</v>
      </c>
      <c r="H1665" s="171" t="s">
        <v>2914</v>
      </c>
      <c r="I1665" s="171" t="s">
        <v>2562</v>
      </c>
      <c r="J1665" s="171">
        <v>2012</v>
      </c>
      <c r="K1665" s="164" t="s">
        <v>25</v>
      </c>
      <c r="L1665" s="165" t="s">
        <v>30</v>
      </c>
      <c r="M1665" s="16" t="s">
        <v>4846</v>
      </c>
      <c r="N1665" s="16"/>
    </row>
    <row r="1666" spans="1:14" ht="15" customHeight="1">
      <c r="A1666" s="87" t="s">
        <v>4572</v>
      </c>
      <c r="B1666" s="780">
        <v>1665</v>
      </c>
      <c r="C1666" s="120" t="s">
        <v>4847</v>
      </c>
      <c r="D1666" s="537" t="s">
        <v>2309</v>
      </c>
      <c r="E1666" s="537"/>
      <c r="F1666" s="46"/>
      <c r="G1666" s="164" t="s">
        <v>59</v>
      </c>
      <c r="H1666" s="171" t="s">
        <v>523</v>
      </c>
      <c r="I1666" s="171" t="s">
        <v>447</v>
      </c>
      <c r="J1666" s="171">
        <v>2012</v>
      </c>
      <c r="K1666" s="164" t="s">
        <v>27</v>
      </c>
      <c r="L1666" s="165" t="s">
        <v>5200</v>
      </c>
      <c r="M1666" s="16" t="s">
        <v>4359</v>
      </c>
      <c r="N1666" s="16"/>
    </row>
    <row r="1667" spans="1:14" ht="15" customHeight="1">
      <c r="A1667" s="87" t="s">
        <v>4572</v>
      </c>
      <c r="B1667" s="780">
        <v>1666</v>
      </c>
      <c r="C1667" s="120" t="s">
        <v>4848</v>
      </c>
      <c r="D1667" s="537" t="s">
        <v>2309</v>
      </c>
      <c r="E1667" s="537"/>
      <c r="F1667" s="46"/>
      <c r="G1667" s="164" t="s">
        <v>59</v>
      </c>
      <c r="H1667" s="171" t="s">
        <v>523</v>
      </c>
      <c r="I1667" s="171" t="s">
        <v>447</v>
      </c>
      <c r="J1667" s="171">
        <v>2012</v>
      </c>
      <c r="K1667" s="164" t="s">
        <v>27</v>
      </c>
      <c r="L1667" s="165" t="s">
        <v>5200</v>
      </c>
      <c r="M1667" s="16" t="s">
        <v>4849</v>
      </c>
      <c r="N1667" s="16"/>
    </row>
    <row r="1668" spans="1:14" ht="15" customHeight="1">
      <c r="A1668" s="87" t="s">
        <v>4572</v>
      </c>
      <c r="B1668" s="780">
        <v>1667</v>
      </c>
      <c r="C1668" s="120" t="s">
        <v>4850</v>
      </c>
      <c r="D1668" s="537" t="s">
        <v>718</v>
      </c>
      <c r="E1668" s="537"/>
      <c r="F1668" s="46"/>
      <c r="G1668" s="164" t="s">
        <v>59</v>
      </c>
      <c r="H1668" s="171" t="s">
        <v>2435</v>
      </c>
      <c r="I1668" s="171" t="s">
        <v>827</v>
      </c>
      <c r="J1668" s="171">
        <v>2012</v>
      </c>
      <c r="K1668" s="171" t="s">
        <v>26</v>
      </c>
      <c r="L1668" s="173" t="s">
        <v>5200</v>
      </c>
      <c r="M1668" s="16" t="s">
        <v>4359</v>
      </c>
      <c r="N1668" s="16" t="s">
        <v>1380</v>
      </c>
    </row>
    <row r="1669" spans="1:14" ht="15" customHeight="1">
      <c r="A1669" s="87" t="s">
        <v>4572</v>
      </c>
      <c r="B1669" s="780">
        <v>1668</v>
      </c>
      <c r="C1669" s="120" t="s">
        <v>4851</v>
      </c>
      <c r="D1669" s="537" t="s">
        <v>2309</v>
      </c>
      <c r="E1669" s="537"/>
      <c r="F1669" s="46"/>
      <c r="G1669" s="164" t="s">
        <v>298</v>
      </c>
      <c r="H1669" s="171" t="s">
        <v>1396</v>
      </c>
      <c r="I1669" s="171" t="s">
        <v>1397</v>
      </c>
      <c r="J1669" s="171">
        <v>2012</v>
      </c>
      <c r="K1669" s="164" t="s">
        <v>27</v>
      </c>
      <c r="L1669" s="164" t="s">
        <v>31</v>
      </c>
      <c r="M1669" s="16" t="s">
        <v>4852</v>
      </c>
      <c r="N1669" s="16"/>
    </row>
    <row r="1670" spans="1:14" ht="15" customHeight="1">
      <c r="A1670" s="87" t="s">
        <v>4572</v>
      </c>
      <c r="B1670" s="780">
        <v>1669</v>
      </c>
      <c r="C1670" s="120" t="s">
        <v>4853</v>
      </c>
      <c r="D1670" s="537" t="s">
        <v>2309</v>
      </c>
      <c r="E1670" s="537"/>
      <c r="F1670" s="46"/>
      <c r="G1670" s="164" t="s">
        <v>59</v>
      </c>
      <c r="H1670" s="171" t="s">
        <v>523</v>
      </c>
      <c r="I1670" s="171" t="s">
        <v>447</v>
      </c>
      <c r="J1670" s="171">
        <v>2012</v>
      </c>
      <c r="K1670" s="164" t="s">
        <v>27</v>
      </c>
      <c r="L1670" s="165" t="s">
        <v>5200</v>
      </c>
      <c r="M1670" s="16" t="s">
        <v>4597</v>
      </c>
      <c r="N1670" s="16"/>
    </row>
    <row r="1671" spans="1:14" ht="15" customHeight="1">
      <c r="A1671" s="87" t="s">
        <v>4572</v>
      </c>
      <c r="B1671" s="780">
        <v>1670</v>
      </c>
      <c r="C1671" s="120" t="s">
        <v>4854</v>
      </c>
      <c r="D1671" s="537" t="s">
        <v>2309</v>
      </c>
      <c r="E1671" s="537"/>
      <c r="F1671" s="46"/>
      <c r="G1671" s="164" t="s">
        <v>59</v>
      </c>
      <c r="H1671" s="171" t="s">
        <v>523</v>
      </c>
      <c r="I1671" s="171" t="s">
        <v>447</v>
      </c>
      <c r="J1671" s="171">
        <v>2012</v>
      </c>
      <c r="K1671" s="164" t="s">
        <v>27</v>
      </c>
      <c r="L1671" s="165" t="s">
        <v>5200</v>
      </c>
      <c r="M1671" s="16" t="s">
        <v>4359</v>
      </c>
      <c r="N1671" s="16" t="s">
        <v>4785</v>
      </c>
    </row>
    <row r="1672" spans="1:14" ht="15" customHeight="1">
      <c r="A1672" s="87" t="s">
        <v>4572</v>
      </c>
      <c r="B1672" s="780">
        <v>1671</v>
      </c>
      <c r="C1672" s="119" t="s">
        <v>4855</v>
      </c>
      <c r="D1672" s="537" t="s">
        <v>2309</v>
      </c>
      <c r="E1672" s="537"/>
      <c r="F1672" s="46"/>
      <c r="G1672" s="164" t="s">
        <v>10995</v>
      </c>
      <c r="H1672" s="171" t="s">
        <v>125</v>
      </c>
      <c r="I1672" s="171" t="s">
        <v>126</v>
      </c>
      <c r="J1672" s="171">
        <v>2012</v>
      </c>
      <c r="K1672" s="164" t="s">
        <v>5200</v>
      </c>
      <c r="L1672" s="165" t="s">
        <v>5200</v>
      </c>
      <c r="M1672" s="16" t="s">
        <v>4857</v>
      </c>
      <c r="N1672" s="16"/>
    </row>
    <row r="1673" spans="1:14" ht="15" customHeight="1">
      <c r="A1673" s="87" t="s">
        <v>4572</v>
      </c>
      <c r="B1673" s="780">
        <v>1672</v>
      </c>
      <c r="C1673" s="120" t="s">
        <v>4858</v>
      </c>
      <c r="D1673" s="537" t="s">
        <v>2309</v>
      </c>
      <c r="E1673" s="537"/>
      <c r="F1673" s="46"/>
      <c r="G1673" s="164" t="s">
        <v>59</v>
      </c>
      <c r="H1673" s="171" t="s">
        <v>804</v>
      </c>
      <c r="I1673" s="171" t="s">
        <v>805</v>
      </c>
      <c r="J1673" s="171">
        <v>2012</v>
      </c>
      <c r="K1673" s="164" t="s">
        <v>25</v>
      </c>
      <c r="L1673" s="165" t="s">
        <v>5200</v>
      </c>
      <c r="M1673" s="16" t="s">
        <v>4859</v>
      </c>
      <c r="N1673" s="16"/>
    </row>
    <row r="1674" spans="1:14" ht="15" customHeight="1">
      <c r="A1674" s="87" t="s">
        <v>4572</v>
      </c>
      <c r="B1674" s="780">
        <v>1673</v>
      </c>
      <c r="C1674" s="120" t="s">
        <v>4860</v>
      </c>
      <c r="D1674" s="537" t="s">
        <v>718</v>
      </c>
      <c r="E1674" s="537" t="s">
        <v>2309</v>
      </c>
      <c r="F1674" s="46"/>
      <c r="G1674" s="164" t="s">
        <v>3593</v>
      </c>
      <c r="H1674" s="171" t="s">
        <v>3221</v>
      </c>
      <c r="I1674" s="171" t="s">
        <v>3222</v>
      </c>
      <c r="J1674" s="171">
        <v>2012</v>
      </c>
      <c r="K1674" s="164" t="s">
        <v>25</v>
      </c>
      <c r="L1674" s="165" t="s">
        <v>29</v>
      </c>
      <c r="M1674" s="16" t="s">
        <v>3649</v>
      </c>
      <c r="N1674" s="16"/>
    </row>
    <row r="1675" spans="1:14" ht="15" customHeight="1">
      <c r="A1675" s="87" t="s">
        <v>4572</v>
      </c>
      <c r="B1675" s="780">
        <v>1674</v>
      </c>
      <c r="C1675" s="120" t="s">
        <v>4862</v>
      </c>
      <c r="D1675" s="537" t="s">
        <v>2309</v>
      </c>
      <c r="E1675" s="537"/>
      <c r="F1675" s="46"/>
      <c r="G1675" s="164" t="s">
        <v>59</v>
      </c>
      <c r="H1675" s="171" t="s">
        <v>1024</v>
      </c>
      <c r="I1675" s="171" t="s">
        <v>430</v>
      </c>
      <c r="J1675" s="171">
        <v>2012</v>
      </c>
      <c r="K1675" s="164" t="s">
        <v>26</v>
      </c>
      <c r="L1675" s="165" t="s">
        <v>5200</v>
      </c>
      <c r="M1675" s="16" t="s">
        <v>4863</v>
      </c>
      <c r="N1675" s="16"/>
    </row>
    <row r="1676" spans="1:14" ht="15" customHeight="1">
      <c r="A1676" s="87" t="s">
        <v>4572</v>
      </c>
      <c r="B1676" s="780">
        <v>1675</v>
      </c>
      <c r="C1676" s="120" t="s">
        <v>4864</v>
      </c>
      <c r="D1676" s="537" t="s">
        <v>2309</v>
      </c>
      <c r="E1676" s="537"/>
      <c r="F1676" s="46"/>
      <c r="G1676" s="164" t="s">
        <v>59</v>
      </c>
      <c r="H1676" s="171" t="s">
        <v>804</v>
      </c>
      <c r="I1676" s="171" t="s">
        <v>805</v>
      </c>
      <c r="J1676" s="171">
        <v>2012</v>
      </c>
      <c r="K1676" s="164" t="s">
        <v>25</v>
      </c>
      <c r="L1676" s="165" t="s">
        <v>5200</v>
      </c>
      <c r="M1676" s="16" t="s">
        <v>4865</v>
      </c>
      <c r="N1676" s="16"/>
    </row>
    <row r="1677" spans="1:14" ht="15" customHeight="1">
      <c r="A1677" s="87" t="s">
        <v>4572</v>
      </c>
      <c r="B1677" s="780">
        <v>1676</v>
      </c>
      <c r="C1677" s="120" t="s">
        <v>4866</v>
      </c>
      <c r="D1677" s="537" t="s">
        <v>718</v>
      </c>
      <c r="E1677" s="537"/>
      <c r="F1677" s="46"/>
      <c r="G1677" s="164" t="s">
        <v>59</v>
      </c>
      <c r="H1677" s="171" t="s">
        <v>804</v>
      </c>
      <c r="I1677" s="171" t="s">
        <v>805</v>
      </c>
      <c r="J1677" s="171">
        <v>2012</v>
      </c>
      <c r="K1677" s="164" t="s">
        <v>25</v>
      </c>
      <c r="L1677" s="165" t="s">
        <v>5200</v>
      </c>
      <c r="M1677" s="16" t="s">
        <v>4867</v>
      </c>
      <c r="N1677" s="16"/>
    </row>
    <row r="1678" spans="1:14" ht="15" customHeight="1">
      <c r="A1678" s="87" t="s">
        <v>4572</v>
      </c>
      <c r="B1678" s="780">
        <v>1677</v>
      </c>
      <c r="C1678" s="120" t="s">
        <v>4868</v>
      </c>
      <c r="D1678" s="537" t="s">
        <v>718</v>
      </c>
      <c r="E1678" s="537"/>
      <c r="F1678" s="46"/>
      <c r="G1678" s="164" t="s">
        <v>59</v>
      </c>
      <c r="H1678" s="171" t="s">
        <v>1967</v>
      </c>
      <c r="I1678" s="171" t="s">
        <v>621</v>
      </c>
      <c r="J1678" s="171">
        <v>2012</v>
      </c>
      <c r="K1678" s="164" t="s">
        <v>27</v>
      </c>
      <c r="L1678" s="165" t="s">
        <v>5200</v>
      </c>
      <c r="M1678" s="16" t="s">
        <v>4359</v>
      </c>
      <c r="N1678" s="16"/>
    </row>
    <row r="1679" spans="1:14" ht="15" customHeight="1">
      <c r="A1679" s="87" t="s">
        <v>4572</v>
      </c>
      <c r="B1679" s="780">
        <v>1678</v>
      </c>
      <c r="C1679" s="120" t="s">
        <v>4869</v>
      </c>
      <c r="D1679" s="537" t="s">
        <v>2309</v>
      </c>
      <c r="E1679" s="537"/>
      <c r="F1679" s="46"/>
      <c r="G1679" s="164" t="s">
        <v>59</v>
      </c>
      <c r="H1679" s="171" t="s">
        <v>523</v>
      </c>
      <c r="I1679" s="171" t="s">
        <v>447</v>
      </c>
      <c r="J1679" s="171">
        <v>2012</v>
      </c>
      <c r="K1679" s="164" t="s">
        <v>27</v>
      </c>
      <c r="L1679" s="165" t="s">
        <v>5200</v>
      </c>
      <c r="M1679" s="16" t="s">
        <v>4359</v>
      </c>
      <c r="N1679" s="16"/>
    </row>
    <row r="1680" spans="1:14" ht="15" customHeight="1">
      <c r="A1680" s="87" t="s">
        <v>4572</v>
      </c>
      <c r="B1680" s="780">
        <v>1679</v>
      </c>
      <c r="C1680" s="120" t="s">
        <v>4870</v>
      </c>
      <c r="D1680" s="537" t="s">
        <v>2309</v>
      </c>
      <c r="E1680" s="537"/>
      <c r="F1680" s="46"/>
      <c r="G1680" s="164" t="s">
        <v>298</v>
      </c>
      <c r="H1680" s="171" t="s">
        <v>1396</v>
      </c>
      <c r="I1680" s="171" t="s">
        <v>1397</v>
      </c>
      <c r="J1680" s="171">
        <v>2012</v>
      </c>
      <c r="K1680" s="164" t="s">
        <v>27</v>
      </c>
      <c r="L1680" s="165" t="s">
        <v>31</v>
      </c>
      <c r="M1680" s="16" t="s">
        <v>4863</v>
      </c>
      <c r="N1680" s="16"/>
    </row>
    <row r="1681" spans="1:14" ht="15" customHeight="1">
      <c r="A1681" s="87" t="s">
        <v>4572</v>
      </c>
      <c r="B1681" s="780">
        <v>1680</v>
      </c>
      <c r="C1681" s="120" t="s">
        <v>4871</v>
      </c>
      <c r="D1681" s="537" t="s">
        <v>718</v>
      </c>
      <c r="E1681" s="537"/>
      <c r="F1681" s="46"/>
      <c r="G1681" s="164" t="s">
        <v>10995</v>
      </c>
      <c r="H1681" s="171" t="s">
        <v>4872</v>
      </c>
      <c r="I1681" s="171" t="s">
        <v>4873</v>
      </c>
      <c r="J1681" s="171">
        <v>2012</v>
      </c>
      <c r="K1681" s="164" t="s">
        <v>5200</v>
      </c>
      <c r="L1681" s="165" t="s">
        <v>5200</v>
      </c>
      <c r="M1681" s="16" t="s">
        <v>3356</v>
      </c>
      <c r="N1681" s="16"/>
    </row>
    <row r="1682" spans="1:14" ht="15" customHeight="1">
      <c r="A1682" s="87" t="s">
        <v>4572</v>
      </c>
      <c r="B1682" s="780">
        <v>1681</v>
      </c>
      <c r="C1682" s="120" t="s">
        <v>4874</v>
      </c>
      <c r="D1682" s="537" t="s">
        <v>2309</v>
      </c>
      <c r="E1682" s="537"/>
      <c r="F1682" s="46"/>
      <c r="G1682" s="164" t="s">
        <v>59</v>
      </c>
      <c r="H1682" s="171" t="s">
        <v>804</v>
      </c>
      <c r="I1682" s="171" t="s">
        <v>805</v>
      </c>
      <c r="J1682" s="171">
        <v>2012</v>
      </c>
      <c r="K1682" s="164" t="s">
        <v>25</v>
      </c>
      <c r="L1682" s="165" t="s">
        <v>5200</v>
      </c>
      <c r="M1682" s="16" t="s">
        <v>4875</v>
      </c>
      <c r="N1682" s="16"/>
    </row>
    <row r="1683" spans="1:14" ht="15" customHeight="1">
      <c r="A1683" s="87" t="s">
        <v>4572</v>
      </c>
      <c r="B1683" s="780">
        <v>1682</v>
      </c>
      <c r="C1683" s="120" t="s">
        <v>4876</v>
      </c>
      <c r="D1683" s="537" t="s">
        <v>718</v>
      </c>
      <c r="E1683" s="537"/>
      <c r="F1683" s="46"/>
      <c r="G1683" s="164" t="s">
        <v>59</v>
      </c>
      <c r="H1683" s="171" t="s">
        <v>523</v>
      </c>
      <c r="I1683" s="171" t="s">
        <v>447</v>
      </c>
      <c r="J1683" s="171">
        <v>2012</v>
      </c>
      <c r="K1683" s="164" t="s">
        <v>27</v>
      </c>
      <c r="L1683" s="165" t="s">
        <v>5200</v>
      </c>
      <c r="M1683" s="16" t="s">
        <v>4597</v>
      </c>
      <c r="N1683" s="16"/>
    </row>
    <row r="1684" spans="1:14" ht="15" customHeight="1">
      <c r="A1684" s="87" t="s">
        <v>4572</v>
      </c>
      <c r="B1684" s="780">
        <v>1683</v>
      </c>
      <c r="C1684" s="120" t="s">
        <v>4877</v>
      </c>
      <c r="D1684" s="537" t="s">
        <v>718</v>
      </c>
      <c r="E1684" s="537"/>
      <c r="F1684" s="46"/>
      <c r="G1684" s="164" t="s">
        <v>1358</v>
      </c>
      <c r="H1684" s="171" t="s">
        <v>4878</v>
      </c>
      <c r="I1684" s="171" t="s">
        <v>4879</v>
      </c>
      <c r="J1684" s="171">
        <v>2012</v>
      </c>
      <c r="K1684" s="164" t="s">
        <v>27</v>
      </c>
      <c r="L1684" s="165" t="s">
        <v>31</v>
      </c>
      <c r="M1684" s="16" t="s">
        <v>4740</v>
      </c>
      <c r="N1684" s="16"/>
    </row>
    <row r="1685" spans="1:14" ht="15" customHeight="1">
      <c r="A1685" s="87" t="s">
        <v>4572</v>
      </c>
      <c r="B1685" s="780">
        <v>1684</v>
      </c>
      <c r="C1685" s="120" t="s">
        <v>4880</v>
      </c>
      <c r="D1685" s="537" t="s">
        <v>2309</v>
      </c>
      <c r="E1685" s="537"/>
      <c r="F1685" s="46"/>
      <c r="G1685" s="164" t="s">
        <v>37</v>
      </c>
      <c r="H1685" s="171" t="s">
        <v>244</v>
      </c>
      <c r="I1685" s="171" t="s">
        <v>245</v>
      </c>
      <c r="J1685" s="171">
        <v>2012</v>
      </c>
      <c r="K1685" s="164" t="s">
        <v>24</v>
      </c>
      <c r="L1685" s="165" t="s">
        <v>28</v>
      </c>
      <c r="M1685" s="16" t="s">
        <v>4882</v>
      </c>
      <c r="N1685" s="16"/>
    </row>
    <row r="1686" spans="1:14" ht="15" customHeight="1">
      <c r="A1686" s="87" t="s">
        <v>4572</v>
      </c>
      <c r="B1686" s="780">
        <v>1685</v>
      </c>
      <c r="C1686" s="119" t="s">
        <v>4883</v>
      </c>
      <c r="D1686" s="537" t="s">
        <v>718</v>
      </c>
      <c r="E1686" s="537"/>
      <c r="F1686" s="46"/>
      <c r="G1686" s="164" t="s">
        <v>2560</v>
      </c>
      <c r="H1686" s="171" t="s">
        <v>2914</v>
      </c>
      <c r="I1686" s="171" t="s">
        <v>2562</v>
      </c>
      <c r="J1686" s="171">
        <v>2011</v>
      </c>
      <c r="K1686" s="164" t="s">
        <v>25</v>
      </c>
      <c r="L1686" s="165" t="s">
        <v>30</v>
      </c>
      <c r="M1686" s="16" t="s">
        <v>4884</v>
      </c>
      <c r="N1686" s="16"/>
    </row>
    <row r="1687" spans="1:14" ht="15" customHeight="1">
      <c r="A1687" s="87" t="s">
        <v>4572</v>
      </c>
      <c r="B1687" s="780">
        <v>1686</v>
      </c>
      <c r="C1687" s="120" t="s">
        <v>4885</v>
      </c>
      <c r="D1687" s="537" t="s">
        <v>2309</v>
      </c>
      <c r="E1687" s="537"/>
      <c r="F1687" s="46"/>
      <c r="G1687" s="164" t="s">
        <v>59</v>
      </c>
      <c r="H1687" s="171" t="s">
        <v>523</v>
      </c>
      <c r="I1687" s="171" t="s">
        <v>447</v>
      </c>
      <c r="J1687" s="171">
        <v>2011</v>
      </c>
      <c r="K1687" s="164" t="s">
        <v>27</v>
      </c>
      <c r="L1687" s="165" t="s">
        <v>5200</v>
      </c>
      <c r="M1687" s="16" t="s">
        <v>4359</v>
      </c>
      <c r="N1687" s="16"/>
    </row>
    <row r="1688" spans="1:14" ht="15" customHeight="1">
      <c r="A1688" s="87" t="s">
        <v>4572</v>
      </c>
      <c r="B1688" s="780">
        <v>1687</v>
      </c>
      <c r="C1688" s="120" t="s">
        <v>4886</v>
      </c>
      <c r="D1688" s="537" t="s">
        <v>2309</v>
      </c>
      <c r="E1688" s="537"/>
      <c r="F1688" s="46"/>
      <c r="G1688" s="164" t="s">
        <v>59</v>
      </c>
      <c r="H1688" s="171" t="s">
        <v>1024</v>
      </c>
      <c r="I1688" s="171" t="s">
        <v>430</v>
      </c>
      <c r="J1688" s="171">
        <v>2011</v>
      </c>
      <c r="K1688" s="164" t="s">
        <v>26</v>
      </c>
      <c r="L1688" s="165" t="s">
        <v>5200</v>
      </c>
      <c r="M1688" s="16" t="s">
        <v>4887</v>
      </c>
      <c r="N1688" s="16"/>
    </row>
    <row r="1689" spans="1:14" ht="15" customHeight="1">
      <c r="A1689" s="87" t="s">
        <v>4572</v>
      </c>
      <c r="B1689" s="780">
        <v>1688</v>
      </c>
      <c r="C1689" s="120" t="s">
        <v>4888</v>
      </c>
      <c r="D1689" s="537" t="s">
        <v>2309</v>
      </c>
      <c r="E1689" s="537"/>
      <c r="F1689" s="46"/>
      <c r="G1689" s="164" t="s">
        <v>59</v>
      </c>
      <c r="H1689" s="171" t="s">
        <v>804</v>
      </c>
      <c r="I1689" s="171" t="s">
        <v>805</v>
      </c>
      <c r="J1689" s="171">
        <v>2011</v>
      </c>
      <c r="K1689" s="164" t="s">
        <v>25</v>
      </c>
      <c r="L1689" s="165" t="s">
        <v>5200</v>
      </c>
      <c r="M1689" s="16" t="s">
        <v>4828</v>
      </c>
      <c r="N1689" s="16"/>
    </row>
    <row r="1690" spans="1:14" ht="15" customHeight="1">
      <c r="A1690" s="87" t="s">
        <v>4572</v>
      </c>
      <c r="B1690" s="780">
        <v>1689</v>
      </c>
      <c r="C1690" s="120" t="s">
        <v>4889</v>
      </c>
      <c r="D1690" s="537" t="s">
        <v>2309</v>
      </c>
      <c r="E1690" s="537"/>
      <c r="F1690" s="46"/>
      <c r="G1690" s="164" t="s">
        <v>59</v>
      </c>
      <c r="H1690" s="171" t="s">
        <v>523</v>
      </c>
      <c r="I1690" s="171" t="s">
        <v>447</v>
      </c>
      <c r="J1690" s="171">
        <v>2011</v>
      </c>
      <c r="K1690" s="164" t="s">
        <v>27</v>
      </c>
      <c r="L1690" s="165" t="s">
        <v>5200</v>
      </c>
      <c r="M1690" s="16" t="s">
        <v>4890</v>
      </c>
      <c r="N1690" s="16"/>
    </row>
    <row r="1691" spans="1:14" ht="15" customHeight="1">
      <c r="A1691" s="87" t="s">
        <v>4572</v>
      </c>
      <c r="B1691" s="780">
        <v>1690</v>
      </c>
      <c r="C1691" s="120" t="s">
        <v>4891</v>
      </c>
      <c r="D1691" s="537" t="s">
        <v>2309</v>
      </c>
      <c r="E1691" s="537"/>
      <c r="F1691" s="46"/>
      <c r="G1691" s="164" t="s">
        <v>59</v>
      </c>
      <c r="H1691" s="171" t="s">
        <v>793</v>
      </c>
      <c r="I1691" s="171" t="s">
        <v>1035</v>
      </c>
      <c r="J1691" s="171">
        <v>2011</v>
      </c>
      <c r="K1691" s="164" t="s">
        <v>27</v>
      </c>
      <c r="L1691" s="165" t="s">
        <v>5200</v>
      </c>
      <c r="M1691" s="16" t="s">
        <v>4892</v>
      </c>
      <c r="N1691" s="16"/>
    </row>
    <row r="1692" spans="1:14" ht="15" customHeight="1">
      <c r="A1692" s="87" t="s">
        <v>4572</v>
      </c>
      <c r="B1692" s="780">
        <v>1691</v>
      </c>
      <c r="C1692" s="120" t="s">
        <v>4893</v>
      </c>
      <c r="D1692" s="537" t="s">
        <v>2309</v>
      </c>
      <c r="E1692" s="537"/>
      <c r="F1692" s="46"/>
      <c r="G1692" s="164" t="s">
        <v>37</v>
      </c>
      <c r="H1692" s="171" t="s">
        <v>4894</v>
      </c>
      <c r="I1692" s="171" t="s">
        <v>4895</v>
      </c>
      <c r="J1692" s="171">
        <v>2011</v>
      </c>
      <c r="K1692" s="164" t="s">
        <v>25</v>
      </c>
      <c r="L1692" s="165" t="s">
        <v>30</v>
      </c>
      <c r="M1692" s="16" t="s">
        <v>3649</v>
      </c>
      <c r="N1692" s="16"/>
    </row>
    <row r="1693" spans="1:14" ht="15" customHeight="1">
      <c r="A1693" s="87" t="s">
        <v>4572</v>
      </c>
      <c r="B1693" s="780">
        <v>1692</v>
      </c>
      <c r="C1693" s="120" t="s">
        <v>4897</v>
      </c>
      <c r="D1693" s="537" t="s">
        <v>718</v>
      </c>
      <c r="E1693" s="537" t="s">
        <v>2309</v>
      </c>
      <c r="F1693" s="46"/>
      <c r="G1693" s="164" t="s">
        <v>59</v>
      </c>
      <c r="H1693" s="171" t="s">
        <v>804</v>
      </c>
      <c r="I1693" s="171" t="s">
        <v>1986</v>
      </c>
      <c r="J1693" s="171">
        <v>2011</v>
      </c>
      <c r="K1693" s="164" t="s">
        <v>25</v>
      </c>
      <c r="L1693" s="165" t="s">
        <v>5200</v>
      </c>
      <c r="M1693" s="16" t="s">
        <v>4359</v>
      </c>
      <c r="N1693" s="16"/>
    </row>
    <row r="1694" spans="1:14" ht="15" customHeight="1">
      <c r="A1694" s="87" t="s">
        <v>4572</v>
      </c>
      <c r="B1694" s="780">
        <v>1693</v>
      </c>
      <c r="C1694" s="120" t="s">
        <v>4898</v>
      </c>
      <c r="D1694" s="537" t="s">
        <v>2309</v>
      </c>
      <c r="E1694" s="537"/>
      <c r="F1694" s="46"/>
      <c r="G1694" s="164" t="s">
        <v>59</v>
      </c>
      <c r="H1694" s="171" t="s">
        <v>523</v>
      </c>
      <c r="I1694" s="171" t="s">
        <v>447</v>
      </c>
      <c r="J1694" s="171">
        <v>2011</v>
      </c>
      <c r="K1694" s="164" t="s">
        <v>27</v>
      </c>
      <c r="L1694" s="165" t="s">
        <v>5200</v>
      </c>
      <c r="M1694" s="16" t="s">
        <v>4359</v>
      </c>
      <c r="N1694" s="16"/>
    </row>
    <row r="1695" spans="1:14" ht="15" customHeight="1">
      <c r="A1695" s="87" t="s">
        <v>4572</v>
      </c>
      <c r="B1695" s="780">
        <v>1694</v>
      </c>
      <c r="C1695" s="120" t="s">
        <v>4899</v>
      </c>
      <c r="D1695" s="537" t="s">
        <v>2309</v>
      </c>
      <c r="E1695" s="537"/>
      <c r="F1695" s="46"/>
      <c r="G1695" s="164" t="s">
        <v>11004</v>
      </c>
      <c r="H1695" s="171" t="s">
        <v>4900</v>
      </c>
      <c r="I1695" s="171" t="s">
        <v>4901</v>
      </c>
      <c r="J1695" s="171">
        <v>2011</v>
      </c>
      <c r="K1695" s="164" t="s">
        <v>5200</v>
      </c>
      <c r="L1695" s="165" t="s">
        <v>5200</v>
      </c>
      <c r="M1695" s="16" t="s">
        <v>4902</v>
      </c>
      <c r="N1695" s="16"/>
    </row>
    <row r="1696" spans="1:14" ht="15" customHeight="1">
      <c r="A1696" s="87" t="s">
        <v>4572</v>
      </c>
      <c r="B1696" s="780">
        <v>1695</v>
      </c>
      <c r="C1696" s="120" t="s">
        <v>4903</v>
      </c>
      <c r="D1696" s="537" t="s">
        <v>2309</v>
      </c>
      <c r="E1696" s="537"/>
      <c r="F1696" s="46"/>
      <c r="G1696" s="164" t="s">
        <v>59</v>
      </c>
      <c r="H1696" s="171" t="s">
        <v>523</v>
      </c>
      <c r="I1696" s="171" t="s">
        <v>447</v>
      </c>
      <c r="J1696" s="171">
        <v>2011</v>
      </c>
      <c r="K1696" s="164" t="s">
        <v>27</v>
      </c>
      <c r="L1696" s="165" t="s">
        <v>5200</v>
      </c>
      <c r="M1696" s="16" t="s">
        <v>4904</v>
      </c>
      <c r="N1696" s="16"/>
    </row>
    <row r="1697" spans="1:14" ht="15" customHeight="1">
      <c r="A1697" s="87" t="s">
        <v>4572</v>
      </c>
      <c r="B1697" s="780">
        <v>1696</v>
      </c>
      <c r="C1697" s="120" t="s">
        <v>4905</v>
      </c>
      <c r="D1697" s="537" t="s">
        <v>2309</v>
      </c>
      <c r="E1697" s="537"/>
      <c r="F1697" s="46"/>
      <c r="G1697" s="164" t="s">
        <v>59</v>
      </c>
      <c r="H1697" s="171" t="s">
        <v>4900</v>
      </c>
      <c r="I1697" s="171" t="s">
        <v>4901</v>
      </c>
      <c r="J1697" s="171">
        <v>2011</v>
      </c>
      <c r="K1697" s="164" t="s">
        <v>5200</v>
      </c>
      <c r="L1697" s="165" t="s">
        <v>5200</v>
      </c>
      <c r="M1697" s="16" t="s">
        <v>4906</v>
      </c>
      <c r="N1697" s="16"/>
    </row>
    <row r="1698" spans="1:14" ht="15" customHeight="1">
      <c r="A1698" s="87" t="s">
        <v>4572</v>
      </c>
      <c r="B1698" s="780">
        <v>1697</v>
      </c>
      <c r="C1698" s="120" t="s">
        <v>4907</v>
      </c>
      <c r="D1698" s="537" t="s">
        <v>718</v>
      </c>
      <c r="E1698" s="537"/>
      <c r="F1698" s="46"/>
      <c r="G1698" s="164" t="s">
        <v>59</v>
      </c>
      <c r="H1698" s="171" t="s">
        <v>523</v>
      </c>
      <c r="I1698" s="171" t="s">
        <v>447</v>
      </c>
      <c r="J1698" s="171">
        <v>2011</v>
      </c>
      <c r="K1698" s="164" t="s">
        <v>27</v>
      </c>
      <c r="L1698" s="165" t="s">
        <v>5200</v>
      </c>
      <c r="M1698" s="16" t="s">
        <v>4908</v>
      </c>
      <c r="N1698" s="16"/>
    </row>
    <row r="1699" spans="1:14" ht="15" customHeight="1">
      <c r="A1699" s="87" t="s">
        <v>4572</v>
      </c>
      <c r="B1699" s="780">
        <v>1698</v>
      </c>
      <c r="C1699" s="120" t="s">
        <v>4909</v>
      </c>
      <c r="D1699" s="537" t="s">
        <v>2309</v>
      </c>
      <c r="E1699" s="537"/>
      <c r="F1699" s="46"/>
      <c r="G1699" s="164" t="s">
        <v>59</v>
      </c>
      <c r="H1699" s="171" t="s">
        <v>804</v>
      </c>
      <c r="I1699" s="171" t="s">
        <v>805</v>
      </c>
      <c r="J1699" s="171">
        <v>2011</v>
      </c>
      <c r="K1699" s="164" t="s">
        <v>25</v>
      </c>
      <c r="L1699" s="165" t="s">
        <v>5200</v>
      </c>
      <c r="M1699" s="16" t="s">
        <v>4910</v>
      </c>
      <c r="N1699" s="16"/>
    </row>
    <row r="1700" spans="1:14" ht="15" customHeight="1">
      <c r="A1700" s="87" t="s">
        <v>4572</v>
      </c>
      <c r="B1700" s="780">
        <v>1699</v>
      </c>
      <c r="C1700" s="120" t="s">
        <v>4911</v>
      </c>
      <c r="D1700" s="537" t="s">
        <v>718</v>
      </c>
      <c r="E1700" s="537"/>
      <c r="F1700" s="46"/>
      <c r="G1700" s="164" t="s">
        <v>59</v>
      </c>
      <c r="H1700" s="171" t="s">
        <v>4912</v>
      </c>
      <c r="I1700" s="171" t="s">
        <v>4913</v>
      </c>
      <c r="J1700" s="171">
        <v>2011</v>
      </c>
      <c r="K1700" s="164" t="s">
        <v>5200</v>
      </c>
      <c r="L1700" s="165" t="s">
        <v>5200</v>
      </c>
      <c r="M1700" s="16" t="s">
        <v>4902</v>
      </c>
      <c r="N1700" s="16"/>
    </row>
    <row r="1701" spans="1:14" ht="15" customHeight="1">
      <c r="A1701" s="87" t="s">
        <v>4572</v>
      </c>
      <c r="B1701" s="780">
        <v>1700</v>
      </c>
      <c r="C1701" s="120" t="s">
        <v>4914</v>
      </c>
      <c r="D1701" s="537" t="s">
        <v>2309</v>
      </c>
      <c r="E1701" s="537"/>
      <c r="F1701" s="46"/>
      <c r="G1701" s="164" t="s">
        <v>59</v>
      </c>
      <c r="H1701" s="171" t="s">
        <v>804</v>
      </c>
      <c r="I1701" s="171" t="s">
        <v>805</v>
      </c>
      <c r="J1701" s="171">
        <v>2011</v>
      </c>
      <c r="K1701" s="164" t="s">
        <v>25</v>
      </c>
      <c r="L1701" s="165" t="s">
        <v>5200</v>
      </c>
      <c r="M1701" s="16" t="s">
        <v>4915</v>
      </c>
      <c r="N1701" s="16"/>
    </row>
    <row r="1702" spans="1:14" ht="15" customHeight="1">
      <c r="A1702" s="87" t="s">
        <v>4572</v>
      </c>
      <c r="B1702" s="780">
        <v>1701</v>
      </c>
      <c r="C1702" s="120" t="s">
        <v>4916</v>
      </c>
      <c r="D1702" s="537" t="s">
        <v>2309</v>
      </c>
      <c r="E1702" s="537"/>
      <c r="F1702" s="46"/>
      <c r="G1702" s="164" t="s">
        <v>10995</v>
      </c>
      <c r="H1702" s="171" t="s">
        <v>125</v>
      </c>
      <c r="I1702" s="171" t="s">
        <v>126</v>
      </c>
      <c r="J1702" s="171">
        <v>2011</v>
      </c>
      <c r="K1702" s="164" t="s">
        <v>5200</v>
      </c>
      <c r="L1702" s="165" t="s">
        <v>5200</v>
      </c>
      <c r="M1702" s="16" t="s">
        <v>3649</v>
      </c>
      <c r="N1702" s="16"/>
    </row>
    <row r="1703" spans="1:14" ht="15" customHeight="1">
      <c r="A1703" s="87" t="s">
        <v>4572</v>
      </c>
      <c r="B1703" s="780">
        <v>1702</v>
      </c>
      <c r="C1703" s="120" t="s">
        <v>4918</v>
      </c>
      <c r="D1703" s="537" t="s">
        <v>718</v>
      </c>
      <c r="E1703" s="537" t="s">
        <v>2309</v>
      </c>
      <c r="F1703" s="46"/>
      <c r="G1703" s="164" t="s">
        <v>59</v>
      </c>
      <c r="H1703" s="171" t="s">
        <v>523</v>
      </c>
      <c r="I1703" s="171" t="s">
        <v>447</v>
      </c>
      <c r="J1703" s="171">
        <v>2011</v>
      </c>
      <c r="K1703" s="164" t="s">
        <v>27</v>
      </c>
      <c r="L1703" s="165" t="s">
        <v>5200</v>
      </c>
      <c r="M1703" s="16" t="s">
        <v>4919</v>
      </c>
      <c r="N1703" s="16"/>
    </row>
    <row r="1704" spans="1:14" ht="15" customHeight="1">
      <c r="A1704" s="87" t="s">
        <v>4572</v>
      </c>
      <c r="B1704" s="780">
        <v>1703</v>
      </c>
      <c r="C1704" s="120" t="s">
        <v>4920</v>
      </c>
      <c r="D1704" s="537" t="s">
        <v>2309</v>
      </c>
      <c r="E1704" s="537"/>
      <c r="F1704" s="46"/>
      <c r="G1704" s="164" t="s">
        <v>59</v>
      </c>
      <c r="H1704" s="171" t="s">
        <v>4921</v>
      </c>
      <c r="I1704" s="171" t="s">
        <v>4922</v>
      </c>
      <c r="J1704" s="171">
        <v>2011</v>
      </c>
      <c r="K1704" s="164" t="s">
        <v>27</v>
      </c>
      <c r="L1704" s="165" t="s">
        <v>5200</v>
      </c>
      <c r="M1704" s="16" t="s">
        <v>4863</v>
      </c>
      <c r="N1704" s="16"/>
    </row>
    <row r="1705" spans="1:14" ht="15" customHeight="1">
      <c r="A1705" s="87" t="s">
        <v>4572</v>
      </c>
      <c r="B1705" s="780">
        <v>1704</v>
      </c>
      <c r="C1705" s="120" t="s">
        <v>4923</v>
      </c>
      <c r="D1705" s="537" t="s">
        <v>2309</v>
      </c>
      <c r="E1705" s="537"/>
      <c r="F1705" s="46"/>
      <c r="G1705" s="164" t="s">
        <v>59</v>
      </c>
      <c r="H1705" s="171" t="s">
        <v>4924</v>
      </c>
      <c r="I1705" s="171" t="s">
        <v>4925</v>
      </c>
      <c r="J1705" s="171">
        <v>2010</v>
      </c>
      <c r="K1705" s="164" t="s">
        <v>24</v>
      </c>
      <c r="L1705" s="165" t="s">
        <v>5200</v>
      </c>
      <c r="M1705" s="16" t="s">
        <v>4926</v>
      </c>
      <c r="N1705" s="16"/>
    </row>
    <row r="1706" spans="1:14" ht="15" customHeight="1">
      <c r="A1706" s="87" t="s">
        <v>4572</v>
      </c>
      <c r="B1706" s="780">
        <v>1705</v>
      </c>
      <c r="C1706" s="120" t="s">
        <v>4927</v>
      </c>
      <c r="D1706" s="537" t="s">
        <v>2309</v>
      </c>
      <c r="E1706" s="537"/>
      <c r="F1706" s="46"/>
      <c r="G1706" s="164" t="s">
        <v>59</v>
      </c>
      <c r="H1706" s="171" t="s">
        <v>523</v>
      </c>
      <c r="I1706" s="171" t="s">
        <v>447</v>
      </c>
      <c r="J1706" s="171">
        <v>2010</v>
      </c>
      <c r="K1706" s="164" t="s">
        <v>27</v>
      </c>
      <c r="L1706" s="165" t="s">
        <v>5200</v>
      </c>
      <c r="M1706" s="16" t="s">
        <v>4928</v>
      </c>
      <c r="N1706" s="16"/>
    </row>
    <row r="1707" spans="1:14" ht="15" customHeight="1">
      <c r="A1707" s="87" t="s">
        <v>4572</v>
      </c>
      <c r="B1707" s="780">
        <v>1706</v>
      </c>
      <c r="C1707" s="120" t="s">
        <v>4929</v>
      </c>
      <c r="D1707" s="537" t="s">
        <v>2309</v>
      </c>
      <c r="E1707" s="537"/>
      <c r="F1707" s="46"/>
      <c r="G1707" s="164" t="s">
        <v>59</v>
      </c>
      <c r="H1707" s="171" t="s">
        <v>523</v>
      </c>
      <c r="I1707" s="171" t="s">
        <v>447</v>
      </c>
      <c r="J1707" s="171">
        <v>2010</v>
      </c>
      <c r="K1707" s="164" t="s">
        <v>27</v>
      </c>
      <c r="L1707" s="165" t="s">
        <v>5200</v>
      </c>
      <c r="M1707" s="16" t="s">
        <v>4359</v>
      </c>
      <c r="N1707" s="16"/>
    </row>
    <row r="1708" spans="1:14" ht="15" customHeight="1">
      <c r="A1708" s="87" t="s">
        <v>4572</v>
      </c>
      <c r="B1708" s="780">
        <v>1707</v>
      </c>
      <c r="C1708" s="120" t="s">
        <v>4930</v>
      </c>
      <c r="D1708" s="537" t="s">
        <v>2309</v>
      </c>
      <c r="E1708" s="537"/>
      <c r="F1708" s="46"/>
      <c r="G1708" s="164" t="s">
        <v>59</v>
      </c>
      <c r="H1708" s="171" t="s">
        <v>804</v>
      </c>
      <c r="I1708" s="171" t="s">
        <v>805</v>
      </c>
      <c r="J1708" s="171">
        <v>2010</v>
      </c>
      <c r="K1708" s="164" t="s">
        <v>26</v>
      </c>
      <c r="L1708" s="165" t="s">
        <v>5200</v>
      </c>
      <c r="M1708" s="16" t="s">
        <v>4931</v>
      </c>
      <c r="N1708" s="16"/>
    </row>
    <row r="1709" spans="1:14" ht="15" customHeight="1">
      <c r="A1709" s="87" t="s">
        <v>4572</v>
      </c>
      <c r="B1709" s="780">
        <v>1708</v>
      </c>
      <c r="C1709" s="119" t="s">
        <v>4932</v>
      </c>
      <c r="D1709" s="537" t="s">
        <v>718</v>
      </c>
      <c r="E1709" s="537"/>
      <c r="F1709" s="46"/>
      <c r="G1709" s="164" t="s">
        <v>59</v>
      </c>
      <c r="H1709" s="171" t="s">
        <v>60</v>
      </c>
      <c r="I1709" s="171" t="s">
        <v>61</v>
      </c>
      <c r="J1709" s="171">
        <v>2009</v>
      </c>
      <c r="K1709" s="164" t="s">
        <v>26</v>
      </c>
      <c r="L1709" s="165" t="s">
        <v>5200</v>
      </c>
      <c r="M1709" s="16" t="s">
        <v>4359</v>
      </c>
      <c r="N1709" s="16"/>
    </row>
    <row r="1710" spans="1:14" ht="15" customHeight="1">
      <c r="A1710" s="87" t="s">
        <v>4572</v>
      </c>
      <c r="B1710" s="780">
        <v>1709</v>
      </c>
      <c r="C1710" s="120" t="s">
        <v>4933</v>
      </c>
      <c r="D1710" s="537" t="s">
        <v>2309</v>
      </c>
      <c r="E1710" s="537"/>
      <c r="F1710" s="46"/>
      <c r="G1710" s="164" t="s">
        <v>59</v>
      </c>
      <c r="H1710" s="171" t="s">
        <v>4921</v>
      </c>
      <c r="I1710" s="171" t="s">
        <v>4922</v>
      </c>
      <c r="J1710" s="171">
        <v>2007</v>
      </c>
      <c r="K1710" s="164" t="s">
        <v>27</v>
      </c>
      <c r="L1710" s="165" t="s">
        <v>5200</v>
      </c>
      <c r="M1710" s="16" t="s">
        <v>4597</v>
      </c>
      <c r="N1710" s="16"/>
    </row>
    <row r="1711" spans="1:14" ht="15" customHeight="1">
      <c r="A1711" s="87" t="s">
        <v>4572</v>
      </c>
      <c r="B1711" s="780">
        <v>1710</v>
      </c>
      <c r="C1711" s="120" t="s">
        <v>4934</v>
      </c>
      <c r="D1711" s="537" t="s">
        <v>2309</v>
      </c>
      <c r="E1711" s="537"/>
      <c r="F1711" s="46"/>
      <c r="G1711" s="164" t="s">
        <v>59</v>
      </c>
      <c r="H1711" s="171" t="s">
        <v>4921</v>
      </c>
      <c r="I1711" s="171" t="s">
        <v>4922</v>
      </c>
      <c r="J1711" s="171">
        <v>2005</v>
      </c>
      <c r="K1711" s="164" t="s">
        <v>27</v>
      </c>
      <c r="L1711" s="165" t="s">
        <v>5200</v>
      </c>
      <c r="M1711" s="16" t="s">
        <v>4597</v>
      </c>
      <c r="N1711" s="16"/>
    </row>
    <row r="1712" spans="1:14" ht="15" customHeight="1">
      <c r="A1712" s="87" t="s">
        <v>4935</v>
      </c>
      <c r="B1712" s="780">
        <v>1711</v>
      </c>
      <c r="C1712" s="121" t="s">
        <v>4936</v>
      </c>
      <c r="D1712" s="537" t="s">
        <v>2309</v>
      </c>
      <c r="E1712" s="537"/>
      <c r="F1712" s="14" t="s">
        <v>4937</v>
      </c>
      <c r="G1712" s="161" t="s">
        <v>37</v>
      </c>
      <c r="H1712" s="13" t="s">
        <v>4938</v>
      </c>
      <c r="I1712" s="13" t="s">
        <v>4939</v>
      </c>
      <c r="J1712" s="13">
        <v>2021</v>
      </c>
      <c r="K1712" s="161" t="s">
        <v>24</v>
      </c>
      <c r="L1712" s="166" t="s">
        <v>28</v>
      </c>
      <c r="M1712" s="13" t="s">
        <v>4941</v>
      </c>
      <c r="N1712" s="13" t="s">
        <v>43</v>
      </c>
    </row>
    <row r="1713" spans="1:14" ht="15" customHeight="1">
      <c r="A1713" s="87" t="s">
        <v>4935</v>
      </c>
      <c r="B1713" s="780">
        <v>1712</v>
      </c>
      <c r="C1713" s="120" t="s">
        <v>4942</v>
      </c>
      <c r="D1713" s="528" t="s">
        <v>35</v>
      </c>
      <c r="E1713" s="528"/>
      <c r="F1713" s="46" t="s">
        <v>4943</v>
      </c>
      <c r="G1713" s="164" t="s">
        <v>59</v>
      </c>
      <c r="H1713" s="171" t="s">
        <v>1024</v>
      </c>
      <c r="I1713" s="171" t="s">
        <v>430</v>
      </c>
      <c r="J1713" s="171">
        <v>2021</v>
      </c>
      <c r="K1713" s="164" t="s">
        <v>26</v>
      </c>
      <c r="L1713" s="165" t="s">
        <v>31</v>
      </c>
      <c r="M1713" s="16" t="s">
        <v>4945</v>
      </c>
      <c r="N1713" s="16"/>
    </row>
    <row r="1714" spans="1:14" ht="15" customHeight="1">
      <c r="A1714" s="87" t="s">
        <v>4935</v>
      </c>
      <c r="B1714" s="780">
        <v>1713</v>
      </c>
      <c r="C1714" s="120" t="s">
        <v>4946</v>
      </c>
      <c r="D1714" s="778" t="s">
        <v>35</v>
      </c>
      <c r="E1714" s="778" t="s">
        <v>718</v>
      </c>
      <c r="F1714" s="46" t="s">
        <v>4947</v>
      </c>
      <c r="G1714" s="164" t="s">
        <v>37</v>
      </c>
      <c r="H1714" s="171" t="s">
        <v>4949</v>
      </c>
      <c r="I1714" s="171" t="s">
        <v>4950</v>
      </c>
      <c r="J1714" s="171">
        <v>2021</v>
      </c>
      <c r="K1714" s="164" t="s">
        <v>24</v>
      </c>
      <c r="L1714" s="165" t="s">
        <v>28</v>
      </c>
      <c r="M1714" s="16" t="s">
        <v>4952</v>
      </c>
      <c r="N1714" s="16" t="s">
        <v>43</v>
      </c>
    </row>
    <row r="1715" spans="1:14" ht="15" customHeight="1">
      <c r="A1715" s="87" t="s">
        <v>4935</v>
      </c>
      <c r="B1715" s="780">
        <v>1714</v>
      </c>
      <c r="C1715" s="120" t="s">
        <v>4953</v>
      </c>
      <c r="D1715" s="537" t="s">
        <v>718</v>
      </c>
      <c r="E1715" s="537" t="s">
        <v>35</v>
      </c>
      <c r="F1715" s="46" t="s">
        <v>4954</v>
      </c>
      <c r="G1715" s="164" t="s">
        <v>59</v>
      </c>
      <c r="H1715" s="171" t="s">
        <v>4955</v>
      </c>
      <c r="I1715" s="173" t="s">
        <v>1069</v>
      </c>
      <c r="J1715" s="171">
        <v>2021</v>
      </c>
      <c r="K1715" s="164" t="s">
        <v>25</v>
      </c>
      <c r="L1715" s="165" t="s">
        <v>30</v>
      </c>
      <c r="M1715" s="16" t="s">
        <v>4957</v>
      </c>
      <c r="N1715" s="16" t="s">
        <v>43</v>
      </c>
    </row>
    <row r="1716" spans="1:14" ht="15" customHeight="1">
      <c r="A1716" s="87" t="s">
        <v>4935</v>
      </c>
      <c r="B1716" s="780">
        <v>1715</v>
      </c>
      <c r="C1716" s="120" t="s">
        <v>4429</v>
      </c>
      <c r="D1716" s="537" t="s">
        <v>35</v>
      </c>
      <c r="E1716" s="537"/>
      <c r="F1716" s="46" t="s">
        <v>4958</v>
      </c>
      <c r="G1716" s="164" t="s">
        <v>37</v>
      </c>
      <c r="H1716" s="171" t="s">
        <v>4959</v>
      </c>
      <c r="I1716" s="171" t="s">
        <v>2199</v>
      </c>
      <c r="J1716" s="171">
        <v>2021</v>
      </c>
      <c r="K1716" s="164" t="s">
        <v>26</v>
      </c>
      <c r="L1716" s="165" t="s">
        <v>31</v>
      </c>
      <c r="M1716" s="16" t="s">
        <v>4432</v>
      </c>
      <c r="N1716" s="16" t="s">
        <v>43</v>
      </c>
    </row>
    <row r="1717" spans="1:14" ht="15" customHeight="1">
      <c r="A1717" s="87" t="s">
        <v>4935</v>
      </c>
      <c r="B1717" s="780">
        <v>1716</v>
      </c>
      <c r="C1717" s="69" t="s">
        <v>4960</v>
      </c>
      <c r="D1717" s="537" t="s">
        <v>35</v>
      </c>
      <c r="E1717" s="537"/>
      <c r="F1717" s="46"/>
      <c r="G1717" s="164" t="s">
        <v>59</v>
      </c>
      <c r="H1717" s="174" t="s">
        <v>4961</v>
      </c>
      <c r="I1717" s="174" t="s">
        <v>4962</v>
      </c>
      <c r="J1717" s="174">
        <v>2020</v>
      </c>
      <c r="K1717" s="164" t="s">
        <v>26</v>
      </c>
      <c r="L1717" s="165" t="s">
        <v>5200</v>
      </c>
      <c r="M1717" s="16" t="s">
        <v>4964</v>
      </c>
      <c r="N1717" s="46" t="s">
        <v>43</v>
      </c>
    </row>
    <row r="1718" spans="1:14" ht="15" customHeight="1">
      <c r="A1718" s="87" t="s">
        <v>4935</v>
      </c>
      <c r="B1718" s="780">
        <v>1717</v>
      </c>
      <c r="C1718" s="69" t="s">
        <v>3993</v>
      </c>
      <c r="D1718" s="537" t="s">
        <v>35</v>
      </c>
      <c r="E1718" s="537"/>
      <c r="F1718" s="46"/>
      <c r="G1718" s="164" t="s">
        <v>190</v>
      </c>
      <c r="H1718" s="174" t="s">
        <v>2435</v>
      </c>
      <c r="I1718" s="174" t="s">
        <v>827</v>
      </c>
      <c r="J1718" s="174">
        <v>2020</v>
      </c>
      <c r="K1718" s="164" t="s">
        <v>25</v>
      </c>
      <c r="L1718" s="165" t="s">
        <v>30</v>
      </c>
      <c r="M1718" s="16" t="s">
        <v>4966</v>
      </c>
      <c r="N1718" s="46" t="s">
        <v>43</v>
      </c>
    </row>
    <row r="1719" spans="1:14" ht="15" customHeight="1">
      <c r="A1719" s="87" t="s">
        <v>4935</v>
      </c>
      <c r="B1719" s="780">
        <v>1718</v>
      </c>
      <c r="C1719" s="69" t="s">
        <v>4967</v>
      </c>
      <c r="D1719" s="537" t="s">
        <v>51</v>
      </c>
      <c r="E1719" s="537"/>
      <c r="F1719" s="46"/>
      <c r="G1719" s="164" t="s">
        <v>59</v>
      </c>
      <c r="H1719" s="174" t="s">
        <v>4968</v>
      </c>
      <c r="I1719" s="174" t="s">
        <v>430</v>
      </c>
      <c r="J1719" s="174">
        <v>2020</v>
      </c>
      <c r="K1719" s="164" t="s">
        <v>26</v>
      </c>
      <c r="L1719" s="165" t="s">
        <v>5200</v>
      </c>
      <c r="M1719" s="46" t="s">
        <v>4970</v>
      </c>
      <c r="N1719" s="46" t="s">
        <v>43</v>
      </c>
    </row>
    <row r="1720" spans="1:14" ht="15" customHeight="1">
      <c r="A1720" s="87" t="s">
        <v>4935</v>
      </c>
      <c r="B1720" s="780">
        <v>1719</v>
      </c>
      <c r="C1720" s="69" t="s">
        <v>4971</v>
      </c>
      <c r="D1720" s="537" t="s">
        <v>718</v>
      </c>
      <c r="E1720" s="537" t="s">
        <v>35</v>
      </c>
      <c r="F1720" s="46"/>
      <c r="G1720" s="164" t="s">
        <v>11016</v>
      </c>
      <c r="H1720" s="174" t="s">
        <v>2154</v>
      </c>
      <c r="I1720" s="174" t="s">
        <v>2155</v>
      </c>
      <c r="J1720" s="174">
        <v>2020</v>
      </c>
      <c r="K1720" s="164" t="s">
        <v>25</v>
      </c>
      <c r="L1720" s="165" t="s">
        <v>28</v>
      </c>
      <c r="M1720" s="46" t="s">
        <v>4973</v>
      </c>
      <c r="N1720" s="46" t="s">
        <v>43</v>
      </c>
    </row>
    <row r="1721" spans="1:14" ht="15" customHeight="1">
      <c r="A1721" s="87" t="s">
        <v>4935</v>
      </c>
      <c r="B1721" s="780">
        <v>1720</v>
      </c>
      <c r="C1721" s="69" t="s">
        <v>4974</v>
      </c>
      <c r="D1721" s="537" t="s">
        <v>51</v>
      </c>
      <c r="E1721" s="537"/>
      <c r="F1721" s="46"/>
      <c r="G1721" s="164" t="s">
        <v>59</v>
      </c>
      <c r="H1721" s="171" t="s">
        <v>2338</v>
      </c>
      <c r="I1721" s="174" t="s">
        <v>658</v>
      </c>
      <c r="J1721" s="174">
        <v>2019</v>
      </c>
      <c r="K1721" s="164" t="s">
        <v>26</v>
      </c>
      <c r="L1721" s="165" t="s">
        <v>5200</v>
      </c>
      <c r="M1721" s="46" t="s">
        <v>4976</v>
      </c>
      <c r="N1721" s="46" t="s">
        <v>43</v>
      </c>
    </row>
    <row r="1722" spans="1:14" ht="15" customHeight="1">
      <c r="A1722" s="87" t="s">
        <v>4935</v>
      </c>
      <c r="B1722" s="780">
        <v>1721</v>
      </c>
      <c r="C1722" s="69" t="s">
        <v>4977</v>
      </c>
      <c r="D1722" s="537" t="s">
        <v>718</v>
      </c>
      <c r="E1722" s="537"/>
      <c r="F1722" s="46"/>
      <c r="G1722" s="164" t="s">
        <v>59</v>
      </c>
      <c r="H1722" s="171" t="s">
        <v>4978</v>
      </c>
      <c r="I1722" s="174" t="s">
        <v>4979</v>
      </c>
      <c r="J1722" s="174">
        <v>2019</v>
      </c>
      <c r="K1722" s="164" t="s">
        <v>27</v>
      </c>
      <c r="L1722" s="165" t="s">
        <v>5200</v>
      </c>
      <c r="M1722" s="46" t="s">
        <v>4981</v>
      </c>
      <c r="N1722" s="46" t="s">
        <v>43</v>
      </c>
    </row>
    <row r="1723" spans="1:14" ht="15" customHeight="1">
      <c r="A1723" s="87" t="s">
        <v>4935</v>
      </c>
      <c r="B1723" s="780">
        <v>1722</v>
      </c>
      <c r="C1723" s="69" t="s">
        <v>4982</v>
      </c>
      <c r="D1723" s="537" t="s">
        <v>72</v>
      </c>
      <c r="E1723" s="537"/>
      <c r="F1723" s="46"/>
      <c r="G1723" s="164" t="s">
        <v>37</v>
      </c>
      <c r="H1723" s="171" t="s">
        <v>4938</v>
      </c>
      <c r="I1723" s="174" t="s">
        <v>4939</v>
      </c>
      <c r="J1723" s="174">
        <v>2019</v>
      </c>
      <c r="K1723" s="164" t="s">
        <v>24</v>
      </c>
      <c r="L1723" s="165" t="s">
        <v>28</v>
      </c>
      <c r="M1723" s="16" t="s">
        <v>4984</v>
      </c>
      <c r="N1723" s="46" t="s">
        <v>43</v>
      </c>
    </row>
    <row r="1724" spans="1:14" ht="15" customHeight="1">
      <c r="A1724" s="87" t="s">
        <v>4935</v>
      </c>
      <c r="B1724" s="780">
        <v>1723</v>
      </c>
      <c r="C1724" s="69" t="s">
        <v>4985</v>
      </c>
      <c r="D1724" s="537" t="s">
        <v>718</v>
      </c>
      <c r="E1724" s="537" t="s">
        <v>35</v>
      </c>
      <c r="F1724" s="46"/>
      <c r="G1724" s="164" t="s">
        <v>190</v>
      </c>
      <c r="H1724" s="171" t="s">
        <v>191</v>
      </c>
      <c r="I1724" s="174" t="s">
        <v>827</v>
      </c>
      <c r="J1724" s="174">
        <v>2019</v>
      </c>
      <c r="K1724" s="164" t="s">
        <v>26</v>
      </c>
      <c r="L1724" s="165" t="s">
        <v>29</v>
      </c>
      <c r="M1724" s="46" t="s">
        <v>4987</v>
      </c>
      <c r="N1724" s="46" t="s">
        <v>43</v>
      </c>
    </row>
    <row r="1725" spans="1:14" ht="15" customHeight="1">
      <c r="A1725" s="87" t="s">
        <v>4935</v>
      </c>
      <c r="B1725" s="780">
        <v>1724</v>
      </c>
      <c r="C1725" s="69" t="s">
        <v>4988</v>
      </c>
      <c r="D1725" s="537" t="s">
        <v>51</v>
      </c>
      <c r="E1725" s="537"/>
      <c r="F1725" s="46"/>
      <c r="G1725" s="164" t="s">
        <v>59</v>
      </c>
      <c r="H1725" s="171" t="s">
        <v>1623</v>
      </c>
      <c r="I1725" s="174" t="s">
        <v>2732</v>
      </c>
      <c r="J1725" s="174">
        <v>2019</v>
      </c>
      <c r="K1725" s="164" t="s">
        <v>26</v>
      </c>
      <c r="L1725" s="165" t="s">
        <v>5200</v>
      </c>
      <c r="M1725" s="16" t="s">
        <v>4990</v>
      </c>
      <c r="N1725" s="46" t="s">
        <v>43</v>
      </c>
    </row>
    <row r="1726" spans="1:14" ht="15" customHeight="1">
      <c r="A1726" s="87" t="s">
        <v>4935</v>
      </c>
      <c r="B1726" s="780">
        <v>1725</v>
      </c>
      <c r="C1726" s="69" t="s">
        <v>4991</v>
      </c>
      <c r="D1726" s="537" t="s">
        <v>35</v>
      </c>
      <c r="E1726" s="537" t="s">
        <v>51</v>
      </c>
      <c r="F1726" s="46"/>
      <c r="G1726" s="164" t="s">
        <v>59</v>
      </c>
      <c r="H1726" s="171" t="s">
        <v>788</v>
      </c>
      <c r="I1726" s="174" t="s">
        <v>414</v>
      </c>
      <c r="J1726" s="174">
        <v>2019</v>
      </c>
      <c r="K1726" s="164" t="s">
        <v>27</v>
      </c>
      <c r="L1726" s="165" t="s">
        <v>5200</v>
      </c>
      <c r="M1726" s="16" t="s">
        <v>4990</v>
      </c>
      <c r="N1726" s="46" t="s">
        <v>43</v>
      </c>
    </row>
    <row r="1727" spans="1:14" ht="15" customHeight="1">
      <c r="A1727" s="87" t="s">
        <v>4935</v>
      </c>
      <c r="B1727" s="780">
        <v>1726</v>
      </c>
      <c r="C1727" s="69" t="s">
        <v>4993</v>
      </c>
      <c r="D1727" s="537" t="s">
        <v>35</v>
      </c>
      <c r="E1727" s="537"/>
      <c r="F1727" s="46"/>
      <c r="G1727" s="164" t="s">
        <v>5244</v>
      </c>
      <c r="H1727" s="171" t="s">
        <v>4994</v>
      </c>
      <c r="I1727" s="174" t="s">
        <v>4995</v>
      </c>
      <c r="J1727" s="174">
        <v>2019</v>
      </c>
      <c r="K1727" s="164" t="s">
        <v>24</v>
      </c>
      <c r="L1727" s="165" t="s">
        <v>28</v>
      </c>
      <c r="M1727" s="46" t="s">
        <v>4997</v>
      </c>
      <c r="N1727" s="46" t="s">
        <v>43</v>
      </c>
    </row>
    <row r="1728" spans="1:14" ht="15" customHeight="1">
      <c r="A1728" s="87" t="s">
        <v>4935</v>
      </c>
      <c r="B1728" s="780">
        <v>1727</v>
      </c>
      <c r="C1728" s="69" t="s">
        <v>4998</v>
      </c>
      <c r="D1728" s="537" t="s">
        <v>718</v>
      </c>
      <c r="E1728" s="537"/>
      <c r="F1728" s="46"/>
      <c r="G1728" s="164" t="s">
        <v>59</v>
      </c>
      <c r="H1728" s="171" t="s">
        <v>2619</v>
      </c>
      <c r="I1728" s="174" t="s">
        <v>4999</v>
      </c>
      <c r="J1728" s="174">
        <v>2018</v>
      </c>
      <c r="K1728" s="164" t="s">
        <v>26</v>
      </c>
      <c r="L1728" s="165" t="s">
        <v>5200</v>
      </c>
      <c r="M1728" s="16" t="s">
        <v>5000</v>
      </c>
      <c r="N1728" s="46" t="s">
        <v>43</v>
      </c>
    </row>
    <row r="1729" spans="1:14" ht="15" customHeight="1">
      <c r="A1729" s="87" t="s">
        <v>4935</v>
      </c>
      <c r="B1729" s="780">
        <v>1728</v>
      </c>
      <c r="C1729" s="69" t="s">
        <v>5001</v>
      </c>
      <c r="D1729" s="537" t="s">
        <v>51</v>
      </c>
      <c r="E1729" s="537"/>
      <c r="F1729" s="46"/>
      <c r="G1729" s="164" t="s">
        <v>11010</v>
      </c>
      <c r="H1729" s="171" t="s">
        <v>3875</v>
      </c>
      <c r="I1729" s="174" t="s">
        <v>3876</v>
      </c>
      <c r="J1729" s="174">
        <v>2018</v>
      </c>
      <c r="K1729" s="164" t="s">
        <v>25</v>
      </c>
      <c r="L1729" s="165" t="s">
        <v>30</v>
      </c>
      <c r="M1729" s="16" t="s">
        <v>5000</v>
      </c>
      <c r="N1729" s="46" t="s">
        <v>43</v>
      </c>
    </row>
    <row r="1730" spans="1:14" ht="15" customHeight="1">
      <c r="A1730" s="87" t="s">
        <v>4935</v>
      </c>
      <c r="B1730" s="780">
        <v>1729</v>
      </c>
      <c r="C1730" s="69" t="s">
        <v>5003</v>
      </c>
      <c r="D1730" s="537" t="s">
        <v>51</v>
      </c>
      <c r="E1730" s="537"/>
      <c r="F1730" s="46"/>
      <c r="G1730" s="164" t="s">
        <v>59</v>
      </c>
      <c r="H1730" s="171" t="s">
        <v>836</v>
      </c>
      <c r="I1730" s="174" t="s">
        <v>837</v>
      </c>
      <c r="J1730" s="174">
        <v>2018</v>
      </c>
      <c r="K1730" s="164" t="s">
        <v>26</v>
      </c>
      <c r="L1730" s="165" t="s">
        <v>5200</v>
      </c>
      <c r="M1730" s="46" t="s">
        <v>5000</v>
      </c>
      <c r="N1730" s="46" t="s">
        <v>43</v>
      </c>
    </row>
    <row r="1731" spans="1:14" ht="15" customHeight="1">
      <c r="A1731" s="87" t="s">
        <v>4935</v>
      </c>
      <c r="B1731" s="780">
        <v>1730</v>
      </c>
      <c r="C1731" s="69" t="s">
        <v>5006</v>
      </c>
      <c r="D1731" s="537" t="s">
        <v>51</v>
      </c>
      <c r="E1731" s="537"/>
      <c r="F1731" s="46"/>
      <c r="G1731" s="164" t="s">
        <v>59</v>
      </c>
      <c r="H1731" s="171" t="s">
        <v>1467</v>
      </c>
      <c r="I1731" s="174" t="s">
        <v>1468</v>
      </c>
      <c r="J1731" s="174">
        <v>2018</v>
      </c>
      <c r="K1731" s="164" t="s">
        <v>24</v>
      </c>
      <c r="L1731" s="165" t="s">
        <v>29</v>
      </c>
      <c r="M1731" s="46" t="s">
        <v>5000</v>
      </c>
      <c r="N1731" s="46" t="s">
        <v>43</v>
      </c>
    </row>
    <row r="1732" spans="1:14" ht="15" customHeight="1">
      <c r="A1732" s="87" t="s">
        <v>4935</v>
      </c>
      <c r="B1732" s="780">
        <v>1731</v>
      </c>
      <c r="C1732" s="69" t="s">
        <v>5008</v>
      </c>
      <c r="D1732" s="537" t="s">
        <v>35</v>
      </c>
      <c r="E1732" s="537"/>
      <c r="F1732" s="46"/>
      <c r="G1732" s="164" t="s">
        <v>5244</v>
      </c>
      <c r="H1732" s="171" t="s">
        <v>4994</v>
      </c>
      <c r="I1732" s="171" t="s">
        <v>4995</v>
      </c>
      <c r="J1732" s="171">
        <v>2018</v>
      </c>
      <c r="K1732" s="164" t="s">
        <v>24</v>
      </c>
      <c r="L1732" s="165" t="s">
        <v>28</v>
      </c>
      <c r="M1732" s="46" t="s">
        <v>5010</v>
      </c>
      <c r="N1732" s="16" t="s">
        <v>43</v>
      </c>
    </row>
    <row r="1733" spans="1:14" ht="15" customHeight="1">
      <c r="A1733" s="87" t="s">
        <v>4935</v>
      </c>
      <c r="B1733" s="780">
        <v>1732</v>
      </c>
      <c r="C1733" s="69" t="s">
        <v>5011</v>
      </c>
      <c r="D1733" s="537" t="s">
        <v>718</v>
      </c>
      <c r="E1733" s="537"/>
      <c r="F1733" s="46"/>
      <c r="G1733" s="164" t="s">
        <v>5244</v>
      </c>
      <c r="H1733" s="171" t="s">
        <v>4994</v>
      </c>
      <c r="I1733" s="171" t="s">
        <v>4995</v>
      </c>
      <c r="J1733" s="171">
        <v>2018</v>
      </c>
      <c r="K1733" s="164" t="s">
        <v>24</v>
      </c>
      <c r="L1733" s="165" t="s">
        <v>28</v>
      </c>
      <c r="M1733" s="46" t="s">
        <v>5013</v>
      </c>
      <c r="N1733" s="16" t="s">
        <v>43</v>
      </c>
    </row>
    <row r="1734" spans="1:14" ht="15" customHeight="1">
      <c r="A1734" s="87" t="s">
        <v>4935</v>
      </c>
      <c r="B1734" s="780">
        <v>1733</v>
      </c>
      <c r="C1734" s="69" t="s">
        <v>5014</v>
      </c>
      <c r="D1734" s="537" t="s">
        <v>718</v>
      </c>
      <c r="E1734" s="537"/>
      <c r="F1734" s="46"/>
      <c r="G1734" s="164" t="s">
        <v>59</v>
      </c>
      <c r="H1734" s="171" t="s">
        <v>4007</v>
      </c>
      <c r="I1734" s="171" t="s">
        <v>1035</v>
      </c>
      <c r="J1734" s="171">
        <v>2018</v>
      </c>
      <c r="K1734" s="164" t="s">
        <v>27</v>
      </c>
      <c r="L1734" s="165" t="s">
        <v>5200</v>
      </c>
      <c r="M1734" s="16" t="s">
        <v>5015</v>
      </c>
      <c r="N1734" s="16" t="s">
        <v>43</v>
      </c>
    </row>
    <row r="1735" spans="1:14" ht="15" customHeight="1">
      <c r="A1735" s="87" t="s">
        <v>4935</v>
      </c>
      <c r="B1735" s="780">
        <v>1734</v>
      </c>
      <c r="C1735" s="69" t="s">
        <v>5016</v>
      </c>
      <c r="D1735" s="537" t="s">
        <v>718</v>
      </c>
      <c r="E1735" s="537" t="s">
        <v>35</v>
      </c>
      <c r="F1735" s="46"/>
      <c r="G1735" s="164" t="s">
        <v>59</v>
      </c>
      <c r="H1735" s="171" t="s">
        <v>2624</v>
      </c>
      <c r="I1735" s="171" t="s">
        <v>2625</v>
      </c>
      <c r="J1735" s="171">
        <v>2018</v>
      </c>
      <c r="K1735" s="164" t="s">
        <v>5200</v>
      </c>
      <c r="L1735" s="165" t="s">
        <v>5200</v>
      </c>
      <c r="M1735" s="16" t="s">
        <v>5018</v>
      </c>
      <c r="N1735" s="16" t="s">
        <v>43</v>
      </c>
    </row>
    <row r="1736" spans="1:14" ht="15" customHeight="1">
      <c r="A1736" s="87" t="s">
        <v>4935</v>
      </c>
      <c r="B1736" s="780">
        <v>1735</v>
      </c>
      <c r="C1736" s="69" t="s">
        <v>5019</v>
      </c>
      <c r="D1736" s="537" t="s">
        <v>718</v>
      </c>
      <c r="E1736" s="537"/>
      <c r="F1736" s="46"/>
      <c r="G1736" s="164" t="s">
        <v>59</v>
      </c>
      <c r="H1736" s="171" t="s">
        <v>4007</v>
      </c>
      <c r="I1736" s="171" t="s">
        <v>1035</v>
      </c>
      <c r="J1736" s="171">
        <v>2018</v>
      </c>
      <c r="K1736" s="164" t="s">
        <v>5200</v>
      </c>
      <c r="L1736" s="165" t="s">
        <v>5200</v>
      </c>
      <c r="M1736" s="16" t="s">
        <v>5020</v>
      </c>
      <c r="N1736" s="16" t="s">
        <v>43</v>
      </c>
    </row>
    <row r="1737" spans="1:14" ht="15" customHeight="1">
      <c r="A1737" s="87" t="s">
        <v>4935</v>
      </c>
      <c r="B1737" s="780">
        <v>1736</v>
      </c>
      <c r="C1737" s="69" t="s">
        <v>5021</v>
      </c>
      <c r="D1737" s="537" t="s">
        <v>35</v>
      </c>
      <c r="E1737" s="537"/>
      <c r="F1737" s="46"/>
      <c r="G1737" s="164" t="s">
        <v>10996</v>
      </c>
      <c r="H1737" s="171" t="s">
        <v>2983</v>
      </c>
      <c r="I1737" s="171" t="s">
        <v>2984</v>
      </c>
      <c r="J1737" s="171">
        <v>2018</v>
      </c>
      <c r="K1737" s="164" t="s">
        <v>25</v>
      </c>
      <c r="L1737" s="165" t="s">
        <v>28</v>
      </c>
      <c r="M1737" s="46" t="s">
        <v>5022</v>
      </c>
      <c r="N1737" s="16" t="s">
        <v>43</v>
      </c>
    </row>
    <row r="1738" spans="1:14" ht="15" customHeight="1">
      <c r="A1738" s="87" t="s">
        <v>4935</v>
      </c>
      <c r="B1738" s="780">
        <v>1737</v>
      </c>
      <c r="C1738" s="69" t="s">
        <v>5023</v>
      </c>
      <c r="D1738" s="537" t="s">
        <v>718</v>
      </c>
      <c r="E1738" s="537"/>
      <c r="F1738" s="46"/>
      <c r="G1738" s="164" t="s">
        <v>5219</v>
      </c>
      <c r="H1738" s="171" t="s">
        <v>5024</v>
      </c>
      <c r="I1738" s="171" t="s">
        <v>337</v>
      </c>
      <c r="J1738" s="171">
        <v>2018</v>
      </c>
      <c r="K1738" s="164" t="s">
        <v>5200</v>
      </c>
      <c r="L1738" s="165" t="s">
        <v>30</v>
      </c>
      <c r="M1738" s="16" t="s">
        <v>4990</v>
      </c>
      <c r="N1738" s="16" t="s">
        <v>43</v>
      </c>
    </row>
    <row r="1739" spans="1:14" ht="15" customHeight="1">
      <c r="A1739" s="87" t="s">
        <v>4935</v>
      </c>
      <c r="B1739" s="780">
        <v>1738</v>
      </c>
      <c r="C1739" s="69" t="s">
        <v>5026</v>
      </c>
      <c r="D1739" s="537" t="s">
        <v>718</v>
      </c>
      <c r="E1739" s="537"/>
      <c r="F1739" s="46"/>
      <c r="G1739" s="164" t="s">
        <v>5219</v>
      </c>
      <c r="H1739" s="171" t="s">
        <v>336</v>
      </c>
      <c r="I1739" s="171" t="s">
        <v>337</v>
      </c>
      <c r="J1739" s="171">
        <v>2017</v>
      </c>
      <c r="K1739" s="164" t="s">
        <v>5200</v>
      </c>
      <c r="L1739" s="165" t="s">
        <v>30</v>
      </c>
      <c r="M1739" s="46" t="s">
        <v>5027</v>
      </c>
      <c r="N1739" s="16" t="s">
        <v>43</v>
      </c>
    </row>
    <row r="1740" spans="1:14" ht="15" customHeight="1">
      <c r="A1740" s="87" t="s">
        <v>4935</v>
      </c>
      <c r="B1740" s="780">
        <v>1739</v>
      </c>
      <c r="C1740" s="69" t="s">
        <v>5028</v>
      </c>
      <c r="D1740" s="537" t="s">
        <v>35</v>
      </c>
      <c r="E1740" s="537" t="s">
        <v>718</v>
      </c>
      <c r="F1740" s="46"/>
      <c r="G1740" s="164" t="s">
        <v>5244</v>
      </c>
      <c r="H1740" s="171" t="s">
        <v>5029</v>
      </c>
      <c r="I1740" s="171" t="s">
        <v>573</v>
      </c>
      <c r="J1740" s="171">
        <v>2017</v>
      </c>
      <c r="K1740" s="164" t="s">
        <v>25</v>
      </c>
      <c r="L1740" s="165" t="s">
        <v>29</v>
      </c>
      <c r="M1740" s="46" t="s">
        <v>2947</v>
      </c>
      <c r="N1740" s="16" t="s">
        <v>1380</v>
      </c>
    </row>
    <row r="1741" spans="1:14" ht="15" customHeight="1">
      <c r="A1741" s="87" t="s">
        <v>4935</v>
      </c>
      <c r="B1741" s="780">
        <v>1740</v>
      </c>
      <c r="C1741" s="69" t="s">
        <v>5031</v>
      </c>
      <c r="D1741" s="537" t="s">
        <v>51</v>
      </c>
      <c r="E1741" s="537"/>
      <c r="F1741" s="46"/>
      <c r="G1741" s="164" t="s">
        <v>5244</v>
      </c>
      <c r="H1741" s="171" t="s">
        <v>4994</v>
      </c>
      <c r="I1741" s="171" t="s">
        <v>4995</v>
      </c>
      <c r="J1741" s="171">
        <v>2017</v>
      </c>
      <c r="K1741" s="164" t="s">
        <v>24</v>
      </c>
      <c r="L1741" s="165" t="s">
        <v>28</v>
      </c>
      <c r="M1741" s="46" t="s">
        <v>5010</v>
      </c>
      <c r="N1741" s="16" t="s">
        <v>43</v>
      </c>
    </row>
    <row r="1742" spans="1:14" ht="15" customHeight="1">
      <c r="A1742" s="87" t="s">
        <v>4935</v>
      </c>
      <c r="B1742" s="780">
        <v>1741</v>
      </c>
      <c r="C1742" s="69" t="s">
        <v>5033</v>
      </c>
      <c r="D1742" s="537" t="s">
        <v>35</v>
      </c>
      <c r="E1742" s="537"/>
      <c r="F1742" s="46"/>
      <c r="G1742" s="164" t="s">
        <v>59</v>
      </c>
      <c r="H1742" s="171" t="s">
        <v>523</v>
      </c>
      <c r="I1742" s="171" t="s">
        <v>447</v>
      </c>
      <c r="J1742" s="171">
        <v>2017</v>
      </c>
      <c r="K1742" s="164" t="s">
        <v>27</v>
      </c>
      <c r="L1742" s="165" t="s">
        <v>5200</v>
      </c>
      <c r="M1742" s="46" t="s">
        <v>5034</v>
      </c>
      <c r="N1742" s="16" t="s">
        <v>43</v>
      </c>
    </row>
    <row r="1743" spans="1:14" ht="15" customHeight="1">
      <c r="A1743" s="87" t="s">
        <v>4935</v>
      </c>
      <c r="B1743" s="780">
        <v>1742</v>
      </c>
      <c r="C1743" s="69" t="s">
        <v>5035</v>
      </c>
      <c r="D1743" s="537" t="s">
        <v>718</v>
      </c>
      <c r="E1743" s="537"/>
      <c r="F1743" s="46"/>
      <c r="G1743" s="164" t="s">
        <v>5244</v>
      </c>
      <c r="H1743" s="171" t="s">
        <v>4994</v>
      </c>
      <c r="I1743" s="171" t="s">
        <v>4995</v>
      </c>
      <c r="J1743" s="171">
        <v>2017</v>
      </c>
      <c r="K1743" s="164" t="s">
        <v>24</v>
      </c>
      <c r="L1743" s="165" t="s">
        <v>28</v>
      </c>
      <c r="M1743" s="46" t="s">
        <v>5037</v>
      </c>
      <c r="N1743" s="16" t="s">
        <v>1380</v>
      </c>
    </row>
    <row r="1744" spans="1:14" ht="15" customHeight="1">
      <c r="A1744" s="87" t="s">
        <v>4935</v>
      </c>
      <c r="B1744" s="780">
        <v>1743</v>
      </c>
      <c r="C1744" s="69" t="s">
        <v>5038</v>
      </c>
      <c r="D1744" s="537" t="s">
        <v>51</v>
      </c>
      <c r="E1744" s="537"/>
      <c r="F1744" s="46"/>
      <c r="G1744" s="164" t="s">
        <v>5244</v>
      </c>
      <c r="H1744" s="171" t="s">
        <v>4994</v>
      </c>
      <c r="I1744" s="171" t="s">
        <v>4995</v>
      </c>
      <c r="J1744" s="171">
        <v>2017</v>
      </c>
      <c r="K1744" s="164" t="s">
        <v>24</v>
      </c>
      <c r="L1744" s="165" t="s">
        <v>28</v>
      </c>
      <c r="M1744" s="46" t="s">
        <v>5013</v>
      </c>
      <c r="N1744" s="16" t="s">
        <v>43</v>
      </c>
    </row>
    <row r="1745" spans="1:14" ht="15" customHeight="1">
      <c r="A1745" s="87" t="s">
        <v>4935</v>
      </c>
      <c r="B1745" s="780">
        <v>1744</v>
      </c>
      <c r="C1745" s="69" t="s">
        <v>5040</v>
      </c>
      <c r="D1745" s="537" t="s">
        <v>718</v>
      </c>
      <c r="E1745" s="537"/>
      <c r="F1745" s="46"/>
      <c r="G1745" s="164" t="s">
        <v>59</v>
      </c>
      <c r="H1745" s="171" t="s">
        <v>1024</v>
      </c>
      <c r="I1745" s="171" t="s">
        <v>430</v>
      </c>
      <c r="J1745" s="171">
        <v>2017</v>
      </c>
      <c r="K1745" s="164" t="s">
        <v>26</v>
      </c>
      <c r="L1745" s="165" t="s">
        <v>5200</v>
      </c>
      <c r="M1745" s="16" t="s">
        <v>2947</v>
      </c>
      <c r="N1745" s="16" t="s">
        <v>43</v>
      </c>
    </row>
    <row r="1746" spans="1:14" ht="15" customHeight="1">
      <c r="A1746" s="87" t="s">
        <v>4935</v>
      </c>
      <c r="B1746" s="780">
        <v>1745</v>
      </c>
      <c r="C1746" s="69" t="s">
        <v>5042</v>
      </c>
      <c r="D1746" s="537" t="s">
        <v>51</v>
      </c>
      <c r="E1746" s="537" t="s">
        <v>35</v>
      </c>
      <c r="F1746" s="46"/>
      <c r="G1746" s="164" t="s">
        <v>59</v>
      </c>
      <c r="H1746" s="171" t="s">
        <v>523</v>
      </c>
      <c r="I1746" s="171" t="s">
        <v>447</v>
      </c>
      <c r="J1746" s="171">
        <v>2017</v>
      </c>
      <c r="K1746" s="164" t="s">
        <v>27</v>
      </c>
      <c r="L1746" s="165" t="s">
        <v>5200</v>
      </c>
      <c r="M1746" s="46" t="s">
        <v>5043</v>
      </c>
      <c r="N1746" s="16" t="s">
        <v>43</v>
      </c>
    </row>
    <row r="1747" spans="1:14" ht="15" customHeight="1">
      <c r="A1747" s="87" t="s">
        <v>4935</v>
      </c>
      <c r="B1747" s="780">
        <v>1746</v>
      </c>
      <c r="C1747" s="69" t="s">
        <v>5044</v>
      </c>
      <c r="D1747" s="537" t="s">
        <v>718</v>
      </c>
      <c r="E1747" s="537"/>
      <c r="F1747" s="46"/>
      <c r="G1747" s="164" t="s">
        <v>3593</v>
      </c>
      <c r="H1747" s="171" t="s">
        <v>2332</v>
      </c>
      <c r="I1747" s="171" t="s">
        <v>721</v>
      </c>
      <c r="J1747" s="171">
        <v>2016</v>
      </c>
      <c r="K1747" s="164" t="s">
        <v>24</v>
      </c>
      <c r="L1747" s="165" t="s">
        <v>28</v>
      </c>
      <c r="M1747" s="46" t="s">
        <v>5045</v>
      </c>
      <c r="N1747" s="16" t="s">
        <v>43</v>
      </c>
    </row>
    <row r="1748" spans="1:14" ht="15" customHeight="1">
      <c r="A1748" s="87" t="s">
        <v>4935</v>
      </c>
      <c r="B1748" s="780">
        <v>1747</v>
      </c>
      <c r="C1748" s="69" t="s">
        <v>5046</v>
      </c>
      <c r="D1748" s="537" t="s">
        <v>718</v>
      </c>
      <c r="E1748" s="537" t="s">
        <v>35</v>
      </c>
      <c r="F1748" s="46"/>
      <c r="G1748" s="164" t="s">
        <v>59</v>
      </c>
      <c r="H1748" s="171" t="s">
        <v>804</v>
      </c>
      <c r="I1748" s="171" t="s">
        <v>805</v>
      </c>
      <c r="J1748" s="171">
        <v>2016</v>
      </c>
      <c r="K1748" s="164" t="s">
        <v>25</v>
      </c>
      <c r="L1748" s="165" t="s">
        <v>5200</v>
      </c>
      <c r="M1748" s="16" t="s">
        <v>5048</v>
      </c>
      <c r="N1748" s="16" t="s">
        <v>43</v>
      </c>
    </row>
    <row r="1749" spans="1:14" ht="15" customHeight="1">
      <c r="A1749" s="87" t="s">
        <v>4935</v>
      </c>
      <c r="B1749" s="780">
        <v>1748</v>
      </c>
      <c r="C1749" s="69" t="s">
        <v>5049</v>
      </c>
      <c r="D1749" s="537" t="s">
        <v>718</v>
      </c>
      <c r="E1749" s="537" t="s">
        <v>35</v>
      </c>
      <c r="F1749" s="46"/>
      <c r="G1749" s="164" t="s">
        <v>59</v>
      </c>
      <c r="H1749" s="171" t="s">
        <v>2338</v>
      </c>
      <c r="I1749" s="171" t="s">
        <v>658</v>
      </c>
      <c r="J1749" s="171">
        <v>2016</v>
      </c>
      <c r="K1749" s="164" t="s">
        <v>26</v>
      </c>
      <c r="L1749" s="165" t="s">
        <v>5200</v>
      </c>
      <c r="M1749" s="16" t="s">
        <v>5050</v>
      </c>
      <c r="N1749" s="16" t="s">
        <v>43</v>
      </c>
    </row>
    <row r="1750" spans="1:14" ht="15" customHeight="1">
      <c r="A1750" s="87" t="s">
        <v>4935</v>
      </c>
      <c r="B1750" s="780">
        <v>1749</v>
      </c>
      <c r="C1750" s="69" t="s">
        <v>5051</v>
      </c>
      <c r="D1750" s="537" t="s">
        <v>718</v>
      </c>
      <c r="E1750" s="537"/>
      <c r="F1750" s="46"/>
      <c r="G1750" s="164" t="s">
        <v>59</v>
      </c>
      <c r="H1750" s="171" t="s">
        <v>523</v>
      </c>
      <c r="I1750" s="171" t="s">
        <v>447</v>
      </c>
      <c r="J1750" s="171">
        <v>2016</v>
      </c>
      <c r="K1750" s="164" t="s">
        <v>27</v>
      </c>
      <c r="L1750" s="165" t="s">
        <v>5200</v>
      </c>
      <c r="M1750" s="16" t="s">
        <v>5043</v>
      </c>
      <c r="N1750" s="16" t="s">
        <v>43</v>
      </c>
    </row>
    <row r="1751" spans="1:14" ht="15" customHeight="1">
      <c r="A1751" s="87" t="s">
        <v>4935</v>
      </c>
      <c r="B1751" s="780">
        <v>1750</v>
      </c>
      <c r="C1751" s="69" t="s">
        <v>5052</v>
      </c>
      <c r="D1751" s="537" t="s">
        <v>51</v>
      </c>
      <c r="E1751" s="537"/>
      <c r="F1751" s="46"/>
      <c r="G1751" s="164" t="s">
        <v>59</v>
      </c>
      <c r="H1751" s="171" t="s">
        <v>523</v>
      </c>
      <c r="I1751" s="171" t="s">
        <v>447</v>
      </c>
      <c r="J1751" s="171">
        <v>2016</v>
      </c>
      <c r="K1751" s="164" t="s">
        <v>27</v>
      </c>
      <c r="L1751" s="165" t="s">
        <v>5200</v>
      </c>
      <c r="M1751" s="16" t="s">
        <v>5053</v>
      </c>
      <c r="N1751" s="16" t="s">
        <v>43</v>
      </c>
    </row>
    <row r="1752" spans="1:14" ht="15" customHeight="1">
      <c r="A1752" s="87" t="s">
        <v>4935</v>
      </c>
      <c r="B1752" s="780">
        <v>1751</v>
      </c>
      <c r="C1752" s="69" t="s">
        <v>5054</v>
      </c>
      <c r="D1752" s="537" t="s">
        <v>51</v>
      </c>
      <c r="E1752" s="537" t="s">
        <v>35</v>
      </c>
      <c r="F1752" s="46"/>
      <c r="G1752" s="164" t="s">
        <v>11003</v>
      </c>
      <c r="H1752" s="171" t="s">
        <v>2367</v>
      </c>
      <c r="I1752" s="171" t="s">
        <v>2368</v>
      </c>
      <c r="J1752" s="171">
        <v>2016</v>
      </c>
      <c r="K1752" s="164" t="s">
        <v>27</v>
      </c>
      <c r="L1752" s="165" t="s">
        <v>31</v>
      </c>
      <c r="M1752" s="16" t="s">
        <v>5056</v>
      </c>
      <c r="N1752" s="16" t="s">
        <v>43</v>
      </c>
    </row>
    <row r="1753" spans="1:14" ht="15" customHeight="1">
      <c r="A1753" s="87" t="s">
        <v>4935</v>
      </c>
      <c r="B1753" s="780">
        <v>1752</v>
      </c>
      <c r="C1753" s="69" t="s">
        <v>5057</v>
      </c>
      <c r="D1753" s="537" t="s">
        <v>51</v>
      </c>
      <c r="E1753" s="537" t="s">
        <v>35</v>
      </c>
      <c r="F1753" s="46"/>
      <c r="G1753" s="164" t="s">
        <v>10995</v>
      </c>
      <c r="H1753" s="171" t="s">
        <v>5058</v>
      </c>
      <c r="I1753" s="171" t="s">
        <v>5059</v>
      </c>
      <c r="J1753" s="171">
        <v>2016</v>
      </c>
      <c r="K1753" s="164" t="s">
        <v>26</v>
      </c>
      <c r="L1753" s="165" t="s">
        <v>30</v>
      </c>
      <c r="M1753" s="46" t="s">
        <v>5037</v>
      </c>
      <c r="N1753" s="16" t="s">
        <v>43</v>
      </c>
    </row>
    <row r="1754" spans="1:14" ht="15" customHeight="1">
      <c r="A1754" s="87" t="s">
        <v>4935</v>
      </c>
      <c r="B1754" s="780">
        <v>1753</v>
      </c>
      <c r="C1754" s="69" t="s">
        <v>5061</v>
      </c>
      <c r="D1754" s="537" t="s">
        <v>35</v>
      </c>
      <c r="E1754" s="537"/>
      <c r="F1754" s="46"/>
      <c r="G1754" s="164" t="s">
        <v>1358</v>
      </c>
      <c r="H1754" s="171" t="s">
        <v>873</v>
      </c>
      <c r="I1754" s="171" t="s">
        <v>2462</v>
      </c>
      <c r="J1754" s="171">
        <v>2016</v>
      </c>
      <c r="K1754" s="164" t="s">
        <v>5200</v>
      </c>
      <c r="L1754" s="165" t="s">
        <v>30</v>
      </c>
      <c r="M1754" s="16" t="s">
        <v>5043</v>
      </c>
      <c r="N1754" s="16" t="s">
        <v>43</v>
      </c>
    </row>
    <row r="1755" spans="1:14" ht="15" customHeight="1">
      <c r="A1755" s="87" t="s">
        <v>4935</v>
      </c>
      <c r="B1755" s="780">
        <v>1754</v>
      </c>
      <c r="C1755" s="69" t="s">
        <v>5062</v>
      </c>
      <c r="D1755" s="537" t="s">
        <v>51</v>
      </c>
      <c r="E1755" s="537" t="s">
        <v>35</v>
      </c>
      <c r="F1755" s="46"/>
      <c r="G1755" s="164" t="s">
        <v>753</v>
      </c>
      <c r="H1755" s="171" t="s">
        <v>2461</v>
      </c>
      <c r="I1755" s="171" t="s">
        <v>874</v>
      </c>
      <c r="J1755" s="171">
        <v>2016</v>
      </c>
      <c r="K1755" s="164" t="s">
        <v>27</v>
      </c>
      <c r="L1755" s="165" t="s">
        <v>31</v>
      </c>
      <c r="M1755" s="46" t="s">
        <v>5027</v>
      </c>
      <c r="N1755" s="16" t="s">
        <v>43</v>
      </c>
    </row>
    <row r="1756" spans="1:14" ht="15" customHeight="1">
      <c r="A1756" s="87" t="s">
        <v>4935</v>
      </c>
      <c r="B1756" s="780">
        <v>1755</v>
      </c>
      <c r="C1756" s="69" t="s">
        <v>5064</v>
      </c>
      <c r="D1756" s="537" t="s">
        <v>51</v>
      </c>
      <c r="E1756" s="537" t="s">
        <v>35</v>
      </c>
      <c r="F1756" s="46"/>
      <c r="G1756" s="164" t="s">
        <v>11004</v>
      </c>
      <c r="H1756" s="171" t="s">
        <v>5065</v>
      </c>
      <c r="I1756" s="171" t="s">
        <v>573</v>
      </c>
      <c r="J1756" s="171">
        <v>2016</v>
      </c>
      <c r="K1756" s="164" t="s">
        <v>26</v>
      </c>
      <c r="L1756" s="165" t="s">
        <v>30</v>
      </c>
      <c r="M1756" s="46" t="s">
        <v>5067</v>
      </c>
      <c r="N1756" s="16" t="s">
        <v>43</v>
      </c>
    </row>
    <row r="1757" spans="1:14" ht="15" customHeight="1">
      <c r="A1757" s="87" t="s">
        <v>4935</v>
      </c>
      <c r="B1757" s="780">
        <v>1756</v>
      </c>
      <c r="C1757" s="69" t="s">
        <v>5068</v>
      </c>
      <c r="D1757" s="537" t="s">
        <v>51</v>
      </c>
      <c r="E1757" s="537"/>
      <c r="F1757" s="46"/>
      <c r="G1757" s="164" t="s">
        <v>5244</v>
      </c>
      <c r="H1757" s="171" t="s">
        <v>2371</v>
      </c>
      <c r="I1757" s="171" t="s">
        <v>5070</v>
      </c>
      <c r="J1757" s="171">
        <v>2016</v>
      </c>
      <c r="K1757" s="164" t="s">
        <v>24</v>
      </c>
      <c r="L1757" s="165" t="s">
        <v>28</v>
      </c>
      <c r="M1757" s="46" t="s">
        <v>5013</v>
      </c>
      <c r="N1757" s="16" t="s">
        <v>43</v>
      </c>
    </row>
    <row r="1758" spans="1:14" ht="15" customHeight="1">
      <c r="A1758" s="87" t="s">
        <v>4935</v>
      </c>
      <c r="B1758" s="780">
        <v>1757</v>
      </c>
      <c r="C1758" s="69" t="s">
        <v>5072</v>
      </c>
      <c r="D1758" s="537" t="s">
        <v>35</v>
      </c>
      <c r="E1758" s="537"/>
      <c r="F1758" s="46"/>
      <c r="G1758" s="164" t="s">
        <v>59</v>
      </c>
      <c r="H1758" s="171" t="s">
        <v>2338</v>
      </c>
      <c r="I1758" s="171" t="s">
        <v>658</v>
      </c>
      <c r="J1758" s="171">
        <v>2016</v>
      </c>
      <c r="K1758" s="164" t="s">
        <v>26</v>
      </c>
      <c r="L1758" s="165" t="s">
        <v>5200</v>
      </c>
      <c r="M1758" s="16" t="s">
        <v>5045</v>
      </c>
      <c r="N1758" s="16" t="s">
        <v>43</v>
      </c>
    </row>
    <row r="1759" spans="1:14" ht="15" customHeight="1">
      <c r="A1759" s="87" t="s">
        <v>4935</v>
      </c>
      <c r="B1759" s="780">
        <v>1758</v>
      </c>
      <c r="C1759" s="69" t="s">
        <v>5049</v>
      </c>
      <c r="D1759" s="537" t="s">
        <v>51</v>
      </c>
      <c r="E1759" s="537"/>
      <c r="F1759" s="46"/>
      <c r="G1759" s="164" t="s">
        <v>59</v>
      </c>
      <c r="H1759" s="171" t="s">
        <v>2338</v>
      </c>
      <c r="I1759" s="171" t="s">
        <v>658</v>
      </c>
      <c r="J1759" s="171">
        <v>2016</v>
      </c>
      <c r="K1759" s="164" t="s">
        <v>26</v>
      </c>
      <c r="L1759" s="165" t="s">
        <v>5200</v>
      </c>
      <c r="M1759" s="16" t="s">
        <v>5056</v>
      </c>
      <c r="N1759" s="16" t="s">
        <v>43</v>
      </c>
    </row>
    <row r="1760" spans="1:14" ht="15" customHeight="1">
      <c r="A1760" s="87" t="s">
        <v>4935</v>
      </c>
      <c r="B1760" s="780">
        <v>1759</v>
      </c>
      <c r="C1760" s="69" t="s">
        <v>5073</v>
      </c>
      <c r="D1760" s="537" t="s">
        <v>51</v>
      </c>
      <c r="E1760" s="537"/>
      <c r="F1760" s="46"/>
      <c r="G1760" s="164" t="s">
        <v>59</v>
      </c>
      <c r="H1760" s="171" t="s">
        <v>4019</v>
      </c>
      <c r="I1760" s="171" t="s">
        <v>714</v>
      </c>
      <c r="J1760" s="171">
        <v>2016</v>
      </c>
      <c r="K1760" s="164" t="s">
        <v>27</v>
      </c>
      <c r="L1760" s="165" t="s">
        <v>5200</v>
      </c>
      <c r="M1760" s="16" t="s">
        <v>5043</v>
      </c>
      <c r="N1760" s="16" t="s">
        <v>43</v>
      </c>
    </row>
    <row r="1761" spans="1:14" ht="15" customHeight="1">
      <c r="A1761" s="87" t="s">
        <v>4935</v>
      </c>
      <c r="B1761" s="780">
        <v>1760</v>
      </c>
      <c r="C1761" s="69" t="s">
        <v>3986</v>
      </c>
      <c r="D1761" s="537" t="s">
        <v>718</v>
      </c>
      <c r="E1761" s="537"/>
      <c r="F1761" s="46"/>
      <c r="G1761" s="164" t="s">
        <v>59</v>
      </c>
      <c r="H1761" s="171" t="s">
        <v>4019</v>
      </c>
      <c r="I1761" s="171" t="s">
        <v>714</v>
      </c>
      <c r="J1761" s="171">
        <v>2016</v>
      </c>
      <c r="K1761" s="164" t="s">
        <v>27</v>
      </c>
      <c r="L1761" s="165" t="s">
        <v>5200</v>
      </c>
      <c r="M1761" s="46" t="s">
        <v>5056</v>
      </c>
      <c r="N1761" s="16" t="s">
        <v>43</v>
      </c>
    </row>
    <row r="1762" spans="1:14" ht="15" customHeight="1">
      <c r="A1762" s="87" t="s">
        <v>4935</v>
      </c>
      <c r="B1762" s="780">
        <v>1761</v>
      </c>
      <c r="C1762" s="69" t="s">
        <v>5075</v>
      </c>
      <c r="D1762" s="537" t="s">
        <v>51</v>
      </c>
      <c r="E1762" s="537" t="s">
        <v>718</v>
      </c>
      <c r="F1762" s="46"/>
      <c r="G1762" s="164" t="s">
        <v>5244</v>
      </c>
      <c r="H1762" s="171" t="s">
        <v>2344</v>
      </c>
      <c r="I1762" s="171" t="s">
        <v>2345</v>
      </c>
      <c r="J1762" s="171">
        <v>2016</v>
      </c>
      <c r="K1762" s="164" t="s">
        <v>24</v>
      </c>
      <c r="L1762" s="165" t="s">
        <v>28</v>
      </c>
      <c r="M1762" s="46" t="s">
        <v>5056</v>
      </c>
      <c r="N1762" s="16" t="s">
        <v>1380</v>
      </c>
    </row>
    <row r="1763" spans="1:14" ht="15" customHeight="1">
      <c r="A1763" s="87" t="s">
        <v>4935</v>
      </c>
      <c r="B1763" s="780">
        <v>1762</v>
      </c>
      <c r="C1763" s="69" t="s">
        <v>5075</v>
      </c>
      <c r="D1763" s="537" t="s">
        <v>51</v>
      </c>
      <c r="E1763" s="537"/>
      <c r="F1763" s="46"/>
      <c r="G1763" s="164" t="s">
        <v>5244</v>
      </c>
      <c r="H1763" s="171" t="s">
        <v>2344</v>
      </c>
      <c r="I1763" s="171" t="s">
        <v>2345</v>
      </c>
      <c r="J1763" s="171">
        <v>2016</v>
      </c>
      <c r="K1763" s="164" t="s">
        <v>24</v>
      </c>
      <c r="L1763" s="165" t="s">
        <v>28</v>
      </c>
      <c r="M1763" s="46" t="s">
        <v>5056</v>
      </c>
      <c r="N1763" s="16" t="s">
        <v>43</v>
      </c>
    </row>
    <row r="1764" spans="1:14" ht="15" customHeight="1">
      <c r="A1764" s="87" t="s">
        <v>4935</v>
      </c>
      <c r="B1764" s="780">
        <v>1763</v>
      </c>
      <c r="C1764" s="69" t="s">
        <v>5077</v>
      </c>
      <c r="D1764" s="537" t="s">
        <v>51</v>
      </c>
      <c r="E1764" s="537"/>
      <c r="F1764" s="46"/>
      <c r="G1764" s="164" t="s">
        <v>11003</v>
      </c>
      <c r="H1764" s="171" t="s">
        <v>5078</v>
      </c>
      <c r="I1764" s="171" t="s">
        <v>2368</v>
      </c>
      <c r="J1764" s="171">
        <v>2016</v>
      </c>
      <c r="K1764" s="164" t="s">
        <v>27</v>
      </c>
      <c r="L1764" s="165" t="s">
        <v>31</v>
      </c>
      <c r="M1764" s="16" t="s">
        <v>5043</v>
      </c>
      <c r="N1764" s="16" t="s">
        <v>43</v>
      </c>
    </row>
    <row r="1765" spans="1:14" ht="15" customHeight="1">
      <c r="A1765" s="87" t="s">
        <v>4935</v>
      </c>
      <c r="B1765" s="780">
        <v>1764</v>
      </c>
      <c r="C1765" s="69" t="s">
        <v>5079</v>
      </c>
      <c r="D1765" s="537" t="s">
        <v>51</v>
      </c>
      <c r="E1765" s="537"/>
      <c r="F1765" s="46"/>
      <c r="G1765" s="164" t="s">
        <v>59</v>
      </c>
      <c r="H1765" s="171" t="s">
        <v>804</v>
      </c>
      <c r="I1765" s="171" t="s">
        <v>1986</v>
      </c>
      <c r="J1765" s="171">
        <v>2015</v>
      </c>
      <c r="K1765" s="164" t="s">
        <v>27</v>
      </c>
      <c r="L1765" s="165" t="s">
        <v>5200</v>
      </c>
      <c r="M1765" s="16" t="s">
        <v>5048</v>
      </c>
      <c r="N1765" s="16" t="s">
        <v>43</v>
      </c>
    </row>
    <row r="1766" spans="1:14" ht="15" customHeight="1">
      <c r="A1766" s="87" t="s">
        <v>4935</v>
      </c>
      <c r="B1766" s="780">
        <v>1765</v>
      </c>
      <c r="C1766" s="69" t="s">
        <v>5081</v>
      </c>
      <c r="D1766" s="537" t="s">
        <v>51</v>
      </c>
      <c r="E1766" s="537"/>
      <c r="F1766" s="46"/>
      <c r="G1766" s="164" t="s">
        <v>11003</v>
      </c>
      <c r="H1766" s="171" t="s">
        <v>2380</v>
      </c>
      <c r="I1766" s="171" t="s">
        <v>2390</v>
      </c>
      <c r="J1766" s="171">
        <v>2015</v>
      </c>
      <c r="K1766" s="164" t="s">
        <v>27</v>
      </c>
      <c r="L1766" s="165" t="s">
        <v>29</v>
      </c>
      <c r="M1766" s="46" t="s">
        <v>5043</v>
      </c>
      <c r="N1766" s="16" t="s">
        <v>43</v>
      </c>
    </row>
    <row r="1767" spans="1:14" ht="15" customHeight="1">
      <c r="A1767" s="87" t="s">
        <v>4935</v>
      </c>
      <c r="B1767" s="780">
        <v>1766</v>
      </c>
      <c r="C1767" s="69" t="s">
        <v>5083</v>
      </c>
      <c r="D1767" s="537" t="s">
        <v>51</v>
      </c>
      <c r="E1767" s="537"/>
      <c r="F1767" s="46"/>
      <c r="G1767" s="164" t="s">
        <v>11003</v>
      </c>
      <c r="H1767" s="171" t="s">
        <v>2389</v>
      </c>
      <c r="I1767" s="171" t="s">
        <v>2390</v>
      </c>
      <c r="J1767" s="171">
        <v>2015</v>
      </c>
      <c r="K1767" s="164" t="s">
        <v>27</v>
      </c>
      <c r="L1767" s="165" t="s">
        <v>29</v>
      </c>
      <c r="M1767" s="16" t="s">
        <v>5084</v>
      </c>
      <c r="N1767" s="16" t="s">
        <v>43</v>
      </c>
    </row>
    <row r="1768" spans="1:14" ht="15" customHeight="1">
      <c r="A1768" s="87" t="s">
        <v>4935</v>
      </c>
      <c r="B1768" s="780">
        <v>1767</v>
      </c>
      <c r="C1768" s="69" t="s">
        <v>5085</v>
      </c>
      <c r="D1768" s="537" t="s">
        <v>51</v>
      </c>
      <c r="E1768" s="537"/>
      <c r="F1768" s="46"/>
      <c r="G1768" s="164" t="s">
        <v>11003</v>
      </c>
      <c r="H1768" s="177" t="s">
        <v>2389</v>
      </c>
      <c r="I1768" s="171" t="s">
        <v>2381</v>
      </c>
      <c r="J1768" s="171">
        <v>2015</v>
      </c>
      <c r="K1768" s="164" t="s">
        <v>24</v>
      </c>
      <c r="L1768" s="165" t="s">
        <v>28</v>
      </c>
      <c r="M1768" s="16" t="s">
        <v>5045</v>
      </c>
      <c r="N1768" s="16" t="s">
        <v>43</v>
      </c>
    </row>
    <row r="1769" spans="1:14" ht="15" customHeight="1">
      <c r="A1769" s="87" t="s">
        <v>4935</v>
      </c>
      <c r="B1769" s="780">
        <v>1768</v>
      </c>
      <c r="C1769" s="69" t="s">
        <v>4027</v>
      </c>
      <c r="D1769" s="537" t="s">
        <v>35</v>
      </c>
      <c r="E1769" s="537"/>
      <c r="F1769" s="46"/>
      <c r="G1769" s="164" t="s">
        <v>59</v>
      </c>
      <c r="H1769" s="177" t="s">
        <v>804</v>
      </c>
      <c r="I1769" s="171" t="s">
        <v>805</v>
      </c>
      <c r="J1769" s="171">
        <v>2015</v>
      </c>
      <c r="K1769" s="164" t="s">
        <v>25</v>
      </c>
      <c r="L1769" s="165" t="s">
        <v>5200</v>
      </c>
      <c r="M1769" s="16" t="s">
        <v>5086</v>
      </c>
      <c r="N1769" s="16" t="s">
        <v>43</v>
      </c>
    </row>
    <row r="1770" spans="1:14" ht="15" customHeight="1">
      <c r="A1770" s="87" t="s">
        <v>4935</v>
      </c>
      <c r="B1770" s="780">
        <v>1769</v>
      </c>
      <c r="C1770" s="69" t="s">
        <v>5087</v>
      </c>
      <c r="D1770" s="537" t="s">
        <v>35</v>
      </c>
      <c r="E1770" s="537"/>
      <c r="F1770" s="46"/>
      <c r="G1770" s="164" t="s">
        <v>5244</v>
      </c>
      <c r="H1770" s="171" t="s">
        <v>2371</v>
      </c>
      <c r="I1770" s="171" t="s">
        <v>573</v>
      </c>
      <c r="J1770" s="171">
        <v>2015</v>
      </c>
      <c r="K1770" s="164" t="s">
        <v>25</v>
      </c>
      <c r="L1770" s="165" t="s">
        <v>30</v>
      </c>
      <c r="M1770" s="54" t="s">
        <v>5088</v>
      </c>
      <c r="N1770" s="16" t="s">
        <v>43</v>
      </c>
    </row>
    <row r="1771" spans="1:14" ht="15" customHeight="1">
      <c r="A1771" s="87" t="s">
        <v>4935</v>
      </c>
      <c r="B1771" s="780">
        <v>1770</v>
      </c>
      <c r="C1771" s="69" t="s">
        <v>5089</v>
      </c>
      <c r="D1771" s="537" t="s">
        <v>35</v>
      </c>
      <c r="E1771" s="537"/>
      <c r="F1771" s="46"/>
      <c r="G1771" s="164" t="s">
        <v>5244</v>
      </c>
      <c r="H1771" s="171" t="s">
        <v>2344</v>
      </c>
      <c r="I1771" s="171" t="s">
        <v>2345</v>
      </c>
      <c r="J1771" s="171">
        <v>2015</v>
      </c>
      <c r="K1771" s="164" t="s">
        <v>25</v>
      </c>
      <c r="L1771" s="164" t="s">
        <v>29</v>
      </c>
      <c r="M1771" s="45" t="s">
        <v>5091</v>
      </c>
      <c r="N1771" s="16" t="s">
        <v>43</v>
      </c>
    </row>
    <row r="1772" spans="1:14" ht="15" customHeight="1">
      <c r="A1772" s="87" t="s">
        <v>4935</v>
      </c>
      <c r="B1772" s="780">
        <v>1771</v>
      </c>
      <c r="C1772" s="69" t="s">
        <v>5092</v>
      </c>
      <c r="D1772" s="537" t="s">
        <v>718</v>
      </c>
      <c r="E1772" s="537"/>
      <c r="F1772" s="46"/>
      <c r="G1772" s="164" t="s">
        <v>59</v>
      </c>
      <c r="H1772" s="173" t="s">
        <v>804</v>
      </c>
      <c r="I1772" s="171" t="s">
        <v>1986</v>
      </c>
      <c r="J1772" s="171">
        <v>2015</v>
      </c>
      <c r="K1772" s="164" t="s">
        <v>27</v>
      </c>
      <c r="L1772" s="164" t="s">
        <v>5200</v>
      </c>
      <c r="M1772" s="16" t="s">
        <v>5043</v>
      </c>
      <c r="N1772" s="16" t="s">
        <v>43</v>
      </c>
    </row>
    <row r="1773" spans="1:14" ht="15" customHeight="1">
      <c r="A1773" s="87" t="s">
        <v>4935</v>
      </c>
      <c r="B1773" s="780">
        <v>1772</v>
      </c>
      <c r="C1773" s="69" t="s">
        <v>5093</v>
      </c>
      <c r="D1773" s="537" t="s">
        <v>51</v>
      </c>
      <c r="E1773" s="537"/>
      <c r="F1773" s="46"/>
      <c r="G1773" s="164" t="s">
        <v>59</v>
      </c>
      <c r="H1773" s="171" t="s">
        <v>5094</v>
      </c>
      <c r="I1773" s="171" t="s">
        <v>4479</v>
      </c>
      <c r="J1773" s="171">
        <v>2015</v>
      </c>
      <c r="K1773" s="164" t="s">
        <v>27</v>
      </c>
      <c r="L1773" s="165" t="s">
        <v>5200</v>
      </c>
      <c r="M1773" s="16" t="s">
        <v>5095</v>
      </c>
      <c r="N1773" s="16" t="s">
        <v>43</v>
      </c>
    </row>
    <row r="1774" spans="1:14" ht="15" customHeight="1">
      <c r="A1774" s="87" t="s">
        <v>4935</v>
      </c>
      <c r="B1774" s="780">
        <v>1773</v>
      </c>
      <c r="C1774" s="69" t="s">
        <v>5096</v>
      </c>
      <c r="D1774" s="537" t="s">
        <v>51</v>
      </c>
      <c r="E1774" s="537"/>
      <c r="F1774" s="46"/>
      <c r="G1774" s="164" t="s">
        <v>59</v>
      </c>
      <c r="H1774" s="171" t="s">
        <v>523</v>
      </c>
      <c r="I1774" s="171" t="s">
        <v>447</v>
      </c>
      <c r="J1774" s="171">
        <v>2015</v>
      </c>
      <c r="K1774" s="164" t="s">
        <v>27</v>
      </c>
      <c r="L1774" s="165" t="s">
        <v>5200</v>
      </c>
      <c r="M1774" s="16" t="s">
        <v>5097</v>
      </c>
      <c r="N1774" s="16" t="s">
        <v>43</v>
      </c>
    </row>
    <row r="1775" spans="1:14" ht="15" customHeight="1">
      <c r="A1775" s="87" t="s">
        <v>4935</v>
      </c>
      <c r="B1775" s="780">
        <v>1774</v>
      </c>
      <c r="C1775" s="69" t="s">
        <v>5098</v>
      </c>
      <c r="D1775" s="537" t="s">
        <v>51</v>
      </c>
      <c r="E1775" s="537" t="s">
        <v>718</v>
      </c>
      <c r="F1775" s="46"/>
      <c r="G1775" s="164" t="s">
        <v>59</v>
      </c>
      <c r="H1775" s="171" t="s">
        <v>1128</v>
      </c>
      <c r="I1775" s="171" t="s">
        <v>1129</v>
      </c>
      <c r="J1775" s="171">
        <v>2015</v>
      </c>
      <c r="K1775" s="164" t="s">
        <v>27</v>
      </c>
      <c r="L1775" s="165" t="s">
        <v>5200</v>
      </c>
      <c r="M1775" s="16" t="s">
        <v>5056</v>
      </c>
      <c r="N1775" s="16" t="s">
        <v>43</v>
      </c>
    </row>
    <row r="1776" spans="1:14" ht="15" customHeight="1">
      <c r="A1776" s="87" t="s">
        <v>4935</v>
      </c>
      <c r="B1776" s="780">
        <v>1775</v>
      </c>
      <c r="C1776" s="69" t="s">
        <v>5099</v>
      </c>
      <c r="D1776" s="537" t="s">
        <v>718</v>
      </c>
      <c r="E1776" s="537"/>
      <c r="F1776" s="46"/>
      <c r="G1776" s="164" t="s">
        <v>5244</v>
      </c>
      <c r="H1776" s="171" t="s">
        <v>5100</v>
      </c>
      <c r="I1776" s="171" t="s">
        <v>5101</v>
      </c>
      <c r="J1776" s="171">
        <v>2015</v>
      </c>
      <c r="K1776" s="164" t="s">
        <v>5200</v>
      </c>
      <c r="L1776" s="165" t="s">
        <v>31</v>
      </c>
      <c r="M1776" s="46" t="s">
        <v>5043</v>
      </c>
      <c r="N1776" s="16" t="s">
        <v>43</v>
      </c>
    </row>
    <row r="1777" spans="1:14" ht="15" customHeight="1">
      <c r="A1777" s="87" t="s">
        <v>4935</v>
      </c>
      <c r="B1777" s="780">
        <v>1776</v>
      </c>
      <c r="C1777" s="69" t="s">
        <v>5103</v>
      </c>
      <c r="D1777" s="537" t="s">
        <v>51</v>
      </c>
      <c r="E1777" s="537"/>
      <c r="F1777" s="46"/>
      <c r="G1777" s="164" t="s">
        <v>59</v>
      </c>
      <c r="H1777" s="171" t="s">
        <v>60</v>
      </c>
      <c r="I1777" s="171" t="s">
        <v>61</v>
      </c>
      <c r="J1777" s="171">
        <v>2015</v>
      </c>
      <c r="K1777" s="164" t="s">
        <v>26</v>
      </c>
      <c r="L1777" s="165" t="s">
        <v>5200</v>
      </c>
      <c r="M1777" s="46" t="s">
        <v>5105</v>
      </c>
      <c r="N1777" s="16" t="s">
        <v>43</v>
      </c>
    </row>
    <row r="1778" spans="1:14" ht="15" customHeight="1">
      <c r="A1778" s="87" t="s">
        <v>4935</v>
      </c>
      <c r="B1778" s="780">
        <v>1777</v>
      </c>
      <c r="C1778" s="69" t="s">
        <v>5106</v>
      </c>
      <c r="D1778" s="537" t="s">
        <v>51</v>
      </c>
      <c r="E1778" s="537"/>
      <c r="F1778" s="46"/>
      <c r="G1778" s="164" t="s">
        <v>5244</v>
      </c>
      <c r="H1778" s="171" t="s">
        <v>5100</v>
      </c>
      <c r="I1778" s="171" t="s">
        <v>5101</v>
      </c>
      <c r="J1778" s="171">
        <v>2015</v>
      </c>
      <c r="K1778" s="164" t="s">
        <v>5200</v>
      </c>
      <c r="L1778" s="165" t="s">
        <v>31</v>
      </c>
      <c r="M1778" s="46" t="s">
        <v>5109</v>
      </c>
      <c r="N1778" s="16" t="s">
        <v>43</v>
      </c>
    </row>
    <row r="1779" spans="1:14" ht="15" customHeight="1">
      <c r="A1779" s="87" t="s">
        <v>4935</v>
      </c>
      <c r="B1779" s="780">
        <v>1778</v>
      </c>
      <c r="C1779" s="69" t="s">
        <v>5081</v>
      </c>
      <c r="D1779" s="537" t="s">
        <v>51</v>
      </c>
      <c r="E1779" s="537"/>
      <c r="F1779" s="46"/>
      <c r="G1779" s="164" t="s">
        <v>11003</v>
      </c>
      <c r="H1779" s="171" t="s">
        <v>2389</v>
      </c>
      <c r="I1779" s="171" t="s">
        <v>2390</v>
      </c>
      <c r="J1779" s="171">
        <v>2015</v>
      </c>
      <c r="K1779" s="164" t="s">
        <v>25</v>
      </c>
      <c r="L1779" s="165" t="s">
        <v>29</v>
      </c>
      <c r="M1779" s="16" t="s">
        <v>5043</v>
      </c>
      <c r="N1779" s="16" t="s">
        <v>43</v>
      </c>
    </row>
    <row r="1780" spans="1:14" ht="15" customHeight="1">
      <c r="A1780" s="87" t="s">
        <v>4935</v>
      </c>
      <c r="B1780" s="780">
        <v>1779</v>
      </c>
      <c r="C1780" s="69" t="s">
        <v>5110</v>
      </c>
      <c r="D1780" s="537" t="s">
        <v>51</v>
      </c>
      <c r="E1780" s="537"/>
      <c r="F1780" s="46"/>
      <c r="G1780" s="164" t="s">
        <v>59</v>
      </c>
      <c r="H1780" s="171" t="s">
        <v>1467</v>
      </c>
      <c r="I1780" s="171" t="s">
        <v>1468</v>
      </c>
      <c r="J1780" s="171">
        <v>2015</v>
      </c>
      <c r="K1780" s="164" t="s">
        <v>24</v>
      </c>
      <c r="L1780" s="165" t="s">
        <v>29</v>
      </c>
      <c r="M1780" s="46" t="s">
        <v>5048</v>
      </c>
      <c r="N1780" s="16" t="s">
        <v>43</v>
      </c>
    </row>
    <row r="1781" spans="1:14" ht="15" customHeight="1">
      <c r="A1781" s="87" t="s">
        <v>4935</v>
      </c>
      <c r="B1781" s="780">
        <v>1780</v>
      </c>
      <c r="C1781" s="69" t="s">
        <v>2946</v>
      </c>
      <c r="D1781" s="537" t="s">
        <v>35</v>
      </c>
      <c r="E1781" s="537"/>
      <c r="F1781" s="46"/>
      <c r="G1781" s="164" t="s">
        <v>11004</v>
      </c>
      <c r="H1781" s="171" t="s">
        <v>2371</v>
      </c>
      <c r="I1781" s="171" t="s">
        <v>573</v>
      </c>
      <c r="J1781" s="171">
        <v>2015</v>
      </c>
      <c r="K1781" s="164" t="s">
        <v>25</v>
      </c>
      <c r="L1781" s="165" t="s">
        <v>30</v>
      </c>
      <c r="M1781" s="46" t="s">
        <v>5113</v>
      </c>
      <c r="N1781" s="16" t="s">
        <v>5114</v>
      </c>
    </row>
    <row r="1782" spans="1:14" ht="15" customHeight="1">
      <c r="A1782" s="87" t="s">
        <v>4935</v>
      </c>
      <c r="B1782" s="780">
        <v>1781</v>
      </c>
      <c r="C1782" s="69" t="s">
        <v>5115</v>
      </c>
      <c r="D1782" s="537" t="s">
        <v>35</v>
      </c>
      <c r="E1782" s="537"/>
      <c r="F1782" s="46"/>
      <c r="G1782" s="164" t="s">
        <v>11003</v>
      </c>
      <c r="H1782" s="171" t="s">
        <v>2389</v>
      </c>
      <c r="I1782" s="171" t="s">
        <v>2390</v>
      </c>
      <c r="J1782" s="171">
        <v>2015</v>
      </c>
      <c r="K1782" s="164" t="s">
        <v>25</v>
      </c>
      <c r="L1782" s="165" t="s">
        <v>31</v>
      </c>
      <c r="M1782" s="16" t="s">
        <v>5043</v>
      </c>
      <c r="N1782" s="16" t="s">
        <v>43</v>
      </c>
    </row>
    <row r="1783" spans="1:14" ht="15" customHeight="1">
      <c r="A1783" s="87" t="s">
        <v>4935</v>
      </c>
      <c r="B1783" s="780">
        <v>1782</v>
      </c>
      <c r="C1783" s="69" t="s">
        <v>5116</v>
      </c>
      <c r="D1783" s="537" t="s">
        <v>51</v>
      </c>
      <c r="E1783" s="537"/>
      <c r="F1783" s="46"/>
      <c r="G1783" s="164" t="s">
        <v>11003</v>
      </c>
      <c r="H1783" s="171" t="s">
        <v>2389</v>
      </c>
      <c r="I1783" s="171" t="s">
        <v>2390</v>
      </c>
      <c r="J1783" s="171">
        <v>2015</v>
      </c>
      <c r="K1783" s="164" t="s">
        <v>25</v>
      </c>
      <c r="L1783" s="165" t="s">
        <v>31</v>
      </c>
      <c r="M1783" s="16" t="s">
        <v>5043</v>
      </c>
      <c r="N1783" s="16" t="s">
        <v>43</v>
      </c>
    </row>
    <row r="1784" spans="1:14" ht="15" customHeight="1">
      <c r="A1784" s="87" t="s">
        <v>4935</v>
      </c>
      <c r="B1784" s="780">
        <v>1783</v>
      </c>
      <c r="C1784" s="69" t="s">
        <v>5117</v>
      </c>
      <c r="D1784" s="537" t="s">
        <v>51</v>
      </c>
      <c r="E1784" s="537"/>
      <c r="F1784" s="46"/>
      <c r="G1784" s="164" t="s">
        <v>5244</v>
      </c>
      <c r="H1784" s="171" t="s">
        <v>5118</v>
      </c>
      <c r="I1784" s="171" t="s">
        <v>5119</v>
      </c>
      <c r="J1784" s="171">
        <v>2015</v>
      </c>
      <c r="K1784" s="164" t="s">
        <v>25</v>
      </c>
      <c r="L1784" s="165" t="s">
        <v>29</v>
      </c>
      <c r="M1784" s="46" t="s">
        <v>5121</v>
      </c>
      <c r="N1784" s="16" t="s">
        <v>43</v>
      </c>
    </row>
    <row r="1785" spans="1:14" ht="15" customHeight="1">
      <c r="A1785" s="87" t="s">
        <v>4935</v>
      </c>
      <c r="B1785" s="780">
        <v>1784</v>
      </c>
      <c r="C1785" s="69" t="s">
        <v>5115</v>
      </c>
      <c r="D1785" s="537" t="s">
        <v>51</v>
      </c>
      <c r="E1785" s="537"/>
      <c r="F1785" s="46"/>
      <c r="G1785" s="164" t="s">
        <v>11003</v>
      </c>
      <c r="H1785" s="171" t="s">
        <v>2389</v>
      </c>
      <c r="I1785" s="171" t="s">
        <v>2390</v>
      </c>
      <c r="J1785" s="171">
        <v>2015</v>
      </c>
      <c r="K1785" s="164" t="s">
        <v>25</v>
      </c>
      <c r="L1785" s="165" t="s">
        <v>31</v>
      </c>
      <c r="M1785" s="16" t="s">
        <v>5043</v>
      </c>
      <c r="N1785" s="16" t="s">
        <v>43</v>
      </c>
    </row>
    <row r="1786" spans="1:14" ht="15" customHeight="1">
      <c r="A1786" s="87" t="s">
        <v>4935</v>
      </c>
      <c r="B1786" s="780">
        <v>1785</v>
      </c>
      <c r="C1786" s="69" t="s">
        <v>5122</v>
      </c>
      <c r="D1786" s="537" t="s">
        <v>51</v>
      </c>
      <c r="E1786" s="537"/>
      <c r="F1786" s="46"/>
      <c r="G1786" s="164" t="s">
        <v>5244</v>
      </c>
      <c r="H1786" s="171" t="s">
        <v>5123</v>
      </c>
      <c r="I1786" s="171" t="s">
        <v>5124</v>
      </c>
      <c r="J1786" s="171">
        <v>2015</v>
      </c>
      <c r="K1786" s="164" t="s">
        <v>25</v>
      </c>
      <c r="L1786" s="165" t="s">
        <v>5200</v>
      </c>
      <c r="M1786" s="16" t="s">
        <v>5043</v>
      </c>
      <c r="N1786" s="16" t="s">
        <v>43</v>
      </c>
    </row>
    <row r="1787" spans="1:14" ht="15" customHeight="1">
      <c r="A1787" s="87" t="s">
        <v>4935</v>
      </c>
      <c r="B1787" s="780">
        <v>1786</v>
      </c>
      <c r="C1787" s="69" t="s">
        <v>5125</v>
      </c>
      <c r="D1787" s="537" t="s">
        <v>51</v>
      </c>
      <c r="E1787" s="537"/>
      <c r="F1787" s="46"/>
      <c r="G1787" s="164" t="s">
        <v>11003</v>
      </c>
      <c r="H1787" s="171" t="s">
        <v>2367</v>
      </c>
      <c r="I1787" s="171" t="s">
        <v>2368</v>
      </c>
      <c r="J1787" s="171">
        <v>2015</v>
      </c>
      <c r="K1787" s="164" t="s">
        <v>25</v>
      </c>
      <c r="L1787" s="165" t="s">
        <v>29</v>
      </c>
      <c r="M1787" s="16" t="s">
        <v>5043</v>
      </c>
      <c r="N1787" s="16" t="s">
        <v>43</v>
      </c>
    </row>
    <row r="1788" spans="1:14" ht="15" customHeight="1">
      <c r="A1788" s="87" t="s">
        <v>4935</v>
      </c>
      <c r="B1788" s="780">
        <v>1787</v>
      </c>
      <c r="C1788" s="69" t="s">
        <v>2441</v>
      </c>
      <c r="D1788" s="537" t="s">
        <v>51</v>
      </c>
      <c r="E1788" s="537"/>
      <c r="F1788" s="46"/>
      <c r="G1788" s="164" t="s">
        <v>59</v>
      </c>
      <c r="H1788" s="171" t="s">
        <v>1024</v>
      </c>
      <c r="I1788" s="171" t="s">
        <v>430</v>
      </c>
      <c r="J1788" s="171">
        <v>2014</v>
      </c>
      <c r="K1788" s="164" t="s">
        <v>26</v>
      </c>
      <c r="L1788" s="165" t="s">
        <v>5200</v>
      </c>
      <c r="M1788" s="46" t="s">
        <v>5048</v>
      </c>
      <c r="N1788" s="16" t="s">
        <v>43</v>
      </c>
    </row>
    <row r="1789" spans="1:14" ht="15" customHeight="1">
      <c r="A1789" s="87" t="s">
        <v>4935</v>
      </c>
      <c r="B1789" s="780">
        <v>1788</v>
      </c>
      <c r="C1789" s="69" t="s">
        <v>5126</v>
      </c>
      <c r="D1789" s="537" t="s">
        <v>51</v>
      </c>
      <c r="E1789" s="537"/>
      <c r="F1789" s="46"/>
      <c r="G1789" s="164" t="s">
        <v>59</v>
      </c>
      <c r="H1789" s="171" t="s">
        <v>5127</v>
      </c>
      <c r="I1789" s="171" t="s">
        <v>5128</v>
      </c>
      <c r="J1789" s="171">
        <v>2014</v>
      </c>
      <c r="K1789" s="164" t="s">
        <v>24</v>
      </c>
      <c r="L1789" s="165" t="s">
        <v>5200</v>
      </c>
      <c r="M1789" s="16" t="s">
        <v>5043</v>
      </c>
      <c r="N1789" s="16" t="s">
        <v>43</v>
      </c>
    </row>
    <row r="1790" spans="1:14" ht="15" customHeight="1">
      <c r="A1790" s="87" t="s">
        <v>4935</v>
      </c>
      <c r="B1790" s="780">
        <v>1789</v>
      </c>
      <c r="C1790" s="69" t="s">
        <v>5130</v>
      </c>
      <c r="D1790" s="537" t="s">
        <v>51</v>
      </c>
      <c r="E1790" s="537"/>
      <c r="F1790" s="46"/>
      <c r="G1790" s="164" t="s">
        <v>59</v>
      </c>
      <c r="H1790" s="171" t="s">
        <v>523</v>
      </c>
      <c r="I1790" s="171" t="s">
        <v>447</v>
      </c>
      <c r="J1790" s="171">
        <v>2014</v>
      </c>
      <c r="K1790" s="164" t="s">
        <v>27</v>
      </c>
      <c r="L1790" s="165" t="s">
        <v>5200</v>
      </c>
      <c r="M1790" s="16" t="s">
        <v>5045</v>
      </c>
      <c r="N1790" s="16" t="s">
        <v>43</v>
      </c>
    </row>
    <row r="1791" spans="1:14" ht="15" customHeight="1">
      <c r="A1791" s="87" t="s">
        <v>4935</v>
      </c>
      <c r="B1791" s="780">
        <v>1790</v>
      </c>
      <c r="C1791" s="69" t="s">
        <v>5131</v>
      </c>
      <c r="D1791" s="537" t="s">
        <v>51</v>
      </c>
      <c r="E1791" s="537"/>
      <c r="F1791" s="46"/>
      <c r="G1791" s="164" t="s">
        <v>59</v>
      </c>
      <c r="H1791" s="171" t="s">
        <v>804</v>
      </c>
      <c r="I1791" s="171" t="s">
        <v>805</v>
      </c>
      <c r="J1791" s="171">
        <v>2014</v>
      </c>
      <c r="K1791" s="164" t="s">
        <v>25</v>
      </c>
      <c r="L1791" s="165" t="s">
        <v>5200</v>
      </c>
      <c r="M1791" s="16" t="s">
        <v>5045</v>
      </c>
      <c r="N1791" s="16" t="s">
        <v>43</v>
      </c>
    </row>
    <row r="1792" spans="1:14" ht="15" customHeight="1">
      <c r="A1792" s="87" t="s">
        <v>4935</v>
      </c>
      <c r="B1792" s="780">
        <v>1791</v>
      </c>
      <c r="C1792" s="69" t="s">
        <v>5132</v>
      </c>
      <c r="D1792" s="537" t="s">
        <v>51</v>
      </c>
      <c r="E1792" s="537"/>
      <c r="F1792" s="46"/>
      <c r="G1792" s="164" t="s">
        <v>59</v>
      </c>
      <c r="H1792" s="171" t="s">
        <v>2523</v>
      </c>
      <c r="I1792" s="171" t="s">
        <v>2524</v>
      </c>
      <c r="J1792" s="171">
        <v>2014</v>
      </c>
      <c r="K1792" s="164" t="s">
        <v>26</v>
      </c>
      <c r="L1792" s="165" t="s">
        <v>5200</v>
      </c>
      <c r="M1792" s="16" t="s">
        <v>4990</v>
      </c>
      <c r="N1792" s="16" t="s">
        <v>43</v>
      </c>
    </row>
    <row r="1793" spans="1:14" ht="15" customHeight="1">
      <c r="A1793" s="87" t="s">
        <v>4935</v>
      </c>
      <c r="B1793" s="780">
        <v>1792</v>
      </c>
      <c r="C1793" s="69" t="s">
        <v>5133</v>
      </c>
      <c r="D1793" s="537" t="s">
        <v>51</v>
      </c>
      <c r="E1793" s="537"/>
      <c r="F1793" s="46"/>
      <c r="G1793" s="164" t="s">
        <v>5244</v>
      </c>
      <c r="H1793" s="171" t="s">
        <v>5134</v>
      </c>
      <c r="I1793" s="171" t="s">
        <v>5135</v>
      </c>
      <c r="J1793" s="171">
        <v>2014</v>
      </c>
      <c r="K1793" s="164" t="s">
        <v>24</v>
      </c>
      <c r="L1793" s="165" t="s">
        <v>28</v>
      </c>
      <c r="M1793" s="46" t="s">
        <v>5010</v>
      </c>
      <c r="N1793" s="16" t="s">
        <v>43</v>
      </c>
    </row>
    <row r="1794" spans="1:14" ht="15" customHeight="1">
      <c r="A1794" s="87" t="s">
        <v>4935</v>
      </c>
      <c r="B1794" s="780">
        <v>1793</v>
      </c>
      <c r="C1794" s="69" t="s">
        <v>5137</v>
      </c>
      <c r="D1794" s="537" t="s">
        <v>35</v>
      </c>
      <c r="E1794" s="537"/>
      <c r="F1794" s="46"/>
      <c r="G1794" s="164" t="s">
        <v>59</v>
      </c>
      <c r="H1794" s="171" t="s">
        <v>2457</v>
      </c>
      <c r="I1794" s="171" t="s">
        <v>380</v>
      </c>
      <c r="J1794" s="171">
        <v>2014</v>
      </c>
      <c r="K1794" s="164" t="s">
        <v>26</v>
      </c>
      <c r="L1794" s="165" t="s">
        <v>5200</v>
      </c>
      <c r="M1794" s="16" t="s">
        <v>5043</v>
      </c>
      <c r="N1794" s="16" t="s">
        <v>43</v>
      </c>
    </row>
    <row r="1795" spans="1:14" ht="15" customHeight="1">
      <c r="A1795" s="87" t="s">
        <v>4935</v>
      </c>
      <c r="B1795" s="780">
        <v>1794</v>
      </c>
      <c r="C1795" s="69" t="s">
        <v>5138</v>
      </c>
      <c r="D1795" s="537" t="s">
        <v>718</v>
      </c>
      <c r="E1795" s="537"/>
      <c r="F1795" s="46"/>
      <c r="G1795" s="164" t="s">
        <v>59</v>
      </c>
      <c r="H1795" s="171" t="s">
        <v>2574</v>
      </c>
      <c r="I1795" s="171" t="s">
        <v>374</v>
      </c>
      <c r="J1795" s="171">
        <v>2014</v>
      </c>
      <c r="K1795" s="164" t="s">
        <v>24</v>
      </c>
      <c r="L1795" s="165" t="s">
        <v>30</v>
      </c>
      <c r="M1795" s="16" t="s">
        <v>5121</v>
      </c>
      <c r="N1795" s="16" t="s">
        <v>43</v>
      </c>
    </row>
    <row r="1796" spans="1:14" ht="15" customHeight="1">
      <c r="A1796" s="87" t="s">
        <v>4935</v>
      </c>
      <c r="B1796" s="780">
        <v>1795</v>
      </c>
      <c r="C1796" s="69" t="s">
        <v>5139</v>
      </c>
      <c r="D1796" s="537" t="s">
        <v>51</v>
      </c>
      <c r="E1796" s="537"/>
      <c r="F1796" s="46"/>
      <c r="G1796" s="164" t="s">
        <v>5244</v>
      </c>
      <c r="H1796" s="171" t="s">
        <v>2371</v>
      </c>
      <c r="I1796" s="171" t="s">
        <v>573</v>
      </c>
      <c r="J1796" s="171">
        <v>2014</v>
      </c>
      <c r="K1796" s="164" t="s">
        <v>25</v>
      </c>
      <c r="L1796" s="165" t="s">
        <v>29</v>
      </c>
      <c r="M1796" s="46" t="s">
        <v>5141</v>
      </c>
      <c r="N1796" s="16" t="s">
        <v>43</v>
      </c>
    </row>
    <row r="1797" spans="1:14" ht="15" customHeight="1">
      <c r="A1797" s="87" t="s">
        <v>4935</v>
      </c>
      <c r="B1797" s="780">
        <v>1796</v>
      </c>
      <c r="C1797" s="69" t="s">
        <v>5142</v>
      </c>
      <c r="D1797" s="537" t="s">
        <v>51</v>
      </c>
      <c r="E1797" s="537"/>
      <c r="F1797" s="46"/>
      <c r="G1797" s="164" t="s">
        <v>5244</v>
      </c>
      <c r="H1797" s="171" t="s">
        <v>5100</v>
      </c>
      <c r="I1797" s="171" t="s">
        <v>5101</v>
      </c>
      <c r="J1797" s="171">
        <v>2014</v>
      </c>
      <c r="K1797" s="164" t="s">
        <v>5200</v>
      </c>
      <c r="L1797" s="165" t="s">
        <v>5200</v>
      </c>
      <c r="M1797" s="46" t="s">
        <v>5043</v>
      </c>
      <c r="N1797" s="16" t="s">
        <v>43</v>
      </c>
    </row>
    <row r="1798" spans="1:14" ht="15" customHeight="1">
      <c r="A1798" s="87" t="s">
        <v>4935</v>
      </c>
      <c r="B1798" s="780">
        <v>1797</v>
      </c>
      <c r="C1798" s="69" t="s">
        <v>5144</v>
      </c>
      <c r="D1798" s="537" t="s">
        <v>51</v>
      </c>
      <c r="E1798" s="537"/>
      <c r="F1798" s="46"/>
      <c r="G1798" s="164" t="s">
        <v>5244</v>
      </c>
      <c r="H1798" s="171" t="s">
        <v>5100</v>
      </c>
      <c r="I1798" s="171" t="s">
        <v>5101</v>
      </c>
      <c r="J1798" s="171">
        <v>2014</v>
      </c>
      <c r="K1798" s="164" t="s">
        <v>5200</v>
      </c>
      <c r="L1798" s="165" t="s">
        <v>5200</v>
      </c>
      <c r="M1798" s="46" t="s">
        <v>5043</v>
      </c>
      <c r="N1798" s="16" t="s">
        <v>43</v>
      </c>
    </row>
    <row r="1799" spans="1:14" ht="15" customHeight="1">
      <c r="A1799" s="87" t="s">
        <v>4935</v>
      </c>
      <c r="B1799" s="780">
        <v>1798</v>
      </c>
      <c r="C1799" s="69" t="s">
        <v>5146</v>
      </c>
      <c r="D1799" s="537" t="s">
        <v>51</v>
      </c>
      <c r="E1799" s="537"/>
      <c r="F1799" s="46"/>
      <c r="G1799" s="164" t="s">
        <v>59</v>
      </c>
      <c r="H1799" s="171" t="s">
        <v>1967</v>
      </c>
      <c r="I1799" s="171" t="s">
        <v>621</v>
      </c>
      <c r="J1799" s="171">
        <v>2014</v>
      </c>
      <c r="K1799" s="164" t="s">
        <v>27</v>
      </c>
      <c r="L1799" s="165" t="s">
        <v>5200</v>
      </c>
      <c r="M1799" s="16" t="s">
        <v>5147</v>
      </c>
      <c r="N1799" s="16" t="s">
        <v>43</v>
      </c>
    </row>
    <row r="1800" spans="1:14" ht="15" customHeight="1">
      <c r="A1800" s="87" t="s">
        <v>4935</v>
      </c>
      <c r="B1800" s="780">
        <v>1799</v>
      </c>
      <c r="C1800" s="69" t="s">
        <v>5148</v>
      </c>
      <c r="D1800" s="537" t="s">
        <v>51</v>
      </c>
      <c r="E1800" s="537"/>
      <c r="F1800" s="46"/>
      <c r="G1800" s="164" t="s">
        <v>59</v>
      </c>
      <c r="H1800" s="171" t="s">
        <v>804</v>
      </c>
      <c r="I1800" s="171" t="s">
        <v>805</v>
      </c>
      <c r="J1800" s="171">
        <v>2014</v>
      </c>
      <c r="K1800" s="164" t="s">
        <v>25</v>
      </c>
      <c r="L1800" s="165" t="s">
        <v>5200</v>
      </c>
      <c r="M1800" s="16" t="s">
        <v>5149</v>
      </c>
      <c r="N1800" s="16" t="s">
        <v>43</v>
      </c>
    </row>
    <row r="1801" spans="1:14" ht="15" customHeight="1">
      <c r="A1801" s="87" t="s">
        <v>4935</v>
      </c>
      <c r="B1801" s="780">
        <v>1800</v>
      </c>
      <c r="C1801" s="69" t="s">
        <v>5150</v>
      </c>
      <c r="D1801" s="537" t="s">
        <v>718</v>
      </c>
      <c r="E1801" s="537"/>
      <c r="F1801" s="46"/>
      <c r="G1801" s="164" t="s">
        <v>190</v>
      </c>
      <c r="H1801" s="171" t="s">
        <v>826</v>
      </c>
      <c r="I1801" s="171" t="s">
        <v>827</v>
      </c>
      <c r="J1801" s="171">
        <v>2014</v>
      </c>
      <c r="K1801" s="164" t="s">
        <v>24</v>
      </c>
      <c r="L1801" s="165" t="s">
        <v>29</v>
      </c>
      <c r="M1801" s="46" t="s">
        <v>5152</v>
      </c>
      <c r="N1801" s="16" t="s">
        <v>43</v>
      </c>
    </row>
    <row r="1802" spans="1:14" ht="15" customHeight="1">
      <c r="A1802" s="87" t="s">
        <v>4935</v>
      </c>
      <c r="B1802" s="780">
        <v>1801</v>
      </c>
      <c r="C1802" s="69" t="s">
        <v>5153</v>
      </c>
      <c r="D1802" s="537" t="s">
        <v>51</v>
      </c>
      <c r="E1802" s="537"/>
      <c r="F1802" s="46"/>
      <c r="G1802" s="164" t="s">
        <v>59</v>
      </c>
      <c r="H1802" s="171" t="s">
        <v>804</v>
      </c>
      <c r="I1802" s="171" t="s">
        <v>805</v>
      </c>
      <c r="J1802" s="171">
        <v>2014</v>
      </c>
      <c r="K1802" s="164" t="s">
        <v>25</v>
      </c>
      <c r="L1802" s="165" t="s">
        <v>5200</v>
      </c>
      <c r="M1802" s="16" t="s">
        <v>5043</v>
      </c>
      <c r="N1802" s="16" t="s">
        <v>43</v>
      </c>
    </row>
    <row r="1803" spans="1:14" ht="15" customHeight="1">
      <c r="A1803" s="87" t="s">
        <v>4935</v>
      </c>
      <c r="B1803" s="780">
        <v>1802</v>
      </c>
      <c r="C1803" s="69" t="s">
        <v>5125</v>
      </c>
      <c r="D1803" s="537" t="s">
        <v>51</v>
      </c>
      <c r="E1803" s="537"/>
      <c r="F1803" s="46"/>
      <c r="G1803" s="164" t="s">
        <v>11003</v>
      </c>
      <c r="H1803" s="171" t="s">
        <v>2367</v>
      </c>
      <c r="I1803" s="171" t="s">
        <v>2368</v>
      </c>
      <c r="J1803" s="171">
        <v>2014</v>
      </c>
      <c r="K1803" s="164" t="s">
        <v>25</v>
      </c>
      <c r="L1803" s="165" t="s">
        <v>30</v>
      </c>
      <c r="M1803" s="16" t="s">
        <v>5043</v>
      </c>
      <c r="N1803" s="16" t="s">
        <v>43</v>
      </c>
    </row>
    <row r="1804" spans="1:14" ht="15" customHeight="1">
      <c r="A1804" s="87" t="s">
        <v>4935</v>
      </c>
      <c r="B1804" s="780">
        <v>1803</v>
      </c>
      <c r="C1804" s="69" t="s">
        <v>2460</v>
      </c>
      <c r="D1804" s="537" t="s">
        <v>51</v>
      </c>
      <c r="E1804" s="537"/>
      <c r="F1804" s="46"/>
      <c r="G1804" s="164" t="s">
        <v>5244</v>
      </c>
      <c r="H1804" s="171" t="s">
        <v>2461</v>
      </c>
      <c r="I1804" s="171" t="s">
        <v>2462</v>
      </c>
      <c r="J1804" s="171">
        <v>2014</v>
      </c>
      <c r="K1804" s="164" t="s">
        <v>26</v>
      </c>
      <c r="L1804" s="165" t="s">
        <v>5200</v>
      </c>
      <c r="M1804" s="46" t="s">
        <v>5043</v>
      </c>
      <c r="N1804" s="16" t="s">
        <v>43</v>
      </c>
    </row>
    <row r="1805" spans="1:14" ht="15" customHeight="1">
      <c r="A1805" s="87" t="s">
        <v>4935</v>
      </c>
      <c r="B1805" s="780">
        <v>1804</v>
      </c>
      <c r="C1805" s="69" t="s">
        <v>5155</v>
      </c>
      <c r="D1805" s="537" t="s">
        <v>51</v>
      </c>
      <c r="E1805" s="537"/>
      <c r="F1805" s="46"/>
      <c r="G1805" s="164" t="s">
        <v>59</v>
      </c>
      <c r="H1805" s="171" t="s">
        <v>1967</v>
      </c>
      <c r="I1805" s="171" t="s">
        <v>621</v>
      </c>
      <c r="J1805" s="171">
        <v>2014</v>
      </c>
      <c r="K1805" s="164" t="s">
        <v>26</v>
      </c>
      <c r="L1805" s="165" t="s">
        <v>5200</v>
      </c>
      <c r="M1805" s="16" t="s">
        <v>4990</v>
      </c>
      <c r="N1805" s="16" t="s">
        <v>43</v>
      </c>
    </row>
    <row r="1806" spans="1:14" ht="15" customHeight="1">
      <c r="A1806" s="87" t="s">
        <v>4935</v>
      </c>
      <c r="B1806" s="780">
        <v>1805</v>
      </c>
      <c r="C1806" s="69" t="s">
        <v>5156</v>
      </c>
      <c r="D1806" s="537" t="s">
        <v>35</v>
      </c>
      <c r="E1806" s="537"/>
      <c r="F1806" s="46"/>
      <c r="G1806" s="164" t="s">
        <v>37</v>
      </c>
      <c r="H1806" s="171" t="s">
        <v>5157</v>
      </c>
      <c r="I1806" s="171" t="s">
        <v>5158</v>
      </c>
      <c r="J1806" s="171">
        <v>2014</v>
      </c>
      <c r="K1806" s="164" t="s">
        <v>25</v>
      </c>
      <c r="L1806" s="165" t="s">
        <v>29</v>
      </c>
      <c r="M1806" s="16" t="s">
        <v>5152</v>
      </c>
      <c r="N1806" s="16" t="s">
        <v>43</v>
      </c>
    </row>
    <row r="1807" spans="1:14" ht="15" customHeight="1">
      <c r="A1807" s="87" t="s">
        <v>4935</v>
      </c>
      <c r="B1807" s="780">
        <v>1806</v>
      </c>
      <c r="C1807" s="69" t="s">
        <v>5160</v>
      </c>
      <c r="D1807" s="537" t="s">
        <v>51</v>
      </c>
      <c r="E1807" s="537"/>
      <c r="F1807" s="46"/>
      <c r="G1807" s="164" t="s">
        <v>59</v>
      </c>
      <c r="H1807" s="171" t="s">
        <v>804</v>
      </c>
      <c r="I1807" s="171" t="s">
        <v>805</v>
      </c>
      <c r="J1807" s="171">
        <v>2014</v>
      </c>
      <c r="K1807" s="164" t="s">
        <v>25</v>
      </c>
      <c r="L1807" s="165" t="s">
        <v>5200</v>
      </c>
      <c r="M1807" s="16" t="s">
        <v>5043</v>
      </c>
      <c r="N1807" s="16" t="s">
        <v>43</v>
      </c>
    </row>
    <row r="1808" spans="1:14" ht="15" customHeight="1">
      <c r="A1808" s="87" t="s">
        <v>4935</v>
      </c>
      <c r="B1808" s="780">
        <v>1807</v>
      </c>
      <c r="C1808" s="69" t="s">
        <v>5161</v>
      </c>
      <c r="D1808" s="537" t="s">
        <v>168</v>
      </c>
      <c r="E1808" s="537"/>
      <c r="F1808" s="46"/>
      <c r="G1808" s="164" t="s">
        <v>59</v>
      </c>
      <c r="H1808" s="171" t="s">
        <v>2457</v>
      </c>
      <c r="I1808" s="171" t="s">
        <v>380</v>
      </c>
      <c r="J1808" s="171">
        <v>2014</v>
      </c>
      <c r="K1808" s="164" t="s">
        <v>26</v>
      </c>
      <c r="L1808" s="165" t="s">
        <v>5200</v>
      </c>
      <c r="M1808" s="16" t="s">
        <v>5084</v>
      </c>
      <c r="N1808" s="16" t="s">
        <v>43</v>
      </c>
    </row>
    <row r="1809" spans="1:14" ht="15" customHeight="1">
      <c r="A1809" s="87" t="s">
        <v>4935</v>
      </c>
      <c r="B1809" s="780">
        <v>1808</v>
      </c>
      <c r="C1809" s="69" t="s">
        <v>5162</v>
      </c>
      <c r="D1809" s="537" t="s">
        <v>168</v>
      </c>
      <c r="E1809" s="537"/>
      <c r="F1809" s="46"/>
      <c r="G1809" s="164" t="s">
        <v>59</v>
      </c>
      <c r="H1809" s="171" t="s">
        <v>804</v>
      </c>
      <c r="I1809" s="171" t="s">
        <v>1986</v>
      </c>
      <c r="J1809" s="171">
        <v>2014</v>
      </c>
      <c r="K1809" s="164" t="s">
        <v>25</v>
      </c>
      <c r="L1809" s="165" t="s">
        <v>5200</v>
      </c>
      <c r="M1809" s="16" t="s">
        <v>5043</v>
      </c>
      <c r="N1809" s="16" t="s">
        <v>43</v>
      </c>
    </row>
    <row r="1810" spans="1:14" ht="15" customHeight="1">
      <c r="A1810" s="87" t="s">
        <v>4935</v>
      </c>
      <c r="B1810" s="780">
        <v>1809</v>
      </c>
      <c r="C1810" s="69" t="s">
        <v>5163</v>
      </c>
      <c r="D1810" s="537" t="s">
        <v>168</v>
      </c>
      <c r="E1810" s="537"/>
      <c r="F1810" s="46"/>
      <c r="G1810" s="164" t="s">
        <v>59</v>
      </c>
      <c r="H1810" s="171" t="s">
        <v>1967</v>
      </c>
      <c r="I1810" s="171" t="s">
        <v>621</v>
      </c>
      <c r="J1810" s="171">
        <v>2014</v>
      </c>
      <c r="K1810" s="164" t="s">
        <v>26</v>
      </c>
      <c r="L1810" s="165" t="s">
        <v>5200</v>
      </c>
      <c r="M1810" s="16" t="s">
        <v>5010</v>
      </c>
      <c r="N1810" s="16" t="s">
        <v>43</v>
      </c>
    </row>
    <row r="1811" spans="1:14" ht="15" customHeight="1">
      <c r="A1811" s="87" t="s">
        <v>4935</v>
      </c>
      <c r="B1811" s="780">
        <v>1810</v>
      </c>
      <c r="C1811" s="69" t="s">
        <v>5164</v>
      </c>
      <c r="D1811" s="537" t="s">
        <v>168</v>
      </c>
      <c r="E1811" s="537"/>
      <c r="F1811" s="46"/>
      <c r="G1811" s="164" t="s">
        <v>59</v>
      </c>
      <c r="H1811" s="171" t="s">
        <v>804</v>
      </c>
      <c r="I1811" s="171" t="s">
        <v>805</v>
      </c>
      <c r="J1811" s="171">
        <v>2014</v>
      </c>
      <c r="K1811" s="164" t="s">
        <v>25</v>
      </c>
      <c r="L1811" s="165" t="s">
        <v>5200</v>
      </c>
      <c r="M1811" s="16" t="s">
        <v>5043</v>
      </c>
      <c r="N1811" s="16" t="s">
        <v>43</v>
      </c>
    </row>
    <row r="1812" spans="1:14" ht="15" customHeight="1">
      <c r="A1812" s="87" t="s">
        <v>4935</v>
      </c>
      <c r="B1812" s="780">
        <v>1811</v>
      </c>
      <c r="C1812" s="69" t="s">
        <v>5165</v>
      </c>
      <c r="D1812" s="537" t="s">
        <v>168</v>
      </c>
      <c r="E1812" s="537"/>
      <c r="F1812" s="46"/>
      <c r="G1812" s="164" t="s">
        <v>59</v>
      </c>
      <c r="H1812" s="171" t="s">
        <v>5166</v>
      </c>
      <c r="I1812" s="171" t="s">
        <v>1721</v>
      </c>
      <c r="J1812" s="171">
        <v>2013</v>
      </c>
      <c r="K1812" s="164" t="s">
        <v>27</v>
      </c>
      <c r="L1812" s="165" t="s">
        <v>5200</v>
      </c>
      <c r="M1812" s="16" t="s">
        <v>5048</v>
      </c>
      <c r="N1812" s="16" t="s">
        <v>43</v>
      </c>
    </row>
    <row r="1813" spans="1:14" ht="15" customHeight="1">
      <c r="A1813" s="87" t="s">
        <v>4935</v>
      </c>
      <c r="B1813" s="780">
        <v>1812</v>
      </c>
      <c r="C1813" s="69" t="s">
        <v>5167</v>
      </c>
      <c r="D1813" s="537" t="s">
        <v>168</v>
      </c>
      <c r="E1813" s="537"/>
      <c r="F1813" s="46"/>
      <c r="G1813" s="164" t="s">
        <v>59</v>
      </c>
      <c r="H1813" s="171" t="s">
        <v>5166</v>
      </c>
      <c r="I1813" s="171" t="s">
        <v>1721</v>
      </c>
      <c r="J1813" s="171">
        <v>2013</v>
      </c>
      <c r="K1813" s="164" t="s">
        <v>27</v>
      </c>
      <c r="L1813" s="165" t="s">
        <v>5200</v>
      </c>
      <c r="M1813" s="16" t="s">
        <v>5048</v>
      </c>
      <c r="N1813" s="16" t="s">
        <v>43</v>
      </c>
    </row>
    <row r="1814" spans="1:14" ht="15" customHeight="1">
      <c r="A1814" s="87" t="s">
        <v>4935</v>
      </c>
      <c r="B1814" s="780">
        <v>1813</v>
      </c>
      <c r="C1814" s="69" t="s">
        <v>5168</v>
      </c>
      <c r="D1814" s="537" t="s">
        <v>168</v>
      </c>
      <c r="E1814" s="537"/>
      <c r="F1814" s="46"/>
      <c r="G1814" s="164" t="s">
        <v>59</v>
      </c>
      <c r="H1814" s="171" t="s">
        <v>2523</v>
      </c>
      <c r="I1814" s="171" t="s">
        <v>2524</v>
      </c>
      <c r="J1814" s="171">
        <v>2013</v>
      </c>
      <c r="K1814" s="164" t="s">
        <v>26</v>
      </c>
      <c r="L1814" s="165" t="s">
        <v>5200</v>
      </c>
      <c r="M1814" s="16" t="s">
        <v>5043</v>
      </c>
      <c r="N1814" s="16" t="s">
        <v>43</v>
      </c>
    </row>
    <row r="1815" spans="1:14" ht="15" customHeight="1">
      <c r="A1815" s="87" t="s">
        <v>4935</v>
      </c>
      <c r="B1815" s="780">
        <v>1814</v>
      </c>
      <c r="C1815" s="69" t="s">
        <v>5169</v>
      </c>
      <c r="D1815" s="537" t="s">
        <v>168</v>
      </c>
      <c r="E1815" s="537"/>
      <c r="F1815" s="46"/>
      <c r="G1815" s="164" t="s">
        <v>59</v>
      </c>
      <c r="H1815" s="171" t="s">
        <v>804</v>
      </c>
      <c r="I1815" s="171" t="s">
        <v>1986</v>
      </c>
      <c r="J1815" s="171">
        <v>2013</v>
      </c>
      <c r="K1815" s="164" t="s">
        <v>25</v>
      </c>
      <c r="L1815" s="165" t="s">
        <v>5200</v>
      </c>
      <c r="M1815" s="16" t="s">
        <v>5043</v>
      </c>
      <c r="N1815" s="16" t="s">
        <v>43</v>
      </c>
    </row>
    <row r="1816" spans="1:14" ht="15" customHeight="1">
      <c r="A1816" s="87" t="s">
        <v>4935</v>
      </c>
      <c r="B1816" s="780">
        <v>1815</v>
      </c>
      <c r="C1816" s="69" t="s">
        <v>5170</v>
      </c>
      <c r="D1816" s="537" t="s">
        <v>168</v>
      </c>
      <c r="E1816" s="537"/>
      <c r="F1816" s="46"/>
      <c r="G1816" s="164" t="s">
        <v>5244</v>
      </c>
      <c r="H1816" s="171" t="s">
        <v>5100</v>
      </c>
      <c r="I1816" s="171" t="s">
        <v>5101</v>
      </c>
      <c r="J1816" s="171">
        <v>2013</v>
      </c>
      <c r="K1816" s="164" t="s">
        <v>5200</v>
      </c>
      <c r="L1816" s="165" t="s">
        <v>5200</v>
      </c>
      <c r="M1816" s="16" t="s">
        <v>5010</v>
      </c>
      <c r="N1816" s="16" t="s">
        <v>43</v>
      </c>
    </row>
    <row r="1817" spans="1:14" ht="15" customHeight="1">
      <c r="A1817" s="87" t="s">
        <v>4935</v>
      </c>
      <c r="B1817" s="780">
        <v>1816</v>
      </c>
      <c r="C1817" s="69" t="s">
        <v>5171</v>
      </c>
      <c r="D1817" s="537" t="s">
        <v>168</v>
      </c>
      <c r="E1817" s="537"/>
      <c r="F1817" s="46"/>
      <c r="G1817" s="164" t="s">
        <v>59</v>
      </c>
      <c r="H1817" s="171" t="s">
        <v>5172</v>
      </c>
      <c r="I1817" s="171" t="s">
        <v>5173</v>
      </c>
      <c r="J1817" s="171">
        <v>2013</v>
      </c>
      <c r="K1817" s="164" t="s">
        <v>25</v>
      </c>
      <c r="L1817" s="165" t="s">
        <v>31</v>
      </c>
      <c r="M1817" s="16" t="s">
        <v>5113</v>
      </c>
      <c r="N1817" s="16" t="s">
        <v>43</v>
      </c>
    </row>
    <row r="1818" spans="1:14" ht="15" customHeight="1">
      <c r="A1818" s="87" t="s">
        <v>4935</v>
      </c>
      <c r="B1818" s="780">
        <v>1817</v>
      </c>
      <c r="C1818" s="69" t="s">
        <v>5174</v>
      </c>
      <c r="D1818" s="537" t="s">
        <v>168</v>
      </c>
      <c r="E1818" s="537"/>
      <c r="F1818" s="46"/>
      <c r="G1818" s="164" t="s">
        <v>59</v>
      </c>
      <c r="H1818" s="171" t="s">
        <v>5175</v>
      </c>
      <c r="I1818" s="171" t="s">
        <v>5176</v>
      </c>
      <c r="J1818" s="171">
        <v>2013</v>
      </c>
      <c r="K1818" s="164" t="s">
        <v>5200</v>
      </c>
      <c r="L1818" s="165" t="s">
        <v>5200</v>
      </c>
      <c r="M1818" s="16" t="s">
        <v>5095</v>
      </c>
      <c r="N1818" s="16" t="s">
        <v>43</v>
      </c>
    </row>
    <row r="1819" spans="1:14" ht="15" customHeight="1">
      <c r="A1819" s="87" t="s">
        <v>4935</v>
      </c>
      <c r="B1819" s="780">
        <v>1818</v>
      </c>
      <c r="C1819" s="69" t="s">
        <v>5177</v>
      </c>
      <c r="D1819" s="537" t="s">
        <v>168</v>
      </c>
      <c r="E1819" s="537"/>
      <c r="F1819" s="46"/>
      <c r="G1819" s="164" t="s">
        <v>5244</v>
      </c>
      <c r="H1819" s="171" t="s">
        <v>5178</v>
      </c>
      <c r="I1819" s="171" t="s">
        <v>5179</v>
      </c>
      <c r="J1819" s="171">
        <v>2013</v>
      </c>
      <c r="K1819" s="164" t="s">
        <v>24</v>
      </c>
      <c r="L1819" s="165" t="s">
        <v>28</v>
      </c>
      <c r="M1819" s="46" t="s">
        <v>5113</v>
      </c>
      <c r="N1819" s="16" t="s">
        <v>43</v>
      </c>
    </row>
    <row r="1820" spans="1:14" ht="15" customHeight="1">
      <c r="A1820" s="87" t="s">
        <v>4935</v>
      </c>
      <c r="B1820" s="780">
        <v>1819</v>
      </c>
      <c r="C1820" s="69" t="s">
        <v>5181</v>
      </c>
      <c r="D1820" s="537" t="s">
        <v>718</v>
      </c>
      <c r="E1820" s="537"/>
      <c r="F1820" s="46"/>
      <c r="G1820" s="164" t="s">
        <v>37</v>
      </c>
      <c r="H1820" s="171" t="s">
        <v>4938</v>
      </c>
      <c r="I1820" s="171" t="s">
        <v>4939</v>
      </c>
      <c r="J1820" s="171">
        <v>2013</v>
      </c>
      <c r="K1820" s="164" t="s">
        <v>24</v>
      </c>
      <c r="L1820" s="165" t="s">
        <v>28</v>
      </c>
      <c r="M1820" s="46" t="s">
        <v>5043</v>
      </c>
      <c r="N1820" s="16" t="s">
        <v>43</v>
      </c>
    </row>
    <row r="1821" spans="1:14" ht="15" customHeight="1">
      <c r="A1821" s="87" t="s">
        <v>4935</v>
      </c>
      <c r="B1821" s="780">
        <v>1820</v>
      </c>
      <c r="C1821" s="69" t="s">
        <v>5183</v>
      </c>
      <c r="D1821" s="537" t="s">
        <v>168</v>
      </c>
      <c r="E1821" s="537"/>
      <c r="F1821" s="46"/>
      <c r="G1821" s="164" t="s">
        <v>5244</v>
      </c>
      <c r="H1821" s="171" t="s">
        <v>5178</v>
      </c>
      <c r="I1821" s="171" t="s">
        <v>5179</v>
      </c>
      <c r="J1821" s="171">
        <v>2013</v>
      </c>
      <c r="K1821" s="164" t="s">
        <v>24</v>
      </c>
      <c r="L1821" s="165" t="s">
        <v>28</v>
      </c>
      <c r="M1821" s="46" t="s">
        <v>5056</v>
      </c>
      <c r="N1821" s="16" t="s">
        <v>43</v>
      </c>
    </row>
    <row r="1822" spans="1:14" ht="15" customHeight="1">
      <c r="A1822" s="87" t="s">
        <v>4935</v>
      </c>
      <c r="B1822" s="780">
        <v>1821</v>
      </c>
      <c r="C1822" s="69" t="s">
        <v>5185</v>
      </c>
      <c r="D1822" s="537" t="s">
        <v>168</v>
      </c>
      <c r="E1822" s="537"/>
      <c r="F1822" s="46"/>
      <c r="G1822" s="164" t="s">
        <v>59</v>
      </c>
      <c r="H1822" s="171" t="s">
        <v>2574</v>
      </c>
      <c r="I1822" s="171" t="s">
        <v>374</v>
      </c>
      <c r="J1822" s="171">
        <v>2013</v>
      </c>
      <c r="K1822" s="164" t="s">
        <v>24</v>
      </c>
      <c r="L1822" s="165" t="s">
        <v>30</v>
      </c>
      <c r="M1822" s="16" t="s">
        <v>5010</v>
      </c>
      <c r="N1822" s="16" t="s">
        <v>43</v>
      </c>
    </row>
    <row r="1823" spans="1:14" ht="15" customHeight="1">
      <c r="A1823" s="87" t="s">
        <v>4935</v>
      </c>
      <c r="B1823" s="780">
        <v>1822</v>
      </c>
      <c r="C1823" s="69" t="s">
        <v>5186</v>
      </c>
      <c r="D1823" s="537" t="s">
        <v>168</v>
      </c>
      <c r="E1823" s="537"/>
      <c r="F1823" s="46"/>
      <c r="G1823" s="164" t="s">
        <v>37</v>
      </c>
      <c r="H1823" s="171" t="s">
        <v>5187</v>
      </c>
      <c r="I1823" s="171" t="s">
        <v>5188</v>
      </c>
      <c r="J1823" s="171">
        <v>2013</v>
      </c>
      <c r="K1823" s="164" t="s">
        <v>27</v>
      </c>
      <c r="L1823" s="165" t="s">
        <v>28</v>
      </c>
      <c r="M1823" s="46" t="s">
        <v>5043</v>
      </c>
      <c r="N1823" s="16" t="s">
        <v>43</v>
      </c>
    </row>
    <row r="1824" spans="1:14" ht="15" customHeight="1">
      <c r="A1824" s="87" t="s">
        <v>4935</v>
      </c>
      <c r="B1824" s="780">
        <v>1823</v>
      </c>
      <c r="C1824" s="69" t="s">
        <v>5170</v>
      </c>
      <c r="D1824" s="537" t="s">
        <v>168</v>
      </c>
      <c r="E1824" s="537"/>
      <c r="F1824" s="46"/>
      <c r="G1824" s="164" t="s">
        <v>5244</v>
      </c>
      <c r="H1824" s="171" t="s">
        <v>5100</v>
      </c>
      <c r="I1824" s="171" t="s">
        <v>5101</v>
      </c>
      <c r="J1824" s="171">
        <v>2013</v>
      </c>
      <c r="K1824" s="164" t="s">
        <v>5200</v>
      </c>
      <c r="L1824" s="165" t="s">
        <v>5200</v>
      </c>
      <c r="M1824" s="46" t="s">
        <v>5043</v>
      </c>
      <c r="N1824" s="16" t="s">
        <v>43</v>
      </c>
    </row>
    <row r="1825" spans="1:14" ht="15" customHeight="1">
      <c r="A1825" s="87" t="s">
        <v>4935</v>
      </c>
      <c r="B1825" s="780">
        <v>1824</v>
      </c>
      <c r="C1825" s="69" t="s">
        <v>5171</v>
      </c>
      <c r="D1825" s="537" t="s">
        <v>168</v>
      </c>
      <c r="E1825" s="537"/>
      <c r="F1825" s="46"/>
      <c r="G1825" s="164" t="s">
        <v>59</v>
      </c>
      <c r="H1825" s="171" t="s">
        <v>5172</v>
      </c>
      <c r="I1825" s="171" t="s">
        <v>5173</v>
      </c>
      <c r="J1825" s="171">
        <v>2013</v>
      </c>
      <c r="K1825" s="164" t="s">
        <v>25</v>
      </c>
      <c r="L1825" s="165" t="s">
        <v>31</v>
      </c>
      <c r="M1825" s="16" t="s">
        <v>5043</v>
      </c>
      <c r="N1825" s="16" t="s">
        <v>43</v>
      </c>
    </row>
    <row r="1826" spans="1:14" ht="15" customHeight="1">
      <c r="A1826" s="178" t="s">
        <v>5191</v>
      </c>
      <c r="B1826" s="780">
        <v>1825</v>
      </c>
      <c r="C1826" s="77" t="s">
        <v>34</v>
      </c>
      <c r="D1826" s="537" t="s">
        <v>168</v>
      </c>
      <c r="E1826" s="537"/>
      <c r="F1826" s="14"/>
      <c r="G1826" s="12" t="s">
        <v>37</v>
      </c>
      <c r="H1826" s="14" t="s">
        <v>38</v>
      </c>
      <c r="I1826" s="14" t="s">
        <v>39</v>
      </c>
      <c r="J1826" s="14">
        <v>2021</v>
      </c>
      <c r="K1826" s="13" t="s">
        <v>25</v>
      </c>
      <c r="L1826" s="13" t="s">
        <v>29</v>
      </c>
      <c r="M1826" s="14" t="s">
        <v>5944</v>
      </c>
      <c r="N1826" s="14"/>
    </row>
    <row r="1827" spans="1:14" ht="15" customHeight="1">
      <c r="A1827" s="92" t="s">
        <v>5191</v>
      </c>
      <c r="B1827" s="780">
        <v>1826</v>
      </c>
      <c r="C1827" s="180" t="s">
        <v>5811</v>
      </c>
      <c r="D1827" s="537" t="s">
        <v>168</v>
      </c>
      <c r="E1827" s="537"/>
      <c r="F1827" s="181"/>
      <c r="G1827" s="182" t="s">
        <v>5244</v>
      </c>
      <c r="H1827" s="183" t="s">
        <v>5812</v>
      </c>
      <c r="I1827" s="183" t="s">
        <v>5813</v>
      </c>
      <c r="J1827" s="184">
        <v>2022</v>
      </c>
      <c r="K1827" s="185" t="s">
        <v>25</v>
      </c>
      <c r="L1827" s="186" t="s">
        <v>29</v>
      </c>
      <c r="M1827" s="183" t="s">
        <v>5814</v>
      </c>
      <c r="N1827" s="184" t="s">
        <v>43</v>
      </c>
    </row>
    <row r="1828" spans="1:14" ht="18.75" customHeight="1">
      <c r="A1828" s="92" t="s">
        <v>5191</v>
      </c>
      <c r="B1828" s="780">
        <v>1827</v>
      </c>
      <c r="C1828" s="20" t="s">
        <v>5808</v>
      </c>
      <c r="D1828" s="537" t="s">
        <v>168</v>
      </c>
      <c r="E1828" s="537"/>
      <c r="F1828" s="44"/>
      <c r="G1828" s="175" t="s">
        <v>37</v>
      </c>
      <c r="H1828" s="45" t="s">
        <v>5809</v>
      </c>
      <c r="I1828" s="45" t="s">
        <v>131</v>
      </c>
      <c r="J1828" s="47">
        <v>2022</v>
      </c>
      <c r="K1828" s="54" t="s">
        <v>25</v>
      </c>
      <c r="L1828" s="187" t="s">
        <v>29</v>
      </c>
      <c r="M1828" s="47" t="s">
        <v>5810</v>
      </c>
      <c r="N1828" s="47" t="s">
        <v>43</v>
      </c>
    </row>
    <row r="1829" spans="1:14" ht="30" customHeight="1">
      <c r="A1829" s="92" t="s">
        <v>5191</v>
      </c>
      <c r="B1829" s="780">
        <v>1828</v>
      </c>
      <c r="C1829" s="20" t="s">
        <v>50</v>
      </c>
      <c r="D1829" s="537" t="s">
        <v>168</v>
      </c>
      <c r="E1829" s="537"/>
      <c r="F1829" s="44"/>
      <c r="G1829" s="175" t="s">
        <v>11016</v>
      </c>
      <c r="H1829" s="45" t="s">
        <v>53</v>
      </c>
      <c r="I1829" s="45" t="s">
        <v>11019</v>
      </c>
      <c r="J1829" s="47">
        <v>2022</v>
      </c>
      <c r="K1829" s="54" t="s">
        <v>25</v>
      </c>
      <c r="L1829" s="187" t="s">
        <v>29</v>
      </c>
      <c r="M1829" s="47" t="s">
        <v>5822</v>
      </c>
      <c r="N1829" s="47" t="s">
        <v>43</v>
      </c>
    </row>
    <row r="1830" spans="1:14" ht="30" customHeight="1">
      <c r="A1830" s="92" t="s">
        <v>5191</v>
      </c>
      <c r="B1830" s="780">
        <v>1829</v>
      </c>
      <c r="C1830" s="20" t="s">
        <v>44</v>
      </c>
      <c r="D1830" s="537" t="s">
        <v>168</v>
      </c>
      <c r="E1830" s="537"/>
      <c r="F1830" s="47" t="s">
        <v>5815</v>
      </c>
      <c r="G1830" s="175" t="s">
        <v>10993</v>
      </c>
      <c r="H1830" s="45" t="s">
        <v>5816</v>
      </c>
      <c r="I1830" s="45" t="s">
        <v>5817</v>
      </c>
      <c r="J1830" s="47">
        <v>2022</v>
      </c>
      <c r="K1830" s="54" t="s">
        <v>26</v>
      </c>
      <c r="L1830" s="187" t="s">
        <v>30</v>
      </c>
      <c r="M1830" s="47" t="s">
        <v>49</v>
      </c>
      <c r="N1830" s="47" t="s">
        <v>43</v>
      </c>
    </row>
    <row r="1831" spans="1:14" ht="15" customHeight="1">
      <c r="A1831" s="92" t="s">
        <v>5191</v>
      </c>
      <c r="B1831" s="780">
        <v>1830</v>
      </c>
      <c r="C1831" s="123" t="s">
        <v>5193</v>
      </c>
      <c r="D1831" s="537" t="s">
        <v>168</v>
      </c>
      <c r="E1831" s="537"/>
      <c r="F1831" s="44"/>
      <c r="G1831" s="174" t="s">
        <v>190</v>
      </c>
      <c r="H1831" s="46" t="s">
        <v>826</v>
      </c>
      <c r="I1831" s="46" t="s">
        <v>827</v>
      </c>
      <c r="J1831" s="47">
        <v>2020</v>
      </c>
      <c r="K1831" s="16" t="s">
        <v>26</v>
      </c>
      <c r="L1831" s="188" t="s">
        <v>30</v>
      </c>
      <c r="M1831" s="44" t="s">
        <v>5195</v>
      </c>
      <c r="N1831" s="47" t="s">
        <v>43</v>
      </c>
    </row>
    <row r="1832" spans="1:14" ht="15" customHeight="1">
      <c r="A1832" s="92" t="s">
        <v>5191</v>
      </c>
      <c r="B1832" s="780">
        <v>1831</v>
      </c>
      <c r="C1832" s="41" t="s">
        <v>57</v>
      </c>
      <c r="D1832" s="537" t="s">
        <v>168</v>
      </c>
      <c r="E1832" s="537"/>
      <c r="F1832" s="44"/>
      <c r="G1832" s="175" t="s">
        <v>59</v>
      </c>
      <c r="H1832" s="45" t="s">
        <v>60</v>
      </c>
      <c r="I1832" s="46" t="s">
        <v>61</v>
      </c>
      <c r="J1832" s="47">
        <v>2020</v>
      </c>
      <c r="K1832" s="16" t="s">
        <v>26</v>
      </c>
      <c r="L1832" s="187" t="s">
        <v>5200</v>
      </c>
      <c r="M1832" s="44" t="s">
        <v>63</v>
      </c>
      <c r="N1832" s="47" t="s">
        <v>43</v>
      </c>
    </row>
    <row r="1833" spans="1:14" ht="15" customHeight="1">
      <c r="A1833" s="92" t="s">
        <v>5191</v>
      </c>
      <c r="B1833" s="780">
        <v>1832</v>
      </c>
      <c r="C1833" s="41" t="s">
        <v>5196</v>
      </c>
      <c r="D1833" s="537" t="s">
        <v>168</v>
      </c>
      <c r="E1833" s="537"/>
      <c r="F1833" s="44"/>
      <c r="G1833" s="175" t="s">
        <v>65</v>
      </c>
      <c r="H1833" s="49" t="s">
        <v>66</v>
      </c>
      <c r="I1833" s="46" t="s">
        <v>67</v>
      </c>
      <c r="J1833" s="47">
        <v>2019</v>
      </c>
      <c r="K1833" s="54" t="s">
        <v>26</v>
      </c>
      <c r="L1833" s="187" t="s">
        <v>31</v>
      </c>
      <c r="M1833" s="44" t="s">
        <v>5198</v>
      </c>
      <c r="N1833" s="47" t="s">
        <v>43</v>
      </c>
    </row>
    <row r="1834" spans="1:14" ht="15" customHeight="1">
      <c r="A1834" s="92" t="s">
        <v>5191</v>
      </c>
      <c r="B1834" s="780">
        <v>1833</v>
      </c>
      <c r="C1834" s="43" t="s">
        <v>64</v>
      </c>
      <c r="D1834" s="537" t="s">
        <v>168</v>
      </c>
      <c r="E1834" s="537"/>
      <c r="F1834" s="44"/>
      <c r="G1834" s="174" t="s">
        <v>65</v>
      </c>
      <c r="H1834" s="49" t="s">
        <v>66</v>
      </c>
      <c r="I1834" s="46" t="s">
        <v>67</v>
      </c>
      <c r="J1834" s="47">
        <v>2020</v>
      </c>
      <c r="K1834" s="54" t="s">
        <v>26</v>
      </c>
      <c r="L1834" s="188" t="s">
        <v>31</v>
      </c>
      <c r="M1834" s="44" t="s">
        <v>63</v>
      </c>
      <c r="N1834" s="47" t="s">
        <v>43</v>
      </c>
    </row>
    <row r="1835" spans="1:14" ht="15" customHeight="1">
      <c r="A1835" s="92" t="s">
        <v>5191</v>
      </c>
      <c r="B1835" s="780">
        <v>1834</v>
      </c>
      <c r="C1835" s="43" t="s">
        <v>69</v>
      </c>
      <c r="D1835" s="537" t="s">
        <v>168</v>
      </c>
      <c r="E1835" s="537"/>
      <c r="F1835" s="44"/>
      <c r="G1835" s="174" t="s">
        <v>65</v>
      </c>
      <c r="H1835" s="49" t="s">
        <v>66</v>
      </c>
      <c r="I1835" s="46" t="s">
        <v>67</v>
      </c>
      <c r="J1835" s="47">
        <v>2020</v>
      </c>
      <c r="K1835" s="54" t="s">
        <v>26</v>
      </c>
      <c r="L1835" s="188" t="s">
        <v>31</v>
      </c>
      <c r="M1835" s="44" t="s">
        <v>63</v>
      </c>
      <c r="N1835" s="47" t="s">
        <v>43</v>
      </c>
    </row>
    <row r="1836" spans="1:14" ht="15" customHeight="1">
      <c r="A1836" s="92" t="s">
        <v>5191</v>
      </c>
      <c r="B1836" s="780">
        <v>1835</v>
      </c>
      <c r="C1836" s="43" t="s">
        <v>71</v>
      </c>
      <c r="D1836" s="537" t="s">
        <v>718</v>
      </c>
      <c r="E1836" s="537"/>
      <c r="F1836" s="44"/>
      <c r="G1836" s="174" t="s">
        <v>65</v>
      </c>
      <c r="H1836" s="49" t="s">
        <v>66</v>
      </c>
      <c r="I1836" s="46" t="s">
        <v>67</v>
      </c>
      <c r="J1836" s="47">
        <v>2020</v>
      </c>
      <c r="K1836" s="54" t="s">
        <v>26</v>
      </c>
      <c r="L1836" s="188" t="s">
        <v>31</v>
      </c>
      <c r="M1836" s="44" t="s">
        <v>63</v>
      </c>
      <c r="N1836" s="47" t="s">
        <v>43</v>
      </c>
    </row>
    <row r="1837" spans="1:14" ht="15" customHeight="1">
      <c r="A1837" s="92" t="s">
        <v>5191</v>
      </c>
      <c r="B1837" s="780">
        <v>1836</v>
      </c>
      <c r="C1837" s="41" t="s">
        <v>123</v>
      </c>
      <c r="D1837" s="537" t="s">
        <v>72</v>
      </c>
      <c r="E1837" s="537"/>
      <c r="F1837" s="44"/>
      <c r="G1837" s="175" t="s">
        <v>10995</v>
      </c>
      <c r="H1837" s="46" t="s">
        <v>125</v>
      </c>
      <c r="I1837" s="46" t="s">
        <v>126</v>
      </c>
      <c r="J1837" s="44">
        <v>2021</v>
      </c>
      <c r="K1837" s="54" t="s">
        <v>25</v>
      </c>
      <c r="L1837" s="188" t="s">
        <v>29</v>
      </c>
      <c r="M1837" s="44" t="s">
        <v>128</v>
      </c>
      <c r="N1837" s="44" t="s">
        <v>43</v>
      </c>
    </row>
    <row r="1838" spans="1:14" ht="15" customHeight="1">
      <c r="A1838" s="92" t="s">
        <v>5191</v>
      </c>
      <c r="B1838" s="780">
        <v>1837</v>
      </c>
      <c r="C1838" s="41" t="s">
        <v>142</v>
      </c>
      <c r="D1838" s="537" t="s">
        <v>168</v>
      </c>
      <c r="E1838" s="537"/>
      <c r="F1838" s="44"/>
      <c r="G1838" s="175" t="s">
        <v>5244</v>
      </c>
      <c r="H1838" s="46" t="s">
        <v>143</v>
      </c>
      <c r="I1838" s="45" t="s">
        <v>144</v>
      </c>
      <c r="J1838" s="35">
        <v>2022</v>
      </c>
      <c r="K1838" s="54" t="s">
        <v>24</v>
      </c>
      <c r="L1838" s="188" t="s">
        <v>28</v>
      </c>
      <c r="M1838" s="44" t="s">
        <v>146</v>
      </c>
      <c r="N1838" s="44" t="s">
        <v>43</v>
      </c>
    </row>
    <row r="1839" spans="1:14" ht="15" customHeight="1">
      <c r="A1839" s="92" t="s">
        <v>5191</v>
      </c>
      <c r="B1839" s="780">
        <v>1838</v>
      </c>
      <c r="C1839" s="41" t="s">
        <v>5203</v>
      </c>
      <c r="D1839" s="537" t="s">
        <v>35</v>
      </c>
      <c r="E1839" s="537"/>
      <c r="F1839" s="44"/>
      <c r="G1839" s="175" t="s">
        <v>3593</v>
      </c>
      <c r="H1839" s="46" t="s">
        <v>5204</v>
      </c>
      <c r="I1839" s="46" t="s">
        <v>5205</v>
      </c>
      <c r="J1839" s="44">
        <v>2021</v>
      </c>
      <c r="K1839" s="54" t="s">
        <v>24</v>
      </c>
      <c r="L1839" s="188" t="s">
        <v>28</v>
      </c>
      <c r="M1839" s="44" t="s">
        <v>5207</v>
      </c>
      <c r="N1839" s="44" t="s">
        <v>43</v>
      </c>
    </row>
    <row r="1840" spans="1:14" ht="15" customHeight="1">
      <c r="A1840" s="92" t="s">
        <v>5191</v>
      </c>
      <c r="B1840" s="780">
        <v>1839</v>
      </c>
      <c r="C1840" s="52" t="s">
        <v>164</v>
      </c>
      <c r="D1840" s="537" t="s">
        <v>168</v>
      </c>
      <c r="E1840" s="537"/>
      <c r="F1840" s="46"/>
      <c r="G1840" s="173" t="s">
        <v>3593</v>
      </c>
      <c r="H1840" s="46" t="s">
        <v>165</v>
      </c>
      <c r="I1840" s="16" t="s">
        <v>166</v>
      </c>
      <c r="J1840" s="46">
        <v>2021</v>
      </c>
      <c r="K1840" s="54" t="s">
        <v>27</v>
      </c>
      <c r="L1840" s="187" t="s">
        <v>31</v>
      </c>
      <c r="M1840" s="45" t="s">
        <v>63</v>
      </c>
      <c r="N1840" s="46"/>
    </row>
    <row r="1841" spans="1:14" ht="15" customHeight="1">
      <c r="A1841" s="92" t="s">
        <v>5191</v>
      </c>
      <c r="B1841" s="780">
        <v>1840</v>
      </c>
      <c r="C1841" s="69" t="s">
        <v>178</v>
      </c>
      <c r="D1841" s="537" t="s">
        <v>168</v>
      </c>
      <c r="E1841" s="537" t="s">
        <v>35</v>
      </c>
      <c r="F1841" s="46"/>
      <c r="G1841" s="175" t="s">
        <v>37</v>
      </c>
      <c r="H1841" s="46" t="s">
        <v>38</v>
      </c>
      <c r="I1841" s="46" t="s">
        <v>39</v>
      </c>
      <c r="J1841" s="46">
        <v>2021</v>
      </c>
      <c r="K1841" s="16" t="s">
        <v>25</v>
      </c>
      <c r="L1841" s="188" t="s">
        <v>29</v>
      </c>
      <c r="M1841" s="85" t="s">
        <v>5209</v>
      </c>
      <c r="N1841" s="46" t="s">
        <v>43</v>
      </c>
    </row>
    <row r="1842" spans="1:14" ht="15" customHeight="1">
      <c r="A1842" s="92" t="s">
        <v>5191</v>
      </c>
      <c r="B1842" s="780">
        <v>1841</v>
      </c>
      <c r="C1842" s="69" t="s">
        <v>182</v>
      </c>
      <c r="D1842" s="537" t="s">
        <v>168</v>
      </c>
      <c r="E1842" s="537"/>
      <c r="F1842" s="46"/>
      <c r="G1842" s="174" t="s">
        <v>65</v>
      </c>
      <c r="H1842" s="46" t="s">
        <v>66</v>
      </c>
      <c r="I1842" s="46" t="s">
        <v>67</v>
      </c>
      <c r="J1842" s="46">
        <v>2021</v>
      </c>
      <c r="K1842" s="16" t="s">
        <v>26</v>
      </c>
      <c r="L1842" s="187" t="s">
        <v>31</v>
      </c>
      <c r="M1842" s="85" t="s">
        <v>184</v>
      </c>
      <c r="N1842" s="46" t="s">
        <v>43</v>
      </c>
    </row>
    <row r="1843" spans="1:14" ht="15" customHeight="1">
      <c r="A1843" s="92" t="s">
        <v>5191</v>
      </c>
      <c r="B1843" s="780">
        <v>1842</v>
      </c>
      <c r="C1843" s="52" t="s">
        <v>185</v>
      </c>
      <c r="D1843" s="537" t="s">
        <v>72</v>
      </c>
      <c r="E1843" s="143"/>
      <c r="F1843" s="46"/>
      <c r="G1843" s="171" t="s">
        <v>65</v>
      </c>
      <c r="H1843" s="16" t="s">
        <v>66</v>
      </c>
      <c r="I1843" s="70" t="s">
        <v>67</v>
      </c>
      <c r="J1843" s="16">
        <v>2020</v>
      </c>
      <c r="K1843" s="54" t="s">
        <v>26</v>
      </c>
      <c r="L1843" s="187" t="s">
        <v>31</v>
      </c>
      <c r="M1843" s="16" t="s">
        <v>187</v>
      </c>
      <c r="N1843" s="16" t="s">
        <v>43</v>
      </c>
    </row>
    <row r="1844" spans="1:14" ht="15" customHeight="1">
      <c r="A1844" s="92" t="s">
        <v>5191</v>
      </c>
      <c r="B1844" s="780">
        <v>1843</v>
      </c>
      <c r="C1844" s="52" t="s">
        <v>188</v>
      </c>
      <c r="D1844" s="537" t="s">
        <v>72</v>
      </c>
      <c r="E1844" s="143"/>
      <c r="F1844" s="46"/>
      <c r="G1844" s="171" t="s">
        <v>190</v>
      </c>
      <c r="H1844" s="16" t="s">
        <v>191</v>
      </c>
      <c r="I1844" s="16" t="s">
        <v>827</v>
      </c>
      <c r="J1844" s="16">
        <v>2020</v>
      </c>
      <c r="K1844" s="54" t="s">
        <v>26</v>
      </c>
      <c r="L1844" s="188" t="s">
        <v>30</v>
      </c>
      <c r="M1844" s="16" t="s">
        <v>194</v>
      </c>
      <c r="N1844" s="16" t="s">
        <v>43</v>
      </c>
    </row>
    <row r="1845" spans="1:14" ht="15" customHeight="1">
      <c r="A1845" s="92" t="s">
        <v>5191</v>
      </c>
      <c r="B1845" s="780">
        <v>1844</v>
      </c>
      <c r="C1845" s="52" t="s">
        <v>195</v>
      </c>
      <c r="D1845" s="537" t="s">
        <v>168</v>
      </c>
      <c r="E1845" s="143"/>
      <c r="F1845" s="46"/>
      <c r="G1845" s="173" t="s">
        <v>5219</v>
      </c>
      <c r="H1845" s="54" t="s">
        <v>5945</v>
      </c>
      <c r="I1845" s="45" t="s">
        <v>5946</v>
      </c>
      <c r="J1845" s="16">
        <v>2020</v>
      </c>
      <c r="K1845" s="54" t="s">
        <v>25</v>
      </c>
      <c r="L1845" s="188" t="s">
        <v>29</v>
      </c>
      <c r="M1845" s="16" t="s">
        <v>200</v>
      </c>
      <c r="N1845" s="16" t="s">
        <v>43</v>
      </c>
    </row>
    <row r="1846" spans="1:14" ht="15" customHeight="1">
      <c r="A1846" s="92" t="s">
        <v>5191</v>
      </c>
      <c r="B1846" s="780">
        <v>1845</v>
      </c>
      <c r="C1846" s="52" t="s">
        <v>201</v>
      </c>
      <c r="D1846" s="537" t="s">
        <v>168</v>
      </c>
      <c r="E1846" s="143"/>
      <c r="F1846" s="46"/>
      <c r="G1846" s="171" t="s">
        <v>65</v>
      </c>
      <c r="H1846" s="16" t="s">
        <v>66</v>
      </c>
      <c r="I1846" s="16" t="s">
        <v>67</v>
      </c>
      <c r="J1846" s="16">
        <v>2020</v>
      </c>
      <c r="K1846" s="54" t="s">
        <v>26</v>
      </c>
      <c r="L1846" s="188" t="s">
        <v>30</v>
      </c>
      <c r="M1846" s="16" t="s">
        <v>203</v>
      </c>
      <c r="N1846" s="16" t="s">
        <v>43</v>
      </c>
    </row>
    <row r="1847" spans="1:14" ht="15" customHeight="1">
      <c r="A1847" s="92" t="s">
        <v>5191</v>
      </c>
      <c r="B1847" s="780">
        <v>1846</v>
      </c>
      <c r="C1847" s="52" t="s">
        <v>204</v>
      </c>
      <c r="D1847" s="537" t="s">
        <v>168</v>
      </c>
      <c r="E1847" s="537" t="s">
        <v>51</v>
      </c>
      <c r="F1847" s="46"/>
      <c r="G1847" s="171" t="s">
        <v>65</v>
      </c>
      <c r="H1847" s="16" t="s">
        <v>66</v>
      </c>
      <c r="I1847" s="16" t="s">
        <v>67</v>
      </c>
      <c r="J1847" s="16">
        <v>2020</v>
      </c>
      <c r="K1847" s="54" t="s">
        <v>26</v>
      </c>
      <c r="L1847" s="188" t="s">
        <v>30</v>
      </c>
      <c r="M1847" s="16" t="s">
        <v>206</v>
      </c>
      <c r="N1847" s="16" t="s">
        <v>43</v>
      </c>
    </row>
    <row r="1848" spans="1:14" ht="19.5" customHeight="1">
      <c r="A1848" s="92" t="s">
        <v>5191</v>
      </c>
      <c r="B1848" s="780">
        <v>1847</v>
      </c>
      <c r="C1848" s="69" t="s">
        <v>207</v>
      </c>
      <c r="D1848" s="537" t="s">
        <v>168</v>
      </c>
      <c r="E1848" s="143"/>
      <c r="F1848" s="46" t="s">
        <v>208</v>
      </c>
      <c r="G1848" s="175" t="s">
        <v>10996</v>
      </c>
      <c r="H1848" s="45" t="s">
        <v>5848</v>
      </c>
      <c r="I1848" s="45" t="s">
        <v>210</v>
      </c>
      <c r="J1848" s="46">
        <v>2020</v>
      </c>
      <c r="K1848" s="54" t="s">
        <v>24</v>
      </c>
      <c r="L1848" s="187" t="s">
        <v>28</v>
      </c>
      <c r="M1848" s="46" t="s">
        <v>212</v>
      </c>
      <c r="N1848" s="46" t="s">
        <v>43</v>
      </c>
    </row>
    <row r="1849" spans="1:14" ht="15" customHeight="1">
      <c r="A1849" s="92" t="s">
        <v>5191</v>
      </c>
      <c r="B1849" s="780">
        <v>1848</v>
      </c>
      <c r="C1849" s="52" t="s">
        <v>178</v>
      </c>
      <c r="D1849" s="537" t="s">
        <v>168</v>
      </c>
      <c r="E1849" s="143"/>
      <c r="F1849" s="46"/>
      <c r="G1849" s="173" t="s">
        <v>37</v>
      </c>
      <c r="H1849" s="16" t="s">
        <v>38</v>
      </c>
      <c r="I1849" s="16" t="s">
        <v>39</v>
      </c>
      <c r="J1849" s="16">
        <v>2020</v>
      </c>
      <c r="K1849" s="54" t="s">
        <v>25</v>
      </c>
      <c r="L1849" s="188" t="s">
        <v>29</v>
      </c>
      <c r="M1849" s="16" t="s">
        <v>181</v>
      </c>
      <c r="N1849" s="16" t="s">
        <v>43</v>
      </c>
    </row>
    <row r="1850" spans="1:14" ht="15" customHeight="1">
      <c r="A1850" s="92" t="s">
        <v>5191</v>
      </c>
      <c r="B1850" s="780">
        <v>1849</v>
      </c>
      <c r="C1850" s="52" t="s">
        <v>182</v>
      </c>
      <c r="D1850" s="537" t="s">
        <v>72</v>
      </c>
      <c r="E1850" s="143"/>
      <c r="F1850" s="46"/>
      <c r="G1850" s="171" t="s">
        <v>65</v>
      </c>
      <c r="H1850" s="16" t="s">
        <v>66</v>
      </c>
      <c r="I1850" s="16" t="s">
        <v>67</v>
      </c>
      <c r="J1850" s="16">
        <v>2020</v>
      </c>
      <c r="K1850" s="54" t="s">
        <v>26</v>
      </c>
      <c r="L1850" s="187" t="s">
        <v>31</v>
      </c>
      <c r="M1850" s="16" t="s">
        <v>184</v>
      </c>
      <c r="N1850" s="16" t="s">
        <v>43</v>
      </c>
    </row>
    <row r="1851" spans="1:14" ht="15" customHeight="1">
      <c r="A1851" s="92" t="s">
        <v>5191</v>
      </c>
      <c r="B1851" s="780">
        <v>1850</v>
      </c>
      <c r="C1851" s="52" t="s">
        <v>5213</v>
      </c>
      <c r="D1851" s="537" t="s">
        <v>72</v>
      </c>
      <c r="E1851" s="143"/>
      <c r="F1851" s="46"/>
      <c r="G1851" s="171" t="s">
        <v>65</v>
      </c>
      <c r="H1851" s="16" t="s">
        <v>66</v>
      </c>
      <c r="I1851" s="16" t="s">
        <v>67</v>
      </c>
      <c r="J1851" s="16">
        <v>2020</v>
      </c>
      <c r="K1851" s="54" t="s">
        <v>26</v>
      </c>
      <c r="L1851" s="187" t="s">
        <v>31</v>
      </c>
      <c r="M1851" s="16" t="s">
        <v>5215</v>
      </c>
      <c r="N1851" s="16" t="s">
        <v>43</v>
      </c>
    </row>
    <row r="1852" spans="1:14" ht="15" customHeight="1">
      <c r="A1852" s="92" t="s">
        <v>5191</v>
      </c>
      <c r="B1852" s="780">
        <v>1851</v>
      </c>
      <c r="C1852" s="52" t="s">
        <v>5216</v>
      </c>
      <c r="D1852" s="537" t="s">
        <v>72</v>
      </c>
      <c r="E1852" s="143"/>
      <c r="F1852" s="46"/>
      <c r="G1852" s="171" t="s">
        <v>65</v>
      </c>
      <c r="H1852" s="16" t="s">
        <v>66</v>
      </c>
      <c r="I1852" s="16" t="s">
        <v>67</v>
      </c>
      <c r="J1852" s="16">
        <v>2020</v>
      </c>
      <c r="K1852" s="54" t="s">
        <v>26</v>
      </c>
      <c r="L1852" s="187" t="s">
        <v>31</v>
      </c>
      <c r="M1852" s="16" t="s">
        <v>5218</v>
      </c>
      <c r="N1852" s="16" t="s">
        <v>43</v>
      </c>
    </row>
    <row r="1853" spans="1:14" ht="15" customHeight="1">
      <c r="A1853" s="92" t="s">
        <v>5191</v>
      </c>
      <c r="B1853" s="780">
        <v>1852</v>
      </c>
      <c r="C1853" s="52" t="s">
        <v>174</v>
      </c>
      <c r="D1853" s="537" t="s">
        <v>72</v>
      </c>
      <c r="E1853" s="143"/>
      <c r="F1853" s="46"/>
      <c r="G1853" s="173" t="s">
        <v>5219</v>
      </c>
      <c r="H1853" s="16" t="s">
        <v>175</v>
      </c>
      <c r="I1853" s="16" t="s">
        <v>154</v>
      </c>
      <c r="J1853" s="54">
        <v>2021</v>
      </c>
      <c r="K1853" s="54" t="s">
        <v>24</v>
      </c>
      <c r="L1853" s="188" t="s">
        <v>28</v>
      </c>
      <c r="M1853" s="54" t="s">
        <v>177</v>
      </c>
      <c r="N1853" s="16" t="s">
        <v>43</v>
      </c>
    </row>
    <row r="1854" spans="1:14" ht="15" customHeight="1">
      <c r="A1854" s="92" t="s">
        <v>5191</v>
      </c>
      <c r="B1854" s="780">
        <v>1853</v>
      </c>
      <c r="C1854" s="52" t="s">
        <v>5221</v>
      </c>
      <c r="D1854" s="537" t="s">
        <v>72</v>
      </c>
      <c r="E1854" s="143"/>
      <c r="F1854" s="46"/>
      <c r="G1854" s="173" t="s">
        <v>11016</v>
      </c>
      <c r="H1854" s="16" t="s">
        <v>2113</v>
      </c>
      <c r="I1854" s="16" t="s">
        <v>278</v>
      </c>
      <c r="J1854" s="16">
        <v>2020</v>
      </c>
      <c r="K1854" s="54" t="s">
        <v>24</v>
      </c>
      <c r="L1854" s="188" t="s">
        <v>28</v>
      </c>
      <c r="M1854" s="16" t="s">
        <v>5224</v>
      </c>
      <c r="N1854" s="16" t="s">
        <v>43</v>
      </c>
    </row>
    <row r="1855" spans="1:14" ht="15" customHeight="1">
      <c r="A1855" s="92" t="s">
        <v>5191</v>
      </c>
      <c r="B1855" s="780">
        <v>1854</v>
      </c>
      <c r="C1855" s="52" t="s">
        <v>5225</v>
      </c>
      <c r="D1855" s="537" t="s">
        <v>72</v>
      </c>
      <c r="E1855" s="143"/>
      <c r="F1855" s="46"/>
      <c r="G1855" s="173" t="s">
        <v>5219</v>
      </c>
      <c r="H1855" s="16" t="s">
        <v>165</v>
      </c>
      <c r="I1855" s="16" t="s">
        <v>166</v>
      </c>
      <c r="J1855" s="16">
        <v>2020</v>
      </c>
      <c r="K1855" s="54" t="s">
        <v>27</v>
      </c>
      <c r="L1855" s="188" t="s">
        <v>31</v>
      </c>
      <c r="M1855" s="16" t="s">
        <v>5227</v>
      </c>
      <c r="N1855" s="16" t="s">
        <v>43</v>
      </c>
    </row>
    <row r="1856" spans="1:14" ht="15" customHeight="1">
      <c r="A1856" s="92" t="s">
        <v>5191</v>
      </c>
      <c r="B1856" s="780">
        <v>1855</v>
      </c>
      <c r="C1856" s="52" t="s">
        <v>207</v>
      </c>
      <c r="D1856" s="537" t="s">
        <v>718</v>
      </c>
      <c r="E1856" s="143"/>
      <c r="F1856" s="46"/>
      <c r="G1856" s="171" t="s">
        <v>10996</v>
      </c>
      <c r="H1856" s="16" t="s">
        <v>5228</v>
      </c>
      <c r="I1856" s="16" t="s">
        <v>5229</v>
      </c>
      <c r="J1856" s="16">
        <v>2020</v>
      </c>
      <c r="K1856" s="54" t="s">
        <v>24</v>
      </c>
      <c r="L1856" s="188" t="s">
        <v>28</v>
      </c>
      <c r="M1856" s="16" t="s">
        <v>212</v>
      </c>
      <c r="N1856" s="16" t="s">
        <v>43</v>
      </c>
    </row>
    <row r="1857" spans="1:14" ht="15" customHeight="1">
      <c r="A1857" s="92" t="s">
        <v>5191</v>
      </c>
      <c r="B1857" s="780">
        <v>1856</v>
      </c>
      <c r="C1857" s="52" t="s">
        <v>5230</v>
      </c>
      <c r="D1857" s="537" t="s">
        <v>35</v>
      </c>
      <c r="E1857" s="143"/>
      <c r="F1857" s="46"/>
      <c r="G1857" s="171" t="s">
        <v>59</v>
      </c>
      <c r="H1857" s="16" t="s">
        <v>4007</v>
      </c>
      <c r="I1857" s="16" t="s">
        <v>67</v>
      </c>
      <c r="J1857" s="16">
        <v>2019</v>
      </c>
      <c r="K1857" s="16" t="s">
        <v>27</v>
      </c>
      <c r="L1857" s="187" t="s">
        <v>5200</v>
      </c>
      <c r="M1857" s="16" t="s">
        <v>5232</v>
      </c>
      <c r="N1857" s="16" t="s">
        <v>43</v>
      </c>
    </row>
    <row r="1858" spans="1:14" ht="15" customHeight="1">
      <c r="A1858" s="92" t="s">
        <v>5191</v>
      </c>
      <c r="B1858" s="780">
        <v>1857</v>
      </c>
      <c r="C1858" s="52" t="s">
        <v>5233</v>
      </c>
      <c r="D1858" s="537" t="s">
        <v>168</v>
      </c>
      <c r="E1858" s="143"/>
      <c r="F1858" s="46"/>
      <c r="G1858" s="173" t="s">
        <v>10999</v>
      </c>
      <c r="H1858" s="16" t="s">
        <v>5234</v>
      </c>
      <c r="I1858" s="16" t="s">
        <v>5235</v>
      </c>
      <c r="J1858" s="16">
        <v>2019</v>
      </c>
      <c r="K1858" s="54" t="s">
        <v>26</v>
      </c>
      <c r="L1858" s="188" t="s">
        <v>30</v>
      </c>
      <c r="M1858" s="16" t="s">
        <v>5236</v>
      </c>
      <c r="N1858" s="16" t="s">
        <v>1380</v>
      </c>
    </row>
    <row r="1859" spans="1:14" ht="15" customHeight="1">
      <c r="A1859" s="92" t="s">
        <v>5191</v>
      </c>
      <c r="B1859" s="780">
        <v>1858</v>
      </c>
      <c r="C1859" s="52" t="s">
        <v>5237</v>
      </c>
      <c r="D1859" s="537" t="s">
        <v>168</v>
      </c>
      <c r="E1859" s="143"/>
      <c r="F1859" s="46"/>
      <c r="G1859" s="171" t="s">
        <v>10995</v>
      </c>
      <c r="H1859" s="16" t="s">
        <v>125</v>
      </c>
      <c r="I1859" s="16" t="s">
        <v>126</v>
      </c>
      <c r="J1859" s="16">
        <v>2019</v>
      </c>
      <c r="K1859" s="16" t="s">
        <v>5200</v>
      </c>
      <c r="L1859" s="188" t="s">
        <v>5200</v>
      </c>
      <c r="M1859" s="16" t="s">
        <v>5239</v>
      </c>
      <c r="N1859" s="16" t="s">
        <v>43</v>
      </c>
    </row>
    <row r="1860" spans="1:14" ht="15" customHeight="1">
      <c r="A1860" s="92" t="s">
        <v>5191</v>
      </c>
      <c r="B1860" s="780">
        <v>1859</v>
      </c>
      <c r="C1860" s="52" t="s">
        <v>235</v>
      </c>
      <c r="D1860" s="537" t="s">
        <v>168</v>
      </c>
      <c r="E1860" s="143"/>
      <c r="F1860" s="46"/>
      <c r="G1860" s="173" t="s">
        <v>5240</v>
      </c>
      <c r="H1860" s="16" t="s">
        <v>238</v>
      </c>
      <c r="I1860" s="16" t="s">
        <v>5241</v>
      </c>
      <c r="J1860" s="16">
        <v>2019</v>
      </c>
      <c r="K1860" s="54" t="s">
        <v>26</v>
      </c>
      <c r="L1860" s="188" t="s">
        <v>30</v>
      </c>
      <c r="M1860" s="16" t="s">
        <v>5242</v>
      </c>
      <c r="N1860" s="16" t="s">
        <v>43</v>
      </c>
    </row>
    <row r="1861" spans="1:14" ht="15" customHeight="1">
      <c r="A1861" s="92" t="s">
        <v>5191</v>
      </c>
      <c r="B1861" s="780">
        <v>1860</v>
      </c>
      <c r="C1861" s="52" t="s">
        <v>5243</v>
      </c>
      <c r="D1861" s="537" t="s">
        <v>168</v>
      </c>
      <c r="E1861" s="143"/>
      <c r="F1861" s="46"/>
      <c r="G1861" s="173" t="s">
        <v>5244</v>
      </c>
      <c r="H1861" s="16" t="s">
        <v>282</v>
      </c>
      <c r="I1861" s="16" t="s">
        <v>232</v>
      </c>
      <c r="J1861" s="16">
        <v>2019</v>
      </c>
      <c r="K1861" s="54" t="s">
        <v>5200</v>
      </c>
      <c r="L1861" s="187" t="s">
        <v>31</v>
      </c>
      <c r="M1861" s="16" t="s">
        <v>5246</v>
      </c>
      <c r="N1861" s="16" t="s">
        <v>43</v>
      </c>
    </row>
    <row r="1862" spans="1:14" ht="15" customHeight="1">
      <c r="A1862" s="92" t="s">
        <v>5191</v>
      </c>
      <c r="B1862" s="780">
        <v>1861</v>
      </c>
      <c r="C1862" s="52" t="s">
        <v>5247</v>
      </c>
      <c r="D1862" s="537" t="s">
        <v>168</v>
      </c>
      <c r="E1862" s="143"/>
      <c r="F1862" s="46"/>
      <c r="G1862" s="171" t="s">
        <v>5244</v>
      </c>
      <c r="H1862" s="16" t="s">
        <v>282</v>
      </c>
      <c r="I1862" s="16" t="s">
        <v>232</v>
      </c>
      <c r="J1862" s="16">
        <v>2019</v>
      </c>
      <c r="K1862" s="54" t="s">
        <v>5200</v>
      </c>
      <c r="L1862" s="188" t="s">
        <v>31</v>
      </c>
      <c r="M1862" s="16" t="s">
        <v>5248</v>
      </c>
      <c r="N1862" s="16" t="s">
        <v>43</v>
      </c>
    </row>
    <row r="1863" spans="1:14" ht="15" customHeight="1">
      <c r="A1863" s="92" t="s">
        <v>5191</v>
      </c>
      <c r="B1863" s="780">
        <v>1862</v>
      </c>
      <c r="C1863" s="52" t="s">
        <v>280</v>
      </c>
      <c r="D1863" s="537" t="s">
        <v>168</v>
      </c>
      <c r="E1863" s="143"/>
      <c r="F1863" s="46"/>
      <c r="G1863" s="171" t="s">
        <v>5244</v>
      </c>
      <c r="H1863" s="16" t="s">
        <v>282</v>
      </c>
      <c r="I1863" s="16" t="s">
        <v>232</v>
      </c>
      <c r="J1863" s="16">
        <v>2019</v>
      </c>
      <c r="K1863" s="54" t="s">
        <v>5200</v>
      </c>
      <c r="L1863" s="188" t="s">
        <v>31</v>
      </c>
      <c r="M1863" s="16" t="s">
        <v>63</v>
      </c>
      <c r="N1863" s="16" t="s">
        <v>43</v>
      </c>
    </row>
    <row r="1864" spans="1:14" ht="16.5" customHeight="1">
      <c r="A1864" s="92" t="s">
        <v>5191</v>
      </c>
      <c r="B1864" s="780">
        <v>1863</v>
      </c>
      <c r="C1864" s="52" t="s">
        <v>5249</v>
      </c>
      <c r="D1864" s="537" t="s">
        <v>168</v>
      </c>
      <c r="E1864" s="143"/>
      <c r="F1864" s="46"/>
      <c r="G1864" s="171" t="s">
        <v>59</v>
      </c>
      <c r="H1864" s="16" t="s">
        <v>1046</v>
      </c>
      <c r="I1864" s="16" t="s">
        <v>1035</v>
      </c>
      <c r="J1864" s="16">
        <v>2019</v>
      </c>
      <c r="K1864" s="54" t="s">
        <v>27</v>
      </c>
      <c r="L1864" s="187" t="s">
        <v>5200</v>
      </c>
      <c r="M1864" s="16" t="s">
        <v>5251</v>
      </c>
      <c r="N1864" s="16" t="s">
        <v>43</v>
      </c>
    </row>
    <row r="1865" spans="1:14" ht="15" customHeight="1">
      <c r="A1865" s="92" t="s">
        <v>5191</v>
      </c>
      <c r="B1865" s="780">
        <v>1864</v>
      </c>
      <c r="C1865" s="52" t="s">
        <v>229</v>
      </c>
      <c r="D1865" s="537" t="s">
        <v>168</v>
      </c>
      <c r="E1865" s="143"/>
      <c r="F1865" s="46"/>
      <c r="G1865" s="171" t="s">
        <v>5244</v>
      </c>
      <c r="H1865" s="16" t="s">
        <v>282</v>
      </c>
      <c r="I1865" s="16" t="s">
        <v>3349</v>
      </c>
      <c r="J1865" s="16">
        <v>2019</v>
      </c>
      <c r="K1865" s="54" t="s">
        <v>5200</v>
      </c>
      <c r="L1865" s="188" t="s">
        <v>31</v>
      </c>
      <c r="M1865" s="16" t="s">
        <v>5253</v>
      </c>
      <c r="N1865" s="16" t="s">
        <v>43</v>
      </c>
    </row>
    <row r="1866" spans="1:14" ht="15" customHeight="1">
      <c r="A1866" s="92" t="s">
        <v>5191</v>
      </c>
      <c r="B1866" s="780">
        <v>1865</v>
      </c>
      <c r="C1866" s="52" t="s">
        <v>352</v>
      </c>
      <c r="D1866" s="537" t="s">
        <v>168</v>
      </c>
      <c r="E1866" s="143"/>
      <c r="F1866" s="46"/>
      <c r="G1866" s="171" t="s">
        <v>10997</v>
      </c>
      <c r="H1866" s="16" t="s">
        <v>355</v>
      </c>
      <c r="I1866" s="16" t="s">
        <v>356</v>
      </c>
      <c r="J1866" s="16">
        <v>2018</v>
      </c>
      <c r="K1866" s="54" t="s">
        <v>25</v>
      </c>
      <c r="L1866" s="188" t="s">
        <v>29</v>
      </c>
      <c r="M1866" s="16" t="s">
        <v>5255</v>
      </c>
      <c r="N1866" s="16" t="s">
        <v>43</v>
      </c>
    </row>
    <row r="1867" spans="1:14" ht="15" customHeight="1">
      <c r="A1867" s="92" t="s">
        <v>5191</v>
      </c>
      <c r="B1867" s="780">
        <v>1866</v>
      </c>
      <c r="C1867" s="52" t="s">
        <v>5256</v>
      </c>
      <c r="D1867" s="537" t="s">
        <v>168</v>
      </c>
      <c r="E1867" s="143"/>
      <c r="F1867" s="46"/>
      <c r="G1867" s="173" t="s">
        <v>37</v>
      </c>
      <c r="H1867" s="16" t="s">
        <v>5257</v>
      </c>
      <c r="I1867" s="16" t="s">
        <v>5258</v>
      </c>
      <c r="J1867" s="16">
        <v>2018</v>
      </c>
      <c r="K1867" s="54" t="s">
        <v>27</v>
      </c>
      <c r="L1867" s="188" t="s">
        <v>31</v>
      </c>
      <c r="M1867" s="16" t="s">
        <v>5260</v>
      </c>
      <c r="N1867" s="16" t="s">
        <v>43</v>
      </c>
    </row>
    <row r="1868" spans="1:14" ht="15" customHeight="1">
      <c r="A1868" s="92" t="s">
        <v>5191</v>
      </c>
      <c r="B1868" s="780">
        <v>1867</v>
      </c>
      <c r="C1868" s="52" t="s">
        <v>5261</v>
      </c>
      <c r="D1868" s="537" t="s">
        <v>168</v>
      </c>
      <c r="E1868" s="143"/>
      <c r="F1868" s="46"/>
      <c r="G1868" s="171" t="s">
        <v>59</v>
      </c>
      <c r="H1868" s="16" t="s">
        <v>5262</v>
      </c>
      <c r="I1868" s="16" t="s">
        <v>374</v>
      </c>
      <c r="J1868" s="16">
        <v>2018</v>
      </c>
      <c r="K1868" s="16" t="s">
        <v>26</v>
      </c>
      <c r="L1868" s="187" t="s">
        <v>5200</v>
      </c>
      <c r="M1868" s="16" t="s">
        <v>5264</v>
      </c>
      <c r="N1868" s="16" t="s">
        <v>43</v>
      </c>
    </row>
    <row r="1869" spans="1:14" ht="15" customHeight="1">
      <c r="A1869" s="92" t="s">
        <v>5191</v>
      </c>
      <c r="B1869" s="780">
        <v>1868</v>
      </c>
      <c r="C1869" s="52" t="s">
        <v>5265</v>
      </c>
      <c r="D1869" s="537" t="s">
        <v>35</v>
      </c>
      <c r="E1869" s="537" t="s">
        <v>51</v>
      </c>
      <c r="F1869" s="46"/>
      <c r="G1869" s="171" t="s">
        <v>59</v>
      </c>
      <c r="H1869" s="16" t="s">
        <v>5266</v>
      </c>
      <c r="I1869" s="16" t="s">
        <v>316</v>
      </c>
      <c r="J1869" s="16">
        <v>2018</v>
      </c>
      <c r="K1869" s="16" t="s">
        <v>27</v>
      </c>
      <c r="L1869" s="187" t="s">
        <v>5200</v>
      </c>
      <c r="M1869" s="16" t="s">
        <v>5268</v>
      </c>
      <c r="N1869" s="16" t="s">
        <v>43</v>
      </c>
    </row>
    <row r="1870" spans="1:14" ht="15" customHeight="1">
      <c r="A1870" s="92" t="s">
        <v>5191</v>
      </c>
      <c r="B1870" s="780">
        <v>1869</v>
      </c>
      <c r="C1870" s="52" t="s">
        <v>5269</v>
      </c>
      <c r="D1870" s="537" t="s">
        <v>168</v>
      </c>
      <c r="E1870" s="143"/>
      <c r="F1870" s="46"/>
      <c r="G1870" s="171" t="s">
        <v>10995</v>
      </c>
      <c r="H1870" s="16" t="s">
        <v>125</v>
      </c>
      <c r="I1870" s="16" t="s">
        <v>126</v>
      </c>
      <c r="J1870" s="16">
        <v>2018</v>
      </c>
      <c r="K1870" s="54" t="s">
        <v>5200</v>
      </c>
      <c r="L1870" s="187" t="s">
        <v>5200</v>
      </c>
      <c r="M1870" s="16" t="s">
        <v>5270</v>
      </c>
      <c r="N1870" s="16" t="s">
        <v>43</v>
      </c>
    </row>
    <row r="1871" spans="1:14" ht="15" customHeight="1">
      <c r="A1871" s="92" t="s">
        <v>5191</v>
      </c>
      <c r="B1871" s="780">
        <v>1870</v>
      </c>
      <c r="C1871" s="52" t="s">
        <v>5271</v>
      </c>
      <c r="D1871" s="537" t="s">
        <v>168</v>
      </c>
      <c r="E1871" s="143"/>
      <c r="F1871" s="46"/>
      <c r="G1871" s="171" t="s">
        <v>11016</v>
      </c>
      <c r="H1871" s="16" t="s">
        <v>326</v>
      </c>
      <c r="I1871" s="16" t="s">
        <v>327</v>
      </c>
      <c r="J1871" s="16">
        <v>2018</v>
      </c>
      <c r="K1871" s="54" t="s">
        <v>25</v>
      </c>
      <c r="L1871" s="188" t="s">
        <v>29</v>
      </c>
      <c r="M1871" s="16" t="s">
        <v>5272</v>
      </c>
      <c r="N1871" s="16" t="s">
        <v>43</v>
      </c>
    </row>
    <row r="1872" spans="1:14" ht="15" customHeight="1">
      <c r="A1872" s="92" t="s">
        <v>5191</v>
      </c>
      <c r="B1872" s="780">
        <v>1871</v>
      </c>
      <c r="C1872" s="52" t="s">
        <v>5273</v>
      </c>
      <c r="D1872" s="537" t="s">
        <v>168</v>
      </c>
      <c r="E1872" s="143"/>
      <c r="F1872" s="46"/>
      <c r="G1872" s="171" t="s">
        <v>59</v>
      </c>
      <c r="H1872" s="16" t="s">
        <v>2457</v>
      </c>
      <c r="I1872" s="16" t="s">
        <v>5274</v>
      </c>
      <c r="J1872" s="16">
        <v>2018</v>
      </c>
      <c r="K1872" s="16" t="s">
        <v>5200</v>
      </c>
      <c r="L1872" s="188" t="s">
        <v>5200</v>
      </c>
      <c r="M1872" s="16" t="s">
        <v>5276</v>
      </c>
      <c r="N1872" s="16" t="s">
        <v>43</v>
      </c>
    </row>
    <row r="1873" spans="1:14" ht="15" customHeight="1">
      <c r="A1873" s="92" t="s">
        <v>5191</v>
      </c>
      <c r="B1873" s="780">
        <v>1872</v>
      </c>
      <c r="C1873" s="52" t="s">
        <v>340</v>
      </c>
      <c r="D1873" s="537" t="s">
        <v>168</v>
      </c>
      <c r="E1873" s="143"/>
      <c r="F1873" s="46"/>
      <c r="G1873" s="171" t="s">
        <v>59</v>
      </c>
      <c r="H1873" s="16" t="s">
        <v>5277</v>
      </c>
      <c r="I1873" s="16" t="s">
        <v>837</v>
      </c>
      <c r="J1873" s="16">
        <v>2018</v>
      </c>
      <c r="K1873" s="16" t="s">
        <v>26</v>
      </c>
      <c r="L1873" s="187" t="s">
        <v>5200</v>
      </c>
      <c r="M1873" s="16" t="s">
        <v>5279</v>
      </c>
      <c r="N1873" s="16" t="s">
        <v>43</v>
      </c>
    </row>
    <row r="1874" spans="1:14" ht="15" customHeight="1">
      <c r="A1874" s="92" t="s">
        <v>5191</v>
      </c>
      <c r="B1874" s="780">
        <v>1873</v>
      </c>
      <c r="C1874" s="52" t="s">
        <v>5280</v>
      </c>
      <c r="D1874" s="537" t="s">
        <v>168</v>
      </c>
      <c r="E1874" s="143"/>
      <c r="F1874" s="46"/>
      <c r="G1874" s="173" t="s">
        <v>10998</v>
      </c>
      <c r="H1874" s="16" t="s">
        <v>5281</v>
      </c>
      <c r="I1874" s="16" t="s">
        <v>387</v>
      </c>
      <c r="J1874" s="16">
        <v>2018</v>
      </c>
      <c r="K1874" s="54" t="s">
        <v>5200</v>
      </c>
      <c r="L1874" s="188" t="s">
        <v>29</v>
      </c>
      <c r="M1874" s="16" t="s">
        <v>5276</v>
      </c>
      <c r="N1874" s="16" t="s">
        <v>43</v>
      </c>
    </row>
    <row r="1875" spans="1:14" ht="15" customHeight="1">
      <c r="A1875" s="92" t="s">
        <v>5191</v>
      </c>
      <c r="B1875" s="780">
        <v>1874</v>
      </c>
      <c r="C1875" s="52" t="s">
        <v>5282</v>
      </c>
      <c r="D1875" s="537" t="s">
        <v>72</v>
      </c>
      <c r="E1875" s="143"/>
      <c r="F1875" s="46"/>
      <c r="G1875" s="173" t="s">
        <v>10998</v>
      </c>
      <c r="H1875" s="16" t="s">
        <v>5281</v>
      </c>
      <c r="I1875" s="16" t="s">
        <v>387</v>
      </c>
      <c r="J1875" s="16">
        <v>2018</v>
      </c>
      <c r="K1875" s="54" t="s">
        <v>5200</v>
      </c>
      <c r="L1875" s="188" t="s">
        <v>29</v>
      </c>
      <c r="M1875" s="16" t="s">
        <v>5283</v>
      </c>
      <c r="N1875" s="16" t="s">
        <v>43</v>
      </c>
    </row>
    <row r="1876" spans="1:14" ht="15" customHeight="1">
      <c r="A1876" s="92" t="s">
        <v>5191</v>
      </c>
      <c r="B1876" s="780">
        <v>1875</v>
      </c>
      <c r="C1876" s="52" t="s">
        <v>5284</v>
      </c>
      <c r="D1876" s="537" t="s">
        <v>72</v>
      </c>
      <c r="E1876" s="143"/>
      <c r="F1876" s="46"/>
      <c r="G1876" s="171" t="s">
        <v>59</v>
      </c>
      <c r="H1876" s="16" t="s">
        <v>5285</v>
      </c>
      <c r="I1876" s="16" t="s">
        <v>486</v>
      </c>
      <c r="J1876" s="16">
        <v>2017</v>
      </c>
      <c r="K1876" s="16" t="s">
        <v>27</v>
      </c>
      <c r="L1876" s="187" t="s">
        <v>5200</v>
      </c>
      <c r="M1876" s="16" t="s">
        <v>5286</v>
      </c>
      <c r="N1876" s="16" t="s">
        <v>43</v>
      </c>
    </row>
    <row r="1877" spans="1:14" ht="15" customHeight="1">
      <c r="A1877" s="92" t="s">
        <v>5191</v>
      </c>
      <c r="B1877" s="780">
        <v>1876</v>
      </c>
      <c r="C1877" s="52" t="s">
        <v>5287</v>
      </c>
      <c r="D1877" s="537" t="s">
        <v>168</v>
      </c>
      <c r="E1877" s="143"/>
      <c r="F1877" s="46"/>
      <c r="G1877" s="171" t="s">
        <v>59</v>
      </c>
      <c r="H1877" s="16" t="s">
        <v>5288</v>
      </c>
      <c r="I1877" s="16" t="s">
        <v>474</v>
      </c>
      <c r="J1877" s="16">
        <v>2017</v>
      </c>
      <c r="K1877" s="16" t="s">
        <v>25</v>
      </c>
      <c r="L1877" s="187" t="s">
        <v>5200</v>
      </c>
      <c r="M1877" s="16" t="s">
        <v>5290</v>
      </c>
      <c r="N1877" s="16" t="s">
        <v>43</v>
      </c>
    </row>
    <row r="1878" spans="1:14" ht="15" customHeight="1">
      <c r="A1878" s="92" t="s">
        <v>5191</v>
      </c>
      <c r="B1878" s="780">
        <v>1877</v>
      </c>
      <c r="C1878" s="52" t="s">
        <v>5291</v>
      </c>
      <c r="D1878" s="537" t="s">
        <v>718</v>
      </c>
      <c r="E1878" s="143"/>
      <c r="F1878" s="46"/>
      <c r="G1878" s="171" t="s">
        <v>37</v>
      </c>
      <c r="H1878" s="16" t="s">
        <v>3416</v>
      </c>
      <c r="I1878" s="16" t="s">
        <v>5292</v>
      </c>
      <c r="J1878" s="16">
        <v>2017</v>
      </c>
      <c r="K1878" s="54" t="s">
        <v>24</v>
      </c>
      <c r="L1878" s="188" t="s">
        <v>28</v>
      </c>
      <c r="M1878" s="16" t="s">
        <v>5290</v>
      </c>
      <c r="N1878" s="16" t="s">
        <v>43</v>
      </c>
    </row>
    <row r="1879" spans="1:14" ht="15" customHeight="1">
      <c r="A1879" s="92" t="s">
        <v>5191</v>
      </c>
      <c r="B1879" s="780">
        <v>1878</v>
      </c>
      <c r="C1879" s="52" t="s">
        <v>5294</v>
      </c>
      <c r="D1879" s="537" t="s">
        <v>168</v>
      </c>
      <c r="E1879" s="537"/>
      <c r="F1879" s="46"/>
      <c r="G1879" s="171" t="s">
        <v>10995</v>
      </c>
      <c r="H1879" s="16" t="s">
        <v>125</v>
      </c>
      <c r="I1879" s="16" t="s">
        <v>126</v>
      </c>
      <c r="J1879" s="16">
        <v>2017</v>
      </c>
      <c r="K1879" s="16" t="s">
        <v>5200</v>
      </c>
      <c r="L1879" s="188" t="s">
        <v>5200</v>
      </c>
      <c r="M1879" s="16" t="s">
        <v>5276</v>
      </c>
      <c r="N1879" s="16" t="s">
        <v>43</v>
      </c>
    </row>
    <row r="1880" spans="1:14" ht="15" customHeight="1">
      <c r="A1880" s="92" t="s">
        <v>5191</v>
      </c>
      <c r="B1880" s="780">
        <v>1879</v>
      </c>
      <c r="C1880" s="52" t="s">
        <v>5295</v>
      </c>
      <c r="D1880" s="537" t="s">
        <v>168</v>
      </c>
      <c r="E1880" s="537"/>
      <c r="F1880" s="46"/>
      <c r="G1880" s="171" t="s">
        <v>5219</v>
      </c>
      <c r="H1880" s="16" t="s">
        <v>336</v>
      </c>
      <c r="I1880" s="16" t="s">
        <v>337</v>
      </c>
      <c r="J1880" s="16">
        <v>2017</v>
      </c>
      <c r="K1880" s="54" t="s">
        <v>5200</v>
      </c>
      <c r="L1880" s="188" t="s">
        <v>30</v>
      </c>
      <c r="M1880" s="16" t="s">
        <v>5276</v>
      </c>
      <c r="N1880" s="16" t="s">
        <v>43</v>
      </c>
    </row>
    <row r="1881" spans="1:14" ht="15" customHeight="1">
      <c r="A1881" s="92" t="s">
        <v>5191</v>
      </c>
      <c r="B1881" s="780">
        <v>1880</v>
      </c>
      <c r="C1881" s="52" t="s">
        <v>5297</v>
      </c>
      <c r="D1881" s="537" t="s">
        <v>718</v>
      </c>
      <c r="E1881" s="537"/>
      <c r="F1881" s="46"/>
      <c r="G1881" s="171" t="s">
        <v>59</v>
      </c>
      <c r="H1881" s="16" t="s">
        <v>1024</v>
      </c>
      <c r="I1881" s="16" t="s">
        <v>430</v>
      </c>
      <c r="J1881" s="16">
        <v>2017</v>
      </c>
      <c r="K1881" s="16" t="s">
        <v>26</v>
      </c>
      <c r="L1881" s="187" t="s">
        <v>5200</v>
      </c>
      <c r="M1881" s="16" t="s">
        <v>5299</v>
      </c>
      <c r="N1881" s="16" t="s">
        <v>43</v>
      </c>
    </row>
    <row r="1882" spans="1:14" ht="15" customHeight="1">
      <c r="A1882" s="92" t="s">
        <v>5191</v>
      </c>
      <c r="B1882" s="780">
        <v>1881</v>
      </c>
      <c r="C1882" s="52" t="s">
        <v>5291</v>
      </c>
      <c r="D1882" s="537" t="s">
        <v>168</v>
      </c>
      <c r="E1882" s="537"/>
      <c r="F1882" s="46"/>
      <c r="G1882" s="171" t="s">
        <v>37</v>
      </c>
      <c r="H1882" s="16" t="s">
        <v>3416</v>
      </c>
      <c r="I1882" s="16" t="s">
        <v>458</v>
      </c>
      <c r="J1882" s="16">
        <v>2017</v>
      </c>
      <c r="K1882" s="54" t="s">
        <v>24</v>
      </c>
      <c r="L1882" s="188" t="s">
        <v>28</v>
      </c>
      <c r="M1882" s="16" t="s">
        <v>5300</v>
      </c>
      <c r="N1882" s="16" t="s">
        <v>43</v>
      </c>
    </row>
    <row r="1883" spans="1:14" ht="15" customHeight="1">
      <c r="A1883" s="92" t="s">
        <v>5191</v>
      </c>
      <c r="B1883" s="780">
        <v>1882</v>
      </c>
      <c r="C1883" s="52" t="s">
        <v>5301</v>
      </c>
      <c r="D1883" s="537" t="s">
        <v>168</v>
      </c>
      <c r="E1883" s="537"/>
      <c r="F1883" s="46"/>
      <c r="G1883" s="171" t="s">
        <v>59</v>
      </c>
      <c r="H1883" s="16" t="s">
        <v>1980</v>
      </c>
      <c r="I1883" s="16" t="s">
        <v>5302</v>
      </c>
      <c r="J1883" s="16">
        <v>2017</v>
      </c>
      <c r="K1883" s="16" t="s">
        <v>27</v>
      </c>
      <c r="L1883" s="187" t="s">
        <v>5200</v>
      </c>
      <c r="M1883" s="16" t="s">
        <v>470</v>
      </c>
      <c r="N1883" s="16" t="s">
        <v>43</v>
      </c>
    </row>
    <row r="1884" spans="1:14" ht="15" customHeight="1">
      <c r="A1884" s="92" t="s">
        <v>5191</v>
      </c>
      <c r="B1884" s="780">
        <v>1883</v>
      </c>
      <c r="C1884" s="52" t="s">
        <v>5303</v>
      </c>
      <c r="D1884" s="537" t="s">
        <v>168</v>
      </c>
      <c r="E1884" s="537"/>
      <c r="F1884" s="46"/>
      <c r="G1884" s="171" t="s">
        <v>59</v>
      </c>
      <c r="H1884" s="16" t="s">
        <v>788</v>
      </c>
      <c r="I1884" s="16" t="s">
        <v>414</v>
      </c>
      <c r="J1884" s="16">
        <v>2017</v>
      </c>
      <c r="K1884" s="16" t="s">
        <v>27</v>
      </c>
      <c r="L1884" s="187" t="s">
        <v>5200</v>
      </c>
      <c r="M1884" s="16" t="s">
        <v>5305</v>
      </c>
      <c r="N1884" s="16" t="s">
        <v>43</v>
      </c>
    </row>
    <row r="1885" spans="1:14" ht="15" customHeight="1">
      <c r="A1885" s="92" t="s">
        <v>5191</v>
      </c>
      <c r="B1885" s="780">
        <v>1884</v>
      </c>
      <c r="C1885" s="52" t="s">
        <v>5306</v>
      </c>
      <c r="D1885" s="72" t="s">
        <v>168</v>
      </c>
      <c r="E1885" s="72"/>
      <c r="F1885" s="46"/>
      <c r="G1885" s="171" t="s">
        <v>5219</v>
      </c>
      <c r="H1885" s="16" t="s">
        <v>175</v>
      </c>
      <c r="I1885" s="16" t="s">
        <v>272</v>
      </c>
      <c r="J1885" s="16">
        <v>2017</v>
      </c>
      <c r="K1885" s="54" t="s">
        <v>24</v>
      </c>
      <c r="L1885" s="188" t="s">
        <v>28</v>
      </c>
      <c r="M1885" s="16" t="s">
        <v>5308</v>
      </c>
      <c r="N1885" s="16" t="s">
        <v>43</v>
      </c>
    </row>
    <row r="1886" spans="1:14" ht="15" customHeight="1">
      <c r="A1886" s="92" t="s">
        <v>5191</v>
      </c>
      <c r="B1886" s="780">
        <v>1885</v>
      </c>
      <c r="C1886" s="52" t="s">
        <v>3269</v>
      </c>
      <c r="D1886" s="537" t="s">
        <v>168</v>
      </c>
      <c r="E1886" s="537"/>
      <c r="F1886" s="46"/>
      <c r="G1886" s="171" t="s">
        <v>5219</v>
      </c>
      <c r="H1886" s="16" t="s">
        <v>175</v>
      </c>
      <c r="I1886" s="16" t="s">
        <v>272</v>
      </c>
      <c r="J1886" s="16">
        <v>2017</v>
      </c>
      <c r="K1886" s="54" t="s">
        <v>24</v>
      </c>
      <c r="L1886" s="188" t="s">
        <v>28</v>
      </c>
      <c r="M1886" s="16" t="s">
        <v>5309</v>
      </c>
      <c r="N1886" s="16" t="s">
        <v>43</v>
      </c>
    </row>
    <row r="1887" spans="1:14" ht="15" customHeight="1">
      <c r="A1887" s="92" t="s">
        <v>5191</v>
      </c>
      <c r="B1887" s="780">
        <v>1886</v>
      </c>
      <c r="C1887" s="52" t="s">
        <v>5310</v>
      </c>
      <c r="D1887" s="537" t="s">
        <v>168</v>
      </c>
      <c r="E1887" s="537"/>
      <c r="F1887" s="46"/>
      <c r="G1887" s="171" t="s">
        <v>37</v>
      </c>
      <c r="H1887" s="16" t="s">
        <v>5311</v>
      </c>
      <c r="I1887" s="16" t="s">
        <v>480</v>
      </c>
      <c r="J1887" s="16">
        <v>2017</v>
      </c>
      <c r="K1887" s="54" t="s">
        <v>24</v>
      </c>
      <c r="L1887" s="188" t="s">
        <v>28</v>
      </c>
      <c r="M1887" s="16" t="s">
        <v>5313</v>
      </c>
      <c r="N1887" s="16" t="s">
        <v>43</v>
      </c>
    </row>
    <row r="1888" spans="1:14" ht="15" customHeight="1">
      <c r="A1888" s="92" t="s">
        <v>5191</v>
      </c>
      <c r="B1888" s="780">
        <v>1887</v>
      </c>
      <c r="C1888" s="52" t="s">
        <v>5314</v>
      </c>
      <c r="D1888" s="537" t="s">
        <v>718</v>
      </c>
      <c r="E1888" s="537"/>
      <c r="F1888" s="46"/>
      <c r="G1888" s="171" t="s">
        <v>59</v>
      </c>
      <c r="H1888" s="16" t="s">
        <v>5285</v>
      </c>
      <c r="I1888" s="16" t="s">
        <v>486</v>
      </c>
      <c r="J1888" s="16">
        <v>2017</v>
      </c>
      <c r="K1888" s="16" t="s">
        <v>26</v>
      </c>
      <c r="L1888" s="187" t="s">
        <v>5200</v>
      </c>
      <c r="M1888" s="16" t="s">
        <v>5286</v>
      </c>
      <c r="N1888" s="16" t="s">
        <v>43</v>
      </c>
    </row>
    <row r="1889" spans="1:14" ht="15" customHeight="1">
      <c r="A1889" s="92" t="s">
        <v>5191</v>
      </c>
      <c r="B1889" s="780">
        <v>1888</v>
      </c>
      <c r="C1889" s="52" t="s">
        <v>5316</v>
      </c>
      <c r="D1889" s="537" t="s">
        <v>718</v>
      </c>
      <c r="E1889" s="537"/>
      <c r="F1889" s="46"/>
      <c r="G1889" s="171" t="s">
        <v>59</v>
      </c>
      <c r="H1889" s="16" t="s">
        <v>788</v>
      </c>
      <c r="I1889" s="16" t="s">
        <v>414</v>
      </c>
      <c r="J1889" s="16">
        <v>2017</v>
      </c>
      <c r="K1889" s="16" t="s">
        <v>27</v>
      </c>
      <c r="L1889" s="187" t="s">
        <v>5200</v>
      </c>
      <c r="M1889" s="16" t="s">
        <v>5318</v>
      </c>
      <c r="N1889" s="16" t="s">
        <v>43</v>
      </c>
    </row>
    <row r="1890" spans="1:14" ht="15" customHeight="1">
      <c r="A1890" s="92" t="s">
        <v>5191</v>
      </c>
      <c r="B1890" s="780">
        <v>1889</v>
      </c>
      <c r="C1890" s="52" t="s">
        <v>5319</v>
      </c>
      <c r="D1890" s="537" t="s">
        <v>51</v>
      </c>
      <c r="E1890" s="537"/>
      <c r="F1890" s="46"/>
      <c r="G1890" s="171" t="s">
        <v>11000</v>
      </c>
      <c r="H1890" s="16" t="s">
        <v>737</v>
      </c>
      <c r="I1890" s="16" t="s">
        <v>738</v>
      </c>
      <c r="J1890" s="16">
        <v>2017</v>
      </c>
      <c r="K1890" s="54" t="s">
        <v>5200</v>
      </c>
      <c r="L1890" s="188" t="s">
        <v>31</v>
      </c>
      <c r="M1890" s="16" t="s">
        <v>5320</v>
      </c>
      <c r="N1890" s="16" t="s">
        <v>43</v>
      </c>
    </row>
    <row r="1891" spans="1:14" ht="15" customHeight="1">
      <c r="A1891" s="92" t="s">
        <v>5191</v>
      </c>
      <c r="B1891" s="780">
        <v>1890</v>
      </c>
      <c r="C1891" s="52" t="s">
        <v>5321</v>
      </c>
      <c r="D1891" s="537" t="s">
        <v>718</v>
      </c>
      <c r="E1891" s="537"/>
      <c r="F1891" s="46"/>
      <c r="G1891" s="171" t="s">
        <v>11000</v>
      </c>
      <c r="H1891" s="16" t="s">
        <v>567</v>
      </c>
      <c r="I1891" s="16" t="s">
        <v>568</v>
      </c>
      <c r="J1891" s="16">
        <v>2016</v>
      </c>
      <c r="K1891" s="54" t="s">
        <v>5200</v>
      </c>
      <c r="L1891" s="188" t="s">
        <v>31</v>
      </c>
      <c r="M1891" s="16" t="s">
        <v>5322</v>
      </c>
      <c r="N1891" s="16" t="s">
        <v>43</v>
      </c>
    </row>
    <row r="1892" spans="1:14" ht="15" customHeight="1">
      <c r="A1892" s="92" t="s">
        <v>5191</v>
      </c>
      <c r="B1892" s="780">
        <v>1891</v>
      </c>
      <c r="C1892" s="52" t="s">
        <v>5323</v>
      </c>
      <c r="D1892" s="537" t="s">
        <v>718</v>
      </c>
      <c r="E1892" s="537"/>
      <c r="F1892" s="46"/>
      <c r="G1892" s="171" t="s">
        <v>59</v>
      </c>
      <c r="H1892" s="16" t="s">
        <v>1670</v>
      </c>
      <c r="I1892" s="16" t="s">
        <v>579</v>
      </c>
      <c r="J1892" s="16">
        <v>2016</v>
      </c>
      <c r="K1892" s="16" t="s">
        <v>26</v>
      </c>
      <c r="L1892" s="187" t="s">
        <v>5200</v>
      </c>
      <c r="M1892" s="16" t="s">
        <v>5325</v>
      </c>
      <c r="N1892" s="16" t="s">
        <v>43</v>
      </c>
    </row>
    <row r="1893" spans="1:14" ht="15" customHeight="1">
      <c r="A1893" s="92" t="s">
        <v>5191</v>
      </c>
      <c r="B1893" s="780">
        <v>1892</v>
      </c>
      <c r="C1893" s="52" t="s">
        <v>5326</v>
      </c>
      <c r="D1893" s="537" t="s">
        <v>718</v>
      </c>
      <c r="E1893" s="537"/>
      <c r="F1893" s="46"/>
      <c r="G1893" s="171" t="s">
        <v>11000</v>
      </c>
      <c r="H1893" s="16" t="s">
        <v>567</v>
      </c>
      <c r="I1893" s="16" t="s">
        <v>568</v>
      </c>
      <c r="J1893" s="16">
        <v>2016</v>
      </c>
      <c r="K1893" s="54" t="s">
        <v>5200</v>
      </c>
      <c r="L1893" s="188" t="s">
        <v>31</v>
      </c>
      <c r="M1893" s="16" t="s">
        <v>5327</v>
      </c>
      <c r="N1893" s="16" t="s">
        <v>43</v>
      </c>
    </row>
    <row r="1894" spans="1:14" ht="15" customHeight="1">
      <c r="A1894" s="92" t="s">
        <v>5191</v>
      </c>
      <c r="B1894" s="780">
        <v>1893</v>
      </c>
      <c r="C1894" s="52" t="s">
        <v>5328</v>
      </c>
      <c r="D1894" s="537" t="s">
        <v>718</v>
      </c>
      <c r="E1894" s="537"/>
      <c r="F1894" s="46"/>
      <c r="G1894" s="171" t="s">
        <v>59</v>
      </c>
      <c r="H1894" s="16" t="s">
        <v>1967</v>
      </c>
      <c r="I1894" s="16" t="s">
        <v>621</v>
      </c>
      <c r="J1894" s="16">
        <v>2016</v>
      </c>
      <c r="K1894" s="16" t="s">
        <v>26</v>
      </c>
      <c r="L1894" s="187" t="s">
        <v>5200</v>
      </c>
      <c r="M1894" s="16" t="s">
        <v>5330</v>
      </c>
      <c r="N1894" s="16" t="s">
        <v>43</v>
      </c>
    </row>
    <row r="1895" spans="1:14" ht="15" customHeight="1">
      <c r="A1895" s="92" t="s">
        <v>5191</v>
      </c>
      <c r="B1895" s="780">
        <v>1894</v>
      </c>
      <c r="C1895" s="52" t="s">
        <v>5331</v>
      </c>
      <c r="D1895" s="537" t="s">
        <v>718</v>
      </c>
      <c r="E1895" s="537"/>
      <c r="F1895" s="46"/>
      <c r="G1895" s="171" t="s">
        <v>59</v>
      </c>
      <c r="H1895" s="16" t="s">
        <v>1967</v>
      </c>
      <c r="I1895" s="16" t="s">
        <v>621</v>
      </c>
      <c r="J1895" s="16">
        <v>2016</v>
      </c>
      <c r="K1895" s="16" t="s">
        <v>26</v>
      </c>
      <c r="L1895" s="187" t="s">
        <v>5200</v>
      </c>
      <c r="M1895" s="16" t="s">
        <v>623</v>
      </c>
      <c r="N1895" s="16" t="s">
        <v>43</v>
      </c>
    </row>
    <row r="1896" spans="1:14" ht="15" customHeight="1">
      <c r="A1896" s="92" t="s">
        <v>5191</v>
      </c>
      <c r="B1896" s="780">
        <v>1895</v>
      </c>
      <c r="C1896" s="52" t="s">
        <v>5333</v>
      </c>
      <c r="D1896" s="537" t="s">
        <v>718</v>
      </c>
      <c r="E1896" s="537"/>
      <c r="F1896" s="46"/>
      <c r="G1896" s="171" t="s">
        <v>11000</v>
      </c>
      <c r="H1896" s="16" t="s">
        <v>561</v>
      </c>
      <c r="I1896" s="16" t="s">
        <v>562</v>
      </c>
      <c r="J1896" s="16">
        <v>2016</v>
      </c>
      <c r="K1896" s="54" t="s">
        <v>5200</v>
      </c>
      <c r="L1896" s="188" t="s">
        <v>31</v>
      </c>
      <c r="M1896" s="16" t="s">
        <v>5334</v>
      </c>
      <c r="N1896" s="16" t="s">
        <v>43</v>
      </c>
    </row>
    <row r="1897" spans="1:14" ht="15" customHeight="1">
      <c r="A1897" s="92" t="s">
        <v>5191</v>
      </c>
      <c r="B1897" s="780">
        <v>1896</v>
      </c>
      <c r="C1897" s="52" t="s">
        <v>5335</v>
      </c>
      <c r="D1897" s="537" t="s">
        <v>72</v>
      </c>
      <c r="E1897" s="537"/>
      <c r="F1897" s="46"/>
      <c r="G1897" s="171" t="s">
        <v>5219</v>
      </c>
      <c r="H1897" s="16" t="s">
        <v>1890</v>
      </c>
      <c r="I1897" s="16" t="s">
        <v>337</v>
      </c>
      <c r="J1897" s="16">
        <v>2016</v>
      </c>
      <c r="K1897" s="54" t="s">
        <v>5200</v>
      </c>
      <c r="L1897" s="188" t="s">
        <v>30</v>
      </c>
      <c r="M1897" s="16" t="s">
        <v>5337</v>
      </c>
      <c r="N1897" s="16" t="s">
        <v>43</v>
      </c>
    </row>
    <row r="1898" spans="1:14" ht="15" customHeight="1">
      <c r="A1898" s="92" t="s">
        <v>5191</v>
      </c>
      <c r="B1898" s="780">
        <v>1897</v>
      </c>
      <c r="C1898" s="52" t="s">
        <v>5338</v>
      </c>
      <c r="D1898" s="528" t="s">
        <v>718</v>
      </c>
      <c r="E1898" s="528"/>
      <c r="F1898" s="46"/>
      <c r="G1898" s="171" t="s">
        <v>5244</v>
      </c>
      <c r="H1898" s="16" t="s">
        <v>5339</v>
      </c>
      <c r="I1898" s="16" t="s">
        <v>743</v>
      </c>
      <c r="J1898" s="16">
        <v>2016</v>
      </c>
      <c r="K1898" s="54" t="s">
        <v>5200</v>
      </c>
      <c r="L1898" s="188" t="s">
        <v>30</v>
      </c>
      <c r="M1898" s="16" t="s">
        <v>5341</v>
      </c>
      <c r="N1898" s="16" t="s">
        <v>43</v>
      </c>
    </row>
    <row r="1899" spans="1:14" ht="15" customHeight="1">
      <c r="A1899" s="92" t="s">
        <v>5191</v>
      </c>
      <c r="B1899" s="780">
        <v>1898</v>
      </c>
      <c r="C1899" s="52" t="s">
        <v>5342</v>
      </c>
      <c r="D1899" s="537" t="s">
        <v>718</v>
      </c>
      <c r="E1899" s="537"/>
      <c r="F1899" s="46"/>
      <c r="G1899" s="171" t="s">
        <v>59</v>
      </c>
      <c r="H1899" s="16" t="s">
        <v>788</v>
      </c>
      <c r="I1899" s="16" t="s">
        <v>414</v>
      </c>
      <c r="J1899" s="16">
        <v>2016</v>
      </c>
      <c r="K1899" s="16" t="s">
        <v>27</v>
      </c>
      <c r="L1899" s="187" t="s">
        <v>5200</v>
      </c>
      <c r="M1899" s="16" t="s">
        <v>5344</v>
      </c>
      <c r="N1899" s="16" t="s">
        <v>43</v>
      </c>
    </row>
    <row r="1900" spans="1:14" ht="15" customHeight="1">
      <c r="A1900" s="92" t="s">
        <v>5191</v>
      </c>
      <c r="B1900" s="780">
        <v>1899</v>
      </c>
      <c r="C1900" s="52" t="s">
        <v>5345</v>
      </c>
      <c r="D1900" s="537" t="s">
        <v>718</v>
      </c>
      <c r="E1900" s="537"/>
      <c r="F1900" s="46"/>
      <c r="G1900" s="171" t="s">
        <v>5244</v>
      </c>
      <c r="H1900" s="16" t="s">
        <v>5346</v>
      </c>
      <c r="I1900" s="16" t="s">
        <v>573</v>
      </c>
      <c r="J1900" s="16">
        <v>2016</v>
      </c>
      <c r="K1900" s="54" t="s">
        <v>26</v>
      </c>
      <c r="L1900" s="188" t="s">
        <v>29</v>
      </c>
      <c r="M1900" s="16" t="s">
        <v>5348</v>
      </c>
      <c r="N1900" s="16" t="s">
        <v>43</v>
      </c>
    </row>
    <row r="1901" spans="1:14" ht="15" customHeight="1">
      <c r="A1901" s="92" t="s">
        <v>5191</v>
      </c>
      <c r="B1901" s="780">
        <v>1900</v>
      </c>
      <c r="C1901" s="52" t="s">
        <v>5349</v>
      </c>
      <c r="D1901" s="537" t="s">
        <v>718</v>
      </c>
      <c r="E1901" s="537"/>
      <c r="F1901" s="46"/>
      <c r="G1901" s="171" t="s">
        <v>5244</v>
      </c>
      <c r="H1901" s="16" t="s">
        <v>5346</v>
      </c>
      <c r="I1901" s="16" t="s">
        <v>573</v>
      </c>
      <c r="J1901" s="16">
        <v>2016</v>
      </c>
      <c r="K1901" s="54" t="s">
        <v>26</v>
      </c>
      <c r="L1901" s="188" t="s">
        <v>29</v>
      </c>
      <c r="M1901" s="16" t="s">
        <v>5351</v>
      </c>
      <c r="N1901" s="16" t="s">
        <v>43</v>
      </c>
    </row>
    <row r="1902" spans="1:14" ht="15" customHeight="1">
      <c r="A1902" s="92" t="s">
        <v>5191</v>
      </c>
      <c r="B1902" s="780">
        <v>1901</v>
      </c>
      <c r="C1902" s="52" t="s">
        <v>5352</v>
      </c>
      <c r="D1902" s="537" t="s">
        <v>718</v>
      </c>
      <c r="E1902" s="537"/>
      <c r="F1902" s="46"/>
      <c r="G1902" s="171" t="s">
        <v>5219</v>
      </c>
      <c r="H1902" s="16" t="s">
        <v>5353</v>
      </c>
      <c r="I1902" s="16" t="s">
        <v>647</v>
      </c>
      <c r="J1902" s="16">
        <v>2016</v>
      </c>
      <c r="K1902" s="54" t="s">
        <v>25</v>
      </c>
      <c r="L1902" s="188" t="s">
        <v>29</v>
      </c>
      <c r="M1902" s="16" t="s">
        <v>5355</v>
      </c>
      <c r="N1902" s="16" t="s">
        <v>43</v>
      </c>
    </row>
    <row r="1903" spans="1:14" ht="15" customHeight="1">
      <c r="A1903" s="92" t="s">
        <v>5191</v>
      </c>
      <c r="B1903" s="780">
        <v>1902</v>
      </c>
      <c r="C1903" s="52" t="s">
        <v>5356</v>
      </c>
      <c r="D1903" s="537" t="s">
        <v>718</v>
      </c>
      <c r="E1903" s="537"/>
      <c r="F1903" s="46"/>
      <c r="G1903" s="171" t="s">
        <v>5244</v>
      </c>
      <c r="H1903" s="16" t="s">
        <v>5346</v>
      </c>
      <c r="I1903" s="16" t="s">
        <v>573</v>
      </c>
      <c r="J1903" s="16">
        <v>2016</v>
      </c>
      <c r="K1903" s="54" t="s">
        <v>26</v>
      </c>
      <c r="L1903" s="188" t="s">
        <v>29</v>
      </c>
      <c r="M1903" s="16" t="s">
        <v>5358</v>
      </c>
      <c r="N1903" s="16" t="s">
        <v>43</v>
      </c>
    </row>
    <row r="1904" spans="1:14" ht="15" customHeight="1">
      <c r="A1904" s="92" t="s">
        <v>5191</v>
      </c>
      <c r="B1904" s="780">
        <v>1903</v>
      </c>
      <c r="C1904" s="52" t="s">
        <v>5359</v>
      </c>
      <c r="D1904" s="537" t="s">
        <v>718</v>
      </c>
      <c r="E1904" s="537"/>
      <c r="F1904" s="46"/>
      <c r="G1904" s="171" t="s">
        <v>11000</v>
      </c>
      <c r="H1904" s="16" t="s">
        <v>1057</v>
      </c>
      <c r="I1904" s="16" t="s">
        <v>595</v>
      </c>
      <c r="J1904" s="16">
        <v>2016</v>
      </c>
      <c r="K1904" s="54" t="s">
        <v>27</v>
      </c>
      <c r="L1904" s="188" t="s">
        <v>31</v>
      </c>
      <c r="M1904" s="16" t="s">
        <v>596</v>
      </c>
      <c r="N1904" s="16" t="s">
        <v>43</v>
      </c>
    </row>
    <row r="1905" spans="1:14" ht="15" customHeight="1">
      <c r="A1905" s="92" t="s">
        <v>5191</v>
      </c>
      <c r="B1905" s="780">
        <v>1904</v>
      </c>
      <c r="C1905" s="52" t="s">
        <v>1669</v>
      </c>
      <c r="D1905" s="537" t="s">
        <v>718</v>
      </c>
      <c r="E1905" s="537"/>
      <c r="F1905" s="46"/>
      <c r="G1905" s="171" t="s">
        <v>59</v>
      </c>
      <c r="H1905" s="16" t="s">
        <v>1670</v>
      </c>
      <c r="I1905" s="16" t="s">
        <v>579</v>
      </c>
      <c r="J1905" s="16">
        <v>2016</v>
      </c>
      <c r="K1905" s="16" t="s">
        <v>26</v>
      </c>
      <c r="L1905" s="187" t="s">
        <v>5200</v>
      </c>
      <c r="M1905" s="16" t="s">
        <v>601</v>
      </c>
      <c r="N1905" s="16" t="s">
        <v>43</v>
      </c>
    </row>
    <row r="1906" spans="1:14" ht="15" customHeight="1">
      <c r="A1906" s="92" t="s">
        <v>5191</v>
      </c>
      <c r="B1906" s="780">
        <v>1905</v>
      </c>
      <c r="C1906" s="52" t="s">
        <v>5361</v>
      </c>
      <c r="D1906" s="537" t="s">
        <v>718</v>
      </c>
      <c r="E1906" s="537"/>
      <c r="F1906" s="46"/>
      <c r="G1906" s="173" t="s">
        <v>3593</v>
      </c>
      <c r="H1906" s="16" t="s">
        <v>2159</v>
      </c>
      <c r="I1906" s="16" t="s">
        <v>436</v>
      </c>
      <c r="J1906" s="16">
        <v>2016</v>
      </c>
      <c r="K1906" s="54" t="s">
        <v>24</v>
      </c>
      <c r="L1906" s="188" t="s">
        <v>28</v>
      </c>
      <c r="M1906" s="16" t="s">
        <v>5362</v>
      </c>
      <c r="N1906" s="16" t="s">
        <v>43</v>
      </c>
    </row>
    <row r="1907" spans="1:14" ht="15" customHeight="1">
      <c r="A1907" s="92" t="s">
        <v>5191</v>
      </c>
      <c r="B1907" s="780">
        <v>1906</v>
      </c>
      <c r="C1907" s="52" t="s">
        <v>5363</v>
      </c>
      <c r="D1907" s="537" t="s">
        <v>718</v>
      </c>
      <c r="E1907" s="537"/>
      <c r="F1907" s="46"/>
      <c r="G1907" s="171" t="s">
        <v>59</v>
      </c>
      <c r="H1907" s="16" t="s">
        <v>1670</v>
      </c>
      <c r="I1907" s="16" t="s">
        <v>579</v>
      </c>
      <c r="J1907" s="16">
        <v>2016</v>
      </c>
      <c r="K1907" s="16" t="s">
        <v>26</v>
      </c>
      <c r="L1907" s="187" t="s">
        <v>5200</v>
      </c>
      <c r="M1907" s="16" t="s">
        <v>5365</v>
      </c>
      <c r="N1907" s="16" t="s">
        <v>43</v>
      </c>
    </row>
    <row r="1908" spans="1:14" ht="15" customHeight="1">
      <c r="A1908" s="92" t="s">
        <v>5191</v>
      </c>
      <c r="B1908" s="780">
        <v>1907</v>
      </c>
      <c r="C1908" s="52" t="s">
        <v>5366</v>
      </c>
      <c r="D1908" s="537" t="s">
        <v>718</v>
      </c>
      <c r="E1908" s="537"/>
      <c r="F1908" s="46"/>
      <c r="G1908" s="171" t="s">
        <v>59</v>
      </c>
      <c r="H1908" s="16" t="s">
        <v>1670</v>
      </c>
      <c r="I1908" s="16" t="s">
        <v>579</v>
      </c>
      <c r="J1908" s="16">
        <v>2016</v>
      </c>
      <c r="K1908" s="16" t="s">
        <v>26</v>
      </c>
      <c r="L1908" s="187" t="s">
        <v>5200</v>
      </c>
      <c r="M1908" s="16" t="s">
        <v>5368</v>
      </c>
      <c r="N1908" s="16" t="s">
        <v>43</v>
      </c>
    </row>
    <row r="1909" spans="1:14" ht="15" customHeight="1">
      <c r="A1909" s="92" t="s">
        <v>5191</v>
      </c>
      <c r="B1909" s="780">
        <v>1908</v>
      </c>
      <c r="C1909" s="52" t="s">
        <v>5369</v>
      </c>
      <c r="D1909" s="537" t="s">
        <v>718</v>
      </c>
      <c r="E1909" s="537"/>
      <c r="F1909" s="46"/>
      <c r="G1909" s="171" t="s">
        <v>59</v>
      </c>
      <c r="H1909" s="16" t="s">
        <v>1805</v>
      </c>
      <c r="I1909" s="46" t="s">
        <v>3328</v>
      </c>
      <c r="J1909" s="16">
        <v>2016</v>
      </c>
      <c r="K1909" s="16" t="s">
        <v>27</v>
      </c>
      <c r="L1909" s="187" t="s">
        <v>5200</v>
      </c>
      <c r="M1909" s="16" t="s">
        <v>5371</v>
      </c>
      <c r="N1909" s="16" t="s">
        <v>43</v>
      </c>
    </row>
    <row r="1910" spans="1:14" ht="15" customHeight="1">
      <c r="A1910" s="92" t="s">
        <v>5191</v>
      </c>
      <c r="B1910" s="780">
        <v>1909</v>
      </c>
      <c r="C1910" s="52" t="s">
        <v>5372</v>
      </c>
      <c r="D1910" s="528" t="s">
        <v>72</v>
      </c>
      <c r="E1910" s="528"/>
      <c r="F1910" s="46"/>
      <c r="G1910" s="171" t="s">
        <v>10995</v>
      </c>
      <c r="H1910" s="16" t="s">
        <v>5373</v>
      </c>
      <c r="I1910" s="16" t="s">
        <v>743</v>
      </c>
      <c r="J1910" s="16">
        <v>2015</v>
      </c>
      <c r="K1910" s="54" t="s">
        <v>25</v>
      </c>
      <c r="L1910" s="188" t="s">
        <v>29</v>
      </c>
      <c r="M1910" s="16" t="s">
        <v>5374</v>
      </c>
      <c r="N1910" s="16" t="s">
        <v>43</v>
      </c>
    </row>
    <row r="1911" spans="1:14" ht="15" customHeight="1">
      <c r="A1911" s="92" t="s">
        <v>5191</v>
      </c>
      <c r="B1911" s="780">
        <v>1910</v>
      </c>
      <c r="C1911" s="52" t="s">
        <v>4030</v>
      </c>
      <c r="D1911" s="537" t="s">
        <v>72</v>
      </c>
      <c r="E1911" s="537"/>
      <c r="F1911" s="46"/>
      <c r="G1911" s="171" t="s">
        <v>59</v>
      </c>
      <c r="H1911" s="16" t="s">
        <v>4031</v>
      </c>
      <c r="I1911" s="16" t="s">
        <v>858</v>
      </c>
      <c r="J1911" s="16">
        <v>2015</v>
      </c>
      <c r="K1911" s="16" t="s">
        <v>25</v>
      </c>
      <c r="L1911" s="187" t="s">
        <v>5200</v>
      </c>
      <c r="M1911" s="16" t="s">
        <v>5375</v>
      </c>
      <c r="N1911" s="16" t="s">
        <v>43</v>
      </c>
    </row>
    <row r="1912" spans="1:14" ht="15" customHeight="1">
      <c r="A1912" s="92" t="s">
        <v>5191</v>
      </c>
      <c r="B1912" s="780">
        <v>1911</v>
      </c>
      <c r="C1912" s="52" t="s">
        <v>4034</v>
      </c>
      <c r="D1912" s="537" t="s">
        <v>72</v>
      </c>
      <c r="E1912" s="537"/>
      <c r="F1912" s="46"/>
      <c r="G1912" s="171" t="s">
        <v>59</v>
      </c>
      <c r="H1912" s="16" t="s">
        <v>2353</v>
      </c>
      <c r="I1912" s="16" t="s">
        <v>843</v>
      </c>
      <c r="J1912" s="16">
        <v>2015</v>
      </c>
      <c r="K1912" s="16" t="s">
        <v>25</v>
      </c>
      <c r="L1912" s="187" t="s">
        <v>5200</v>
      </c>
      <c r="M1912" s="16" t="s">
        <v>5375</v>
      </c>
      <c r="N1912" s="16" t="s">
        <v>43</v>
      </c>
    </row>
    <row r="1913" spans="1:14" ht="15" customHeight="1">
      <c r="A1913" s="92" t="s">
        <v>5191</v>
      </c>
      <c r="B1913" s="780">
        <v>1912</v>
      </c>
      <c r="C1913" s="52" t="s">
        <v>5377</v>
      </c>
      <c r="D1913" s="537" t="s">
        <v>72</v>
      </c>
      <c r="E1913" s="537"/>
      <c r="F1913" s="46"/>
      <c r="G1913" s="171" t="s">
        <v>753</v>
      </c>
      <c r="H1913" s="16" t="s">
        <v>873</v>
      </c>
      <c r="I1913" s="16" t="s">
        <v>874</v>
      </c>
      <c r="J1913" s="16">
        <v>2015</v>
      </c>
      <c r="K1913" s="54" t="s">
        <v>25</v>
      </c>
      <c r="L1913" s="188" t="s">
        <v>29</v>
      </c>
      <c r="M1913" s="16" t="s">
        <v>882</v>
      </c>
      <c r="N1913" s="16" t="s">
        <v>43</v>
      </c>
    </row>
    <row r="1914" spans="1:14" ht="15" customHeight="1">
      <c r="A1914" s="92" t="s">
        <v>5191</v>
      </c>
      <c r="B1914" s="780">
        <v>1913</v>
      </c>
      <c r="C1914" s="52" t="s">
        <v>5378</v>
      </c>
      <c r="D1914" s="537" t="s">
        <v>718</v>
      </c>
      <c r="E1914" s="41"/>
      <c r="F1914" s="46"/>
      <c r="G1914" s="171" t="s">
        <v>59</v>
      </c>
      <c r="H1914" s="16" t="s">
        <v>523</v>
      </c>
      <c r="I1914" s="16" t="s">
        <v>447</v>
      </c>
      <c r="J1914" s="16">
        <v>2015</v>
      </c>
      <c r="K1914" s="16" t="s">
        <v>27</v>
      </c>
      <c r="L1914" s="187" t="s">
        <v>5200</v>
      </c>
      <c r="M1914" s="16" t="s">
        <v>1011</v>
      </c>
      <c r="N1914" s="16" t="s">
        <v>43</v>
      </c>
    </row>
    <row r="1915" spans="1:14" ht="15" customHeight="1">
      <c r="A1915" s="92" t="s">
        <v>5191</v>
      </c>
      <c r="B1915" s="780">
        <v>1914</v>
      </c>
      <c r="C1915" s="52" t="s">
        <v>5380</v>
      </c>
      <c r="D1915" s="537" t="s">
        <v>51</v>
      </c>
      <c r="E1915" s="41"/>
      <c r="F1915" s="46"/>
      <c r="G1915" s="171" t="s">
        <v>59</v>
      </c>
      <c r="H1915" s="16" t="s">
        <v>1002</v>
      </c>
      <c r="I1915" s="16" t="s">
        <v>915</v>
      </c>
      <c r="J1915" s="16">
        <v>2015</v>
      </c>
      <c r="K1915" s="16" t="s">
        <v>27</v>
      </c>
      <c r="L1915" s="187" t="s">
        <v>5200</v>
      </c>
      <c r="M1915" s="16" t="s">
        <v>917</v>
      </c>
      <c r="N1915" s="16" t="s">
        <v>43</v>
      </c>
    </row>
    <row r="1916" spans="1:14" ht="15" customHeight="1">
      <c r="A1916" s="92" t="s">
        <v>5191</v>
      </c>
      <c r="B1916" s="780">
        <v>1915</v>
      </c>
      <c r="C1916" s="52" t="s">
        <v>1699</v>
      </c>
      <c r="D1916" s="537" t="s">
        <v>51</v>
      </c>
      <c r="E1916" s="41"/>
      <c r="F1916" s="46"/>
      <c r="G1916" s="171" t="s">
        <v>59</v>
      </c>
      <c r="H1916" s="16" t="s">
        <v>5381</v>
      </c>
      <c r="I1916" s="16" t="s">
        <v>1701</v>
      </c>
      <c r="J1916" s="16">
        <v>2015</v>
      </c>
      <c r="K1916" s="16" t="s">
        <v>27</v>
      </c>
      <c r="L1916" s="187" t="s">
        <v>5200</v>
      </c>
      <c r="M1916" s="16" t="s">
        <v>5383</v>
      </c>
      <c r="N1916" s="16" t="s">
        <v>43</v>
      </c>
    </row>
    <row r="1917" spans="1:14" ht="15" customHeight="1">
      <c r="A1917" s="92" t="s">
        <v>5191</v>
      </c>
      <c r="B1917" s="780">
        <v>1916</v>
      </c>
      <c r="C1917" s="52" t="s">
        <v>5384</v>
      </c>
      <c r="D1917" s="537" t="s">
        <v>51</v>
      </c>
      <c r="E1917" s="41"/>
      <c r="F1917" s="46"/>
      <c r="G1917" s="171" t="s">
        <v>11000</v>
      </c>
      <c r="H1917" s="16" t="s">
        <v>5385</v>
      </c>
      <c r="I1917" s="16" t="s">
        <v>939</v>
      </c>
      <c r="J1917" s="16">
        <v>2015</v>
      </c>
      <c r="K1917" s="54" t="s">
        <v>25</v>
      </c>
      <c r="L1917" s="188" t="s">
        <v>31</v>
      </c>
      <c r="M1917" s="16" t="s">
        <v>5386</v>
      </c>
      <c r="N1917" s="16" t="s">
        <v>43</v>
      </c>
    </row>
    <row r="1918" spans="1:14" ht="15" customHeight="1">
      <c r="A1918" s="92" t="s">
        <v>5191</v>
      </c>
      <c r="B1918" s="780">
        <v>1917</v>
      </c>
      <c r="C1918" s="52" t="s">
        <v>5387</v>
      </c>
      <c r="D1918" s="537" t="s">
        <v>51</v>
      </c>
      <c r="E1918" s="41"/>
      <c r="F1918" s="46"/>
      <c r="G1918" s="171" t="s">
        <v>37</v>
      </c>
      <c r="H1918" s="16" t="s">
        <v>3416</v>
      </c>
      <c r="I1918" s="16" t="s">
        <v>458</v>
      </c>
      <c r="J1918" s="16">
        <v>2015</v>
      </c>
      <c r="K1918" s="54" t="s">
        <v>25</v>
      </c>
      <c r="L1918" s="188" t="s">
        <v>29</v>
      </c>
      <c r="M1918" s="16" t="s">
        <v>5389</v>
      </c>
      <c r="N1918" s="16" t="s">
        <v>43</v>
      </c>
    </row>
    <row r="1919" spans="1:14" ht="15" customHeight="1">
      <c r="A1919" s="92" t="s">
        <v>5191</v>
      </c>
      <c r="B1919" s="780">
        <v>1918</v>
      </c>
      <c r="C1919" s="52" t="s">
        <v>5390</v>
      </c>
      <c r="D1919" s="537" t="s">
        <v>35</v>
      </c>
      <c r="E1919" s="41"/>
      <c r="F1919" s="46"/>
      <c r="G1919" s="171" t="s">
        <v>59</v>
      </c>
      <c r="H1919" s="16" t="s">
        <v>5391</v>
      </c>
      <c r="I1919" s="16" t="s">
        <v>641</v>
      </c>
      <c r="J1919" s="16">
        <v>2015</v>
      </c>
      <c r="K1919" s="16" t="s">
        <v>27</v>
      </c>
      <c r="L1919" s="187" t="s">
        <v>5200</v>
      </c>
      <c r="M1919" s="16" t="s">
        <v>989</v>
      </c>
      <c r="N1919" s="16" t="s">
        <v>43</v>
      </c>
    </row>
    <row r="1920" spans="1:14" ht="15" customHeight="1">
      <c r="A1920" s="92" t="s">
        <v>5191</v>
      </c>
      <c r="B1920" s="780">
        <v>1919</v>
      </c>
      <c r="C1920" s="52" t="s">
        <v>5393</v>
      </c>
      <c r="D1920" s="537" t="s">
        <v>51</v>
      </c>
      <c r="E1920" s="41"/>
      <c r="F1920" s="46"/>
      <c r="G1920" s="171" t="s">
        <v>5219</v>
      </c>
      <c r="H1920" s="16" t="s">
        <v>5353</v>
      </c>
      <c r="I1920" s="16" t="s">
        <v>647</v>
      </c>
      <c r="J1920" s="16">
        <v>2015</v>
      </c>
      <c r="K1920" s="54" t="s">
        <v>25</v>
      </c>
      <c r="L1920" s="188" t="s">
        <v>29</v>
      </c>
      <c r="M1920" s="16" t="s">
        <v>5394</v>
      </c>
      <c r="N1920" s="16" t="s">
        <v>43</v>
      </c>
    </row>
    <row r="1921" spans="1:14" ht="15" customHeight="1">
      <c r="A1921" s="92" t="s">
        <v>5191</v>
      </c>
      <c r="B1921" s="780">
        <v>1920</v>
      </c>
      <c r="C1921" s="52" t="s">
        <v>5395</v>
      </c>
      <c r="D1921" s="537" t="s">
        <v>718</v>
      </c>
      <c r="E1921" s="41"/>
      <c r="F1921" s="46"/>
      <c r="G1921" s="171" t="s">
        <v>59</v>
      </c>
      <c r="H1921" s="16" t="s">
        <v>1024</v>
      </c>
      <c r="I1921" s="16" t="s">
        <v>5396</v>
      </c>
      <c r="J1921" s="16">
        <v>2014</v>
      </c>
      <c r="K1921" s="16" t="s">
        <v>5200</v>
      </c>
      <c r="L1921" s="188" t="s">
        <v>5200</v>
      </c>
      <c r="M1921" s="16" t="s">
        <v>5397</v>
      </c>
      <c r="N1921" s="16" t="s">
        <v>43</v>
      </c>
    </row>
    <row r="1922" spans="1:14" ht="15" customHeight="1">
      <c r="A1922" s="92" t="s">
        <v>5191</v>
      </c>
      <c r="B1922" s="780">
        <v>1921</v>
      </c>
      <c r="C1922" s="52" t="s">
        <v>5398</v>
      </c>
      <c r="D1922" s="537" t="s">
        <v>51</v>
      </c>
      <c r="E1922" s="41"/>
      <c r="F1922" s="46"/>
      <c r="G1922" s="171" t="s">
        <v>59</v>
      </c>
      <c r="H1922" s="16" t="s">
        <v>1467</v>
      </c>
      <c r="I1922" s="16" t="s">
        <v>1468</v>
      </c>
      <c r="J1922" s="16">
        <v>2014</v>
      </c>
      <c r="K1922" s="16" t="s">
        <v>24</v>
      </c>
      <c r="L1922" s="187" t="s">
        <v>5200</v>
      </c>
      <c r="M1922" s="16" t="s">
        <v>5400</v>
      </c>
      <c r="N1922" s="16" t="s">
        <v>43</v>
      </c>
    </row>
    <row r="1923" spans="1:14" ht="15" customHeight="1">
      <c r="A1923" s="92" t="s">
        <v>5191</v>
      </c>
      <c r="B1923" s="780">
        <v>1922</v>
      </c>
      <c r="C1923" s="52" t="s">
        <v>5401</v>
      </c>
      <c r="D1923" s="537" t="s">
        <v>51</v>
      </c>
      <c r="E1923" s="41"/>
      <c r="F1923" s="46"/>
      <c r="G1923" s="171" t="s">
        <v>59</v>
      </c>
      <c r="H1923" s="16" t="s">
        <v>1068</v>
      </c>
      <c r="I1923" s="16" t="s">
        <v>1069</v>
      </c>
      <c r="J1923" s="16">
        <v>2014</v>
      </c>
      <c r="K1923" s="16" t="s">
        <v>24</v>
      </c>
      <c r="L1923" s="187" t="s">
        <v>5200</v>
      </c>
      <c r="M1923" s="16" t="s">
        <v>5403</v>
      </c>
      <c r="N1923" s="16" t="s">
        <v>43</v>
      </c>
    </row>
    <row r="1924" spans="1:14" ht="15" customHeight="1">
      <c r="A1924" s="92" t="s">
        <v>5191</v>
      </c>
      <c r="B1924" s="780">
        <v>1923</v>
      </c>
      <c r="C1924" s="52" t="s">
        <v>1745</v>
      </c>
      <c r="D1924" s="537" t="s">
        <v>51</v>
      </c>
      <c r="E1924" s="41"/>
      <c r="F1924" s="46"/>
      <c r="G1924" s="171" t="s">
        <v>59</v>
      </c>
      <c r="H1924" s="16" t="s">
        <v>5404</v>
      </c>
      <c r="I1924" s="16" t="s">
        <v>447</v>
      </c>
      <c r="J1924" s="16">
        <v>2014</v>
      </c>
      <c r="K1924" s="16" t="s">
        <v>27</v>
      </c>
      <c r="L1924" s="187" t="s">
        <v>5200</v>
      </c>
      <c r="M1924" s="16" t="s">
        <v>1165</v>
      </c>
      <c r="N1924" s="16" t="s">
        <v>43</v>
      </c>
    </row>
    <row r="1925" spans="1:14" ht="15" customHeight="1">
      <c r="A1925" s="92" t="s">
        <v>5191</v>
      </c>
      <c r="B1925" s="780">
        <v>1924</v>
      </c>
      <c r="C1925" s="52" t="s">
        <v>1741</v>
      </c>
      <c r="D1925" s="537" t="s">
        <v>718</v>
      </c>
      <c r="E1925" s="41"/>
      <c r="F1925" s="46"/>
      <c r="G1925" s="171" t="s">
        <v>59</v>
      </c>
      <c r="H1925" s="16" t="s">
        <v>60</v>
      </c>
      <c r="I1925" s="16" t="s">
        <v>61</v>
      </c>
      <c r="J1925" s="16">
        <v>2013</v>
      </c>
      <c r="K1925" s="16" t="s">
        <v>26</v>
      </c>
      <c r="L1925" s="187" t="s">
        <v>5200</v>
      </c>
      <c r="M1925" s="16" t="s">
        <v>5407</v>
      </c>
      <c r="N1925" s="16" t="s">
        <v>43</v>
      </c>
    </row>
    <row r="1926" spans="1:14" ht="15" customHeight="1">
      <c r="A1926" s="92" t="s">
        <v>5191</v>
      </c>
      <c r="B1926" s="780">
        <v>1925</v>
      </c>
      <c r="C1926" s="52" t="s">
        <v>1736</v>
      </c>
      <c r="D1926" s="537" t="s">
        <v>718</v>
      </c>
      <c r="E1926" s="41"/>
      <c r="F1926" s="46"/>
      <c r="G1926" s="171" t="s">
        <v>59</v>
      </c>
      <c r="H1926" s="16" t="s">
        <v>885</v>
      </c>
      <c r="I1926" s="16" t="s">
        <v>886</v>
      </c>
      <c r="J1926" s="16">
        <v>2013</v>
      </c>
      <c r="K1926" s="16" t="s">
        <v>27</v>
      </c>
      <c r="L1926" s="187" t="s">
        <v>5200</v>
      </c>
      <c r="M1926" s="16" t="s">
        <v>5409</v>
      </c>
      <c r="N1926" s="16" t="s">
        <v>43</v>
      </c>
    </row>
    <row r="1927" spans="1:14" ht="15" customHeight="1">
      <c r="A1927" s="92" t="s">
        <v>5191</v>
      </c>
      <c r="B1927" s="780">
        <v>1926</v>
      </c>
      <c r="C1927" s="52" t="s">
        <v>1740</v>
      </c>
      <c r="D1927" s="537" t="s">
        <v>718</v>
      </c>
      <c r="E1927" s="41"/>
      <c r="F1927" s="46"/>
      <c r="G1927" s="171" t="s">
        <v>59</v>
      </c>
      <c r="H1927" s="16" t="s">
        <v>804</v>
      </c>
      <c r="I1927" s="16" t="s">
        <v>805</v>
      </c>
      <c r="J1927" s="16">
        <v>2013</v>
      </c>
      <c r="K1927" s="16" t="s">
        <v>25</v>
      </c>
      <c r="L1927" s="187" t="s">
        <v>5200</v>
      </c>
      <c r="M1927" s="16" t="s">
        <v>5411</v>
      </c>
      <c r="N1927" s="16" t="s">
        <v>43</v>
      </c>
    </row>
    <row r="1928" spans="1:14" ht="15" customHeight="1">
      <c r="A1928" s="87" t="s">
        <v>5412</v>
      </c>
      <c r="B1928" s="780">
        <v>1927</v>
      </c>
      <c r="C1928" s="10" t="s">
        <v>5413</v>
      </c>
      <c r="D1928" s="528" t="s">
        <v>168</v>
      </c>
      <c r="E1928" s="93"/>
      <c r="F1928" s="14"/>
      <c r="G1928" s="12" t="s">
        <v>37</v>
      </c>
      <c r="H1928" s="13" t="s">
        <v>5414</v>
      </c>
      <c r="I1928" s="13" t="s">
        <v>5415</v>
      </c>
      <c r="J1928" s="13">
        <v>2013</v>
      </c>
      <c r="K1928" s="78" t="s">
        <v>25</v>
      </c>
      <c r="L1928" s="13" t="s">
        <v>29</v>
      </c>
      <c r="M1928" s="13" t="s">
        <v>5416</v>
      </c>
      <c r="N1928" s="13" t="s">
        <v>43</v>
      </c>
    </row>
    <row r="1929" spans="1:14" ht="15" customHeight="1">
      <c r="A1929" s="87" t="s">
        <v>5412</v>
      </c>
      <c r="B1929" s="780">
        <v>1928</v>
      </c>
      <c r="C1929" s="52" t="s">
        <v>5417</v>
      </c>
      <c r="D1929" s="537" t="s">
        <v>168</v>
      </c>
      <c r="E1929" s="41"/>
      <c r="F1929" s="46"/>
      <c r="G1929" s="175" t="s">
        <v>37</v>
      </c>
      <c r="H1929" s="16" t="s">
        <v>5414</v>
      </c>
      <c r="I1929" s="16" t="s">
        <v>5418</v>
      </c>
      <c r="J1929" s="16">
        <v>2013</v>
      </c>
      <c r="K1929" s="187" t="s">
        <v>25</v>
      </c>
      <c r="L1929" s="188" t="s">
        <v>29</v>
      </c>
      <c r="M1929" s="16" t="s">
        <v>5416</v>
      </c>
      <c r="N1929" s="16" t="s">
        <v>43</v>
      </c>
    </row>
    <row r="1930" spans="1:14" ht="15" customHeight="1">
      <c r="A1930" s="87" t="s">
        <v>5412</v>
      </c>
      <c r="B1930" s="780">
        <v>1929</v>
      </c>
      <c r="C1930" s="52" t="s">
        <v>5419</v>
      </c>
      <c r="D1930" s="537" t="s">
        <v>168</v>
      </c>
      <c r="E1930" s="41"/>
      <c r="F1930" s="46"/>
      <c r="G1930" s="175" t="s">
        <v>37</v>
      </c>
      <c r="H1930" s="16" t="s">
        <v>5420</v>
      </c>
      <c r="I1930" s="16" t="s">
        <v>5421</v>
      </c>
      <c r="J1930" s="16">
        <v>2013</v>
      </c>
      <c r="K1930" s="187" t="s">
        <v>25</v>
      </c>
      <c r="L1930" s="188" t="s">
        <v>28</v>
      </c>
      <c r="M1930" s="16" t="s">
        <v>5422</v>
      </c>
      <c r="N1930" s="16" t="s">
        <v>43</v>
      </c>
    </row>
    <row r="1931" spans="1:14" ht="15" customHeight="1">
      <c r="A1931" s="87" t="s">
        <v>5412</v>
      </c>
      <c r="B1931" s="780">
        <v>1930</v>
      </c>
      <c r="C1931" s="52" t="s">
        <v>5423</v>
      </c>
      <c r="D1931" s="537" t="s">
        <v>168</v>
      </c>
      <c r="E1931" s="41"/>
      <c r="F1931" s="46"/>
      <c r="G1931" s="175" t="s">
        <v>59</v>
      </c>
      <c r="H1931" s="16" t="s">
        <v>1024</v>
      </c>
      <c r="I1931" s="16" t="s">
        <v>430</v>
      </c>
      <c r="J1931" s="16">
        <v>2013</v>
      </c>
      <c r="K1931" s="16" t="s">
        <v>27</v>
      </c>
      <c r="L1931" s="187" t="s">
        <v>5200</v>
      </c>
      <c r="M1931" s="16" t="s">
        <v>5424</v>
      </c>
      <c r="N1931" s="16" t="s">
        <v>43</v>
      </c>
    </row>
    <row r="1932" spans="1:14" ht="15" customHeight="1">
      <c r="A1932" s="87" t="s">
        <v>5412</v>
      </c>
      <c r="B1932" s="780">
        <v>1931</v>
      </c>
      <c r="C1932" s="52" t="s">
        <v>2540</v>
      </c>
      <c r="D1932" s="537" t="s">
        <v>168</v>
      </c>
      <c r="E1932" s="41"/>
      <c r="F1932" s="46"/>
      <c r="G1932" s="175" t="s">
        <v>10995</v>
      </c>
      <c r="H1932" s="16" t="s">
        <v>4805</v>
      </c>
      <c r="I1932" s="16" t="s">
        <v>2542</v>
      </c>
      <c r="J1932" s="16">
        <v>2013</v>
      </c>
      <c r="K1932" s="187" t="s">
        <v>27</v>
      </c>
      <c r="L1932" s="188" t="s">
        <v>31</v>
      </c>
      <c r="M1932" s="16" t="s">
        <v>5425</v>
      </c>
      <c r="N1932" s="16" t="s">
        <v>43</v>
      </c>
    </row>
    <row r="1933" spans="1:14" ht="15" customHeight="1">
      <c r="A1933" s="87" t="s">
        <v>5412</v>
      </c>
      <c r="B1933" s="780">
        <v>1932</v>
      </c>
      <c r="C1933" s="52" t="s">
        <v>5426</v>
      </c>
      <c r="D1933" s="537" t="s">
        <v>168</v>
      </c>
      <c r="E1933" s="41"/>
      <c r="F1933" s="46"/>
      <c r="G1933" s="175" t="s">
        <v>59</v>
      </c>
      <c r="H1933" s="16" t="s">
        <v>5427</v>
      </c>
      <c r="I1933" s="16" t="s">
        <v>5428</v>
      </c>
      <c r="J1933" s="16">
        <v>2013</v>
      </c>
      <c r="K1933" s="54" t="s">
        <v>25</v>
      </c>
      <c r="L1933" s="188" t="s">
        <v>5200</v>
      </c>
      <c r="M1933" s="16" t="s">
        <v>5429</v>
      </c>
      <c r="N1933" s="16" t="s">
        <v>43</v>
      </c>
    </row>
    <row r="1934" spans="1:14" ht="15" customHeight="1">
      <c r="A1934" s="87" t="s">
        <v>5412</v>
      </c>
      <c r="B1934" s="780">
        <v>1933</v>
      </c>
      <c r="C1934" s="52" t="s">
        <v>2517</v>
      </c>
      <c r="D1934" s="537" t="s">
        <v>168</v>
      </c>
      <c r="E1934" s="53" t="s">
        <v>51</v>
      </c>
      <c r="F1934" s="46"/>
      <c r="G1934" s="175" t="s">
        <v>65</v>
      </c>
      <c r="H1934" s="16" t="s">
        <v>5430</v>
      </c>
      <c r="I1934" s="16" t="s">
        <v>67</v>
      </c>
      <c r="J1934" s="16">
        <v>2013</v>
      </c>
      <c r="K1934" s="187" t="s">
        <v>25</v>
      </c>
      <c r="L1934" s="188" t="s">
        <v>29</v>
      </c>
      <c r="M1934" s="16" t="s">
        <v>5425</v>
      </c>
      <c r="N1934" s="16" t="s">
        <v>43</v>
      </c>
    </row>
    <row r="1935" spans="1:14" ht="15" customHeight="1">
      <c r="A1935" s="87" t="s">
        <v>5412</v>
      </c>
      <c r="B1935" s="780">
        <v>1934</v>
      </c>
      <c r="C1935" s="52" t="s">
        <v>2546</v>
      </c>
      <c r="D1935" s="537" t="s">
        <v>168</v>
      </c>
      <c r="E1935" s="41"/>
      <c r="F1935" s="46"/>
      <c r="G1935" s="175" t="s">
        <v>5244</v>
      </c>
      <c r="H1935" s="16" t="s">
        <v>5432</v>
      </c>
      <c r="I1935" s="16" t="s">
        <v>2548</v>
      </c>
      <c r="J1935" s="16">
        <v>2013</v>
      </c>
      <c r="K1935" s="187" t="s">
        <v>25</v>
      </c>
      <c r="L1935" s="188" t="s">
        <v>29</v>
      </c>
      <c r="M1935" s="16" t="s">
        <v>5425</v>
      </c>
      <c r="N1935" s="16" t="s">
        <v>43</v>
      </c>
    </row>
    <row r="1936" spans="1:14" ht="15" customHeight="1">
      <c r="A1936" s="87" t="s">
        <v>5412</v>
      </c>
      <c r="B1936" s="780">
        <v>1935</v>
      </c>
      <c r="C1936" s="52" t="s">
        <v>5434</v>
      </c>
      <c r="D1936" s="537" t="s">
        <v>168</v>
      </c>
      <c r="E1936" s="53" t="s">
        <v>51</v>
      </c>
      <c r="F1936" s="46"/>
      <c r="G1936" s="175" t="s">
        <v>59</v>
      </c>
      <c r="H1936" s="16" t="s">
        <v>5435</v>
      </c>
      <c r="I1936" s="16" t="s">
        <v>2616</v>
      </c>
      <c r="J1936" s="16">
        <v>2013</v>
      </c>
      <c r="K1936" s="16" t="s">
        <v>27</v>
      </c>
      <c r="L1936" s="187" t="s">
        <v>5200</v>
      </c>
      <c r="M1936" s="16" t="s">
        <v>5437</v>
      </c>
      <c r="N1936" s="16" t="s">
        <v>43</v>
      </c>
    </row>
    <row r="1937" spans="1:14" ht="15" customHeight="1">
      <c r="A1937" s="87" t="s">
        <v>5412</v>
      </c>
      <c r="B1937" s="780">
        <v>1936</v>
      </c>
      <c r="C1937" s="52" t="s">
        <v>5438</v>
      </c>
      <c r="D1937" s="537" t="s">
        <v>168</v>
      </c>
      <c r="E1937" s="41"/>
      <c r="F1937" s="46"/>
      <c r="G1937" s="175" t="s">
        <v>37</v>
      </c>
      <c r="H1937" s="16" t="s">
        <v>5439</v>
      </c>
      <c r="I1937" s="16" t="s">
        <v>5440</v>
      </c>
      <c r="J1937" s="16">
        <v>2013</v>
      </c>
      <c r="K1937" s="54" t="s">
        <v>27</v>
      </c>
      <c r="L1937" s="187" t="s">
        <v>28</v>
      </c>
      <c r="M1937" s="16" t="s">
        <v>5441</v>
      </c>
      <c r="N1937" s="16" t="s">
        <v>43</v>
      </c>
    </row>
    <row r="1938" spans="1:14" ht="15" customHeight="1">
      <c r="A1938" s="87" t="s">
        <v>5412</v>
      </c>
      <c r="B1938" s="780">
        <v>1937</v>
      </c>
      <c r="C1938" s="52" t="s">
        <v>5442</v>
      </c>
      <c r="D1938" s="537" t="s">
        <v>168</v>
      </c>
      <c r="E1938" s="41"/>
      <c r="F1938" s="46"/>
      <c r="G1938" s="175" t="s">
        <v>59</v>
      </c>
      <c r="H1938" s="16" t="s">
        <v>5435</v>
      </c>
      <c r="I1938" s="16" t="s">
        <v>2616</v>
      </c>
      <c r="J1938" s="16">
        <v>2013</v>
      </c>
      <c r="K1938" s="16" t="s">
        <v>27</v>
      </c>
      <c r="L1938" s="187" t="s">
        <v>5200</v>
      </c>
      <c r="M1938" s="16" t="s">
        <v>5444</v>
      </c>
      <c r="N1938" s="16" t="s">
        <v>43</v>
      </c>
    </row>
    <row r="1939" spans="1:14" ht="15" customHeight="1">
      <c r="A1939" s="87" t="s">
        <v>5412</v>
      </c>
      <c r="B1939" s="780">
        <v>1938</v>
      </c>
      <c r="C1939" s="52" t="s">
        <v>5445</v>
      </c>
      <c r="D1939" s="537" t="s">
        <v>168</v>
      </c>
      <c r="E1939" s="53" t="s">
        <v>51</v>
      </c>
      <c r="F1939" s="46"/>
      <c r="G1939" s="175" t="s">
        <v>59</v>
      </c>
      <c r="H1939" s="16" t="s">
        <v>523</v>
      </c>
      <c r="I1939" s="16" t="s">
        <v>447</v>
      </c>
      <c r="J1939" s="16">
        <v>2013</v>
      </c>
      <c r="K1939" s="16" t="s">
        <v>27</v>
      </c>
      <c r="L1939" s="187" t="s">
        <v>5200</v>
      </c>
      <c r="M1939" s="16" t="s">
        <v>5446</v>
      </c>
      <c r="N1939" s="16" t="s">
        <v>43</v>
      </c>
    </row>
    <row r="1940" spans="1:14" ht="15" customHeight="1">
      <c r="A1940" s="87" t="s">
        <v>5412</v>
      </c>
      <c r="B1940" s="780">
        <v>1939</v>
      </c>
      <c r="C1940" s="52" t="s">
        <v>5447</v>
      </c>
      <c r="D1940" s="537" t="s">
        <v>168</v>
      </c>
      <c r="E1940" s="41"/>
      <c r="F1940" s="46"/>
      <c r="G1940" s="175" t="s">
        <v>59</v>
      </c>
      <c r="H1940" s="16" t="s">
        <v>5435</v>
      </c>
      <c r="I1940" s="16" t="s">
        <v>2616</v>
      </c>
      <c r="J1940" s="16">
        <v>2013</v>
      </c>
      <c r="K1940" s="16" t="s">
        <v>27</v>
      </c>
      <c r="L1940" s="187" t="s">
        <v>5200</v>
      </c>
      <c r="M1940" s="16" t="s">
        <v>5449</v>
      </c>
      <c r="N1940" s="16" t="s">
        <v>43</v>
      </c>
    </row>
    <row r="1941" spans="1:14" ht="15" customHeight="1">
      <c r="A1941" s="87" t="s">
        <v>5412</v>
      </c>
      <c r="B1941" s="780">
        <v>1940</v>
      </c>
      <c r="C1941" s="52" t="s">
        <v>5450</v>
      </c>
      <c r="D1941" s="537" t="s">
        <v>168</v>
      </c>
      <c r="E1941" s="41"/>
      <c r="F1941" s="46"/>
      <c r="G1941" s="175" t="s">
        <v>59</v>
      </c>
      <c r="H1941" s="16" t="s">
        <v>5435</v>
      </c>
      <c r="I1941" s="16" t="s">
        <v>2616</v>
      </c>
      <c r="J1941" s="16">
        <v>2013</v>
      </c>
      <c r="K1941" s="16" t="s">
        <v>27</v>
      </c>
      <c r="L1941" s="187" t="s">
        <v>5200</v>
      </c>
      <c r="M1941" s="16" t="s">
        <v>5449</v>
      </c>
      <c r="N1941" s="16" t="s">
        <v>43</v>
      </c>
    </row>
    <row r="1942" spans="1:14" ht="15" customHeight="1">
      <c r="A1942" s="87" t="s">
        <v>5412</v>
      </c>
      <c r="B1942" s="780">
        <v>1941</v>
      </c>
      <c r="C1942" s="52" t="s">
        <v>5452</v>
      </c>
      <c r="D1942" s="537" t="s">
        <v>168</v>
      </c>
      <c r="E1942" s="41"/>
      <c r="F1942" s="46"/>
      <c r="G1942" s="175" t="s">
        <v>59</v>
      </c>
      <c r="H1942" s="16" t="s">
        <v>5435</v>
      </c>
      <c r="I1942" s="16" t="s">
        <v>2616</v>
      </c>
      <c r="J1942" s="16">
        <v>2013</v>
      </c>
      <c r="K1942" s="16" t="s">
        <v>27</v>
      </c>
      <c r="L1942" s="187" t="s">
        <v>5200</v>
      </c>
      <c r="M1942" s="16" t="s">
        <v>5453</v>
      </c>
      <c r="N1942" s="16" t="s">
        <v>1380</v>
      </c>
    </row>
    <row r="1943" spans="1:14" ht="15" customHeight="1">
      <c r="A1943" s="87" t="s">
        <v>5412</v>
      </c>
      <c r="B1943" s="780">
        <v>1942</v>
      </c>
      <c r="C1943" s="52" t="s">
        <v>5454</v>
      </c>
      <c r="D1943" s="537" t="s">
        <v>168</v>
      </c>
      <c r="E1943" s="41"/>
      <c r="F1943" s="46"/>
      <c r="G1943" s="175" t="s">
        <v>59</v>
      </c>
      <c r="H1943" s="16" t="s">
        <v>2574</v>
      </c>
      <c r="I1943" s="16" t="s">
        <v>374</v>
      </c>
      <c r="J1943" s="16">
        <v>2014</v>
      </c>
      <c r="K1943" s="16" t="s">
        <v>24</v>
      </c>
      <c r="L1943" s="188" t="s">
        <v>30</v>
      </c>
      <c r="M1943" s="16" t="s">
        <v>5455</v>
      </c>
      <c r="N1943" s="16" t="s">
        <v>43</v>
      </c>
    </row>
    <row r="1944" spans="1:14" ht="15" customHeight="1">
      <c r="A1944" s="87" t="s">
        <v>5412</v>
      </c>
      <c r="B1944" s="780">
        <v>1943</v>
      </c>
      <c r="C1944" s="52" t="s">
        <v>5456</v>
      </c>
      <c r="D1944" s="537" t="s">
        <v>168</v>
      </c>
      <c r="E1944" s="41"/>
      <c r="F1944" s="46"/>
      <c r="G1944" s="175" t="s">
        <v>59</v>
      </c>
      <c r="H1944" s="16" t="s">
        <v>5435</v>
      </c>
      <c r="I1944" s="16" t="s">
        <v>2616</v>
      </c>
      <c r="J1944" s="16">
        <v>2014</v>
      </c>
      <c r="K1944" s="16" t="s">
        <v>27</v>
      </c>
      <c r="L1944" s="187" t="s">
        <v>5200</v>
      </c>
      <c r="M1944" s="16" t="s">
        <v>5449</v>
      </c>
      <c r="N1944" s="16" t="s">
        <v>43</v>
      </c>
    </row>
    <row r="1945" spans="1:14" ht="15" customHeight="1">
      <c r="A1945" s="87" t="s">
        <v>5412</v>
      </c>
      <c r="B1945" s="780">
        <v>1944</v>
      </c>
      <c r="C1945" s="52" t="s">
        <v>5458</v>
      </c>
      <c r="D1945" s="537" t="s">
        <v>168</v>
      </c>
      <c r="E1945" s="41"/>
      <c r="F1945" s="46"/>
      <c r="G1945" s="175" t="s">
        <v>59</v>
      </c>
      <c r="H1945" s="16" t="s">
        <v>5435</v>
      </c>
      <c r="I1945" s="16" t="s">
        <v>2616</v>
      </c>
      <c r="J1945" s="16">
        <v>2014</v>
      </c>
      <c r="K1945" s="16" t="s">
        <v>27</v>
      </c>
      <c r="L1945" s="187" t="s">
        <v>5200</v>
      </c>
      <c r="M1945" s="16" t="s">
        <v>5449</v>
      </c>
      <c r="N1945" s="16" t="s">
        <v>43</v>
      </c>
    </row>
    <row r="1946" spans="1:14" ht="15" customHeight="1">
      <c r="A1946" s="87" t="s">
        <v>5412</v>
      </c>
      <c r="B1946" s="780">
        <v>1945</v>
      </c>
      <c r="C1946" s="52" t="s">
        <v>2573</v>
      </c>
      <c r="D1946" s="537" t="s">
        <v>168</v>
      </c>
      <c r="E1946" s="41"/>
      <c r="F1946" s="46"/>
      <c r="G1946" s="175" t="s">
        <v>59</v>
      </c>
      <c r="H1946" s="16" t="s">
        <v>2574</v>
      </c>
      <c r="I1946" s="16" t="s">
        <v>374</v>
      </c>
      <c r="J1946" s="16">
        <v>2014</v>
      </c>
      <c r="K1946" s="16" t="s">
        <v>24</v>
      </c>
      <c r="L1946" s="188" t="s">
        <v>30</v>
      </c>
      <c r="M1946" s="16" t="s">
        <v>5460</v>
      </c>
      <c r="N1946" s="16" t="s">
        <v>43</v>
      </c>
    </row>
    <row r="1947" spans="1:14" ht="15" customHeight="1">
      <c r="A1947" s="87" t="s">
        <v>5412</v>
      </c>
      <c r="B1947" s="780">
        <v>1946</v>
      </c>
      <c r="C1947" s="52" t="s">
        <v>5461</v>
      </c>
      <c r="D1947" s="537" t="s">
        <v>168</v>
      </c>
      <c r="E1947" s="41"/>
      <c r="F1947" s="46"/>
      <c r="G1947" s="175" t="s">
        <v>10995</v>
      </c>
      <c r="H1947" s="16" t="s">
        <v>1107</v>
      </c>
      <c r="I1947" s="16" t="s">
        <v>126</v>
      </c>
      <c r="J1947" s="16">
        <v>2014</v>
      </c>
      <c r="K1947" s="187" t="s">
        <v>5200</v>
      </c>
      <c r="L1947" s="188" t="s">
        <v>31</v>
      </c>
      <c r="M1947" s="16" t="s">
        <v>5463</v>
      </c>
      <c r="N1947" s="16" t="s">
        <v>43</v>
      </c>
    </row>
    <row r="1948" spans="1:14" ht="15" customHeight="1">
      <c r="A1948" s="87" t="s">
        <v>5412</v>
      </c>
      <c r="B1948" s="780">
        <v>1947</v>
      </c>
      <c r="C1948" s="52" t="s">
        <v>5464</v>
      </c>
      <c r="D1948" s="537" t="s">
        <v>168</v>
      </c>
      <c r="E1948" s="41"/>
      <c r="F1948" s="46"/>
      <c r="G1948" s="175" t="s">
        <v>37</v>
      </c>
      <c r="H1948" s="16" t="s">
        <v>4010</v>
      </c>
      <c r="I1948" s="16" t="s">
        <v>4011</v>
      </c>
      <c r="J1948" s="16">
        <v>2014</v>
      </c>
      <c r="K1948" s="187" t="s">
        <v>24</v>
      </c>
      <c r="L1948" s="188" t="s">
        <v>28</v>
      </c>
      <c r="M1948" s="16" t="s">
        <v>5441</v>
      </c>
      <c r="N1948" s="16" t="s">
        <v>43</v>
      </c>
    </row>
    <row r="1949" spans="1:14" ht="15" customHeight="1">
      <c r="A1949" s="87" t="s">
        <v>5412</v>
      </c>
      <c r="B1949" s="780">
        <v>1948</v>
      </c>
      <c r="C1949" s="52" t="s">
        <v>5466</v>
      </c>
      <c r="D1949" s="537" t="s">
        <v>168</v>
      </c>
      <c r="E1949" s="41"/>
      <c r="F1949" s="46"/>
      <c r="G1949" s="175" t="s">
        <v>59</v>
      </c>
      <c r="H1949" s="16" t="s">
        <v>804</v>
      </c>
      <c r="I1949" s="16" t="s">
        <v>1986</v>
      </c>
      <c r="J1949" s="16">
        <v>2014</v>
      </c>
      <c r="K1949" s="16" t="s">
        <v>27</v>
      </c>
      <c r="L1949" s="187" t="s">
        <v>5200</v>
      </c>
      <c r="M1949" s="16" t="s">
        <v>5467</v>
      </c>
      <c r="N1949" s="16" t="s">
        <v>43</v>
      </c>
    </row>
    <row r="1950" spans="1:14" ht="15" customHeight="1">
      <c r="A1950" s="87" t="s">
        <v>5412</v>
      </c>
      <c r="B1950" s="780">
        <v>1949</v>
      </c>
      <c r="C1950" s="52" t="s">
        <v>5468</v>
      </c>
      <c r="D1950" s="537" t="s">
        <v>168</v>
      </c>
      <c r="E1950" s="41"/>
      <c r="F1950" s="46"/>
      <c r="G1950" s="175" t="s">
        <v>59</v>
      </c>
      <c r="H1950" s="16" t="s">
        <v>2574</v>
      </c>
      <c r="I1950" s="16" t="s">
        <v>374</v>
      </c>
      <c r="J1950" s="16">
        <v>2014</v>
      </c>
      <c r="K1950" s="16" t="s">
        <v>24</v>
      </c>
      <c r="L1950" s="188" t="s">
        <v>30</v>
      </c>
      <c r="M1950" s="16" t="s">
        <v>5470</v>
      </c>
      <c r="N1950" s="16" t="s">
        <v>43</v>
      </c>
    </row>
    <row r="1951" spans="1:14" ht="15" customHeight="1">
      <c r="A1951" s="87" t="s">
        <v>5412</v>
      </c>
      <c r="B1951" s="780">
        <v>1950</v>
      </c>
      <c r="C1951" s="52" t="s">
        <v>5471</v>
      </c>
      <c r="D1951" s="537" t="s">
        <v>168</v>
      </c>
      <c r="E1951" s="41"/>
      <c r="F1951" s="46"/>
      <c r="G1951" s="175" t="s">
        <v>59</v>
      </c>
      <c r="H1951" s="16" t="s">
        <v>804</v>
      </c>
      <c r="I1951" s="16" t="s">
        <v>805</v>
      </c>
      <c r="J1951" s="16">
        <v>2015</v>
      </c>
      <c r="K1951" s="16" t="s">
        <v>25</v>
      </c>
      <c r="L1951" s="187" t="s">
        <v>5200</v>
      </c>
      <c r="M1951" s="16" t="s">
        <v>5472</v>
      </c>
      <c r="N1951" s="16" t="s">
        <v>43</v>
      </c>
    </row>
    <row r="1952" spans="1:14" ht="15" customHeight="1">
      <c r="A1952" s="87" t="s">
        <v>5412</v>
      </c>
      <c r="B1952" s="780">
        <v>1951</v>
      </c>
      <c r="C1952" s="52" t="s">
        <v>5473</v>
      </c>
      <c r="D1952" s="537" t="s">
        <v>168</v>
      </c>
      <c r="E1952" s="41"/>
      <c r="F1952" s="46"/>
      <c r="G1952" s="175" t="s">
        <v>37</v>
      </c>
      <c r="H1952" s="16" t="s">
        <v>5474</v>
      </c>
      <c r="I1952" s="16" t="s">
        <v>5475</v>
      </c>
      <c r="J1952" s="16">
        <v>2015</v>
      </c>
      <c r="K1952" s="187" t="s">
        <v>25</v>
      </c>
      <c r="L1952" s="188" t="s">
        <v>29</v>
      </c>
      <c r="M1952" s="16" t="s">
        <v>5422</v>
      </c>
      <c r="N1952" s="16" t="s">
        <v>43</v>
      </c>
    </row>
    <row r="1953" spans="1:14" ht="15" customHeight="1">
      <c r="A1953" s="87" t="s">
        <v>5412</v>
      </c>
      <c r="B1953" s="780">
        <v>1952</v>
      </c>
      <c r="C1953" s="52" t="s">
        <v>5477</v>
      </c>
      <c r="D1953" s="537" t="s">
        <v>168</v>
      </c>
      <c r="E1953" s="41"/>
      <c r="F1953" s="46"/>
      <c r="G1953" s="175" t="s">
        <v>5244</v>
      </c>
      <c r="H1953" s="16" t="s">
        <v>5478</v>
      </c>
      <c r="I1953" s="16" t="s">
        <v>5479</v>
      </c>
      <c r="J1953" s="16">
        <v>2015</v>
      </c>
      <c r="K1953" s="187" t="s">
        <v>25</v>
      </c>
      <c r="L1953" s="188" t="s">
        <v>29</v>
      </c>
      <c r="M1953" s="16" t="s">
        <v>5481</v>
      </c>
      <c r="N1953" s="16" t="s">
        <v>43</v>
      </c>
    </row>
    <row r="1954" spans="1:14" ht="15" customHeight="1">
      <c r="A1954" s="87" t="s">
        <v>5412</v>
      </c>
      <c r="B1954" s="780">
        <v>1953</v>
      </c>
      <c r="C1954" s="52" t="s">
        <v>5482</v>
      </c>
      <c r="D1954" s="537" t="s">
        <v>168</v>
      </c>
      <c r="E1954" s="41"/>
      <c r="F1954" s="46"/>
      <c r="G1954" s="174" t="s">
        <v>59</v>
      </c>
      <c r="H1954" s="16" t="s">
        <v>5435</v>
      </c>
      <c r="I1954" s="16" t="s">
        <v>2616</v>
      </c>
      <c r="J1954" s="16">
        <v>2015</v>
      </c>
      <c r="K1954" s="16" t="s">
        <v>5200</v>
      </c>
      <c r="L1954" s="188" t="s">
        <v>5200</v>
      </c>
      <c r="M1954" s="16" t="s">
        <v>5484</v>
      </c>
      <c r="N1954" s="16" t="s">
        <v>43</v>
      </c>
    </row>
    <row r="1955" spans="1:14" ht="15" customHeight="1">
      <c r="A1955" s="87" t="s">
        <v>5412</v>
      </c>
      <c r="B1955" s="780">
        <v>1954</v>
      </c>
      <c r="C1955" s="52" t="s">
        <v>5485</v>
      </c>
      <c r="D1955" s="537" t="s">
        <v>168</v>
      </c>
      <c r="E1955" s="41"/>
      <c r="F1955" s="46"/>
      <c r="G1955" s="175" t="s">
        <v>3593</v>
      </c>
      <c r="H1955" s="16" t="s">
        <v>5486</v>
      </c>
      <c r="I1955" s="16" t="s">
        <v>5487</v>
      </c>
      <c r="J1955" s="16">
        <v>2016</v>
      </c>
      <c r="K1955" s="187" t="s">
        <v>24</v>
      </c>
      <c r="L1955" s="188" t="s">
        <v>28</v>
      </c>
      <c r="M1955" s="16" t="s">
        <v>5489</v>
      </c>
      <c r="N1955" s="16" t="s">
        <v>43</v>
      </c>
    </row>
    <row r="1956" spans="1:14" ht="15" customHeight="1">
      <c r="A1956" s="87" t="s">
        <v>5412</v>
      </c>
      <c r="B1956" s="780">
        <v>1955</v>
      </c>
      <c r="C1956" s="52" t="s">
        <v>5490</v>
      </c>
      <c r="D1956" s="537" t="s">
        <v>168</v>
      </c>
      <c r="E1956" s="41"/>
      <c r="F1956" s="46"/>
      <c r="G1956" s="175" t="s">
        <v>59</v>
      </c>
      <c r="H1956" s="16" t="s">
        <v>523</v>
      </c>
      <c r="I1956" s="16" t="s">
        <v>447</v>
      </c>
      <c r="J1956" s="16">
        <v>2016</v>
      </c>
      <c r="K1956" s="16" t="s">
        <v>27</v>
      </c>
      <c r="L1956" s="187" t="s">
        <v>5200</v>
      </c>
      <c r="M1956" s="16" t="s">
        <v>5449</v>
      </c>
      <c r="N1956" s="16" t="s">
        <v>43</v>
      </c>
    </row>
    <row r="1957" spans="1:14" ht="15" customHeight="1">
      <c r="A1957" s="87" t="s">
        <v>5412</v>
      </c>
      <c r="B1957" s="780">
        <v>1956</v>
      </c>
      <c r="C1957" s="52" t="s">
        <v>5493</v>
      </c>
      <c r="D1957" s="537" t="s">
        <v>168</v>
      </c>
      <c r="E1957" s="41"/>
      <c r="F1957" s="46"/>
      <c r="G1957" s="174" t="s">
        <v>59</v>
      </c>
      <c r="H1957" s="16" t="s">
        <v>5435</v>
      </c>
      <c r="I1957" s="16" t="s">
        <v>2616</v>
      </c>
      <c r="J1957" s="16">
        <v>2016</v>
      </c>
      <c r="K1957" s="16" t="s">
        <v>5200</v>
      </c>
      <c r="L1957" s="188" t="s">
        <v>5200</v>
      </c>
      <c r="M1957" s="16" t="s">
        <v>5494</v>
      </c>
      <c r="N1957" s="16" t="s">
        <v>43</v>
      </c>
    </row>
    <row r="1958" spans="1:14" ht="15" customHeight="1">
      <c r="A1958" s="87" t="s">
        <v>5412</v>
      </c>
      <c r="B1958" s="780">
        <v>1957</v>
      </c>
      <c r="C1958" s="52" t="s">
        <v>5495</v>
      </c>
      <c r="D1958" s="537" t="s">
        <v>168</v>
      </c>
      <c r="E1958" s="41"/>
      <c r="F1958" s="46"/>
      <c r="G1958" s="174" t="s">
        <v>5244</v>
      </c>
      <c r="H1958" s="16" t="s">
        <v>5496</v>
      </c>
      <c r="I1958" s="16" t="s">
        <v>1286</v>
      </c>
      <c r="J1958" s="16">
        <v>2016</v>
      </c>
      <c r="K1958" s="16" t="s">
        <v>26</v>
      </c>
      <c r="L1958" s="187" t="s">
        <v>5200</v>
      </c>
      <c r="M1958" s="16" t="s">
        <v>5498</v>
      </c>
      <c r="N1958" s="16" t="s">
        <v>43</v>
      </c>
    </row>
    <row r="1959" spans="1:14" ht="15" customHeight="1">
      <c r="A1959" s="87" t="s">
        <v>5412</v>
      </c>
      <c r="B1959" s="780">
        <v>1958</v>
      </c>
      <c r="C1959" s="52" t="s">
        <v>1662</v>
      </c>
      <c r="D1959" s="537" t="s">
        <v>168</v>
      </c>
      <c r="E1959" s="41"/>
      <c r="F1959" s="46"/>
      <c r="G1959" s="174" t="s">
        <v>59</v>
      </c>
      <c r="H1959" s="16" t="s">
        <v>523</v>
      </c>
      <c r="I1959" s="16" t="s">
        <v>447</v>
      </c>
      <c r="J1959" s="16">
        <v>2016</v>
      </c>
      <c r="K1959" s="16" t="s">
        <v>27</v>
      </c>
      <c r="L1959" s="187" t="s">
        <v>5200</v>
      </c>
      <c r="M1959" s="16" t="s">
        <v>5499</v>
      </c>
      <c r="N1959" s="16" t="s">
        <v>43</v>
      </c>
    </row>
    <row r="1960" spans="1:14" ht="15" customHeight="1">
      <c r="A1960" s="87" t="s">
        <v>5412</v>
      </c>
      <c r="B1960" s="780">
        <v>1959</v>
      </c>
      <c r="C1960" s="52" t="s">
        <v>5500</v>
      </c>
      <c r="D1960" s="537" t="s">
        <v>168</v>
      </c>
      <c r="E1960" s="41"/>
      <c r="F1960" s="46"/>
      <c r="G1960" s="174" t="s">
        <v>59</v>
      </c>
      <c r="H1960" s="16" t="s">
        <v>5501</v>
      </c>
      <c r="I1960" s="16" t="s">
        <v>5502</v>
      </c>
      <c r="J1960" s="16">
        <v>2016</v>
      </c>
      <c r="K1960" s="16" t="s">
        <v>5200</v>
      </c>
      <c r="L1960" s="188" t="s">
        <v>5200</v>
      </c>
      <c r="M1960" s="16" t="s">
        <v>5503</v>
      </c>
      <c r="N1960" s="16" t="s">
        <v>43</v>
      </c>
    </row>
    <row r="1961" spans="1:14" ht="15" customHeight="1">
      <c r="A1961" s="87" t="s">
        <v>5412</v>
      </c>
      <c r="B1961" s="780">
        <v>1960</v>
      </c>
      <c r="C1961" s="52" t="s">
        <v>5504</v>
      </c>
      <c r="D1961" s="537" t="s">
        <v>168</v>
      </c>
      <c r="E1961" s="41"/>
      <c r="F1961" s="46"/>
      <c r="G1961" s="174" t="s">
        <v>59</v>
      </c>
      <c r="H1961" s="16" t="s">
        <v>5505</v>
      </c>
      <c r="I1961" s="16" t="s">
        <v>5506</v>
      </c>
      <c r="J1961" s="16">
        <v>2016</v>
      </c>
      <c r="K1961" s="16" t="s">
        <v>27</v>
      </c>
      <c r="L1961" s="187" t="s">
        <v>5200</v>
      </c>
      <c r="M1961" s="16" t="s">
        <v>5503</v>
      </c>
      <c r="N1961" s="16" t="s">
        <v>43</v>
      </c>
    </row>
    <row r="1962" spans="1:14" ht="15" customHeight="1">
      <c r="A1962" s="87" t="s">
        <v>5412</v>
      </c>
      <c r="B1962" s="780">
        <v>1961</v>
      </c>
      <c r="C1962" s="52" t="s">
        <v>5490</v>
      </c>
      <c r="D1962" s="537" t="s">
        <v>168</v>
      </c>
      <c r="E1962" s="41"/>
      <c r="F1962" s="46"/>
      <c r="G1962" s="174" t="s">
        <v>59</v>
      </c>
      <c r="H1962" s="16" t="s">
        <v>523</v>
      </c>
      <c r="I1962" s="16" t="s">
        <v>447</v>
      </c>
      <c r="J1962" s="16">
        <v>2016</v>
      </c>
      <c r="K1962" s="16" t="s">
        <v>27</v>
      </c>
      <c r="L1962" s="187" t="s">
        <v>5200</v>
      </c>
      <c r="M1962" s="16" t="s">
        <v>5449</v>
      </c>
      <c r="N1962" s="16" t="s">
        <v>43</v>
      </c>
    </row>
    <row r="1963" spans="1:14" ht="15" customHeight="1">
      <c r="A1963" s="87" t="s">
        <v>5412</v>
      </c>
      <c r="B1963" s="780">
        <v>1962</v>
      </c>
      <c r="C1963" s="52" t="s">
        <v>2060</v>
      </c>
      <c r="D1963" s="537" t="s">
        <v>718</v>
      </c>
      <c r="E1963" s="53"/>
      <c r="F1963" s="46"/>
      <c r="G1963" s="175" t="s">
        <v>59</v>
      </c>
      <c r="H1963" s="16" t="s">
        <v>2061</v>
      </c>
      <c r="I1963" s="16" t="s">
        <v>2062</v>
      </c>
      <c r="J1963" s="16">
        <v>2017</v>
      </c>
      <c r="K1963" s="16" t="s">
        <v>26</v>
      </c>
      <c r="L1963" s="187" t="s">
        <v>5200</v>
      </c>
      <c r="M1963" s="16" t="s">
        <v>5509</v>
      </c>
      <c r="N1963" s="16" t="s">
        <v>43</v>
      </c>
    </row>
    <row r="1964" spans="1:14" ht="15" customHeight="1">
      <c r="A1964" s="87" t="s">
        <v>5412</v>
      </c>
      <c r="B1964" s="780">
        <v>1963</v>
      </c>
      <c r="C1964" s="52" t="s">
        <v>5495</v>
      </c>
      <c r="D1964" s="537" t="s">
        <v>168</v>
      </c>
      <c r="E1964" s="41"/>
      <c r="F1964" s="46"/>
      <c r="G1964" s="175" t="s">
        <v>5219</v>
      </c>
      <c r="H1964" s="16" t="s">
        <v>1915</v>
      </c>
      <c r="I1964" s="16" t="s">
        <v>1286</v>
      </c>
      <c r="J1964" s="16">
        <v>2017</v>
      </c>
      <c r="K1964" s="54" t="s">
        <v>25</v>
      </c>
      <c r="L1964" s="187" t="s">
        <v>30</v>
      </c>
      <c r="M1964" s="16" t="s">
        <v>5511</v>
      </c>
      <c r="N1964" s="16" t="s">
        <v>43</v>
      </c>
    </row>
    <row r="1965" spans="1:14" ht="15" customHeight="1">
      <c r="A1965" s="87" t="s">
        <v>5412</v>
      </c>
      <c r="B1965" s="780">
        <v>1964</v>
      </c>
      <c r="C1965" s="52" t="s">
        <v>5512</v>
      </c>
      <c r="D1965" s="537" t="s">
        <v>168</v>
      </c>
      <c r="E1965" s="41"/>
      <c r="F1965" s="46"/>
      <c r="G1965" s="175" t="s">
        <v>59</v>
      </c>
      <c r="H1965" s="16" t="s">
        <v>5513</v>
      </c>
      <c r="I1965" s="16" t="s">
        <v>5514</v>
      </c>
      <c r="J1965" s="16">
        <v>2017</v>
      </c>
      <c r="K1965" s="187" t="s">
        <v>5200</v>
      </c>
      <c r="L1965" s="187" t="s">
        <v>5200</v>
      </c>
      <c r="M1965" s="16" t="s">
        <v>5470</v>
      </c>
      <c r="N1965" s="16" t="s">
        <v>43</v>
      </c>
    </row>
    <row r="1966" spans="1:14" ht="15" customHeight="1">
      <c r="A1966" s="87" t="s">
        <v>5412</v>
      </c>
      <c r="B1966" s="780">
        <v>1965</v>
      </c>
      <c r="C1966" s="52" t="s">
        <v>5515</v>
      </c>
      <c r="D1966" s="537" t="s">
        <v>168</v>
      </c>
      <c r="E1966" s="41"/>
      <c r="F1966" s="46"/>
      <c r="G1966" s="175" t="s">
        <v>37</v>
      </c>
      <c r="H1966" s="16" t="s">
        <v>5516</v>
      </c>
      <c r="I1966" s="16" t="s">
        <v>4011</v>
      </c>
      <c r="J1966" s="16">
        <v>2017</v>
      </c>
      <c r="K1966" s="187" t="s">
        <v>24</v>
      </c>
      <c r="L1966" s="188" t="s">
        <v>28</v>
      </c>
      <c r="M1966" s="16" t="s">
        <v>5470</v>
      </c>
      <c r="N1966" s="16" t="s">
        <v>43</v>
      </c>
    </row>
    <row r="1967" spans="1:14" ht="15" customHeight="1">
      <c r="A1967" s="87" t="s">
        <v>5412</v>
      </c>
      <c r="B1967" s="780">
        <v>1966</v>
      </c>
      <c r="C1967" s="52" t="s">
        <v>2659</v>
      </c>
      <c r="D1967" s="537" t="s">
        <v>168</v>
      </c>
      <c r="E1967" s="41"/>
      <c r="F1967" s="46"/>
      <c r="G1967" s="175" t="s">
        <v>11005</v>
      </c>
      <c r="H1967" s="16" t="s">
        <v>5520</v>
      </c>
      <c r="I1967" s="16" t="s">
        <v>2661</v>
      </c>
      <c r="J1967" s="16">
        <v>2017</v>
      </c>
      <c r="K1967" s="187" t="s">
        <v>26</v>
      </c>
      <c r="L1967" s="188" t="s">
        <v>30</v>
      </c>
      <c r="M1967" s="16" t="s">
        <v>5521</v>
      </c>
      <c r="N1967" s="16" t="s">
        <v>43</v>
      </c>
    </row>
    <row r="1968" spans="1:14" ht="15" customHeight="1">
      <c r="A1968" s="87" t="s">
        <v>5412</v>
      </c>
      <c r="B1968" s="780">
        <v>1967</v>
      </c>
      <c r="C1968" s="52" t="s">
        <v>5522</v>
      </c>
      <c r="D1968" s="537" t="s">
        <v>168</v>
      </c>
      <c r="E1968" s="41"/>
      <c r="F1968" s="46"/>
      <c r="G1968" s="175" t="s">
        <v>5219</v>
      </c>
      <c r="H1968" s="16" t="s">
        <v>5523</v>
      </c>
      <c r="I1968" s="16" t="s">
        <v>5524</v>
      </c>
      <c r="J1968" s="16">
        <v>2017</v>
      </c>
      <c r="K1968" s="187" t="s">
        <v>24</v>
      </c>
      <c r="L1968" s="188" t="s">
        <v>28</v>
      </c>
      <c r="M1968" s="16" t="s">
        <v>5526</v>
      </c>
      <c r="N1968" s="16" t="s">
        <v>43</v>
      </c>
    </row>
    <row r="1969" spans="1:14" ht="15" customHeight="1">
      <c r="A1969" s="87" t="s">
        <v>5412</v>
      </c>
      <c r="B1969" s="780">
        <v>1968</v>
      </c>
      <c r="C1969" s="52" t="s">
        <v>2652</v>
      </c>
      <c r="D1969" s="537" t="s">
        <v>168</v>
      </c>
      <c r="E1969" s="41"/>
      <c r="F1969" s="46"/>
      <c r="G1969" s="175" t="s">
        <v>59</v>
      </c>
      <c r="H1969" s="16" t="s">
        <v>2653</v>
      </c>
      <c r="I1969" s="16" t="s">
        <v>374</v>
      </c>
      <c r="J1969" s="16">
        <v>2017</v>
      </c>
      <c r="K1969" s="16" t="s">
        <v>26</v>
      </c>
      <c r="L1969" s="187" t="s">
        <v>5200</v>
      </c>
      <c r="M1969" s="16" t="s">
        <v>5528</v>
      </c>
      <c r="N1969" s="16" t="s">
        <v>43</v>
      </c>
    </row>
    <row r="1970" spans="1:14" ht="15" customHeight="1">
      <c r="A1970" s="87" t="s">
        <v>5412</v>
      </c>
      <c r="B1970" s="780">
        <v>1969</v>
      </c>
      <c r="C1970" s="52" t="s">
        <v>5529</v>
      </c>
      <c r="D1970" s="537" t="s">
        <v>168</v>
      </c>
      <c r="E1970" s="41"/>
      <c r="F1970" s="46"/>
      <c r="G1970" s="174" t="s">
        <v>59</v>
      </c>
      <c r="H1970" s="16" t="s">
        <v>523</v>
      </c>
      <c r="I1970" s="16" t="s">
        <v>447</v>
      </c>
      <c r="J1970" s="16">
        <v>2017</v>
      </c>
      <c r="K1970" s="16" t="s">
        <v>27</v>
      </c>
      <c r="L1970" s="187" t="s">
        <v>5200</v>
      </c>
      <c r="M1970" s="16" t="s">
        <v>5531</v>
      </c>
      <c r="N1970" s="16" t="s">
        <v>43</v>
      </c>
    </row>
    <row r="1971" spans="1:14" ht="15" customHeight="1">
      <c r="A1971" s="87" t="s">
        <v>5412</v>
      </c>
      <c r="B1971" s="780">
        <v>1970</v>
      </c>
      <c r="C1971" s="52" t="s">
        <v>5532</v>
      </c>
      <c r="D1971" s="537" t="s">
        <v>168</v>
      </c>
      <c r="E1971" s="41"/>
      <c r="F1971" s="46"/>
      <c r="G1971" s="174" t="s">
        <v>59</v>
      </c>
      <c r="H1971" s="16" t="s">
        <v>5533</v>
      </c>
      <c r="I1971" s="16" t="s">
        <v>11022</v>
      </c>
      <c r="J1971" s="16">
        <v>2017</v>
      </c>
      <c r="K1971" s="16" t="s">
        <v>27</v>
      </c>
      <c r="L1971" s="188" t="s">
        <v>31</v>
      </c>
      <c r="M1971" s="16" t="s">
        <v>5536</v>
      </c>
      <c r="N1971" s="16"/>
    </row>
    <row r="1972" spans="1:14" ht="15" customHeight="1">
      <c r="A1972" s="87" t="s">
        <v>5412</v>
      </c>
      <c r="B1972" s="780">
        <v>1971</v>
      </c>
      <c r="C1972" s="52" t="s">
        <v>5537</v>
      </c>
      <c r="D1972" s="537" t="s">
        <v>168</v>
      </c>
      <c r="E1972" s="41"/>
      <c r="F1972" s="46"/>
      <c r="G1972" s="175" t="s">
        <v>59</v>
      </c>
      <c r="H1972" s="16" t="s">
        <v>2052</v>
      </c>
      <c r="I1972" s="16" t="s">
        <v>5538</v>
      </c>
      <c r="J1972" s="16">
        <v>2018</v>
      </c>
      <c r="K1972" s="16" t="s">
        <v>26</v>
      </c>
      <c r="L1972" s="187" t="s">
        <v>5200</v>
      </c>
      <c r="M1972" s="16" t="s">
        <v>5539</v>
      </c>
      <c r="N1972" s="16" t="s">
        <v>43</v>
      </c>
    </row>
    <row r="1973" spans="1:14" ht="15" customHeight="1">
      <c r="A1973" s="87" t="s">
        <v>5412</v>
      </c>
      <c r="B1973" s="780">
        <v>1972</v>
      </c>
      <c r="C1973" s="52" t="s">
        <v>5540</v>
      </c>
      <c r="D1973" s="537" t="s">
        <v>168</v>
      </c>
      <c r="E1973" s="41"/>
      <c r="F1973" s="46"/>
      <c r="G1973" s="175" t="s">
        <v>3593</v>
      </c>
      <c r="H1973" s="16" t="s">
        <v>5541</v>
      </c>
      <c r="I1973" s="16" t="s">
        <v>5542</v>
      </c>
      <c r="J1973" s="16">
        <v>2018</v>
      </c>
      <c r="K1973" s="187" t="s">
        <v>24</v>
      </c>
      <c r="L1973" s="188" t="s">
        <v>29</v>
      </c>
      <c r="M1973" s="16" t="s">
        <v>5544</v>
      </c>
      <c r="N1973" s="16" t="s">
        <v>43</v>
      </c>
    </row>
    <row r="1974" spans="1:14" ht="15" customHeight="1">
      <c r="A1974" s="87" t="s">
        <v>5412</v>
      </c>
      <c r="B1974" s="780">
        <v>1973</v>
      </c>
      <c r="C1974" s="52" t="s">
        <v>5545</v>
      </c>
      <c r="D1974" s="537" t="s">
        <v>168</v>
      </c>
      <c r="E1974" s="41"/>
      <c r="F1974" s="46"/>
      <c r="G1974" s="175" t="s">
        <v>59</v>
      </c>
      <c r="H1974" s="16" t="s">
        <v>2038</v>
      </c>
      <c r="I1974" s="16" t="s">
        <v>5546</v>
      </c>
      <c r="J1974" s="16">
        <v>2018</v>
      </c>
      <c r="K1974" s="16" t="s">
        <v>25</v>
      </c>
      <c r="L1974" s="187" t="s">
        <v>5200</v>
      </c>
      <c r="M1974" s="16" t="s">
        <v>5548</v>
      </c>
      <c r="N1974" s="16" t="s">
        <v>43</v>
      </c>
    </row>
    <row r="1975" spans="1:14" ht="15" customHeight="1">
      <c r="A1975" s="87" t="s">
        <v>5412</v>
      </c>
      <c r="B1975" s="780">
        <v>1974</v>
      </c>
      <c r="C1975" s="52" t="s">
        <v>5549</v>
      </c>
      <c r="D1975" s="537" t="s">
        <v>168</v>
      </c>
      <c r="E1975" s="41"/>
      <c r="F1975" s="46"/>
      <c r="G1975" s="175" t="s">
        <v>11016</v>
      </c>
      <c r="H1975" s="16" t="s">
        <v>5550</v>
      </c>
      <c r="I1975" s="16" t="s">
        <v>5551</v>
      </c>
      <c r="J1975" s="16">
        <v>2018</v>
      </c>
      <c r="K1975" s="187" t="s">
        <v>24</v>
      </c>
      <c r="L1975" s="188" t="s">
        <v>28</v>
      </c>
      <c r="M1975" s="16" t="s">
        <v>5553</v>
      </c>
      <c r="N1975" s="16" t="s">
        <v>43</v>
      </c>
    </row>
    <row r="1976" spans="1:14" ht="15" customHeight="1">
      <c r="A1976" s="87" t="s">
        <v>5412</v>
      </c>
      <c r="B1976" s="780">
        <v>1975</v>
      </c>
      <c r="C1976" s="52" t="s">
        <v>5554</v>
      </c>
      <c r="D1976" s="537" t="s">
        <v>168</v>
      </c>
      <c r="E1976" s="41"/>
      <c r="F1976" s="46"/>
      <c r="G1976" s="175" t="s">
        <v>59</v>
      </c>
      <c r="H1976" s="16" t="s">
        <v>2038</v>
      </c>
      <c r="I1976" s="16" t="s">
        <v>5546</v>
      </c>
      <c r="J1976" s="16">
        <v>2018</v>
      </c>
      <c r="K1976" s="16" t="s">
        <v>25</v>
      </c>
      <c r="L1976" s="187" t="s">
        <v>5200</v>
      </c>
      <c r="M1976" s="16" t="s">
        <v>5467</v>
      </c>
      <c r="N1976" s="16" t="s">
        <v>43</v>
      </c>
    </row>
    <row r="1977" spans="1:14" ht="15" customHeight="1">
      <c r="A1977" s="87" t="s">
        <v>5412</v>
      </c>
      <c r="B1977" s="780">
        <v>1976</v>
      </c>
      <c r="C1977" s="52" t="s">
        <v>5555</v>
      </c>
      <c r="D1977" s="537" t="s">
        <v>168</v>
      </c>
      <c r="E1977" s="41"/>
      <c r="F1977" s="46"/>
      <c r="G1977" s="175" t="s">
        <v>5219</v>
      </c>
      <c r="H1977" s="16" t="s">
        <v>2692</v>
      </c>
      <c r="I1977" s="16" t="s">
        <v>1274</v>
      </c>
      <c r="J1977" s="16">
        <v>2018</v>
      </c>
      <c r="K1977" s="187" t="s">
        <v>5200</v>
      </c>
      <c r="L1977" s="188" t="s">
        <v>31</v>
      </c>
      <c r="M1977" s="16" t="s">
        <v>2520</v>
      </c>
      <c r="N1977" s="16" t="s">
        <v>43</v>
      </c>
    </row>
    <row r="1978" spans="1:14" ht="15" customHeight="1">
      <c r="A1978" s="87" t="s">
        <v>5412</v>
      </c>
      <c r="B1978" s="780">
        <v>1977</v>
      </c>
      <c r="C1978" s="52" t="s">
        <v>2691</v>
      </c>
      <c r="D1978" s="537" t="s">
        <v>168</v>
      </c>
      <c r="E1978" s="41"/>
      <c r="F1978" s="46"/>
      <c r="G1978" s="175" t="s">
        <v>5219</v>
      </c>
      <c r="H1978" s="16" t="s">
        <v>2692</v>
      </c>
      <c r="I1978" s="16" t="s">
        <v>1274</v>
      </c>
      <c r="J1978" s="16">
        <v>2018</v>
      </c>
      <c r="K1978" s="187" t="s">
        <v>5200</v>
      </c>
      <c r="L1978" s="188" t="s">
        <v>31</v>
      </c>
      <c r="M1978" s="16" t="s">
        <v>5558</v>
      </c>
      <c r="N1978" s="16" t="s">
        <v>43</v>
      </c>
    </row>
    <row r="1979" spans="1:14" ht="15" customHeight="1">
      <c r="A1979" s="87" t="s">
        <v>5412</v>
      </c>
      <c r="B1979" s="780">
        <v>1978</v>
      </c>
      <c r="C1979" s="52" t="s">
        <v>3239</v>
      </c>
      <c r="D1979" s="537" t="s">
        <v>718</v>
      </c>
      <c r="E1979" s="41"/>
      <c r="F1979" s="46"/>
      <c r="G1979" s="175" t="s">
        <v>753</v>
      </c>
      <c r="H1979" s="16" t="s">
        <v>1229</v>
      </c>
      <c r="I1979" s="16" t="s">
        <v>874</v>
      </c>
      <c r="J1979" s="16">
        <v>2018</v>
      </c>
      <c r="K1979" s="187" t="s">
        <v>5200</v>
      </c>
      <c r="L1979" s="188" t="s">
        <v>30</v>
      </c>
      <c r="M1979" s="16" t="s">
        <v>5559</v>
      </c>
      <c r="N1979" s="16" t="s">
        <v>43</v>
      </c>
    </row>
    <row r="1980" spans="1:14" ht="15" customHeight="1">
      <c r="A1980" s="87" t="s">
        <v>5412</v>
      </c>
      <c r="B1980" s="780">
        <v>1979</v>
      </c>
      <c r="C1980" s="52" t="s">
        <v>3253</v>
      </c>
      <c r="D1980" s="537" t="s">
        <v>72</v>
      </c>
      <c r="E1980" s="41"/>
      <c r="F1980" s="46"/>
      <c r="G1980" s="175" t="s">
        <v>753</v>
      </c>
      <c r="H1980" s="16" t="s">
        <v>1229</v>
      </c>
      <c r="I1980" s="16" t="s">
        <v>874</v>
      </c>
      <c r="J1980" s="16">
        <v>2018</v>
      </c>
      <c r="K1980" s="187" t="s">
        <v>5200</v>
      </c>
      <c r="L1980" s="188" t="s">
        <v>30</v>
      </c>
      <c r="M1980" s="16" t="s">
        <v>5559</v>
      </c>
      <c r="N1980" s="16" t="s">
        <v>43</v>
      </c>
    </row>
    <row r="1981" spans="1:14" ht="15" customHeight="1">
      <c r="A1981" s="87" t="s">
        <v>5412</v>
      </c>
      <c r="B1981" s="780">
        <v>1980</v>
      </c>
      <c r="C1981" s="52" t="s">
        <v>3254</v>
      </c>
      <c r="D1981" s="537" t="s">
        <v>168</v>
      </c>
      <c r="E1981" s="41"/>
      <c r="F1981" s="46"/>
      <c r="G1981" s="175" t="s">
        <v>753</v>
      </c>
      <c r="H1981" s="16" t="s">
        <v>1229</v>
      </c>
      <c r="I1981" s="16" t="s">
        <v>874</v>
      </c>
      <c r="J1981" s="16">
        <v>2018</v>
      </c>
      <c r="K1981" s="54" t="s">
        <v>5200</v>
      </c>
      <c r="L1981" s="188" t="s">
        <v>30</v>
      </c>
      <c r="M1981" s="16" t="s">
        <v>5559</v>
      </c>
      <c r="N1981" s="16" t="s">
        <v>43</v>
      </c>
    </row>
    <row r="1982" spans="1:14" ht="15" customHeight="1">
      <c r="A1982" s="87" t="s">
        <v>5412</v>
      </c>
      <c r="B1982" s="780">
        <v>1981</v>
      </c>
      <c r="C1982" s="52" t="s">
        <v>5560</v>
      </c>
      <c r="D1982" s="537" t="s">
        <v>35</v>
      </c>
      <c r="E1982" s="41"/>
      <c r="F1982" s="46"/>
      <c r="G1982" s="175" t="s">
        <v>65</v>
      </c>
      <c r="H1982" s="16" t="s">
        <v>2235</v>
      </c>
      <c r="I1982" s="16" t="s">
        <v>67</v>
      </c>
      <c r="J1982" s="16">
        <v>2019</v>
      </c>
      <c r="K1982" s="54" t="s">
        <v>26</v>
      </c>
      <c r="L1982" s="187" t="s">
        <v>31</v>
      </c>
      <c r="M1982" s="16" t="s">
        <v>5561</v>
      </c>
      <c r="N1982" s="16" t="s">
        <v>43</v>
      </c>
    </row>
    <row r="1983" spans="1:14" ht="15" customHeight="1">
      <c r="A1983" s="87" t="s">
        <v>5412</v>
      </c>
      <c r="B1983" s="780">
        <v>1982</v>
      </c>
      <c r="C1983" s="52" t="s">
        <v>5562</v>
      </c>
      <c r="D1983" s="537" t="s">
        <v>168</v>
      </c>
      <c r="E1983" s="41"/>
      <c r="F1983" s="46"/>
      <c r="G1983" s="175" t="s">
        <v>65</v>
      </c>
      <c r="H1983" s="16" t="s">
        <v>2235</v>
      </c>
      <c r="I1983" s="16" t="s">
        <v>67</v>
      </c>
      <c r="J1983" s="16">
        <v>2019</v>
      </c>
      <c r="K1983" s="54" t="s">
        <v>26</v>
      </c>
      <c r="L1983" s="187" t="s">
        <v>31</v>
      </c>
      <c r="M1983" s="16" t="s">
        <v>5563</v>
      </c>
      <c r="N1983" s="16" t="s">
        <v>43</v>
      </c>
    </row>
    <row r="1984" spans="1:14" ht="15" customHeight="1">
      <c r="A1984" s="87" t="s">
        <v>5412</v>
      </c>
      <c r="B1984" s="780">
        <v>1983</v>
      </c>
      <c r="C1984" s="52" t="s">
        <v>5564</v>
      </c>
      <c r="D1984" s="537" t="s">
        <v>168</v>
      </c>
      <c r="E1984" s="53" t="s">
        <v>35</v>
      </c>
      <c r="F1984" s="46"/>
      <c r="G1984" s="175" t="s">
        <v>65</v>
      </c>
      <c r="H1984" s="16" t="s">
        <v>2235</v>
      </c>
      <c r="I1984" s="16" t="s">
        <v>67</v>
      </c>
      <c r="J1984" s="16">
        <v>2019</v>
      </c>
      <c r="K1984" s="54" t="s">
        <v>26</v>
      </c>
      <c r="L1984" s="187" t="s">
        <v>31</v>
      </c>
      <c r="M1984" s="16" t="s">
        <v>5565</v>
      </c>
      <c r="N1984" s="16" t="s">
        <v>43</v>
      </c>
    </row>
    <row r="1985" spans="1:14" ht="15" customHeight="1">
      <c r="A1985" s="87" t="s">
        <v>5412</v>
      </c>
      <c r="B1985" s="780">
        <v>1984</v>
      </c>
      <c r="C1985" s="52" t="s">
        <v>5566</v>
      </c>
      <c r="D1985" s="537" t="s">
        <v>168</v>
      </c>
      <c r="E1985" s="41"/>
      <c r="F1985" s="46"/>
      <c r="G1985" s="175" t="s">
        <v>65</v>
      </c>
      <c r="H1985" s="16" t="s">
        <v>2235</v>
      </c>
      <c r="I1985" s="16" t="s">
        <v>67</v>
      </c>
      <c r="J1985" s="16">
        <v>2019</v>
      </c>
      <c r="K1985" s="54" t="s">
        <v>26</v>
      </c>
      <c r="L1985" s="187" t="s">
        <v>31</v>
      </c>
      <c r="M1985" s="16" t="s">
        <v>5567</v>
      </c>
      <c r="N1985" s="16" t="s">
        <v>43</v>
      </c>
    </row>
    <row r="1986" spans="1:14" ht="15" customHeight="1">
      <c r="A1986" s="87" t="s">
        <v>5412</v>
      </c>
      <c r="B1986" s="780">
        <v>1985</v>
      </c>
      <c r="C1986" s="52" t="s">
        <v>5568</v>
      </c>
      <c r="D1986" s="537" t="s">
        <v>72</v>
      </c>
      <c r="E1986" s="141"/>
      <c r="F1986" s="142"/>
      <c r="G1986" s="175" t="s">
        <v>65</v>
      </c>
      <c r="H1986" s="16" t="s">
        <v>2235</v>
      </c>
      <c r="I1986" s="16" t="s">
        <v>67</v>
      </c>
      <c r="J1986" s="16">
        <v>2019</v>
      </c>
      <c r="K1986" s="54" t="s">
        <v>26</v>
      </c>
      <c r="L1986" s="187" t="s">
        <v>31</v>
      </c>
      <c r="M1986" s="16" t="s">
        <v>5569</v>
      </c>
      <c r="N1986" s="16" t="s">
        <v>43</v>
      </c>
    </row>
    <row r="1987" spans="1:14" ht="15" customHeight="1">
      <c r="A1987" s="87" t="s">
        <v>5412</v>
      </c>
      <c r="B1987" s="780">
        <v>1986</v>
      </c>
      <c r="C1987" s="52" t="s">
        <v>3106</v>
      </c>
      <c r="D1987" s="537" t="s">
        <v>72</v>
      </c>
      <c r="E1987" s="141"/>
      <c r="F1987" s="142"/>
      <c r="G1987" s="175" t="s">
        <v>59</v>
      </c>
      <c r="H1987" s="16" t="s">
        <v>5266</v>
      </c>
      <c r="I1987" s="16" t="s">
        <v>316</v>
      </c>
      <c r="J1987" s="16">
        <v>2019</v>
      </c>
      <c r="K1987" s="16" t="s">
        <v>27</v>
      </c>
      <c r="L1987" s="187" t="s">
        <v>5200</v>
      </c>
      <c r="M1987" s="16" t="s">
        <v>5449</v>
      </c>
      <c r="N1987" s="16" t="s">
        <v>43</v>
      </c>
    </row>
    <row r="1988" spans="1:14" ht="15" customHeight="1">
      <c r="A1988" s="87" t="s">
        <v>5412</v>
      </c>
      <c r="B1988" s="780">
        <v>1987</v>
      </c>
      <c r="C1988" s="52" t="s">
        <v>5570</v>
      </c>
      <c r="D1988" s="537" t="s">
        <v>168</v>
      </c>
      <c r="E1988" s="141"/>
      <c r="F1988" s="142"/>
      <c r="G1988" s="175" t="s">
        <v>5219</v>
      </c>
      <c r="H1988" s="16" t="s">
        <v>2710</v>
      </c>
      <c r="I1988" s="54" t="s">
        <v>5571</v>
      </c>
      <c r="J1988" s="16">
        <v>2019</v>
      </c>
      <c r="K1988" s="54" t="s">
        <v>5200</v>
      </c>
      <c r="L1988" s="188" t="s">
        <v>28</v>
      </c>
      <c r="M1988" s="16" t="s">
        <v>5572</v>
      </c>
      <c r="N1988" s="16" t="s">
        <v>43</v>
      </c>
    </row>
    <row r="1989" spans="1:14" ht="15" customHeight="1">
      <c r="A1989" s="87" t="s">
        <v>5412</v>
      </c>
      <c r="B1989" s="780">
        <v>1988</v>
      </c>
      <c r="C1989" s="52" t="s">
        <v>5573</v>
      </c>
      <c r="D1989" s="537" t="s">
        <v>168</v>
      </c>
      <c r="E1989" s="141"/>
      <c r="F1989" s="142"/>
      <c r="G1989" s="174" t="s">
        <v>190</v>
      </c>
      <c r="H1989" s="16" t="s">
        <v>5574</v>
      </c>
      <c r="I1989" s="16" t="s">
        <v>5575</v>
      </c>
      <c r="J1989" s="16">
        <v>2019</v>
      </c>
      <c r="K1989" s="16" t="s">
        <v>5200</v>
      </c>
      <c r="L1989" s="188" t="s">
        <v>5200</v>
      </c>
      <c r="M1989" s="16" t="s">
        <v>5561</v>
      </c>
      <c r="N1989" s="16" t="s">
        <v>43</v>
      </c>
    </row>
    <row r="1990" spans="1:14" ht="15" customHeight="1">
      <c r="A1990" s="87" t="s">
        <v>5412</v>
      </c>
      <c r="B1990" s="780">
        <v>1989</v>
      </c>
      <c r="C1990" s="52" t="s">
        <v>5577</v>
      </c>
      <c r="D1990" s="537" t="s">
        <v>168</v>
      </c>
      <c r="E1990" s="53" t="s">
        <v>51</v>
      </c>
      <c r="F1990" s="142"/>
      <c r="G1990" s="174" t="s">
        <v>190</v>
      </c>
      <c r="H1990" s="16" t="s">
        <v>4113</v>
      </c>
      <c r="I1990" s="16" t="s">
        <v>1538</v>
      </c>
      <c r="J1990" s="16">
        <v>2019</v>
      </c>
      <c r="K1990" s="16" t="s">
        <v>25</v>
      </c>
      <c r="L1990" s="187" t="s">
        <v>5200</v>
      </c>
      <c r="M1990" s="16" t="s">
        <v>2520</v>
      </c>
      <c r="N1990" s="16" t="s">
        <v>43</v>
      </c>
    </row>
    <row r="1991" spans="1:14" ht="15" customHeight="1">
      <c r="A1991" s="87" t="s">
        <v>5412</v>
      </c>
      <c r="B1991" s="780">
        <v>1990</v>
      </c>
      <c r="C1991" s="52" t="s">
        <v>5579</v>
      </c>
      <c r="D1991" s="537" t="s">
        <v>168</v>
      </c>
      <c r="E1991" s="141"/>
      <c r="F1991" s="142"/>
      <c r="G1991" s="174" t="s">
        <v>59</v>
      </c>
      <c r="H1991" s="16" t="s">
        <v>804</v>
      </c>
      <c r="I1991" s="16" t="s">
        <v>1986</v>
      </c>
      <c r="J1991" s="16">
        <v>2019</v>
      </c>
      <c r="K1991" s="16" t="s">
        <v>26</v>
      </c>
      <c r="L1991" s="187" t="s">
        <v>5200</v>
      </c>
      <c r="M1991" s="16" t="s">
        <v>5453</v>
      </c>
      <c r="N1991" s="16" t="s">
        <v>43</v>
      </c>
    </row>
    <row r="1992" spans="1:14" ht="15" customHeight="1">
      <c r="A1992" s="87" t="s">
        <v>5412</v>
      </c>
      <c r="B1992" s="780">
        <v>1991</v>
      </c>
      <c r="C1992" s="52" t="s">
        <v>5582</v>
      </c>
      <c r="D1992" s="537" t="s">
        <v>168</v>
      </c>
      <c r="E1992" s="141"/>
      <c r="F1992" s="142"/>
      <c r="G1992" s="174" t="s">
        <v>59</v>
      </c>
      <c r="H1992" s="16" t="s">
        <v>5583</v>
      </c>
      <c r="I1992" s="16" t="s">
        <v>5584</v>
      </c>
      <c r="J1992" s="16">
        <v>2019</v>
      </c>
      <c r="K1992" s="16" t="s">
        <v>26</v>
      </c>
      <c r="L1992" s="187" t="s">
        <v>5200</v>
      </c>
      <c r="M1992" s="16" t="s">
        <v>5449</v>
      </c>
      <c r="N1992" s="16" t="s">
        <v>43</v>
      </c>
    </row>
    <row r="1993" spans="1:14" ht="15" customHeight="1">
      <c r="A1993" s="87" t="s">
        <v>5412</v>
      </c>
      <c r="B1993" s="780">
        <v>1992</v>
      </c>
      <c r="C1993" s="52" t="s">
        <v>5586</v>
      </c>
      <c r="D1993" s="537" t="s">
        <v>72</v>
      </c>
      <c r="E1993" s="141"/>
      <c r="F1993" s="142"/>
      <c r="G1993" s="175" t="s">
        <v>59</v>
      </c>
      <c r="H1993" s="16" t="s">
        <v>1748</v>
      </c>
      <c r="I1993" s="16" t="s">
        <v>515</v>
      </c>
      <c r="J1993" s="16">
        <v>2020</v>
      </c>
      <c r="K1993" s="16" t="s">
        <v>26</v>
      </c>
      <c r="L1993" s="187" t="s">
        <v>5200</v>
      </c>
      <c r="M1993" s="16" t="s">
        <v>5587</v>
      </c>
      <c r="N1993" s="16" t="s">
        <v>43</v>
      </c>
    </row>
    <row r="1994" spans="1:14" ht="15" customHeight="1">
      <c r="A1994" s="87" t="s">
        <v>5412</v>
      </c>
      <c r="B1994" s="780">
        <v>1993</v>
      </c>
      <c r="C1994" s="52" t="s">
        <v>5588</v>
      </c>
      <c r="D1994" s="537" t="s">
        <v>72</v>
      </c>
      <c r="E1994" s="141"/>
      <c r="F1994" s="142"/>
      <c r="G1994" s="175" t="s">
        <v>513</v>
      </c>
      <c r="H1994" s="16" t="s">
        <v>5589</v>
      </c>
      <c r="I1994" s="16" t="s">
        <v>4642</v>
      </c>
      <c r="J1994" s="16">
        <v>2020</v>
      </c>
      <c r="K1994" s="16" t="s">
        <v>26</v>
      </c>
      <c r="L1994" s="187" t="s">
        <v>5200</v>
      </c>
      <c r="M1994" s="16" t="s">
        <v>5587</v>
      </c>
      <c r="N1994" s="16" t="s">
        <v>43</v>
      </c>
    </row>
    <row r="1995" spans="1:14" ht="15" customHeight="1">
      <c r="A1995" s="87" t="s">
        <v>5412</v>
      </c>
      <c r="B1995" s="780">
        <v>1994</v>
      </c>
      <c r="C1995" s="52" t="s">
        <v>5590</v>
      </c>
      <c r="D1995" s="537" t="s">
        <v>72</v>
      </c>
      <c r="E1995" s="141"/>
      <c r="F1995" s="142"/>
      <c r="G1995" s="174" t="s">
        <v>59</v>
      </c>
      <c r="H1995" s="16" t="s">
        <v>2706</v>
      </c>
      <c r="I1995" s="16" t="s">
        <v>2707</v>
      </c>
      <c r="J1995" s="16">
        <v>2020</v>
      </c>
      <c r="K1995" s="16" t="s">
        <v>5200</v>
      </c>
      <c r="L1995" s="188" t="s">
        <v>5200</v>
      </c>
      <c r="M1995" s="16" t="s">
        <v>5593</v>
      </c>
      <c r="N1995" s="16" t="s">
        <v>43</v>
      </c>
    </row>
    <row r="1996" spans="1:14" ht="15" customHeight="1">
      <c r="A1996" s="87" t="s">
        <v>5412</v>
      </c>
      <c r="B1996" s="780">
        <v>1995</v>
      </c>
      <c r="C1996" s="52" t="s">
        <v>5594</v>
      </c>
      <c r="D1996" s="537" t="s">
        <v>72</v>
      </c>
      <c r="E1996" s="141"/>
      <c r="F1996" s="142"/>
      <c r="G1996" s="174" t="s">
        <v>2528</v>
      </c>
      <c r="H1996" s="16" t="s">
        <v>5595</v>
      </c>
      <c r="I1996" s="16" t="s">
        <v>5596</v>
      </c>
      <c r="J1996" s="16">
        <v>2020</v>
      </c>
      <c r="K1996" s="16" t="s">
        <v>26</v>
      </c>
      <c r="L1996" s="187" t="s">
        <v>5200</v>
      </c>
      <c r="M1996" s="16" t="s">
        <v>5598</v>
      </c>
      <c r="N1996" s="16" t="s">
        <v>43</v>
      </c>
    </row>
    <row r="1997" spans="1:14" ht="15" customHeight="1">
      <c r="A1997" s="87" t="s">
        <v>5412</v>
      </c>
      <c r="B1997" s="780">
        <v>1996</v>
      </c>
      <c r="C1997" s="52" t="s">
        <v>5599</v>
      </c>
      <c r="D1997" s="537" t="s">
        <v>72</v>
      </c>
      <c r="E1997" s="141"/>
      <c r="F1997" s="142"/>
      <c r="G1997" s="175" t="s">
        <v>59</v>
      </c>
      <c r="H1997" s="16" t="s">
        <v>1748</v>
      </c>
      <c r="I1997" s="16" t="s">
        <v>515</v>
      </c>
      <c r="J1997" s="16">
        <v>2020</v>
      </c>
      <c r="K1997" s="16" t="s">
        <v>26</v>
      </c>
      <c r="L1997" s="187" t="s">
        <v>5200</v>
      </c>
      <c r="M1997" s="16" t="s">
        <v>5587</v>
      </c>
      <c r="N1997" s="16" t="s">
        <v>43</v>
      </c>
    </row>
    <row r="1998" spans="1:14" ht="15" customHeight="1">
      <c r="A1998" s="87" t="s">
        <v>5412</v>
      </c>
      <c r="B1998" s="780">
        <v>1997</v>
      </c>
      <c r="C1998" s="52" t="s">
        <v>5600</v>
      </c>
      <c r="D1998" s="537" t="s">
        <v>72</v>
      </c>
      <c r="E1998" s="141"/>
      <c r="F1998" s="142"/>
      <c r="G1998" s="175" t="s">
        <v>59</v>
      </c>
      <c r="H1998" s="16" t="s">
        <v>1748</v>
      </c>
      <c r="I1998" s="16" t="s">
        <v>515</v>
      </c>
      <c r="J1998" s="16">
        <v>2020</v>
      </c>
      <c r="K1998" s="16" t="s">
        <v>26</v>
      </c>
      <c r="L1998" s="187" t="s">
        <v>5200</v>
      </c>
      <c r="M1998" s="16" t="s">
        <v>5587</v>
      </c>
      <c r="N1998" s="16" t="s">
        <v>43</v>
      </c>
    </row>
    <row r="1999" spans="1:14" ht="15" customHeight="1">
      <c r="A1999" s="87" t="s">
        <v>5412</v>
      </c>
      <c r="B1999" s="780">
        <v>1998</v>
      </c>
      <c r="C1999" s="52" t="s">
        <v>5601</v>
      </c>
      <c r="D1999" s="537" t="s">
        <v>718</v>
      </c>
      <c r="E1999" s="141"/>
      <c r="F1999" s="142"/>
      <c r="G1999" s="175" t="s">
        <v>753</v>
      </c>
      <c r="H1999" s="16" t="s">
        <v>5602</v>
      </c>
      <c r="I1999" s="16" t="s">
        <v>2238</v>
      </c>
      <c r="J1999" s="16">
        <v>2020</v>
      </c>
      <c r="K1999" s="16" t="s">
        <v>26</v>
      </c>
      <c r="L1999" s="187" t="s">
        <v>5200</v>
      </c>
      <c r="M1999" s="16" t="s">
        <v>5587</v>
      </c>
      <c r="N1999" s="16" t="s">
        <v>43</v>
      </c>
    </row>
    <row r="2000" spans="1:14" ht="15" customHeight="1">
      <c r="A2000" s="87" t="s">
        <v>5412</v>
      </c>
      <c r="B2000" s="780">
        <v>1999</v>
      </c>
      <c r="C2000" s="52" t="s">
        <v>5604</v>
      </c>
      <c r="D2000" s="537" t="s">
        <v>35</v>
      </c>
      <c r="E2000" s="141"/>
      <c r="F2000" s="142"/>
      <c r="G2000" s="175" t="s">
        <v>59</v>
      </c>
      <c r="H2000" s="16" t="s">
        <v>5605</v>
      </c>
      <c r="I2000" s="16" t="s">
        <v>5606</v>
      </c>
      <c r="J2000" s="16">
        <v>2020</v>
      </c>
      <c r="K2000" s="16" t="s">
        <v>25</v>
      </c>
      <c r="L2000" s="187" t="s">
        <v>5200</v>
      </c>
      <c r="M2000" s="16" t="s">
        <v>5587</v>
      </c>
      <c r="N2000" s="16" t="s">
        <v>43</v>
      </c>
    </row>
    <row r="2001" spans="1:14" ht="15" customHeight="1">
      <c r="A2001" s="87" t="s">
        <v>5412</v>
      </c>
      <c r="B2001" s="780">
        <v>2000</v>
      </c>
      <c r="C2001" s="52" t="s">
        <v>5608</v>
      </c>
      <c r="D2001" s="537" t="s">
        <v>168</v>
      </c>
      <c r="E2001" s="141"/>
      <c r="F2001" s="142"/>
      <c r="G2001" s="174" t="s">
        <v>65</v>
      </c>
      <c r="H2001" s="16" t="s">
        <v>2235</v>
      </c>
      <c r="I2001" s="16" t="s">
        <v>67</v>
      </c>
      <c r="J2001" s="16">
        <v>2020</v>
      </c>
      <c r="K2001" s="16" t="s">
        <v>26</v>
      </c>
      <c r="L2001" s="187" t="s">
        <v>31</v>
      </c>
      <c r="M2001" s="16" t="s">
        <v>5598</v>
      </c>
      <c r="N2001" s="16" t="s">
        <v>43</v>
      </c>
    </row>
    <row r="2002" spans="1:14" ht="15" customHeight="1">
      <c r="A2002" s="87" t="s">
        <v>5412</v>
      </c>
      <c r="B2002" s="780">
        <v>2001</v>
      </c>
      <c r="C2002" s="52" t="s">
        <v>5609</v>
      </c>
      <c r="D2002" s="537" t="s">
        <v>168</v>
      </c>
      <c r="E2002" s="141"/>
      <c r="F2002" s="142"/>
      <c r="G2002" s="174" t="s">
        <v>65</v>
      </c>
      <c r="H2002" s="16" t="s">
        <v>2235</v>
      </c>
      <c r="I2002" s="16" t="s">
        <v>67</v>
      </c>
      <c r="J2002" s="16">
        <v>2020</v>
      </c>
      <c r="K2002" s="16" t="s">
        <v>26</v>
      </c>
      <c r="L2002" s="187" t="s">
        <v>31</v>
      </c>
      <c r="M2002" s="16" t="s">
        <v>5598</v>
      </c>
      <c r="N2002" s="16" t="s">
        <v>43</v>
      </c>
    </row>
    <row r="2003" spans="1:14" ht="15" customHeight="1">
      <c r="A2003" s="87" t="s">
        <v>5412</v>
      </c>
      <c r="B2003" s="780">
        <v>2002</v>
      </c>
      <c r="C2003" s="52" t="s">
        <v>5610</v>
      </c>
      <c r="D2003" s="537" t="s">
        <v>168</v>
      </c>
      <c r="E2003" s="141"/>
      <c r="F2003" s="142"/>
      <c r="G2003" s="174" t="s">
        <v>65</v>
      </c>
      <c r="H2003" s="16" t="s">
        <v>2235</v>
      </c>
      <c r="I2003" s="16" t="s">
        <v>67</v>
      </c>
      <c r="J2003" s="16">
        <v>2020</v>
      </c>
      <c r="K2003" s="16" t="s">
        <v>26</v>
      </c>
      <c r="L2003" s="187" t="s">
        <v>31</v>
      </c>
      <c r="M2003" s="16" t="s">
        <v>5598</v>
      </c>
      <c r="N2003" s="16" t="s">
        <v>43</v>
      </c>
    </row>
    <row r="2004" spans="1:14" ht="15" customHeight="1">
      <c r="A2004" s="87" t="s">
        <v>5412</v>
      </c>
      <c r="B2004" s="780">
        <v>2003</v>
      </c>
      <c r="C2004" s="52" t="s">
        <v>5611</v>
      </c>
      <c r="D2004" s="537" t="s">
        <v>168</v>
      </c>
      <c r="E2004" s="141"/>
      <c r="F2004" s="142"/>
      <c r="G2004" s="175" t="s">
        <v>59</v>
      </c>
      <c r="H2004" s="16" t="s">
        <v>1748</v>
      </c>
      <c r="I2004" s="16" t="s">
        <v>515</v>
      </c>
      <c r="J2004" s="16">
        <v>2020</v>
      </c>
      <c r="K2004" s="16" t="s">
        <v>26</v>
      </c>
      <c r="L2004" s="187" t="s">
        <v>5200</v>
      </c>
      <c r="M2004" s="16" t="s">
        <v>5587</v>
      </c>
      <c r="N2004" s="16" t="s">
        <v>43</v>
      </c>
    </row>
    <row r="2005" spans="1:14" ht="15" customHeight="1">
      <c r="A2005" s="87" t="s">
        <v>5412</v>
      </c>
      <c r="B2005" s="780">
        <v>2004</v>
      </c>
      <c r="C2005" s="52" t="s">
        <v>5612</v>
      </c>
      <c r="D2005" s="537" t="s">
        <v>168</v>
      </c>
      <c r="E2005" s="141"/>
      <c r="F2005" s="142"/>
      <c r="G2005" s="174" t="s">
        <v>10995</v>
      </c>
      <c r="H2005" s="16" t="s">
        <v>5613</v>
      </c>
      <c r="I2005" s="16" t="s">
        <v>5614</v>
      </c>
      <c r="J2005" s="16">
        <v>2020</v>
      </c>
      <c r="K2005" s="16" t="s">
        <v>26</v>
      </c>
      <c r="L2005" s="187" t="s">
        <v>30</v>
      </c>
      <c r="M2005" s="16" t="s">
        <v>5616</v>
      </c>
      <c r="N2005" s="16" t="s">
        <v>43</v>
      </c>
    </row>
    <row r="2006" spans="1:14" ht="15" customHeight="1">
      <c r="A2006" s="87" t="s">
        <v>5412</v>
      </c>
      <c r="B2006" s="780">
        <v>2005</v>
      </c>
      <c r="C2006" s="52" t="s">
        <v>5617</v>
      </c>
      <c r="D2006" s="537" t="s">
        <v>168</v>
      </c>
      <c r="E2006" s="141"/>
      <c r="F2006" s="142"/>
      <c r="G2006" s="175" t="s">
        <v>59</v>
      </c>
      <c r="H2006" s="16" t="s">
        <v>5618</v>
      </c>
      <c r="I2006" s="16" t="s">
        <v>5619</v>
      </c>
      <c r="J2006" s="16">
        <v>2020</v>
      </c>
      <c r="K2006" s="16" t="s">
        <v>27</v>
      </c>
      <c r="L2006" s="187" t="s">
        <v>5200</v>
      </c>
      <c r="M2006" s="16" t="s">
        <v>5621</v>
      </c>
      <c r="N2006" s="16" t="s">
        <v>43</v>
      </c>
    </row>
    <row r="2007" spans="1:14" ht="15" customHeight="1">
      <c r="A2007" s="87" t="s">
        <v>5412</v>
      </c>
      <c r="B2007" s="780">
        <v>2006</v>
      </c>
      <c r="C2007" s="52" t="s">
        <v>3038</v>
      </c>
      <c r="D2007" s="537" t="s">
        <v>168</v>
      </c>
      <c r="E2007" s="141"/>
      <c r="F2007" s="142"/>
      <c r="G2007" s="175" t="s">
        <v>59</v>
      </c>
      <c r="H2007" s="16" t="s">
        <v>4180</v>
      </c>
      <c r="I2007" s="16" t="s">
        <v>2045</v>
      </c>
      <c r="J2007" s="16">
        <v>2020</v>
      </c>
      <c r="K2007" s="16" t="s">
        <v>27</v>
      </c>
      <c r="L2007" s="187" t="s">
        <v>5200</v>
      </c>
      <c r="M2007" s="16" t="s">
        <v>5587</v>
      </c>
      <c r="N2007" s="16" t="s">
        <v>43</v>
      </c>
    </row>
    <row r="2008" spans="1:14" ht="15" customHeight="1">
      <c r="A2008" s="87" t="s">
        <v>5412</v>
      </c>
      <c r="B2008" s="780">
        <v>2007</v>
      </c>
      <c r="C2008" s="52" t="s">
        <v>5623</v>
      </c>
      <c r="D2008" s="537" t="s">
        <v>168</v>
      </c>
      <c r="E2008" s="141"/>
      <c r="F2008" s="142"/>
      <c r="G2008" s="175" t="s">
        <v>753</v>
      </c>
      <c r="H2008" s="16" t="s">
        <v>2740</v>
      </c>
      <c r="I2008" s="16" t="s">
        <v>2243</v>
      </c>
      <c r="J2008" s="16">
        <v>2020</v>
      </c>
      <c r="K2008" s="16" t="s">
        <v>26</v>
      </c>
      <c r="L2008" s="187" t="s">
        <v>5200</v>
      </c>
      <c r="M2008" s="16" t="s">
        <v>5587</v>
      </c>
      <c r="N2008" s="16" t="s">
        <v>43</v>
      </c>
    </row>
    <row r="2009" spans="1:14" ht="15" customHeight="1">
      <c r="A2009" s="87" t="s">
        <v>5412</v>
      </c>
      <c r="B2009" s="780">
        <v>2008</v>
      </c>
      <c r="C2009" s="52" t="s">
        <v>5625</v>
      </c>
      <c r="D2009" s="537" t="s">
        <v>168</v>
      </c>
      <c r="E2009" s="141"/>
      <c r="F2009" s="142"/>
      <c r="G2009" s="175" t="s">
        <v>753</v>
      </c>
      <c r="H2009" s="16" t="s">
        <v>5626</v>
      </c>
      <c r="I2009" s="16" t="s">
        <v>2238</v>
      </c>
      <c r="J2009" s="16">
        <v>2020</v>
      </c>
      <c r="K2009" s="16" t="s">
        <v>26</v>
      </c>
      <c r="L2009" s="187" t="s">
        <v>5200</v>
      </c>
      <c r="M2009" s="16" t="s">
        <v>5587</v>
      </c>
      <c r="N2009" s="16" t="s">
        <v>43</v>
      </c>
    </row>
    <row r="2010" spans="1:14" ht="15" customHeight="1">
      <c r="A2010" s="87" t="s">
        <v>5412</v>
      </c>
      <c r="B2010" s="780">
        <v>2009</v>
      </c>
      <c r="C2010" s="52" t="s">
        <v>5627</v>
      </c>
      <c r="D2010" s="537" t="s">
        <v>168</v>
      </c>
      <c r="E2010" s="141"/>
      <c r="F2010" s="142"/>
      <c r="G2010" s="175" t="s">
        <v>753</v>
      </c>
      <c r="H2010" s="16" t="s">
        <v>5626</v>
      </c>
      <c r="I2010" s="16" t="s">
        <v>2238</v>
      </c>
      <c r="J2010" s="16">
        <v>2020</v>
      </c>
      <c r="K2010" s="16" t="s">
        <v>26</v>
      </c>
      <c r="L2010" s="187" t="s">
        <v>5200</v>
      </c>
      <c r="M2010" s="16" t="s">
        <v>5587</v>
      </c>
      <c r="N2010" s="16" t="s">
        <v>43</v>
      </c>
    </row>
    <row r="2011" spans="1:14" ht="15" customHeight="1">
      <c r="A2011" s="87" t="s">
        <v>5412</v>
      </c>
      <c r="B2011" s="780">
        <v>2010</v>
      </c>
      <c r="C2011" s="52" t="s">
        <v>5629</v>
      </c>
      <c r="D2011" s="537" t="s">
        <v>168</v>
      </c>
      <c r="E2011" s="141"/>
      <c r="F2011" s="142"/>
      <c r="G2011" s="175" t="s">
        <v>753</v>
      </c>
      <c r="H2011" s="16" t="s">
        <v>5626</v>
      </c>
      <c r="I2011" s="16" t="s">
        <v>2238</v>
      </c>
      <c r="J2011" s="16">
        <v>2020</v>
      </c>
      <c r="K2011" s="16" t="s">
        <v>26</v>
      </c>
      <c r="L2011" s="187" t="s">
        <v>5200</v>
      </c>
      <c r="M2011" s="16" t="s">
        <v>5587</v>
      </c>
      <c r="N2011" s="16" t="s">
        <v>43</v>
      </c>
    </row>
    <row r="2012" spans="1:14" ht="15" customHeight="1">
      <c r="A2012" s="87" t="s">
        <v>5412</v>
      </c>
      <c r="B2012" s="780">
        <v>2011</v>
      </c>
      <c r="C2012" s="52" t="s">
        <v>5631</v>
      </c>
      <c r="D2012" s="537" t="s">
        <v>35</v>
      </c>
      <c r="E2012" s="53" t="s">
        <v>51</v>
      </c>
      <c r="F2012" s="142"/>
      <c r="G2012" s="175" t="s">
        <v>753</v>
      </c>
      <c r="H2012" s="16" t="s">
        <v>5626</v>
      </c>
      <c r="I2012" s="16" t="s">
        <v>2238</v>
      </c>
      <c r="J2012" s="16">
        <v>2020</v>
      </c>
      <c r="K2012" s="16" t="s">
        <v>26</v>
      </c>
      <c r="L2012" s="187" t="s">
        <v>5200</v>
      </c>
      <c r="M2012" s="16" t="s">
        <v>5587</v>
      </c>
      <c r="N2012" s="16" t="s">
        <v>43</v>
      </c>
    </row>
    <row r="2013" spans="1:14" ht="15" customHeight="1">
      <c r="A2013" s="87" t="s">
        <v>5412</v>
      </c>
      <c r="B2013" s="780">
        <v>2012</v>
      </c>
      <c r="C2013" s="52" t="s">
        <v>5633</v>
      </c>
      <c r="D2013" s="537" t="s">
        <v>168</v>
      </c>
      <c r="E2013" s="141"/>
      <c r="F2013" s="142"/>
      <c r="G2013" s="175" t="s">
        <v>11013</v>
      </c>
      <c r="H2013" s="16" t="s">
        <v>5634</v>
      </c>
      <c r="I2013" s="16" t="s">
        <v>5635</v>
      </c>
      <c r="J2013" s="16">
        <v>2020</v>
      </c>
      <c r="K2013" s="16" t="s">
        <v>5200</v>
      </c>
      <c r="L2013" s="187" t="s">
        <v>31</v>
      </c>
      <c r="M2013" s="16" t="s">
        <v>5637</v>
      </c>
      <c r="N2013" s="16" t="s">
        <v>43</v>
      </c>
    </row>
    <row r="2014" spans="1:14" ht="15" customHeight="1">
      <c r="A2014" s="87" t="s">
        <v>5412</v>
      </c>
      <c r="B2014" s="780">
        <v>2013</v>
      </c>
      <c r="C2014" s="52" t="s">
        <v>5638</v>
      </c>
      <c r="D2014" s="537" t="s">
        <v>168</v>
      </c>
      <c r="E2014" s="141"/>
      <c r="F2014" s="142"/>
      <c r="G2014" s="175" t="s">
        <v>59</v>
      </c>
      <c r="H2014" s="16" t="s">
        <v>1748</v>
      </c>
      <c r="I2014" s="16" t="s">
        <v>515</v>
      </c>
      <c r="J2014" s="16">
        <v>2020</v>
      </c>
      <c r="K2014" s="16" t="s">
        <v>26</v>
      </c>
      <c r="L2014" s="187" t="s">
        <v>5200</v>
      </c>
      <c r="M2014" s="16" t="s">
        <v>5587</v>
      </c>
      <c r="N2014" s="16" t="s">
        <v>43</v>
      </c>
    </row>
    <row r="2015" spans="1:14" ht="15" customHeight="1">
      <c r="A2015" s="87" t="s">
        <v>5412</v>
      </c>
      <c r="B2015" s="780">
        <v>2014</v>
      </c>
      <c r="C2015" s="52" t="s">
        <v>5639</v>
      </c>
      <c r="D2015" s="537" t="s">
        <v>168</v>
      </c>
      <c r="E2015" s="141"/>
      <c r="F2015" s="142"/>
      <c r="G2015" s="174" t="s">
        <v>65</v>
      </c>
      <c r="H2015" s="16" t="s">
        <v>2235</v>
      </c>
      <c r="I2015" s="16" t="s">
        <v>67</v>
      </c>
      <c r="J2015" s="16">
        <v>2020</v>
      </c>
      <c r="K2015" s="16" t="s">
        <v>26</v>
      </c>
      <c r="L2015" s="187" t="s">
        <v>31</v>
      </c>
      <c r="M2015" s="16" t="s">
        <v>5598</v>
      </c>
      <c r="N2015" s="16" t="s">
        <v>43</v>
      </c>
    </row>
    <row r="2016" spans="1:14" ht="15" customHeight="1">
      <c r="A2016" s="87" t="s">
        <v>5412</v>
      </c>
      <c r="B2016" s="780">
        <v>2015</v>
      </c>
      <c r="C2016" s="52" t="s">
        <v>5640</v>
      </c>
      <c r="D2016" s="537" t="s">
        <v>168</v>
      </c>
      <c r="E2016" s="141"/>
      <c r="F2016" s="142"/>
      <c r="G2016" s="175" t="s">
        <v>5219</v>
      </c>
      <c r="H2016" s="16" t="s">
        <v>2692</v>
      </c>
      <c r="I2016" s="16" t="s">
        <v>1274</v>
      </c>
      <c r="J2016" s="16">
        <v>2020</v>
      </c>
      <c r="K2016" s="16" t="s">
        <v>5200</v>
      </c>
      <c r="L2016" s="188" t="s">
        <v>5200</v>
      </c>
      <c r="M2016" s="16" t="s">
        <v>5642</v>
      </c>
      <c r="N2016" s="16" t="s">
        <v>43</v>
      </c>
    </row>
    <row r="2017" spans="1:14" ht="15" customHeight="1">
      <c r="A2017" s="87" t="s">
        <v>5412</v>
      </c>
      <c r="B2017" s="780">
        <v>2016</v>
      </c>
      <c r="C2017" s="52" t="s">
        <v>5643</v>
      </c>
      <c r="D2017" s="537" t="s">
        <v>168</v>
      </c>
      <c r="E2017" s="141"/>
      <c r="F2017" s="142"/>
      <c r="G2017" s="175" t="s">
        <v>59</v>
      </c>
      <c r="H2017" s="16" t="s">
        <v>5644</v>
      </c>
      <c r="I2017" s="16" t="s">
        <v>5645</v>
      </c>
      <c r="J2017" s="16">
        <v>2020</v>
      </c>
      <c r="K2017" s="16" t="s">
        <v>26</v>
      </c>
      <c r="L2017" s="187" t="s">
        <v>5200</v>
      </c>
      <c r="M2017" s="16" t="s">
        <v>5587</v>
      </c>
      <c r="N2017" s="16" t="s">
        <v>43</v>
      </c>
    </row>
    <row r="2018" spans="1:14" ht="16.5" customHeight="1">
      <c r="A2018" s="87" t="s">
        <v>5412</v>
      </c>
      <c r="B2018" s="780">
        <v>2017</v>
      </c>
      <c r="C2018" s="52" t="s">
        <v>5647</v>
      </c>
      <c r="D2018" s="537" t="s">
        <v>72</v>
      </c>
      <c r="E2018" s="141"/>
      <c r="F2018" s="142"/>
      <c r="G2018" s="175" t="s">
        <v>59</v>
      </c>
      <c r="H2018" s="16" t="s">
        <v>5648</v>
      </c>
      <c r="I2018" s="16" t="s">
        <v>5538</v>
      </c>
      <c r="J2018" s="16">
        <v>2020</v>
      </c>
      <c r="K2018" s="16" t="s">
        <v>26</v>
      </c>
      <c r="L2018" s="187" t="s">
        <v>5200</v>
      </c>
      <c r="M2018" s="16" t="s">
        <v>5587</v>
      </c>
      <c r="N2018" s="16" t="s">
        <v>43</v>
      </c>
    </row>
    <row r="2019" spans="1:14" ht="15" customHeight="1">
      <c r="A2019" s="87" t="s">
        <v>5412</v>
      </c>
      <c r="B2019" s="780">
        <v>2018</v>
      </c>
      <c r="C2019" s="52" t="s">
        <v>3043</v>
      </c>
      <c r="D2019" s="537" t="s">
        <v>72</v>
      </c>
      <c r="E2019" s="141"/>
      <c r="F2019" s="142"/>
      <c r="G2019" s="175" t="s">
        <v>59</v>
      </c>
      <c r="H2019" s="16" t="s">
        <v>4180</v>
      </c>
      <c r="I2019" s="16" t="s">
        <v>2045</v>
      </c>
      <c r="J2019" s="16">
        <v>2020</v>
      </c>
      <c r="K2019" s="54" t="s">
        <v>27</v>
      </c>
      <c r="L2019" s="187" t="s">
        <v>5200</v>
      </c>
      <c r="M2019" s="16" t="s">
        <v>5587</v>
      </c>
      <c r="N2019" s="16" t="s">
        <v>43</v>
      </c>
    </row>
    <row r="2020" spans="1:14" ht="21.75" customHeight="1">
      <c r="A2020" s="87" t="s">
        <v>5412</v>
      </c>
      <c r="B2020" s="780">
        <v>2019</v>
      </c>
      <c r="C2020" s="52" t="s">
        <v>5651</v>
      </c>
      <c r="D2020" s="537" t="s">
        <v>168</v>
      </c>
      <c r="E2020" s="141"/>
      <c r="F2020" s="142"/>
      <c r="G2020" s="174" t="s">
        <v>11016</v>
      </c>
      <c r="H2020" s="16" t="s">
        <v>5652</v>
      </c>
      <c r="I2020" s="16" t="s">
        <v>5653</v>
      </c>
      <c r="J2020" s="16">
        <v>2020</v>
      </c>
      <c r="K2020" s="16" t="s">
        <v>24</v>
      </c>
      <c r="L2020" s="187" t="s">
        <v>29</v>
      </c>
      <c r="M2020" s="16" t="s">
        <v>5655</v>
      </c>
      <c r="N2020" s="16" t="s">
        <v>43</v>
      </c>
    </row>
    <row r="2021" spans="1:14" ht="15" customHeight="1">
      <c r="A2021" s="87" t="s">
        <v>5412</v>
      </c>
      <c r="B2021" s="780">
        <v>2020</v>
      </c>
      <c r="C2021" s="52" t="s">
        <v>5656</v>
      </c>
      <c r="D2021" s="537" t="s">
        <v>718</v>
      </c>
      <c r="E2021" s="141"/>
      <c r="F2021" s="142"/>
      <c r="G2021" s="175" t="s">
        <v>753</v>
      </c>
      <c r="H2021" s="16" t="s">
        <v>5626</v>
      </c>
      <c r="I2021" s="16" t="s">
        <v>2243</v>
      </c>
      <c r="J2021" s="16">
        <v>2020</v>
      </c>
      <c r="K2021" s="16" t="s">
        <v>26</v>
      </c>
      <c r="L2021" s="187" t="s">
        <v>5200</v>
      </c>
      <c r="M2021" s="16" t="s">
        <v>5587</v>
      </c>
      <c r="N2021" s="16" t="s">
        <v>43</v>
      </c>
    </row>
    <row r="2022" spans="1:14" ht="15" customHeight="1">
      <c r="A2022" s="87" t="s">
        <v>5412</v>
      </c>
      <c r="B2022" s="780">
        <v>2021</v>
      </c>
      <c r="C2022" s="144" t="s">
        <v>5657</v>
      </c>
      <c r="D2022" s="537" t="s">
        <v>168</v>
      </c>
      <c r="E2022" s="41"/>
      <c r="F2022" s="46" t="s">
        <v>5658</v>
      </c>
      <c r="G2022" s="174" t="s">
        <v>11016</v>
      </c>
      <c r="H2022" s="46" t="s">
        <v>5659</v>
      </c>
      <c r="I2022" s="145" t="s">
        <v>5660</v>
      </c>
      <c r="J2022" s="46">
        <v>2021</v>
      </c>
      <c r="K2022" s="16" t="s">
        <v>25</v>
      </c>
      <c r="L2022" s="188" t="s">
        <v>29</v>
      </c>
      <c r="M2022" s="146" t="s">
        <v>5662</v>
      </c>
      <c r="N2022" s="46" t="s">
        <v>43</v>
      </c>
    </row>
    <row r="2023" spans="1:14" ht="15" customHeight="1">
      <c r="A2023" s="87" t="s">
        <v>5412</v>
      </c>
      <c r="B2023" s="780">
        <v>2022</v>
      </c>
      <c r="C2023" s="69" t="s">
        <v>5663</v>
      </c>
      <c r="D2023" s="537" t="s">
        <v>168</v>
      </c>
      <c r="E2023" s="41"/>
      <c r="F2023" s="46" t="s">
        <v>5664</v>
      </c>
      <c r="G2023" s="174" t="s">
        <v>11016</v>
      </c>
      <c r="H2023" s="46" t="s">
        <v>5659</v>
      </c>
      <c r="I2023" s="46" t="s">
        <v>5660</v>
      </c>
      <c r="J2023" s="46">
        <v>2021</v>
      </c>
      <c r="K2023" s="16" t="s">
        <v>25</v>
      </c>
      <c r="L2023" s="188" t="s">
        <v>29</v>
      </c>
      <c r="M2023" s="46" t="s">
        <v>5666</v>
      </c>
      <c r="N2023" s="46" t="s">
        <v>43</v>
      </c>
    </row>
    <row r="2024" spans="1:14" ht="33" customHeight="1">
      <c r="A2024" s="87" t="s">
        <v>5412</v>
      </c>
      <c r="B2024" s="780">
        <v>2023</v>
      </c>
      <c r="C2024" s="69" t="s">
        <v>5667</v>
      </c>
      <c r="D2024" s="537" t="s">
        <v>718</v>
      </c>
      <c r="E2024" s="41"/>
      <c r="F2024" s="46" t="s">
        <v>5668</v>
      </c>
      <c r="G2024" s="174" t="s">
        <v>59</v>
      </c>
      <c r="H2024" s="46" t="s">
        <v>4180</v>
      </c>
      <c r="I2024" s="46" t="s">
        <v>2045</v>
      </c>
      <c r="J2024" s="46">
        <v>2021</v>
      </c>
      <c r="K2024" s="54" t="s">
        <v>26</v>
      </c>
      <c r="L2024" s="187" t="s">
        <v>5200</v>
      </c>
      <c r="M2024" s="46" t="s">
        <v>5670</v>
      </c>
      <c r="N2024" s="46" t="s">
        <v>43</v>
      </c>
    </row>
    <row r="2025" spans="1:14" ht="20.25" customHeight="1">
      <c r="A2025" s="87" t="s">
        <v>5412</v>
      </c>
      <c r="B2025" s="780">
        <v>2024</v>
      </c>
      <c r="C2025" s="69" t="s">
        <v>5671</v>
      </c>
      <c r="D2025" s="537" t="s">
        <v>168</v>
      </c>
      <c r="E2025" s="41"/>
      <c r="F2025" s="46" t="s">
        <v>5672</v>
      </c>
      <c r="G2025" s="174" t="s">
        <v>65</v>
      </c>
      <c r="H2025" s="46" t="s">
        <v>2235</v>
      </c>
      <c r="I2025" s="46" t="s">
        <v>67</v>
      </c>
      <c r="J2025" s="46">
        <v>2021</v>
      </c>
      <c r="K2025" s="16" t="s">
        <v>27</v>
      </c>
      <c r="L2025" s="188" t="s">
        <v>31</v>
      </c>
      <c r="M2025" s="46" t="s">
        <v>5673</v>
      </c>
      <c r="N2025" s="46" t="s">
        <v>43</v>
      </c>
    </row>
    <row r="2026" spans="1:14" ht="22.5" customHeight="1">
      <c r="A2026" s="87" t="s">
        <v>5412</v>
      </c>
      <c r="B2026" s="780">
        <v>2025</v>
      </c>
      <c r="C2026" s="69" t="s">
        <v>5674</v>
      </c>
      <c r="D2026" s="537" t="s">
        <v>168</v>
      </c>
      <c r="E2026" s="41"/>
      <c r="F2026" s="46" t="s">
        <v>5675</v>
      </c>
      <c r="G2026" s="174" t="s">
        <v>65</v>
      </c>
      <c r="H2026" s="46" t="s">
        <v>2235</v>
      </c>
      <c r="I2026" s="46" t="s">
        <v>67</v>
      </c>
      <c r="J2026" s="46">
        <v>2021</v>
      </c>
      <c r="K2026" s="16" t="s">
        <v>27</v>
      </c>
      <c r="L2026" s="188" t="s">
        <v>31</v>
      </c>
      <c r="M2026" s="46" t="s">
        <v>5676</v>
      </c>
      <c r="N2026" s="46" t="s">
        <v>43</v>
      </c>
    </row>
    <row r="2027" spans="1:14" ht="15" customHeight="1">
      <c r="A2027" s="87" t="s">
        <v>5412</v>
      </c>
      <c r="B2027" s="780">
        <v>2026</v>
      </c>
      <c r="C2027" s="69" t="s">
        <v>5677</v>
      </c>
      <c r="D2027" s="537" t="s">
        <v>168</v>
      </c>
      <c r="E2027" s="41"/>
      <c r="F2027" s="46" t="s">
        <v>5678</v>
      </c>
      <c r="G2027" s="174" t="s">
        <v>65</v>
      </c>
      <c r="H2027" s="46" t="s">
        <v>2235</v>
      </c>
      <c r="I2027" s="46" t="s">
        <v>67</v>
      </c>
      <c r="J2027" s="46">
        <v>2021</v>
      </c>
      <c r="K2027" s="16" t="s">
        <v>27</v>
      </c>
      <c r="L2027" s="188" t="s">
        <v>31</v>
      </c>
      <c r="M2027" s="46" t="s">
        <v>5679</v>
      </c>
      <c r="N2027" s="46" t="s">
        <v>43</v>
      </c>
    </row>
    <row r="2028" spans="1:14" ht="13.5" customHeight="1">
      <c r="A2028" s="87" t="s">
        <v>5412</v>
      </c>
      <c r="B2028" s="780">
        <v>2027</v>
      </c>
      <c r="C2028" s="69" t="s">
        <v>5680</v>
      </c>
      <c r="D2028" s="72" t="s">
        <v>168</v>
      </c>
      <c r="E2028" s="69"/>
      <c r="F2028" s="46" t="s">
        <v>5681</v>
      </c>
      <c r="G2028" s="174" t="s">
        <v>3593</v>
      </c>
      <c r="H2028" s="46" t="s">
        <v>5683</v>
      </c>
      <c r="I2028" s="46" t="s">
        <v>5684</v>
      </c>
      <c r="J2028" s="46">
        <v>2021</v>
      </c>
      <c r="K2028" s="16" t="s">
        <v>25</v>
      </c>
      <c r="L2028" s="187" t="s">
        <v>5200</v>
      </c>
      <c r="M2028" s="46" t="s">
        <v>5686</v>
      </c>
      <c r="N2028" s="46" t="s">
        <v>43</v>
      </c>
    </row>
    <row r="2029" spans="1:14" ht="13.5" customHeight="1">
      <c r="A2029" s="87" t="s">
        <v>5412</v>
      </c>
      <c r="B2029" s="780">
        <v>2028</v>
      </c>
      <c r="C2029" s="69" t="s">
        <v>5687</v>
      </c>
      <c r="D2029" s="537" t="s">
        <v>168</v>
      </c>
      <c r="E2029" s="41"/>
      <c r="F2029" s="46" t="s">
        <v>5688</v>
      </c>
      <c r="G2029" s="174" t="s">
        <v>59</v>
      </c>
      <c r="H2029" s="46" t="s">
        <v>5689</v>
      </c>
      <c r="I2029" s="46" t="s">
        <v>2730</v>
      </c>
      <c r="J2029" s="46">
        <v>2021</v>
      </c>
      <c r="K2029" s="16" t="s">
        <v>26</v>
      </c>
      <c r="L2029" s="187" t="s">
        <v>5200</v>
      </c>
      <c r="M2029" s="46" t="s">
        <v>5621</v>
      </c>
      <c r="N2029" s="46" t="s">
        <v>43</v>
      </c>
    </row>
    <row r="2030" spans="1:14" ht="12" customHeight="1">
      <c r="A2030" s="87" t="s">
        <v>5412</v>
      </c>
      <c r="B2030" s="780">
        <v>2029</v>
      </c>
      <c r="C2030" s="69" t="s">
        <v>5691</v>
      </c>
      <c r="D2030" s="537" t="s">
        <v>168</v>
      </c>
      <c r="E2030" s="41"/>
      <c r="F2030" s="46" t="s">
        <v>5692</v>
      </c>
      <c r="G2030" s="175" t="s">
        <v>5244</v>
      </c>
      <c r="H2030" s="45" t="s">
        <v>5947</v>
      </c>
      <c r="I2030" s="46" t="s">
        <v>5693</v>
      </c>
      <c r="J2030" s="46">
        <v>2021</v>
      </c>
      <c r="K2030" s="16" t="s">
        <v>24</v>
      </c>
      <c r="L2030" s="187" t="s">
        <v>28</v>
      </c>
      <c r="M2030" s="46" t="s">
        <v>5695</v>
      </c>
      <c r="N2030" s="46" t="s">
        <v>43</v>
      </c>
    </row>
    <row r="2031" spans="1:14" ht="13.5" customHeight="1">
      <c r="A2031" s="87" t="s">
        <v>5696</v>
      </c>
      <c r="B2031" s="780">
        <v>2030</v>
      </c>
      <c r="C2031" s="10" t="s">
        <v>5697</v>
      </c>
      <c r="D2031" s="528" t="s">
        <v>718</v>
      </c>
      <c r="E2031" s="93"/>
      <c r="F2031" s="14"/>
      <c r="G2031" s="13" t="s">
        <v>59</v>
      </c>
      <c r="H2031" s="13" t="s">
        <v>5698</v>
      </c>
      <c r="I2031" s="13" t="s">
        <v>447</v>
      </c>
      <c r="J2031" s="13">
        <v>2014</v>
      </c>
      <c r="K2031" s="13" t="s">
        <v>27</v>
      </c>
      <c r="L2031" s="78" t="s">
        <v>5200</v>
      </c>
      <c r="M2031" s="13" t="s">
        <v>5699</v>
      </c>
      <c r="N2031" s="13"/>
    </row>
    <row r="2032" spans="1:14" ht="18.75" customHeight="1">
      <c r="A2032" s="87" t="s">
        <v>5696</v>
      </c>
      <c r="B2032" s="780">
        <v>2031</v>
      </c>
      <c r="C2032" s="52" t="s">
        <v>5700</v>
      </c>
      <c r="D2032" s="537" t="s">
        <v>718</v>
      </c>
      <c r="E2032" s="41"/>
      <c r="F2032" s="46"/>
      <c r="G2032" s="171" t="s">
        <v>59</v>
      </c>
      <c r="H2032" s="16" t="s">
        <v>5698</v>
      </c>
      <c r="I2032" s="16" t="s">
        <v>447</v>
      </c>
      <c r="J2032" s="16">
        <v>2014</v>
      </c>
      <c r="K2032" s="16" t="s">
        <v>27</v>
      </c>
      <c r="L2032" s="187" t="s">
        <v>5200</v>
      </c>
      <c r="M2032" s="16" t="s">
        <v>5701</v>
      </c>
      <c r="N2032" s="16"/>
    </row>
    <row r="2033" spans="1:14" ht="30" customHeight="1">
      <c r="A2033" s="87" t="s">
        <v>5696</v>
      </c>
      <c r="B2033" s="780">
        <v>2032</v>
      </c>
      <c r="C2033" s="52" t="s">
        <v>5702</v>
      </c>
      <c r="D2033" s="537" t="s">
        <v>718</v>
      </c>
      <c r="E2033" s="41"/>
      <c r="F2033" s="46"/>
      <c r="G2033" s="171" t="s">
        <v>59</v>
      </c>
      <c r="H2033" s="16" t="s">
        <v>5703</v>
      </c>
      <c r="I2033" s="16" t="s">
        <v>779</v>
      </c>
      <c r="J2033" s="16">
        <v>2015</v>
      </c>
      <c r="K2033" s="16" t="s">
        <v>26</v>
      </c>
      <c r="L2033" s="187" t="s">
        <v>5200</v>
      </c>
      <c r="M2033" s="16" t="s">
        <v>5704</v>
      </c>
      <c r="N2033" s="16"/>
    </row>
    <row r="2034" spans="1:14" ht="30" customHeight="1">
      <c r="A2034" s="87" t="s">
        <v>5696</v>
      </c>
      <c r="B2034" s="780">
        <v>2033</v>
      </c>
      <c r="C2034" s="52" t="s">
        <v>5705</v>
      </c>
      <c r="D2034" s="537" t="s">
        <v>718</v>
      </c>
      <c r="E2034" s="41"/>
      <c r="F2034" s="46"/>
      <c r="G2034" s="171" t="s">
        <v>59</v>
      </c>
      <c r="H2034" s="16" t="s">
        <v>5698</v>
      </c>
      <c r="I2034" s="16" t="s">
        <v>447</v>
      </c>
      <c r="J2034" s="16">
        <v>2015</v>
      </c>
      <c r="K2034" s="16" t="s">
        <v>27</v>
      </c>
      <c r="L2034" s="187" t="s">
        <v>5200</v>
      </c>
      <c r="M2034" s="16" t="s">
        <v>5706</v>
      </c>
      <c r="N2034" s="16"/>
    </row>
    <row r="2035" spans="1:14" ht="30" customHeight="1">
      <c r="A2035" s="87" t="s">
        <v>5696</v>
      </c>
      <c r="B2035" s="780">
        <v>2034</v>
      </c>
      <c r="C2035" s="52" t="s">
        <v>5707</v>
      </c>
      <c r="D2035" s="537" t="s">
        <v>51</v>
      </c>
      <c r="E2035" s="41"/>
      <c r="F2035" s="46"/>
      <c r="G2035" s="171" t="s">
        <v>59</v>
      </c>
      <c r="H2035" s="16" t="s">
        <v>4647</v>
      </c>
      <c r="I2035" s="16" t="s">
        <v>501</v>
      </c>
      <c r="J2035" s="16">
        <v>2018</v>
      </c>
      <c r="K2035" s="16" t="s">
        <v>27</v>
      </c>
      <c r="L2035" s="187" t="s">
        <v>5200</v>
      </c>
      <c r="M2035" s="16" t="s">
        <v>5709</v>
      </c>
      <c r="N2035" s="16"/>
    </row>
    <row r="2036" spans="1:14" ht="30" customHeight="1">
      <c r="A2036" s="87" t="s">
        <v>5696</v>
      </c>
      <c r="B2036" s="780">
        <v>2035</v>
      </c>
      <c r="C2036" s="52" t="s">
        <v>5710</v>
      </c>
      <c r="D2036" s="537" t="s">
        <v>718</v>
      </c>
      <c r="E2036" s="41"/>
      <c r="F2036" s="46"/>
      <c r="G2036" s="171" t="s">
        <v>59</v>
      </c>
      <c r="H2036" s="16" t="s">
        <v>4647</v>
      </c>
      <c r="I2036" s="16" t="s">
        <v>501</v>
      </c>
      <c r="J2036" s="16">
        <v>2018</v>
      </c>
      <c r="K2036" s="16" t="s">
        <v>27</v>
      </c>
      <c r="L2036" s="54" t="s">
        <v>5200</v>
      </c>
      <c r="M2036" s="16" t="s">
        <v>5711</v>
      </c>
      <c r="N2036" s="16"/>
    </row>
    <row r="2037" spans="1:14" ht="30" customHeight="1">
      <c r="A2037" s="87" t="s">
        <v>5696</v>
      </c>
      <c r="B2037" s="780">
        <v>2036</v>
      </c>
      <c r="C2037" s="52" t="s">
        <v>5712</v>
      </c>
      <c r="D2037" s="537" t="s">
        <v>718</v>
      </c>
      <c r="E2037" s="41"/>
      <c r="F2037" s="46"/>
      <c r="G2037" s="171" t="s">
        <v>753</v>
      </c>
      <c r="H2037" s="16" t="s">
        <v>1229</v>
      </c>
      <c r="I2037" s="16" t="s">
        <v>874</v>
      </c>
      <c r="J2037" s="16">
        <v>2018</v>
      </c>
      <c r="K2037" s="54" t="s">
        <v>5200</v>
      </c>
      <c r="L2037" s="188" t="s">
        <v>30</v>
      </c>
      <c r="M2037" s="16" t="s">
        <v>5713</v>
      </c>
      <c r="N2037" s="16"/>
    </row>
    <row r="2038" spans="1:14" ht="30" customHeight="1">
      <c r="A2038" s="87" t="s">
        <v>5696</v>
      </c>
      <c r="B2038" s="780">
        <v>2037</v>
      </c>
      <c r="C2038" s="52" t="s">
        <v>5714</v>
      </c>
      <c r="D2038" s="537" t="s">
        <v>718</v>
      </c>
      <c r="E2038" s="41"/>
      <c r="F2038" s="46"/>
      <c r="G2038" s="171" t="s">
        <v>5219</v>
      </c>
      <c r="H2038" s="16" t="s">
        <v>5715</v>
      </c>
      <c r="I2038" s="16" t="s">
        <v>3486</v>
      </c>
      <c r="J2038" s="16">
        <v>2018</v>
      </c>
      <c r="K2038" s="54" t="s">
        <v>5200</v>
      </c>
      <c r="L2038" s="188" t="s">
        <v>28</v>
      </c>
      <c r="M2038" s="16" t="s">
        <v>5717</v>
      </c>
      <c r="N2038" s="16"/>
    </row>
    <row r="2039" spans="1:14" ht="30" customHeight="1">
      <c r="A2039" s="87" t="s">
        <v>5696</v>
      </c>
      <c r="B2039" s="780">
        <v>2038</v>
      </c>
      <c r="C2039" s="52" t="s">
        <v>5718</v>
      </c>
      <c r="D2039" s="537" t="s">
        <v>718</v>
      </c>
      <c r="E2039" s="41"/>
      <c r="F2039" s="46"/>
      <c r="G2039" s="171" t="s">
        <v>753</v>
      </c>
      <c r="H2039" s="16" t="s">
        <v>1229</v>
      </c>
      <c r="I2039" s="16" t="s">
        <v>874</v>
      </c>
      <c r="J2039" s="16">
        <v>2018</v>
      </c>
      <c r="K2039" s="54" t="s">
        <v>5200</v>
      </c>
      <c r="L2039" s="188" t="s">
        <v>30</v>
      </c>
      <c r="M2039" s="16" t="s">
        <v>5719</v>
      </c>
      <c r="N2039" s="16"/>
    </row>
    <row r="2040" spans="1:14" ht="30" customHeight="1">
      <c r="A2040" s="87" t="s">
        <v>5696</v>
      </c>
      <c r="B2040" s="780">
        <v>2039</v>
      </c>
      <c r="C2040" s="52" t="s">
        <v>5720</v>
      </c>
      <c r="D2040" s="537" t="s">
        <v>718</v>
      </c>
      <c r="E2040" s="41"/>
      <c r="F2040" s="46"/>
      <c r="G2040" s="171" t="s">
        <v>5219</v>
      </c>
      <c r="H2040" s="16" t="s">
        <v>5721</v>
      </c>
      <c r="I2040" s="16" t="s">
        <v>3300</v>
      </c>
      <c r="J2040" s="16">
        <v>2018</v>
      </c>
      <c r="K2040" s="54" t="s">
        <v>5200</v>
      </c>
      <c r="L2040" s="188" t="s">
        <v>30</v>
      </c>
      <c r="M2040" s="16" t="s">
        <v>5723</v>
      </c>
      <c r="N2040" s="16"/>
    </row>
    <row r="2041" spans="1:14" ht="15" customHeight="1">
      <c r="A2041" s="87" t="s">
        <v>5696</v>
      </c>
      <c r="B2041" s="780">
        <v>2040</v>
      </c>
      <c r="C2041" s="69" t="s">
        <v>4219</v>
      </c>
      <c r="D2041" s="537" t="s">
        <v>718</v>
      </c>
      <c r="E2041" s="41"/>
      <c r="F2041" s="46" t="s">
        <v>5724</v>
      </c>
      <c r="G2041" s="174" t="s">
        <v>753</v>
      </c>
      <c r="H2041" s="46" t="s">
        <v>2740</v>
      </c>
      <c r="I2041" s="46" t="s">
        <v>5725</v>
      </c>
      <c r="J2041" s="46">
        <v>2021</v>
      </c>
      <c r="K2041" s="16" t="s">
        <v>26</v>
      </c>
      <c r="L2041" s="188" t="s">
        <v>30</v>
      </c>
      <c r="M2041" s="46" t="s">
        <v>5727</v>
      </c>
      <c r="N2041" s="46" t="s">
        <v>2783</v>
      </c>
    </row>
    <row r="2042" spans="1:14" ht="15" customHeight="1">
      <c r="A2042" s="87" t="s">
        <v>5696</v>
      </c>
      <c r="B2042" s="780">
        <v>2041</v>
      </c>
      <c r="C2042" s="69" t="s">
        <v>4223</v>
      </c>
      <c r="D2042" s="537" t="s">
        <v>72</v>
      </c>
      <c r="E2042" s="41"/>
      <c r="F2042" s="46" t="s">
        <v>5724</v>
      </c>
      <c r="G2042" s="174" t="s">
        <v>753</v>
      </c>
      <c r="H2042" s="46" t="s">
        <v>2740</v>
      </c>
      <c r="I2042" s="46" t="s">
        <v>3974</v>
      </c>
      <c r="J2042" s="46">
        <v>2020</v>
      </c>
      <c r="K2042" s="16" t="s">
        <v>26</v>
      </c>
      <c r="L2042" s="188" t="s">
        <v>30</v>
      </c>
      <c r="M2042" s="46" t="s">
        <v>5729</v>
      </c>
      <c r="N2042" s="46" t="s">
        <v>43</v>
      </c>
    </row>
    <row r="2043" spans="1:14" ht="15" customHeight="1">
      <c r="A2043" s="87" t="s">
        <v>5730</v>
      </c>
      <c r="B2043" s="780">
        <v>2042</v>
      </c>
      <c r="C2043" s="10" t="s">
        <v>5731</v>
      </c>
      <c r="D2043" s="528" t="s">
        <v>718</v>
      </c>
      <c r="E2043" s="93"/>
      <c r="F2043" s="14"/>
      <c r="G2043" s="13" t="s">
        <v>59</v>
      </c>
      <c r="H2043" s="13" t="s">
        <v>5732</v>
      </c>
      <c r="I2043" s="13" t="s">
        <v>5733</v>
      </c>
      <c r="J2043" s="13">
        <v>2019</v>
      </c>
      <c r="K2043" s="13" t="s">
        <v>5200</v>
      </c>
      <c r="L2043" s="13" t="s">
        <v>5200</v>
      </c>
      <c r="M2043" s="13" t="s">
        <v>5735</v>
      </c>
      <c r="N2043" s="13" t="s">
        <v>43</v>
      </c>
    </row>
    <row r="2044" spans="1:14" ht="15" customHeight="1">
      <c r="A2044" s="87" t="s">
        <v>5730</v>
      </c>
      <c r="B2044" s="780">
        <v>2043</v>
      </c>
      <c r="C2044" s="52" t="s">
        <v>5736</v>
      </c>
      <c r="D2044" s="537" t="s">
        <v>718</v>
      </c>
      <c r="E2044" s="41"/>
      <c r="F2044" s="46"/>
      <c r="G2044" s="171" t="s">
        <v>10995</v>
      </c>
      <c r="H2044" s="16" t="s">
        <v>5737</v>
      </c>
      <c r="I2044" s="16" t="s">
        <v>5738</v>
      </c>
      <c r="J2044" s="16">
        <v>2018</v>
      </c>
      <c r="K2044" s="16" t="s">
        <v>5200</v>
      </c>
      <c r="L2044" s="188" t="s">
        <v>5200</v>
      </c>
      <c r="M2044" s="46" t="s">
        <v>5739</v>
      </c>
      <c r="N2044" s="16" t="s">
        <v>43</v>
      </c>
    </row>
    <row r="2045" spans="1:14" ht="15" customHeight="1">
      <c r="A2045" s="87" t="s">
        <v>5730</v>
      </c>
      <c r="B2045" s="780">
        <v>2044</v>
      </c>
      <c r="C2045" s="52" t="s">
        <v>5740</v>
      </c>
      <c r="D2045" s="537" t="s">
        <v>718</v>
      </c>
      <c r="E2045" s="41"/>
      <c r="F2045" s="46"/>
      <c r="G2045" s="171" t="s">
        <v>11014</v>
      </c>
      <c r="H2045" s="16" t="s">
        <v>528</v>
      </c>
      <c r="I2045" s="16" t="s">
        <v>529</v>
      </c>
      <c r="J2045" s="16">
        <v>2018</v>
      </c>
      <c r="K2045" s="16" t="s">
        <v>5200</v>
      </c>
      <c r="L2045" s="188" t="s">
        <v>5200</v>
      </c>
      <c r="M2045" s="46" t="s">
        <v>5739</v>
      </c>
      <c r="N2045" s="16" t="s">
        <v>43</v>
      </c>
    </row>
    <row r="2046" spans="1:14" ht="15" customHeight="1">
      <c r="A2046" s="87" t="s">
        <v>5730</v>
      </c>
      <c r="B2046" s="780">
        <v>2045</v>
      </c>
      <c r="C2046" s="52" t="s">
        <v>5743</v>
      </c>
      <c r="D2046" s="537" t="s">
        <v>718</v>
      </c>
      <c r="E2046" s="41"/>
      <c r="F2046" s="46"/>
      <c r="G2046" s="171" t="s">
        <v>3614</v>
      </c>
      <c r="H2046" s="16" t="s">
        <v>5744</v>
      </c>
      <c r="I2046" s="16" t="s">
        <v>5745</v>
      </c>
      <c r="J2046" s="16">
        <v>2018</v>
      </c>
      <c r="K2046" s="16" t="s">
        <v>5200</v>
      </c>
      <c r="L2046" s="188" t="s">
        <v>5200</v>
      </c>
      <c r="M2046" s="46" t="s">
        <v>5746</v>
      </c>
      <c r="N2046" s="16" t="s">
        <v>43</v>
      </c>
    </row>
    <row r="2047" spans="1:14" ht="15" customHeight="1">
      <c r="A2047" s="87" t="s">
        <v>5730</v>
      </c>
      <c r="B2047" s="780">
        <v>2046</v>
      </c>
      <c r="C2047" s="52" t="s">
        <v>5747</v>
      </c>
      <c r="D2047" s="537" t="s">
        <v>718</v>
      </c>
      <c r="E2047" s="41"/>
      <c r="F2047" s="46"/>
      <c r="G2047" s="171" t="s">
        <v>10995</v>
      </c>
      <c r="H2047" s="16" t="s">
        <v>5748</v>
      </c>
      <c r="I2047" s="16" t="s">
        <v>5749</v>
      </c>
      <c r="J2047" s="16">
        <v>2017</v>
      </c>
      <c r="K2047" s="16" t="s">
        <v>5200</v>
      </c>
      <c r="L2047" s="188" t="s">
        <v>5200</v>
      </c>
      <c r="M2047" s="46" t="s">
        <v>5739</v>
      </c>
      <c r="N2047" s="16" t="s">
        <v>43</v>
      </c>
    </row>
    <row r="2048" spans="1:14" ht="15" customHeight="1">
      <c r="A2048" s="87" t="s">
        <v>5730</v>
      </c>
      <c r="B2048" s="780">
        <v>2047</v>
      </c>
      <c r="C2048" s="52" t="s">
        <v>5751</v>
      </c>
      <c r="D2048" s="537" t="s">
        <v>718</v>
      </c>
      <c r="E2048" s="41"/>
      <c r="F2048" s="46"/>
      <c r="G2048" s="171" t="s">
        <v>513</v>
      </c>
      <c r="H2048" s="16" t="s">
        <v>1748</v>
      </c>
      <c r="I2048" s="16" t="s">
        <v>515</v>
      </c>
      <c r="J2048" s="16">
        <v>2017</v>
      </c>
      <c r="K2048" s="54" t="s">
        <v>5200</v>
      </c>
      <c r="L2048" s="188" t="s">
        <v>30</v>
      </c>
      <c r="M2048" s="46" t="s">
        <v>5739</v>
      </c>
      <c r="N2048" s="16" t="s">
        <v>43</v>
      </c>
    </row>
    <row r="2049" spans="1:14" ht="15" customHeight="1">
      <c r="A2049" s="87" t="s">
        <v>5730</v>
      </c>
      <c r="B2049" s="780">
        <v>2048</v>
      </c>
      <c r="C2049" s="52" t="s">
        <v>5752</v>
      </c>
      <c r="D2049" s="537" t="s">
        <v>718</v>
      </c>
      <c r="E2049" s="41"/>
      <c r="F2049" s="46"/>
      <c r="G2049" s="171" t="s">
        <v>59</v>
      </c>
      <c r="H2049" s="16" t="s">
        <v>1890</v>
      </c>
      <c r="I2049" s="16" t="s">
        <v>337</v>
      </c>
      <c r="J2049" s="16">
        <v>2017</v>
      </c>
      <c r="K2049" s="54" t="s">
        <v>5200</v>
      </c>
      <c r="L2049" s="188" t="s">
        <v>30</v>
      </c>
      <c r="M2049" s="46" t="s">
        <v>5753</v>
      </c>
      <c r="N2049" s="16" t="s">
        <v>43</v>
      </c>
    </row>
    <row r="2050" spans="1:14" ht="15" customHeight="1">
      <c r="A2050" s="87" t="s">
        <v>5730</v>
      </c>
      <c r="B2050" s="780">
        <v>2049</v>
      </c>
      <c r="C2050" s="52" t="s">
        <v>5754</v>
      </c>
      <c r="D2050" s="537" t="s">
        <v>718</v>
      </c>
      <c r="E2050" s="41"/>
      <c r="F2050" s="46"/>
      <c r="G2050" s="171" t="s">
        <v>3614</v>
      </c>
      <c r="H2050" s="16" t="s">
        <v>5755</v>
      </c>
      <c r="I2050" s="16" t="s">
        <v>5745</v>
      </c>
      <c r="J2050" s="16">
        <v>2016</v>
      </c>
      <c r="K2050" s="16" t="s">
        <v>5200</v>
      </c>
      <c r="L2050" s="188" t="s">
        <v>5200</v>
      </c>
      <c r="M2050" s="46" t="s">
        <v>5757</v>
      </c>
      <c r="N2050" s="16" t="s">
        <v>43</v>
      </c>
    </row>
    <row r="2051" spans="1:14" ht="15" customHeight="1">
      <c r="A2051" s="87" t="s">
        <v>5730</v>
      </c>
      <c r="B2051" s="780">
        <v>2050</v>
      </c>
      <c r="C2051" s="52" t="s">
        <v>5758</v>
      </c>
      <c r="D2051" s="537" t="s">
        <v>718</v>
      </c>
      <c r="E2051" s="41"/>
      <c r="F2051" s="46"/>
      <c r="G2051" s="171" t="s">
        <v>59</v>
      </c>
      <c r="H2051" s="16" t="s">
        <v>1002</v>
      </c>
      <c r="I2051" s="16" t="s">
        <v>915</v>
      </c>
      <c r="J2051" s="16">
        <v>2016</v>
      </c>
      <c r="K2051" s="16" t="s">
        <v>27</v>
      </c>
      <c r="L2051" s="54" t="s">
        <v>5200</v>
      </c>
      <c r="M2051" s="46" t="s">
        <v>5759</v>
      </c>
      <c r="N2051" s="16" t="s">
        <v>43</v>
      </c>
    </row>
    <row r="2052" spans="1:14" ht="15" customHeight="1">
      <c r="A2052" s="87" t="s">
        <v>5730</v>
      </c>
      <c r="B2052" s="780">
        <v>2051</v>
      </c>
      <c r="C2052" s="52" t="s">
        <v>5760</v>
      </c>
      <c r="D2052" s="537" t="s">
        <v>718</v>
      </c>
      <c r="E2052" s="41"/>
      <c r="F2052" s="46"/>
      <c r="G2052" s="171" t="s">
        <v>59</v>
      </c>
      <c r="H2052" s="16" t="s">
        <v>5761</v>
      </c>
      <c r="I2052" s="16" t="s">
        <v>5762</v>
      </c>
      <c r="J2052" s="16">
        <v>2016</v>
      </c>
      <c r="K2052" s="16" t="s">
        <v>5200</v>
      </c>
      <c r="L2052" s="188" t="s">
        <v>5200</v>
      </c>
      <c r="M2052" s="46" t="s">
        <v>5763</v>
      </c>
      <c r="N2052" s="16" t="s">
        <v>43</v>
      </c>
    </row>
    <row r="2053" spans="1:14" ht="15" customHeight="1">
      <c r="A2053" s="87" t="s">
        <v>5730</v>
      </c>
      <c r="B2053" s="780">
        <v>2052</v>
      </c>
      <c r="C2053" s="52" t="s">
        <v>5764</v>
      </c>
      <c r="D2053" s="537" t="s">
        <v>718</v>
      </c>
      <c r="E2053" s="41"/>
      <c r="F2053" s="46"/>
      <c r="G2053" s="171" t="s">
        <v>59</v>
      </c>
      <c r="H2053" s="16" t="s">
        <v>5765</v>
      </c>
      <c r="I2053" s="16" t="s">
        <v>5766</v>
      </c>
      <c r="J2053" s="16">
        <v>2015</v>
      </c>
      <c r="K2053" s="16" t="s">
        <v>5200</v>
      </c>
      <c r="L2053" s="188" t="s">
        <v>5200</v>
      </c>
      <c r="M2053" s="46" t="s">
        <v>5757</v>
      </c>
      <c r="N2053" s="16" t="s">
        <v>43</v>
      </c>
    </row>
    <row r="2054" spans="1:14" ht="15" customHeight="1">
      <c r="A2054" s="87" t="s">
        <v>5730</v>
      </c>
      <c r="B2054" s="780">
        <v>2053</v>
      </c>
      <c r="C2054" s="52" t="s">
        <v>5767</v>
      </c>
      <c r="D2054" s="537" t="s">
        <v>718</v>
      </c>
      <c r="E2054" s="41"/>
      <c r="F2054" s="46"/>
      <c r="G2054" s="171" t="s">
        <v>59</v>
      </c>
      <c r="H2054" s="16" t="s">
        <v>523</v>
      </c>
      <c r="I2054" s="16" t="s">
        <v>447</v>
      </c>
      <c r="J2054" s="16">
        <v>2015</v>
      </c>
      <c r="K2054" s="16" t="s">
        <v>27</v>
      </c>
      <c r="L2054" s="54" t="s">
        <v>5200</v>
      </c>
      <c r="M2054" s="46" t="s">
        <v>5739</v>
      </c>
      <c r="N2054" s="16" t="s">
        <v>43</v>
      </c>
    </row>
    <row r="2055" spans="1:14" ht="15" customHeight="1">
      <c r="A2055" s="87" t="s">
        <v>5730</v>
      </c>
      <c r="B2055" s="780">
        <v>2054</v>
      </c>
      <c r="C2055" s="69" t="s">
        <v>5769</v>
      </c>
      <c r="D2055" s="537" t="s">
        <v>718</v>
      </c>
      <c r="E2055" s="41"/>
      <c r="F2055" s="46"/>
      <c r="G2055" s="171" t="s">
        <v>59</v>
      </c>
      <c r="H2055" s="16" t="s">
        <v>5770</v>
      </c>
      <c r="I2055" s="16" t="s">
        <v>579</v>
      </c>
      <c r="J2055" s="16">
        <v>2011</v>
      </c>
      <c r="K2055" s="16" t="s">
        <v>27</v>
      </c>
      <c r="L2055" s="54" t="s">
        <v>5200</v>
      </c>
      <c r="M2055" s="54" t="s">
        <v>5771</v>
      </c>
      <c r="N2055" s="16"/>
    </row>
    <row r="2056" spans="1:14" ht="15" customHeight="1">
      <c r="A2056" s="87" t="s">
        <v>5730</v>
      </c>
      <c r="B2056" s="780">
        <v>2055</v>
      </c>
      <c r="C2056" s="69" t="s">
        <v>5772</v>
      </c>
      <c r="D2056" s="537" t="s">
        <v>718</v>
      </c>
      <c r="E2056" s="41"/>
      <c r="F2056" s="46"/>
      <c r="G2056" s="171" t="s">
        <v>59</v>
      </c>
      <c r="H2056" s="16" t="s">
        <v>5773</v>
      </c>
      <c r="I2056" s="16" t="s">
        <v>5774</v>
      </c>
      <c r="J2056" s="16">
        <v>2008</v>
      </c>
      <c r="K2056" s="16" t="s">
        <v>5200</v>
      </c>
      <c r="L2056" s="188" t="s">
        <v>5200</v>
      </c>
      <c r="M2056" s="54" t="s">
        <v>5775</v>
      </c>
      <c r="N2056" s="16"/>
    </row>
    <row r="2057" spans="1:14" ht="15" customHeight="1">
      <c r="A2057" s="87" t="s">
        <v>5776</v>
      </c>
      <c r="B2057" s="780">
        <v>2056</v>
      </c>
      <c r="C2057" s="77" t="s">
        <v>5777</v>
      </c>
      <c r="D2057" s="528" t="s">
        <v>72</v>
      </c>
      <c r="E2057" s="93"/>
      <c r="F2057" s="14" t="s">
        <v>5778</v>
      </c>
      <c r="G2057" s="13" t="s">
        <v>59</v>
      </c>
      <c r="H2057" s="13" t="s">
        <v>1442</v>
      </c>
      <c r="I2057" s="13" t="s">
        <v>827</v>
      </c>
      <c r="J2057" s="13">
        <v>2021</v>
      </c>
      <c r="K2057" s="13" t="s">
        <v>26</v>
      </c>
      <c r="L2057" s="13" t="s">
        <v>29</v>
      </c>
      <c r="M2057" s="13" t="s">
        <v>5780</v>
      </c>
      <c r="N2057" s="13" t="s">
        <v>43</v>
      </c>
    </row>
    <row r="2058" spans="1:14" ht="15" customHeight="1">
      <c r="A2058" s="87" t="s">
        <v>5776</v>
      </c>
      <c r="B2058" s="780">
        <v>2057</v>
      </c>
      <c r="C2058" s="69" t="s">
        <v>5781</v>
      </c>
      <c r="D2058" s="537" t="s">
        <v>72</v>
      </c>
      <c r="E2058" s="41"/>
      <c r="F2058" s="46" t="s">
        <v>5782</v>
      </c>
      <c r="G2058" s="171" t="s">
        <v>10995</v>
      </c>
      <c r="H2058" s="16" t="s">
        <v>5783</v>
      </c>
      <c r="I2058" s="16" t="s">
        <v>5784</v>
      </c>
      <c r="J2058" s="16">
        <v>2021</v>
      </c>
      <c r="K2058" s="54" t="s">
        <v>24</v>
      </c>
      <c r="L2058" s="188" t="s">
        <v>29</v>
      </c>
      <c r="M2058" s="16" t="s">
        <v>5786</v>
      </c>
      <c r="N2058" s="16" t="s">
        <v>43</v>
      </c>
    </row>
    <row r="2059" spans="1:14" ht="15" customHeight="1">
      <c r="A2059" s="87" t="s">
        <v>5776</v>
      </c>
      <c r="B2059" s="780">
        <v>2058</v>
      </c>
      <c r="C2059" s="69" t="s">
        <v>5787</v>
      </c>
      <c r="D2059" s="537" t="s">
        <v>72</v>
      </c>
      <c r="E2059" s="41"/>
      <c r="F2059" s="46" t="s">
        <v>5782</v>
      </c>
      <c r="G2059" s="171" t="s">
        <v>5219</v>
      </c>
      <c r="H2059" s="16" t="s">
        <v>5788</v>
      </c>
      <c r="I2059" s="16" t="s">
        <v>5789</v>
      </c>
      <c r="J2059" s="16">
        <v>2021</v>
      </c>
      <c r="K2059" s="54" t="s">
        <v>25</v>
      </c>
      <c r="L2059" s="188" t="s">
        <v>30</v>
      </c>
      <c r="M2059" s="16" t="s">
        <v>5790</v>
      </c>
      <c r="N2059" s="16" t="s">
        <v>43</v>
      </c>
    </row>
    <row r="2060" spans="1:14" ht="15" customHeight="1">
      <c r="A2060" s="87" t="s">
        <v>5776</v>
      </c>
      <c r="B2060" s="780">
        <v>2059</v>
      </c>
      <c r="C2060" s="69" t="s">
        <v>5791</v>
      </c>
      <c r="D2060" s="537" t="s">
        <v>72</v>
      </c>
      <c r="E2060" s="41"/>
      <c r="F2060" s="46" t="s">
        <v>5782</v>
      </c>
      <c r="G2060" s="171" t="s">
        <v>11016</v>
      </c>
      <c r="H2060" s="16" t="s">
        <v>5792</v>
      </c>
      <c r="I2060" s="16" t="s">
        <v>5793</v>
      </c>
      <c r="J2060" s="16">
        <v>2021</v>
      </c>
      <c r="K2060" s="54" t="s">
        <v>25</v>
      </c>
      <c r="L2060" s="188" t="s">
        <v>31</v>
      </c>
      <c r="M2060" s="16" t="s">
        <v>5795</v>
      </c>
      <c r="N2060" s="16" t="s">
        <v>43</v>
      </c>
    </row>
    <row r="2061" spans="1:14" ht="15" customHeight="1">
      <c r="A2061" s="150"/>
      <c r="B2061" s="781"/>
      <c r="C2061" s="152"/>
      <c r="D2061" s="696"/>
      <c r="E2061" s="153"/>
      <c r="F2061" s="154"/>
      <c r="G2061" s="189"/>
      <c r="H2061" s="65"/>
      <c r="I2061" s="65"/>
      <c r="J2061" s="65"/>
      <c r="K2061" s="65"/>
      <c r="L2061" s="65"/>
      <c r="M2061" s="65"/>
      <c r="N2061" s="65"/>
    </row>
    <row r="2062" spans="1:14" ht="15" customHeight="1">
      <c r="A2062" s="150"/>
      <c r="B2062" s="781"/>
      <c r="C2062" s="152"/>
      <c r="D2062" s="696"/>
      <c r="E2062" s="153"/>
      <c r="F2062" s="154"/>
      <c r="G2062" s="189"/>
      <c r="H2062" s="65"/>
      <c r="I2062" s="65"/>
      <c r="J2062" s="65"/>
      <c r="K2062" s="65"/>
      <c r="L2062" s="65"/>
      <c r="M2062" s="65"/>
      <c r="N2062" s="65"/>
    </row>
    <row r="2063" spans="1:14" ht="15" customHeight="1">
      <c r="A2063" s="150"/>
      <c r="B2063" s="781"/>
      <c r="C2063" s="155"/>
      <c r="D2063" s="696"/>
      <c r="E2063" s="155"/>
      <c r="F2063" s="156"/>
      <c r="G2063" s="190"/>
      <c r="H2063" s="156"/>
      <c r="I2063" s="156"/>
      <c r="J2063" s="156"/>
      <c r="K2063" s="156"/>
      <c r="L2063" s="158"/>
      <c r="M2063" s="156"/>
      <c r="N2063" s="155"/>
    </row>
    <row r="2064" spans="1:14" ht="15" customHeight="1">
      <c r="A2064" s="150"/>
      <c r="B2064" s="781"/>
      <c r="C2064" s="155"/>
      <c r="D2064" s="696"/>
      <c r="E2064" s="155"/>
      <c r="F2064" s="156"/>
      <c r="G2064" s="190"/>
      <c r="H2064" s="156"/>
      <c r="I2064" s="156"/>
      <c r="J2064" s="156"/>
      <c r="K2064" s="156"/>
      <c r="L2064" s="158"/>
      <c r="M2064" s="156"/>
      <c r="N2064" s="155"/>
    </row>
    <row r="2065" spans="1:14" ht="15" customHeight="1">
      <c r="A2065" s="150"/>
      <c r="B2065" s="781"/>
      <c r="C2065" s="155"/>
      <c r="D2065" s="696"/>
      <c r="E2065" s="155"/>
      <c r="F2065" s="156"/>
      <c r="G2065" s="190"/>
      <c r="H2065" s="156"/>
      <c r="I2065" s="156"/>
      <c r="J2065" s="156"/>
      <c r="K2065" s="156"/>
      <c r="L2065" s="158"/>
      <c r="M2065" s="156"/>
      <c r="N2065" s="155"/>
    </row>
    <row r="2066" spans="1:14" ht="15" customHeight="1">
      <c r="A2066" s="150"/>
      <c r="B2066" s="781"/>
      <c r="C2066" s="155"/>
      <c r="D2066" s="696"/>
      <c r="E2066" s="155"/>
      <c r="F2066" s="156"/>
      <c r="G2066" s="190"/>
      <c r="H2066" s="156"/>
      <c r="I2066" s="156"/>
      <c r="J2066" s="156"/>
      <c r="K2066" s="156"/>
      <c r="L2066" s="158"/>
      <c r="M2066" s="156"/>
      <c r="N2066" s="155"/>
    </row>
    <row r="2067" spans="1:14" ht="15" customHeight="1">
      <c r="A2067" s="150"/>
      <c r="B2067" s="781"/>
      <c r="C2067" s="155"/>
      <c r="D2067" s="696"/>
      <c r="E2067" s="155"/>
      <c r="F2067" s="156"/>
      <c r="G2067" s="190"/>
      <c r="H2067" s="156"/>
      <c r="I2067" s="156"/>
      <c r="J2067" s="156"/>
      <c r="K2067" s="156"/>
      <c r="L2067" s="158"/>
      <c r="M2067" s="156"/>
      <c r="N2067" s="155"/>
    </row>
    <row r="2068" spans="1:14" ht="15" customHeight="1">
      <c r="A2068" s="150"/>
      <c r="B2068" s="781"/>
      <c r="C2068" s="155"/>
      <c r="D2068" s="696"/>
      <c r="E2068" s="155"/>
      <c r="F2068" s="156"/>
      <c r="G2068" s="190"/>
      <c r="H2068" s="156"/>
      <c r="I2068" s="156"/>
      <c r="J2068" s="156"/>
      <c r="K2068" s="156"/>
      <c r="L2068" s="158"/>
      <c r="M2068" s="156"/>
      <c r="N2068" s="155"/>
    </row>
    <row r="2069" spans="1:14" ht="15" customHeight="1">
      <c r="A2069" s="150"/>
      <c r="B2069" s="781"/>
      <c r="C2069" s="155"/>
      <c r="D2069" s="696"/>
      <c r="E2069" s="155"/>
      <c r="F2069" s="156"/>
      <c r="G2069" s="190"/>
      <c r="H2069" s="156"/>
      <c r="I2069" s="156"/>
      <c r="J2069" s="156"/>
      <c r="K2069" s="156"/>
      <c r="L2069" s="158"/>
      <c r="M2069" s="156"/>
      <c r="N2069" s="155"/>
    </row>
    <row r="2070" spans="1:14" ht="15" customHeight="1">
      <c r="A2070" s="150"/>
      <c r="B2070" s="781"/>
      <c r="C2070" s="155"/>
      <c r="D2070" s="696"/>
      <c r="E2070" s="155"/>
      <c r="F2070" s="156"/>
      <c r="G2070" s="190"/>
      <c r="H2070" s="156"/>
      <c r="I2070" s="156"/>
      <c r="J2070" s="156"/>
      <c r="K2070" s="156"/>
      <c r="L2070" s="158"/>
      <c r="M2070" s="156"/>
      <c r="N2070" s="155"/>
    </row>
    <row r="2071" spans="1:14" ht="15" customHeight="1">
      <c r="A2071" s="150"/>
      <c r="B2071" s="781"/>
      <c r="C2071" s="155"/>
      <c r="D2071" s="696"/>
      <c r="E2071" s="155"/>
      <c r="F2071" s="156"/>
      <c r="G2071" s="190"/>
      <c r="H2071" s="156"/>
      <c r="I2071" s="156"/>
      <c r="J2071" s="156"/>
      <c r="K2071" s="156"/>
      <c r="L2071" s="158"/>
      <c r="M2071" s="156"/>
      <c r="N2071" s="155"/>
    </row>
    <row r="2072" spans="1:14" ht="15" customHeight="1">
      <c r="A2072" s="150"/>
      <c r="B2072" s="781"/>
      <c r="C2072" s="155"/>
      <c r="D2072" s="696"/>
      <c r="E2072" s="155"/>
      <c r="F2072" s="156"/>
      <c r="G2072" s="190"/>
      <c r="H2072" s="156"/>
      <c r="I2072" s="156"/>
      <c r="J2072" s="156"/>
      <c r="K2072" s="156"/>
      <c r="L2072" s="158"/>
      <c r="M2072" s="156"/>
      <c r="N2072" s="155"/>
    </row>
    <row r="2073" spans="1:14" ht="15" customHeight="1">
      <c r="A2073" s="150"/>
      <c r="B2073" s="781"/>
      <c r="C2073" s="155"/>
      <c r="D2073" s="696"/>
      <c r="E2073" s="155"/>
      <c r="F2073" s="156"/>
      <c r="G2073" s="190"/>
      <c r="H2073" s="156"/>
      <c r="I2073" s="156"/>
      <c r="J2073" s="156"/>
      <c r="K2073" s="156"/>
      <c r="L2073" s="158"/>
      <c r="M2073" s="156"/>
      <c r="N2073" s="155"/>
    </row>
    <row r="2074" spans="1:14" ht="15" customHeight="1">
      <c r="A2074" s="150"/>
      <c r="B2074" s="781"/>
      <c r="C2074" s="155"/>
      <c r="D2074" s="696"/>
      <c r="E2074" s="155"/>
      <c r="F2074" s="156"/>
      <c r="G2074" s="190"/>
      <c r="H2074" s="156"/>
      <c r="I2074" s="156"/>
      <c r="J2074" s="156"/>
      <c r="K2074" s="156"/>
      <c r="L2074" s="158"/>
      <c r="M2074" s="156"/>
      <c r="N2074" s="155"/>
    </row>
    <row r="2075" spans="1:14" ht="15" customHeight="1">
      <c r="A2075" s="150"/>
      <c r="B2075" s="781"/>
      <c r="C2075" s="155"/>
      <c r="D2075" s="696"/>
      <c r="E2075" s="155"/>
      <c r="F2075" s="156"/>
      <c r="G2075" s="190"/>
      <c r="H2075" s="156"/>
      <c r="I2075" s="156"/>
      <c r="J2075" s="156"/>
      <c r="K2075" s="156"/>
      <c r="L2075" s="158"/>
      <c r="M2075" s="156"/>
      <c r="N2075" s="155"/>
    </row>
    <row r="2076" spans="1:14" ht="15" customHeight="1">
      <c r="A2076" s="150"/>
      <c r="B2076" s="781"/>
      <c r="C2076" s="155"/>
      <c r="D2076" s="696"/>
      <c r="E2076" s="155"/>
      <c r="F2076" s="156"/>
      <c r="G2076" s="190"/>
      <c r="H2076" s="156"/>
      <c r="I2076" s="156"/>
      <c r="J2076" s="156"/>
      <c r="K2076" s="156"/>
      <c r="L2076" s="158"/>
      <c r="M2076" s="156"/>
      <c r="N2076" s="155"/>
    </row>
    <row r="2077" spans="1:14" ht="15" customHeight="1">
      <c r="A2077" s="150"/>
      <c r="B2077" s="781"/>
      <c r="C2077" s="155"/>
      <c r="D2077" s="696"/>
      <c r="E2077" s="155"/>
      <c r="F2077" s="156"/>
      <c r="G2077" s="190"/>
      <c r="H2077" s="156"/>
      <c r="I2077" s="156"/>
      <c r="J2077" s="156"/>
      <c r="K2077" s="156"/>
      <c r="L2077" s="158"/>
      <c r="M2077" s="156"/>
      <c r="N2077" s="155"/>
    </row>
    <row r="2078" spans="1:14" ht="15" customHeight="1">
      <c r="A2078" s="150"/>
      <c r="B2078" s="781"/>
      <c r="C2078" s="155"/>
      <c r="D2078" s="696"/>
      <c r="E2078" s="155"/>
      <c r="F2078" s="156"/>
      <c r="G2078" s="190"/>
      <c r="H2078" s="156"/>
      <c r="I2078" s="156"/>
      <c r="J2078" s="156"/>
      <c r="K2078" s="156"/>
      <c r="L2078" s="158"/>
      <c r="M2078" s="156"/>
      <c r="N2078" s="155"/>
    </row>
    <row r="2079" spans="1:14" ht="15" customHeight="1">
      <c r="A2079" s="150"/>
      <c r="B2079" s="781"/>
      <c r="C2079" s="155"/>
      <c r="D2079" s="696"/>
      <c r="E2079" s="155"/>
      <c r="F2079" s="156"/>
      <c r="G2079" s="190"/>
      <c r="H2079" s="156"/>
      <c r="I2079" s="156"/>
      <c r="J2079" s="156"/>
      <c r="K2079" s="156"/>
      <c r="L2079" s="158"/>
      <c r="M2079" s="156"/>
      <c r="N2079" s="155"/>
    </row>
    <row r="2080" spans="1:14" ht="15" customHeight="1">
      <c r="A2080" s="150"/>
      <c r="B2080" s="781"/>
      <c r="C2080" s="155"/>
      <c r="D2080" s="696"/>
      <c r="E2080" s="155"/>
      <c r="F2080" s="156"/>
      <c r="G2080" s="190"/>
      <c r="H2080" s="156"/>
      <c r="I2080" s="156"/>
      <c r="J2080" s="156"/>
      <c r="K2080" s="156"/>
      <c r="L2080" s="158"/>
      <c r="M2080" s="156"/>
      <c r="N2080" s="155"/>
    </row>
    <row r="2081" spans="1:14" ht="15" customHeight="1">
      <c r="A2081" s="150"/>
      <c r="B2081" s="781"/>
      <c r="C2081" s="155"/>
      <c r="D2081" s="696"/>
      <c r="E2081" s="155"/>
      <c r="F2081" s="156"/>
      <c r="G2081" s="190"/>
      <c r="H2081" s="156"/>
      <c r="I2081" s="156"/>
      <c r="J2081" s="156"/>
      <c r="K2081" s="156"/>
      <c r="L2081" s="158"/>
      <c r="M2081" s="156"/>
      <c r="N2081" s="155"/>
    </row>
    <row r="2082" spans="1:14" ht="15" customHeight="1">
      <c r="A2082" s="150"/>
      <c r="B2082" s="781"/>
      <c r="C2082" s="155"/>
      <c r="D2082" s="696"/>
      <c r="E2082" s="155"/>
      <c r="F2082" s="156"/>
      <c r="G2082" s="190"/>
      <c r="H2082" s="156"/>
      <c r="I2082" s="156"/>
      <c r="J2082" s="156"/>
      <c r="K2082" s="156"/>
      <c r="L2082" s="158"/>
      <c r="M2082" s="156"/>
      <c r="N2082" s="155"/>
    </row>
    <row r="2083" spans="1:14" ht="15" customHeight="1">
      <c r="A2083" s="150"/>
      <c r="B2083" s="781"/>
      <c r="C2083" s="155"/>
      <c r="D2083" s="696"/>
      <c r="E2083" s="155"/>
      <c r="F2083" s="156"/>
      <c r="G2083" s="190"/>
      <c r="H2083" s="156"/>
      <c r="I2083" s="156"/>
      <c r="J2083" s="156"/>
      <c r="K2083" s="156"/>
      <c r="L2083" s="158"/>
      <c r="M2083" s="156"/>
      <c r="N2083" s="155"/>
    </row>
    <row r="2084" spans="1:14" ht="15" customHeight="1">
      <c r="A2084" s="150"/>
      <c r="B2084" s="781"/>
      <c r="C2084" s="155"/>
      <c r="D2084" s="696"/>
      <c r="E2084" s="155"/>
      <c r="F2084" s="156"/>
      <c r="G2084" s="190"/>
      <c r="H2084" s="156"/>
      <c r="I2084" s="156"/>
      <c r="J2084" s="156"/>
      <c r="K2084" s="156"/>
      <c r="L2084" s="158"/>
      <c r="M2084" s="156"/>
      <c r="N2084" s="155"/>
    </row>
    <row r="2085" spans="1:14" ht="15" customHeight="1">
      <c r="A2085" s="150"/>
      <c r="B2085" s="781"/>
      <c r="C2085" s="155"/>
      <c r="D2085" s="696"/>
      <c r="E2085" s="155"/>
      <c r="F2085" s="156"/>
      <c r="G2085" s="190"/>
      <c r="H2085" s="156"/>
      <c r="I2085" s="156"/>
      <c r="J2085" s="156"/>
      <c r="K2085" s="156"/>
      <c r="L2085" s="158"/>
      <c r="M2085" s="156"/>
      <c r="N2085" s="155"/>
    </row>
    <row r="2086" spans="1:14" ht="15" customHeight="1">
      <c r="A2086" s="150"/>
      <c r="B2086" s="781"/>
      <c r="C2086" s="155"/>
      <c r="D2086" s="696"/>
      <c r="E2086" s="155"/>
      <c r="F2086" s="156"/>
      <c r="G2086" s="190"/>
      <c r="H2086" s="156"/>
      <c r="I2086" s="156"/>
      <c r="J2086" s="156"/>
      <c r="K2086" s="156"/>
      <c r="L2086" s="158"/>
      <c r="M2086" s="156"/>
      <c r="N2086" s="155"/>
    </row>
    <row r="2087" spans="1:14" ht="15" customHeight="1">
      <c r="A2087" s="150"/>
      <c r="B2087" s="781"/>
      <c r="C2087" s="155"/>
      <c r="D2087" s="696"/>
      <c r="E2087" s="155"/>
      <c r="F2087" s="156"/>
      <c r="G2087" s="190"/>
      <c r="H2087" s="156"/>
      <c r="I2087" s="156"/>
      <c r="J2087" s="156"/>
      <c r="K2087" s="156"/>
      <c r="L2087" s="158"/>
      <c r="M2087" s="156"/>
      <c r="N2087" s="155"/>
    </row>
    <row r="2088" spans="1:14" ht="15" customHeight="1">
      <c r="A2088" s="150"/>
      <c r="B2088" s="781"/>
      <c r="C2088" s="155"/>
      <c r="D2088" s="696"/>
      <c r="E2088" s="155"/>
      <c r="F2088" s="156"/>
      <c r="G2088" s="190"/>
      <c r="H2088" s="156"/>
      <c r="I2088" s="156"/>
      <c r="J2088" s="156"/>
      <c r="K2088" s="156"/>
      <c r="L2088" s="158"/>
      <c r="M2088" s="156"/>
      <c r="N2088" s="155"/>
    </row>
    <row r="2089" spans="1:14" ht="15" customHeight="1">
      <c r="A2089" s="150"/>
      <c r="B2089" s="781"/>
      <c r="C2089" s="155"/>
      <c r="D2089" s="696"/>
      <c r="E2089" s="155"/>
      <c r="F2089" s="156"/>
      <c r="G2089" s="190"/>
      <c r="H2089" s="156"/>
      <c r="I2089" s="156"/>
      <c r="J2089" s="156"/>
      <c r="K2089" s="156"/>
      <c r="L2089" s="158"/>
      <c r="M2089" s="156"/>
      <c r="N2089" s="155"/>
    </row>
    <row r="2090" spans="1:14" ht="15" customHeight="1">
      <c r="A2090" s="150"/>
      <c r="B2090" s="781"/>
      <c r="C2090" s="155"/>
      <c r="D2090" s="696"/>
      <c r="E2090" s="155"/>
      <c r="F2090" s="156"/>
      <c r="G2090" s="190"/>
      <c r="H2090" s="156"/>
      <c r="I2090" s="156"/>
      <c r="J2090" s="156"/>
      <c r="K2090" s="156"/>
      <c r="L2090" s="158"/>
      <c r="M2090" s="156"/>
      <c r="N2090" s="155"/>
    </row>
    <row r="2091" spans="1:14" ht="15" customHeight="1">
      <c r="A2091" s="150"/>
      <c r="B2091" s="781"/>
      <c r="C2091" s="155"/>
      <c r="D2091" s="696"/>
      <c r="E2091" s="155"/>
      <c r="F2091" s="156"/>
      <c r="G2091" s="190"/>
      <c r="H2091" s="156"/>
      <c r="I2091" s="156"/>
      <c r="J2091" s="156"/>
      <c r="K2091" s="156"/>
      <c r="L2091" s="158"/>
      <c r="M2091" s="156"/>
      <c r="N2091" s="155"/>
    </row>
    <row r="2092" spans="1:14" ht="15" customHeight="1">
      <c r="A2092" s="150"/>
      <c r="B2092" s="781"/>
      <c r="C2092" s="155"/>
      <c r="D2092" s="696"/>
      <c r="E2092" s="155"/>
      <c r="F2092" s="156"/>
      <c r="G2092" s="190"/>
      <c r="H2092" s="156"/>
      <c r="I2092" s="156"/>
      <c r="J2092" s="156"/>
      <c r="K2092" s="156"/>
      <c r="L2092" s="158"/>
      <c r="M2092" s="156"/>
      <c r="N2092" s="155"/>
    </row>
    <row r="2093" spans="1:14" ht="15" customHeight="1">
      <c r="A2093" s="150"/>
      <c r="B2093" s="781"/>
      <c r="C2093" s="155"/>
      <c r="D2093" s="696"/>
      <c r="E2093" s="155"/>
      <c r="F2093" s="156"/>
      <c r="G2093" s="190"/>
      <c r="H2093" s="156"/>
      <c r="I2093" s="156"/>
      <c r="J2093" s="156"/>
      <c r="K2093" s="156"/>
      <c r="L2093" s="158"/>
      <c r="M2093" s="156"/>
      <c r="N2093" s="155"/>
    </row>
    <row r="2094" spans="1:14" ht="15" customHeight="1">
      <c r="A2094" s="150"/>
      <c r="B2094" s="781"/>
      <c r="C2094" s="155"/>
      <c r="D2094" s="696"/>
      <c r="E2094" s="155"/>
      <c r="F2094" s="156"/>
      <c r="G2094" s="190"/>
      <c r="H2094" s="156"/>
      <c r="I2094" s="156"/>
      <c r="J2094" s="156"/>
      <c r="K2094" s="156"/>
      <c r="L2094" s="158"/>
      <c r="M2094" s="156"/>
      <c r="N2094" s="155"/>
    </row>
    <row r="2095" spans="1:14" ht="15" customHeight="1">
      <c r="A2095" s="150"/>
      <c r="B2095" s="781"/>
      <c r="C2095" s="152"/>
      <c r="D2095" s="696"/>
      <c r="E2095" s="153"/>
      <c r="F2095" s="154"/>
      <c r="G2095" s="189"/>
      <c r="H2095" s="65"/>
      <c r="I2095" s="65"/>
      <c r="J2095" s="65"/>
      <c r="K2095" s="65"/>
      <c r="L2095" s="65"/>
      <c r="M2095" s="65"/>
      <c r="N2095" s="65"/>
    </row>
    <row r="2096" spans="1:14" ht="15" customHeight="1">
      <c r="A2096" s="150"/>
      <c r="B2096" s="781"/>
      <c r="C2096" s="152"/>
      <c r="D2096" s="696"/>
      <c r="E2096" s="153"/>
      <c r="F2096" s="154"/>
      <c r="G2096" s="189"/>
      <c r="H2096" s="65"/>
      <c r="I2096" s="65"/>
      <c r="J2096" s="65"/>
      <c r="K2096" s="65"/>
      <c r="L2096" s="65"/>
      <c r="M2096" s="65"/>
      <c r="N2096" s="65"/>
    </row>
    <row r="2097" spans="1:14" ht="15" customHeight="1">
      <c r="A2097" s="150"/>
      <c r="B2097" s="781"/>
      <c r="C2097" s="152"/>
      <c r="D2097" s="696"/>
      <c r="E2097" s="153"/>
      <c r="F2097" s="154"/>
      <c r="G2097" s="189"/>
      <c r="H2097" s="65"/>
      <c r="I2097" s="65"/>
      <c r="J2097" s="65"/>
      <c r="K2097" s="65"/>
      <c r="L2097" s="65"/>
      <c r="M2097" s="65"/>
      <c r="N2097" s="65"/>
    </row>
    <row r="2098" spans="1:14" ht="15" customHeight="1">
      <c r="A2098" s="150"/>
      <c r="B2098" s="781"/>
      <c r="C2098" s="152"/>
      <c r="D2098" s="696"/>
      <c r="E2098" s="153"/>
      <c r="F2098" s="154"/>
      <c r="G2098" s="189"/>
      <c r="H2098" s="65"/>
      <c r="I2098" s="65"/>
      <c r="J2098" s="65"/>
      <c r="K2098" s="65"/>
      <c r="L2098" s="65"/>
      <c r="M2098" s="65"/>
      <c r="N2098" s="65"/>
    </row>
    <row r="2099" spans="1:14" ht="15" customHeight="1">
      <c r="A2099" s="150"/>
      <c r="B2099" s="781"/>
      <c r="C2099" s="152"/>
      <c r="D2099" s="696"/>
      <c r="E2099" s="153"/>
      <c r="F2099" s="154"/>
      <c r="G2099" s="189"/>
      <c r="H2099" s="65"/>
      <c r="I2099" s="65"/>
      <c r="J2099" s="65"/>
      <c r="K2099" s="65"/>
      <c r="L2099" s="65"/>
      <c r="M2099" s="65"/>
      <c r="N2099" s="65"/>
    </row>
    <row r="2100" spans="1:14" ht="15" customHeight="1">
      <c r="A2100" s="150"/>
      <c r="B2100" s="781"/>
      <c r="C2100" s="152"/>
      <c r="D2100" s="696"/>
      <c r="E2100" s="153"/>
      <c r="F2100" s="154"/>
      <c r="G2100" s="189"/>
      <c r="H2100" s="65"/>
      <c r="I2100" s="65"/>
      <c r="J2100" s="65"/>
      <c r="K2100" s="65"/>
      <c r="L2100" s="65"/>
      <c r="M2100" s="65"/>
      <c r="N2100" s="65"/>
    </row>
    <row r="2101" spans="1:14" ht="15" customHeight="1">
      <c r="A2101" s="150"/>
      <c r="B2101" s="781"/>
      <c r="C2101" s="152"/>
      <c r="D2101" s="696"/>
      <c r="E2101" s="153"/>
      <c r="F2101" s="154"/>
      <c r="G2101" s="189"/>
      <c r="H2101" s="65"/>
      <c r="I2101" s="65"/>
      <c r="J2101" s="65"/>
      <c r="K2101" s="65"/>
      <c r="L2101" s="65"/>
      <c r="M2101" s="65"/>
      <c r="N2101" s="65"/>
    </row>
    <row r="2102" spans="1:14" ht="15" customHeight="1">
      <c r="A2102" s="150"/>
      <c r="B2102" s="781"/>
      <c r="C2102" s="152"/>
      <c r="D2102" s="696"/>
      <c r="E2102" s="153"/>
      <c r="F2102" s="154"/>
      <c r="G2102" s="189"/>
      <c r="H2102" s="65"/>
      <c r="I2102" s="65"/>
      <c r="J2102" s="65"/>
      <c r="K2102" s="65"/>
      <c r="L2102" s="65"/>
      <c r="M2102" s="65"/>
      <c r="N2102" s="65"/>
    </row>
    <row r="2103" spans="1:14" ht="15" customHeight="1">
      <c r="A2103" s="150"/>
      <c r="B2103" s="781"/>
      <c r="C2103" s="152"/>
      <c r="D2103" s="696"/>
      <c r="E2103" s="153"/>
      <c r="F2103" s="154"/>
      <c r="G2103" s="189"/>
      <c r="H2103" s="65"/>
      <c r="I2103" s="65"/>
      <c r="J2103" s="65"/>
      <c r="K2103" s="65"/>
      <c r="L2103" s="65"/>
      <c r="M2103" s="65"/>
      <c r="N2103" s="65"/>
    </row>
    <row r="2104" spans="1:14" ht="15" customHeight="1">
      <c r="A2104" s="150"/>
      <c r="B2104" s="781"/>
      <c r="C2104" s="152"/>
      <c r="D2104" s="696"/>
      <c r="E2104" s="153"/>
      <c r="F2104" s="154"/>
      <c r="G2104" s="189"/>
      <c r="H2104" s="65"/>
      <c r="I2104" s="65"/>
      <c r="J2104" s="65"/>
      <c r="K2104" s="65"/>
      <c r="L2104" s="65"/>
      <c r="M2104" s="65"/>
      <c r="N2104" s="65"/>
    </row>
    <row r="2105" spans="1:14" ht="15" customHeight="1">
      <c r="A2105" s="150"/>
      <c r="B2105" s="781"/>
      <c r="C2105" s="152"/>
      <c r="D2105" s="696"/>
      <c r="E2105" s="153"/>
      <c r="F2105" s="154"/>
      <c r="G2105" s="189"/>
      <c r="H2105" s="65"/>
      <c r="I2105" s="65"/>
      <c r="J2105" s="65"/>
      <c r="K2105" s="65"/>
      <c r="L2105" s="65"/>
      <c r="M2105" s="65"/>
      <c r="N2105" s="65"/>
    </row>
    <row r="2106" spans="1:14" ht="15" customHeight="1">
      <c r="A2106" s="150"/>
      <c r="B2106" s="781"/>
      <c r="C2106" s="152"/>
      <c r="D2106" s="696"/>
      <c r="E2106" s="153"/>
      <c r="F2106" s="154"/>
      <c r="G2106" s="189"/>
      <c r="H2106" s="65"/>
      <c r="I2106" s="65"/>
      <c r="J2106" s="65"/>
      <c r="K2106" s="65"/>
      <c r="L2106" s="65"/>
      <c r="M2106" s="65"/>
      <c r="N2106" s="65"/>
    </row>
    <row r="2107" spans="1:14" ht="15" customHeight="1">
      <c r="A2107" s="150"/>
      <c r="B2107" s="781"/>
      <c r="C2107" s="152"/>
      <c r="D2107" s="696"/>
      <c r="E2107" s="153"/>
      <c r="F2107" s="154"/>
      <c r="G2107" s="189"/>
      <c r="H2107" s="65"/>
      <c r="I2107" s="65"/>
      <c r="J2107" s="65"/>
      <c r="K2107" s="65"/>
      <c r="L2107" s="65"/>
      <c r="M2107" s="65"/>
      <c r="N2107" s="65"/>
    </row>
    <row r="2108" spans="1:14" ht="15" customHeight="1">
      <c r="A2108" s="150"/>
      <c r="B2108" s="781"/>
      <c r="C2108" s="152"/>
      <c r="D2108" s="696"/>
      <c r="E2108" s="153"/>
      <c r="F2108" s="154"/>
      <c r="G2108" s="189"/>
      <c r="H2108" s="65"/>
      <c r="I2108" s="65"/>
      <c r="J2108" s="65"/>
      <c r="K2108" s="65"/>
      <c r="L2108" s="65"/>
      <c r="M2108" s="65"/>
      <c r="N2108" s="65"/>
    </row>
    <row r="2109" spans="1:14" ht="15" customHeight="1">
      <c r="A2109" s="150"/>
      <c r="B2109" s="781"/>
      <c r="C2109" s="152"/>
      <c r="D2109" s="696"/>
      <c r="E2109" s="153"/>
      <c r="F2109" s="154"/>
      <c r="G2109" s="189"/>
      <c r="H2109" s="65"/>
      <c r="I2109" s="65"/>
      <c r="J2109" s="65"/>
      <c r="K2109" s="65"/>
      <c r="L2109" s="65"/>
      <c r="M2109" s="65"/>
      <c r="N2109" s="65"/>
    </row>
    <row r="2110" spans="1:14" ht="15" customHeight="1">
      <c r="A2110" s="150"/>
      <c r="B2110" s="781"/>
      <c r="C2110" s="152"/>
      <c r="D2110" s="696"/>
      <c r="E2110" s="153"/>
      <c r="F2110" s="154"/>
      <c r="G2110" s="189"/>
      <c r="H2110" s="65"/>
      <c r="I2110" s="65"/>
      <c r="J2110" s="65"/>
      <c r="K2110" s="65"/>
      <c r="L2110" s="65"/>
      <c r="M2110" s="65"/>
      <c r="N2110" s="65"/>
    </row>
    <row r="2111" spans="1:14" ht="15" customHeight="1">
      <c r="A2111" s="150"/>
      <c r="B2111" s="781"/>
      <c r="C2111" s="152"/>
      <c r="D2111" s="696"/>
      <c r="E2111" s="153"/>
      <c r="F2111" s="154"/>
      <c r="G2111" s="189"/>
      <c r="H2111" s="65"/>
      <c r="I2111" s="65"/>
      <c r="J2111" s="65"/>
      <c r="K2111" s="65"/>
      <c r="L2111" s="65"/>
      <c r="M2111" s="65"/>
      <c r="N2111" s="65"/>
    </row>
    <row r="2112" spans="1:14" ht="15" customHeight="1">
      <c r="A2112" s="150"/>
      <c r="B2112" s="781"/>
      <c r="C2112" s="152"/>
      <c r="D2112" s="696"/>
      <c r="E2112" s="153"/>
      <c r="F2112" s="154"/>
      <c r="G2112" s="189"/>
      <c r="H2112" s="65"/>
      <c r="I2112" s="65"/>
      <c r="J2112" s="65"/>
      <c r="K2112" s="65"/>
      <c r="L2112" s="65"/>
      <c r="M2112" s="65"/>
      <c r="N2112" s="65"/>
    </row>
    <row r="2113" spans="1:14" ht="15" customHeight="1">
      <c r="A2113" s="150"/>
      <c r="B2113" s="781"/>
      <c r="C2113" s="152"/>
      <c r="D2113" s="696"/>
      <c r="E2113" s="153"/>
      <c r="F2113" s="154"/>
      <c r="G2113" s="189"/>
      <c r="H2113" s="65"/>
      <c r="I2113" s="65"/>
      <c r="J2113" s="65"/>
      <c r="K2113" s="65"/>
      <c r="L2113" s="65"/>
      <c r="M2113" s="65"/>
      <c r="N2113" s="65"/>
    </row>
    <row r="2114" spans="1:14" ht="15" customHeight="1">
      <c r="A2114" s="150"/>
      <c r="B2114" s="781"/>
      <c r="C2114" s="152"/>
      <c r="D2114" s="696"/>
      <c r="E2114" s="153"/>
      <c r="F2114" s="154"/>
      <c r="G2114" s="189"/>
      <c r="H2114" s="65"/>
      <c r="I2114" s="65"/>
      <c r="J2114" s="65"/>
      <c r="K2114" s="65"/>
      <c r="L2114" s="65"/>
      <c r="M2114" s="65"/>
      <c r="N2114" s="65"/>
    </row>
    <row r="2115" spans="1:14" ht="15" customHeight="1">
      <c r="A2115" s="150"/>
      <c r="B2115" s="781"/>
      <c r="C2115" s="152"/>
      <c r="D2115" s="696"/>
      <c r="E2115" s="153"/>
      <c r="F2115" s="154"/>
      <c r="G2115" s="189"/>
      <c r="H2115" s="65"/>
      <c r="I2115" s="65"/>
      <c r="J2115" s="65"/>
      <c r="K2115" s="65"/>
      <c r="L2115" s="65"/>
      <c r="M2115" s="65"/>
      <c r="N2115" s="65"/>
    </row>
    <row r="2116" spans="1:14" ht="15" customHeight="1">
      <c r="A2116" s="150"/>
      <c r="B2116" s="781"/>
      <c r="C2116" s="152"/>
      <c r="D2116" s="696"/>
      <c r="E2116" s="153"/>
      <c r="F2116" s="154"/>
      <c r="G2116" s="189"/>
      <c r="H2116" s="65"/>
      <c r="I2116" s="65"/>
      <c r="J2116" s="65"/>
      <c r="K2116" s="65"/>
      <c r="L2116" s="65"/>
      <c r="M2116" s="65"/>
      <c r="N2116" s="65"/>
    </row>
    <row r="2117" spans="1:14" ht="15" customHeight="1">
      <c r="A2117" s="150"/>
      <c r="B2117" s="781"/>
      <c r="C2117" s="152"/>
      <c r="D2117" s="696"/>
      <c r="E2117" s="153"/>
      <c r="F2117" s="154"/>
      <c r="G2117" s="189"/>
      <c r="H2117" s="65"/>
      <c r="I2117" s="65"/>
      <c r="J2117" s="65"/>
      <c r="K2117" s="65"/>
      <c r="L2117" s="65"/>
      <c r="M2117" s="65"/>
      <c r="N2117" s="65"/>
    </row>
    <row r="2118" spans="1:14" ht="15" customHeight="1">
      <c r="A2118" s="150"/>
      <c r="B2118" s="781"/>
      <c r="C2118" s="152"/>
      <c r="D2118" s="696"/>
      <c r="E2118" s="153"/>
      <c r="F2118" s="154"/>
      <c r="G2118" s="189"/>
      <c r="H2118" s="65"/>
      <c r="I2118" s="65"/>
      <c r="J2118" s="65"/>
      <c r="K2118" s="65"/>
      <c r="L2118" s="65"/>
      <c r="M2118" s="65"/>
      <c r="N2118" s="65"/>
    </row>
    <row r="2119" spans="1:14" ht="15" customHeight="1">
      <c r="A2119" s="150"/>
      <c r="B2119" s="781"/>
      <c r="C2119" s="152"/>
      <c r="D2119" s="696"/>
      <c r="E2119" s="153"/>
      <c r="F2119" s="154"/>
      <c r="G2119" s="189"/>
      <c r="H2119" s="65"/>
      <c r="I2119" s="65"/>
      <c r="J2119" s="65"/>
      <c r="K2119" s="65"/>
      <c r="L2119" s="65"/>
      <c r="M2119" s="65"/>
      <c r="N2119" s="65"/>
    </row>
    <row r="2120" spans="1:14" ht="15" customHeight="1">
      <c r="A2120" s="150"/>
      <c r="B2120" s="781"/>
      <c r="C2120" s="152"/>
      <c r="D2120" s="696"/>
      <c r="E2120" s="153"/>
      <c r="F2120" s="154"/>
      <c r="G2120" s="189"/>
      <c r="H2120" s="65"/>
      <c r="I2120" s="65"/>
      <c r="J2120" s="65"/>
      <c r="K2120" s="65"/>
      <c r="L2120" s="65"/>
      <c r="M2120" s="65"/>
      <c r="N2120" s="65"/>
    </row>
    <row r="2121" spans="1:14" ht="15" customHeight="1">
      <c r="A2121" s="150"/>
      <c r="B2121" s="781"/>
      <c r="C2121" s="152"/>
      <c r="D2121" s="696"/>
      <c r="E2121" s="153"/>
      <c r="F2121" s="154"/>
      <c r="G2121" s="189"/>
      <c r="H2121" s="65"/>
      <c r="I2121" s="65"/>
      <c r="J2121" s="65"/>
      <c r="K2121" s="65"/>
      <c r="L2121" s="65"/>
      <c r="M2121" s="65"/>
      <c r="N2121" s="65"/>
    </row>
    <row r="2122" spans="1:14" ht="15" customHeight="1">
      <c r="A2122" s="150"/>
      <c r="B2122" s="781"/>
      <c r="C2122" s="152"/>
      <c r="D2122" s="696"/>
      <c r="E2122" s="153"/>
      <c r="F2122" s="154"/>
      <c r="G2122" s="189"/>
      <c r="H2122" s="65"/>
      <c r="I2122" s="65"/>
      <c r="J2122" s="65"/>
      <c r="K2122" s="65"/>
      <c r="L2122" s="65"/>
      <c r="M2122" s="65"/>
      <c r="N2122" s="65"/>
    </row>
    <row r="2123" spans="1:14" ht="15" customHeight="1">
      <c r="A2123" s="150"/>
      <c r="B2123" s="781"/>
      <c r="C2123" s="152"/>
      <c r="D2123" s="696"/>
      <c r="E2123" s="153"/>
      <c r="F2123" s="154"/>
      <c r="G2123" s="189"/>
      <c r="H2123" s="65"/>
      <c r="I2123" s="65"/>
      <c r="J2123" s="65"/>
      <c r="K2123" s="65"/>
      <c r="L2123" s="65"/>
      <c r="M2123" s="65"/>
      <c r="N2123" s="65"/>
    </row>
    <row r="2124" spans="1:14" ht="15" customHeight="1">
      <c r="A2124" s="150"/>
      <c r="B2124" s="781"/>
      <c r="C2124" s="152"/>
      <c r="D2124" s="696"/>
      <c r="E2124" s="153"/>
      <c r="F2124" s="154"/>
      <c r="G2124" s="189"/>
      <c r="H2124" s="65"/>
      <c r="I2124" s="65"/>
      <c r="J2124" s="65"/>
      <c r="K2124" s="65"/>
      <c r="L2124" s="65"/>
      <c r="M2124" s="65"/>
      <c r="N2124" s="65"/>
    </row>
    <row r="2125" spans="1:14" ht="15" customHeight="1">
      <c r="A2125" s="150"/>
      <c r="B2125" s="781"/>
      <c r="C2125" s="152"/>
      <c r="D2125" s="696"/>
      <c r="E2125" s="153"/>
      <c r="F2125" s="154"/>
      <c r="G2125" s="189"/>
      <c r="H2125" s="65"/>
      <c r="I2125" s="65"/>
      <c r="J2125" s="65"/>
      <c r="K2125" s="65"/>
      <c r="L2125" s="65"/>
      <c r="M2125" s="65"/>
      <c r="N2125" s="65"/>
    </row>
    <row r="2126" spans="1:14" ht="15" customHeight="1">
      <c r="A2126" s="150"/>
      <c r="B2126" s="781"/>
      <c r="C2126" s="152"/>
      <c r="D2126" s="696"/>
      <c r="E2126" s="153"/>
      <c r="F2126" s="154"/>
      <c r="G2126" s="189"/>
      <c r="H2126" s="65"/>
      <c r="I2126" s="65"/>
      <c r="J2126" s="65"/>
      <c r="K2126" s="65"/>
      <c r="L2126" s="65"/>
      <c r="M2126" s="65"/>
      <c r="N2126" s="65"/>
    </row>
    <row r="2127" spans="1:14" ht="15" customHeight="1">
      <c r="A2127" s="150"/>
      <c r="B2127" s="781"/>
      <c r="C2127" s="152"/>
      <c r="D2127" s="696"/>
      <c r="E2127" s="153"/>
      <c r="F2127" s="154"/>
      <c r="G2127" s="189"/>
      <c r="H2127" s="65"/>
      <c r="I2127" s="65"/>
      <c r="J2127" s="65"/>
      <c r="K2127" s="65"/>
      <c r="L2127" s="65"/>
      <c r="M2127" s="65"/>
      <c r="N2127" s="65"/>
    </row>
    <row r="2128" spans="1:14" ht="15" customHeight="1">
      <c r="A2128" s="150"/>
      <c r="B2128" s="781"/>
      <c r="C2128" s="152"/>
      <c r="D2128" s="696"/>
      <c r="E2128" s="153"/>
      <c r="F2128" s="154"/>
      <c r="G2128" s="189"/>
      <c r="H2128" s="65"/>
      <c r="I2128" s="65"/>
      <c r="J2128" s="65"/>
      <c r="K2128" s="65"/>
      <c r="L2128" s="65"/>
      <c r="M2128" s="65"/>
      <c r="N2128" s="65"/>
    </row>
    <row r="2129" spans="1:14" ht="15" customHeight="1">
      <c r="A2129" s="150"/>
      <c r="B2129" s="781"/>
      <c r="C2129" s="152"/>
      <c r="D2129" s="696"/>
      <c r="E2129" s="153"/>
      <c r="F2129" s="154"/>
      <c r="G2129" s="189"/>
      <c r="H2129" s="65"/>
      <c r="I2129" s="65"/>
      <c r="J2129" s="65"/>
      <c r="K2129" s="65"/>
      <c r="L2129" s="65"/>
      <c r="M2129" s="65"/>
      <c r="N2129" s="65"/>
    </row>
    <row r="2130" spans="1:14" ht="15" customHeight="1">
      <c r="A2130" s="150"/>
      <c r="B2130" s="781"/>
      <c r="C2130" s="152"/>
      <c r="D2130" s="696"/>
      <c r="E2130" s="153"/>
      <c r="F2130" s="154"/>
      <c r="G2130" s="189"/>
      <c r="H2130" s="65"/>
      <c r="I2130" s="65"/>
      <c r="J2130" s="65"/>
      <c r="K2130" s="65"/>
      <c r="L2130" s="65"/>
      <c r="M2130" s="65"/>
      <c r="N2130" s="65"/>
    </row>
    <row r="2131" spans="1:14" ht="15" customHeight="1">
      <c r="A2131" s="150"/>
      <c r="B2131" s="781"/>
      <c r="C2131" s="152"/>
      <c r="D2131" s="696"/>
      <c r="E2131" s="153"/>
      <c r="F2131" s="154"/>
      <c r="G2131" s="189"/>
      <c r="H2131" s="65"/>
      <c r="I2131" s="65"/>
      <c r="J2131" s="65"/>
      <c r="K2131" s="65"/>
      <c r="L2131" s="65"/>
      <c r="M2131" s="65"/>
      <c r="N2131" s="65"/>
    </row>
    <row r="2132" spans="1:14" ht="15" customHeight="1">
      <c r="A2132" s="150"/>
      <c r="B2132" s="781"/>
      <c r="C2132" s="152"/>
      <c r="D2132" s="696"/>
      <c r="E2132" s="153"/>
      <c r="F2132" s="154"/>
      <c r="G2132" s="189"/>
      <c r="H2132" s="65"/>
      <c r="I2132" s="65"/>
      <c r="J2132" s="65"/>
      <c r="K2132" s="65"/>
      <c r="L2132" s="65"/>
      <c r="M2132" s="65"/>
      <c r="N2132" s="65"/>
    </row>
    <row r="2133" spans="1:14" ht="15" customHeight="1">
      <c r="A2133" s="150"/>
      <c r="B2133" s="781"/>
      <c r="C2133" s="152"/>
      <c r="D2133" s="696"/>
      <c r="E2133" s="153"/>
      <c r="F2133" s="154"/>
      <c r="G2133" s="189"/>
      <c r="H2133" s="65"/>
      <c r="I2133" s="65"/>
      <c r="J2133" s="65"/>
      <c r="K2133" s="65"/>
      <c r="L2133" s="65"/>
      <c r="M2133" s="65"/>
      <c r="N2133" s="65"/>
    </row>
    <row r="2134" spans="1:14" ht="15" customHeight="1">
      <c r="A2134" s="150"/>
      <c r="B2134" s="781"/>
      <c r="C2134" s="152"/>
      <c r="D2134" s="696"/>
      <c r="E2134" s="153"/>
      <c r="F2134" s="154"/>
      <c r="G2134" s="189"/>
      <c r="H2134" s="65"/>
      <c r="I2134" s="65"/>
      <c r="J2134" s="65"/>
      <c r="K2134" s="65"/>
      <c r="L2134" s="65"/>
      <c r="M2134" s="65"/>
      <c r="N2134" s="65"/>
    </row>
    <row r="2135" spans="1:14" ht="15" customHeight="1">
      <c r="A2135" s="150"/>
      <c r="B2135" s="781"/>
      <c r="C2135" s="152"/>
      <c r="D2135" s="696"/>
      <c r="E2135" s="153"/>
      <c r="F2135" s="154"/>
      <c r="G2135" s="189"/>
      <c r="H2135" s="65"/>
      <c r="I2135" s="65"/>
      <c r="J2135" s="65"/>
      <c r="K2135" s="65"/>
      <c r="L2135" s="65"/>
      <c r="M2135" s="65"/>
      <c r="N2135" s="65"/>
    </row>
    <row r="2136" spans="1:14" ht="15" customHeight="1">
      <c r="A2136" s="150"/>
      <c r="B2136" s="781"/>
      <c r="C2136" s="152"/>
      <c r="D2136" s="696"/>
      <c r="E2136" s="153"/>
      <c r="F2136" s="154"/>
      <c r="G2136" s="189"/>
      <c r="H2136" s="65"/>
      <c r="I2136" s="65"/>
      <c r="J2136" s="65"/>
      <c r="K2136" s="65"/>
      <c r="L2136" s="65"/>
      <c r="M2136" s="65"/>
      <c r="N2136" s="65"/>
    </row>
    <row r="2137" spans="1:14" ht="15" customHeight="1">
      <c r="A2137" s="150"/>
      <c r="B2137" s="781"/>
      <c r="C2137" s="152"/>
      <c r="D2137" s="696"/>
      <c r="E2137" s="153"/>
      <c r="F2137" s="154"/>
      <c r="G2137" s="189"/>
      <c r="H2137" s="65"/>
      <c r="I2137" s="65"/>
      <c r="J2137" s="65"/>
      <c r="K2137" s="65"/>
      <c r="L2137" s="65"/>
      <c r="M2137" s="65"/>
      <c r="N2137" s="65"/>
    </row>
    <row r="2138" spans="1:14" ht="15" customHeight="1">
      <c r="A2138" s="150"/>
      <c r="B2138" s="781"/>
      <c r="C2138" s="152"/>
      <c r="D2138" s="696"/>
      <c r="E2138" s="153"/>
      <c r="F2138" s="154"/>
      <c r="G2138" s="189"/>
      <c r="H2138" s="65"/>
      <c r="I2138" s="65"/>
      <c r="J2138" s="65"/>
      <c r="K2138" s="65"/>
      <c r="L2138" s="65"/>
      <c r="M2138" s="65"/>
      <c r="N2138" s="65"/>
    </row>
    <row r="2139" spans="1:14" ht="15" customHeight="1">
      <c r="A2139" s="150"/>
      <c r="B2139" s="781"/>
      <c r="C2139" s="152"/>
      <c r="D2139" s="696"/>
      <c r="E2139" s="153"/>
      <c r="F2139" s="154"/>
      <c r="G2139" s="189"/>
      <c r="H2139" s="65"/>
      <c r="I2139" s="65"/>
      <c r="J2139" s="65"/>
      <c r="K2139" s="65"/>
      <c r="L2139" s="65"/>
      <c r="M2139" s="65"/>
      <c r="N2139" s="65"/>
    </row>
    <row r="2140" spans="1:14" ht="15" customHeight="1">
      <c r="A2140" s="150"/>
      <c r="B2140" s="781"/>
      <c r="C2140" s="152"/>
      <c r="D2140" s="696"/>
      <c r="E2140" s="153"/>
      <c r="F2140" s="154"/>
      <c r="G2140" s="189"/>
      <c r="H2140" s="65"/>
      <c r="I2140" s="65"/>
      <c r="J2140" s="65"/>
      <c r="K2140" s="65"/>
      <c r="L2140" s="65"/>
      <c r="M2140" s="65"/>
      <c r="N2140" s="65"/>
    </row>
    <row r="2141" spans="1:14" ht="15" customHeight="1">
      <c r="A2141" s="150"/>
      <c r="B2141" s="781"/>
      <c r="C2141" s="152"/>
      <c r="D2141" s="696"/>
      <c r="E2141" s="153"/>
      <c r="F2141" s="154"/>
      <c r="G2141" s="189"/>
      <c r="H2141" s="65"/>
      <c r="I2141" s="65"/>
      <c r="J2141" s="65"/>
      <c r="K2141" s="65"/>
      <c r="L2141" s="65"/>
      <c r="M2141" s="65"/>
      <c r="N2141" s="65"/>
    </row>
    <row r="2142" spans="1:14" ht="15" customHeight="1">
      <c r="A2142" s="150"/>
      <c r="B2142" s="781"/>
      <c r="C2142" s="152"/>
      <c r="D2142" s="696"/>
      <c r="E2142" s="153"/>
      <c r="F2142" s="154"/>
      <c r="G2142" s="189"/>
      <c r="H2142" s="65"/>
      <c r="I2142" s="65"/>
      <c r="J2142" s="65"/>
      <c r="K2142" s="65"/>
      <c r="L2142" s="65"/>
      <c r="M2142" s="65"/>
      <c r="N2142" s="65"/>
    </row>
    <row r="2143" spans="1:14" ht="15" customHeight="1">
      <c r="A2143" s="150"/>
      <c r="B2143" s="781"/>
      <c r="C2143" s="152"/>
      <c r="D2143" s="696"/>
      <c r="E2143" s="153"/>
      <c r="F2143" s="154"/>
      <c r="G2143" s="189"/>
      <c r="H2143" s="65"/>
      <c r="I2143" s="65"/>
      <c r="J2143" s="65"/>
      <c r="K2143" s="65"/>
      <c r="L2143" s="65"/>
      <c r="M2143" s="65"/>
      <c r="N2143" s="65"/>
    </row>
    <row r="2144" spans="1:14" ht="15" customHeight="1">
      <c r="A2144" s="150"/>
      <c r="B2144" s="781"/>
      <c r="C2144" s="152"/>
      <c r="D2144" s="696"/>
      <c r="E2144" s="153"/>
      <c r="F2144" s="154"/>
      <c r="G2144" s="189"/>
      <c r="H2144" s="65"/>
      <c r="I2144" s="65"/>
      <c r="J2144" s="65"/>
      <c r="K2144" s="65"/>
      <c r="L2144" s="65"/>
      <c r="M2144" s="65"/>
      <c r="N2144" s="65"/>
    </row>
    <row r="2145" spans="1:14" ht="15" customHeight="1">
      <c r="A2145" s="150"/>
      <c r="B2145" s="781"/>
      <c r="C2145" s="152"/>
      <c r="D2145" s="696"/>
      <c r="E2145" s="153"/>
      <c r="F2145" s="154"/>
      <c r="G2145" s="189"/>
      <c r="H2145" s="65"/>
      <c r="I2145" s="65"/>
      <c r="J2145" s="65"/>
      <c r="K2145" s="65"/>
      <c r="L2145" s="65"/>
      <c r="M2145" s="65"/>
      <c r="N2145" s="65"/>
    </row>
    <row r="2146" spans="1:14" ht="15" customHeight="1">
      <c r="A2146" s="150"/>
      <c r="B2146" s="781"/>
      <c r="C2146" s="152"/>
      <c r="D2146" s="696"/>
      <c r="E2146" s="153"/>
      <c r="F2146" s="154"/>
      <c r="G2146" s="189"/>
      <c r="H2146" s="65"/>
      <c r="I2146" s="65"/>
      <c r="J2146" s="65"/>
      <c r="K2146" s="65"/>
      <c r="L2146" s="65"/>
      <c r="M2146" s="65"/>
      <c r="N2146" s="65"/>
    </row>
    <row r="2147" spans="1:14" ht="15" customHeight="1">
      <c r="A2147" s="150"/>
      <c r="B2147" s="781"/>
      <c r="C2147" s="152"/>
      <c r="D2147" s="696"/>
      <c r="E2147" s="153"/>
      <c r="F2147" s="154"/>
      <c r="G2147" s="189"/>
      <c r="H2147" s="65"/>
      <c r="I2147" s="65"/>
      <c r="J2147" s="65"/>
      <c r="K2147" s="65"/>
      <c r="L2147" s="65"/>
      <c r="M2147" s="65"/>
      <c r="N2147" s="65"/>
    </row>
    <row r="2148" spans="1:14" ht="15" customHeight="1">
      <c r="A2148" s="150"/>
      <c r="B2148" s="781"/>
      <c r="C2148" s="152"/>
      <c r="D2148" s="696"/>
      <c r="E2148" s="153"/>
      <c r="F2148" s="154"/>
      <c r="G2148" s="189"/>
      <c r="H2148" s="65"/>
      <c r="I2148" s="65"/>
      <c r="J2148" s="65"/>
      <c r="K2148" s="65"/>
      <c r="L2148" s="65"/>
      <c r="M2148" s="65"/>
      <c r="N2148" s="65"/>
    </row>
    <row r="2149" spans="1:14" ht="15" customHeight="1">
      <c r="A2149" s="150"/>
      <c r="B2149" s="781"/>
      <c r="C2149" s="152"/>
      <c r="D2149" s="696"/>
      <c r="E2149" s="153"/>
      <c r="F2149" s="154"/>
      <c r="G2149" s="189"/>
      <c r="H2149" s="65"/>
      <c r="I2149" s="65"/>
      <c r="J2149" s="65"/>
      <c r="K2149" s="65"/>
      <c r="L2149" s="65"/>
      <c r="M2149" s="65"/>
      <c r="N2149" s="65"/>
    </row>
    <row r="2150" spans="1:14" ht="15" customHeight="1">
      <c r="A2150" s="150"/>
      <c r="B2150" s="781"/>
      <c r="C2150" s="152"/>
      <c r="D2150" s="696"/>
      <c r="E2150" s="153"/>
      <c r="F2150" s="154"/>
      <c r="G2150" s="189"/>
      <c r="H2150" s="65"/>
      <c r="I2150" s="65"/>
      <c r="J2150" s="65"/>
      <c r="K2150" s="65"/>
      <c r="L2150" s="65"/>
      <c r="M2150" s="65"/>
      <c r="N2150" s="65"/>
    </row>
    <row r="2151" spans="1:14" ht="15" customHeight="1">
      <c r="A2151" s="150"/>
      <c r="B2151" s="781"/>
      <c r="C2151" s="152"/>
      <c r="D2151" s="696"/>
      <c r="E2151" s="153"/>
      <c r="F2151" s="154"/>
      <c r="G2151" s="189"/>
      <c r="H2151" s="65"/>
      <c r="I2151" s="65"/>
      <c r="J2151" s="65"/>
      <c r="K2151" s="65"/>
      <c r="L2151" s="65"/>
      <c r="M2151" s="65"/>
      <c r="N2151" s="65"/>
    </row>
    <row r="2152" spans="1:14" ht="15" customHeight="1">
      <c r="A2152" s="150"/>
      <c r="B2152" s="781"/>
      <c r="C2152" s="152"/>
      <c r="D2152" s="696"/>
      <c r="E2152" s="153"/>
      <c r="F2152" s="154"/>
      <c r="G2152" s="189"/>
      <c r="H2152" s="65"/>
      <c r="I2152" s="65"/>
      <c r="J2152" s="65"/>
      <c r="K2152" s="65"/>
      <c r="L2152" s="65"/>
      <c r="M2152" s="65"/>
      <c r="N2152" s="65"/>
    </row>
    <row r="2153" spans="1:14" ht="15" customHeight="1">
      <c r="A2153" s="150"/>
      <c r="B2153" s="781"/>
      <c r="C2153" s="152"/>
      <c r="D2153" s="696"/>
      <c r="E2153" s="153"/>
      <c r="F2153" s="154"/>
      <c r="G2153" s="189"/>
      <c r="H2153" s="65"/>
      <c r="I2153" s="65"/>
      <c r="J2153" s="65"/>
      <c r="K2153" s="65"/>
      <c r="L2153" s="65"/>
      <c r="M2153" s="65"/>
      <c r="N2153" s="65"/>
    </row>
    <row r="2154" spans="1:14" ht="15" customHeight="1">
      <c r="A2154" s="150"/>
      <c r="B2154" s="781"/>
      <c r="C2154" s="152"/>
      <c r="D2154" s="696"/>
      <c r="E2154" s="153"/>
      <c r="F2154" s="154"/>
      <c r="G2154" s="189"/>
      <c r="H2154" s="65"/>
      <c r="I2154" s="65"/>
      <c r="J2154" s="65"/>
      <c r="K2154" s="65"/>
      <c r="L2154" s="65"/>
      <c r="M2154" s="65"/>
      <c r="N2154" s="65"/>
    </row>
    <row r="2155" spans="1:14" ht="15" customHeight="1">
      <c r="A2155" s="150"/>
      <c r="B2155" s="781"/>
      <c r="C2155" s="152"/>
      <c r="D2155" s="696"/>
      <c r="E2155" s="153"/>
      <c r="F2155" s="154"/>
      <c r="G2155" s="189"/>
      <c r="H2155" s="65"/>
      <c r="I2155" s="65"/>
      <c r="J2155" s="65"/>
      <c r="K2155" s="65"/>
      <c r="L2155" s="65"/>
      <c r="M2155" s="65"/>
      <c r="N2155" s="65"/>
    </row>
    <row r="2156" spans="1:14" ht="15" customHeight="1">
      <c r="A2156" s="150"/>
      <c r="B2156" s="781"/>
      <c r="C2156" s="152"/>
      <c r="D2156" s="159"/>
      <c r="E2156" s="153"/>
      <c r="F2156" s="154"/>
      <c r="G2156" s="189"/>
      <c r="H2156" s="65"/>
      <c r="I2156" s="65"/>
      <c r="J2156" s="65"/>
      <c r="K2156" s="65"/>
      <c r="L2156" s="65"/>
      <c r="M2156" s="65"/>
      <c r="N2156" s="65"/>
    </row>
  </sheetData>
  <customSheetViews>
    <customSheetView guid="{1E0A54CA-5BA9-40F1-9E5E-FF2E1C9D941E}" filter="1" showAutoFilter="1">
      <pageMargins left="0.7" right="0.7" top="0.75" bottom="0.75" header="0.3" footer="0.3"/>
      <autoFilter ref="A2:N2060" xr:uid="{BF5C6368-3B75-4B0B-B7D4-A986B96144E7}">
        <sortState xmlns:xlrd2="http://schemas.microsoft.com/office/spreadsheetml/2017/richdata2" ref="A2:N2060">
          <sortCondition ref="B2:B2060"/>
          <sortCondition ref="I2:I2060"/>
          <sortCondition ref="A2:A2060"/>
        </sortState>
      </autoFilter>
      <extLst>
        <ext uri="GoogleSheetsCustomDataVersion1">
          <go:sheetsCustomData xmlns:go="http://customooxmlschemas.google.com/" filterViewId="2054261716"/>
        </ext>
      </extLst>
    </customSheetView>
  </customSheetViews>
  <hyperlinks>
    <hyperlink ref="H303" r:id="rId1" xr:uid="{00000000-0004-0000-0100-000000000000}"/>
    <hyperlink ref="M1841" r:id="rId2" xr:uid="{00000000-0004-0000-0100-000001000000}"/>
    <hyperlink ref="M1842" r:id="rId3" xr:uid="{00000000-0004-0000-0100-000002000000}"/>
  </hyperlinks>
  <pageMargins left="0.7" right="0.7" top="0.75" bottom="0.75" header="0" footer="0"/>
  <pageSetup paperSize="8" scale="50"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994"/>
  <sheetViews>
    <sheetView workbookViewId="0">
      <pane ySplit="1" topLeftCell="A2" activePane="bottomLeft" state="frozen"/>
      <selection pane="bottomLeft" activeCell="B3" sqref="B3"/>
    </sheetView>
  </sheetViews>
  <sheetFormatPr baseColWidth="10" defaultColWidth="14.42578125" defaultRowHeight="15" customHeight="1"/>
  <cols>
    <col min="1" max="1" width="13.140625" customWidth="1"/>
    <col min="2" max="2" width="6.85546875" customWidth="1"/>
    <col min="3" max="3" width="41.140625" customWidth="1"/>
    <col min="4" max="4" width="16.28515625" customWidth="1"/>
    <col min="5" max="5" width="15.28515625" customWidth="1"/>
    <col min="6" max="6" width="16" customWidth="1"/>
    <col min="7" max="7" width="18.7109375" customWidth="1"/>
    <col min="8" max="8" width="12" customWidth="1"/>
    <col min="9" max="9" width="32.28515625" customWidth="1"/>
    <col min="10" max="10" width="19.7109375" customWidth="1"/>
    <col min="11" max="27" width="6.42578125" customWidth="1"/>
  </cols>
  <sheetData>
    <row r="1" spans="1:27" ht="34.5" customHeight="1">
      <c r="A1" s="191" t="s">
        <v>18</v>
      </c>
      <c r="B1" s="192" t="s">
        <v>2</v>
      </c>
      <c r="C1" s="193" t="s">
        <v>5948</v>
      </c>
      <c r="D1" s="194" t="s">
        <v>4</v>
      </c>
      <c r="E1" s="194" t="s">
        <v>5</v>
      </c>
      <c r="F1" s="194" t="s">
        <v>5949</v>
      </c>
      <c r="G1" s="192" t="s">
        <v>5950</v>
      </c>
      <c r="H1" s="194" t="s">
        <v>5800</v>
      </c>
      <c r="I1" s="192" t="s">
        <v>4943</v>
      </c>
      <c r="J1" s="192" t="s">
        <v>15</v>
      </c>
      <c r="K1" s="195"/>
      <c r="L1" s="195"/>
      <c r="M1" s="195"/>
      <c r="N1" s="195"/>
      <c r="O1" s="195"/>
      <c r="P1" s="195"/>
      <c r="Q1" s="195"/>
      <c r="R1" s="195"/>
      <c r="S1" s="195"/>
      <c r="T1" s="195"/>
      <c r="U1" s="195"/>
      <c r="V1" s="195"/>
      <c r="W1" s="195"/>
      <c r="X1" s="195"/>
      <c r="Y1" s="195"/>
      <c r="Z1" s="195"/>
      <c r="AA1" s="196"/>
    </row>
    <row r="2" spans="1:27" ht="14.25" customHeight="1">
      <c r="A2" s="197" t="s">
        <v>33</v>
      </c>
      <c r="B2" s="198">
        <v>1</v>
      </c>
      <c r="C2" s="199" t="s">
        <v>5951</v>
      </c>
      <c r="D2" s="200" t="s">
        <v>51</v>
      </c>
      <c r="E2" s="201"/>
      <c r="F2" s="198" t="s">
        <v>59</v>
      </c>
      <c r="G2" s="198" t="s">
        <v>5952</v>
      </c>
      <c r="H2" s="198">
        <v>2018</v>
      </c>
      <c r="I2" s="200" t="s">
        <v>5953</v>
      </c>
      <c r="J2" s="201" t="s">
        <v>5954</v>
      </c>
      <c r="K2" s="202"/>
      <c r="L2" s="202"/>
      <c r="M2" s="202"/>
      <c r="N2" s="202"/>
      <c r="O2" s="202"/>
      <c r="P2" s="202"/>
      <c r="Q2" s="202"/>
      <c r="R2" s="202"/>
      <c r="S2" s="202"/>
      <c r="T2" s="202"/>
      <c r="U2" s="202"/>
      <c r="V2" s="202"/>
      <c r="W2" s="202"/>
      <c r="X2" s="202"/>
      <c r="Y2" s="202"/>
      <c r="Z2" s="202"/>
      <c r="AA2" s="203"/>
    </row>
    <row r="3" spans="1:27" ht="14.25" customHeight="1">
      <c r="A3" s="197" t="s">
        <v>33</v>
      </c>
      <c r="B3" s="204"/>
      <c r="C3" s="205" t="s">
        <v>5955</v>
      </c>
      <c r="D3" s="104" t="s">
        <v>51</v>
      </c>
      <c r="E3" s="56"/>
      <c r="F3" s="206" t="s">
        <v>59</v>
      </c>
      <c r="G3" s="206" t="s">
        <v>5956</v>
      </c>
      <c r="H3" s="206">
        <v>2022</v>
      </c>
      <c r="I3" s="56" t="s">
        <v>5953</v>
      </c>
      <c r="J3" s="56" t="s">
        <v>5957</v>
      </c>
      <c r="K3" s="207"/>
      <c r="L3" s="207"/>
      <c r="M3" s="207"/>
      <c r="N3" s="207"/>
      <c r="O3" s="207"/>
      <c r="P3" s="207"/>
      <c r="Q3" s="207"/>
      <c r="R3" s="207"/>
      <c r="S3" s="207"/>
      <c r="T3" s="207"/>
      <c r="U3" s="207"/>
      <c r="V3" s="207"/>
      <c r="W3" s="207"/>
      <c r="X3" s="207"/>
      <c r="Y3" s="207"/>
      <c r="Z3" s="207"/>
      <c r="AA3" s="208"/>
    </row>
    <row r="4" spans="1:27" ht="14.25" customHeight="1">
      <c r="A4" s="197" t="s">
        <v>33</v>
      </c>
      <c r="B4" s="204"/>
      <c r="C4" s="205" t="s">
        <v>5958</v>
      </c>
      <c r="D4" s="104" t="s">
        <v>58</v>
      </c>
      <c r="E4" s="56"/>
      <c r="F4" s="206" t="s">
        <v>59</v>
      </c>
      <c r="G4" s="206" t="s">
        <v>5959</v>
      </c>
      <c r="H4" s="206">
        <v>2020</v>
      </c>
      <c r="I4" s="56" t="s">
        <v>5953</v>
      </c>
      <c r="J4" s="56" t="s">
        <v>5276</v>
      </c>
      <c r="K4" s="207"/>
      <c r="L4" s="207"/>
      <c r="M4" s="207"/>
      <c r="N4" s="207"/>
      <c r="O4" s="207"/>
      <c r="P4" s="207"/>
      <c r="Q4" s="207"/>
      <c r="R4" s="207"/>
      <c r="S4" s="207"/>
      <c r="T4" s="207"/>
      <c r="U4" s="207"/>
      <c r="V4" s="207"/>
      <c r="W4" s="207"/>
      <c r="X4" s="207"/>
      <c r="Y4" s="207"/>
      <c r="Z4" s="207"/>
      <c r="AA4" s="208"/>
    </row>
    <row r="5" spans="1:27" ht="14.25" customHeight="1">
      <c r="A5" s="197" t="s">
        <v>33</v>
      </c>
      <c r="B5" s="204"/>
      <c r="C5" s="205" t="s">
        <v>5960</v>
      </c>
      <c r="D5" s="104" t="s">
        <v>51</v>
      </c>
      <c r="E5" s="56"/>
      <c r="F5" s="206" t="s">
        <v>59</v>
      </c>
      <c r="G5" s="206" t="s">
        <v>5961</v>
      </c>
      <c r="H5" s="206">
        <v>2020</v>
      </c>
      <c r="I5" s="56" t="s">
        <v>5953</v>
      </c>
      <c r="J5" s="56" t="s">
        <v>5962</v>
      </c>
      <c r="K5" s="207"/>
      <c r="L5" s="207"/>
      <c r="M5" s="207"/>
      <c r="N5" s="207"/>
      <c r="O5" s="207"/>
      <c r="P5" s="207"/>
      <c r="Q5" s="207"/>
      <c r="R5" s="207"/>
      <c r="S5" s="207"/>
      <c r="T5" s="207"/>
      <c r="U5" s="207"/>
      <c r="V5" s="207"/>
      <c r="W5" s="207"/>
      <c r="X5" s="207"/>
      <c r="Y5" s="207"/>
      <c r="Z5" s="207"/>
      <c r="AA5" s="208"/>
    </row>
    <row r="6" spans="1:27" ht="14.25" customHeight="1">
      <c r="A6" s="197" t="s">
        <v>33</v>
      </c>
      <c r="B6" s="204"/>
      <c r="C6" s="205" t="s">
        <v>5963</v>
      </c>
      <c r="D6" s="45" t="s">
        <v>51</v>
      </c>
      <c r="E6" s="46"/>
      <c r="F6" s="209" t="s">
        <v>124</v>
      </c>
      <c r="G6" s="209">
        <v>9789588972893</v>
      </c>
      <c r="H6" s="209">
        <v>2017</v>
      </c>
      <c r="I6" s="209" t="s">
        <v>5953</v>
      </c>
      <c r="J6" s="56" t="s">
        <v>5964</v>
      </c>
      <c r="K6" s="207"/>
      <c r="L6" s="207"/>
      <c r="M6" s="207"/>
      <c r="N6" s="207"/>
      <c r="O6" s="207"/>
      <c r="P6" s="207"/>
      <c r="Q6" s="207"/>
      <c r="R6" s="207"/>
      <c r="S6" s="207"/>
      <c r="T6" s="207"/>
      <c r="U6" s="207"/>
      <c r="V6" s="207"/>
      <c r="W6" s="207"/>
      <c r="X6" s="207"/>
      <c r="Y6" s="207"/>
      <c r="Z6" s="207"/>
      <c r="AA6" s="208"/>
    </row>
    <row r="7" spans="1:27" ht="14.25" customHeight="1">
      <c r="A7" s="197" t="s">
        <v>33</v>
      </c>
      <c r="B7" s="204"/>
      <c r="C7" s="205" t="s">
        <v>5965</v>
      </c>
      <c r="D7" s="104" t="s">
        <v>51</v>
      </c>
      <c r="E7" s="56"/>
      <c r="F7" s="206" t="s">
        <v>59</v>
      </c>
      <c r="G7" s="206" t="s">
        <v>5966</v>
      </c>
      <c r="H7" s="206">
        <v>2017</v>
      </c>
      <c r="I7" s="56" t="s">
        <v>5953</v>
      </c>
      <c r="J7" s="56" t="s">
        <v>5967</v>
      </c>
      <c r="K7" s="207"/>
      <c r="L7" s="207"/>
      <c r="M7" s="207"/>
      <c r="N7" s="207"/>
      <c r="O7" s="207"/>
      <c r="P7" s="207"/>
      <c r="Q7" s="207"/>
      <c r="R7" s="207"/>
      <c r="S7" s="207"/>
      <c r="T7" s="207"/>
      <c r="U7" s="207"/>
      <c r="V7" s="207"/>
      <c r="W7" s="207"/>
      <c r="X7" s="207"/>
      <c r="Y7" s="207"/>
      <c r="Z7" s="207"/>
      <c r="AA7" s="208"/>
    </row>
    <row r="8" spans="1:27" ht="14.25" customHeight="1">
      <c r="A8" s="197" t="s">
        <v>1190</v>
      </c>
      <c r="B8" s="198">
        <v>3</v>
      </c>
      <c r="C8" s="199" t="s">
        <v>5968</v>
      </c>
      <c r="D8" s="200" t="s">
        <v>35</v>
      </c>
      <c r="E8" s="201"/>
      <c r="F8" s="201" t="s">
        <v>59</v>
      </c>
      <c r="G8" s="210">
        <v>9789587870572</v>
      </c>
      <c r="H8" s="201">
        <v>2019</v>
      </c>
      <c r="I8" s="200" t="s">
        <v>5953</v>
      </c>
      <c r="J8" s="201" t="s">
        <v>1294</v>
      </c>
      <c r="K8" s="202"/>
      <c r="L8" s="202"/>
      <c r="M8" s="202"/>
      <c r="N8" s="202"/>
      <c r="O8" s="202"/>
      <c r="P8" s="202"/>
      <c r="Q8" s="202"/>
      <c r="R8" s="202"/>
      <c r="S8" s="202"/>
      <c r="T8" s="202"/>
      <c r="U8" s="202"/>
      <c r="V8" s="202"/>
      <c r="W8" s="202"/>
      <c r="X8" s="202"/>
      <c r="Y8" s="202"/>
      <c r="Z8" s="202"/>
      <c r="AA8" s="203"/>
    </row>
    <row r="9" spans="1:27" ht="14.25" customHeight="1">
      <c r="A9" s="211" t="s">
        <v>5969</v>
      </c>
      <c r="B9" s="198">
        <v>4</v>
      </c>
      <c r="C9" s="77" t="s">
        <v>5970</v>
      </c>
      <c r="D9" s="12" t="s">
        <v>72</v>
      </c>
      <c r="E9" s="14"/>
      <c r="F9" s="212" t="s">
        <v>5971</v>
      </c>
      <c r="G9" s="213" t="s">
        <v>5972</v>
      </c>
      <c r="H9" s="9">
        <v>2021</v>
      </c>
      <c r="I9" s="14" t="s">
        <v>5973</v>
      </c>
      <c r="J9" s="14" t="s">
        <v>5974</v>
      </c>
      <c r="K9" s="202"/>
      <c r="L9" s="202"/>
      <c r="M9" s="202"/>
      <c r="N9" s="202"/>
      <c r="O9" s="202"/>
      <c r="P9" s="202"/>
      <c r="Q9" s="202"/>
      <c r="R9" s="202"/>
      <c r="S9" s="202"/>
      <c r="T9" s="202"/>
      <c r="U9" s="202"/>
      <c r="V9" s="202"/>
      <c r="W9" s="202"/>
      <c r="X9" s="202"/>
      <c r="Y9" s="202"/>
      <c r="Z9" s="202"/>
      <c r="AA9" s="203"/>
    </row>
    <row r="10" spans="1:27" ht="14.25" customHeight="1">
      <c r="A10" s="211" t="s">
        <v>5969</v>
      </c>
      <c r="B10" s="204">
        <v>5</v>
      </c>
      <c r="C10" s="214" t="s">
        <v>5975</v>
      </c>
      <c r="D10" s="215" t="s">
        <v>72</v>
      </c>
      <c r="E10" s="216"/>
      <c r="F10" s="216" t="s">
        <v>59</v>
      </c>
      <c r="G10" s="217">
        <v>9789587786453</v>
      </c>
      <c r="H10" s="216">
        <v>2020</v>
      </c>
      <c r="I10" s="216" t="s">
        <v>5976</v>
      </c>
      <c r="J10" s="216" t="s">
        <v>5977</v>
      </c>
      <c r="K10" s="218"/>
      <c r="L10" s="218"/>
      <c r="M10" s="218"/>
      <c r="N10" s="218"/>
      <c r="O10" s="218"/>
      <c r="P10" s="218"/>
      <c r="Q10" s="218"/>
      <c r="R10" s="218"/>
      <c r="S10" s="218"/>
      <c r="T10" s="218"/>
      <c r="U10" s="218"/>
      <c r="V10" s="218"/>
      <c r="W10" s="218"/>
      <c r="X10" s="218"/>
      <c r="Y10" s="218"/>
      <c r="Z10" s="218"/>
      <c r="AA10" s="219"/>
    </row>
    <row r="11" spans="1:27" ht="14.25" customHeight="1">
      <c r="A11" s="211" t="s">
        <v>5969</v>
      </c>
      <c r="B11" s="204">
        <v>6</v>
      </c>
      <c r="C11" s="220" t="s">
        <v>5978</v>
      </c>
      <c r="D11" s="221" t="s">
        <v>35</v>
      </c>
      <c r="E11" s="209"/>
      <c r="F11" s="209" t="s">
        <v>91</v>
      </c>
      <c r="G11" s="209" t="s">
        <v>5979</v>
      </c>
      <c r="H11" s="209">
        <v>2018</v>
      </c>
      <c r="I11" s="221" t="s">
        <v>5980</v>
      </c>
      <c r="J11" s="209" t="s">
        <v>5981</v>
      </c>
      <c r="K11" s="207"/>
      <c r="L11" s="207"/>
      <c r="M11" s="207"/>
      <c r="N11" s="207"/>
      <c r="O11" s="207"/>
      <c r="P11" s="207"/>
      <c r="Q11" s="207"/>
      <c r="R11" s="207"/>
      <c r="S11" s="207"/>
      <c r="T11" s="207"/>
      <c r="U11" s="207"/>
      <c r="V11" s="207"/>
      <c r="W11" s="207"/>
      <c r="X11" s="207"/>
      <c r="Y11" s="207"/>
      <c r="Z11" s="207"/>
      <c r="AA11" s="208"/>
    </row>
    <row r="12" spans="1:27" ht="14.25" customHeight="1">
      <c r="A12" s="211" t="s">
        <v>5969</v>
      </c>
      <c r="B12" s="204">
        <v>7</v>
      </c>
      <c r="C12" s="220" t="s">
        <v>5982</v>
      </c>
      <c r="D12" s="221" t="s">
        <v>72</v>
      </c>
      <c r="E12" s="209"/>
      <c r="F12" s="209" t="s">
        <v>59</v>
      </c>
      <c r="G12" s="209" t="s">
        <v>5983</v>
      </c>
      <c r="H12" s="209">
        <v>2017</v>
      </c>
      <c r="I12" s="56" t="s">
        <v>5953</v>
      </c>
      <c r="J12" s="209" t="s">
        <v>5984</v>
      </c>
      <c r="K12" s="207"/>
      <c r="L12" s="207"/>
      <c r="M12" s="207"/>
      <c r="N12" s="207"/>
      <c r="O12" s="207"/>
      <c r="P12" s="207"/>
      <c r="Q12" s="207"/>
      <c r="R12" s="207"/>
      <c r="S12" s="207"/>
      <c r="T12" s="207"/>
      <c r="U12" s="207"/>
      <c r="V12" s="207"/>
      <c r="W12" s="207"/>
      <c r="X12" s="207"/>
      <c r="Y12" s="207"/>
      <c r="Z12" s="207"/>
      <c r="AA12" s="208"/>
    </row>
    <row r="13" spans="1:27" ht="14.25" customHeight="1">
      <c r="A13" s="211" t="s">
        <v>5969</v>
      </c>
      <c r="B13" s="204">
        <v>8</v>
      </c>
      <c r="C13" s="222" t="s">
        <v>5985</v>
      </c>
      <c r="D13" s="221" t="s">
        <v>35</v>
      </c>
      <c r="E13" s="209"/>
      <c r="F13" s="209" t="s">
        <v>3047</v>
      </c>
      <c r="G13" s="209" t="s">
        <v>5986</v>
      </c>
      <c r="H13" s="209">
        <v>2017</v>
      </c>
      <c r="I13" s="221" t="s">
        <v>5980</v>
      </c>
      <c r="J13" s="209" t="s">
        <v>1934</v>
      </c>
      <c r="K13" s="207"/>
      <c r="L13" s="207"/>
      <c r="M13" s="207"/>
      <c r="N13" s="207"/>
      <c r="O13" s="207"/>
      <c r="P13" s="207"/>
      <c r="Q13" s="207"/>
      <c r="R13" s="207"/>
      <c r="S13" s="207"/>
      <c r="T13" s="207"/>
      <c r="U13" s="207"/>
      <c r="V13" s="207"/>
      <c r="W13" s="207"/>
      <c r="X13" s="207"/>
      <c r="Y13" s="207"/>
      <c r="Z13" s="207"/>
      <c r="AA13" s="208"/>
    </row>
    <row r="14" spans="1:27" ht="14.25" customHeight="1">
      <c r="A14" s="211" t="s">
        <v>5969</v>
      </c>
      <c r="B14" s="204">
        <v>9</v>
      </c>
      <c r="C14" s="220" t="s">
        <v>5987</v>
      </c>
      <c r="D14" s="221" t="s">
        <v>72</v>
      </c>
      <c r="E14" s="209"/>
      <c r="F14" s="209" t="s">
        <v>59</v>
      </c>
      <c r="G14" s="209" t="s">
        <v>5988</v>
      </c>
      <c r="H14" s="209">
        <v>2017</v>
      </c>
      <c r="I14" s="56" t="s">
        <v>5953</v>
      </c>
      <c r="J14" s="209" t="s">
        <v>5989</v>
      </c>
      <c r="K14" s="207"/>
      <c r="L14" s="207"/>
      <c r="M14" s="207"/>
      <c r="N14" s="207"/>
      <c r="O14" s="207"/>
      <c r="P14" s="207"/>
      <c r="Q14" s="207"/>
      <c r="R14" s="207"/>
      <c r="S14" s="207"/>
      <c r="T14" s="207"/>
      <c r="U14" s="207"/>
      <c r="V14" s="207"/>
      <c r="W14" s="207"/>
      <c r="X14" s="207"/>
      <c r="Y14" s="207"/>
      <c r="Z14" s="207"/>
      <c r="AA14" s="208"/>
    </row>
    <row r="15" spans="1:27" ht="14.25" customHeight="1">
      <c r="A15" s="211" t="s">
        <v>5969</v>
      </c>
      <c r="B15" s="204">
        <v>10</v>
      </c>
      <c r="C15" s="220" t="s">
        <v>5990</v>
      </c>
      <c r="D15" s="221" t="s">
        <v>72</v>
      </c>
      <c r="E15" s="209"/>
      <c r="F15" s="209" t="s">
        <v>59</v>
      </c>
      <c r="G15" s="223" t="s">
        <v>5991</v>
      </c>
      <c r="H15" s="209">
        <v>2016</v>
      </c>
      <c r="I15" s="56" t="s">
        <v>5953</v>
      </c>
      <c r="J15" s="209" t="s">
        <v>5992</v>
      </c>
      <c r="K15" s="207"/>
      <c r="L15" s="207"/>
      <c r="M15" s="207"/>
      <c r="N15" s="207"/>
      <c r="O15" s="207"/>
      <c r="P15" s="207"/>
      <c r="Q15" s="207"/>
      <c r="R15" s="207"/>
      <c r="S15" s="207"/>
      <c r="T15" s="207"/>
      <c r="U15" s="207"/>
      <c r="V15" s="207"/>
      <c r="W15" s="207"/>
      <c r="X15" s="207"/>
      <c r="Y15" s="207"/>
      <c r="Z15" s="207"/>
      <c r="AA15" s="208"/>
    </row>
    <row r="16" spans="1:27" ht="14.25" customHeight="1">
      <c r="A16" s="211" t="s">
        <v>5969</v>
      </c>
      <c r="B16" s="204">
        <v>11</v>
      </c>
      <c r="C16" s="220" t="s">
        <v>5993</v>
      </c>
      <c r="D16" s="221" t="s">
        <v>35</v>
      </c>
      <c r="E16" s="209"/>
      <c r="F16" s="209" t="s">
        <v>3047</v>
      </c>
      <c r="G16" s="209" t="s">
        <v>5994</v>
      </c>
      <c r="H16" s="209">
        <v>2016</v>
      </c>
      <c r="I16" s="221" t="s">
        <v>5980</v>
      </c>
      <c r="J16" s="209" t="s">
        <v>1934</v>
      </c>
      <c r="K16" s="207"/>
      <c r="L16" s="207"/>
      <c r="M16" s="207"/>
      <c r="N16" s="207"/>
      <c r="O16" s="207"/>
      <c r="P16" s="207"/>
      <c r="Q16" s="207"/>
      <c r="R16" s="207"/>
      <c r="S16" s="207"/>
      <c r="T16" s="207"/>
      <c r="U16" s="207"/>
      <c r="V16" s="207"/>
      <c r="W16" s="207"/>
      <c r="X16" s="207"/>
      <c r="Y16" s="207"/>
      <c r="Z16" s="207"/>
      <c r="AA16" s="208"/>
    </row>
    <row r="17" spans="1:27" ht="14.25" customHeight="1">
      <c r="A17" s="211" t="s">
        <v>5969</v>
      </c>
      <c r="B17" s="204">
        <v>12</v>
      </c>
      <c r="C17" s="220" t="s">
        <v>5995</v>
      </c>
      <c r="D17" s="221" t="s">
        <v>72</v>
      </c>
      <c r="E17" s="209"/>
      <c r="F17" s="209" t="s">
        <v>59</v>
      </c>
      <c r="G17" s="209" t="s">
        <v>5996</v>
      </c>
      <c r="H17" s="209">
        <v>2016</v>
      </c>
      <c r="I17" s="56" t="s">
        <v>5953</v>
      </c>
      <c r="J17" s="209" t="s">
        <v>5992</v>
      </c>
      <c r="K17" s="207"/>
      <c r="L17" s="207"/>
      <c r="M17" s="207"/>
      <c r="N17" s="207"/>
      <c r="O17" s="207"/>
      <c r="P17" s="207"/>
      <c r="Q17" s="207"/>
      <c r="R17" s="207"/>
      <c r="S17" s="207"/>
      <c r="T17" s="207"/>
      <c r="U17" s="207"/>
      <c r="V17" s="207"/>
      <c r="W17" s="207"/>
      <c r="X17" s="207"/>
      <c r="Y17" s="207"/>
      <c r="Z17" s="207"/>
      <c r="AA17" s="208"/>
    </row>
    <row r="18" spans="1:27" ht="14.25" customHeight="1">
      <c r="A18" s="211" t="s">
        <v>5969</v>
      </c>
      <c r="B18" s="204">
        <v>13</v>
      </c>
      <c r="C18" s="220" t="s">
        <v>5997</v>
      </c>
      <c r="D18" s="221" t="s">
        <v>72</v>
      </c>
      <c r="E18" s="209"/>
      <c r="F18" s="209" t="s">
        <v>124</v>
      </c>
      <c r="G18" s="209" t="s">
        <v>5998</v>
      </c>
      <c r="H18" s="209">
        <v>2015</v>
      </c>
      <c r="I18" s="209" t="s">
        <v>5999</v>
      </c>
      <c r="J18" s="209" t="s">
        <v>6000</v>
      </c>
      <c r="K18" s="207"/>
      <c r="L18" s="207"/>
      <c r="M18" s="207"/>
      <c r="N18" s="207"/>
      <c r="O18" s="207"/>
      <c r="P18" s="207"/>
      <c r="Q18" s="207"/>
      <c r="R18" s="207"/>
      <c r="S18" s="207"/>
      <c r="T18" s="207"/>
      <c r="U18" s="207"/>
      <c r="V18" s="207"/>
      <c r="W18" s="207"/>
      <c r="X18" s="207"/>
      <c r="Y18" s="207"/>
      <c r="Z18" s="207"/>
      <c r="AA18" s="208"/>
    </row>
    <row r="19" spans="1:27" ht="14.25" customHeight="1">
      <c r="A19" s="211" t="s">
        <v>5969</v>
      </c>
      <c r="B19" s="204">
        <v>14</v>
      </c>
      <c r="C19" s="220" t="s">
        <v>6001</v>
      </c>
      <c r="D19" s="221" t="s">
        <v>35</v>
      </c>
      <c r="E19" s="209"/>
      <c r="F19" s="209" t="s">
        <v>59</v>
      </c>
      <c r="G19" s="209" t="s">
        <v>6002</v>
      </c>
      <c r="H19" s="209">
        <v>2015</v>
      </c>
      <c r="I19" s="56" t="s">
        <v>5953</v>
      </c>
      <c r="J19" s="209" t="s">
        <v>6003</v>
      </c>
      <c r="K19" s="207"/>
      <c r="L19" s="207"/>
      <c r="M19" s="207"/>
      <c r="N19" s="207"/>
      <c r="O19" s="207"/>
      <c r="P19" s="207"/>
      <c r="Q19" s="207"/>
      <c r="R19" s="207"/>
      <c r="S19" s="207"/>
      <c r="T19" s="207"/>
      <c r="U19" s="207"/>
      <c r="V19" s="207"/>
      <c r="W19" s="207"/>
      <c r="X19" s="207"/>
      <c r="Y19" s="207"/>
      <c r="Z19" s="207"/>
      <c r="AA19" s="208"/>
    </row>
    <row r="20" spans="1:27" ht="14.25" customHeight="1">
      <c r="A20" s="211" t="s">
        <v>5969</v>
      </c>
      <c r="B20" s="204">
        <v>15</v>
      </c>
      <c r="C20" s="220" t="s">
        <v>6004</v>
      </c>
      <c r="D20" s="221" t="s">
        <v>72</v>
      </c>
      <c r="E20" s="209"/>
      <c r="F20" s="209" t="s">
        <v>124</v>
      </c>
      <c r="G20" s="209" t="s">
        <v>6005</v>
      </c>
      <c r="H20" s="209">
        <v>2013</v>
      </c>
      <c r="I20" s="209" t="s">
        <v>5999</v>
      </c>
      <c r="J20" s="209" t="s">
        <v>6000</v>
      </c>
      <c r="K20" s="207"/>
      <c r="L20" s="207"/>
      <c r="M20" s="207"/>
      <c r="N20" s="207"/>
      <c r="O20" s="207"/>
      <c r="P20" s="207"/>
      <c r="Q20" s="207"/>
      <c r="R20" s="207"/>
      <c r="S20" s="207"/>
      <c r="T20" s="207"/>
      <c r="U20" s="207"/>
      <c r="V20" s="207"/>
      <c r="W20" s="207"/>
      <c r="X20" s="207"/>
      <c r="Y20" s="207"/>
      <c r="Z20" s="207"/>
      <c r="AA20" s="208"/>
    </row>
    <row r="21" spans="1:27" ht="14.25" customHeight="1">
      <c r="A21" s="211" t="s">
        <v>5969</v>
      </c>
      <c r="B21" s="204">
        <v>16</v>
      </c>
      <c r="C21" s="220" t="s">
        <v>6006</v>
      </c>
      <c r="D21" s="221" t="s">
        <v>72</v>
      </c>
      <c r="E21" s="209"/>
      <c r="F21" s="209" t="s">
        <v>59</v>
      </c>
      <c r="G21" s="209" t="s">
        <v>6007</v>
      </c>
      <c r="H21" s="209">
        <v>2013</v>
      </c>
      <c r="I21" s="56" t="s">
        <v>5953</v>
      </c>
      <c r="J21" s="209" t="s">
        <v>5992</v>
      </c>
      <c r="K21" s="207"/>
      <c r="L21" s="207"/>
      <c r="M21" s="207"/>
      <c r="N21" s="207"/>
      <c r="O21" s="207"/>
      <c r="P21" s="207"/>
      <c r="Q21" s="207"/>
      <c r="R21" s="207"/>
      <c r="S21" s="207"/>
      <c r="T21" s="207"/>
      <c r="U21" s="207"/>
      <c r="V21" s="207"/>
      <c r="W21" s="207"/>
      <c r="X21" s="207"/>
      <c r="Y21" s="207"/>
      <c r="Z21" s="207"/>
      <c r="AA21" s="208"/>
    </row>
    <row r="22" spans="1:27" ht="14.25" customHeight="1">
      <c r="A22" s="211" t="s">
        <v>5969</v>
      </c>
      <c r="B22" s="204">
        <v>17</v>
      </c>
      <c r="C22" s="220" t="s">
        <v>6008</v>
      </c>
      <c r="D22" s="221" t="s">
        <v>35</v>
      </c>
      <c r="E22" s="209"/>
      <c r="F22" s="209" t="s">
        <v>59</v>
      </c>
      <c r="G22" s="209" t="s">
        <v>6009</v>
      </c>
      <c r="H22" s="209">
        <v>2013</v>
      </c>
      <c r="I22" s="56" t="s">
        <v>5953</v>
      </c>
      <c r="J22" s="209" t="s">
        <v>6010</v>
      </c>
      <c r="K22" s="207"/>
      <c r="L22" s="207"/>
      <c r="M22" s="207"/>
      <c r="N22" s="207"/>
      <c r="O22" s="207"/>
      <c r="P22" s="207"/>
      <c r="Q22" s="207"/>
      <c r="R22" s="207"/>
      <c r="S22" s="207"/>
      <c r="T22" s="207"/>
      <c r="U22" s="207"/>
      <c r="V22" s="207"/>
      <c r="W22" s="207"/>
      <c r="X22" s="207"/>
      <c r="Y22" s="207"/>
      <c r="Z22" s="207"/>
      <c r="AA22" s="208"/>
    </row>
    <row r="23" spans="1:27" ht="14.25" customHeight="1">
      <c r="A23" s="197" t="s">
        <v>2042</v>
      </c>
      <c r="B23" s="198">
        <v>18</v>
      </c>
      <c r="C23" s="199" t="s">
        <v>6011</v>
      </c>
      <c r="D23" s="200" t="s">
        <v>51</v>
      </c>
      <c r="E23" s="201"/>
      <c r="F23" s="224" t="s">
        <v>59</v>
      </c>
      <c r="G23" s="224" t="s">
        <v>6012</v>
      </c>
      <c r="H23" s="224">
        <v>2017</v>
      </c>
      <c r="I23" s="224" t="s">
        <v>3039</v>
      </c>
      <c r="J23" s="201" t="s">
        <v>6013</v>
      </c>
      <c r="K23" s="202"/>
      <c r="L23" s="202"/>
      <c r="M23" s="202"/>
      <c r="N23" s="202"/>
      <c r="O23" s="202"/>
      <c r="P23" s="202"/>
      <c r="Q23" s="202"/>
      <c r="R23" s="202"/>
      <c r="S23" s="202"/>
      <c r="T23" s="202"/>
      <c r="U23" s="202"/>
      <c r="V23" s="202"/>
      <c r="W23" s="202"/>
      <c r="X23" s="202"/>
      <c r="Y23" s="202"/>
      <c r="Z23" s="202"/>
      <c r="AA23" s="203"/>
    </row>
    <row r="24" spans="1:27" ht="14.25" customHeight="1">
      <c r="A24" s="197" t="s">
        <v>2042</v>
      </c>
      <c r="B24" s="204">
        <v>19</v>
      </c>
      <c r="C24" s="205" t="s">
        <v>6014</v>
      </c>
      <c r="D24" s="104" t="s">
        <v>58</v>
      </c>
      <c r="E24" s="56"/>
      <c r="F24" s="209" t="s">
        <v>59</v>
      </c>
      <c r="G24" s="209" t="s">
        <v>6015</v>
      </c>
      <c r="H24" s="209">
        <v>2016</v>
      </c>
      <c r="I24" s="209" t="s">
        <v>5953</v>
      </c>
      <c r="J24" s="56" t="s">
        <v>6016</v>
      </c>
      <c r="K24" s="207"/>
      <c r="L24" s="207"/>
      <c r="M24" s="207"/>
      <c r="N24" s="207"/>
      <c r="O24" s="207"/>
      <c r="P24" s="207"/>
      <c r="Q24" s="207"/>
      <c r="R24" s="207"/>
      <c r="S24" s="207"/>
      <c r="T24" s="207"/>
      <c r="U24" s="207"/>
      <c r="V24" s="207"/>
      <c r="W24" s="207"/>
      <c r="X24" s="207"/>
      <c r="Y24" s="207"/>
      <c r="Z24" s="207"/>
      <c r="AA24" s="208"/>
    </row>
    <row r="25" spans="1:27" ht="14.25" customHeight="1">
      <c r="A25" s="197" t="s">
        <v>2042</v>
      </c>
      <c r="B25" s="204">
        <v>20</v>
      </c>
      <c r="C25" s="205" t="s">
        <v>6017</v>
      </c>
      <c r="D25" s="45" t="s">
        <v>72</v>
      </c>
      <c r="E25" s="46"/>
      <c r="F25" s="209" t="s">
        <v>59</v>
      </c>
      <c r="G25" s="209" t="s">
        <v>6018</v>
      </c>
      <c r="H25" s="209">
        <v>2018</v>
      </c>
      <c r="I25" s="56" t="s">
        <v>5953</v>
      </c>
      <c r="J25" s="56" t="s">
        <v>6013</v>
      </c>
      <c r="K25" s="207"/>
      <c r="L25" s="207"/>
      <c r="M25" s="207"/>
      <c r="N25" s="207"/>
      <c r="O25" s="207"/>
      <c r="P25" s="207"/>
      <c r="Q25" s="207"/>
      <c r="R25" s="207"/>
      <c r="S25" s="207"/>
      <c r="T25" s="207"/>
      <c r="U25" s="207"/>
      <c r="V25" s="207"/>
      <c r="W25" s="207"/>
      <c r="X25" s="207"/>
      <c r="Y25" s="207"/>
      <c r="Z25" s="207"/>
      <c r="AA25" s="208"/>
    </row>
    <row r="26" spans="1:27" ht="14.25" customHeight="1">
      <c r="A26" s="197" t="s">
        <v>2042</v>
      </c>
      <c r="B26" s="204">
        <v>21</v>
      </c>
      <c r="C26" s="205" t="s">
        <v>6019</v>
      </c>
      <c r="D26" s="45" t="s">
        <v>72</v>
      </c>
      <c r="E26" s="46"/>
      <c r="F26" s="209" t="s">
        <v>59</v>
      </c>
      <c r="G26" s="209" t="s">
        <v>6020</v>
      </c>
      <c r="H26" s="209">
        <v>2018</v>
      </c>
      <c r="I26" s="56" t="s">
        <v>5953</v>
      </c>
      <c r="J26" s="56" t="s">
        <v>6013</v>
      </c>
      <c r="K26" s="207"/>
      <c r="L26" s="207"/>
      <c r="M26" s="207"/>
      <c r="N26" s="207"/>
      <c r="O26" s="207"/>
      <c r="P26" s="207"/>
      <c r="Q26" s="207"/>
      <c r="R26" s="207"/>
      <c r="S26" s="207"/>
      <c r="T26" s="207"/>
      <c r="U26" s="207"/>
      <c r="V26" s="207"/>
      <c r="W26" s="207"/>
      <c r="X26" s="207"/>
      <c r="Y26" s="207"/>
      <c r="Z26" s="207"/>
      <c r="AA26" s="208"/>
    </row>
    <row r="27" spans="1:27" ht="14.25" customHeight="1">
      <c r="A27" s="197" t="s">
        <v>6021</v>
      </c>
      <c r="B27" s="198">
        <v>22</v>
      </c>
      <c r="C27" s="199" t="s">
        <v>6022</v>
      </c>
      <c r="D27" s="200" t="s">
        <v>58</v>
      </c>
      <c r="E27" s="201"/>
      <c r="F27" s="201" t="s">
        <v>59</v>
      </c>
      <c r="G27" s="201" t="s">
        <v>6023</v>
      </c>
      <c r="H27" s="201">
        <v>2019</v>
      </c>
      <c r="I27" s="201" t="s">
        <v>5953</v>
      </c>
      <c r="J27" s="201" t="s">
        <v>2314</v>
      </c>
      <c r="K27" s="202"/>
      <c r="L27" s="202"/>
      <c r="M27" s="202"/>
      <c r="N27" s="202"/>
      <c r="O27" s="202"/>
      <c r="P27" s="202"/>
      <c r="Q27" s="202"/>
      <c r="R27" s="202"/>
      <c r="S27" s="202"/>
      <c r="T27" s="202"/>
      <c r="U27" s="202"/>
      <c r="V27" s="202"/>
      <c r="W27" s="202"/>
      <c r="X27" s="202"/>
      <c r="Y27" s="202"/>
      <c r="Z27" s="202"/>
      <c r="AA27" s="203"/>
    </row>
    <row r="28" spans="1:27" ht="14.25" customHeight="1">
      <c r="A28" s="197" t="s">
        <v>6021</v>
      </c>
      <c r="B28" s="204">
        <v>23</v>
      </c>
      <c r="C28" s="205" t="s">
        <v>6024</v>
      </c>
      <c r="D28" s="104" t="s">
        <v>2309</v>
      </c>
      <c r="E28" s="56"/>
      <c r="F28" s="56" t="s">
        <v>59</v>
      </c>
      <c r="G28" s="209" t="s">
        <v>6025</v>
      </c>
      <c r="H28" s="56">
        <v>2020</v>
      </c>
      <c r="I28" s="56" t="s">
        <v>6026</v>
      </c>
      <c r="J28" s="56" t="s">
        <v>6027</v>
      </c>
      <c r="K28" s="207"/>
      <c r="L28" s="207"/>
      <c r="M28" s="207"/>
      <c r="N28" s="207"/>
      <c r="O28" s="207"/>
      <c r="P28" s="207"/>
      <c r="Q28" s="207"/>
      <c r="R28" s="207"/>
      <c r="S28" s="207"/>
      <c r="T28" s="207"/>
      <c r="U28" s="207"/>
      <c r="V28" s="207"/>
      <c r="W28" s="207"/>
      <c r="X28" s="207"/>
      <c r="Y28" s="207"/>
      <c r="Z28" s="207"/>
      <c r="AA28" s="208"/>
    </row>
    <row r="29" spans="1:27" ht="14.25" customHeight="1">
      <c r="A29" s="197" t="s">
        <v>6021</v>
      </c>
      <c r="B29" s="204">
        <v>24</v>
      </c>
      <c r="C29" s="205" t="s">
        <v>6028</v>
      </c>
      <c r="D29" s="104" t="s">
        <v>35</v>
      </c>
      <c r="E29" s="56"/>
      <c r="F29" s="56" t="s">
        <v>59</v>
      </c>
      <c r="G29" s="209" t="s">
        <v>6029</v>
      </c>
      <c r="H29" s="56">
        <v>2019</v>
      </c>
      <c r="I29" s="56" t="s">
        <v>6030</v>
      </c>
      <c r="J29" s="56" t="s">
        <v>6031</v>
      </c>
      <c r="K29" s="207"/>
      <c r="L29" s="207"/>
      <c r="M29" s="207"/>
      <c r="N29" s="207"/>
      <c r="O29" s="207"/>
      <c r="P29" s="207"/>
      <c r="Q29" s="207"/>
      <c r="R29" s="207"/>
      <c r="S29" s="207"/>
      <c r="T29" s="207"/>
      <c r="U29" s="207"/>
      <c r="V29" s="207"/>
      <c r="W29" s="207"/>
      <c r="X29" s="207"/>
      <c r="Y29" s="207"/>
      <c r="Z29" s="207"/>
      <c r="AA29" s="208"/>
    </row>
    <row r="30" spans="1:27" ht="14.25" customHeight="1">
      <c r="A30" s="197" t="s">
        <v>6021</v>
      </c>
      <c r="B30" s="204">
        <v>25</v>
      </c>
      <c r="C30" s="220" t="s">
        <v>6032</v>
      </c>
      <c r="D30" s="221" t="s">
        <v>2309</v>
      </c>
      <c r="E30" s="209"/>
      <c r="F30" s="209" t="s">
        <v>59</v>
      </c>
      <c r="G30" s="209" t="s">
        <v>6033</v>
      </c>
      <c r="H30" s="209">
        <v>2015</v>
      </c>
      <c r="I30" s="209" t="s">
        <v>5953</v>
      </c>
      <c r="J30" s="209" t="s">
        <v>6034</v>
      </c>
      <c r="K30" s="207"/>
      <c r="L30" s="207"/>
      <c r="M30" s="207"/>
      <c r="N30" s="207"/>
      <c r="O30" s="207"/>
      <c r="P30" s="207"/>
      <c r="Q30" s="207"/>
      <c r="R30" s="207"/>
      <c r="S30" s="207"/>
      <c r="T30" s="207"/>
      <c r="U30" s="207"/>
      <c r="V30" s="207"/>
      <c r="W30" s="207"/>
      <c r="X30" s="207"/>
      <c r="Y30" s="207"/>
      <c r="Z30" s="207"/>
      <c r="AA30" s="208"/>
    </row>
    <row r="31" spans="1:27" ht="14.25" customHeight="1">
      <c r="A31" s="197" t="s">
        <v>6021</v>
      </c>
      <c r="B31" s="204">
        <v>26</v>
      </c>
      <c r="C31" s="220" t="s">
        <v>6035</v>
      </c>
      <c r="D31" s="221" t="s">
        <v>2309</v>
      </c>
      <c r="E31" s="209"/>
      <c r="F31" s="209" t="s">
        <v>59</v>
      </c>
      <c r="G31" s="209" t="s">
        <v>6036</v>
      </c>
      <c r="H31" s="209">
        <v>2013</v>
      </c>
      <c r="I31" s="209" t="s">
        <v>6037</v>
      </c>
      <c r="J31" s="209" t="s">
        <v>6031</v>
      </c>
      <c r="K31" s="207"/>
      <c r="L31" s="207"/>
      <c r="M31" s="207"/>
      <c r="N31" s="207"/>
      <c r="O31" s="207"/>
      <c r="P31" s="207"/>
      <c r="Q31" s="207"/>
      <c r="R31" s="207"/>
      <c r="S31" s="207"/>
      <c r="T31" s="207"/>
      <c r="U31" s="207"/>
      <c r="V31" s="207"/>
      <c r="W31" s="207"/>
      <c r="X31" s="207"/>
      <c r="Y31" s="207"/>
      <c r="Z31" s="207"/>
      <c r="AA31" s="208"/>
    </row>
    <row r="32" spans="1:27" ht="14.25" customHeight="1">
      <c r="A32" s="197" t="s">
        <v>6021</v>
      </c>
      <c r="B32" s="204">
        <v>27</v>
      </c>
      <c r="C32" s="225" t="s">
        <v>6038</v>
      </c>
      <c r="D32" s="104" t="s">
        <v>58</v>
      </c>
      <c r="E32" s="56"/>
      <c r="F32" s="209" t="s">
        <v>59</v>
      </c>
      <c r="G32" s="148" t="s">
        <v>6039</v>
      </c>
      <c r="H32" s="56">
        <v>2011</v>
      </c>
      <c r="I32" s="56" t="s">
        <v>5953</v>
      </c>
      <c r="J32" s="148" t="s">
        <v>6040</v>
      </c>
      <c r="K32" s="207"/>
      <c r="L32" s="207"/>
      <c r="M32" s="207"/>
      <c r="N32" s="207"/>
      <c r="O32" s="207"/>
      <c r="P32" s="207"/>
      <c r="Q32" s="207"/>
      <c r="R32" s="207"/>
      <c r="S32" s="207"/>
      <c r="T32" s="207"/>
      <c r="U32" s="207"/>
      <c r="V32" s="207"/>
      <c r="W32" s="207"/>
      <c r="X32" s="207"/>
      <c r="Y32" s="207"/>
      <c r="Z32" s="207"/>
      <c r="AA32" s="208"/>
    </row>
    <row r="33" spans="1:27" ht="14.25" customHeight="1">
      <c r="A33" s="197" t="s">
        <v>2777</v>
      </c>
      <c r="B33" s="204">
        <v>28</v>
      </c>
      <c r="C33" s="199" t="s">
        <v>6041</v>
      </c>
      <c r="D33" s="12" t="s">
        <v>72</v>
      </c>
      <c r="E33" s="14"/>
      <c r="F33" s="224" t="s">
        <v>59</v>
      </c>
      <c r="G33" s="224" t="s">
        <v>6042</v>
      </c>
      <c r="H33" s="224">
        <v>2018</v>
      </c>
      <c r="I33" s="226" t="s">
        <v>5953</v>
      </c>
      <c r="J33" s="224" t="s">
        <v>6043</v>
      </c>
      <c r="K33" s="202"/>
      <c r="L33" s="202"/>
      <c r="M33" s="202"/>
      <c r="N33" s="202"/>
      <c r="O33" s="202"/>
      <c r="P33" s="202"/>
      <c r="Q33" s="202"/>
      <c r="R33" s="202"/>
      <c r="S33" s="202"/>
      <c r="T33" s="202"/>
      <c r="U33" s="202"/>
      <c r="V33" s="202"/>
      <c r="W33" s="202"/>
      <c r="X33" s="202"/>
      <c r="Y33" s="202"/>
      <c r="Z33" s="202"/>
      <c r="AA33" s="203"/>
    </row>
    <row r="34" spans="1:27" ht="14.25" customHeight="1">
      <c r="A34" s="197" t="s">
        <v>2777</v>
      </c>
      <c r="B34" s="204">
        <v>29</v>
      </c>
      <c r="C34" s="220" t="s">
        <v>6044</v>
      </c>
      <c r="D34" s="45" t="s">
        <v>72</v>
      </c>
      <c r="E34" s="46"/>
      <c r="F34" s="209" t="s">
        <v>59</v>
      </c>
      <c r="G34" s="209" t="s">
        <v>6045</v>
      </c>
      <c r="H34" s="209">
        <v>2017</v>
      </c>
      <c r="I34" s="209" t="s">
        <v>6046</v>
      </c>
      <c r="J34" s="209" t="s">
        <v>6047</v>
      </c>
      <c r="K34" s="207"/>
      <c r="L34" s="207"/>
      <c r="M34" s="207"/>
      <c r="N34" s="207"/>
      <c r="O34" s="207"/>
      <c r="P34" s="207"/>
      <c r="Q34" s="207"/>
      <c r="R34" s="207"/>
      <c r="S34" s="207"/>
      <c r="T34" s="207"/>
      <c r="U34" s="207"/>
      <c r="V34" s="207"/>
      <c r="W34" s="207"/>
      <c r="X34" s="207"/>
      <c r="Y34" s="207"/>
      <c r="Z34" s="207"/>
      <c r="AA34" s="208"/>
    </row>
    <row r="35" spans="1:27" ht="14.25" customHeight="1">
      <c r="A35" s="197" t="s">
        <v>2777</v>
      </c>
      <c r="B35" s="204">
        <v>30</v>
      </c>
      <c r="C35" s="220" t="s">
        <v>6048</v>
      </c>
      <c r="D35" s="45" t="s">
        <v>72</v>
      </c>
      <c r="E35" s="46"/>
      <c r="F35" s="209" t="s">
        <v>59</v>
      </c>
      <c r="G35" s="209" t="s">
        <v>6049</v>
      </c>
      <c r="H35" s="209">
        <v>2017</v>
      </c>
      <c r="I35" s="209" t="s">
        <v>6046</v>
      </c>
      <c r="J35" s="209" t="s">
        <v>6050</v>
      </c>
      <c r="K35" s="207"/>
      <c r="L35" s="207"/>
      <c r="M35" s="207"/>
      <c r="N35" s="207"/>
      <c r="O35" s="207"/>
      <c r="P35" s="207"/>
      <c r="Q35" s="207"/>
      <c r="R35" s="207"/>
      <c r="S35" s="207"/>
      <c r="T35" s="207"/>
      <c r="U35" s="207"/>
      <c r="V35" s="207"/>
      <c r="W35" s="207"/>
      <c r="X35" s="207"/>
      <c r="Y35" s="207"/>
      <c r="Z35" s="207"/>
      <c r="AA35" s="208"/>
    </row>
    <row r="36" spans="1:27" ht="14.25" customHeight="1">
      <c r="A36" s="197" t="s">
        <v>2777</v>
      </c>
      <c r="B36" s="204">
        <v>31</v>
      </c>
      <c r="C36" s="220" t="s">
        <v>6051</v>
      </c>
      <c r="D36" s="45" t="s">
        <v>72</v>
      </c>
      <c r="E36" s="46"/>
      <c r="F36" s="209" t="s">
        <v>59</v>
      </c>
      <c r="G36" s="209" t="s">
        <v>6052</v>
      </c>
      <c r="H36" s="209">
        <v>2016</v>
      </c>
      <c r="I36" s="56" t="s">
        <v>5953</v>
      </c>
      <c r="J36" s="209" t="s">
        <v>6053</v>
      </c>
      <c r="K36" s="207"/>
      <c r="L36" s="207"/>
      <c r="M36" s="207"/>
      <c r="N36" s="207"/>
      <c r="O36" s="207"/>
      <c r="P36" s="207"/>
      <c r="Q36" s="207"/>
      <c r="R36" s="207"/>
      <c r="S36" s="207"/>
      <c r="T36" s="207"/>
      <c r="U36" s="207"/>
      <c r="V36" s="207"/>
      <c r="W36" s="207"/>
      <c r="X36" s="207"/>
      <c r="Y36" s="207"/>
      <c r="Z36" s="207"/>
      <c r="AA36" s="208"/>
    </row>
    <row r="37" spans="1:27" ht="14.25" customHeight="1">
      <c r="A37" s="197" t="s">
        <v>2777</v>
      </c>
      <c r="B37" s="204">
        <v>33</v>
      </c>
      <c r="C37" s="220" t="s">
        <v>6054</v>
      </c>
      <c r="D37" s="45" t="s">
        <v>35</v>
      </c>
      <c r="E37" s="46"/>
      <c r="F37" s="209" t="s">
        <v>59</v>
      </c>
      <c r="G37" s="209" t="s">
        <v>6055</v>
      </c>
      <c r="H37" s="209">
        <v>2007</v>
      </c>
      <c r="I37" s="56" t="s">
        <v>5953</v>
      </c>
      <c r="J37" s="209" t="s">
        <v>2825</v>
      </c>
      <c r="K37" s="207"/>
      <c r="L37" s="207"/>
      <c r="M37" s="207"/>
      <c r="N37" s="207"/>
      <c r="O37" s="207"/>
      <c r="P37" s="207"/>
      <c r="Q37" s="207"/>
      <c r="R37" s="207"/>
      <c r="S37" s="207"/>
      <c r="T37" s="207"/>
      <c r="U37" s="207"/>
      <c r="V37" s="207"/>
      <c r="W37" s="207"/>
      <c r="X37" s="207"/>
      <c r="Y37" s="207"/>
      <c r="Z37" s="207"/>
      <c r="AA37" s="208"/>
    </row>
    <row r="38" spans="1:27" ht="14.25" customHeight="1">
      <c r="A38" s="197" t="s">
        <v>2777</v>
      </c>
      <c r="B38" s="204">
        <v>34</v>
      </c>
      <c r="C38" s="220" t="s">
        <v>6056</v>
      </c>
      <c r="D38" s="45" t="s">
        <v>58</v>
      </c>
      <c r="E38" s="46"/>
      <c r="F38" s="209" t="s">
        <v>59</v>
      </c>
      <c r="G38" s="209" t="s">
        <v>6057</v>
      </c>
      <c r="H38" s="209">
        <v>2006</v>
      </c>
      <c r="I38" s="56" t="s">
        <v>5953</v>
      </c>
      <c r="J38" s="209" t="s">
        <v>6058</v>
      </c>
      <c r="K38" s="207"/>
      <c r="L38" s="207"/>
      <c r="M38" s="207"/>
      <c r="N38" s="207"/>
      <c r="O38" s="207"/>
      <c r="P38" s="207"/>
      <c r="Q38" s="207"/>
      <c r="R38" s="207"/>
      <c r="S38" s="207"/>
      <c r="T38" s="207"/>
      <c r="U38" s="207"/>
      <c r="V38" s="207"/>
      <c r="W38" s="207"/>
      <c r="X38" s="207"/>
      <c r="Y38" s="207"/>
      <c r="Z38" s="207"/>
      <c r="AA38" s="208"/>
    </row>
    <row r="39" spans="1:27" ht="14.25" customHeight="1">
      <c r="A39" s="197" t="s">
        <v>2777</v>
      </c>
      <c r="B39" s="204">
        <v>35</v>
      </c>
      <c r="C39" s="220" t="s">
        <v>6059</v>
      </c>
      <c r="D39" s="45" t="s">
        <v>72</v>
      </c>
      <c r="E39" s="46"/>
      <c r="F39" s="209" t="s">
        <v>59</v>
      </c>
      <c r="G39" s="209" t="s">
        <v>6060</v>
      </c>
      <c r="H39" s="209">
        <v>2006</v>
      </c>
      <c r="I39" s="56" t="s">
        <v>5953</v>
      </c>
      <c r="J39" s="209" t="s">
        <v>6061</v>
      </c>
      <c r="K39" s="207"/>
      <c r="L39" s="207"/>
      <c r="M39" s="207"/>
      <c r="N39" s="207"/>
      <c r="O39" s="207"/>
      <c r="P39" s="207"/>
      <c r="Q39" s="207"/>
      <c r="R39" s="207"/>
      <c r="S39" s="207"/>
      <c r="T39" s="207"/>
      <c r="U39" s="207"/>
      <c r="V39" s="207"/>
      <c r="W39" s="207"/>
      <c r="X39" s="207"/>
      <c r="Y39" s="207"/>
      <c r="Z39" s="207"/>
      <c r="AA39" s="208"/>
    </row>
    <row r="40" spans="1:27" ht="14.25" customHeight="1">
      <c r="A40" s="197" t="s">
        <v>2777</v>
      </c>
      <c r="B40" s="204">
        <v>36</v>
      </c>
      <c r="C40" s="220" t="s">
        <v>6062</v>
      </c>
      <c r="D40" s="45" t="s">
        <v>58</v>
      </c>
      <c r="E40" s="46"/>
      <c r="F40" s="209" t="s">
        <v>124</v>
      </c>
      <c r="G40" s="209">
        <v>8468931527</v>
      </c>
      <c r="H40" s="209">
        <v>2005</v>
      </c>
      <c r="I40" s="209" t="s">
        <v>6063</v>
      </c>
      <c r="J40" s="209" t="s">
        <v>6064</v>
      </c>
      <c r="K40" s="207"/>
      <c r="L40" s="207"/>
      <c r="M40" s="207"/>
      <c r="N40" s="207"/>
      <c r="O40" s="207"/>
      <c r="P40" s="207"/>
      <c r="Q40" s="207"/>
      <c r="R40" s="207"/>
      <c r="S40" s="207"/>
      <c r="T40" s="207"/>
      <c r="U40" s="207"/>
      <c r="V40" s="207"/>
      <c r="W40" s="207"/>
      <c r="X40" s="207"/>
      <c r="Y40" s="207"/>
      <c r="Z40" s="207"/>
      <c r="AA40" s="208"/>
    </row>
    <row r="41" spans="1:27" ht="14.25" customHeight="1">
      <c r="A41" s="197" t="s">
        <v>2850</v>
      </c>
      <c r="B41" s="204">
        <v>37</v>
      </c>
      <c r="C41" s="227" t="s">
        <v>6035</v>
      </c>
      <c r="D41" s="12" t="s">
        <v>2309</v>
      </c>
      <c r="E41" s="14"/>
      <c r="F41" s="224" t="s">
        <v>59</v>
      </c>
      <c r="G41" s="224" t="s">
        <v>6036</v>
      </c>
      <c r="H41" s="224">
        <v>2013</v>
      </c>
      <c r="I41" s="224" t="s">
        <v>6065</v>
      </c>
      <c r="J41" s="224" t="s">
        <v>6066</v>
      </c>
      <c r="K41" s="202"/>
      <c r="L41" s="202"/>
      <c r="M41" s="202"/>
      <c r="N41" s="202"/>
      <c r="O41" s="202"/>
      <c r="P41" s="202"/>
      <c r="Q41" s="202"/>
      <c r="R41" s="202"/>
      <c r="S41" s="202"/>
      <c r="T41" s="202"/>
      <c r="U41" s="202"/>
      <c r="V41" s="202"/>
      <c r="W41" s="202"/>
      <c r="X41" s="202"/>
      <c r="Y41" s="202"/>
      <c r="Z41" s="202"/>
      <c r="AA41" s="203"/>
    </row>
    <row r="42" spans="1:27" ht="14.25" customHeight="1">
      <c r="A42" s="197" t="s">
        <v>2850</v>
      </c>
      <c r="B42" s="204">
        <v>38</v>
      </c>
      <c r="C42" s="220" t="s">
        <v>6067</v>
      </c>
      <c r="D42" s="45" t="s">
        <v>2309</v>
      </c>
      <c r="E42" s="46"/>
      <c r="F42" s="209" t="s">
        <v>59</v>
      </c>
      <c r="G42" s="209" t="s">
        <v>6068</v>
      </c>
      <c r="H42" s="209">
        <v>2019</v>
      </c>
      <c r="I42" s="209" t="s">
        <v>5953</v>
      </c>
      <c r="J42" s="209" t="s">
        <v>6069</v>
      </c>
      <c r="K42" s="207"/>
      <c r="L42" s="207"/>
      <c r="M42" s="207"/>
      <c r="N42" s="207"/>
      <c r="O42" s="207"/>
      <c r="P42" s="207"/>
      <c r="Q42" s="207"/>
      <c r="R42" s="207"/>
      <c r="S42" s="207"/>
      <c r="T42" s="207"/>
      <c r="U42" s="207"/>
      <c r="V42" s="207"/>
      <c r="W42" s="207"/>
      <c r="X42" s="207"/>
      <c r="Y42" s="207"/>
      <c r="Z42" s="207"/>
      <c r="AA42" s="208"/>
    </row>
    <row r="43" spans="1:27" ht="14.25" customHeight="1">
      <c r="A43" s="197" t="s">
        <v>2850</v>
      </c>
      <c r="B43" s="204">
        <v>39</v>
      </c>
      <c r="C43" s="220" t="s">
        <v>6070</v>
      </c>
      <c r="D43" s="45" t="s">
        <v>2309</v>
      </c>
      <c r="E43" s="46"/>
      <c r="F43" s="209" t="s">
        <v>59</v>
      </c>
      <c r="G43" s="209" t="s">
        <v>6071</v>
      </c>
      <c r="H43" s="209">
        <v>2020</v>
      </c>
      <c r="I43" s="209" t="s">
        <v>5953</v>
      </c>
      <c r="J43" s="209" t="s">
        <v>6066</v>
      </c>
      <c r="K43" s="207"/>
      <c r="L43" s="207"/>
      <c r="M43" s="207"/>
      <c r="N43" s="207"/>
      <c r="O43" s="207"/>
      <c r="P43" s="207"/>
      <c r="Q43" s="207"/>
      <c r="R43" s="207"/>
      <c r="S43" s="207"/>
      <c r="T43" s="207"/>
      <c r="U43" s="207"/>
      <c r="V43" s="207"/>
      <c r="W43" s="207"/>
      <c r="X43" s="207"/>
      <c r="Y43" s="207"/>
      <c r="Z43" s="207"/>
      <c r="AA43" s="208"/>
    </row>
    <row r="44" spans="1:27" ht="14.25" customHeight="1">
      <c r="A44" s="197" t="s">
        <v>3007</v>
      </c>
      <c r="B44" s="198">
        <v>40</v>
      </c>
      <c r="C44" s="199" t="s">
        <v>6072</v>
      </c>
      <c r="D44" s="12" t="s">
        <v>51</v>
      </c>
      <c r="E44" s="14"/>
      <c r="F44" s="201" t="s">
        <v>59</v>
      </c>
      <c r="G44" s="201" t="s">
        <v>6073</v>
      </c>
      <c r="H44" s="201">
        <v>2019</v>
      </c>
      <c r="I44" s="201" t="s">
        <v>5953</v>
      </c>
      <c r="J44" s="201" t="s">
        <v>6074</v>
      </c>
      <c r="K44" s="202"/>
      <c r="L44" s="202"/>
      <c r="M44" s="202"/>
      <c r="N44" s="202"/>
      <c r="O44" s="202"/>
      <c r="P44" s="202"/>
      <c r="Q44" s="202"/>
      <c r="R44" s="202"/>
      <c r="S44" s="202"/>
      <c r="T44" s="202"/>
      <c r="U44" s="202"/>
      <c r="V44" s="202"/>
      <c r="W44" s="202"/>
      <c r="X44" s="202"/>
      <c r="Y44" s="202"/>
      <c r="Z44" s="202"/>
      <c r="AA44" s="203"/>
    </row>
    <row r="45" spans="1:27" ht="14.25" customHeight="1">
      <c r="A45" s="197" t="s">
        <v>3007</v>
      </c>
      <c r="B45" s="204">
        <v>41</v>
      </c>
      <c r="C45" s="205" t="s">
        <v>6075</v>
      </c>
      <c r="D45" s="45" t="s">
        <v>72</v>
      </c>
      <c r="E45" s="46"/>
      <c r="F45" s="56" t="s">
        <v>59</v>
      </c>
      <c r="G45" s="56" t="s">
        <v>6076</v>
      </c>
      <c r="H45" s="56">
        <v>2019</v>
      </c>
      <c r="I45" s="56" t="s">
        <v>6077</v>
      </c>
      <c r="J45" s="148" t="s">
        <v>6074</v>
      </c>
      <c r="K45" s="207"/>
      <c r="L45" s="207"/>
      <c r="M45" s="207"/>
      <c r="N45" s="207"/>
      <c r="O45" s="207"/>
      <c r="P45" s="207"/>
      <c r="Q45" s="207"/>
      <c r="R45" s="207"/>
      <c r="S45" s="207"/>
      <c r="T45" s="207"/>
      <c r="U45" s="207"/>
      <c r="V45" s="207"/>
      <c r="W45" s="207"/>
      <c r="X45" s="207"/>
      <c r="Y45" s="207"/>
      <c r="Z45" s="207"/>
      <c r="AA45" s="208"/>
    </row>
    <row r="46" spans="1:27" ht="14.25" customHeight="1">
      <c r="A46" s="197" t="s">
        <v>3007</v>
      </c>
      <c r="B46" s="204">
        <v>43</v>
      </c>
      <c r="C46" s="205" t="s">
        <v>6078</v>
      </c>
      <c r="D46" s="45" t="s">
        <v>35</v>
      </c>
      <c r="E46" s="46"/>
      <c r="F46" s="56" t="s">
        <v>91</v>
      </c>
      <c r="G46" s="146" t="s">
        <v>5979</v>
      </c>
      <c r="H46" s="56">
        <v>2018</v>
      </c>
      <c r="I46" s="228" t="s">
        <v>5980</v>
      </c>
      <c r="J46" s="146" t="s">
        <v>6079</v>
      </c>
      <c r="K46" s="207"/>
      <c r="L46" s="207"/>
      <c r="M46" s="207"/>
      <c r="N46" s="207"/>
      <c r="O46" s="207"/>
      <c r="P46" s="207"/>
      <c r="Q46" s="207"/>
      <c r="R46" s="207"/>
      <c r="S46" s="207"/>
      <c r="T46" s="207"/>
      <c r="U46" s="207"/>
      <c r="V46" s="207"/>
      <c r="W46" s="207"/>
      <c r="X46" s="207"/>
      <c r="Y46" s="207"/>
      <c r="Z46" s="207"/>
      <c r="AA46" s="208"/>
    </row>
    <row r="47" spans="1:27" ht="14.25" customHeight="1">
      <c r="A47" s="197" t="s">
        <v>3007</v>
      </c>
      <c r="B47" s="204">
        <v>44</v>
      </c>
      <c r="C47" s="205" t="s">
        <v>6080</v>
      </c>
      <c r="D47" s="45" t="s">
        <v>72</v>
      </c>
      <c r="E47" s="46"/>
      <c r="F47" s="56" t="s">
        <v>59</v>
      </c>
      <c r="G47" s="56" t="s">
        <v>6081</v>
      </c>
      <c r="H47" s="56">
        <v>2016</v>
      </c>
      <c r="I47" s="56" t="s">
        <v>6082</v>
      </c>
      <c r="J47" s="56" t="s">
        <v>6083</v>
      </c>
      <c r="K47" s="207"/>
      <c r="L47" s="207"/>
      <c r="M47" s="207"/>
      <c r="N47" s="207"/>
      <c r="O47" s="207"/>
      <c r="P47" s="207"/>
      <c r="Q47" s="207"/>
      <c r="R47" s="207"/>
      <c r="S47" s="207"/>
      <c r="T47" s="207"/>
      <c r="U47" s="207"/>
      <c r="V47" s="207"/>
      <c r="W47" s="207"/>
      <c r="X47" s="207"/>
      <c r="Y47" s="207"/>
      <c r="Z47" s="207"/>
      <c r="AA47" s="208"/>
    </row>
    <row r="48" spans="1:27" ht="14.25" customHeight="1">
      <c r="A48" s="197" t="s">
        <v>3007</v>
      </c>
      <c r="B48" s="204">
        <v>45</v>
      </c>
      <c r="C48" s="205" t="s">
        <v>6084</v>
      </c>
      <c r="D48" s="45" t="s">
        <v>72</v>
      </c>
      <c r="E48" s="46"/>
      <c r="F48" s="56" t="s">
        <v>59</v>
      </c>
      <c r="G48" s="56" t="s">
        <v>6085</v>
      </c>
      <c r="H48" s="56">
        <v>2016</v>
      </c>
      <c r="I48" s="56" t="s">
        <v>6082</v>
      </c>
      <c r="J48" s="56" t="s">
        <v>6083</v>
      </c>
      <c r="K48" s="207"/>
      <c r="L48" s="207"/>
      <c r="M48" s="207"/>
      <c r="N48" s="207"/>
      <c r="O48" s="207"/>
      <c r="P48" s="207"/>
      <c r="Q48" s="207"/>
      <c r="R48" s="207"/>
      <c r="S48" s="207"/>
      <c r="T48" s="207"/>
      <c r="U48" s="207"/>
      <c r="V48" s="207"/>
      <c r="W48" s="207"/>
      <c r="X48" s="207"/>
      <c r="Y48" s="207"/>
      <c r="Z48" s="207"/>
      <c r="AA48" s="208"/>
    </row>
    <row r="49" spans="1:27" ht="14.25" customHeight="1">
      <c r="A49" s="197" t="s">
        <v>3007</v>
      </c>
      <c r="B49" s="204">
        <v>46</v>
      </c>
      <c r="C49" s="205" t="s">
        <v>6086</v>
      </c>
      <c r="D49" s="45" t="s">
        <v>58</v>
      </c>
      <c r="E49" s="46"/>
      <c r="F49" s="56" t="s">
        <v>102</v>
      </c>
      <c r="G49" s="56" t="s">
        <v>6087</v>
      </c>
      <c r="H49" s="56">
        <v>2014</v>
      </c>
      <c r="I49" s="56" t="s">
        <v>6088</v>
      </c>
      <c r="J49" s="56" t="s">
        <v>6089</v>
      </c>
      <c r="K49" s="207"/>
      <c r="L49" s="207"/>
      <c r="M49" s="207"/>
      <c r="N49" s="207"/>
      <c r="O49" s="207"/>
      <c r="P49" s="207"/>
      <c r="Q49" s="207"/>
      <c r="R49" s="207"/>
      <c r="S49" s="207"/>
      <c r="T49" s="207"/>
      <c r="U49" s="207"/>
      <c r="V49" s="207"/>
      <c r="W49" s="207"/>
      <c r="X49" s="207"/>
      <c r="Y49" s="207"/>
      <c r="Z49" s="207"/>
      <c r="AA49" s="208"/>
    </row>
    <row r="50" spans="1:27" ht="14.25" customHeight="1">
      <c r="A50" s="197" t="s">
        <v>3007</v>
      </c>
      <c r="B50" s="204">
        <v>47</v>
      </c>
      <c r="C50" s="205" t="s">
        <v>6090</v>
      </c>
      <c r="D50" s="45" t="s">
        <v>51</v>
      </c>
      <c r="E50" s="46"/>
      <c r="F50" s="56" t="s">
        <v>102</v>
      </c>
      <c r="G50" s="56" t="s">
        <v>6091</v>
      </c>
      <c r="H50" s="56">
        <v>2014</v>
      </c>
      <c r="I50" s="56" t="s">
        <v>6088</v>
      </c>
      <c r="J50" s="56" t="s">
        <v>6089</v>
      </c>
      <c r="K50" s="207"/>
      <c r="L50" s="207"/>
      <c r="M50" s="207"/>
      <c r="N50" s="207"/>
      <c r="O50" s="207"/>
      <c r="P50" s="207"/>
      <c r="Q50" s="207"/>
      <c r="R50" s="207"/>
      <c r="S50" s="207"/>
      <c r="T50" s="207"/>
      <c r="U50" s="207"/>
      <c r="V50" s="207"/>
      <c r="W50" s="207"/>
      <c r="X50" s="207"/>
      <c r="Y50" s="207"/>
      <c r="Z50" s="207"/>
      <c r="AA50" s="208"/>
    </row>
    <row r="51" spans="1:27" ht="14.25" customHeight="1">
      <c r="A51" s="197" t="s">
        <v>3007</v>
      </c>
      <c r="B51" s="204">
        <v>48</v>
      </c>
      <c r="C51" s="205" t="s">
        <v>6092</v>
      </c>
      <c r="D51" s="45" t="s">
        <v>51</v>
      </c>
      <c r="E51" s="46"/>
      <c r="F51" s="56" t="s">
        <v>102</v>
      </c>
      <c r="G51" s="56" t="s">
        <v>6093</v>
      </c>
      <c r="H51" s="56">
        <v>2014</v>
      </c>
      <c r="I51" s="56" t="s">
        <v>6094</v>
      </c>
      <c r="J51" s="56" t="s">
        <v>6089</v>
      </c>
      <c r="K51" s="207"/>
      <c r="L51" s="207"/>
      <c r="M51" s="207"/>
      <c r="N51" s="207"/>
      <c r="O51" s="207"/>
      <c r="P51" s="207"/>
      <c r="Q51" s="207"/>
      <c r="R51" s="207"/>
      <c r="S51" s="207"/>
      <c r="T51" s="207"/>
      <c r="U51" s="207"/>
      <c r="V51" s="207"/>
      <c r="W51" s="207"/>
      <c r="X51" s="207"/>
      <c r="Y51" s="207"/>
      <c r="Z51" s="207"/>
      <c r="AA51" s="208"/>
    </row>
    <row r="52" spans="1:27" ht="14.25" customHeight="1">
      <c r="A52" s="197" t="s">
        <v>3007</v>
      </c>
      <c r="B52" s="204">
        <v>49</v>
      </c>
      <c r="C52" s="205" t="s">
        <v>6095</v>
      </c>
      <c r="D52" s="45" t="s">
        <v>51</v>
      </c>
      <c r="E52" s="46"/>
      <c r="F52" s="56" t="s">
        <v>102</v>
      </c>
      <c r="G52" s="56" t="s">
        <v>6096</v>
      </c>
      <c r="H52" s="56">
        <v>2014</v>
      </c>
      <c r="I52" s="56" t="s">
        <v>6088</v>
      </c>
      <c r="J52" s="56" t="s">
        <v>6089</v>
      </c>
      <c r="K52" s="207"/>
      <c r="L52" s="207"/>
      <c r="M52" s="207"/>
      <c r="N52" s="207"/>
      <c r="O52" s="207"/>
      <c r="P52" s="207"/>
      <c r="Q52" s="207"/>
      <c r="R52" s="207"/>
      <c r="S52" s="207"/>
      <c r="T52" s="207"/>
      <c r="U52" s="207"/>
      <c r="V52" s="207"/>
      <c r="W52" s="207"/>
      <c r="X52" s="207"/>
      <c r="Y52" s="207"/>
      <c r="Z52" s="207"/>
      <c r="AA52" s="208"/>
    </row>
    <row r="53" spans="1:27" ht="14.25" customHeight="1">
      <c r="A53" s="197" t="s">
        <v>3007</v>
      </c>
      <c r="B53" s="204">
        <v>50</v>
      </c>
      <c r="C53" s="205" t="s">
        <v>6097</v>
      </c>
      <c r="D53" s="45" t="s">
        <v>51</v>
      </c>
      <c r="E53" s="46"/>
      <c r="F53" s="56" t="s">
        <v>102</v>
      </c>
      <c r="G53" s="56" t="s">
        <v>6098</v>
      </c>
      <c r="H53" s="56">
        <v>2014</v>
      </c>
      <c r="I53" s="56" t="s">
        <v>6088</v>
      </c>
      <c r="J53" s="56" t="s">
        <v>6089</v>
      </c>
      <c r="K53" s="207"/>
      <c r="L53" s="207"/>
      <c r="M53" s="207"/>
      <c r="N53" s="207"/>
      <c r="O53" s="207"/>
      <c r="P53" s="207"/>
      <c r="Q53" s="207"/>
      <c r="R53" s="207"/>
      <c r="S53" s="207"/>
      <c r="T53" s="207"/>
      <c r="U53" s="207"/>
      <c r="V53" s="207"/>
      <c r="W53" s="207"/>
      <c r="X53" s="207"/>
      <c r="Y53" s="207"/>
      <c r="Z53" s="207"/>
      <c r="AA53" s="208"/>
    </row>
    <row r="54" spans="1:27" ht="14.25" customHeight="1">
      <c r="A54" s="197" t="s">
        <v>3007</v>
      </c>
      <c r="B54" s="204">
        <v>51</v>
      </c>
      <c r="C54" s="205" t="s">
        <v>6099</v>
      </c>
      <c r="D54" s="45" t="s">
        <v>51</v>
      </c>
      <c r="E54" s="46"/>
      <c r="F54" s="56" t="s">
        <v>102</v>
      </c>
      <c r="G54" s="56" t="s">
        <v>6100</v>
      </c>
      <c r="H54" s="56">
        <v>2014</v>
      </c>
      <c r="I54" s="56" t="s">
        <v>6088</v>
      </c>
      <c r="J54" s="56" t="s">
        <v>6089</v>
      </c>
      <c r="K54" s="207"/>
      <c r="L54" s="207"/>
      <c r="M54" s="207"/>
      <c r="N54" s="207"/>
      <c r="O54" s="207"/>
      <c r="P54" s="207"/>
      <c r="Q54" s="207"/>
      <c r="R54" s="207"/>
      <c r="S54" s="207"/>
      <c r="T54" s="207"/>
      <c r="U54" s="207"/>
      <c r="V54" s="207"/>
      <c r="W54" s="207"/>
      <c r="X54" s="207"/>
      <c r="Y54" s="207"/>
      <c r="Z54" s="207"/>
      <c r="AA54" s="208"/>
    </row>
    <row r="55" spans="1:27" ht="14.25" customHeight="1">
      <c r="A55" s="197" t="s">
        <v>3007</v>
      </c>
      <c r="B55" s="204">
        <v>52</v>
      </c>
      <c r="C55" s="205" t="s">
        <v>6101</v>
      </c>
      <c r="D55" s="45" t="s">
        <v>51</v>
      </c>
      <c r="E55" s="46"/>
      <c r="F55" s="56" t="s">
        <v>124</v>
      </c>
      <c r="G55" s="56" t="s">
        <v>6102</v>
      </c>
      <c r="H55" s="56">
        <v>2014</v>
      </c>
      <c r="I55" s="56" t="s">
        <v>6103</v>
      </c>
      <c r="J55" s="56" t="s">
        <v>6089</v>
      </c>
      <c r="K55" s="207"/>
      <c r="L55" s="207"/>
      <c r="M55" s="207"/>
      <c r="N55" s="207"/>
      <c r="O55" s="207"/>
      <c r="P55" s="207"/>
      <c r="Q55" s="207"/>
      <c r="R55" s="207"/>
      <c r="S55" s="207"/>
      <c r="T55" s="207"/>
      <c r="U55" s="207"/>
      <c r="V55" s="207"/>
      <c r="W55" s="207"/>
      <c r="X55" s="207"/>
      <c r="Y55" s="207"/>
      <c r="Z55" s="207"/>
      <c r="AA55" s="208"/>
    </row>
    <row r="56" spans="1:27" ht="14.25" customHeight="1">
      <c r="A56" s="197" t="s">
        <v>3007</v>
      </c>
      <c r="B56" s="204">
        <v>53</v>
      </c>
      <c r="C56" s="205" t="s">
        <v>6104</v>
      </c>
      <c r="D56" s="45" t="s">
        <v>51</v>
      </c>
      <c r="E56" s="46"/>
      <c r="F56" s="56" t="s">
        <v>124</v>
      </c>
      <c r="G56" s="56" t="s">
        <v>6105</v>
      </c>
      <c r="H56" s="56">
        <v>2014</v>
      </c>
      <c r="I56" s="56" t="s">
        <v>6103</v>
      </c>
      <c r="J56" s="56" t="s">
        <v>6089</v>
      </c>
      <c r="K56" s="207"/>
      <c r="L56" s="207"/>
      <c r="M56" s="207"/>
      <c r="N56" s="207"/>
      <c r="O56" s="207"/>
      <c r="P56" s="207"/>
      <c r="Q56" s="207"/>
      <c r="R56" s="207"/>
      <c r="S56" s="207"/>
      <c r="T56" s="207"/>
      <c r="U56" s="207"/>
      <c r="V56" s="207"/>
      <c r="W56" s="207"/>
      <c r="X56" s="207"/>
      <c r="Y56" s="207"/>
      <c r="Z56" s="207"/>
      <c r="AA56" s="208"/>
    </row>
    <row r="57" spans="1:27" ht="14.25" customHeight="1">
      <c r="A57" s="197" t="s">
        <v>3007</v>
      </c>
      <c r="B57" s="204">
        <v>54</v>
      </c>
      <c r="C57" s="205" t="s">
        <v>6106</v>
      </c>
      <c r="D57" s="45" t="s">
        <v>51</v>
      </c>
      <c r="E57" s="46"/>
      <c r="F57" s="56" t="s">
        <v>124</v>
      </c>
      <c r="G57" s="56" t="s">
        <v>6107</v>
      </c>
      <c r="H57" s="56">
        <v>2013</v>
      </c>
      <c r="I57" s="56" t="s">
        <v>6103</v>
      </c>
      <c r="J57" s="56" t="s">
        <v>6089</v>
      </c>
      <c r="K57" s="207"/>
      <c r="L57" s="207"/>
      <c r="M57" s="207"/>
      <c r="N57" s="207"/>
      <c r="O57" s="207"/>
      <c r="P57" s="207"/>
      <c r="Q57" s="207"/>
      <c r="R57" s="207"/>
      <c r="S57" s="207"/>
      <c r="T57" s="207"/>
      <c r="U57" s="207"/>
      <c r="V57" s="207"/>
      <c r="W57" s="207"/>
      <c r="X57" s="207"/>
      <c r="Y57" s="207"/>
      <c r="Z57" s="207"/>
      <c r="AA57" s="208"/>
    </row>
    <row r="58" spans="1:27" ht="14.25" customHeight="1">
      <c r="A58" s="197" t="s">
        <v>3007</v>
      </c>
      <c r="B58" s="204">
        <v>55</v>
      </c>
      <c r="C58" s="205" t="s">
        <v>6108</v>
      </c>
      <c r="D58" s="45" t="s">
        <v>51</v>
      </c>
      <c r="E58" s="46"/>
      <c r="F58" s="56" t="s">
        <v>124</v>
      </c>
      <c r="G58" s="56" t="s">
        <v>6109</v>
      </c>
      <c r="H58" s="56">
        <v>2013</v>
      </c>
      <c r="I58" s="56" t="s">
        <v>6103</v>
      </c>
      <c r="J58" s="56" t="s">
        <v>6089</v>
      </c>
      <c r="K58" s="207"/>
      <c r="L58" s="207"/>
      <c r="M58" s="207"/>
      <c r="N58" s="207"/>
      <c r="O58" s="207"/>
      <c r="P58" s="207"/>
      <c r="Q58" s="207"/>
      <c r="R58" s="207"/>
      <c r="S58" s="207"/>
      <c r="T58" s="207"/>
      <c r="U58" s="207"/>
      <c r="V58" s="207"/>
      <c r="W58" s="207"/>
      <c r="X58" s="207"/>
      <c r="Y58" s="207"/>
      <c r="Z58" s="207"/>
      <c r="AA58" s="208"/>
    </row>
    <row r="59" spans="1:27" ht="14.25" customHeight="1">
      <c r="A59" s="197" t="s">
        <v>3007</v>
      </c>
      <c r="B59" s="204">
        <v>56</v>
      </c>
      <c r="C59" s="205" t="s">
        <v>6110</v>
      </c>
      <c r="D59" s="45" t="s">
        <v>58</v>
      </c>
      <c r="E59" s="46"/>
      <c r="F59" s="56" t="s">
        <v>6111</v>
      </c>
      <c r="G59" s="56" t="s">
        <v>6112</v>
      </c>
      <c r="H59" s="56">
        <v>2013</v>
      </c>
      <c r="I59" s="104" t="s">
        <v>5980</v>
      </c>
      <c r="J59" s="56" t="s">
        <v>6113</v>
      </c>
      <c r="K59" s="207"/>
      <c r="L59" s="207"/>
      <c r="M59" s="207"/>
      <c r="N59" s="207"/>
      <c r="O59" s="207"/>
      <c r="P59" s="207"/>
      <c r="Q59" s="207"/>
      <c r="R59" s="207"/>
      <c r="S59" s="207"/>
      <c r="T59" s="207"/>
      <c r="U59" s="207"/>
      <c r="V59" s="207"/>
      <c r="W59" s="207"/>
      <c r="X59" s="207"/>
      <c r="Y59" s="207"/>
      <c r="Z59" s="207"/>
      <c r="AA59" s="208"/>
    </row>
    <row r="60" spans="1:27" ht="14.25" customHeight="1">
      <c r="A60" s="197" t="s">
        <v>3007</v>
      </c>
      <c r="B60" s="204">
        <v>57</v>
      </c>
      <c r="C60" s="205" t="s">
        <v>6114</v>
      </c>
      <c r="D60" s="45" t="s">
        <v>58</v>
      </c>
      <c r="E60" s="46"/>
      <c r="F60" s="56" t="s">
        <v>6111</v>
      </c>
      <c r="G60" s="56" t="s">
        <v>6115</v>
      </c>
      <c r="H60" s="56">
        <v>2013</v>
      </c>
      <c r="I60" s="104" t="s">
        <v>5980</v>
      </c>
      <c r="J60" s="56" t="s">
        <v>6113</v>
      </c>
      <c r="K60" s="207"/>
      <c r="L60" s="207"/>
      <c r="M60" s="207"/>
      <c r="N60" s="207"/>
      <c r="O60" s="207"/>
      <c r="P60" s="207"/>
      <c r="Q60" s="207"/>
      <c r="R60" s="207"/>
      <c r="S60" s="207"/>
      <c r="T60" s="207"/>
      <c r="U60" s="207"/>
      <c r="V60" s="207"/>
      <c r="W60" s="207"/>
      <c r="X60" s="207"/>
      <c r="Y60" s="207"/>
      <c r="Z60" s="207"/>
      <c r="AA60" s="208"/>
    </row>
    <row r="61" spans="1:27" ht="14.25" customHeight="1">
      <c r="A61" s="197" t="s">
        <v>3007</v>
      </c>
      <c r="B61" s="204">
        <v>58</v>
      </c>
      <c r="C61" s="205" t="s">
        <v>6116</v>
      </c>
      <c r="D61" s="45" t="s">
        <v>58</v>
      </c>
      <c r="E61" s="46"/>
      <c r="F61" s="56" t="s">
        <v>6111</v>
      </c>
      <c r="G61" s="56" t="s">
        <v>6117</v>
      </c>
      <c r="H61" s="56">
        <v>2013</v>
      </c>
      <c r="I61" s="104" t="s">
        <v>5980</v>
      </c>
      <c r="J61" s="56" t="s">
        <v>6113</v>
      </c>
      <c r="K61" s="207"/>
      <c r="L61" s="207"/>
      <c r="M61" s="207"/>
      <c r="N61" s="207"/>
      <c r="O61" s="207"/>
      <c r="P61" s="207"/>
      <c r="Q61" s="207"/>
      <c r="R61" s="207"/>
      <c r="S61" s="207"/>
      <c r="T61" s="207"/>
      <c r="U61" s="207"/>
      <c r="V61" s="207"/>
      <c r="W61" s="207"/>
      <c r="X61" s="207"/>
      <c r="Y61" s="207"/>
      <c r="Z61" s="207"/>
      <c r="AA61" s="208"/>
    </row>
    <row r="62" spans="1:27" ht="14.25" customHeight="1">
      <c r="A62" s="197" t="s">
        <v>3007</v>
      </c>
      <c r="B62" s="204">
        <v>59</v>
      </c>
      <c r="C62" s="205" t="s">
        <v>6118</v>
      </c>
      <c r="D62" s="45" t="s">
        <v>72</v>
      </c>
      <c r="E62" s="46"/>
      <c r="F62" s="56" t="s">
        <v>124</v>
      </c>
      <c r="G62" s="56" t="s">
        <v>6119</v>
      </c>
      <c r="H62" s="56">
        <v>2013</v>
      </c>
      <c r="I62" s="56" t="s">
        <v>6120</v>
      </c>
      <c r="J62" s="56" t="s">
        <v>6121</v>
      </c>
      <c r="K62" s="207"/>
      <c r="L62" s="207"/>
      <c r="M62" s="207"/>
      <c r="N62" s="207"/>
      <c r="O62" s="207"/>
      <c r="P62" s="207"/>
      <c r="Q62" s="207"/>
      <c r="R62" s="207"/>
      <c r="S62" s="207"/>
      <c r="T62" s="207"/>
      <c r="U62" s="207"/>
      <c r="V62" s="207"/>
      <c r="W62" s="207"/>
      <c r="X62" s="207"/>
      <c r="Y62" s="207"/>
      <c r="Z62" s="207"/>
      <c r="AA62" s="208"/>
    </row>
    <row r="63" spans="1:27" ht="14.25" customHeight="1">
      <c r="A63" s="197" t="s">
        <v>3007</v>
      </c>
      <c r="B63" s="204">
        <v>60</v>
      </c>
      <c r="C63" s="205" t="s">
        <v>6122</v>
      </c>
      <c r="D63" s="45" t="s">
        <v>72</v>
      </c>
      <c r="E63" s="46"/>
      <c r="F63" s="56" t="s">
        <v>124</v>
      </c>
      <c r="G63" s="56" t="s">
        <v>6123</v>
      </c>
      <c r="H63" s="56">
        <v>2013</v>
      </c>
      <c r="I63" s="56" t="s">
        <v>6124</v>
      </c>
      <c r="J63" s="209" t="s">
        <v>6125</v>
      </c>
      <c r="K63" s="207"/>
      <c r="L63" s="207"/>
      <c r="M63" s="207"/>
      <c r="N63" s="207"/>
      <c r="O63" s="207"/>
      <c r="P63" s="207"/>
      <c r="Q63" s="207"/>
      <c r="R63" s="207"/>
      <c r="S63" s="207"/>
      <c r="T63" s="207"/>
      <c r="U63" s="207"/>
      <c r="V63" s="207"/>
      <c r="W63" s="207"/>
      <c r="X63" s="207"/>
      <c r="Y63" s="207"/>
      <c r="Z63" s="207"/>
      <c r="AA63" s="208"/>
    </row>
    <row r="64" spans="1:27" ht="14.25" customHeight="1">
      <c r="A64" s="197" t="s">
        <v>3007</v>
      </c>
      <c r="B64" s="204">
        <v>61</v>
      </c>
      <c r="C64" s="205" t="s">
        <v>6126</v>
      </c>
      <c r="D64" s="45" t="s">
        <v>51</v>
      </c>
      <c r="E64" s="46"/>
      <c r="F64" s="56" t="s">
        <v>102</v>
      </c>
      <c r="G64" s="56" t="s">
        <v>6127</v>
      </c>
      <c r="H64" s="56">
        <v>2013</v>
      </c>
      <c r="I64" s="56" t="s">
        <v>6128</v>
      </c>
      <c r="J64" s="56" t="s">
        <v>6089</v>
      </c>
      <c r="K64" s="207"/>
      <c r="L64" s="207"/>
      <c r="M64" s="207"/>
      <c r="N64" s="207"/>
      <c r="O64" s="207"/>
      <c r="P64" s="207"/>
      <c r="Q64" s="207"/>
      <c r="R64" s="207"/>
      <c r="S64" s="207"/>
      <c r="T64" s="207"/>
      <c r="U64" s="207"/>
      <c r="V64" s="207"/>
      <c r="W64" s="207"/>
      <c r="X64" s="207"/>
      <c r="Y64" s="207"/>
      <c r="Z64" s="207"/>
      <c r="AA64" s="208"/>
    </row>
    <row r="65" spans="1:27" ht="14.25" customHeight="1">
      <c r="A65" s="197" t="s">
        <v>3007</v>
      </c>
      <c r="B65" s="204">
        <v>62</v>
      </c>
      <c r="C65" s="205" t="s">
        <v>6129</v>
      </c>
      <c r="D65" s="45" t="s">
        <v>51</v>
      </c>
      <c r="E65" s="46"/>
      <c r="F65" s="56" t="s">
        <v>102</v>
      </c>
      <c r="G65" s="56" t="s">
        <v>6130</v>
      </c>
      <c r="H65" s="56">
        <v>2013</v>
      </c>
      <c r="I65" s="56" t="s">
        <v>6128</v>
      </c>
      <c r="J65" s="56" t="s">
        <v>6089</v>
      </c>
      <c r="K65" s="207"/>
      <c r="L65" s="207"/>
      <c r="M65" s="207"/>
      <c r="N65" s="207"/>
      <c r="O65" s="207"/>
      <c r="P65" s="207"/>
      <c r="Q65" s="207"/>
      <c r="R65" s="207"/>
      <c r="S65" s="207"/>
      <c r="T65" s="207"/>
      <c r="U65" s="207"/>
      <c r="V65" s="207"/>
      <c r="W65" s="207"/>
      <c r="X65" s="207"/>
      <c r="Y65" s="207"/>
      <c r="Z65" s="207"/>
      <c r="AA65" s="208"/>
    </row>
    <row r="66" spans="1:27" ht="14.25" customHeight="1">
      <c r="A66" s="197" t="s">
        <v>3558</v>
      </c>
      <c r="B66" s="204">
        <v>63</v>
      </c>
      <c r="C66" s="229" t="s">
        <v>6131</v>
      </c>
      <c r="D66" s="12" t="s">
        <v>51</v>
      </c>
      <c r="E66" s="14"/>
      <c r="F66" s="224" t="s">
        <v>59</v>
      </c>
      <c r="G66" s="224" t="s">
        <v>6132</v>
      </c>
      <c r="H66" s="224">
        <v>2014</v>
      </c>
      <c r="I66" s="226" t="s">
        <v>5953</v>
      </c>
      <c r="J66" s="224" t="s">
        <v>6133</v>
      </c>
      <c r="K66" s="202"/>
      <c r="L66" s="202"/>
      <c r="M66" s="202"/>
      <c r="N66" s="202"/>
      <c r="O66" s="202"/>
      <c r="P66" s="202"/>
      <c r="Q66" s="202"/>
      <c r="R66" s="202"/>
      <c r="S66" s="202"/>
      <c r="T66" s="202"/>
      <c r="U66" s="202"/>
      <c r="V66" s="202"/>
      <c r="W66" s="202"/>
      <c r="X66" s="202"/>
      <c r="Y66" s="202"/>
      <c r="Z66" s="202"/>
      <c r="AA66" s="203"/>
    </row>
    <row r="67" spans="1:27" ht="14.25" customHeight="1">
      <c r="A67" s="197" t="s">
        <v>3558</v>
      </c>
      <c r="B67" s="204">
        <v>64</v>
      </c>
      <c r="C67" s="220" t="s">
        <v>6134</v>
      </c>
      <c r="D67" s="45" t="s">
        <v>72</v>
      </c>
      <c r="E67" s="46"/>
      <c r="F67" s="209" t="s">
        <v>59</v>
      </c>
      <c r="G67" s="209" t="s">
        <v>6135</v>
      </c>
      <c r="H67" s="209">
        <v>2015</v>
      </c>
      <c r="I67" s="221" t="s">
        <v>5953</v>
      </c>
      <c r="J67" s="209" t="s">
        <v>6136</v>
      </c>
      <c r="K67" s="207"/>
      <c r="L67" s="207"/>
      <c r="M67" s="207"/>
      <c r="N67" s="207"/>
      <c r="O67" s="207"/>
      <c r="P67" s="207"/>
      <c r="Q67" s="207"/>
      <c r="R67" s="207"/>
      <c r="S67" s="207"/>
      <c r="T67" s="207"/>
      <c r="U67" s="207"/>
      <c r="V67" s="207"/>
      <c r="W67" s="207"/>
      <c r="X67" s="207"/>
      <c r="Y67" s="207"/>
      <c r="Z67" s="207"/>
      <c r="AA67" s="208"/>
    </row>
    <row r="68" spans="1:27" ht="14.25" customHeight="1">
      <c r="A68" s="197" t="s">
        <v>3558</v>
      </c>
      <c r="B68" s="204">
        <v>65</v>
      </c>
      <c r="C68" s="220" t="s">
        <v>6137</v>
      </c>
      <c r="D68" s="45" t="s">
        <v>58</v>
      </c>
      <c r="E68" s="46"/>
      <c r="F68" s="209" t="s">
        <v>59</v>
      </c>
      <c r="G68" s="209" t="s">
        <v>6138</v>
      </c>
      <c r="H68" s="209">
        <v>2016</v>
      </c>
      <c r="I68" s="221" t="s">
        <v>5953</v>
      </c>
      <c r="J68" s="209" t="s">
        <v>6139</v>
      </c>
      <c r="K68" s="207"/>
      <c r="L68" s="207"/>
      <c r="M68" s="207"/>
      <c r="N68" s="207"/>
      <c r="O68" s="207"/>
      <c r="P68" s="207"/>
      <c r="Q68" s="207"/>
      <c r="R68" s="207"/>
      <c r="S68" s="207"/>
      <c r="T68" s="207"/>
      <c r="U68" s="207"/>
      <c r="V68" s="207"/>
      <c r="W68" s="207"/>
      <c r="X68" s="207"/>
      <c r="Y68" s="207"/>
      <c r="Z68" s="207"/>
      <c r="AA68" s="208"/>
    </row>
    <row r="69" spans="1:27" ht="14.25" customHeight="1">
      <c r="A69" s="197" t="s">
        <v>3558</v>
      </c>
      <c r="B69" s="204">
        <v>66</v>
      </c>
      <c r="C69" s="220" t="s">
        <v>6140</v>
      </c>
      <c r="D69" s="45" t="s">
        <v>35</v>
      </c>
      <c r="E69" s="46"/>
      <c r="F69" s="209" t="s">
        <v>1759</v>
      </c>
      <c r="G69" s="209" t="s">
        <v>6141</v>
      </c>
      <c r="H69" s="209">
        <v>2017</v>
      </c>
      <c r="I69" s="221" t="s">
        <v>5980</v>
      </c>
      <c r="J69" s="209" t="s">
        <v>6142</v>
      </c>
      <c r="K69" s="207"/>
      <c r="L69" s="207"/>
      <c r="M69" s="207"/>
      <c r="N69" s="207"/>
      <c r="O69" s="207"/>
      <c r="P69" s="207"/>
      <c r="Q69" s="207"/>
      <c r="R69" s="207"/>
      <c r="S69" s="207"/>
      <c r="T69" s="207"/>
      <c r="U69" s="207"/>
      <c r="V69" s="207"/>
      <c r="W69" s="207"/>
      <c r="X69" s="207"/>
      <c r="Y69" s="207"/>
      <c r="Z69" s="207"/>
      <c r="AA69" s="208"/>
    </row>
    <row r="70" spans="1:27" ht="14.25" customHeight="1">
      <c r="A70" s="197" t="s">
        <v>3558</v>
      </c>
      <c r="B70" s="204">
        <v>67</v>
      </c>
      <c r="C70" s="220" t="s">
        <v>6143</v>
      </c>
      <c r="D70" s="45" t="s">
        <v>72</v>
      </c>
      <c r="E70" s="46"/>
      <c r="F70" s="209" t="s">
        <v>59</v>
      </c>
      <c r="G70" s="209" t="s">
        <v>6076</v>
      </c>
      <c r="H70" s="209">
        <v>2019</v>
      </c>
      <c r="I70" s="221" t="s">
        <v>5953</v>
      </c>
      <c r="J70" s="209" t="s">
        <v>3826</v>
      </c>
      <c r="K70" s="207"/>
      <c r="L70" s="207"/>
      <c r="M70" s="207"/>
      <c r="N70" s="207"/>
      <c r="O70" s="207"/>
      <c r="P70" s="207"/>
      <c r="Q70" s="207"/>
      <c r="R70" s="207"/>
      <c r="S70" s="207"/>
      <c r="T70" s="207"/>
      <c r="U70" s="207"/>
      <c r="V70" s="207"/>
      <c r="W70" s="207"/>
      <c r="X70" s="207"/>
      <c r="Y70" s="207"/>
      <c r="Z70" s="207"/>
      <c r="AA70" s="208"/>
    </row>
    <row r="71" spans="1:27" ht="14.25" customHeight="1">
      <c r="A71" s="197" t="s">
        <v>3558</v>
      </c>
      <c r="B71" s="204">
        <v>68</v>
      </c>
      <c r="C71" s="220" t="s">
        <v>6144</v>
      </c>
      <c r="D71" s="45" t="s">
        <v>72</v>
      </c>
      <c r="E71" s="46"/>
      <c r="F71" s="209" t="s">
        <v>59</v>
      </c>
      <c r="G71" s="209" t="s">
        <v>6145</v>
      </c>
      <c r="H71" s="209">
        <v>2016</v>
      </c>
      <c r="I71" s="221" t="s">
        <v>5953</v>
      </c>
      <c r="J71" s="209" t="s">
        <v>3826</v>
      </c>
      <c r="K71" s="207"/>
      <c r="L71" s="207"/>
      <c r="M71" s="207"/>
      <c r="N71" s="207"/>
      <c r="O71" s="207"/>
      <c r="P71" s="207"/>
      <c r="Q71" s="207"/>
      <c r="R71" s="207"/>
      <c r="S71" s="207"/>
      <c r="T71" s="207"/>
      <c r="U71" s="207"/>
      <c r="V71" s="207"/>
      <c r="W71" s="207"/>
      <c r="X71" s="207"/>
      <c r="Y71" s="207"/>
      <c r="Z71" s="207"/>
      <c r="AA71" s="208"/>
    </row>
    <row r="72" spans="1:27" ht="14.25" customHeight="1">
      <c r="A72" s="197" t="s">
        <v>3558</v>
      </c>
      <c r="B72" s="204">
        <v>69</v>
      </c>
      <c r="C72" s="220" t="s">
        <v>6146</v>
      </c>
      <c r="D72" s="45" t="s">
        <v>72</v>
      </c>
      <c r="E72" s="46"/>
      <c r="F72" s="209" t="s">
        <v>59</v>
      </c>
      <c r="G72" s="209" t="s">
        <v>6147</v>
      </c>
      <c r="H72" s="209">
        <v>2019</v>
      </c>
      <c r="I72" s="221" t="s">
        <v>5953</v>
      </c>
      <c r="J72" s="209" t="s">
        <v>3826</v>
      </c>
      <c r="K72" s="207"/>
      <c r="L72" s="207"/>
      <c r="M72" s="207"/>
      <c r="N72" s="207"/>
      <c r="O72" s="207"/>
      <c r="P72" s="207"/>
      <c r="Q72" s="207"/>
      <c r="R72" s="207"/>
      <c r="S72" s="207"/>
      <c r="T72" s="207"/>
      <c r="U72" s="207"/>
      <c r="V72" s="207"/>
      <c r="W72" s="207"/>
      <c r="X72" s="207"/>
      <c r="Y72" s="207"/>
      <c r="Z72" s="207"/>
      <c r="AA72" s="208"/>
    </row>
    <row r="73" spans="1:27" ht="14.25" customHeight="1">
      <c r="A73" s="197" t="s">
        <v>3558</v>
      </c>
      <c r="B73" s="204">
        <v>70</v>
      </c>
      <c r="C73" s="220" t="s">
        <v>6148</v>
      </c>
      <c r="D73" s="45" t="s">
        <v>72</v>
      </c>
      <c r="E73" s="46"/>
      <c r="F73" s="209" t="s">
        <v>124</v>
      </c>
      <c r="G73" s="209" t="s">
        <v>6149</v>
      </c>
      <c r="H73" s="209">
        <v>2013</v>
      </c>
      <c r="I73" s="209" t="s">
        <v>6124</v>
      </c>
      <c r="J73" s="209" t="s">
        <v>3826</v>
      </c>
      <c r="K73" s="207"/>
      <c r="L73" s="207"/>
      <c r="M73" s="207"/>
      <c r="N73" s="207"/>
      <c r="O73" s="207"/>
      <c r="P73" s="207"/>
      <c r="Q73" s="207"/>
      <c r="R73" s="207"/>
      <c r="S73" s="207"/>
      <c r="T73" s="207"/>
      <c r="U73" s="207"/>
      <c r="V73" s="207"/>
      <c r="W73" s="207"/>
      <c r="X73" s="207"/>
      <c r="Y73" s="207"/>
      <c r="Z73" s="207"/>
      <c r="AA73" s="208"/>
    </row>
    <row r="74" spans="1:27" ht="14.25" customHeight="1">
      <c r="A74" s="197" t="s">
        <v>3558</v>
      </c>
      <c r="B74" s="204">
        <v>71</v>
      </c>
      <c r="C74" s="220" t="s">
        <v>6150</v>
      </c>
      <c r="D74" s="45" t="s">
        <v>35</v>
      </c>
      <c r="E74" s="46"/>
      <c r="F74" s="209" t="s">
        <v>59</v>
      </c>
      <c r="G74" s="209" t="s">
        <v>6151</v>
      </c>
      <c r="H74" s="209">
        <v>2012</v>
      </c>
      <c r="I74" s="221" t="s">
        <v>5953</v>
      </c>
      <c r="J74" s="209" t="s">
        <v>6152</v>
      </c>
      <c r="K74" s="207"/>
      <c r="L74" s="207"/>
      <c r="M74" s="207"/>
      <c r="N74" s="207"/>
      <c r="O74" s="207"/>
      <c r="P74" s="207"/>
      <c r="Q74" s="207"/>
      <c r="R74" s="207"/>
      <c r="S74" s="207"/>
      <c r="T74" s="207"/>
      <c r="U74" s="207"/>
      <c r="V74" s="207"/>
      <c r="W74" s="207"/>
      <c r="X74" s="207"/>
      <c r="Y74" s="207"/>
      <c r="Z74" s="207"/>
      <c r="AA74" s="208"/>
    </row>
    <row r="75" spans="1:27" ht="14.25" customHeight="1">
      <c r="A75" s="197" t="s">
        <v>3558</v>
      </c>
      <c r="B75" s="204">
        <v>72</v>
      </c>
      <c r="C75" s="205" t="s">
        <v>6134</v>
      </c>
      <c r="D75" s="45" t="s">
        <v>72</v>
      </c>
      <c r="E75" s="46"/>
      <c r="F75" s="209" t="s">
        <v>59</v>
      </c>
      <c r="G75" s="56" t="s">
        <v>6135</v>
      </c>
      <c r="H75" s="56">
        <v>2015</v>
      </c>
      <c r="I75" s="221" t="s">
        <v>5953</v>
      </c>
      <c r="J75" s="56" t="s">
        <v>6152</v>
      </c>
      <c r="K75" s="207"/>
      <c r="L75" s="207"/>
      <c r="M75" s="207"/>
      <c r="N75" s="207"/>
      <c r="O75" s="207"/>
      <c r="P75" s="207"/>
      <c r="Q75" s="207"/>
      <c r="R75" s="207"/>
      <c r="S75" s="207"/>
      <c r="T75" s="207"/>
      <c r="U75" s="207"/>
      <c r="V75" s="207"/>
      <c r="W75" s="207"/>
      <c r="X75" s="207"/>
      <c r="Y75" s="207"/>
      <c r="Z75" s="207"/>
      <c r="AA75" s="208"/>
    </row>
    <row r="76" spans="1:27" ht="14.25" customHeight="1">
      <c r="A76" s="197" t="s">
        <v>3558</v>
      </c>
      <c r="B76" s="204">
        <v>73</v>
      </c>
      <c r="C76" s="205" t="s">
        <v>6153</v>
      </c>
      <c r="D76" s="45" t="s">
        <v>72</v>
      </c>
      <c r="E76" s="46"/>
      <c r="F76" s="209" t="s">
        <v>59</v>
      </c>
      <c r="G76" s="56" t="s">
        <v>6145</v>
      </c>
      <c r="H76" s="56">
        <v>2011</v>
      </c>
      <c r="I76" s="221" t="s">
        <v>5953</v>
      </c>
      <c r="J76" s="56" t="s">
        <v>6152</v>
      </c>
      <c r="K76" s="207"/>
      <c r="L76" s="207"/>
      <c r="M76" s="207"/>
      <c r="N76" s="207"/>
      <c r="O76" s="207"/>
      <c r="P76" s="207"/>
      <c r="Q76" s="207"/>
      <c r="R76" s="207"/>
      <c r="S76" s="207"/>
      <c r="T76" s="207"/>
      <c r="U76" s="207"/>
      <c r="V76" s="207"/>
      <c r="W76" s="207"/>
      <c r="X76" s="207"/>
      <c r="Y76" s="207"/>
      <c r="Z76" s="207"/>
      <c r="AA76" s="208"/>
    </row>
    <row r="77" spans="1:27" ht="14.25" customHeight="1">
      <c r="A77" s="197" t="s">
        <v>3558</v>
      </c>
      <c r="B77" s="204">
        <v>74</v>
      </c>
      <c r="C77" s="205" t="s">
        <v>6154</v>
      </c>
      <c r="D77" s="45" t="s">
        <v>35</v>
      </c>
      <c r="E77" s="46"/>
      <c r="F77" s="209" t="s">
        <v>59</v>
      </c>
      <c r="G77" s="56" t="s">
        <v>6155</v>
      </c>
      <c r="H77" s="56">
        <v>2020</v>
      </c>
      <c r="I77" s="221" t="s">
        <v>5953</v>
      </c>
      <c r="J77" s="56" t="s">
        <v>6152</v>
      </c>
      <c r="K77" s="207"/>
      <c r="L77" s="207"/>
      <c r="M77" s="207"/>
      <c r="N77" s="207"/>
      <c r="O77" s="207"/>
      <c r="P77" s="207"/>
      <c r="Q77" s="207"/>
      <c r="R77" s="207"/>
      <c r="S77" s="207"/>
      <c r="T77" s="207"/>
      <c r="U77" s="207"/>
      <c r="V77" s="207"/>
      <c r="W77" s="207"/>
      <c r="X77" s="207"/>
      <c r="Y77" s="207"/>
      <c r="Z77" s="207"/>
      <c r="AA77" s="208"/>
    </row>
    <row r="78" spans="1:27" ht="14.25" customHeight="1">
      <c r="A78" s="197" t="s">
        <v>6156</v>
      </c>
      <c r="B78" s="204">
        <v>75</v>
      </c>
      <c r="C78" s="229" t="s">
        <v>6157</v>
      </c>
      <c r="D78" s="226" t="s">
        <v>2309</v>
      </c>
      <c r="E78" s="224"/>
      <c r="F78" s="224" t="s">
        <v>59</v>
      </c>
      <c r="G78" s="224">
        <v>9789587871210</v>
      </c>
      <c r="H78" s="224">
        <v>2019</v>
      </c>
      <c r="I78" s="224" t="s">
        <v>5953</v>
      </c>
      <c r="J78" s="224" t="s">
        <v>6158</v>
      </c>
      <c r="K78" s="202"/>
      <c r="L78" s="202"/>
      <c r="M78" s="202"/>
      <c r="N78" s="202"/>
      <c r="O78" s="202"/>
      <c r="P78" s="202"/>
      <c r="Q78" s="202"/>
      <c r="R78" s="202"/>
      <c r="S78" s="202"/>
      <c r="T78" s="202"/>
      <c r="U78" s="202"/>
      <c r="V78" s="202"/>
      <c r="W78" s="202"/>
      <c r="X78" s="202"/>
      <c r="Y78" s="202"/>
      <c r="Z78" s="202"/>
      <c r="AA78" s="203"/>
    </row>
    <row r="79" spans="1:27" ht="14.25" customHeight="1">
      <c r="A79" s="197" t="s">
        <v>6159</v>
      </c>
      <c r="B79" s="204">
        <v>76</v>
      </c>
      <c r="C79" s="229" t="s">
        <v>6160</v>
      </c>
      <c r="D79" s="12" t="s">
        <v>58</v>
      </c>
      <c r="E79" s="14"/>
      <c r="F79" s="224" t="s">
        <v>59</v>
      </c>
      <c r="G79" s="224">
        <v>9789588897554</v>
      </c>
      <c r="H79" s="224">
        <v>2015</v>
      </c>
      <c r="I79" s="226" t="s">
        <v>5953</v>
      </c>
      <c r="J79" s="224" t="s">
        <v>6161</v>
      </c>
      <c r="K79" s="202"/>
      <c r="L79" s="202"/>
      <c r="M79" s="202"/>
      <c r="N79" s="202"/>
      <c r="O79" s="202"/>
      <c r="P79" s="202"/>
      <c r="Q79" s="202"/>
      <c r="R79" s="202"/>
      <c r="S79" s="202"/>
      <c r="T79" s="202"/>
      <c r="U79" s="202"/>
      <c r="V79" s="202"/>
      <c r="W79" s="202"/>
      <c r="X79" s="202"/>
      <c r="Y79" s="202"/>
      <c r="Z79" s="202"/>
      <c r="AA79" s="203"/>
    </row>
    <row r="80" spans="1:27" ht="14.25" customHeight="1">
      <c r="A80" s="197" t="s">
        <v>6159</v>
      </c>
      <c r="B80" s="204">
        <v>77</v>
      </c>
      <c r="C80" s="220" t="s">
        <v>6162</v>
      </c>
      <c r="D80" s="45" t="s">
        <v>58</v>
      </c>
      <c r="E80" s="46"/>
      <c r="F80" s="209" t="s">
        <v>59</v>
      </c>
      <c r="G80" s="209">
        <v>9789588972855</v>
      </c>
      <c r="H80" s="209">
        <v>2017</v>
      </c>
      <c r="I80" s="221" t="s">
        <v>5953</v>
      </c>
      <c r="J80" s="209" t="s">
        <v>6163</v>
      </c>
      <c r="K80" s="207"/>
      <c r="L80" s="207"/>
      <c r="M80" s="207"/>
      <c r="N80" s="207"/>
      <c r="O80" s="207"/>
      <c r="P80" s="207"/>
      <c r="Q80" s="207"/>
      <c r="R80" s="207"/>
      <c r="S80" s="207"/>
      <c r="T80" s="207"/>
      <c r="U80" s="207"/>
      <c r="V80" s="207"/>
      <c r="W80" s="207"/>
      <c r="X80" s="207"/>
      <c r="Y80" s="207"/>
      <c r="Z80" s="207"/>
      <c r="AA80" s="208"/>
    </row>
    <row r="81" spans="1:27" ht="14.25" customHeight="1">
      <c r="A81" s="197" t="s">
        <v>6159</v>
      </c>
      <c r="B81" s="204">
        <v>78</v>
      </c>
      <c r="C81" s="220" t="s">
        <v>6164</v>
      </c>
      <c r="D81" s="45" t="s">
        <v>58</v>
      </c>
      <c r="E81" s="46"/>
      <c r="F81" s="209" t="s">
        <v>59</v>
      </c>
      <c r="G81" s="209" t="s">
        <v>6165</v>
      </c>
      <c r="H81" s="209">
        <v>2019</v>
      </c>
      <c r="I81" s="221" t="s">
        <v>5953</v>
      </c>
      <c r="J81" s="209" t="s">
        <v>6166</v>
      </c>
      <c r="K81" s="207"/>
      <c r="L81" s="207"/>
      <c r="M81" s="207"/>
      <c r="N81" s="207"/>
      <c r="O81" s="207"/>
      <c r="P81" s="207"/>
      <c r="Q81" s="207"/>
      <c r="R81" s="207"/>
      <c r="S81" s="207"/>
      <c r="T81" s="207"/>
      <c r="U81" s="207"/>
      <c r="V81" s="207"/>
      <c r="W81" s="207"/>
      <c r="X81" s="207"/>
      <c r="Y81" s="207"/>
      <c r="Z81" s="207"/>
      <c r="AA81" s="208"/>
    </row>
    <row r="82" spans="1:27" ht="14.25" customHeight="1">
      <c r="A82" s="197" t="s">
        <v>6159</v>
      </c>
      <c r="B82" s="204">
        <v>79</v>
      </c>
      <c r="C82" s="220" t="s">
        <v>6167</v>
      </c>
      <c r="D82" s="45" t="s">
        <v>51</v>
      </c>
      <c r="E82" s="46"/>
      <c r="F82" s="56" t="s">
        <v>59</v>
      </c>
      <c r="G82" s="56" t="s">
        <v>6168</v>
      </c>
      <c r="H82" s="209">
        <v>2020</v>
      </c>
      <c r="I82" s="221" t="s">
        <v>5953</v>
      </c>
      <c r="J82" s="209" t="s">
        <v>3907</v>
      </c>
      <c r="K82" s="207"/>
      <c r="L82" s="207"/>
      <c r="M82" s="207"/>
      <c r="N82" s="207"/>
      <c r="O82" s="207"/>
      <c r="P82" s="207"/>
      <c r="Q82" s="207"/>
      <c r="R82" s="207"/>
      <c r="S82" s="207"/>
      <c r="T82" s="207"/>
      <c r="U82" s="207"/>
      <c r="V82" s="207"/>
      <c r="W82" s="207"/>
      <c r="X82" s="207"/>
      <c r="Y82" s="207"/>
      <c r="Z82" s="207"/>
      <c r="AA82" s="208"/>
    </row>
    <row r="83" spans="1:27" ht="14.25" customHeight="1">
      <c r="A83" s="197" t="s">
        <v>6159</v>
      </c>
      <c r="B83" s="204">
        <v>80</v>
      </c>
      <c r="C83" s="220" t="s">
        <v>6169</v>
      </c>
      <c r="D83" s="45" t="s">
        <v>58</v>
      </c>
      <c r="E83" s="46"/>
      <c r="F83" s="56" t="s">
        <v>59</v>
      </c>
      <c r="G83" s="56" t="s">
        <v>6170</v>
      </c>
      <c r="H83" s="209">
        <v>2020</v>
      </c>
      <c r="I83" s="221" t="s">
        <v>5953</v>
      </c>
      <c r="J83" s="209" t="s">
        <v>3907</v>
      </c>
      <c r="K83" s="207"/>
      <c r="L83" s="207"/>
      <c r="M83" s="207"/>
      <c r="N83" s="207"/>
      <c r="O83" s="207"/>
      <c r="P83" s="207"/>
      <c r="Q83" s="207"/>
      <c r="R83" s="207"/>
      <c r="S83" s="207"/>
      <c r="T83" s="207"/>
      <c r="U83" s="207"/>
      <c r="V83" s="207"/>
      <c r="W83" s="207"/>
      <c r="X83" s="207"/>
      <c r="Y83" s="207"/>
      <c r="Z83" s="207"/>
      <c r="AA83" s="208"/>
    </row>
    <row r="84" spans="1:27" ht="14.25" customHeight="1">
      <c r="A84" s="197" t="s">
        <v>3977</v>
      </c>
      <c r="B84" s="204">
        <v>81</v>
      </c>
      <c r="C84" s="199" t="s">
        <v>6171</v>
      </c>
      <c r="D84" s="12" t="s">
        <v>35</v>
      </c>
      <c r="E84" s="14"/>
      <c r="F84" s="201" t="s">
        <v>59</v>
      </c>
      <c r="G84" s="201" t="s">
        <v>6172</v>
      </c>
      <c r="H84" s="201">
        <v>2013</v>
      </c>
      <c r="I84" s="201" t="s">
        <v>6173</v>
      </c>
      <c r="J84" s="201" t="s">
        <v>6174</v>
      </c>
      <c r="K84" s="202"/>
      <c r="L84" s="202"/>
      <c r="M84" s="202"/>
      <c r="N84" s="202"/>
      <c r="O84" s="202"/>
      <c r="P84" s="202"/>
      <c r="Q84" s="202"/>
      <c r="R84" s="202"/>
      <c r="S84" s="202"/>
      <c r="T84" s="202"/>
      <c r="U84" s="202"/>
      <c r="V84" s="202"/>
      <c r="W84" s="202"/>
      <c r="X84" s="202"/>
      <c r="Y84" s="202"/>
      <c r="Z84" s="202"/>
      <c r="AA84" s="203"/>
    </row>
    <row r="85" spans="1:27" ht="14.25" customHeight="1">
      <c r="A85" s="197" t="s">
        <v>3977</v>
      </c>
      <c r="B85" s="204">
        <v>82</v>
      </c>
      <c r="C85" s="205" t="s">
        <v>6175</v>
      </c>
      <c r="D85" s="45" t="s">
        <v>58</v>
      </c>
      <c r="E85" s="46"/>
      <c r="F85" s="56" t="s">
        <v>59</v>
      </c>
      <c r="G85" s="56" t="s">
        <v>6176</v>
      </c>
      <c r="H85" s="56">
        <v>2015</v>
      </c>
      <c r="I85" s="221" t="s">
        <v>5953</v>
      </c>
      <c r="J85" s="56" t="s">
        <v>6177</v>
      </c>
      <c r="K85" s="207"/>
      <c r="L85" s="207"/>
      <c r="M85" s="207"/>
      <c r="N85" s="207"/>
      <c r="O85" s="207"/>
      <c r="P85" s="207"/>
      <c r="Q85" s="207"/>
      <c r="R85" s="207"/>
      <c r="S85" s="207"/>
      <c r="T85" s="207"/>
      <c r="U85" s="207"/>
      <c r="V85" s="207"/>
      <c r="W85" s="207"/>
      <c r="X85" s="207"/>
      <c r="Y85" s="207"/>
      <c r="Z85" s="207"/>
      <c r="AA85" s="208"/>
    </row>
    <row r="86" spans="1:27" ht="14.25" customHeight="1">
      <c r="A86" s="197" t="s">
        <v>4053</v>
      </c>
      <c r="B86" s="204">
        <v>83</v>
      </c>
      <c r="C86" s="199" t="s">
        <v>6178</v>
      </c>
      <c r="D86" s="12" t="s">
        <v>2309</v>
      </c>
      <c r="E86" s="14"/>
      <c r="F86" s="201" t="s">
        <v>59</v>
      </c>
      <c r="G86" s="201" t="s">
        <v>6179</v>
      </c>
      <c r="H86" s="201">
        <v>2017</v>
      </c>
      <c r="I86" s="201" t="s">
        <v>5953</v>
      </c>
      <c r="J86" s="201" t="s">
        <v>6180</v>
      </c>
      <c r="K86" s="202"/>
      <c r="L86" s="202"/>
      <c r="M86" s="202"/>
      <c r="N86" s="202"/>
      <c r="O86" s="202"/>
      <c r="P86" s="202"/>
      <c r="Q86" s="202"/>
      <c r="R86" s="202"/>
      <c r="S86" s="202"/>
      <c r="T86" s="202"/>
      <c r="U86" s="202"/>
      <c r="V86" s="202"/>
      <c r="W86" s="202"/>
      <c r="X86" s="202"/>
      <c r="Y86" s="202"/>
      <c r="Z86" s="202"/>
      <c r="AA86" s="203"/>
    </row>
    <row r="87" spans="1:27" ht="14.25" customHeight="1">
      <c r="A87" s="197" t="s">
        <v>4053</v>
      </c>
      <c r="B87" s="204">
        <v>84</v>
      </c>
      <c r="C87" s="205" t="s">
        <v>6181</v>
      </c>
      <c r="D87" s="45" t="s">
        <v>2309</v>
      </c>
      <c r="E87" s="46"/>
      <c r="F87" s="56" t="s">
        <v>59</v>
      </c>
      <c r="G87" s="56">
        <v>9789585434295</v>
      </c>
      <c r="H87" s="56">
        <v>2017</v>
      </c>
      <c r="I87" s="56" t="s">
        <v>5953</v>
      </c>
      <c r="J87" s="56" t="s">
        <v>4163</v>
      </c>
      <c r="K87" s="207"/>
      <c r="L87" s="207"/>
      <c r="M87" s="207"/>
      <c r="N87" s="207"/>
      <c r="O87" s="207"/>
      <c r="P87" s="207"/>
      <c r="Q87" s="207"/>
      <c r="R87" s="207"/>
      <c r="S87" s="207"/>
      <c r="T87" s="207"/>
      <c r="U87" s="207"/>
      <c r="V87" s="207"/>
      <c r="W87" s="207"/>
      <c r="X87" s="207"/>
      <c r="Y87" s="207"/>
      <c r="Z87" s="207"/>
      <c r="AA87" s="208"/>
    </row>
    <row r="88" spans="1:27" ht="14.25" customHeight="1">
      <c r="A88" s="197" t="s">
        <v>4053</v>
      </c>
      <c r="B88" s="204">
        <v>85</v>
      </c>
      <c r="C88" s="205" t="s">
        <v>6182</v>
      </c>
      <c r="D88" s="45" t="s">
        <v>58</v>
      </c>
      <c r="E88" s="46"/>
      <c r="F88" s="56" t="s">
        <v>59</v>
      </c>
      <c r="G88" s="56" t="s">
        <v>6183</v>
      </c>
      <c r="H88" s="56">
        <v>2017</v>
      </c>
      <c r="I88" s="56" t="s">
        <v>5953</v>
      </c>
      <c r="J88" s="56" t="s">
        <v>6180</v>
      </c>
      <c r="K88" s="207"/>
      <c r="L88" s="207"/>
      <c r="M88" s="207"/>
      <c r="N88" s="207"/>
      <c r="O88" s="207"/>
      <c r="P88" s="207"/>
      <c r="Q88" s="207"/>
      <c r="R88" s="207"/>
      <c r="S88" s="207"/>
      <c r="T88" s="207"/>
      <c r="U88" s="207"/>
      <c r="V88" s="207"/>
      <c r="W88" s="207"/>
      <c r="X88" s="207"/>
      <c r="Y88" s="207"/>
      <c r="Z88" s="207"/>
      <c r="AA88" s="208"/>
    </row>
    <row r="89" spans="1:27" ht="14.25" customHeight="1">
      <c r="A89" s="197" t="s">
        <v>4053</v>
      </c>
      <c r="B89" s="204">
        <v>86</v>
      </c>
      <c r="C89" s="205" t="s">
        <v>6184</v>
      </c>
      <c r="D89" s="45" t="s">
        <v>58</v>
      </c>
      <c r="E89" s="46"/>
      <c r="F89" s="56" t="s">
        <v>59</v>
      </c>
      <c r="G89" s="56">
        <v>9789588972046</v>
      </c>
      <c r="H89" s="56">
        <v>2016</v>
      </c>
      <c r="I89" s="56" t="s">
        <v>5953</v>
      </c>
      <c r="J89" s="56" t="s">
        <v>4163</v>
      </c>
      <c r="K89" s="207"/>
      <c r="L89" s="207"/>
      <c r="M89" s="207"/>
      <c r="N89" s="207"/>
      <c r="O89" s="207"/>
      <c r="P89" s="207"/>
      <c r="Q89" s="207"/>
      <c r="R89" s="207"/>
      <c r="S89" s="207"/>
      <c r="T89" s="207"/>
      <c r="U89" s="207"/>
      <c r="V89" s="207"/>
      <c r="W89" s="207"/>
      <c r="X89" s="207"/>
      <c r="Y89" s="207"/>
      <c r="Z89" s="207"/>
      <c r="AA89" s="208"/>
    </row>
    <row r="90" spans="1:27" ht="14.25" customHeight="1">
      <c r="A90" s="197" t="s">
        <v>4053</v>
      </c>
      <c r="B90" s="204">
        <v>87</v>
      </c>
      <c r="C90" s="205" t="s">
        <v>6185</v>
      </c>
      <c r="D90" s="45" t="s">
        <v>58</v>
      </c>
      <c r="E90" s="46"/>
      <c r="F90" s="56" t="s">
        <v>124</v>
      </c>
      <c r="G90" s="56" t="s">
        <v>6186</v>
      </c>
      <c r="H90" s="56">
        <v>2008</v>
      </c>
      <c r="I90" s="56" t="s">
        <v>6187</v>
      </c>
      <c r="J90" s="56" t="s">
        <v>4163</v>
      </c>
      <c r="K90" s="207"/>
      <c r="L90" s="207"/>
      <c r="M90" s="207"/>
      <c r="N90" s="207"/>
      <c r="O90" s="207"/>
      <c r="P90" s="207"/>
      <c r="Q90" s="207"/>
      <c r="R90" s="207"/>
      <c r="S90" s="207"/>
      <c r="T90" s="207"/>
      <c r="U90" s="207"/>
      <c r="V90" s="207"/>
      <c r="W90" s="207"/>
      <c r="X90" s="207"/>
      <c r="Y90" s="207"/>
      <c r="Z90" s="207"/>
      <c r="AA90" s="208"/>
    </row>
    <row r="91" spans="1:27" ht="14.25" customHeight="1">
      <c r="A91" s="197" t="s">
        <v>4428</v>
      </c>
      <c r="B91" s="204">
        <v>88</v>
      </c>
      <c r="C91" s="229" t="s">
        <v>6188</v>
      </c>
      <c r="D91" s="12" t="s">
        <v>35</v>
      </c>
      <c r="E91" s="14"/>
      <c r="F91" s="224" t="s">
        <v>59</v>
      </c>
      <c r="G91" s="224"/>
      <c r="H91" s="224">
        <v>2021</v>
      </c>
      <c r="I91" s="226" t="s">
        <v>5953</v>
      </c>
      <c r="J91" s="224" t="s">
        <v>6189</v>
      </c>
      <c r="K91" s="202"/>
      <c r="L91" s="202"/>
      <c r="M91" s="202"/>
      <c r="N91" s="202"/>
      <c r="O91" s="202"/>
      <c r="P91" s="202"/>
      <c r="Q91" s="202"/>
      <c r="R91" s="202"/>
      <c r="S91" s="202"/>
      <c r="T91" s="202"/>
      <c r="U91" s="202"/>
      <c r="V91" s="202"/>
      <c r="W91" s="202"/>
      <c r="X91" s="202"/>
      <c r="Y91" s="202"/>
      <c r="Z91" s="202"/>
      <c r="AA91" s="203"/>
    </row>
    <row r="92" spans="1:27" ht="14.25" customHeight="1">
      <c r="A92" s="197" t="s">
        <v>4428</v>
      </c>
      <c r="B92" s="204">
        <v>89</v>
      </c>
      <c r="C92" s="214" t="s">
        <v>6190</v>
      </c>
      <c r="D92" s="175" t="s">
        <v>58</v>
      </c>
      <c r="E92" s="174"/>
      <c r="F92" s="216" t="s">
        <v>59</v>
      </c>
      <c r="G92" s="216" t="s">
        <v>6191</v>
      </c>
      <c r="H92" s="216">
        <v>2017</v>
      </c>
      <c r="I92" s="221" t="s">
        <v>5953</v>
      </c>
      <c r="J92" s="216" t="s">
        <v>6192</v>
      </c>
      <c r="K92" s="207"/>
      <c r="L92" s="207"/>
      <c r="M92" s="207"/>
      <c r="N92" s="207"/>
      <c r="O92" s="207"/>
      <c r="P92" s="207"/>
      <c r="Q92" s="207"/>
      <c r="R92" s="207"/>
      <c r="S92" s="207"/>
      <c r="T92" s="207"/>
      <c r="U92" s="207"/>
      <c r="V92" s="207"/>
      <c r="W92" s="207"/>
      <c r="X92" s="207"/>
      <c r="Y92" s="207"/>
      <c r="Z92" s="207"/>
      <c r="AA92" s="208"/>
    </row>
    <row r="93" spans="1:27" ht="14.25" customHeight="1">
      <c r="A93" s="197" t="s">
        <v>4428</v>
      </c>
      <c r="B93" s="204">
        <v>91</v>
      </c>
      <c r="C93" s="220" t="s">
        <v>6193</v>
      </c>
      <c r="D93" s="45" t="s">
        <v>58</v>
      </c>
      <c r="E93" s="46"/>
      <c r="F93" s="209" t="s">
        <v>59</v>
      </c>
      <c r="G93" s="209" t="s">
        <v>6194</v>
      </c>
      <c r="H93" s="209">
        <v>2015</v>
      </c>
      <c r="I93" s="221" t="s">
        <v>5953</v>
      </c>
      <c r="J93" s="209" t="s">
        <v>6195</v>
      </c>
      <c r="K93" s="207"/>
      <c r="L93" s="207"/>
      <c r="M93" s="207"/>
      <c r="N93" s="207"/>
      <c r="O93" s="207"/>
      <c r="P93" s="207"/>
      <c r="Q93" s="207"/>
      <c r="R93" s="207"/>
      <c r="S93" s="207"/>
      <c r="T93" s="207"/>
      <c r="U93" s="207"/>
      <c r="V93" s="207"/>
      <c r="W93" s="207"/>
      <c r="X93" s="207"/>
      <c r="Y93" s="207"/>
      <c r="Z93" s="207"/>
      <c r="AA93" s="208"/>
    </row>
    <row r="94" spans="1:27" ht="14.25" customHeight="1">
      <c r="A94" s="197" t="s">
        <v>4428</v>
      </c>
      <c r="B94" s="204">
        <v>92</v>
      </c>
      <c r="C94" s="220" t="s">
        <v>6196</v>
      </c>
      <c r="D94" s="45" t="s">
        <v>58</v>
      </c>
      <c r="E94" s="46"/>
      <c r="F94" s="209" t="s">
        <v>59</v>
      </c>
      <c r="G94" s="209" t="s">
        <v>6197</v>
      </c>
      <c r="H94" s="209">
        <v>2013</v>
      </c>
      <c r="I94" s="221" t="s">
        <v>5953</v>
      </c>
      <c r="J94" s="209" t="s">
        <v>6198</v>
      </c>
      <c r="K94" s="207"/>
      <c r="L94" s="207"/>
      <c r="M94" s="207"/>
      <c r="N94" s="207"/>
      <c r="O94" s="207"/>
      <c r="P94" s="207"/>
      <c r="Q94" s="207"/>
      <c r="R94" s="207"/>
      <c r="S94" s="207"/>
      <c r="T94" s="207"/>
      <c r="U94" s="207"/>
      <c r="V94" s="207"/>
      <c r="W94" s="207"/>
      <c r="X94" s="207"/>
      <c r="Y94" s="207"/>
      <c r="Z94" s="207"/>
      <c r="AA94" s="208"/>
    </row>
    <row r="95" spans="1:27" ht="14.25" customHeight="1">
      <c r="A95" s="197" t="s">
        <v>4492</v>
      </c>
      <c r="B95" s="204">
        <v>93</v>
      </c>
      <c r="C95" s="77" t="s">
        <v>6199</v>
      </c>
      <c r="D95" s="230" t="s">
        <v>58</v>
      </c>
      <c r="E95" s="231"/>
      <c r="F95" s="9" t="s">
        <v>59</v>
      </c>
      <c r="G95" s="232" t="s">
        <v>6200</v>
      </c>
      <c r="H95" s="9">
        <v>2020</v>
      </c>
      <c r="I95" s="12" t="s">
        <v>5953</v>
      </c>
      <c r="J95" s="14" t="s">
        <v>6201</v>
      </c>
      <c r="K95" s="202"/>
      <c r="L95" s="202"/>
      <c r="M95" s="202"/>
      <c r="N95" s="202"/>
      <c r="O95" s="202"/>
      <c r="P95" s="202"/>
      <c r="Q95" s="202"/>
      <c r="R95" s="202"/>
      <c r="S95" s="202"/>
      <c r="T95" s="202"/>
      <c r="U95" s="202"/>
      <c r="V95" s="202"/>
      <c r="W95" s="202"/>
      <c r="X95" s="202"/>
      <c r="Y95" s="202"/>
      <c r="Z95" s="202"/>
      <c r="AA95" s="203"/>
    </row>
    <row r="96" spans="1:27" ht="14.25" customHeight="1">
      <c r="A96" s="197" t="s">
        <v>4492</v>
      </c>
      <c r="B96" s="204">
        <v>94</v>
      </c>
      <c r="C96" s="233" t="s">
        <v>6202</v>
      </c>
      <c r="D96" s="175" t="s">
        <v>58</v>
      </c>
      <c r="E96" s="174"/>
      <c r="F96" s="234" t="s">
        <v>59</v>
      </c>
      <c r="G96" s="235" t="s">
        <v>6203</v>
      </c>
      <c r="H96" s="216">
        <v>2013</v>
      </c>
      <c r="I96" s="221" t="s">
        <v>5953</v>
      </c>
      <c r="J96" s="175" t="s">
        <v>6204</v>
      </c>
      <c r="K96" s="218"/>
      <c r="L96" s="218"/>
      <c r="M96" s="218"/>
      <c r="N96" s="218"/>
      <c r="O96" s="218"/>
      <c r="P96" s="218"/>
      <c r="Q96" s="218"/>
      <c r="R96" s="218"/>
      <c r="S96" s="218"/>
      <c r="T96" s="218"/>
      <c r="U96" s="218"/>
      <c r="V96" s="218"/>
      <c r="W96" s="218"/>
      <c r="X96" s="218"/>
      <c r="Y96" s="218"/>
      <c r="Z96" s="218"/>
      <c r="AA96" s="219"/>
    </row>
    <row r="97" spans="1:27" ht="14.25" customHeight="1">
      <c r="A97" s="197" t="s">
        <v>4492</v>
      </c>
      <c r="B97" s="204">
        <v>95</v>
      </c>
      <c r="C97" s="225" t="s">
        <v>6205</v>
      </c>
      <c r="D97" s="45" t="s">
        <v>58</v>
      </c>
      <c r="E97" s="46"/>
      <c r="F97" s="104" t="s">
        <v>59</v>
      </c>
      <c r="G97" s="236" t="s">
        <v>6206</v>
      </c>
      <c r="H97" s="148">
        <v>2016</v>
      </c>
      <c r="I97" s="221" t="s">
        <v>5953</v>
      </c>
      <c r="J97" s="175" t="s">
        <v>6207</v>
      </c>
      <c r="K97" s="207"/>
      <c r="L97" s="207"/>
      <c r="M97" s="207"/>
      <c r="N97" s="207"/>
      <c r="O97" s="207"/>
      <c r="P97" s="207"/>
      <c r="Q97" s="207"/>
      <c r="R97" s="207"/>
      <c r="S97" s="207"/>
      <c r="T97" s="207"/>
      <c r="U97" s="207"/>
      <c r="V97" s="207"/>
      <c r="W97" s="207"/>
      <c r="X97" s="207"/>
      <c r="Y97" s="207"/>
      <c r="Z97" s="207"/>
      <c r="AA97" s="208"/>
    </row>
    <row r="98" spans="1:27" ht="14.25" customHeight="1">
      <c r="A98" s="197" t="s">
        <v>4492</v>
      </c>
      <c r="B98" s="204">
        <v>96</v>
      </c>
      <c r="C98" s="225" t="s">
        <v>6208</v>
      </c>
      <c r="D98" s="45" t="s">
        <v>58</v>
      </c>
      <c r="E98" s="46"/>
      <c r="F98" s="104" t="s">
        <v>59</v>
      </c>
      <c r="G98" s="236" t="s">
        <v>6209</v>
      </c>
      <c r="H98" s="148">
        <v>2017</v>
      </c>
      <c r="I98" s="221" t="s">
        <v>5953</v>
      </c>
      <c r="J98" s="45" t="s">
        <v>6210</v>
      </c>
      <c r="K98" s="207"/>
      <c r="L98" s="207"/>
      <c r="M98" s="207"/>
      <c r="N98" s="207"/>
      <c r="O98" s="207"/>
      <c r="P98" s="207"/>
      <c r="Q98" s="207"/>
      <c r="R98" s="207"/>
      <c r="S98" s="207"/>
      <c r="T98" s="207"/>
      <c r="U98" s="207"/>
      <c r="V98" s="207"/>
      <c r="W98" s="207"/>
      <c r="X98" s="207"/>
      <c r="Y98" s="207"/>
      <c r="Z98" s="207"/>
      <c r="AA98" s="208"/>
    </row>
    <row r="99" spans="1:27" ht="14.25" customHeight="1">
      <c r="A99" s="197" t="s">
        <v>4492</v>
      </c>
      <c r="B99" s="204">
        <v>97</v>
      </c>
      <c r="C99" s="225" t="s">
        <v>6211</v>
      </c>
      <c r="D99" s="45" t="s">
        <v>58</v>
      </c>
      <c r="E99" s="46"/>
      <c r="F99" s="56" t="s">
        <v>124</v>
      </c>
      <c r="G99" s="236" t="s">
        <v>6212</v>
      </c>
      <c r="H99" s="148">
        <v>2017</v>
      </c>
      <c r="I99" s="148" t="s">
        <v>5999</v>
      </c>
      <c r="J99" s="45" t="s">
        <v>6213</v>
      </c>
      <c r="K99" s="207"/>
      <c r="L99" s="207"/>
      <c r="M99" s="207"/>
      <c r="N99" s="207"/>
      <c r="O99" s="207"/>
      <c r="P99" s="207"/>
      <c r="Q99" s="207"/>
      <c r="R99" s="207"/>
      <c r="S99" s="207"/>
      <c r="T99" s="207"/>
      <c r="U99" s="207"/>
      <c r="V99" s="207"/>
      <c r="W99" s="207"/>
      <c r="X99" s="207"/>
      <c r="Y99" s="207"/>
      <c r="Z99" s="207"/>
      <c r="AA99" s="208"/>
    </row>
    <row r="100" spans="1:27" ht="14.25" customHeight="1">
      <c r="A100" s="197" t="s">
        <v>4492</v>
      </c>
      <c r="B100" s="204">
        <v>98</v>
      </c>
      <c r="C100" s="237" t="s">
        <v>6214</v>
      </c>
      <c r="D100" s="45" t="s">
        <v>58</v>
      </c>
      <c r="E100" s="46"/>
      <c r="F100" s="56" t="s">
        <v>59</v>
      </c>
      <c r="G100" s="236" t="s">
        <v>6215</v>
      </c>
      <c r="H100" s="148">
        <v>2019</v>
      </c>
      <c r="I100" s="221" t="s">
        <v>5953</v>
      </c>
      <c r="J100" s="45" t="s">
        <v>6216</v>
      </c>
      <c r="K100" s="207"/>
      <c r="L100" s="207"/>
      <c r="M100" s="207"/>
      <c r="N100" s="207"/>
      <c r="O100" s="207"/>
      <c r="P100" s="207"/>
      <c r="Q100" s="207"/>
      <c r="R100" s="207"/>
      <c r="S100" s="207"/>
      <c r="T100" s="207"/>
      <c r="U100" s="207"/>
      <c r="V100" s="207"/>
      <c r="W100" s="207"/>
      <c r="X100" s="207"/>
      <c r="Y100" s="207"/>
      <c r="Z100" s="207"/>
      <c r="AA100" s="208"/>
    </row>
    <row r="101" spans="1:27" ht="14.25" customHeight="1">
      <c r="A101" s="197" t="s">
        <v>4572</v>
      </c>
      <c r="B101" s="198">
        <v>99</v>
      </c>
      <c r="C101" s="229" t="s">
        <v>6217</v>
      </c>
      <c r="D101" s="12" t="s">
        <v>58</v>
      </c>
      <c r="E101" s="14"/>
      <c r="F101" s="224" t="s">
        <v>59</v>
      </c>
      <c r="G101" s="224" t="s">
        <v>6218</v>
      </c>
      <c r="H101" s="224">
        <v>2015</v>
      </c>
      <c r="I101" s="226" t="s">
        <v>5953</v>
      </c>
      <c r="J101" s="224" t="s">
        <v>6219</v>
      </c>
      <c r="K101" s="202"/>
      <c r="L101" s="202"/>
      <c r="M101" s="202"/>
      <c r="N101" s="202"/>
      <c r="O101" s="202"/>
      <c r="P101" s="202"/>
      <c r="Q101" s="202"/>
      <c r="R101" s="202"/>
      <c r="S101" s="202"/>
      <c r="T101" s="202"/>
      <c r="U101" s="202"/>
      <c r="V101" s="202"/>
      <c r="W101" s="202"/>
      <c r="X101" s="202"/>
      <c r="Y101" s="202"/>
      <c r="Z101" s="202"/>
      <c r="AA101" s="203"/>
    </row>
    <row r="102" spans="1:27" ht="14.25" customHeight="1">
      <c r="A102" s="197" t="s">
        <v>4572</v>
      </c>
      <c r="B102" s="204">
        <v>100</v>
      </c>
      <c r="C102" s="220" t="s">
        <v>6220</v>
      </c>
      <c r="D102" s="45" t="s">
        <v>58</v>
      </c>
      <c r="E102" s="46"/>
      <c r="F102" s="209" t="s">
        <v>59</v>
      </c>
      <c r="G102" s="209" t="s">
        <v>6221</v>
      </c>
      <c r="H102" s="209">
        <v>2016</v>
      </c>
      <c r="I102" s="221" t="s">
        <v>6222</v>
      </c>
      <c r="J102" s="209" t="s">
        <v>6223</v>
      </c>
      <c r="K102" s="207"/>
      <c r="L102" s="207"/>
      <c r="M102" s="207"/>
      <c r="N102" s="207"/>
      <c r="O102" s="207"/>
      <c r="P102" s="207"/>
      <c r="Q102" s="207"/>
      <c r="R102" s="207"/>
      <c r="S102" s="207"/>
      <c r="T102" s="207"/>
      <c r="U102" s="207"/>
      <c r="V102" s="207"/>
      <c r="W102" s="207"/>
      <c r="X102" s="207"/>
      <c r="Y102" s="207"/>
      <c r="Z102" s="207"/>
      <c r="AA102" s="208"/>
    </row>
    <row r="103" spans="1:27" ht="14.25" customHeight="1">
      <c r="A103" s="197" t="s">
        <v>4572</v>
      </c>
      <c r="B103" s="204">
        <v>101</v>
      </c>
      <c r="C103" s="220" t="s">
        <v>6224</v>
      </c>
      <c r="D103" s="45" t="s">
        <v>51</v>
      </c>
      <c r="E103" s="46"/>
      <c r="F103" s="209" t="s">
        <v>124</v>
      </c>
      <c r="G103" s="209" t="s">
        <v>6225</v>
      </c>
      <c r="H103" s="209">
        <v>2016</v>
      </c>
      <c r="I103" s="209" t="s">
        <v>6226</v>
      </c>
      <c r="J103" s="209" t="s">
        <v>6227</v>
      </c>
      <c r="K103" s="207"/>
      <c r="L103" s="207"/>
      <c r="M103" s="207"/>
      <c r="N103" s="207"/>
      <c r="O103" s="207"/>
      <c r="P103" s="207"/>
      <c r="Q103" s="207"/>
      <c r="R103" s="207"/>
      <c r="S103" s="207"/>
      <c r="T103" s="207"/>
      <c r="U103" s="207"/>
      <c r="V103" s="207"/>
      <c r="W103" s="207"/>
      <c r="X103" s="207"/>
      <c r="Y103" s="207"/>
      <c r="Z103" s="207"/>
      <c r="AA103" s="208"/>
    </row>
    <row r="104" spans="1:27" ht="14.25" customHeight="1">
      <c r="A104" s="197" t="s">
        <v>4935</v>
      </c>
      <c r="B104" s="198">
        <v>103</v>
      </c>
      <c r="C104" s="229" t="s">
        <v>6228</v>
      </c>
      <c r="D104" s="12" t="s">
        <v>2309</v>
      </c>
      <c r="E104" s="14"/>
      <c r="F104" s="224" t="s">
        <v>59</v>
      </c>
      <c r="G104" s="224" t="s">
        <v>6229</v>
      </c>
      <c r="H104" s="224">
        <v>2021</v>
      </c>
      <c r="I104" s="226" t="s">
        <v>5953</v>
      </c>
      <c r="J104" s="224" t="s">
        <v>6230</v>
      </c>
      <c r="K104" s="202"/>
      <c r="L104" s="202"/>
      <c r="M104" s="202"/>
      <c r="N104" s="202"/>
      <c r="O104" s="202"/>
      <c r="P104" s="202"/>
      <c r="Q104" s="202"/>
      <c r="R104" s="202"/>
      <c r="S104" s="202"/>
      <c r="T104" s="202"/>
      <c r="U104" s="202"/>
      <c r="V104" s="202"/>
      <c r="W104" s="202"/>
      <c r="X104" s="202"/>
      <c r="Y104" s="202"/>
      <c r="Z104" s="202"/>
      <c r="AA104" s="203"/>
    </row>
    <row r="105" spans="1:27" ht="14.25" customHeight="1">
      <c r="A105" s="197" t="s">
        <v>4935</v>
      </c>
      <c r="B105" s="204">
        <v>104</v>
      </c>
      <c r="C105" s="220" t="s">
        <v>6231</v>
      </c>
      <c r="D105" s="45" t="s">
        <v>2309</v>
      </c>
      <c r="E105" s="46"/>
      <c r="F105" s="209" t="s">
        <v>59</v>
      </c>
      <c r="G105" s="209" t="s">
        <v>6232</v>
      </c>
      <c r="H105" s="209">
        <v>2021</v>
      </c>
      <c r="I105" s="221" t="s">
        <v>5953</v>
      </c>
      <c r="J105" s="209" t="s">
        <v>6233</v>
      </c>
      <c r="K105" s="218"/>
      <c r="L105" s="218"/>
      <c r="M105" s="218"/>
      <c r="N105" s="218"/>
      <c r="O105" s="218"/>
      <c r="P105" s="218"/>
      <c r="Q105" s="218"/>
      <c r="R105" s="218"/>
      <c r="S105" s="218"/>
      <c r="T105" s="218"/>
      <c r="U105" s="218"/>
      <c r="V105" s="218"/>
      <c r="W105" s="218"/>
      <c r="X105" s="218"/>
      <c r="Y105" s="218"/>
      <c r="Z105" s="218"/>
      <c r="AA105" s="219"/>
    </row>
    <row r="106" spans="1:27" ht="14.25" customHeight="1">
      <c r="A106" s="197" t="s">
        <v>4935</v>
      </c>
      <c r="B106" s="204">
        <v>105</v>
      </c>
      <c r="C106" s="238" t="s">
        <v>6234</v>
      </c>
      <c r="D106" s="175" t="s">
        <v>2309</v>
      </c>
      <c r="E106" s="174"/>
      <c r="F106" s="234" t="s">
        <v>59</v>
      </c>
      <c r="G106" s="234" t="s">
        <v>6235</v>
      </c>
      <c r="H106" s="234">
        <v>2017</v>
      </c>
      <c r="I106" s="234" t="s">
        <v>5953</v>
      </c>
      <c r="J106" s="216" t="s">
        <v>6236</v>
      </c>
      <c r="K106" s="218"/>
      <c r="L106" s="218"/>
      <c r="M106" s="218"/>
      <c r="N106" s="218"/>
      <c r="O106" s="218"/>
      <c r="P106" s="218"/>
      <c r="Q106" s="218"/>
      <c r="R106" s="218"/>
      <c r="S106" s="218"/>
      <c r="T106" s="218"/>
      <c r="U106" s="218"/>
      <c r="V106" s="218"/>
      <c r="W106" s="218"/>
      <c r="X106" s="218"/>
      <c r="Y106" s="218"/>
      <c r="Z106" s="218"/>
      <c r="AA106" s="219"/>
    </row>
    <row r="107" spans="1:27" ht="14.25" customHeight="1">
      <c r="A107" s="197" t="s">
        <v>4935</v>
      </c>
      <c r="B107" s="204">
        <v>106</v>
      </c>
      <c r="C107" s="205" t="s">
        <v>6237</v>
      </c>
      <c r="D107" s="45" t="s">
        <v>2309</v>
      </c>
      <c r="E107" s="46"/>
      <c r="F107" s="56" t="s">
        <v>59</v>
      </c>
      <c r="G107" s="56" t="s">
        <v>6238</v>
      </c>
      <c r="H107" s="56">
        <v>2015</v>
      </c>
      <c r="I107" s="56" t="s">
        <v>5953</v>
      </c>
      <c r="J107" s="209" t="s">
        <v>6239</v>
      </c>
      <c r="K107" s="207"/>
      <c r="L107" s="207"/>
      <c r="M107" s="207"/>
      <c r="N107" s="207"/>
      <c r="O107" s="207"/>
      <c r="P107" s="207"/>
      <c r="Q107" s="207"/>
      <c r="R107" s="207"/>
      <c r="S107" s="207"/>
      <c r="T107" s="207"/>
      <c r="U107" s="207"/>
      <c r="V107" s="207"/>
      <c r="W107" s="207"/>
      <c r="X107" s="207"/>
      <c r="Y107" s="207"/>
      <c r="Z107" s="207"/>
      <c r="AA107" s="208"/>
    </row>
    <row r="108" spans="1:27" ht="14.25" customHeight="1">
      <c r="A108" s="197" t="s">
        <v>4935</v>
      </c>
      <c r="B108" s="204">
        <v>107</v>
      </c>
      <c r="C108" s="205" t="s">
        <v>6240</v>
      </c>
      <c r="D108" s="45" t="s">
        <v>2309</v>
      </c>
      <c r="E108" s="46"/>
      <c r="F108" s="56" t="s">
        <v>124</v>
      </c>
      <c r="G108" s="56" t="s">
        <v>6241</v>
      </c>
      <c r="H108" s="56">
        <v>2012</v>
      </c>
      <c r="I108" s="56" t="s">
        <v>6242</v>
      </c>
      <c r="J108" s="56" t="s">
        <v>6243</v>
      </c>
      <c r="K108" s="207"/>
      <c r="L108" s="207"/>
      <c r="M108" s="207"/>
      <c r="N108" s="207"/>
      <c r="O108" s="207"/>
      <c r="P108" s="207"/>
      <c r="Q108" s="207"/>
      <c r="R108" s="207"/>
      <c r="S108" s="207"/>
      <c r="T108" s="207"/>
      <c r="U108" s="207"/>
      <c r="V108" s="207"/>
      <c r="W108" s="207"/>
      <c r="X108" s="207"/>
      <c r="Y108" s="207"/>
      <c r="Z108" s="207"/>
      <c r="AA108" s="208"/>
    </row>
    <row r="109" spans="1:27" ht="14.25" customHeight="1">
      <c r="A109" s="197" t="s">
        <v>4935</v>
      </c>
      <c r="B109" s="204">
        <v>108</v>
      </c>
      <c r="C109" s="205" t="s">
        <v>6244</v>
      </c>
      <c r="D109" s="45" t="s">
        <v>2309</v>
      </c>
      <c r="E109" s="46"/>
      <c r="F109" s="56" t="s">
        <v>124</v>
      </c>
      <c r="G109" s="56" t="s">
        <v>6245</v>
      </c>
      <c r="H109" s="56">
        <v>2012</v>
      </c>
      <c r="I109" s="56" t="s">
        <v>6246</v>
      </c>
      <c r="J109" s="209" t="s">
        <v>6247</v>
      </c>
      <c r="K109" s="207"/>
      <c r="L109" s="207"/>
      <c r="M109" s="207"/>
      <c r="N109" s="207"/>
      <c r="O109" s="207"/>
      <c r="P109" s="207"/>
      <c r="Q109" s="207"/>
      <c r="R109" s="207"/>
      <c r="S109" s="207"/>
      <c r="T109" s="207"/>
      <c r="U109" s="207"/>
      <c r="V109" s="207"/>
      <c r="W109" s="207"/>
      <c r="X109" s="207"/>
      <c r="Y109" s="207"/>
      <c r="Z109" s="207"/>
      <c r="AA109" s="208"/>
    </row>
    <row r="110" spans="1:27" ht="14.25" customHeight="1">
      <c r="A110" s="197" t="s">
        <v>4935</v>
      </c>
      <c r="B110" s="204">
        <v>109</v>
      </c>
      <c r="C110" s="205" t="s">
        <v>6248</v>
      </c>
      <c r="D110" s="45" t="s">
        <v>2309</v>
      </c>
      <c r="E110" s="46"/>
      <c r="F110" s="56" t="s">
        <v>59</v>
      </c>
      <c r="G110" s="56" t="s">
        <v>6249</v>
      </c>
      <c r="H110" s="56">
        <v>2012</v>
      </c>
      <c r="I110" s="221" t="s">
        <v>5953</v>
      </c>
      <c r="J110" s="209" t="s">
        <v>6250</v>
      </c>
      <c r="K110" s="207"/>
      <c r="L110" s="207"/>
      <c r="M110" s="207"/>
      <c r="N110" s="207"/>
      <c r="O110" s="207"/>
      <c r="P110" s="207"/>
      <c r="Q110" s="207"/>
      <c r="R110" s="207"/>
      <c r="S110" s="207"/>
      <c r="T110" s="207"/>
      <c r="U110" s="207"/>
      <c r="V110" s="207"/>
      <c r="W110" s="207"/>
      <c r="X110" s="207"/>
      <c r="Y110" s="207"/>
      <c r="Z110" s="207"/>
      <c r="AA110" s="208"/>
    </row>
    <row r="111" spans="1:27" ht="14.25" customHeight="1">
      <c r="A111" s="197" t="s">
        <v>4935</v>
      </c>
      <c r="B111" s="204">
        <v>110</v>
      </c>
      <c r="C111" s="205" t="s">
        <v>6244</v>
      </c>
      <c r="D111" s="45" t="s">
        <v>2309</v>
      </c>
      <c r="E111" s="46"/>
      <c r="F111" s="56" t="s">
        <v>124</v>
      </c>
      <c r="G111" s="56" t="s">
        <v>6245</v>
      </c>
      <c r="H111" s="56">
        <v>2012</v>
      </c>
      <c r="I111" s="56" t="s">
        <v>6242</v>
      </c>
      <c r="J111" s="209" t="s">
        <v>6251</v>
      </c>
      <c r="K111" s="207"/>
      <c r="L111" s="207"/>
      <c r="M111" s="207"/>
      <c r="N111" s="207"/>
      <c r="O111" s="207"/>
      <c r="P111" s="207"/>
      <c r="Q111" s="207"/>
      <c r="R111" s="207"/>
      <c r="S111" s="207"/>
      <c r="T111" s="207"/>
      <c r="U111" s="207"/>
      <c r="V111" s="207"/>
      <c r="W111" s="207"/>
      <c r="X111" s="207"/>
      <c r="Y111" s="207"/>
      <c r="Z111" s="207"/>
      <c r="AA111" s="208"/>
    </row>
    <row r="112" spans="1:27" ht="14.25" customHeight="1">
      <c r="A112" s="197" t="s">
        <v>4935</v>
      </c>
      <c r="B112" s="204">
        <v>111</v>
      </c>
      <c r="C112" s="205" t="s">
        <v>6252</v>
      </c>
      <c r="D112" s="45" t="s">
        <v>2309</v>
      </c>
      <c r="E112" s="46"/>
      <c r="F112" s="56" t="s">
        <v>124</v>
      </c>
      <c r="G112" s="56" t="s">
        <v>6253</v>
      </c>
      <c r="H112" s="56">
        <v>2012</v>
      </c>
      <c r="I112" s="56" t="s">
        <v>6242</v>
      </c>
      <c r="J112" s="56" t="s">
        <v>6254</v>
      </c>
      <c r="K112" s="207"/>
      <c r="L112" s="207"/>
      <c r="M112" s="207"/>
      <c r="N112" s="207"/>
      <c r="O112" s="207"/>
      <c r="P112" s="207"/>
      <c r="Q112" s="207"/>
      <c r="R112" s="207"/>
      <c r="S112" s="207"/>
      <c r="T112" s="207"/>
      <c r="U112" s="207"/>
      <c r="V112" s="207"/>
      <c r="W112" s="207"/>
      <c r="X112" s="207"/>
      <c r="Y112" s="207"/>
      <c r="Z112" s="207"/>
      <c r="AA112" s="208"/>
    </row>
    <row r="113" spans="1:27" ht="14.25" customHeight="1">
      <c r="A113" s="197" t="s">
        <v>4935</v>
      </c>
      <c r="B113" s="204">
        <v>112</v>
      </c>
      <c r="C113" s="205" t="s">
        <v>6255</v>
      </c>
      <c r="D113" s="45" t="s">
        <v>2309</v>
      </c>
      <c r="E113" s="46"/>
      <c r="F113" s="56" t="s">
        <v>124</v>
      </c>
      <c r="G113" s="56" t="s">
        <v>6256</v>
      </c>
      <c r="H113" s="56">
        <v>2012</v>
      </c>
      <c r="I113" s="56" t="s">
        <v>6242</v>
      </c>
      <c r="J113" s="56" t="s">
        <v>6254</v>
      </c>
      <c r="K113" s="207"/>
      <c r="L113" s="207"/>
      <c r="M113" s="207"/>
      <c r="N113" s="207"/>
      <c r="O113" s="207"/>
      <c r="P113" s="207"/>
      <c r="Q113" s="207"/>
      <c r="R113" s="207"/>
      <c r="S113" s="207"/>
      <c r="T113" s="207"/>
      <c r="U113" s="207"/>
      <c r="V113" s="207"/>
      <c r="W113" s="207"/>
      <c r="X113" s="207"/>
      <c r="Y113" s="207"/>
      <c r="Z113" s="207"/>
      <c r="AA113" s="208"/>
    </row>
    <row r="114" spans="1:27" ht="14.25" customHeight="1">
      <c r="A114" s="197" t="s">
        <v>6257</v>
      </c>
      <c r="B114" s="198">
        <v>113</v>
      </c>
      <c r="C114" s="199" t="s">
        <v>5951</v>
      </c>
      <c r="D114" s="12" t="s">
        <v>51</v>
      </c>
      <c r="E114" s="14"/>
      <c r="F114" s="224" t="s">
        <v>59</v>
      </c>
      <c r="G114" s="224" t="s">
        <v>6258</v>
      </c>
      <c r="H114" s="224">
        <v>2018</v>
      </c>
      <c r="I114" s="224" t="s">
        <v>5953</v>
      </c>
      <c r="J114" s="201" t="s">
        <v>6259</v>
      </c>
      <c r="K114" s="202"/>
      <c r="L114" s="202"/>
      <c r="M114" s="202"/>
      <c r="N114" s="202"/>
      <c r="O114" s="202"/>
      <c r="P114" s="202"/>
      <c r="Q114" s="202"/>
      <c r="R114" s="202"/>
      <c r="S114" s="202"/>
      <c r="T114" s="202"/>
      <c r="U114" s="202"/>
      <c r="V114" s="202"/>
      <c r="W114" s="202"/>
      <c r="X114" s="202"/>
      <c r="Y114" s="202"/>
      <c r="Z114" s="202"/>
      <c r="AA114" s="203"/>
    </row>
    <row r="115" spans="1:27" ht="14.25" customHeight="1">
      <c r="A115" s="197" t="s">
        <v>6257</v>
      </c>
      <c r="B115" s="204"/>
      <c r="C115" s="205" t="s">
        <v>5955</v>
      </c>
      <c r="D115" s="45" t="s">
        <v>51</v>
      </c>
      <c r="E115" s="46"/>
      <c r="F115" s="209" t="s">
        <v>59</v>
      </c>
      <c r="G115" s="209" t="s">
        <v>5956</v>
      </c>
      <c r="H115" s="209">
        <v>2022</v>
      </c>
      <c r="I115" s="209" t="s">
        <v>5953</v>
      </c>
      <c r="J115" s="56" t="s">
        <v>5957</v>
      </c>
      <c r="K115" s="207"/>
      <c r="L115" s="207"/>
      <c r="M115" s="207"/>
      <c r="N115" s="207"/>
      <c r="O115" s="207"/>
      <c r="P115" s="207"/>
      <c r="Q115" s="207"/>
      <c r="R115" s="207"/>
      <c r="S115" s="207"/>
      <c r="T115" s="207"/>
      <c r="U115" s="207"/>
      <c r="V115" s="207"/>
      <c r="W115" s="207"/>
      <c r="X115" s="207"/>
      <c r="Y115" s="207"/>
      <c r="Z115" s="207"/>
      <c r="AA115" s="208"/>
    </row>
    <row r="116" spans="1:27" ht="14.25" customHeight="1">
      <c r="A116" s="197" t="s">
        <v>6257</v>
      </c>
      <c r="B116" s="204"/>
      <c r="C116" s="205" t="s">
        <v>5958</v>
      </c>
      <c r="D116" s="45" t="s">
        <v>58</v>
      </c>
      <c r="E116" s="46"/>
      <c r="F116" s="209" t="s">
        <v>59</v>
      </c>
      <c r="G116" s="209" t="s">
        <v>5959</v>
      </c>
      <c r="H116" s="209">
        <v>2020</v>
      </c>
      <c r="I116" s="209" t="s">
        <v>5953</v>
      </c>
      <c r="J116" s="56" t="s">
        <v>5276</v>
      </c>
      <c r="K116" s="207"/>
      <c r="L116" s="207"/>
      <c r="M116" s="207"/>
      <c r="N116" s="207"/>
      <c r="O116" s="207"/>
      <c r="P116" s="207"/>
      <c r="Q116" s="207"/>
      <c r="R116" s="207"/>
      <c r="S116" s="207"/>
      <c r="T116" s="207"/>
      <c r="U116" s="207"/>
      <c r="V116" s="207"/>
      <c r="W116" s="207"/>
      <c r="X116" s="207"/>
      <c r="Y116" s="207"/>
      <c r="Z116" s="207"/>
      <c r="AA116" s="208"/>
    </row>
    <row r="117" spans="1:27" ht="14.25" customHeight="1">
      <c r="A117" s="197" t="s">
        <v>6257</v>
      </c>
      <c r="B117" s="204"/>
      <c r="C117" s="205" t="s">
        <v>5960</v>
      </c>
      <c r="D117" s="45" t="s">
        <v>51</v>
      </c>
      <c r="E117" s="46"/>
      <c r="F117" s="209" t="s">
        <v>59</v>
      </c>
      <c r="G117" s="209" t="s">
        <v>5961</v>
      </c>
      <c r="H117" s="209">
        <v>2020</v>
      </c>
      <c r="I117" s="209" t="s">
        <v>5953</v>
      </c>
      <c r="J117" s="56" t="s">
        <v>5962</v>
      </c>
      <c r="K117" s="207"/>
      <c r="L117" s="207"/>
      <c r="M117" s="207"/>
      <c r="N117" s="207"/>
      <c r="O117" s="207"/>
      <c r="P117" s="207"/>
      <c r="Q117" s="207"/>
      <c r="R117" s="207"/>
      <c r="S117" s="207"/>
      <c r="T117" s="207"/>
      <c r="U117" s="207"/>
      <c r="V117" s="207"/>
      <c r="W117" s="207"/>
      <c r="X117" s="207"/>
      <c r="Y117" s="207"/>
      <c r="Z117" s="207"/>
      <c r="AA117" s="208"/>
    </row>
    <row r="118" spans="1:27" ht="14.25" customHeight="1">
      <c r="A118" s="197" t="s">
        <v>6257</v>
      </c>
      <c r="B118" s="204">
        <v>114</v>
      </c>
      <c r="C118" s="205" t="s">
        <v>5965</v>
      </c>
      <c r="D118" s="45" t="s">
        <v>51</v>
      </c>
      <c r="E118" s="46"/>
      <c r="F118" s="209" t="s">
        <v>59</v>
      </c>
      <c r="G118" s="209" t="s">
        <v>5966</v>
      </c>
      <c r="H118" s="209">
        <v>2017</v>
      </c>
      <c r="I118" s="209" t="s">
        <v>5953</v>
      </c>
      <c r="J118" s="56" t="s">
        <v>6260</v>
      </c>
      <c r="K118" s="207"/>
      <c r="L118" s="207"/>
      <c r="M118" s="207"/>
      <c r="N118" s="207"/>
      <c r="O118" s="207"/>
      <c r="P118" s="207"/>
      <c r="Q118" s="207"/>
      <c r="R118" s="207"/>
      <c r="S118" s="207"/>
      <c r="T118" s="207"/>
      <c r="U118" s="207"/>
      <c r="V118" s="207"/>
      <c r="W118" s="207"/>
      <c r="X118" s="207"/>
      <c r="Y118" s="207"/>
      <c r="Z118" s="207"/>
      <c r="AA118" s="208"/>
    </row>
    <row r="119" spans="1:27" ht="14.25" customHeight="1">
      <c r="A119" s="197" t="s">
        <v>6257</v>
      </c>
      <c r="B119" s="204">
        <v>115</v>
      </c>
      <c r="C119" s="205" t="s">
        <v>6261</v>
      </c>
      <c r="D119" s="45" t="s">
        <v>72</v>
      </c>
      <c r="E119" s="46"/>
      <c r="F119" s="209" t="s">
        <v>59</v>
      </c>
      <c r="G119" s="209" t="s">
        <v>6262</v>
      </c>
      <c r="H119" s="209">
        <v>2014</v>
      </c>
      <c r="I119" s="209" t="s">
        <v>5953</v>
      </c>
      <c r="J119" s="56" t="s">
        <v>6263</v>
      </c>
      <c r="K119" s="207"/>
      <c r="L119" s="207"/>
      <c r="M119" s="207"/>
      <c r="N119" s="207"/>
      <c r="O119" s="207"/>
      <c r="P119" s="207"/>
      <c r="Q119" s="207"/>
      <c r="R119" s="207"/>
      <c r="S119" s="207"/>
      <c r="T119" s="207"/>
      <c r="U119" s="207"/>
      <c r="V119" s="207"/>
      <c r="W119" s="207"/>
      <c r="X119" s="207"/>
      <c r="Y119" s="207"/>
      <c r="Z119" s="207"/>
      <c r="AA119" s="208"/>
    </row>
    <row r="120" spans="1:27" ht="14.25" customHeight="1">
      <c r="A120" s="197" t="s">
        <v>6257</v>
      </c>
      <c r="B120" s="204">
        <v>116</v>
      </c>
      <c r="C120" s="205" t="s">
        <v>6264</v>
      </c>
      <c r="D120" s="45" t="s">
        <v>72</v>
      </c>
      <c r="E120" s="46"/>
      <c r="F120" s="209" t="s">
        <v>59</v>
      </c>
      <c r="G120" s="209" t="s">
        <v>6265</v>
      </c>
      <c r="H120" s="209">
        <v>2014</v>
      </c>
      <c r="I120" s="209" t="s">
        <v>5953</v>
      </c>
      <c r="J120" s="56" t="s">
        <v>6266</v>
      </c>
      <c r="K120" s="207"/>
      <c r="L120" s="207"/>
      <c r="M120" s="207"/>
      <c r="N120" s="207"/>
      <c r="O120" s="207"/>
      <c r="P120" s="207"/>
      <c r="Q120" s="207"/>
      <c r="R120" s="207"/>
      <c r="S120" s="207"/>
      <c r="T120" s="207"/>
      <c r="U120" s="207"/>
      <c r="V120" s="207"/>
      <c r="W120" s="207"/>
      <c r="X120" s="207"/>
      <c r="Y120" s="207"/>
      <c r="Z120" s="207"/>
      <c r="AA120" s="208"/>
    </row>
    <row r="121" spans="1:27" ht="14.25" customHeight="1">
      <c r="A121" s="197" t="s">
        <v>6257</v>
      </c>
      <c r="B121" s="204"/>
      <c r="C121" s="205" t="s">
        <v>5963</v>
      </c>
      <c r="D121" s="45" t="s">
        <v>51</v>
      </c>
      <c r="E121" s="46"/>
      <c r="F121" s="209" t="s">
        <v>124</v>
      </c>
      <c r="G121" s="209">
        <v>9789588972893</v>
      </c>
      <c r="H121" s="209">
        <v>2017</v>
      </c>
      <c r="I121" s="209" t="s">
        <v>5953</v>
      </c>
      <c r="J121" s="56" t="s">
        <v>5964</v>
      </c>
      <c r="K121" s="207"/>
      <c r="L121" s="207"/>
      <c r="M121" s="207"/>
      <c r="N121" s="207"/>
      <c r="O121" s="207"/>
      <c r="P121" s="207"/>
      <c r="Q121" s="207"/>
      <c r="R121" s="207"/>
      <c r="S121" s="207"/>
      <c r="T121" s="207"/>
      <c r="U121" s="207"/>
      <c r="V121" s="207"/>
      <c r="W121" s="207"/>
      <c r="X121" s="207"/>
      <c r="Y121" s="207"/>
      <c r="Z121" s="207"/>
      <c r="AA121" s="208"/>
    </row>
    <row r="122" spans="1:27" ht="14.25" customHeight="1">
      <c r="A122" s="239" t="s">
        <v>5412</v>
      </c>
      <c r="B122" s="198">
        <v>117</v>
      </c>
      <c r="C122" s="199" t="s">
        <v>6267</v>
      </c>
      <c r="D122" s="12" t="s">
        <v>168</v>
      </c>
      <c r="E122" s="14"/>
      <c r="F122" s="224" t="s">
        <v>59</v>
      </c>
      <c r="G122" s="224" t="s">
        <v>6268</v>
      </c>
      <c r="H122" s="224">
        <v>2013</v>
      </c>
      <c r="I122" s="224" t="s">
        <v>5953</v>
      </c>
      <c r="J122" s="201" t="s">
        <v>6269</v>
      </c>
      <c r="K122" s="231"/>
      <c r="L122" s="231"/>
      <c r="M122" s="231"/>
      <c r="N122" s="231"/>
      <c r="O122" s="231"/>
      <c r="P122" s="231"/>
      <c r="Q122" s="231"/>
      <c r="R122" s="231"/>
      <c r="S122" s="231"/>
      <c r="T122" s="231"/>
      <c r="U122" s="231"/>
      <c r="V122" s="231"/>
      <c r="W122" s="231"/>
      <c r="X122" s="231"/>
      <c r="Y122" s="231"/>
      <c r="Z122" s="231"/>
      <c r="AA122" s="240"/>
    </row>
    <row r="123" spans="1:27" ht="14.25" customHeight="1">
      <c r="A123" s="197" t="s">
        <v>5412</v>
      </c>
      <c r="B123" s="204">
        <v>118</v>
      </c>
      <c r="C123" s="205" t="s">
        <v>6270</v>
      </c>
      <c r="D123" s="45" t="s">
        <v>168</v>
      </c>
      <c r="E123" s="46"/>
      <c r="F123" s="209" t="s">
        <v>59</v>
      </c>
      <c r="G123" s="209">
        <v>9789588897035</v>
      </c>
      <c r="H123" s="209">
        <v>2014</v>
      </c>
      <c r="I123" s="221" t="s">
        <v>5953</v>
      </c>
      <c r="J123" s="56" t="s">
        <v>6271</v>
      </c>
      <c r="K123" s="207"/>
      <c r="L123" s="207"/>
      <c r="M123" s="207"/>
      <c r="N123" s="207"/>
      <c r="O123" s="207"/>
      <c r="P123" s="207"/>
      <c r="Q123" s="207"/>
      <c r="R123" s="207"/>
      <c r="S123" s="207"/>
      <c r="T123" s="207"/>
      <c r="U123" s="207"/>
      <c r="V123" s="207"/>
      <c r="W123" s="207"/>
      <c r="X123" s="207"/>
      <c r="Y123" s="207"/>
      <c r="Z123" s="207"/>
      <c r="AA123" s="208"/>
    </row>
    <row r="124" spans="1:27" ht="14.25" customHeight="1">
      <c r="A124" s="197" t="s">
        <v>5412</v>
      </c>
      <c r="B124" s="204">
        <v>119</v>
      </c>
      <c r="C124" s="205" t="s">
        <v>6272</v>
      </c>
      <c r="D124" s="45" t="s">
        <v>168</v>
      </c>
      <c r="E124" s="46"/>
      <c r="F124" s="209" t="s">
        <v>59</v>
      </c>
      <c r="G124" s="209" t="s">
        <v>6273</v>
      </c>
      <c r="H124" s="209">
        <v>2017</v>
      </c>
      <c r="I124" s="221" t="s">
        <v>5953</v>
      </c>
      <c r="J124" s="56" t="s">
        <v>6274</v>
      </c>
      <c r="K124" s="207"/>
      <c r="L124" s="207"/>
      <c r="M124" s="207"/>
      <c r="N124" s="207"/>
      <c r="O124" s="207"/>
      <c r="P124" s="207"/>
      <c r="Q124" s="207"/>
      <c r="R124" s="207"/>
      <c r="S124" s="207"/>
      <c r="T124" s="207"/>
      <c r="U124" s="207"/>
      <c r="V124" s="207"/>
      <c r="W124" s="207"/>
      <c r="X124" s="207"/>
      <c r="Y124" s="207"/>
      <c r="Z124" s="207"/>
      <c r="AA124" s="208"/>
    </row>
    <row r="125" spans="1:27" ht="14.25" customHeight="1">
      <c r="A125" s="197" t="s">
        <v>5412</v>
      </c>
      <c r="B125" s="204">
        <v>120</v>
      </c>
      <c r="C125" s="205" t="s">
        <v>6275</v>
      </c>
      <c r="D125" s="45" t="s">
        <v>168</v>
      </c>
      <c r="E125" s="46"/>
      <c r="F125" s="209" t="s">
        <v>124</v>
      </c>
      <c r="G125" s="209" t="s">
        <v>6276</v>
      </c>
      <c r="H125" s="209">
        <v>2018</v>
      </c>
      <c r="I125" s="209" t="s">
        <v>6277</v>
      </c>
      <c r="J125" s="56" t="s">
        <v>6278</v>
      </c>
      <c r="K125" s="207"/>
      <c r="L125" s="207"/>
      <c r="M125" s="207"/>
      <c r="N125" s="207"/>
      <c r="O125" s="207"/>
      <c r="P125" s="207"/>
      <c r="Q125" s="207"/>
      <c r="R125" s="207"/>
      <c r="S125" s="207"/>
      <c r="T125" s="207"/>
      <c r="U125" s="207"/>
      <c r="V125" s="207"/>
      <c r="W125" s="207"/>
      <c r="X125" s="207"/>
      <c r="Y125" s="207"/>
      <c r="Z125" s="207"/>
      <c r="AA125" s="208"/>
    </row>
    <row r="126" spans="1:27" ht="14.25" customHeight="1">
      <c r="A126" s="197" t="s">
        <v>5696</v>
      </c>
      <c r="B126" s="198">
        <v>121</v>
      </c>
      <c r="C126" s="229" t="s">
        <v>6279</v>
      </c>
      <c r="D126" s="226" t="s">
        <v>58</v>
      </c>
      <c r="E126" s="224"/>
      <c r="F126" s="224" t="s">
        <v>59</v>
      </c>
      <c r="G126" s="224" t="s">
        <v>6280</v>
      </c>
      <c r="H126" s="224">
        <v>2015</v>
      </c>
      <c r="I126" s="224" t="s">
        <v>5953</v>
      </c>
      <c r="J126" s="224" t="s">
        <v>6281</v>
      </c>
      <c r="K126" s="202"/>
      <c r="L126" s="202"/>
      <c r="M126" s="202"/>
      <c r="N126" s="202"/>
      <c r="O126" s="202"/>
      <c r="P126" s="202"/>
      <c r="Q126" s="202"/>
      <c r="R126" s="202"/>
      <c r="S126" s="202"/>
      <c r="T126" s="202"/>
      <c r="U126" s="202"/>
      <c r="V126" s="202"/>
      <c r="W126" s="202"/>
      <c r="X126" s="202"/>
      <c r="Y126" s="202"/>
      <c r="Z126" s="202"/>
      <c r="AA126" s="203"/>
    </row>
    <row r="127" spans="1:27" ht="14.25" customHeight="1">
      <c r="A127" s="197" t="s">
        <v>5696</v>
      </c>
      <c r="B127" s="204">
        <v>123</v>
      </c>
      <c r="C127" s="220" t="s">
        <v>6282</v>
      </c>
      <c r="D127" s="221" t="s">
        <v>58</v>
      </c>
      <c r="E127" s="209"/>
      <c r="F127" s="209" t="s">
        <v>59</v>
      </c>
      <c r="G127" s="209" t="s">
        <v>6283</v>
      </c>
      <c r="H127" s="209">
        <v>2017</v>
      </c>
      <c r="I127" s="209" t="s">
        <v>5953</v>
      </c>
      <c r="J127" s="209" t="s">
        <v>6284</v>
      </c>
      <c r="K127" s="207"/>
      <c r="L127" s="207"/>
      <c r="M127" s="207"/>
      <c r="N127" s="207"/>
      <c r="O127" s="207"/>
      <c r="P127" s="207"/>
      <c r="Q127" s="207"/>
      <c r="R127" s="207"/>
      <c r="S127" s="207"/>
      <c r="T127" s="207"/>
      <c r="U127" s="207"/>
      <c r="V127" s="207"/>
      <c r="W127" s="207"/>
      <c r="X127" s="207"/>
      <c r="Y127" s="207"/>
      <c r="Z127" s="207"/>
      <c r="AA127" s="208"/>
    </row>
    <row r="128" spans="1:27" ht="14.25" customHeight="1">
      <c r="A128" s="197" t="s">
        <v>5696</v>
      </c>
      <c r="B128" s="204">
        <v>124</v>
      </c>
      <c r="C128" s="220" t="s">
        <v>6285</v>
      </c>
      <c r="D128" s="221" t="s">
        <v>35</v>
      </c>
      <c r="E128" s="209"/>
      <c r="F128" s="209" t="s">
        <v>59</v>
      </c>
      <c r="G128" s="241" t="s">
        <v>6286</v>
      </c>
      <c r="H128" s="209">
        <v>2019</v>
      </c>
      <c r="I128" s="209" t="s">
        <v>6287</v>
      </c>
      <c r="J128" s="209" t="s">
        <v>6288</v>
      </c>
      <c r="K128" s="207"/>
      <c r="L128" s="207"/>
      <c r="M128" s="207"/>
      <c r="N128" s="207"/>
      <c r="O128" s="207"/>
      <c r="P128" s="207"/>
      <c r="Q128" s="207"/>
      <c r="R128" s="207"/>
      <c r="S128" s="207"/>
      <c r="T128" s="207"/>
      <c r="U128" s="207"/>
      <c r="V128" s="207"/>
      <c r="W128" s="207"/>
      <c r="X128" s="207"/>
      <c r="Y128" s="207"/>
      <c r="Z128" s="207"/>
      <c r="AA128" s="208"/>
    </row>
    <row r="129" spans="1:27" ht="14.25" customHeight="1">
      <c r="A129" s="197" t="s">
        <v>5730</v>
      </c>
      <c r="B129" s="198">
        <v>125</v>
      </c>
      <c r="C129" s="199" t="s">
        <v>6289</v>
      </c>
      <c r="D129" s="12" t="s">
        <v>58</v>
      </c>
      <c r="E129" s="14"/>
      <c r="F129" s="201" t="s">
        <v>59</v>
      </c>
      <c r="G129" s="201" t="s">
        <v>6290</v>
      </c>
      <c r="H129" s="201">
        <v>2013</v>
      </c>
      <c r="I129" s="200" t="s">
        <v>5953</v>
      </c>
      <c r="J129" s="201" t="s">
        <v>6291</v>
      </c>
      <c r="K129" s="202"/>
      <c r="L129" s="202"/>
      <c r="M129" s="202"/>
      <c r="N129" s="202"/>
      <c r="O129" s="202"/>
      <c r="P129" s="202"/>
      <c r="Q129" s="202"/>
      <c r="R129" s="202"/>
      <c r="S129" s="202"/>
      <c r="T129" s="202"/>
      <c r="U129" s="202"/>
      <c r="V129" s="202"/>
      <c r="W129" s="202"/>
      <c r="X129" s="202"/>
      <c r="Y129" s="202"/>
      <c r="Z129" s="202"/>
      <c r="AA129" s="203"/>
    </row>
    <row r="130" spans="1:27" ht="14.25" customHeight="1">
      <c r="A130" s="197" t="s">
        <v>5730</v>
      </c>
      <c r="B130" s="204">
        <v>127</v>
      </c>
      <c r="C130" s="205" t="s">
        <v>6292</v>
      </c>
      <c r="D130" s="45" t="s">
        <v>51</v>
      </c>
      <c r="E130" s="46"/>
      <c r="F130" s="56" t="s">
        <v>59</v>
      </c>
      <c r="G130" s="56" t="s">
        <v>6293</v>
      </c>
      <c r="H130" s="56">
        <v>2010</v>
      </c>
      <c r="I130" s="56" t="s">
        <v>6294</v>
      </c>
      <c r="J130" s="56" t="s">
        <v>6295</v>
      </c>
      <c r="K130" s="207"/>
      <c r="L130" s="207"/>
      <c r="M130" s="207"/>
      <c r="N130" s="207"/>
      <c r="O130" s="207"/>
      <c r="P130" s="207"/>
      <c r="Q130" s="207"/>
      <c r="R130" s="207"/>
      <c r="S130" s="207"/>
      <c r="T130" s="207"/>
      <c r="U130" s="207"/>
      <c r="V130" s="207"/>
      <c r="W130" s="207"/>
      <c r="X130" s="207"/>
      <c r="Y130" s="207"/>
      <c r="Z130" s="207"/>
      <c r="AA130" s="208"/>
    </row>
    <row r="131" spans="1:27" ht="14.25" customHeight="1">
      <c r="A131" s="197" t="s">
        <v>5730</v>
      </c>
      <c r="B131" s="204">
        <v>128</v>
      </c>
      <c r="C131" s="205" t="s">
        <v>6296</v>
      </c>
      <c r="D131" s="45" t="s">
        <v>51</v>
      </c>
      <c r="E131" s="46"/>
      <c r="F131" s="56" t="s">
        <v>59</v>
      </c>
      <c r="G131" s="56" t="s">
        <v>6297</v>
      </c>
      <c r="H131" s="56">
        <v>2011</v>
      </c>
      <c r="I131" s="56" t="s">
        <v>6294</v>
      </c>
      <c r="J131" s="56" t="s">
        <v>6295</v>
      </c>
      <c r="K131" s="207"/>
      <c r="L131" s="207"/>
      <c r="M131" s="207"/>
      <c r="N131" s="207"/>
      <c r="O131" s="207"/>
      <c r="P131" s="207"/>
      <c r="Q131" s="207"/>
      <c r="R131" s="207"/>
      <c r="S131" s="207"/>
      <c r="T131" s="207"/>
      <c r="U131" s="207"/>
      <c r="V131" s="207"/>
      <c r="W131" s="207"/>
      <c r="X131" s="207"/>
      <c r="Y131" s="207"/>
      <c r="Z131" s="207"/>
      <c r="AA131" s="208"/>
    </row>
    <row r="132" spans="1:27" ht="14.25" customHeight="1">
      <c r="A132" s="197" t="s">
        <v>5730</v>
      </c>
      <c r="B132" s="204">
        <v>129</v>
      </c>
      <c r="C132" s="205" t="s">
        <v>6298</v>
      </c>
      <c r="D132" s="45" t="s">
        <v>58</v>
      </c>
      <c r="E132" s="46"/>
      <c r="F132" s="56" t="s">
        <v>3614</v>
      </c>
      <c r="G132" s="56" t="s">
        <v>6299</v>
      </c>
      <c r="H132" s="56">
        <v>2018</v>
      </c>
      <c r="I132" s="104" t="s">
        <v>6300</v>
      </c>
      <c r="J132" s="56" t="s">
        <v>6301</v>
      </c>
      <c r="K132" s="207"/>
      <c r="L132" s="207"/>
      <c r="M132" s="207"/>
      <c r="N132" s="207"/>
      <c r="O132" s="207"/>
      <c r="P132" s="207"/>
      <c r="Q132" s="207"/>
      <c r="R132" s="207"/>
      <c r="S132" s="207"/>
      <c r="T132" s="207"/>
      <c r="U132" s="207"/>
      <c r="V132" s="207"/>
      <c r="W132" s="207"/>
      <c r="X132" s="207"/>
      <c r="Y132" s="207"/>
      <c r="Z132" s="207"/>
      <c r="AA132" s="208"/>
    </row>
    <row r="133" spans="1:27" ht="14.25" customHeight="1">
      <c r="A133" s="197" t="s">
        <v>5776</v>
      </c>
      <c r="B133" s="198">
        <v>130</v>
      </c>
      <c r="C133" s="199" t="s">
        <v>6302</v>
      </c>
      <c r="D133" s="12" t="s">
        <v>72</v>
      </c>
      <c r="E133" s="14"/>
      <c r="F133" s="201" t="s">
        <v>59</v>
      </c>
      <c r="G133" s="201">
        <v>9789588957647</v>
      </c>
      <c r="H133" s="201">
        <v>2017</v>
      </c>
      <c r="I133" s="200" t="s">
        <v>6303</v>
      </c>
      <c r="J133" s="201" t="s">
        <v>6304</v>
      </c>
      <c r="K133" s="202"/>
      <c r="L133" s="202"/>
      <c r="M133" s="202"/>
      <c r="N133" s="202"/>
      <c r="O133" s="202"/>
      <c r="P133" s="202"/>
      <c r="Q133" s="202"/>
      <c r="R133" s="202"/>
      <c r="S133" s="202"/>
      <c r="T133" s="202"/>
      <c r="U133" s="202"/>
      <c r="V133" s="202"/>
      <c r="W133" s="202"/>
      <c r="X133" s="202"/>
      <c r="Y133" s="202"/>
      <c r="Z133" s="202"/>
      <c r="AA133" s="203"/>
    </row>
    <row r="134" spans="1:27" ht="14.25" customHeight="1">
      <c r="A134" s="9" t="s">
        <v>2516</v>
      </c>
      <c r="B134" s="204"/>
      <c r="C134" s="205" t="s">
        <v>6305</v>
      </c>
      <c r="D134" s="45" t="s">
        <v>168</v>
      </c>
      <c r="E134" s="46"/>
      <c r="F134" s="56" t="s">
        <v>59</v>
      </c>
      <c r="G134" s="56" t="s">
        <v>6306</v>
      </c>
      <c r="H134" s="56">
        <v>2013</v>
      </c>
      <c r="I134" s="56" t="s">
        <v>5953</v>
      </c>
      <c r="J134" s="56" t="s">
        <v>6307</v>
      </c>
      <c r="K134" s="207"/>
      <c r="L134" s="207"/>
      <c r="M134" s="207"/>
      <c r="N134" s="207"/>
      <c r="O134" s="207"/>
      <c r="P134" s="207"/>
      <c r="Q134" s="207"/>
      <c r="R134" s="207"/>
      <c r="S134" s="207"/>
      <c r="T134" s="207"/>
      <c r="U134" s="207"/>
      <c r="V134" s="207"/>
      <c r="W134" s="207"/>
      <c r="X134" s="207"/>
      <c r="Y134" s="207"/>
      <c r="Z134" s="207"/>
      <c r="AA134" s="208"/>
    </row>
    <row r="135" spans="1:27" ht="14.25" customHeight="1">
      <c r="A135" s="9" t="s">
        <v>2516</v>
      </c>
      <c r="B135" s="204"/>
      <c r="C135" s="205" t="s">
        <v>6308</v>
      </c>
      <c r="D135" s="45" t="s">
        <v>168</v>
      </c>
      <c r="E135" s="46"/>
      <c r="F135" s="56" t="s">
        <v>59</v>
      </c>
      <c r="G135" s="56" t="s">
        <v>6309</v>
      </c>
      <c r="H135" s="56">
        <v>2019</v>
      </c>
      <c r="I135" s="56" t="s">
        <v>5953</v>
      </c>
      <c r="J135" s="56" t="s">
        <v>6310</v>
      </c>
      <c r="K135" s="207"/>
      <c r="L135" s="207"/>
      <c r="M135" s="207"/>
      <c r="N135" s="207"/>
      <c r="O135" s="207"/>
      <c r="P135" s="207"/>
      <c r="Q135" s="207"/>
      <c r="R135" s="207"/>
      <c r="S135" s="207"/>
      <c r="T135" s="207"/>
      <c r="U135" s="207"/>
      <c r="V135" s="207"/>
      <c r="W135" s="207"/>
      <c r="X135" s="207"/>
      <c r="Y135" s="207"/>
      <c r="Z135" s="207"/>
      <c r="AA135" s="208"/>
    </row>
    <row r="136" spans="1:27" ht="14.25" customHeight="1">
      <c r="A136" s="9" t="s">
        <v>2516</v>
      </c>
      <c r="B136" s="204"/>
      <c r="C136" s="205" t="s">
        <v>6311</v>
      </c>
      <c r="D136" s="45" t="s">
        <v>35</v>
      </c>
      <c r="E136" s="46"/>
      <c r="F136" s="56" t="s">
        <v>59</v>
      </c>
      <c r="G136" s="56" t="s">
        <v>6312</v>
      </c>
      <c r="H136" s="56">
        <v>2020</v>
      </c>
      <c r="I136" s="56" t="s">
        <v>5953</v>
      </c>
      <c r="J136" s="56" t="s">
        <v>6307</v>
      </c>
      <c r="K136" s="207"/>
      <c r="L136" s="207"/>
      <c r="M136" s="207"/>
      <c r="N136" s="207"/>
      <c r="O136" s="207"/>
      <c r="P136" s="207"/>
      <c r="Q136" s="207"/>
      <c r="R136" s="207"/>
      <c r="S136" s="207"/>
      <c r="T136" s="207"/>
      <c r="U136" s="207"/>
      <c r="V136" s="207"/>
      <c r="W136" s="207"/>
      <c r="X136" s="207"/>
      <c r="Y136" s="207"/>
      <c r="Z136" s="207"/>
      <c r="AA136" s="208"/>
    </row>
    <row r="137" spans="1:27" ht="14.25" customHeight="1">
      <c r="A137" s="242"/>
      <c r="B137" s="243"/>
      <c r="C137" s="69"/>
      <c r="D137" s="41"/>
      <c r="E137" s="41"/>
      <c r="F137" s="243"/>
      <c r="G137" s="243"/>
      <c r="H137" s="243"/>
      <c r="I137" s="41"/>
      <c r="J137" s="41"/>
      <c r="K137" s="207"/>
      <c r="L137" s="207"/>
      <c r="M137" s="207"/>
      <c r="N137" s="207"/>
      <c r="O137" s="207"/>
      <c r="P137" s="207"/>
      <c r="Q137" s="207"/>
      <c r="R137" s="207"/>
      <c r="S137" s="207"/>
      <c r="T137" s="207"/>
      <c r="U137" s="207"/>
      <c r="V137" s="207"/>
      <c r="W137" s="207"/>
      <c r="X137" s="207"/>
      <c r="Y137" s="207"/>
      <c r="Z137" s="207"/>
      <c r="AA137" s="208"/>
    </row>
    <row r="138" spans="1:27" ht="14.25" customHeight="1">
      <c r="A138" s="242"/>
      <c r="B138" s="243"/>
      <c r="C138" s="69"/>
      <c r="D138" s="41"/>
      <c r="E138" s="41"/>
      <c r="F138" s="243"/>
      <c r="G138" s="243"/>
      <c r="H138" s="243"/>
      <c r="I138" s="41"/>
      <c r="J138" s="41"/>
      <c r="K138" s="207"/>
      <c r="L138" s="207"/>
      <c r="M138" s="207"/>
      <c r="N138" s="207"/>
      <c r="O138" s="207"/>
      <c r="P138" s="207"/>
      <c r="Q138" s="207"/>
      <c r="R138" s="207"/>
      <c r="S138" s="207"/>
      <c r="T138" s="207"/>
      <c r="U138" s="207"/>
      <c r="V138" s="207"/>
      <c r="W138" s="207"/>
      <c r="X138" s="207"/>
      <c r="Y138" s="207"/>
      <c r="Z138" s="207"/>
      <c r="AA138" s="208"/>
    </row>
    <row r="139" spans="1:27" ht="14.25" customHeight="1">
      <c r="A139" s="242"/>
      <c r="B139" s="243"/>
      <c r="C139" s="69"/>
      <c r="D139" s="41"/>
      <c r="E139" s="41"/>
      <c r="F139" s="243"/>
      <c r="G139" s="243"/>
      <c r="H139" s="243"/>
      <c r="I139" s="41"/>
      <c r="J139" s="41"/>
      <c r="K139" s="207"/>
      <c r="L139" s="207"/>
      <c r="M139" s="207"/>
      <c r="N139" s="207"/>
      <c r="O139" s="207"/>
      <c r="P139" s="207"/>
      <c r="Q139" s="207"/>
      <c r="R139" s="207"/>
      <c r="S139" s="207"/>
      <c r="T139" s="207"/>
      <c r="U139" s="207"/>
      <c r="V139" s="207"/>
      <c r="W139" s="207"/>
      <c r="X139" s="207"/>
      <c r="Y139" s="207"/>
      <c r="Z139" s="207"/>
      <c r="AA139" s="208"/>
    </row>
    <row r="140" spans="1:27" ht="14.25" customHeight="1">
      <c r="A140" s="242"/>
      <c r="B140" s="243"/>
      <c r="C140" s="69"/>
      <c r="D140" s="41"/>
      <c r="E140" s="41"/>
      <c r="F140" s="243"/>
      <c r="G140" s="243"/>
      <c r="H140" s="243"/>
      <c r="I140" s="41"/>
      <c r="J140" s="41"/>
      <c r="K140" s="207"/>
      <c r="L140" s="207"/>
      <c r="M140" s="207"/>
      <c r="N140" s="207"/>
      <c r="O140" s="207"/>
      <c r="P140" s="207"/>
      <c r="Q140" s="207"/>
      <c r="R140" s="207"/>
      <c r="S140" s="207"/>
      <c r="T140" s="207"/>
      <c r="U140" s="207"/>
      <c r="V140" s="207"/>
      <c r="W140" s="207"/>
      <c r="X140" s="207"/>
      <c r="Y140" s="207"/>
      <c r="Z140" s="207"/>
      <c r="AA140" s="208"/>
    </row>
    <row r="141" spans="1:27" ht="14.25" customHeight="1">
      <c r="A141" s="242"/>
      <c r="B141" s="243"/>
      <c r="C141" s="69"/>
      <c r="D141" s="41"/>
      <c r="E141" s="41"/>
      <c r="F141" s="243"/>
      <c r="G141" s="243"/>
      <c r="H141" s="243"/>
      <c r="I141" s="41"/>
      <c r="J141" s="41"/>
      <c r="K141" s="207"/>
      <c r="L141" s="207"/>
      <c r="M141" s="207"/>
      <c r="N141" s="207"/>
      <c r="O141" s="207"/>
      <c r="P141" s="207"/>
      <c r="Q141" s="207"/>
      <c r="R141" s="207"/>
      <c r="S141" s="207"/>
      <c r="T141" s="207"/>
      <c r="U141" s="207"/>
      <c r="V141" s="207"/>
      <c r="W141" s="207"/>
      <c r="X141" s="207"/>
      <c r="Y141" s="207"/>
      <c r="Z141" s="207"/>
      <c r="AA141" s="208"/>
    </row>
    <row r="142" spans="1:27" ht="14.25" customHeight="1">
      <c r="A142" s="242"/>
      <c r="B142" s="243"/>
      <c r="C142" s="69"/>
      <c r="D142" s="41"/>
      <c r="E142" s="41"/>
      <c r="F142" s="243"/>
      <c r="G142" s="243"/>
      <c r="H142" s="243"/>
      <c r="I142" s="41"/>
      <c r="J142" s="41"/>
      <c r="K142" s="207"/>
      <c r="L142" s="207"/>
      <c r="M142" s="207"/>
      <c r="N142" s="207"/>
      <c r="O142" s="207"/>
      <c r="P142" s="207"/>
      <c r="Q142" s="207"/>
      <c r="R142" s="207"/>
      <c r="S142" s="207"/>
      <c r="T142" s="207"/>
      <c r="U142" s="207"/>
      <c r="V142" s="207"/>
      <c r="W142" s="207"/>
      <c r="X142" s="207"/>
      <c r="Y142" s="207"/>
      <c r="Z142" s="207"/>
      <c r="AA142" s="208"/>
    </row>
    <row r="143" spans="1:27" ht="14.25" customHeight="1">
      <c r="A143" s="242"/>
      <c r="B143" s="243"/>
      <c r="C143" s="69"/>
      <c r="D143" s="41"/>
      <c r="E143" s="41"/>
      <c r="F143" s="243"/>
      <c r="G143" s="243"/>
      <c r="H143" s="243"/>
      <c r="I143" s="41"/>
      <c r="J143" s="41"/>
      <c r="K143" s="207"/>
      <c r="L143" s="207"/>
      <c r="M143" s="207"/>
      <c r="N143" s="207"/>
      <c r="O143" s="207"/>
      <c r="P143" s="207"/>
      <c r="Q143" s="207"/>
      <c r="R143" s="207"/>
      <c r="S143" s="207"/>
      <c r="T143" s="207"/>
      <c r="U143" s="207"/>
      <c r="V143" s="207"/>
      <c r="W143" s="207"/>
      <c r="X143" s="207"/>
      <c r="Y143" s="207"/>
      <c r="Z143" s="207"/>
      <c r="AA143" s="208"/>
    </row>
    <row r="144" spans="1:27" ht="14.25" customHeight="1">
      <c r="A144" s="242"/>
      <c r="B144" s="243"/>
      <c r="C144" s="69"/>
      <c r="D144" s="41"/>
      <c r="E144" s="41"/>
      <c r="F144" s="243"/>
      <c r="G144" s="243"/>
      <c r="H144" s="243"/>
      <c r="I144" s="41"/>
      <c r="J144" s="41"/>
      <c r="K144" s="207"/>
      <c r="L144" s="207"/>
      <c r="M144" s="207"/>
      <c r="N144" s="207"/>
      <c r="O144" s="207"/>
      <c r="P144" s="207"/>
      <c r="Q144" s="207"/>
      <c r="R144" s="207"/>
      <c r="S144" s="207"/>
      <c r="T144" s="207"/>
      <c r="U144" s="207"/>
      <c r="V144" s="207"/>
      <c r="W144" s="207"/>
      <c r="X144" s="207"/>
      <c r="Y144" s="207"/>
      <c r="Z144" s="207"/>
      <c r="AA144" s="208"/>
    </row>
    <row r="145" spans="1:27" ht="14.25" customHeight="1">
      <c r="A145" s="242"/>
      <c r="B145" s="243"/>
      <c r="C145" s="69"/>
      <c r="D145" s="41"/>
      <c r="E145" s="41"/>
      <c r="F145" s="243"/>
      <c r="G145" s="243"/>
      <c r="H145" s="243"/>
      <c r="I145" s="41"/>
      <c r="J145" s="41"/>
      <c r="K145" s="207"/>
      <c r="L145" s="207"/>
      <c r="M145" s="207"/>
      <c r="N145" s="207"/>
      <c r="O145" s="207"/>
      <c r="P145" s="207"/>
      <c r="Q145" s="207"/>
      <c r="R145" s="207"/>
      <c r="S145" s="207"/>
      <c r="T145" s="207"/>
      <c r="U145" s="207"/>
      <c r="V145" s="207"/>
      <c r="W145" s="207"/>
      <c r="X145" s="207"/>
      <c r="Y145" s="207"/>
      <c r="Z145" s="207"/>
      <c r="AA145" s="208"/>
    </row>
    <row r="146" spans="1:27" ht="14.25" customHeight="1">
      <c r="A146" s="242"/>
      <c r="B146" s="243"/>
      <c r="C146" s="69"/>
      <c r="D146" s="41"/>
      <c r="E146" s="41"/>
      <c r="F146" s="243"/>
      <c r="G146" s="243"/>
      <c r="H146" s="243"/>
      <c r="I146" s="41"/>
      <c r="J146" s="41"/>
      <c r="K146" s="207"/>
      <c r="L146" s="207"/>
      <c r="M146" s="207"/>
      <c r="N146" s="207"/>
      <c r="O146" s="207"/>
      <c r="P146" s="207"/>
      <c r="Q146" s="207"/>
      <c r="R146" s="207"/>
      <c r="S146" s="207"/>
      <c r="T146" s="207"/>
      <c r="U146" s="207"/>
      <c r="V146" s="207"/>
      <c r="W146" s="207"/>
      <c r="X146" s="207"/>
      <c r="Y146" s="207"/>
      <c r="Z146" s="207"/>
      <c r="AA146" s="208"/>
    </row>
    <row r="147" spans="1:27" ht="14.25" customHeight="1">
      <c r="A147" s="242"/>
      <c r="B147" s="243"/>
      <c r="C147" s="69"/>
      <c r="D147" s="41"/>
      <c r="E147" s="41"/>
      <c r="F147" s="243"/>
      <c r="G147" s="243"/>
      <c r="H147" s="243"/>
      <c r="I147" s="41"/>
      <c r="J147" s="41"/>
      <c r="K147" s="207"/>
      <c r="L147" s="207"/>
      <c r="M147" s="207"/>
      <c r="N147" s="207"/>
      <c r="O147" s="207"/>
      <c r="P147" s="207"/>
      <c r="Q147" s="207"/>
      <c r="R147" s="207"/>
      <c r="S147" s="207"/>
      <c r="T147" s="207"/>
      <c r="U147" s="207"/>
      <c r="V147" s="207"/>
      <c r="W147" s="207"/>
      <c r="X147" s="207"/>
      <c r="Y147" s="207"/>
      <c r="Z147" s="207"/>
      <c r="AA147" s="208"/>
    </row>
    <row r="148" spans="1:27" ht="14.25" customHeight="1">
      <c r="A148" s="242"/>
      <c r="B148" s="243"/>
      <c r="C148" s="69"/>
      <c r="D148" s="41"/>
      <c r="E148" s="41"/>
      <c r="F148" s="243"/>
      <c r="G148" s="243"/>
      <c r="H148" s="243"/>
      <c r="I148" s="41"/>
      <c r="J148" s="41"/>
      <c r="K148" s="207"/>
      <c r="L148" s="207"/>
      <c r="M148" s="207"/>
      <c r="N148" s="207"/>
      <c r="O148" s="207"/>
      <c r="P148" s="207"/>
      <c r="Q148" s="207"/>
      <c r="R148" s="207"/>
      <c r="S148" s="207"/>
      <c r="T148" s="207"/>
      <c r="U148" s="207"/>
      <c r="V148" s="207"/>
      <c r="W148" s="207"/>
      <c r="X148" s="207"/>
      <c r="Y148" s="207"/>
      <c r="Z148" s="207"/>
      <c r="AA148" s="208"/>
    </row>
    <row r="149" spans="1:27" ht="14.25" customHeight="1">
      <c r="A149" s="242"/>
      <c r="B149" s="243"/>
      <c r="C149" s="69"/>
      <c r="D149" s="41"/>
      <c r="E149" s="41"/>
      <c r="F149" s="243"/>
      <c r="G149" s="243"/>
      <c r="H149" s="243"/>
      <c r="I149" s="41"/>
      <c r="J149" s="41"/>
      <c r="K149" s="207"/>
      <c r="L149" s="207"/>
      <c r="M149" s="207"/>
      <c r="N149" s="207"/>
      <c r="O149" s="207"/>
      <c r="P149" s="207"/>
      <c r="Q149" s="207"/>
      <c r="R149" s="207"/>
      <c r="S149" s="207"/>
      <c r="T149" s="207"/>
      <c r="U149" s="207"/>
      <c r="V149" s="207"/>
      <c r="W149" s="207"/>
      <c r="X149" s="207"/>
      <c r="Y149" s="207"/>
      <c r="Z149" s="207"/>
      <c r="AA149" s="208"/>
    </row>
    <row r="150" spans="1:27" ht="14.25" customHeight="1">
      <c r="A150" s="242"/>
      <c r="B150" s="243"/>
      <c r="C150" s="69"/>
      <c r="D150" s="41"/>
      <c r="E150" s="41"/>
      <c r="F150" s="243"/>
      <c r="G150" s="243"/>
      <c r="H150" s="243"/>
      <c r="I150" s="41"/>
      <c r="J150" s="41"/>
      <c r="K150" s="207"/>
      <c r="L150" s="207"/>
      <c r="M150" s="207"/>
      <c r="N150" s="207"/>
      <c r="O150" s="207"/>
      <c r="P150" s="207"/>
      <c r="Q150" s="207"/>
      <c r="R150" s="207"/>
      <c r="S150" s="207"/>
      <c r="T150" s="207"/>
      <c r="U150" s="207"/>
      <c r="V150" s="207"/>
      <c r="W150" s="207"/>
      <c r="X150" s="207"/>
      <c r="Y150" s="207"/>
      <c r="Z150" s="207"/>
      <c r="AA150" s="208"/>
    </row>
    <row r="151" spans="1:27" ht="14.25" customHeight="1">
      <c r="A151" s="242"/>
      <c r="B151" s="243"/>
      <c r="C151" s="69"/>
      <c r="D151" s="41"/>
      <c r="E151" s="41"/>
      <c r="F151" s="243"/>
      <c r="G151" s="243"/>
      <c r="H151" s="243"/>
      <c r="I151" s="41"/>
      <c r="J151" s="41"/>
      <c r="K151" s="207"/>
      <c r="L151" s="207"/>
      <c r="M151" s="207"/>
      <c r="N151" s="207"/>
      <c r="O151" s="207"/>
      <c r="P151" s="207"/>
      <c r="Q151" s="207"/>
      <c r="R151" s="207"/>
      <c r="S151" s="207"/>
      <c r="T151" s="207"/>
      <c r="U151" s="207"/>
      <c r="V151" s="207"/>
      <c r="W151" s="207"/>
      <c r="X151" s="207"/>
      <c r="Y151" s="207"/>
      <c r="Z151" s="207"/>
      <c r="AA151" s="208"/>
    </row>
    <row r="152" spans="1:27" ht="14.25" customHeight="1">
      <c r="A152" s="242"/>
      <c r="B152" s="243"/>
      <c r="C152" s="69"/>
      <c r="D152" s="41"/>
      <c r="E152" s="41"/>
      <c r="F152" s="243"/>
      <c r="G152" s="243"/>
      <c r="H152" s="243"/>
      <c r="I152" s="41"/>
      <c r="J152" s="41"/>
      <c r="K152" s="207"/>
      <c r="L152" s="207"/>
      <c r="M152" s="207"/>
      <c r="N152" s="207"/>
      <c r="O152" s="207"/>
      <c r="P152" s="207"/>
      <c r="Q152" s="207"/>
      <c r="R152" s="207"/>
      <c r="S152" s="207"/>
      <c r="T152" s="207"/>
      <c r="U152" s="207"/>
      <c r="V152" s="207"/>
      <c r="W152" s="207"/>
      <c r="X152" s="207"/>
      <c r="Y152" s="207"/>
      <c r="Z152" s="207"/>
      <c r="AA152" s="208"/>
    </row>
    <row r="153" spans="1:27" ht="14.25" customHeight="1">
      <c r="A153" s="242"/>
      <c r="B153" s="243"/>
      <c r="C153" s="69"/>
      <c r="D153" s="41"/>
      <c r="E153" s="41"/>
      <c r="F153" s="243"/>
      <c r="G153" s="243"/>
      <c r="H153" s="243"/>
      <c r="I153" s="41"/>
      <c r="J153" s="41"/>
      <c r="K153" s="207"/>
      <c r="L153" s="207"/>
      <c r="M153" s="207"/>
      <c r="N153" s="207"/>
      <c r="O153" s="207"/>
      <c r="P153" s="207"/>
      <c r="Q153" s="207"/>
      <c r="R153" s="207"/>
      <c r="S153" s="207"/>
      <c r="T153" s="207"/>
      <c r="U153" s="207"/>
      <c r="V153" s="207"/>
      <c r="W153" s="207"/>
      <c r="X153" s="207"/>
      <c r="Y153" s="207"/>
      <c r="Z153" s="207"/>
      <c r="AA153" s="208"/>
    </row>
    <row r="154" spans="1:27" ht="14.25" customHeight="1">
      <c r="A154" s="242"/>
      <c r="B154" s="243"/>
      <c r="C154" s="69"/>
      <c r="D154" s="41"/>
      <c r="E154" s="41"/>
      <c r="F154" s="243"/>
      <c r="G154" s="243"/>
      <c r="H154" s="243"/>
      <c r="I154" s="41"/>
      <c r="J154" s="41"/>
      <c r="K154" s="207"/>
      <c r="L154" s="207"/>
      <c r="M154" s="207"/>
      <c r="N154" s="207"/>
      <c r="O154" s="207"/>
      <c r="P154" s="207"/>
      <c r="Q154" s="207"/>
      <c r="R154" s="207"/>
      <c r="S154" s="207"/>
      <c r="T154" s="207"/>
      <c r="U154" s="207"/>
      <c r="V154" s="207"/>
      <c r="W154" s="207"/>
      <c r="X154" s="207"/>
      <c r="Y154" s="207"/>
      <c r="Z154" s="207"/>
      <c r="AA154" s="208"/>
    </row>
    <row r="155" spans="1:27" ht="14.25" customHeight="1">
      <c r="A155" s="242"/>
      <c r="B155" s="243"/>
      <c r="C155" s="69"/>
      <c r="D155" s="41"/>
      <c r="E155" s="41"/>
      <c r="F155" s="243"/>
      <c r="G155" s="243"/>
      <c r="H155" s="243"/>
      <c r="I155" s="41"/>
      <c r="J155" s="41"/>
      <c r="K155" s="207"/>
      <c r="L155" s="207"/>
      <c r="M155" s="207"/>
      <c r="N155" s="207"/>
      <c r="O155" s="207"/>
      <c r="P155" s="207"/>
      <c r="Q155" s="207"/>
      <c r="R155" s="207"/>
      <c r="S155" s="207"/>
      <c r="T155" s="207"/>
      <c r="U155" s="207"/>
      <c r="V155" s="207"/>
      <c r="W155" s="207"/>
      <c r="X155" s="207"/>
      <c r="Y155" s="207"/>
      <c r="Z155" s="207"/>
      <c r="AA155" s="208"/>
    </row>
    <row r="156" spans="1:27" ht="14.25" customHeight="1">
      <c r="A156" s="242"/>
      <c r="B156" s="243"/>
      <c r="C156" s="69"/>
      <c r="D156" s="41"/>
      <c r="E156" s="41"/>
      <c r="F156" s="243"/>
      <c r="G156" s="243"/>
      <c r="H156" s="243"/>
      <c r="I156" s="41"/>
      <c r="J156" s="41"/>
      <c r="K156" s="207"/>
      <c r="L156" s="207"/>
      <c r="M156" s="207"/>
      <c r="N156" s="207"/>
      <c r="O156" s="207"/>
      <c r="P156" s="207"/>
      <c r="Q156" s="207"/>
      <c r="R156" s="207"/>
      <c r="S156" s="207"/>
      <c r="T156" s="207"/>
      <c r="U156" s="207"/>
      <c r="V156" s="207"/>
      <c r="W156" s="207"/>
      <c r="X156" s="207"/>
      <c r="Y156" s="207"/>
      <c r="Z156" s="207"/>
      <c r="AA156" s="208"/>
    </row>
    <row r="157" spans="1:27" ht="14.25" customHeight="1">
      <c r="A157" s="242"/>
      <c r="B157" s="243"/>
      <c r="C157" s="69"/>
      <c r="D157" s="41"/>
      <c r="E157" s="41"/>
      <c r="F157" s="243"/>
      <c r="G157" s="243"/>
      <c r="H157" s="243"/>
      <c r="I157" s="41"/>
      <c r="J157" s="41"/>
      <c r="K157" s="207"/>
      <c r="L157" s="207"/>
      <c r="M157" s="207"/>
      <c r="N157" s="207"/>
      <c r="O157" s="207"/>
      <c r="P157" s="207"/>
      <c r="Q157" s="207"/>
      <c r="R157" s="207"/>
      <c r="S157" s="207"/>
      <c r="T157" s="207"/>
      <c r="U157" s="207"/>
      <c r="V157" s="207"/>
      <c r="W157" s="207"/>
      <c r="X157" s="207"/>
      <c r="Y157" s="207"/>
      <c r="Z157" s="207"/>
      <c r="AA157" s="208"/>
    </row>
    <row r="158" spans="1:27" ht="14.25" customHeight="1">
      <c r="A158" s="242"/>
      <c r="B158" s="243"/>
      <c r="C158" s="69"/>
      <c r="D158" s="41"/>
      <c r="E158" s="41"/>
      <c r="F158" s="243"/>
      <c r="G158" s="243"/>
      <c r="H158" s="243"/>
      <c r="I158" s="41"/>
      <c r="J158" s="41"/>
      <c r="K158" s="207"/>
      <c r="L158" s="207"/>
      <c r="M158" s="207"/>
      <c r="N158" s="207"/>
      <c r="O158" s="207"/>
      <c r="P158" s="207"/>
      <c r="Q158" s="207"/>
      <c r="R158" s="207"/>
      <c r="S158" s="207"/>
      <c r="T158" s="207"/>
      <c r="U158" s="207"/>
      <c r="V158" s="207"/>
      <c r="W158" s="207"/>
      <c r="X158" s="207"/>
      <c r="Y158" s="207"/>
      <c r="Z158" s="207"/>
      <c r="AA158" s="208"/>
    </row>
    <row r="159" spans="1:27" ht="14.25" customHeight="1">
      <c r="A159" s="242"/>
      <c r="B159" s="243"/>
      <c r="C159" s="69"/>
      <c r="D159" s="41"/>
      <c r="E159" s="41"/>
      <c r="F159" s="243"/>
      <c r="G159" s="243"/>
      <c r="H159" s="243"/>
      <c r="I159" s="41"/>
      <c r="J159" s="41"/>
      <c r="K159" s="207"/>
      <c r="L159" s="207"/>
      <c r="M159" s="207"/>
      <c r="N159" s="207"/>
      <c r="O159" s="207"/>
      <c r="P159" s="207"/>
      <c r="Q159" s="207"/>
      <c r="R159" s="207"/>
      <c r="S159" s="207"/>
      <c r="T159" s="207"/>
      <c r="U159" s="207"/>
      <c r="V159" s="207"/>
      <c r="W159" s="207"/>
      <c r="X159" s="207"/>
      <c r="Y159" s="207"/>
      <c r="Z159" s="207"/>
      <c r="AA159" s="208"/>
    </row>
    <row r="160" spans="1:27" ht="14.25" customHeight="1">
      <c r="A160" s="242"/>
      <c r="B160" s="243"/>
      <c r="C160" s="69"/>
      <c r="D160" s="41"/>
      <c r="E160" s="41"/>
      <c r="F160" s="243"/>
      <c r="G160" s="243"/>
      <c r="H160" s="243"/>
      <c r="I160" s="41"/>
      <c r="J160" s="41"/>
      <c r="K160" s="207"/>
      <c r="L160" s="207"/>
      <c r="M160" s="207"/>
      <c r="N160" s="207"/>
      <c r="O160" s="207"/>
      <c r="P160" s="207"/>
      <c r="Q160" s="207"/>
      <c r="R160" s="207"/>
      <c r="S160" s="207"/>
      <c r="T160" s="207"/>
      <c r="U160" s="207"/>
      <c r="V160" s="207"/>
      <c r="W160" s="207"/>
      <c r="X160" s="207"/>
      <c r="Y160" s="207"/>
      <c r="Z160" s="207"/>
      <c r="AA160" s="208"/>
    </row>
    <row r="161" spans="1:27" ht="14.25" customHeight="1">
      <c r="A161" s="242"/>
      <c r="B161" s="243"/>
      <c r="C161" s="69"/>
      <c r="D161" s="41"/>
      <c r="E161" s="41"/>
      <c r="F161" s="243"/>
      <c r="G161" s="243"/>
      <c r="H161" s="243"/>
      <c r="I161" s="41"/>
      <c r="J161" s="41"/>
      <c r="K161" s="207"/>
      <c r="L161" s="207"/>
      <c r="M161" s="207"/>
      <c r="N161" s="207"/>
      <c r="O161" s="207"/>
      <c r="P161" s="207"/>
      <c r="Q161" s="207"/>
      <c r="R161" s="207"/>
      <c r="S161" s="207"/>
      <c r="T161" s="207"/>
      <c r="U161" s="207"/>
      <c r="V161" s="207"/>
      <c r="W161" s="207"/>
      <c r="X161" s="207"/>
      <c r="Y161" s="207"/>
      <c r="Z161" s="207"/>
      <c r="AA161" s="208"/>
    </row>
    <row r="162" spans="1:27" ht="14.25" customHeight="1">
      <c r="A162" s="242"/>
      <c r="B162" s="243"/>
      <c r="C162" s="69"/>
      <c r="D162" s="41"/>
      <c r="E162" s="41"/>
      <c r="F162" s="243"/>
      <c r="G162" s="243"/>
      <c r="H162" s="243"/>
      <c r="I162" s="41"/>
      <c r="J162" s="41"/>
      <c r="K162" s="207"/>
      <c r="L162" s="207"/>
      <c r="M162" s="207"/>
      <c r="N162" s="207"/>
      <c r="O162" s="207"/>
      <c r="P162" s="207"/>
      <c r="Q162" s="207"/>
      <c r="R162" s="207"/>
      <c r="S162" s="207"/>
      <c r="T162" s="207"/>
      <c r="U162" s="207"/>
      <c r="V162" s="207"/>
      <c r="W162" s="207"/>
      <c r="X162" s="207"/>
      <c r="Y162" s="207"/>
      <c r="Z162" s="207"/>
      <c r="AA162" s="208"/>
    </row>
    <row r="163" spans="1:27" ht="14.25" customHeight="1">
      <c r="A163" s="242"/>
      <c r="B163" s="243"/>
      <c r="C163" s="69"/>
      <c r="D163" s="41"/>
      <c r="E163" s="41"/>
      <c r="F163" s="243"/>
      <c r="G163" s="243"/>
      <c r="H163" s="243"/>
      <c r="I163" s="41"/>
      <c r="J163" s="41"/>
      <c r="K163" s="207"/>
      <c r="L163" s="207"/>
      <c r="M163" s="207"/>
      <c r="N163" s="207"/>
      <c r="O163" s="207"/>
      <c r="P163" s="207"/>
      <c r="Q163" s="207"/>
      <c r="R163" s="207"/>
      <c r="S163" s="207"/>
      <c r="T163" s="207"/>
      <c r="U163" s="207"/>
      <c r="V163" s="207"/>
      <c r="W163" s="207"/>
      <c r="X163" s="207"/>
      <c r="Y163" s="207"/>
      <c r="Z163" s="207"/>
      <c r="AA163" s="208"/>
    </row>
    <row r="164" spans="1:27" ht="14.25" customHeight="1">
      <c r="A164" s="242"/>
      <c r="B164" s="243"/>
      <c r="C164" s="69"/>
      <c r="D164" s="41"/>
      <c r="E164" s="41"/>
      <c r="F164" s="243"/>
      <c r="G164" s="243"/>
      <c r="H164" s="243"/>
      <c r="I164" s="41"/>
      <c r="J164" s="41"/>
      <c r="K164" s="207"/>
      <c r="L164" s="207"/>
      <c r="M164" s="207"/>
      <c r="N164" s="207"/>
      <c r="O164" s="207"/>
      <c r="P164" s="207"/>
      <c r="Q164" s="207"/>
      <c r="R164" s="207"/>
      <c r="S164" s="207"/>
      <c r="T164" s="207"/>
      <c r="U164" s="207"/>
      <c r="V164" s="207"/>
      <c r="W164" s="207"/>
      <c r="X164" s="207"/>
      <c r="Y164" s="207"/>
      <c r="Z164" s="207"/>
      <c r="AA164" s="208"/>
    </row>
    <row r="165" spans="1:27" ht="14.25" customHeight="1">
      <c r="A165" s="242"/>
      <c r="B165" s="243"/>
      <c r="C165" s="69"/>
      <c r="D165" s="41"/>
      <c r="E165" s="41"/>
      <c r="F165" s="243"/>
      <c r="G165" s="243"/>
      <c r="H165" s="243"/>
      <c r="I165" s="41"/>
      <c r="J165" s="41"/>
      <c r="K165" s="207"/>
      <c r="L165" s="207"/>
      <c r="M165" s="207"/>
      <c r="N165" s="207"/>
      <c r="O165" s="207"/>
      <c r="P165" s="207"/>
      <c r="Q165" s="207"/>
      <c r="R165" s="207"/>
      <c r="S165" s="207"/>
      <c r="T165" s="207"/>
      <c r="U165" s="207"/>
      <c r="V165" s="207"/>
      <c r="W165" s="207"/>
      <c r="X165" s="207"/>
      <c r="Y165" s="207"/>
      <c r="Z165" s="207"/>
      <c r="AA165" s="208"/>
    </row>
    <row r="166" spans="1:27" ht="14.25" customHeight="1">
      <c r="A166" s="242"/>
      <c r="B166" s="243"/>
      <c r="C166" s="69"/>
      <c r="D166" s="41"/>
      <c r="E166" s="41"/>
      <c r="F166" s="243"/>
      <c r="G166" s="243"/>
      <c r="H166" s="243"/>
      <c r="I166" s="41"/>
      <c r="J166" s="41"/>
      <c r="K166" s="207"/>
      <c r="L166" s="207"/>
      <c r="M166" s="207"/>
      <c r="N166" s="207"/>
      <c r="O166" s="207"/>
      <c r="P166" s="207"/>
      <c r="Q166" s="207"/>
      <c r="R166" s="207"/>
      <c r="S166" s="207"/>
      <c r="T166" s="207"/>
      <c r="U166" s="207"/>
      <c r="V166" s="207"/>
      <c r="W166" s="207"/>
      <c r="X166" s="207"/>
      <c r="Y166" s="207"/>
      <c r="Z166" s="207"/>
      <c r="AA166" s="208"/>
    </row>
    <row r="167" spans="1:27" ht="14.25" customHeight="1">
      <c r="A167" s="242"/>
      <c r="B167" s="243"/>
      <c r="C167" s="69"/>
      <c r="D167" s="41"/>
      <c r="E167" s="41"/>
      <c r="F167" s="243"/>
      <c r="G167" s="243"/>
      <c r="H167" s="243"/>
      <c r="I167" s="41"/>
      <c r="J167" s="41"/>
      <c r="K167" s="207"/>
      <c r="L167" s="207"/>
      <c r="M167" s="207"/>
      <c r="N167" s="207"/>
      <c r="O167" s="207"/>
      <c r="P167" s="207"/>
      <c r="Q167" s="207"/>
      <c r="R167" s="207"/>
      <c r="S167" s="207"/>
      <c r="T167" s="207"/>
      <c r="U167" s="207"/>
      <c r="V167" s="207"/>
      <c r="W167" s="207"/>
      <c r="X167" s="207"/>
      <c r="Y167" s="207"/>
      <c r="Z167" s="207"/>
      <c r="AA167" s="208"/>
    </row>
    <row r="168" spans="1:27" ht="14.25" customHeight="1">
      <c r="A168" s="242"/>
      <c r="B168" s="243"/>
      <c r="C168" s="69"/>
      <c r="D168" s="41"/>
      <c r="E168" s="41"/>
      <c r="F168" s="243"/>
      <c r="G168" s="243"/>
      <c r="H168" s="243"/>
      <c r="I168" s="41"/>
      <c r="J168" s="41"/>
      <c r="K168" s="207"/>
      <c r="L168" s="207"/>
      <c r="M168" s="207"/>
      <c r="N168" s="207"/>
      <c r="O168" s="207"/>
      <c r="P168" s="207"/>
      <c r="Q168" s="207"/>
      <c r="R168" s="207"/>
      <c r="S168" s="207"/>
      <c r="T168" s="207"/>
      <c r="U168" s="207"/>
      <c r="V168" s="207"/>
      <c r="W168" s="207"/>
      <c r="X168" s="207"/>
      <c r="Y168" s="207"/>
      <c r="Z168" s="207"/>
      <c r="AA168" s="208"/>
    </row>
    <row r="169" spans="1:27" ht="14.25" customHeight="1">
      <c r="A169" s="242"/>
      <c r="B169" s="243"/>
      <c r="C169" s="69"/>
      <c r="D169" s="41"/>
      <c r="E169" s="41"/>
      <c r="F169" s="243"/>
      <c r="G169" s="243"/>
      <c r="H169" s="243"/>
      <c r="I169" s="41"/>
      <c r="J169" s="41"/>
      <c r="K169" s="207"/>
      <c r="L169" s="207"/>
      <c r="M169" s="207"/>
      <c r="N169" s="207"/>
      <c r="O169" s="207"/>
      <c r="P169" s="207"/>
      <c r="Q169" s="207"/>
      <c r="R169" s="207"/>
      <c r="S169" s="207"/>
      <c r="T169" s="207"/>
      <c r="U169" s="207"/>
      <c r="V169" s="207"/>
      <c r="W169" s="207"/>
      <c r="X169" s="207"/>
      <c r="Y169" s="207"/>
      <c r="Z169" s="207"/>
      <c r="AA169" s="208"/>
    </row>
    <row r="170" spans="1:27" ht="14.25" customHeight="1">
      <c r="A170" s="242"/>
      <c r="B170" s="243"/>
      <c r="C170" s="69"/>
      <c r="D170" s="41"/>
      <c r="E170" s="41"/>
      <c r="F170" s="243"/>
      <c r="G170" s="243"/>
      <c r="H170" s="243"/>
      <c r="I170" s="41"/>
      <c r="J170" s="41"/>
      <c r="K170" s="207"/>
      <c r="L170" s="207"/>
      <c r="M170" s="207"/>
      <c r="N170" s="207"/>
      <c r="O170" s="207"/>
      <c r="P170" s="207"/>
      <c r="Q170" s="207"/>
      <c r="R170" s="207"/>
      <c r="S170" s="207"/>
      <c r="T170" s="207"/>
      <c r="U170" s="207"/>
      <c r="V170" s="207"/>
      <c r="W170" s="207"/>
      <c r="X170" s="207"/>
      <c r="Y170" s="207"/>
      <c r="Z170" s="207"/>
      <c r="AA170" s="208"/>
    </row>
    <row r="171" spans="1:27" ht="14.25" customHeight="1">
      <c r="A171" s="242"/>
      <c r="B171" s="243"/>
      <c r="C171" s="69"/>
      <c r="D171" s="41"/>
      <c r="E171" s="41"/>
      <c r="F171" s="243"/>
      <c r="G171" s="243"/>
      <c r="H171" s="243"/>
      <c r="I171" s="41"/>
      <c r="J171" s="41"/>
      <c r="K171" s="207"/>
      <c r="L171" s="207"/>
      <c r="M171" s="207"/>
      <c r="N171" s="207"/>
      <c r="O171" s="207"/>
      <c r="P171" s="207"/>
      <c r="Q171" s="207"/>
      <c r="R171" s="207"/>
      <c r="S171" s="207"/>
      <c r="T171" s="207"/>
      <c r="U171" s="207"/>
      <c r="V171" s="207"/>
      <c r="W171" s="207"/>
      <c r="X171" s="207"/>
      <c r="Y171" s="207"/>
      <c r="Z171" s="207"/>
      <c r="AA171" s="208"/>
    </row>
    <row r="172" spans="1:27" ht="14.25" customHeight="1">
      <c r="A172" s="242"/>
      <c r="B172" s="243"/>
      <c r="C172" s="69"/>
      <c r="D172" s="41"/>
      <c r="E172" s="41"/>
      <c r="F172" s="243"/>
      <c r="G172" s="243"/>
      <c r="H172" s="243"/>
      <c r="I172" s="41"/>
      <c r="J172" s="41"/>
      <c r="K172" s="207"/>
      <c r="L172" s="207"/>
      <c r="M172" s="207"/>
      <c r="N172" s="207"/>
      <c r="O172" s="207"/>
      <c r="P172" s="207"/>
      <c r="Q172" s="207"/>
      <c r="R172" s="207"/>
      <c r="S172" s="207"/>
      <c r="T172" s="207"/>
      <c r="U172" s="207"/>
      <c r="V172" s="207"/>
      <c r="W172" s="207"/>
      <c r="X172" s="207"/>
      <c r="Y172" s="207"/>
      <c r="Z172" s="207"/>
      <c r="AA172" s="208"/>
    </row>
    <row r="173" spans="1:27" ht="14.25" customHeight="1">
      <c r="A173" s="242"/>
      <c r="B173" s="243"/>
      <c r="C173" s="69"/>
      <c r="D173" s="41"/>
      <c r="E173" s="41"/>
      <c r="F173" s="243"/>
      <c r="G173" s="243"/>
      <c r="H173" s="243"/>
      <c r="I173" s="41"/>
      <c r="J173" s="41"/>
      <c r="K173" s="207"/>
      <c r="L173" s="207"/>
      <c r="M173" s="207"/>
      <c r="N173" s="207"/>
      <c r="O173" s="207"/>
      <c r="P173" s="207"/>
      <c r="Q173" s="207"/>
      <c r="R173" s="207"/>
      <c r="S173" s="207"/>
      <c r="T173" s="207"/>
      <c r="U173" s="207"/>
      <c r="V173" s="207"/>
      <c r="W173" s="207"/>
      <c r="X173" s="207"/>
      <c r="Y173" s="207"/>
      <c r="Z173" s="207"/>
      <c r="AA173" s="208"/>
    </row>
    <row r="174" spans="1:27" ht="14.25" customHeight="1">
      <c r="A174" s="242"/>
      <c r="B174" s="243"/>
      <c r="C174" s="69"/>
      <c r="D174" s="41"/>
      <c r="E174" s="41"/>
      <c r="F174" s="243"/>
      <c r="G174" s="243"/>
      <c r="H174" s="243"/>
      <c r="I174" s="41"/>
      <c r="J174" s="41"/>
      <c r="K174" s="207"/>
      <c r="L174" s="207"/>
      <c r="M174" s="207"/>
      <c r="N174" s="207"/>
      <c r="O174" s="207"/>
      <c r="P174" s="207"/>
      <c r="Q174" s="207"/>
      <c r="R174" s="207"/>
      <c r="S174" s="207"/>
      <c r="T174" s="207"/>
      <c r="U174" s="207"/>
      <c r="V174" s="207"/>
      <c r="W174" s="207"/>
      <c r="X174" s="207"/>
      <c r="Y174" s="207"/>
      <c r="Z174" s="207"/>
      <c r="AA174" s="208"/>
    </row>
    <row r="175" spans="1:27" ht="14.25" customHeight="1">
      <c r="A175" s="242"/>
      <c r="B175" s="243"/>
      <c r="C175" s="69"/>
      <c r="D175" s="41"/>
      <c r="E175" s="41"/>
      <c r="F175" s="243"/>
      <c r="G175" s="243"/>
      <c r="H175" s="243"/>
      <c r="I175" s="41"/>
      <c r="J175" s="41"/>
      <c r="K175" s="207"/>
      <c r="L175" s="207"/>
      <c r="M175" s="207"/>
      <c r="N175" s="207"/>
      <c r="O175" s="207"/>
      <c r="P175" s="207"/>
      <c r="Q175" s="207"/>
      <c r="R175" s="207"/>
      <c r="S175" s="207"/>
      <c r="T175" s="207"/>
      <c r="U175" s="207"/>
      <c r="V175" s="207"/>
      <c r="W175" s="207"/>
      <c r="X175" s="207"/>
      <c r="Y175" s="207"/>
      <c r="Z175" s="207"/>
      <c r="AA175" s="208"/>
    </row>
    <row r="176" spans="1:27" ht="14.25" customHeight="1">
      <c r="A176" s="242"/>
      <c r="B176" s="243"/>
      <c r="C176" s="69"/>
      <c r="D176" s="41"/>
      <c r="E176" s="41"/>
      <c r="F176" s="243"/>
      <c r="G176" s="243"/>
      <c r="H176" s="243"/>
      <c r="I176" s="41"/>
      <c r="J176" s="41"/>
      <c r="K176" s="207"/>
      <c r="L176" s="207"/>
      <c r="M176" s="207"/>
      <c r="N176" s="207"/>
      <c r="O176" s="207"/>
      <c r="P176" s="207"/>
      <c r="Q176" s="207"/>
      <c r="R176" s="207"/>
      <c r="S176" s="207"/>
      <c r="T176" s="207"/>
      <c r="U176" s="207"/>
      <c r="V176" s="207"/>
      <c r="W176" s="207"/>
      <c r="X176" s="207"/>
      <c r="Y176" s="207"/>
      <c r="Z176" s="207"/>
      <c r="AA176" s="208"/>
    </row>
    <row r="177" spans="1:27" ht="14.25" customHeight="1">
      <c r="A177" s="242"/>
      <c r="B177" s="243"/>
      <c r="C177" s="69"/>
      <c r="D177" s="41"/>
      <c r="E177" s="41"/>
      <c r="F177" s="243"/>
      <c r="G177" s="243"/>
      <c r="H177" s="243"/>
      <c r="I177" s="41"/>
      <c r="J177" s="41"/>
      <c r="K177" s="207"/>
      <c r="L177" s="207"/>
      <c r="M177" s="207"/>
      <c r="N177" s="207"/>
      <c r="O177" s="207"/>
      <c r="P177" s="207"/>
      <c r="Q177" s="207"/>
      <c r="R177" s="207"/>
      <c r="S177" s="207"/>
      <c r="T177" s="207"/>
      <c r="U177" s="207"/>
      <c r="V177" s="207"/>
      <c r="W177" s="207"/>
      <c r="X177" s="207"/>
      <c r="Y177" s="207"/>
      <c r="Z177" s="207"/>
      <c r="AA177" s="208"/>
    </row>
    <row r="178" spans="1:27" ht="14.25" customHeight="1">
      <c r="A178" s="242"/>
      <c r="B178" s="243"/>
      <c r="C178" s="69"/>
      <c r="D178" s="41"/>
      <c r="E178" s="41"/>
      <c r="F178" s="243"/>
      <c r="G178" s="243"/>
      <c r="H178" s="243"/>
      <c r="I178" s="41"/>
      <c r="J178" s="41"/>
      <c r="K178" s="207"/>
      <c r="L178" s="207"/>
      <c r="M178" s="207"/>
      <c r="N178" s="207"/>
      <c r="O178" s="207"/>
      <c r="P178" s="207"/>
      <c r="Q178" s="207"/>
      <c r="R178" s="207"/>
      <c r="S178" s="207"/>
      <c r="T178" s="207"/>
      <c r="U178" s="207"/>
      <c r="V178" s="207"/>
      <c r="W178" s="207"/>
      <c r="X178" s="207"/>
      <c r="Y178" s="207"/>
      <c r="Z178" s="207"/>
      <c r="AA178" s="208"/>
    </row>
    <row r="179" spans="1:27" ht="14.25" customHeight="1">
      <c r="A179" s="242"/>
      <c r="B179" s="243"/>
      <c r="C179" s="69"/>
      <c r="D179" s="41"/>
      <c r="E179" s="41"/>
      <c r="F179" s="243"/>
      <c r="G179" s="243"/>
      <c r="H179" s="243"/>
      <c r="I179" s="41"/>
      <c r="J179" s="41"/>
      <c r="K179" s="207"/>
      <c r="L179" s="207"/>
      <c r="M179" s="207"/>
      <c r="N179" s="207"/>
      <c r="O179" s="207"/>
      <c r="P179" s="207"/>
      <c r="Q179" s="207"/>
      <c r="R179" s="207"/>
      <c r="S179" s="207"/>
      <c r="T179" s="207"/>
      <c r="U179" s="207"/>
      <c r="V179" s="207"/>
      <c r="W179" s="207"/>
      <c r="X179" s="207"/>
      <c r="Y179" s="207"/>
      <c r="Z179" s="207"/>
      <c r="AA179" s="208"/>
    </row>
    <row r="180" spans="1:27" ht="14.25" customHeight="1">
      <c r="A180" s="242"/>
      <c r="B180" s="243"/>
      <c r="C180" s="69"/>
      <c r="D180" s="41"/>
      <c r="E180" s="41"/>
      <c r="F180" s="243"/>
      <c r="G180" s="243"/>
      <c r="H180" s="243"/>
      <c r="I180" s="41"/>
      <c r="J180" s="41"/>
      <c r="K180" s="207"/>
      <c r="L180" s="207"/>
      <c r="M180" s="207"/>
      <c r="N180" s="207"/>
      <c r="O180" s="207"/>
      <c r="P180" s="207"/>
      <c r="Q180" s="207"/>
      <c r="R180" s="207"/>
      <c r="S180" s="207"/>
      <c r="T180" s="207"/>
      <c r="U180" s="207"/>
      <c r="V180" s="207"/>
      <c r="W180" s="207"/>
      <c r="X180" s="207"/>
      <c r="Y180" s="207"/>
      <c r="Z180" s="207"/>
      <c r="AA180" s="208"/>
    </row>
    <row r="181" spans="1:27" ht="14.25" customHeight="1">
      <c r="A181" s="242"/>
      <c r="B181" s="243"/>
      <c r="C181" s="69"/>
      <c r="D181" s="41"/>
      <c r="E181" s="41"/>
      <c r="F181" s="243"/>
      <c r="G181" s="243"/>
      <c r="H181" s="243"/>
      <c r="I181" s="41"/>
      <c r="J181" s="41"/>
      <c r="K181" s="207"/>
      <c r="L181" s="207"/>
      <c r="M181" s="207"/>
      <c r="N181" s="207"/>
      <c r="O181" s="207"/>
      <c r="P181" s="207"/>
      <c r="Q181" s="207"/>
      <c r="R181" s="207"/>
      <c r="S181" s="207"/>
      <c r="T181" s="207"/>
      <c r="U181" s="207"/>
      <c r="V181" s="207"/>
      <c r="W181" s="207"/>
      <c r="X181" s="207"/>
      <c r="Y181" s="207"/>
      <c r="Z181" s="207"/>
      <c r="AA181" s="208"/>
    </row>
    <row r="182" spans="1:27" ht="14.25" customHeight="1">
      <c r="A182" s="242"/>
      <c r="B182" s="243"/>
      <c r="C182" s="69"/>
      <c r="D182" s="41"/>
      <c r="E182" s="41"/>
      <c r="F182" s="243"/>
      <c r="G182" s="243"/>
      <c r="H182" s="243"/>
      <c r="I182" s="41"/>
      <c r="J182" s="41"/>
      <c r="K182" s="207"/>
      <c r="L182" s="207"/>
      <c r="M182" s="207"/>
      <c r="N182" s="207"/>
      <c r="O182" s="207"/>
      <c r="P182" s="207"/>
      <c r="Q182" s="207"/>
      <c r="R182" s="207"/>
      <c r="S182" s="207"/>
      <c r="T182" s="207"/>
      <c r="U182" s="207"/>
      <c r="V182" s="207"/>
      <c r="W182" s="207"/>
      <c r="X182" s="207"/>
      <c r="Y182" s="207"/>
      <c r="Z182" s="207"/>
      <c r="AA182" s="208"/>
    </row>
    <row r="183" spans="1:27" ht="14.25" customHeight="1">
      <c r="A183" s="242"/>
      <c r="B183" s="243"/>
      <c r="C183" s="69"/>
      <c r="D183" s="41"/>
      <c r="E183" s="41"/>
      <c r="F183" s="243"/>
      <c r="G183" s="243"/>
      <c r="H183" s="243"/>
      <c r="I183" s="41"/>
      <c r="J183" s="41"/>
      <c r="K183" s="207"/>
      <c r="L183" s="207"/>
      <c r="M183" s="207"/>
      <c r="N183" s="207"/>
      <c r="O183" s="207"/>
      <c r="P183" s="207"/>
      <c r="Q183" s="207"/>
      <c r="R183" s="207"/>
      <c r="S183" s="207"/>
      <c r="T183" s="207"/>
      <c r="U183" s="207"/>
      <c r="V183" s="207"/>
      <c r="W183" s="207"/>
      <c r="X183" s="207"/>
      <c r="Y183" s="207"/>
      <c r="Z183" s="207"/>
      <c r="AA183" s="208"/>
    </row>
    <row r="184" spans="1:27" ht="14.25" customHeight="1">
      <c r="A184" s="242"/>
      <c r="B184" s="243"/>
      <c r="C184" s="69"/>
      <c r="D184" s="41"/>
      <c r="E184" s="41"/>
      <c r="F184" s="243"/>
      <c r="G184" s="243"/>
      <c r="H184" s="243"/>
      <c r="I184" s="41"/>
      <c r="J184" s="41"/>
      <c r="K184" s="207"/>
      <c r="L184" s="207"/>
      <c r="M184" s="207"/>
      <c r="N184" s="207"/>
      <c r="O184" s="207"/>
      <c r="P184" s="207"/>
      <c r="Q184" s="207"/>
      <c r="R184" s="207"/>
      <c r="S184" s="207"/>
      <c r="T184" s="207"/>
      <c r="U184" s="207"/>
      <c r="V184" s="207"/>
      <c r="W184" s="207"/>
      <c r="X184" s="207"/>
      <c r="Y184" s="207"/>
      <c r="Z184" s="207"/>
      <c r="AA184" s="208"/>
    </row>
    <row r="185" spans="1:27" ht="14.25" customHeight="1">
      <c r="A185" s="242"/>
      <c r="B185" s="243"/>
      <c r="C185" s="69"/>
      <c r="D185" s="41"/>
      <c r="E185" s="41"/>
      <c r="F185" s="243"/>
      <c r="G185" s="243"/>
      <c r="H185" s="243"/>
      <c r="I185" s="41"/>
      <c r="J185" s="41"/>
      <c r="K185" s="207"/>
      <c r="L185" s="207"/>
      <c r="M185" s="207"/>
      <c r="N185" s="207"/>
      <c r="O185" s="207"/>
      <c r="P185" s="207"/>
      <c r="Q185" s="207"/>
      <c r="R185" s="207"/>
      <c r="S185" s="207"/>
      <c r="T185" s="207"/>
      <c r="U185" s="207"/>
      <c r="V185" s="207"/>
      <c r="W185" s="207"/>
      <c r="X185" s="207"/>
      <c r="Y185" s="207"/>
      <c r="Z185" s="207"/>
      <c r="AA185" s="208"/>
    </row>
    <row r="186" spans="1:27" ht="14.25" customHeight="1">
      <c r="A186" s="242"/>
      <c r="B186" s="243"/>
      <c r="C186" s="69"/>
      <c r="D186" s="41"/>
      <c r="E186" s="41"/>
      <c r="F186" s="243"/>
      <c r="G186" s="243"/>
      <c r="H186" s="243"/>
      <c r="I186" s="41"/>
      <c r="J186" s="41"/>
      <c r="K186" s="207"/>
      <c r="L186" s="207"/>
      <c r="M186" s="207"/>
      <c r="N186" s="207"/>
      <c r="O186" s="207"/>
      <c r="P186" s="207"/>
      <c r="Q186" s="207"/>
      <c r="R186" s="207"/>
      <c r="S186" s="207"/>
      <c r="T186" s="207"/>
      <c r="U186" s="207"/>
      <c r="V186" s="207"/>
      <c r="W186" s="207"/>
      <c r="X186" s="207"/>
      <c r="Y186" s="207"/>
      <c r="Z186" s="207"/>
      <c r="AA186" s="208"/>
    </row>
    <row r="187" spans="1:27" ht="14.25" customHeight="1">
      <c r="A187" s="242"/>
      <c r="B187" s="243"/>
      <c r="C187" s="69"/>
      <c r="D187" s="41"/>
      <c r="E187" s="41"/>
      <c r="F187" s="243"/>
      <c r="G187" s="243"/>
      <c r="H187" s="243"/>
      <c r="I187" s="41"/>
      <c r="J187" s="41"/>
      <c r="K187" s="207"/>
      <c r="L187" s="207"/>
      <c r="M187" s="207"/>
      <c r="N187" s="207"/>
      <c r="O187" s="207"/>
      <c r="P187" s="207"/>
      <c r="Q187" s="207"/>
      <c r="R187" s="207"/>
      <c r="S187" s="207"/>
      <c r="T187" s="207"/>
      <c r="U187" s="207"/>
      <c r="V187" s="207"/>
      <c r="W187" s="207"/>
      <c r="X187" s="207"/>
      <c r="Y187" s="207"/>
      <c r="Z187" s="207"/>
      <c r="AA187" s="208"/>
    </row>
    <row r="188" spans="1:27" ht="14.25" customHeight="1">
      <c r="A188" s="242"/>
      <c r="B188" s="243"/>
      <c r="C188" s="69"/>
      <c r="D188" s="41"/>
      <c r="E188" s="41"/>
      <c r="F188" s="243"/>
      <c r="G188" s="243"/>
      <c r="H188" s="243"/>
      <c r="I188" s="41"/>
      <c r="J188" s="41"/>
      <c r="K188" s="207"/>
      <c r="L188" s="207"/>
      <c r="M188" s="207"/>
      <c r="N188" s="207"/>
      <c r="O188" s="207"/>
      <c r="P188" s="207"/>
      <c r="Q188" s="207"/>
      <c r="R188" s="207"/>
      <c r="S188" s="207"/>
      <c r="T188" s="207"/>
      <c r="U188" s="207"/>
      <c r="V188" s="207"/>
      <c r="W188" s="207"/>
      <c r="X188" s="207"/>
      <c r="Y188" s="207"/>
      <c r="Z188" s="207"/>
      <c r="AA188" s="208"/>
    </row>
    <row r="189" spans="1:27" ht="14.25" customHeight="1">
      <c r="A189" s="242"/>
      <c r="B189" s="243"/>
      <c r="C189" s="69"/>
      <c r="D189" s="41"/>
      <c r="E189" s="41"/>
      <c r="F189" s="243"/>
      <c r="G189" s="243"/>
      <c r="H189" s="243"/>
      <c r="I189" s="41"/>
      <c r="J189" s="41"/>
      <c r="K189" s="207"/>
      <c r="L189" s="207"/>
      <c r="M189" s="207"/>
      <c r="N189" s="207"/>
      <c r="O189" s="207"/>
      <c r="P189" s="207"/>
      <c r="Q189" s="207"/>
      <c r="R189" s="207"/>
      <c r="S189" s="207"/>
      <c r="T189" s="207"/>
      <c r="U189" s="207"/>
      <c r="V189" s="207"/>
      <c r="W189" s="207"/>
      <c r="X189" s="207"/>
      <c r="Y189" s="207"/>
      <c r="Z189" s="207"/>
      <c r="AA189" s="208"/>
    </row>
    <row r="190" spans="1:27" ht="14.25" customHeight="1">
      <c r="A190" s="242"/>
      <c r="B190" s="243"/>
      <c r="C190" s="69"/>
      <c r="D190" s="41"/>
      <c r="E190" s="41"/>
      <c r="F190" s="243"/>
      <c r="G190" s="243"/>
      <c r="H190" s="243"/>
      <c r="I190" s="41"/>
      <c r="J190" s="41"/>
      <c r="K190" s="207"/>
      <c r="L190" s="207"/>
      <c r="M190" s="207"/>
      <c r="N190" s="207"/>
      <c r="O190" s="207"/>
      <c r="P190" s="207"/>
      <c r="Q190" s="207"/>
      <c r="R190" s="207"/>
      <c r="S190" s="207"/>
      <c r="T190" s="207"/>
      <c r="U190" s="207"/>
      <c r="V190" s="207"/>
      <c r="W190" s="207"/>
      <c r="X190" s="207"/>
      <c r="Y190" s="207"/>
      <c r="Z190" s="207"/>
      <c r="AA190" s="208"/>
    </row>
    <row r="191" spans="1:27" ht="14.25" customHeight="1">
      <c r="A191" s="242"/>
      <c r="B191" s="243"/>
      <c r="C191" s="69"/>
      <c r="D191" s="41"/>
      <c r="E191" s="41"/>
      <c r="F191" s="243"/>
      <c r="G191" s="243"/>
      <c r="H191" s="243"/>
      <c r="I191" s="41"/>
      <c r="J191" s="41"/>
      <c r="K191" s="207"/>
      <c r="L191" s="207"/>
      <c r="M191" s="207"/>
      <c r="N191" s="207"/>
      <c r="O191" s="207"/>
      <c r="P191" s="207"/>
      <c r="Q191" s="207"/>
      <c r="R191" s="207"/>
      <c r="S191" s="207"/>
      <c r="T191" s="207"/>
      <c r="U191" s="207"/>
      <c r="V191" s="207"/>
      <c r="W191" s="207"/>
      <c r="X191" s="207"/>
      <c r="Y191" s="207"/>
      <c r="Z191" s="207"/>
      <c r="AA191" s="208"/>
    </row>
    <row r="192" spans="1:27" ht="14.25" customHeight="1">
      <c r="A192" s="242"/>
      <c r="B192" s="243"/>
      <c r="C192" s="69"/>
      <c r="D192" s="41"/>
      <c r="E192" s="41"/>
      <c r="F192" s="243"/>
      <c r="G192" s="243"/>
      <c r="H192" s="243"/>
      <c r="I192" s="41"/>
      <c r="J192" s="41"/>
      <c r="K192" s="207"/>
      <c r="L192" s="207"/>
      <c r="M192" s="207"/>
      <c r="N192" s="207"/>
      <c r="O192" s="207"/>
      <c r="P192" s="207"/>
      <c r="Q192" s="207"/>
      <c r="R192" s="207"/>
      <c r="S192" s="207"/>
      <c r="T192" s="207"/>
      <c r="U192" s="207"/>
      <c r="V192" s="207"/>
      <c r="W192" s="207"/>
      <c r="X192" s="207"/>
      <c r="Y192" s="207"/>
      <c r="Z192" s="207"/>
      <c r="AA192" s="208"/>
    </row>
    <row r="193" spans="1:27" ht="14.25" customHeight="1">
      <c r="A193" s="242"/>
      <c r="B193" s="243"/>
      <c r="C193" s="69"/>
      <c r="D193" s="41"/>
      <c r="E193" s="41"/>
      <c r="F193" s="243"/>
      <c r="G193" s="243"/>
      <c r="H193" s="243"/>
      <c r="I193" s="41"/>
      <c r="J193" s="41"/>
      <c r="K193" s="207"/>
      <c r="L193" s="207"/>
      <c r="M193" s="207"/>
      <c r="N193" s="207"/>
      <c r="O193" s="207"/>
      <c r="P193" s="207"/>
      <c r="Q193" s="207"/>
      <c r="R193" s="207"/>
      <c r="S193" s="207"/>
      <c r="T193" s="207"/>
      <c r="U193" s="207"/>
      <c r="V193" s="207"/>
      <c r="W193" s="207"/>
      <c r="X193" s="207"/>
      <c r="Y193" s="207"/>
      <c r="Z193" s="207"/>
      <c r="AA193" s="208"/>
    </row>
    <row r="194" spans="1:27" ht="14.25" customHeight="1">
      <c r="A194" s="242"/>
      <c r="B194" s="243"/>
      <c r="C194" s="69"/>
      <c r="D194" s="41"/>
      <c r="E194" s="41"/>
      <c r="F194" s="243"/>
      <c r="G194" s="243"/>
      <c r="H194" s="243"/>
      <c r="I194" s="41"/>
      <c r="J194" s="41"/>
      <c r="K194" s="207"/>
      <c r="L194" s="207"/>
      <c r="M194" s="207"/>
      <c r="N194" s="207"/>
      <c r="O194" s="207"/>
      <c r="P194" s="207"/>
      <c r="Q194" s="207"/>
      <c r="R194" s="207"/>
      <c r="S194" s="207"/>
      <c r="T194" s="207"/>
      <c r="U194" s="207"/>
      <c r="V194" s="207"/>
      <c r="W194" s="207"/>
      <c r="X194" s="207"/>
      <c r="Y194" s="207"/>
      <c r="Z194" s="207"/>
      <c r="AA194" s="208"/>
    </row>
    <row r="195" spans="1:27" ht="14.25" customHeight="1">
      <c r="A195" s="242"/>
      <c r="B195" s="243"/>
      <c r="C195" s="69"/>
      <c r="D195" s="41"/>
      <c r="E195" s="41"/>
      <c r="F195" s="243"/>
      <c r="G195" s="243"/>
      <c r="H195" s="243"/>
      <c r="I195" s="41"/>
      <c r="J195" s="41"/>
      <c r="K195" s="207"/>
      <c r="L195" s="207"/>
      <c r="M195" s="207"/>
      <c r="N195" s="207"/>
      <c r="O195" s="207"/>
      <c r="P195" s="207"/>
      <c r="Q195" s="207"/>
      <c r="R195" s="207"/>
      <c r="S195" s="207"/>
      <c r="T195" s="207"/>
      <c r="U195" s="207"/>
      <c r="V195" s="207"/>
      <c r="W195" s="207"/>
      <c r="X195" s="207"/>
      <c r="Y195" s="207"/>
      <c r="Z195" s="207"/>
      <c r="AA195" s="208"/>
    </row>
    <row r="196" spans="1:27" ht="14.25" customHeight="1">
      <c r="A196" s="242"/>
      <c r="B196" s="243"/>
      <c r="C196" s="69"/>
      <c r="D196" s="41"/>
      <c r="E196" s="41"/>
      <c r="F196" s="243"/>
      <c r="G196" s="243"/>
      <c r="H196" s="243"/>
      <c r="I196" s="41"/>
      <c r="J196" s="41"/>
      <c r="K196" s="207"/>
      <c r="L196" s="207"/>
      <c r="M196" s="207"/>
      <c r="N196" s="207"/>
      <c r="O196" s="207"/>
      <c r="P196" s="207"/>
      <c r="Q196" s="207"/>
      <c r="R196" s="207"/>
      <c r="S196" s="207"/>
      <c r="T196" s="207"/>
      <c r="U196" s="207"/>
      <c r="V196" s="207"/>
      <c r="W196" s="207"/>
      <c r="X196" s="207"/>
      <c r="Y196" s="207"/>
      <c r="Z196" s="207"/>
      <c r="AA196" s="208"/>
    </row>
    <row r="197" spans="1:27" ht="14.25" customHeight="1">
      <c r="A197" s="242"/>
      <c r="B197" s="243"/>
      <c r="C197" s="69"/>
      <c r="D197" s="41"/>
      <c r="E197" s="41"/>
      <c r="F197" s="243"/>
      <c r="G197" s="243"/>
      <c r="H197" s="243"/>
      <c r="I197" s="41"/>
      <c r="J197" s="41"/>
      <c r="K197" s="207"/>
      <c r="L197" s="207"/>
      <c r="M197" s="207"/>
      <c r="N197" s="207"/>
      <c r="O197" s="207"/>
      <c r="P197" s="207"/>
      <c r="Q197" s="207"/>
      <c r="R197" s="207"/>
      <c r="S197" s="207"/>
      <c r="T197" s="207"/>
      <c r="U197" s="207"/>
      <c r="V197" s="207"/>
      <c r="W197" s="207"/>
      <c r="X197" s="207"/>
      <c r="Y197" s="207"/>
      <c r="Z197" s="207"/>
      <c r="AA197" s="208"/>
    </row>
    <row r="198" spans="1:27" ht="14.25" customHeight="1">
      <c r="A198" s="242"/>
      <c r="B198" s="243"/>
      <c r="C198" s="69"/>
      <c r="D198" s="41"/>
      <c r="E198" s="41"/>
      <c r="F198" s="243"/>
      <c r="G198" s="243"/>
      <c r="H198" s="243"/>
      <c r="I198" s="41"/>
      <c r="J198" s="41"/>
      <c r="K198" s="207"/>
      <c r="L198" s="207"/>
      <c r="M198" s="207"/>
      <c r="N198" s="207"/>
      <c r="O198" s="207"/>
      <c r="P198" s="207"/>
      <c r="Q198" s="207"/>
      <c r="R198" s="207"/>
      <c r="S198" s="207"/>
      <c r="T198" s="207"/>
      <c r="U198" s="207"/>
      <c r="V198" s="207"/>
      <c r="W198" s="207"/>
      <c r="X198" s="207"/>
      <c r="Y198" s="207"/>
      <c r="Z198" s="207"/>
      <c r="AA198" s="208"/>
    </row>
    <row r="199" spans="1:27" ht="14.25" customHeight="1">
      <c r="A199" s="242"/>
      <c r="B199" s="243"/>
      <c r="C199" s="69"/>
      <c r="D199" s="41"/>
      <c r="E199" s="41"/>
      <c r="F199" s="243"/>
      <c r="G199" s="243"/>
      <c r="H199" s="243"/>
      <c r="I199" s="41"/>
      <c r="J199" s="41"/>
      <c r="K199" s="207"/>
      <c r="L199" s="207"/>
      <c r="M199" s="207"/>
      <c r="N199" s="207"/>
      <c r="O199" s="207"/>
      <c r="P199" s="207"/>
      <c r="Q199" s="207"/>
      <c r="R199" s="207"/>
      <c r="S199" s="207"/>
      <c r="T199" s="207"/>
      <c r="U199" s="207"/>
      <c r="V199" s="207"/>
      <c r="W199" s="207"/>
      <c r="X199" s="207"/>
      <c r="Y199" s="207"/>
      <c r="Z199" s="207"/>
      <c r="AA199" s="208"/>
    </row>
    <row r="200" spans="1:27" ht="14.25" customHeight="1">
      <c r="A200" s="242"/>
      <c r="B200" s="243"/>
      <c r="C200" s="69"/>
      <c r="D200" s="41"/>
      <c r="E200" s="41"/>
      <c r="F200" s="243"/>
      <c r="G200" s="243"/>
      <c r="H200" s="243"/>
      <c r="I200" s="41"/>
      <c r="J200" s="41"/>
      <c r="K200" s="207"/>
      <c r="L200" s="207"/>
      <c r="M200" s="207"/>
      <c r="N200" s="207"/>
      <c r="O200" s="207"/>
      <c r="P200" s="207"/>
      <c r="Q200" s="207"/>
      <c r="R200" s="207"/>
      <c r="S200" s="207"/>
      <c r="T200" s="207"/>
      <c r="U200" s="207"/>
      <c r="V200" s="207"/>
      <c r="W200" s="207"/>
      <c r="X200" s="207"/>
      <c r="Y200" s="207"/>
      <c r="Z200" s="207"/>
      <c r="AA200" s="208"/>
    </row>
    <row r="201" spans="1:27" ht="14.25" customHeight="1">
      <c r="A201" s="242"/>
      <c r="B201" s="243"/>
      <c r="C201" s="69"/>
      <c r="D201" s="41"/>
      <c r="E201" s="41"/>
      <c r="F201" s="243"/>
      <c r="G201" s="243"/>
      <c r="H201" s="243"/>
      <c r="I201" s="41"/>
      <c r="J201" s="41"/>
      <c r="K201" s="207"/>
      <c r="L201" s="207"/>
      <c r="M201" s="207"/>
      <c r="N201" s="207"/>
      <c r="O201" s="207"/>
      <c r="P201" s="207"/>
      <c r="Q201" s="207"/>
      <c r="R201" s="207"/>
      <c r="S201" s="207"/>
      <c r="T201" s="207"/>
      <c r="U201" s="207"/>
      <c r="V201" s="207"/>
      <c r="W201" s="207"/>
      <c r="X201" s="207"/>
      <c r="Y201" s="207"/>
      <c r="Z201" s="207"/>
      <c r="AA201" s="208"/>
    </row>
    <row r="202" spans="1:27" ht="14.25" customHeight="1">
      <c r="A202" s="242"/>
      <c r="B202" s="243"/>
      <c r="C202" s="69"/>
      <c r="D202" s="41"/>
      <c r="E202" s="41"/>
      <c r="F202" s="243"/>
      <c r="G202" s="243"/>
      <c r="H202" s="243"/>
      <c r="I202" s="41"/>
      <c r="J202" s="41"/>
      <c r="K202" s="207"/>
      <c r="L202" s="207"/>
      <c r="M202" s="207"/>
      <c r="N202" s="207"/>
      <c r="O202" s="207"/>
      <c r="P202" s="207"/>
      <c r="Q202" s="207"/>
      <c r="R202" s="207"/>
      <c r="S202" s="207"/>
      <c r="T202" s="207"/>
      <c r="U202" s="207"/>
      <c r="V202" s="207"/>
      <c r="W202" s="207"/>
      <c r="X202" s="207"/>
      <c r="Y202" s="207"/>
      <c r="Z202" s="207"/>
      <c r="AA202" s="208"/>
    </row>
    <row r="203" spans="1:27" ht="14.25" customHeight="1">
      <c r="A203" s="242"/>
      <c r="B203" s="243"/>
      <c r="C203" s="69"/>
      <c r="D203" s="41"/>
      <c r="E203" s="41"/>
      <c r="F203" s="243"/>
      <c r="G203" s="243"/>
      <c r="H203" s="243"/>
      <c r="I203" s="41"/>
      <c r="J203" s="41"/>
      <c r="K203" s="207"/>
      <c r="L203" s="207"/>
      <c r="M203" s="207"/>
      <c r="N203" s="207"/>
      <c r="O203" s="207"/>
      <c r="P203" s="207"/>
      <c r="Q203" s="207"/>
      <c r="R203" s="207"/>
      <c r="S203" s="207"/>
      <c r="T203" s="207"/>
      <c r="U203" s="207"/>
      <c r="V203" s="207"/>
      <c r="W203" s="207"/>
      <c r="X203" s="207"/>
      <c r="Y203" s="207"/>
      <c r="Z203" s="207"/>
      <c r="AA203" s="208"/>
    </row>
    <row r="204" spans="1:27" ht="14.25" customHeight="1">
      <c r="A204" s="242"/>
      <c r="B204" s="243"/>
      <c r="C204" s="69"/>
      <c r="D204" s="41"/>
      <c r="E204" s="41"/>
      <c r="F204" s="243"/>
      <c r="G204" s="243"/>
      <c r="H204" s="243"/>
      <c r="I204" s="41"/>
      <c r="J204" s="41"/>
      <c r="K204" s="207"/>
      <c r="L204" s="207"/>
      <c r="M204" s="207"/>
      <c r="N204" s="207"/>
      <c r="O204" s="207"/>
      <c r="P204" s="207"/>
      <c r="Q204" s="207"/>
      <c r="R204" s="207"/>
      <c r="S204" s="207"/>
      <c r="T204" s="207"/>
      <c r="U204" s="207"/>
      <c r="V204" s="207"/>
      <c r="W204" s="207"/>
      <c r="X204" s="207"/>
      <c r="Y204" s="207"/>
      <c r="Z204" s="207"/>
      <c r="AA204" s="208"/>
    </row>
    <row r="205" spans="1:27" ht="14.25" customHeight="1">
      <c r="A205" s="242"/>
      <c r="B205" s="243"/>
      <c r="C205" s="69"/>
      <c r="D205" s="41"/>
      <c r="E205" s="41"/>
      <c r="F205" s="243"/>
      <c r="G205" s="243"/>
      <c r="H205" s="243"/>
      <c r="I205" s="41"/>
      <c r="J205" s="41"/>
      <c r="K205" s="207"/>
      <c r="L205" s="207"/>
      <c r="M205" s="207"/>
      <c r="N205" s="207"/>
      <c r="O205" s="207"/>
      <c r="P205" s="207"/>
      <c r="Q205" s="207"/>
      <c r="R205" s="207"/>
      <c r="S205" s="207"/>
      <c r="T205" s="207"/>
      <c r="U205" s="207"/>
      <c r="V205" s="207"/>
      <c r="W205" s="207"/>
      <c r="X205" s="207"/>
      <c r="Y205" s="207"/>
      <c r="Z205" s="207"/>
      <c r="AA205" s="208"/>
    </row>
    <row r="206" spans="1:27" ht="14.25" customHeight="1">
      <c r="A206" s="242"/>
      <c r="B206" s="243"/>
      <c r="C206" s="69"/>
      <c r="D206" s="41"/>
      <c r="E206" s="41"/>
      <c r="F206" s="243"/>
      <c r="G206" s="243"/>
      <c r="H206" s="243"/>
      <c r="I206" s="41"/>
      <c r="J206" s="41"/>
      <c r="K206" s="207"/>
      <c r="L206" s="207"/>
      <c r="M206" s="207"/>
      <c r="N206" s="207"/>
      <c r="O206" s="207"/>
      <c r="P206" s="207"/>
      <c r="Q206" s="207"/>
      <c r="R206" s="207"/>
      <c r="S206" s="207"/>
      <c r="T206" s="207"/>
      <c r="U206" s="207"/>
      <c r="V206" s="207"/>
      <c r="W206" s="207"/>
      <c r="X206" s="207"/>
      <c r="Y206" s="207"/>
      <c r="Z206" s="207"/>
      <c r="AA206" s="208"/>
    </row>
    <row r="207" spans="1:27" ht="14.25" customHeight="1">
      <c r="A207" s="242"/>
      <c r="B207" s="243"/>
      <c r="C207" s="69"/>
      <c r="D207" s="41"/>
      <c r="E207" s="41"/>
      <c r="F207" s="243"/>
      <c r="G207" s="243"/>
      <c r="H207" s="243"/>
      <c r="I207" s="41"/>
      <c r="J207" s="41"/>
      <c r="K207" s="207"/>
      <c r="L207" s="207"/>
      <c r="M207" s="207"/>
      <c r="N207" s="207"/>
      <c r="O207" s="207"/>
      <c r="P207" s="207"/>
      <c r="Q207" s="207"/>
      <c r="R207" s="207"/>
      <c r="S207" s="207"/>
      <c r="T207" s="207"/>
      <c r="U207" s="207"/>
      <c r="V207" s="207"/>
      <c r="W207" s="207"/>
      <c r="X207" s="207"/>
      <c r="Y207" s="207"/>
      <c r="Z207" s="207"/>
      <c r="AA207" s="208"/>
    </row>
    <row r="208" spans="1:27" ht="14.25" customHeight="1">
      <c r="A208" s="242"/>
      <c r="B208" s="243"/>
      <c r="C208" s="69"/>
      <c r="D208" s="41"/>
      <c r="E208" s="41"/>
      <c r="F208" s="243"/>
      <c r="G208" s="243"/>
      <c r="H208" s="243"/>
      <c r="I208" s="41"/>
      <c r="J208" s="41"/>
      <c r="K208" s="207"/>
      <c r="L208" s="207"/>
      <c r="M208" s="207"/>
      <c r="N208" s="207"/>
      <c r="O208" s="207"/>
      <c r="P208" s="207"/>
      <c r="Q208" s="207"/>
      <c r="R208" s="207"/>
      <c r="S208" s="207"/>
      <c r="T208" s="207"/>
      <c r="U208" s="207"/>
      <c r="V208" s="207"/>
      <c r="W208" s="207"/>
      <c r="X208" s="207"/>
      <c r="Y208" s="207"/>
      <c r="Z208" s="207"/>
      <c r="AA208" s="208"/>
    </row>
    <row r="209" spans="1:27" ht="14.25" customHeight="1">
      <c r="A209" s="242"/>
      <c r="B209" s="243"/>
      <c r="C209" s="69"/>
      <c r="D209" s="41"/>
      <c r="E209" s="41"/>
      <c r="F209" s="243"/>
      <c r="G209" s="243"/>
      <c r="H209" s="243"/>
      <c r="I209" s="41"/>
      <c r="J209" s="41"/>
      <c r="K209" s="207"/>
      <c r="L209" s="207"/>
      <c r="M209" s="207"/>
      <c r="N209" s="207"/>
      <c r="O209" s="207"/>
      <c r="P209" s="207"/>
      <c r="Q209" s="207"/>
      <c r="R209" s="207"/>
      <c r="S209" s="207"/>
      <c r="T209" s="207"/>
      <c r="U209" s="207"/>
      <c r="V209" s="207"/>
      <c r="W209" s="207"/>
      <c r="X209" s="207"/>
      <c r="Y209" s="207"/>
      <c r="Z209" s="207"/>
      <c r="AA209" s="208"/>
    </row>
    <row r="210" spans="1:27" ht="14.25" customHeight="1">
      <c r="A210" s="242"/>
      <c r="B210" s="243"/>
      <c r="C210" s="69"/>
      <c r="D210" s="41"/>
      <c r="E210" s="41"/>
      <c r="F210" s="243"/>
      <c r="G210" s="243"/>
      <c r="H210" s="243"/>
      <c r="I210" s="41"/>
      <c r="J210" s="41"/>
      <c r="K210" s="207"/>
      <c r="L210" s="207"/>
      <c r="M210" s="207"/>
      <c r="N210" s="207"/>
      <c r="O210" s="207"/>
      <c r="P210" s="207"/>
      <c r="Q210" s="207"/>
      <c r="R210" s="207"/>
      <c r="S210" s="207"/>
      <c r="T210" s="207"/>
      <c r="U210" s="207"/>
      <c r="V210" s="207"/>
      <c r="W210" s="207"/>
      <c r="X210" s="207"/>
      <c r="Y210" s="207"/>
      <c r="Z210" s="207"/>
      <c r="AA210" s="208"/>
    </row>
    <row r="211" spans="1:27" ht="14.25" customHeight="1">
      <c r="A211" s="242"/>
      <c r="B211" s="243"/>
      <c r="C211" s="69"/>
      <c r="D211" s="41"/>
      <c r="E211" s="41"/>
      <c r="F211" s="243"/>
      <c r="G211" s="243"/>
      <c r="H211" s="243"/>
      <c r="I211" s="41"/>
      <c r="J211" s="41"/>
      <c r="K211" s="207"/>
      <c r="L211" s="207"/>
      <c r="M211" s="207"/>
      <c r="N211" s="207"/>
      <c r="O211" s="207"/>
      <c r="P211" s="207"/>
      <c r="Q211" s="207"/>
      <c r="R211" s="207"/>
      <c r="S211" s="207"/>
      <c r="T211" s="207"/>
      <c r="U211" s="207"/>
      <c r="V211" s="207"/>
      <c r="W211" s="207"/>
      <c r="X211" s="207"/>
      <c r="Y211" s="207"/>
      <c r="Z211" s="207"/>
      <c r="AA211" s="208"/>
    </row>
    <row r="212" spans="1:27" ht="14.25" customHeight="1">
      <c r="A212" s="242"/>
      <c r="B212" s="243"/>
      <c r="C212" s="69"/>
      <c r="D212" s="41"/>
      <c r="E212" s="41"/>
      <c r="F212" s="243"/>
      <c r="G212" s="243"/>
      <c r="H212" s="243"/>
      <c r="I212" s="41"/>
      <c r="J212" s="41"/>
      <c r="K212" s="207"/>
      <c r="L212" s="207"/>
      <c r="M212" s="207"/>
      <c r="N212" s="207"/>
      <c r="O212" s="207"/>
      <c r="P212" s="207"/>
      <c r="Q212" s="207"/>
      <c r="R212" s="207"/>
      <c r="S212" s="207"/>
      <c r="T212" s="207"/>
      <c r="U212" s="207"/>
      <c r="V212" s="207"/>
      <c r="W212" s="207"/>
      <c r="X212" s="207"/>
      <c r="Y212" s="207"/>
      <c r="Z212" s="207"/>
      <c r="AA212" s="208"/>
    </row>
    <row r="213" spans="1:27" ht="14.25" customHeight="1">
      <c r="A213" s="242"/>
      <c r="B213" s="243"/>
      <c r="C213" s="69"/>
      <c r="D213" s="41"/>
      <c r="E213" s="41"/>
      <c r="F213" s="243"/>
      <c r="G213" s="243"/>
      <c r="H213" s="243"/>
      <c r="I213" s="41"/>
      <c r="J213" s="41"/>
      <c r="K213" s="207"/>
      <c r="L213" s="207"/>
      <c r="M213" s="207"/>
      <c r="N213" s="207"/>
      <c r="O213" s="207"/>
      <c r="P213" s="207"/>
      <c r="Q213" s="207"/>
      <c r="R213" s="207"/>
      <c r="S213" s="207"/>
      <c r="T213" s="207"/>
      <c r="U213" s="207"/>
      <c r="V213" s="207"/>
      <c r="W213" s="207"/>
      <c r="X213" s="207"/>
      <c r="Y213" s="207"/>
      <c r="Z213" s="207"/>
      <c r="AA213" s="208"/>
    </row>
    <row r="214" spans="1:27" ht="14.25" customHeight="1">
      <c r="A214" s="242"/>
      <c r="B214" s="243"/>
      <c r="C214" s="69"/>
      <c r="D214" s="41"/>
      <c r="E214" s="41"/>
      <c r="F214" s="243"/>
      <c r="G214" s="243"/>
      <c r="H214" s="243"/>
      <c r="I214" s="41"/>
      <c r="J214" s="41"/>
      <c r="K214" s="207"/>
      <c r="L214" s="207"/>
      <c r="M214" s="207"/>
      <c r="N214" s="207"/>
      <c r="O214" s="207"/>
      <c r="P214" s="207"/>
      <c r="Q214" s="207"/>
      <c r="R214" s="207"/>
      <c r="S214" s="207"/>
      <c r="T214" s="207"/>
      <c r="U214" s="207"/>
      <c r="V214" s="207"/>
      <c r="W214" s="207"/>
      <c r="X214" s="207"/>
      <c r="Y214" s="207"/>
      <c r="Z214" s="207"/>
      <c r="AA214" s="208"/>
    </row>
    <row r="215" spans="1:27" ht="14.25" customHeight="1">
      <c r="A215" s="242"/>
      <c r="B215" s="243"/>
      <c r="C215" s="69"/>
      <c r="D215" s="41"/>
      <c r="E215" s="41"/>
      <c r="F215" s="243"/>
      <c r="G215" s="243"/>
      <c r="H215" s="243"/>
      <c r="I215" s="41"/>
      <c r="J215" s="41"/>
      <c r="K215" s="207"/>
      <c r="L215" s="207"/>
      <c r="M215" s="207"/>
      <c r="N215" s="207"/>
      <c r="O215" s="207"/>
      <c r="P215" s="207"/>
      <c r="Q215" s="207"/>
      <c r="R215" s="207"/>
      <c r="S215" s="207"/>
      <c r="T215" s="207"/>
      <c r="U215" s="207"/>
      <c r="V215" s="207"/>
      <c r="W215" s="207"/>
      <c r="X215" s="207"/>
      <c r="Y215" s="207"/>
      <c r="Z215" s="207"/>
      <c r="AA215" s="208"/>
    </row>
    <row r="216" spans="1:27" ht="14.25" customHeight="1">
      <c r="A216" s="242"/>
      <c r="B216" s="243"/>
      <c r="C216" s="69"/>
      <c r="D216" s="41"/>
      <c r="E216" s="41"/>
      <c r="F216" s="243"/>
      <c r="G216" s="243"/>
      <c r="H216" s="243"/>
      <c r="I216" s="41"/>
      <c r="J216" s="41"/>
      <c r="K216" s="207"/>
      <c r="L216" s="207"/>
      <c r="M216" s="207"/>
      <c r="N216" s="207"/>
      <c r="O216" s="207"/>
      <c r="P216" s="207"/>
      <c r="Q216" s="207"/>
      <c r="R216" s="207"/>
      <c r="S216" s="207"/>
      <c r="T216" s="207"/>
      <c r="U216" s="207"/>
      <c r="V216" s="207"/>
      <c r="W216" s="207"/>
      <c r="X216" s="207"/>
      <c r="Y216" s="207"/>
      <c r="Z216" s="207"/>
      <c r="AA216" s="208"/>
    </row>
    <row r="217" spans="1:27" ht="14.25" customHeight="1">
      <c r="A217" s="242"/>
      <c r="B217" s="243"/>
      <c r="C217" s="69"/>
      <c r="D217" s="41"/>
      <c r="E217" s="41"/>
      <c r="F217" s="243"/>
      <c r="G217" s="243"/>
      <c r="H217" s="243"/>
      <c r="I217" s="41"/>
      <c r="J217" s="41"/>
      <c r="K217" s="207"/>
      <c r="L217" s="207"/>
      <c r="M217" s="207"/>
      <c r="N217" s="207"/>
      <c r="O217" s="207"/>
      <c r="P217" s="207"/>
      <c r="Q217" s="207"/>
      <c r="R217" s="207"/>
      <c r="S217" s="207"/>
      <c r="T217" s="207"/>
      <c r="U217" s="207"/>
      <c r="V217" s="207"/>
      <c r="W217" s="207"/>
      <c r="X217" s="207"/>
      <c r="Y217" s="207"/>
      <c r="Z217" s="207"/>
      <c r="AA217" s="208"/>
    </row>
    <row r="218" spans="1:27" ht="14.25" customHeight="1">
      <c r="A218" s="242"/>
      <c r="B218" s="243"/>
      <c r="C218" s="69"/>
      <c r="D218" s="41"/>
      <c r="E218" s="41"/>
      <c r="F218" s="243"/>
      <c r="G218" s="243"/>
      <c r="H218" s="243"/>
      <c r="I218" s="41"/>
      <c r="J218" s="41"/>
      <c r="K218" s="207"/>
      <c r="L218" s="207"/>
      <c r="M218" s="207"/>
      <c r="N218" s="207"/>
      <c r="O218" s="207"/>
      <c r="P218" s="207"/>
      <c r="Q218" s="207"/>
      <c r="R218" s="207"/>
      <c r="S218" s="207"/>
      <c r="T218" s="207"/>
      <c r="U218" s="207"/>
      <c r="V218" s="207"/>
      <c r="W218" s="207"/>
      <c r="X218" s="207"/>
      <c r="Y218" s="207"/>
      <c r="Z218" s="207"/>
      <c r="AA218" s="208"/>
    </row>
    <row r="219" spans="1:27" ht="14.25" customHeight="1">
      <c r="A219" s="242"/>
      <c r="B219" s="243"/>
      <c r="C219" s="69"/>
      <c r="D219" s="41"/>
      <c r="E219" s="41"/>
      <c r="F219" s="243"/>
      <c r="G219" s="243"/>
      <c r="H219" s="243"/>
      <c r="I219" s="41"/>
      <c r="J219" s="41"/>
      <c r="K219" s="207"/>
      <c r="L219" s="207"/>
      <c r="M219" s="207"/>
      <c r="N219" s="207"/>
      <c r="O219" s="207"/>
      <c r="P219" s="207"/>
      <c r="Q219" s="207"/>
      <c r="R219" s="207"/>
      <c r="S219" s="207"/>
      <c r="T219" s="207"/>
      <c r="U219" s="207"/>
      <c r="V219" s="207"/>
      <c r="W219" s="207"/>
      <c r="X219" s="207"/>
      <c r="Y219" s="207"/>
      <c r="Z219" s="207"/>
      <c r="AA219" s="208"/>
    </row>
    <row r="220" spans="1:27" ht="14.25" customHeight="1">
      <c r="A220" s="242"/>
      <c r="B220" s="243"/>
      <c r="C220" s="244"/>
      <c r="D220" s="243"/>
      <c r="E220" s="243"/>
      <c r="F220" s="243"/>
      <c r="G220" s="243"/>
      <c r="H220" s="243"/>
      <c r="I220" s="243"/>
      <c r="J220" s="243"/>
      <c r="K220" s="207"/>
      <c r="L220" s="207"/>
      <c r="M220" s="207"/>
      <c r="N220" s="207"/>
      <c r="O220" s="207"/>
      <c r="P220" s="207"/>
      <c r="Q220" s="207"/>
      <c r="R220" s="207"/>
      <c r="S220" s="207"/>
      <c r="T220" s="207"/>
      <c r="U220" s="207"/>
      <c r="V220" s="207"/>
      <c r="W220" s="207"/>
      <c r="X220" s="207"/>
      <c r="Y220" s="207"/>
      <c r="Z220" s="207"/>
      <c r="AA220" s="208"/>
    </row>
    <row r="221" spans="1:27" ht="14.25" customHeight="1">
      <c r="A221" s="242"/>
      <c r="B221" s="243"/>
      <c r="C221" s="244"/>
      <c r="D221" s="243"/>
      <c r="E221" s="243"/>
      <c r="F221" s="243"/>
      <c r="G221" s="243"/>
      <c r="H221" s="243"/>
      <c r="I221" s="243"/>
      <c r="J221" s="243"/>
      <c r="K221" s="207"/>
      <c r="L221" s="207"/>
      <c r="M221" s="207"/>
      <c r="N221" s="207"/>
      <c r="O221" s="207"/>
      <c r="P221" s="207"/>
      <c r="Q221" s="207"/>
      <c r="R221" s="207"/>
      <c r="S221" s="207"/>
      <c r="T221" s="207"/>
      <c r="U221" s="207"/>
      <c r="V221" s="207"/>
      <c r="W221" s="207"/>
      <c r="X221" s="207"/>
      <c r="Y221" s="207"/>
      <c r="Z221" s="207"/>
      <c r="AA221" s="208"/>
    </row>
    <row r="222" spans="1:27" ht="14.25" customHeight="1">
      <c r="A222" s="242"/>
      <c r="B222" s="243"/>
      <c r="C222" s="244"/>
      <c r="D222" s="243"/>
      <c r="E222" s="243"/>
      <c r="F222" s="243"/>
      <c r="G222" s="243"/>
      <c r="H222" s="243"/>
      <c r="I222" s="243"/>
      <c r="J222" s="243"/>
      <c r="K222" s="207"/>
      <c r="L222" s="207"/>
      <c r="M222" s="207"/>
      <c r="N222" s="207"/>
      <c r="O222" s="207"/>
      <c r="P222" s="207"/>
      <c r="Q222" s="207"/>
      <c r="R222" s="207"/>
      <c r="S222" s="207"/>
      <c r="T222" s="207"/>
      <c r="U222" s="207"/>
      <c r="V222" s="207"/>
      <c r="W222" s="207"/>
      <c r="X222" s="207"/>
      <c r="Y222" s="207"/>
      <c r="Z222" s="207"/>
      <c r="AA222" s="208"/>
    </row>
    <row r="223" spans="1:27" ht="14.25" customHeight="1">
      <c r="A223" s="242"/>
      <c r="B223" s="243"/>
      <c r="C223" s="244"/>
      <c r="D223" s="243"/>
      <c r="E223" s="243"/>
      <c r="F223" s="243"/>
      <c r="G223" s="243"/>
      <c r="H223" s="243"/>
      <c r="I223" s="243"/>
      <c r="J223" s="243"/>
      <c r="K223" s="207"/>
      <c r="L223" s="207"/>
      <c r="M223" s="207"/>
      <c r="N223" s="207"/>
      <c r="O223" s="207"/>
      <c r="P223" s="207"/>
      <c r="Q223" s="207"/>
      <c r="R223" s="207"/>
      <c r="S223" s="207"/>
      <c r="T223" s="207"/>
      <c r="U223" s="207"/>
      <c r="V223" s="207"/>
      <c r="W223" s="207"/>
      <c r="X223" s="207"/>
      <c r="Y223" s="207"/>
      <c r="Z223" s="207"/>
      <c r="AA223" s="208"/>
    </row>
    <row r="224" spans="1:27" ht="14.25" customHeight="1">
      <c r="A224" s="242"/>
      <c r="B224" s="243"/>
      <c r="C224" s="244"/>
      <c r="D224" s="243"/>
      <c r="E224" s="243"/>
      <c r="F224" s="243"/>
      <c r="G224" s="243"/>
      <c r="H224" s="243"/>
      <c r="I224" s="243"/>
      <c r="J224" s="243"/>
      <c r="K224" s="207"/>
      <c r="L224" s="207"/>
      <c r="M224" s="207"/>
      <c r="N224" s="207"/>
      <c r="O224" s="207"/>
      <c r="P224" s="207"/>
      <c r="Q224" s="207"/>
      <c r="R224" s="207"/>
      <c r="S224" s="207"/>
      <c r="T224" s="207"/>
      <c r="U224" s="207"/>
      <c r="V224" s="207"/>
      <c r="W224" s="207"/>
      <c r="X224" s="207"/>
      <c r="Y224" s="207"/>
      <c r="Z224" s="207"/>
      <c r="AA224" s="208"/>
    </row>
    <row r="225" spans="1:27" ht="14.25" customHeight="1">
      <c r="A225" s="242"/>
      <c r="B225" s="243"/>
      <c r="C225" s="244"/>
      <c r="D225" s="243"/>
      <c r="E225" s="243"/>
      <c r="F225" s="243"/>
      <c r="G225" s="243"/>
      <c r="H225" s="243"/>
      <c r="I225" s="243"/>
      <c r="J225" s="243"/>
      <c r="K225" s="207"/>
      <c r="L225" s="207"/>
      <c r="M225" s="207"/>
      <c r="N225" s="207"/>
      <c r="O225" s="207"/>
      <c r="P225" s="207"/>
      <c r="Q225" s="207"/>
      <c r="R225" s="207"/>
      <c r="S225" s="207"/>
      <c r="T225" s="207"/>
      <c r="U225" s="207"/>
      <c r="V225" s="207"/>
      <c r="W225" s="207"/>
      <c r="X225" s="207"/>
      <c r="Y225" s="207"/>
      <c r="Z225" s="207"/>
      <c r="AA225" s="208"/>
    </row>
    <row r="226" spans="1:27" ht="14.25" customHeight="1">
      <c r="A226" s="242"/>
      <c r="B226" s="243"/>
      <c r="C226" s="244"/>
      <c r="D226" s="243"/>
      <c r="E226" s="243"/>
      <c r="F226" s="243"/>
      <c r="G226" s="243"/>
      <c r="H226" s="243"/>
      <c r="I226" s="243"/>
      <c r="J226" s="243"/>
      <c r="K226" s="207"/>
      <c r="L226" s="207"/>
      <c r="M226" s="207"/>
      <c r="N226" s="207"/>
      <c r="O226" s="207"/>
      <c r="P226" s="207"/>
      <c r="Q226" s="207"/>
      <c r="R226" s="207"/>
      <c r="S226" s="207"/>
      <c r="T226" s="207"/>
      <c r="U226" s="207"/>
      <c r="V226" s="207"/>
      <c r="W226" s="207"/>
      <c r="X226" s="207"/>
      <c r="Y226" s="207"/>
      <c r="Z226" s="207"/>
      <c r="AA226" s="208"/>
    </row>
    <row r="227" spans="1:27" ht="14.25" customHeight="1">
      <c r="A227" s="242"/>
      <c r="B227" s="243"/>
      <c r="C227" s="244"/>
      <c r="D227" s="243"/>
      <c r="E227" s="243"/>
      <c r="F227" s="243"/>
      <c r="G227" s="243"/>
      <c r="H227" s="243"/>
      <c r="I227" s="243"/>
      <c r="J227" s="243"/>
      <c r="K227" s="207"/>
      <c r="L227" s="207"/>
      <c r="M227" s="207"/>
      <c r="N227" s="207"/>
      <c r="O227" s="207"/>
      <c r="P227" s="207"/>
      <c r="Q227" s="207"/>
      <c r="R227" s="207"/>
      <c r="S227" s="207"/>
      <c r="T227" s="207"/>
      <c r="U227" s="207"/>
      <c r="V227" s="207"/>
      <c r="W227" s="207"/>
      <c r="X227" s="207"/>
      <c r="Y227" s="207"/>
      <c r="Z227" s="207"/>
      <c r="AA227" s="208"/>
    </row>
    <row r="228" spans="1:27" ht="14.25" customHeight="1">
      <c r="A228" s="242"/>
      <c r="B228" s="243"/>
      <c r="C228" s="244"/>
      <c r="D228" s="243"/>
      <c r="E228" s="243"/>
      <c r="F228" s="243"/>
      <c r="G228" s="243"/>
      <c r="H228" s="243"/>
      <c r="I228" s="243"/>
      <c r="J228" s="243"/>
      <c r="K228" s="207"/>
      <c r="L228" s="207"/>
      <c r="M228" s="207"/>
      <c r="N228" s="207"/>
      <c r="O228" s="207"/>
      <c r="P228" s="207"/>
      <c r="Q228" s="207"/>
      <c r="R228" s="207"/>
      <c r="S228" s="207"/>
      <c r="T228" s="207"/>
      <c r="U228" s="207"/>
      <c r="V228" s="207"/>
      <c r="W228" s="207"/>
      <c r="X228" s="207"/>
      <c r="Y228" s="207"/>
      <c r="Z228" s="207"/>
      <c r="AA228" s="208"/>
    </row>
    <row r="229" spans="1:27" ht="14.25" customHeight="1">
      <c r="A229" s="242"/>
      <c r="B229" s="243"/>
      <c r="C229" s="244"/>
      <c r="D229" s="243"/>
      <c r="E229" s="243"/>
      <c r="F229" s="243"/>
      <c r="G229" s="243"/>
      <c r="H229" s="243"/>
      <c r="I229" s="243"/>
      <c r="J229" s="243"/>
      <c r="K229" s="207"/>
      <c r="L229" s="207"/>
      <c r="M229" s="207"/>
      <c r="N229" s="207"/>
      <c r="O229" s="207"/>
      <c r="P229" s="207"/>
      <c r="Q229" s="207"/>
      <c r="R229" s="207"/>
      <c r="S229" s="207"/>
      <c r="T229" s="207"/>
      <c r="U229" s="207"/>
      <c r="V229" s="207"/>
      <c r="W229" s="207"/>
      <c r="X229" s="207"/>
      <c r="Y229" s="207"/>
      <c r="Z229" s="207"/>
      <c r="AA229" s="208"/>
    </row>
    <row r="230" spans="1:27" ht="14.25" customHeight="1">
      <c r="A230" s="242"/>
      <c r="B230" s="243"/>
      <c r="C230" s="244"/>
      <c r="D230" s="243"/>
      <c r="E230" s="243"/>
      <c r="F230" s="243"/>
      <c r="G230" s="243"/>
      <c r="H230" s="243"/>
      <c r="I230" s="243"/>
      <c r="J230" s="243"/>
      <c r="K230" s="207"/>
      <c r="L230" s="207"/>
      <c r="M230" s="207"/>
      <c r="N230" s="207"/>
      <c r="O230" s="207"/>
      <c r="P230" s="207"/>
      <c r="Q230" s="207"/>
      <c r="R230" s="207"/>
      <c r="S230" s="207"/>
      <c r="T230" s="207"/>
      <c r="U230" s="207"/>
      <c r="V230" s="207"/>
      <c r="W230" s="207"/>
      <c r="X230" s="207"/>
      <c r="Y230" s="207"/>
      <c r="Z230" s="207"/>
      <c r="AA230" s="208"/>
    </row>
    <row r="231" spans="1:27" ht="14.25" customHeight="1">
      <c r="A231" s="242"/>
      <c r="B231" s="243"/>
      <c r="C231" s="244"/>
      <c r="D231" s="243"/>
      <c r="E231" s="243"/>
      <c r="F231" s="243"/>
      <c r="G231" s="243"/>
      <c r="H231" s="243"/>
      <c r="I231" s="243"/>
      <c r="J231" s="243"/>
      <c r="K231" s="207"/>
      <c r="L231" s="207"/>
      <c r="M231" s="207"/>
      <c r="N231" s="207"/>
      <c r="O231" s="207"/>
      <c r="P231" s="207"/>
      <c r="Q231" s="207"/>
      <c r="R231" s="207"/>
      <c r="S231" s="207"/>
      <c r="T231" s="207"/>
      <c r="U231" s="207"/>
      <c r="V231" s="207"/>
      <c r="W231" s="207"/>
      <c r="X231" s="207"/>
      <c r="Y231" s="207"/>
      <c r="Z231" s="207"/>
      <c r="AA231" s="208"/>
    </row>
    <row r="232" spans="1:27" ht="14.25" customHeight="1">
      <c r="A232" s="242"/>
      <c r="B232" s="243"/>
      <c r="C232" s="244"/>
      <c r="D232" s="243"/>
      <c r="E232" s="243"/>
      <c r="F232" s="243"/>
      <c r="G232" s="243"/>
      <c r="H232" s="243"/>
      <c r="I232" s="243"/>
      <c r="J232" s="243"/>
      <c r="K232" s="207"/>
      <c r="L232" s="207"/>
      <c r="M232" s="207"/>
      <c r="N232" s="207"/>
      <c r="O232" s="207"/>
      <c r="P232" s="207"/>
      <c r="Q232" s="207"/>
      <c r="R232" s="207"/>
      <c r="S232" s="207"/>
      <c r="T232" s="207"/>
      <c r="U232" s="207"/>
      <c r="V232" s="207"/>
      <c r="W232" s="207"/>
      <c r="X232" s="207"/>
      <c r="Y232" s="207"/>
      <c r="Z232" s="207"/>
      <c r="AA232" s="208"/>
    </row>
    <row r="233" spans="1:27" ht="14.25" customHeight="1">
      <c r="A233" s="242"/>
      <c r="B233" s="243"/>
      <c r="C233" s="244"/>
      <c r="D233" s="243"/>
      <c r="E233" s="243"/>
      <c r="F233" s="243"/>
      <c r="G233" s="243"/>
      <c r="H233" s="243"/>
      <c r="I233" s="243"/>
      <c r="J233" s="243"/>
      <c r="K233" s="207"/>
      <c r="L233" s="207"/>
      <c r="M233" s="207"/>
      <c r="N233" s="207"/>
      <c r="O233" s="207"/>
      <c r="P233" s="207"/>
      <c r="Q233" s="207"/>
      <c r="R233" s="207"/>
      <c r="S233" s="207"/>
      <c r="T233" s="207"/>
      <c r="U233" s="207"/>
      <c r="V233" s="207"/>
      <c r="W233" s="207"/>
      <c r="X233" s="207"/>
      <c r="Y233" s="207"/>
      <c r="Z233" s="207"/>
      <c r="AA233" s="208"/>
    </row>
    <row r="234" spans="1:27" ht="14.25" customHeight="1">
      <c r="A234" s="242"/>
      <c r="B234" s="243"/>
      <c r="C234" s="244"/>
      <c r="D234" s="243"/>
      <c r="E234" s="243"/>
      <c r="F234" s="243"/>
      <c r="G234" s="243"/>
      <c r="H234" s="243"/>
      <c r="I234" s="243"/>
      <c r="J234" s="243"/>
      <c r="K234" s="207"/>
      <c r="L234" s="207"/>
      <c r="M234" s="207"/>
      <c r="N234" s="207"/>
      <c r="O234" s="207"/>
      <c r="P234" s="207"/>
      <c r="Q234" s="207"/>
      <c r="R234" s="207"/>
      <c r="S234" s="207"/>
      <c r="T234" s="207"/>
      <c r="U234" s="207"/>
      <c r="V234" s="207"/>
      <c r="W234" s="207"/>
      <c r="X234" s="207"/>
      <c r="Y234" s="207"/>
      <c r="Z234" s="207"/>
      <c r="AA234" s="208"/>
    </row>
    <row r="235" spans="1:27" ht="14.25" customHeight="1">
      <c r="A235" s="242"/>
      <c r="B235" s="243"/>
      <c r="C235" s="244"/>
      <c r="D235" s="243"/>
      <c r="E235" s="243"/>
      <c r="F235" s="243"/>
      <c r="G235" s="243"/>
      <c r="H235" s="243"/>
      <c r="I235" s="243"/>
      <c r="J235" s="243"/>
      <c r="K235" s="207"/>
      <c r="L235" s="207"/>
      <c r="M235" s="207"/>
      <c r="N235" s="207"/>
      <c r="O235" s="207"/>
      <c r="P235" s="207"/>
      <c r="Q235" s="207"/>
      <c r="R235" s="207"/>
      <c r="S235" s="207"/>
      <c r="T235" s="207"/>
      <c r="U235" s="207"/>
      <c r="V235" s="207"/>
      <c r="W235" s="207"/>
      <c r="X235" s="207"/>
      <c r="Y235" s="207"/>
      <c r="Z235" s="207"/>
      <c r="AA235" s="208"/>
    </row>
    <row r="236" spans="1:27" ht="14.25" customHeight="1">
      <c r="A236" s="242"/>
      <c r="B236" s="243"/>
      <c r="C236" s="244"/>
      <c r="D236" s="243"/>
      <c r="E236" s="243"/>
      <c r="F236" s="243"/>
      <c r="G236" s="243"/>
      <c r="H236" s="243"/>
      <c r="I236" s="243"/>
      <c r="J236" s="243"/>
      <c r="K236" s="207"/>
      <c r="L236" s="207"/>
      <c r="M236" s="207"/>
      <c r="N236" s="207"/>
      <c r="O236" s="207"/>
      <c r="P236" s="207"/>
      <c r="Q236" s="207"/>
      <c r="R236" s="207"/>
      <c r="S236" s="207"/>
      <c r="T236" s="207"/>
      <c r="U236" s="207"/>
      <c r="V236" s="207"/>
      <c r="W236" s="207"/>
      <c r="X236" s="207"/>
      <c r="Y236" s="207"/>
      <c r="Z236" s="207"/>
      <c r="AA236" s="208"/>
    </row>
    <row r="237" spans="1:27" ht="14.25" customHeight="1">
      <c r="A237" s="242"/>
      <c r="B237" s="243"/>
      <c r="C237" s="244"/>
      <c r="D237" s="243"/>
      <c r="E237" s="243"/>
      <c r="F237" s="243"/>
      <c r="G237" s="243"/>
      <c r="H237" s="243"/>
      <c r="I237" s="243"/>
      <c r="J237" s="243"/>
      <c r="K237" s="207"/>
      <c r="L237" s="207"/>
      <c r="M237" s="207"/>
      <c r="N237" s="207"/>
      <c r="O237" s="207"/>
      <c r="P237" s="207"/>
      <c r="Q237" s="207"/>
      <c r="R237" s="207"/>
      <c r="S237" s="207"/>
      <c r="T237" s="207"/>
      <c r="U237" s="207"/>
      <c r="V237" s="207"/>
      <c r="W237" s="207"/>
      <c r="X237" s="207"/>
      <c r="Y237" s="207"/>
      <c r="Z237" s="207"/>
      <c r="AA237" s="208"/>
    </row>
    <row r="238" spans="1:27" ht="14.25" customHeight="1">
      <c r="A238" s="242"/>
      <c r="B238" s="243"/>
      <c r="C238" s="244"/>
      <c r="D238" s="243"/>
      <c r="E238" s="243"/>
      <c r="F238" s="243"/>
      <c r="G238" s="243"/>
      <c r="H238" s="243"/>
      <c r="I238" s="243"/>
      <c r="J238" s="243"/>
      <c r="K238" s="207"/>
      <c r="L238" s="207"/>
      <c r="M238" s="207"/>
      <c r="N238" s="207"/>
      <c r="O238" s="207"/>
      <c r="P238" s="207"/>
      <c r="Q238" s="207"/>
      <c r="R238" s="207"/>
      <c r="S238" s="207"/>
      <c r="T238" s="207"/>
      <c r="U238" s="207"/>
      <c r="V238" s="207"/>
      <c r="W238" s="207"/>
      <c r="X238" s="207"/>
      <c r="Y238" s="207"/>
      <c r="Z238" s="207"/>
      <c r="AA238" s="208"/>
    </row>
    <row r="239" spans="1:27" ht="14.25" customHeight="1">
      <c r="A239" s="242"/>
      <c r="B239" s="243"/>
      <c r="C239" s="244"/>
      <c r="D239" s="243"/>
      <c r="E239" s="243"/>
      <c r="F239" s="243"/>
      <c r="G239" s="243"/>
      <c r="H239" s="243"/>
      <c r="I239" s="243"/>
      <c r="J239" s="243"/>
      <c r="K239" s="207"/>
      <c r="L239" s="207"/>
      <c r="M239" s="207"/>
      <c r="N239" s="207"/>
      <c r="O239" s="207"/>
      <c r="P239" s="207"/>
      <c r="Q239" s="207"/>
      <c r="R239" s="207"/>
      <c r="S239" s="207"/>
      <c r="T239" s="207"/>
      <c r="U239" s="207"/>
      <c r="V239" s="207"/>
      <c r="W239" s="207"/>
      <c r="X239" s="207"/>
      <c r="Y239" s="207"/>
      <c r="Z239" s="207"/>
      <c r="AA239" s="208"/>
    </row>
    <row r="240" spans="1:27" ht="14.25" customHeight="1">
      <c r="A240" s="242"/>
      <c r="B240" s="243"/>
      <c r="C240" s="244"/>
      <c r="D240" s="243"/>
      <c r="E240" s="243"/>
      <c r="F240" s="243"/>
      <c r="G240" s="243"/>
      <c r="H240" s="243"/>
      <c r="I240" s="243"/>
      <c r="J240" s="243"/>
      <c r="K240" s="207"/>
      <c r="L240" s="207"/>
      <c r="M240" s="207"/>
      <c r="N240" s="207"/>
      <c r="O240" s="207"/>
      <c r="P240" s="207"/>
      <c r="Q240" s="207"/>
      <c r="R240" s="207"/>
      <c r="S240" s="207"/>
      <c r="T240" s="207"/>
      <c r="U240" s="207"/>
      <c r="V240" s="207"/>
      <c r="W240" s="207"/>
      <c r="X240" s="207"/>
      <c r="Y240" s="207"/>
      <c r="Z240" s="207"/>
      <c r="AA240" s="208"/>
    </row>
    <row r="241" spans="1:27" ht="14.25" customHeight="1">
      <c r="A241" s="242"/>
      <c r="B241" s="243"/>
      <c r="C241" s="244"/>
      <c r="D241" s="243"/>
      <c r="E241" s="243"/>
      <c r="F241" s="243"/>
      <c r="G241" s="243"/>
      <c r="H241" s="243"/>
      <c r="I241" s="243"/>
      <c r="J241" s="243"/>
      <c r="K241" s="207"/>
      <c r="L241" s="207"/>
      <c r="M241" s="207"/>
      <c r="N241" s="207"/>
      <c r="O241" s="207"/>
      <c r="P241" s="207"/>
      <c r="Q241" s="207"/>
      <c r="R241" s="207"/>
      <c r="S241" s="207"/>
      <c r="T241" s="207"/>
      <c r="U241" s="207"/>
      <c r="V241" s="207"/>
      <c r="W241" s="207"/>
      <c r="X241" s="207"/>
      <c r="Y241" s="207"/>
      <c r="Z241" s="207"/>
      <c r="AA241" s="208"/>
    </row>
    <row r="242" spans="1:27" ht="14.25" customHeight="1">
      <c r="A242" s="242"/>
      <c r="B242" s="243"/>
      <c r="C242" s="244"/>
      <c r="D242" s="243"/>
      <c r="E242" s="243"/>
      <c r="F242" s="243"/>
      <c r="G242" s="243"/>
      <c r="H242" s="243"/>
      <c r="I242" s="243"/>
      <c r="J242" s="243"/>
      <c r="K242" s="207"/>
      <c r="L242" s="207"/>
      <c r="M242" s="207"/>
      <c r="N242" s="207"/>
      <c r="O242" s="207"/>
      <c r="P242" s="207"/>
      <c r="Q242" s="207"/>
      <c r="R242" s="207"/>
      <c r="S242" s="207"/>
      <c r="T242" s="207"/>
      <c r="U242" s="207"/>
      <c r="V242" s="207"/>
      <c r="W242" s="207"/>
      <c r="X242" s="207"/>
      <c r="Y242" s="207"/>
      <c r="Z242" s="207"/>
      <c r="AA242" s="208"/>
    </row>
    <row r="243" spans="1:27" ht="14.25" customHeight="1">
      <c r="A243" s="242"/>
      <c r="B243" s="243"/>
      <c r="C243" s="244"/>
      <c r="D243" s="243"/>
      <c r="E243" s="243"/>
      <c r="F243" s="243"/>
      <c r="G243" s="243"/>
      <c r="H243" s="243"/>
      <c r="I243" s="243"/>
      <c r="J243" s="243"/>
      <c r="K243" s="207"/>
      <c r="L243" s="207"/>
      <c r="M243" s="207"/>
      <c r="N243" s="207"/>
      <c r="O243" s="207"/>
      <c r="P243" s="207"/>
      <c r="Q243" s="207"/>
      <c r="R243" s="207"/>
      <c r="S243" s="207"/>
      <c r="T243" s="207"/>
      <c r="U243" s="207"/>
      <c r="V243" s="207"/>
      <c r="W243" s="207"/>
      <c r="X243" s="207"/>
      <c r="Y243" s="207"/>
      <c r="Z243" s="207"/>
      <c r="AA243" s="208"/>
    </row>
    <row r="244" spans="1:27" ht="14.25" customHeight="1">
      <c r="A244" s="242"/>
      <c r="B244" s="243"/>
      <c r="C244" s="244"/>
      <c r="D244" s="243"/>
      <c r="E244" s="243"/>
      <c r="F244" s="243"/>
      <c r="G244" s="243"/>
      <c r="H244" s="243"/>
      <c r="I244" s="243"/>
      <c r="J244" s="243"/>
      <c r="K244" s="207"/>
      <c r="L244" s="207"/>
      <c r="M244" s="207"/>
      <c r="N244" s="207"/>
      <c r="O244" s="207"/>
      <c r="P244" s="207"/>
      <c r="Q244" s="207"/>
      <c r="R244" s="207"/>
      <c r="S244" s="207"/>
      <c r="T244" s="207"/>
      <c r="U244" s="207"/>
      <c r="V244" s="207"/>
      <c r="W244" s="207"/>
      <c r="X244" s="207"/>
      <c r="Y244" s="207"/>
      <c r="Z244" s="207"/>
      <c r="AA244" s="208"/>
    </row>
    <row r="245" spans="1:27" ht="14.25" customHeight="1">
      <c r="A245" s="242"/>
      <c r="B245" s="243"/>
      <c r="C245" s="244"/>
      <c r="D245" s="243"/>
      <c r="E245" s="243"/>
      <c r="F245" s="243"/>
      <c r="G245" s="243"/>
      <c r="H245" s="243"/>
      <c r="I245" s="243"/>
      <c r="J245" s="243"/>
      <c r="K245" s="207"/>
      <c r="L245" s="207"/>
      <c r="M245" s="207"/>
      <c r="N245" s="207"/>
      <c r="O245" s="207"/>
      <c r="P245" s="207"/>
      <c r="Q245" s="207"/>
      <c r="R245" s="207"/>
      <c r="S245" s="207"/>
      <c r="T245" s="207"/>
      <c r="U245" s="207"/>
      <c r="V245" s="207"/>
      <c r="W245" s="207"/>
      <c r="X245" s="207"/>
      <c r="Y245" s="207"/>
      <c r="Z245" s="207"/>
      <c r="AA245" s="208"/>
    </row>
    <row r="246" spans="1:27" ht="14.25" customHeight="1">
      <c r="A246" s="242"/>
      <c r="B246" s="243"/>
      <c r="C246" s="244"/>
      <c r="D246" s="243"/>
      <c r="E246" s="243"/>
      <c r="F246" s="243"/>
      <c r="G246" s="243"/>
      <c r="H246" s="243"/>
      <c r="I246" s="243"/>
      <c r="J246" s="243"/>
      <c r="K246" s="207"/>
      <c r="L246" s="207"/>
      <c r="M246" s="207"/>
      <c r="N246" s="207"/>
      <c r="O246" s="207"/>
      <c r="P246" s="207"/>
      <c r="Q246" s="207"/>
      <c r="R246" s="207"/>
      <c r="S246" s="207"/>
      <c r="T246" s="207"/>
      <c r="U246" s="207"/>
      <c r="V246" s="207"/>
      <c r="W246" s="207"/>
      <c r="X246" s="207"/>
      <c r="Y246" s="207"/>
      <c r="Z246" s="207"/>
      <c r="AA246" s="208"/>
    </row>
    <row r="247" spans="1:27" ht="14.25" customHeight="1">
      <c r="A247" s="242"/>
      <c r="B247" s="243"/>
      <c r="C247" s="244"/>
      <c r="D247" s="243"/>
      <c r="E247" s="243"/>
      <c r="F247" s="243"/>
      <c r="G247" s="243"/>
      <c r="H247" s="243"/>
      <c r="I247" s="243"/>
      <c r="J247" s="243"/>
      <c r="K247" s="207"/>
      <c r="L247" s="207"/>
      <c r="M247" s="207"/>
      <c r="N247" s="207"/>
      <c r="O247" s="207"/>
      <c r="P247" s="207"/>
      <c r="Q247" s="207"/>
      <c r="R247" s="207"/>
      <c r="S247" s="207"/>
      <c r="T247" s="207"/>
      <c r="U247" s="207"/>
      <c r="V247" s="207"/>
      <c r="W247" s="207"/>
      <c r="X247" s="207"/>
      <c r="Y247" s="207"/>
      <c r="Z247" s="207"/>
      <c r="AA247" s="208"/>
    </row>
    <row r="248" spans="1:27" ht="14.25" customHeight="1">
      <c r="A248" s="242"/>
      <c r="B248" s="243"/>
      <c r="C248" s="244"/>
      <c r="D248" s="243"/>
      <c r="E248" s="243"/>
      <c r="F248" s="243"/>
      <c r="G248" s="243"/>
      <c r="H248" s="243"/>
      <c r="I248" s="243"/>
      <c r="J248" s="243"/>
      <c r="K248" s="207"/>
      <c r="L248" s="207"/>
      <c r="M248" s="207"/>
      <c r="N248" s="207"/>
      <c r="O248" s="207"/>
      <c r="P248" s="207"/>
      <c r="Q248" s="207"/>
      <c r="R248" s="207"/>
      <c r="S248" s="207"/>
      <c r="T248" s="207"/>
      <c r="U248" s="207"/>
      <c r="V248" s="207"/>
      <c r="W248" s="207"/>
      <c r="X248" s="207"/>
      <c r="Y248" s="207"/>
      <c r="Z248" s="207"/>
      <c r="AA248" s="208"/>
    </row>
    <row r="249" spans="1:27" ht="14.25" customHeight="1">
      <c r="A249" s="242"/>
      <c r="B249" s="243"/>
      <c r="C249" s="244"/>
      <c r="D249" s="243"/>
      <c r="E249" s="243"/>
      <c r="F249" s="243"/>
      <c r="G249" s="243"/>
      <c r="H249" s="243"/>
      <c r="I249" s="243"/>
      <c r="J249" s="243"/>
      <c r="K249" s="207"/>
      <c r="L249" s="207"/>
      <c r="M249" s="207"/>
      <c r="N249" s="207"/>
      <c r="O249" s="207"/>
      <c r="P249" s="207"/>
      <c r="Q249" s="207"/>
      <c r="R249" s="207"/>
      <c r="S249" s="207"/>
      <c r="T249" s="207"/>
      <c r="U249" s="207"/>
      <c r="V249" s="207"/>
      <c r="W249" s="207"/>
      <c r="X249" s="207"/>
      <c r="Y249" s="207"/>
      <c r="Z249" s="207"/>
      <c r="AA249" s="208"/>
    </row>
    <row r="250" spans="1:27" ht="14.25" customHeight="1">
      <c r="A250" s="242"/>
      <c r="B250" s="243"/>
      <c r="C250" s="244"/>
      <c r="D250" s="243"/>
      <c r="E250" s="243"/>
      <c r="F250" s="243"/>
      <c r="G250" s="243"/>
      <c r="H250" s="243"/>
      <c r="I250" s="243"/>
      <c r="J250" s="243"/>
      <c r="K250" s="207"/>
      <c r="L250" s="207"/>
      <c r="M250" s="207"/>
      <c r="N250" s="207"/>
      <c r="O250" s="207"/>
      <c r="P250" s="207"/>
      <c r="Q250" s="207"/>
      <c r="R250" s="207"/>
      <c r="S250" s="207"/>
      <c r="T250" s="207"/>
      <c r="U250" s="207"/>
      <c r="V250" s="207"/>
      <c r="W250" s="207"/>
      <c r="X250" s="207"/>
      <c r="Y250" s="207"/>
      <c r="Z250" s="207"/>
      <c r="AA250" s="208"/>
    </row>
    <row r="251" spans="1:27" ht="14.25" customHeight="1">
      <c r="A251" s="242"/>
      <c r="B251" s="243"/>
      <c r="C251" s="244"/>
      <c r="D251" s="243"/>
      <c r="E251" s="243"/>
      <c r="F251" s="243"/>
      <c r="G251" s="243"/>
      <c r="H251" s="243"/>
      <c r="I251" s="243"/>
      <c r="J251" s="243"/>
      <c r="K251" s="207"/>
      <c r="L251" s="207"/>
      <c r="M251" s="207"/>
      <c r="N251" s="207"/>
      <c r="O251" s="207"/>
      <c r="P251" s="207"/>
      <c r="Q251" s="207"/>
      <c r="R251" s="207"/>
      <c r="S251" s="207"/>
      <c r="T251" s="207"/>
      <c r="U251" s="207"/>
      <c r="V251" s="207"/>
      <c r="W251" s="207"/>
      <c r="X251" s="207"/>
      <c r="Y251" s="207"/>
      <c r="Z251" s="207"/>
      <c r="AA251" s="208"/>
    </row>
    <row r="252" spans="1:27" ht="14.25" customHeight="1">
      <c r="A252" s="242"/>
      <c r="B252" s="243"/>
      <c r="C252" s="244"/>
      <c r="D252" s="243"/>
      <c r="E252" s="243"/>
      <c r="F252" s="243"/>
      <c r="G252" s="243"/>
      <c r="H252" s="243"/>
      <c r="I252" s="243"/>
      <c r="J252" s="243"/>
      <c r="K252" s="207"/>
      <c r="L252" s="207"/>
      <c r="M252" s="207"/>
      <c r="N252" s="207"/>
      <c r="O252" s="207"/>
      <c r="P252" s="207"/>
      <c r="Q252" s="207"/>
      <c r="R252" s="207"/>
      <c r="S252" s="207"/>
      <c r="T252" s="207"/>
      <c r="U252" s="207"/>
      <c r="V252" s="207"/>
      <c r="W252" s="207"/>
      <c r="X252" s="207"/>
      <c r="Y252" s="207"/>
      <c r="Z252" s="207"/>
      <c r="AA252" s="208"/>
    </row>
    <row r="253" spans="1:27" ht="14.25" customHeight="1">
      <c r="A253" s="242"/>
      <c r="B253" s="243"/>
      <c r="C253" s="244"/>
      <c r="D253" s="243"/>
      <c r="E253" s="243"/>
      <c r="F253" s="243"/>
      <c r="G253" s="243"/>
      <c r="H253" s="243"/>
      <c r="I253" s="243"/>
      <c r="J253" s="243"/>
      <c r="K253" s="207"/>
      <c r="L253" s="207"/>
      <c r="M253" s="207"/>
      <c r="N253" s="207"/>
      <c r="O253" s="207"/>
      <c r="P253" s="207"/>
      <c r="Q253" s="207"/>
      <c r="R253" s="207"/>
      <c r="S253" s="207"/>
      <c r="T253" s="207"/>
      <c r="U253" s="207"/>
      <c r="V253" s="207"/>
      <c r="W253" s="207"/>
      <c r="X253" s="207"/>
      <c r="Y253" s="207"/>
      <c r="Z253" s="207"/>
      <c r="AA253" s="208"/>
    </row>
    <row r="254" spans="1:27" ht="14.25" customHeight="1">
      <c r="A254" s="242"/>
      <c r="B254" s="243"/>
      <c r="C254" s="244"/>
      <c r="D254" s="243"/>
      <c r="E254" s="243"/>
      <c r="F254" s="243"/>
      <c r="G254" s="243"/>
      <c r="H254" s="243"/>
      <c r="I254" s="243"/>
      <c r="J254" s="243"/>
      <c r="K254" s="207"/>
      <c r="L254" s="207"/>
      <c r="M254" s="207"/>
      <c r="N254" s="207"/>
      <c r="O254" s="207"/>
      <c r="P254" s="207"/>
      <c r="Q254" s="207"/>
      <c r="R254" s="207"/>
      <c r="S254" s="207"/>
      <c r="T254" s="207"/>
      <c r="U254" s="207"/>
      <c r="V254" s="207"/>
      <c r="W254" s="207"/>
      <c r="X254" s="207"/>
      <c r="Y254" s="207"/>
      <c r="Z254" s="207"/>
      <c r="AA254" s="208"/>
    </row>
    <row r="255" spans="1:27" ht="14.25" customHeight="1">
      <c r="A255" s="242"/>
      <c r="B255" s="243"/>
      <c r="C255" s="244"/>
      <c r="D255" s="243"/>
      <c r="E255" s="243"/>
      <c r="F255" s="243"/>
      <c r="G255" s="243"/>
      <c r="H255" s="243"/>
      <c r="I255" s="243"/>
      <c r="J255" s="243"/>
      <c r="K255" s="207"/>
      <c r="L255" s="207"/>
      <c r="M255" s="207"/>
      <c r="N255" s="207"/>
      <c r="O255" s="207"/>
      <c r="P255" s="207"/>
      <c r="Q255" s="207"/>
      <c r="R255" s="207"/>
      <c r="S255" s="207"/>
      <c r="T255" s="207"/>
      <c r="U255" s="207"/>
      <c r="V255" s="207"/>
      <c r="W255" s="207"/>
      <c r="X255" s="207"/>
      <c r="Y255" s="207"/>
      <c r="Z255" s="207"/>
      <c r="AA255" s="208"/>
    </row>
    <row r="256" spans="1:27" ht="14.25" customHeight="1">
      <c r="A256" s="242"/>
      <c r="B256" s="243"/>
      <c r="C256" s="244"/>
      <c r="D256" s="243"/>
      <c r="E256" s="243"/>
      <c r="F256" s="243"/>
      <c r="G256" s="243"/>
      <c r="H256" s="243"/>
      <c r="I256" s="243"/>
      <c r="J256" s="243"/>
      <c r="K256" s="207"/>
      <c r="L256" s="207"/>
      <c r="M256" s="207"/>
      <c r="N256" s="207"/>
      <c r="O256" s="207"/>
      <c r="P256" s="207"/>
      <c r="Q256" s="207"/>
      <c r="R256" s="207"/>
      <c r="S256" s="207"/>
      <c r="T256" s="207"/>
      <c r="U256" s="207"/>
      <c r="V256" s="207"/>
      <c r="W256" s="207"/>
      <c r="X256" s="207"/>
      <c r="Y256" s="207"/>
      <c r="Z256" s="207"/>
      <c r="AA256" s="208"/>
    </row>
    <row r="257" spans="1:27" ht="14.25" customHeight="1">
      <c r="A257" s="242"/>
      <c r="B257" s="243"/>
      <c r="C257" s="244"/>
      <c r="D257" s="243"/>
      <c r="E257" s="243"/>
      <c r="F257" s="243"/>
      <c r="G257" s="243"/>
      <c r="H257" s="243"/>
      <c r="I257" s="243"/>
      <c r="J257" s="243"/>
      <c r="K257" s="207"/>
      <c r="L257" s="207"/>
      <c r="M257" s="207"/>
      <c r="N257" s="207"/>
      <c r="O257" s="207"/>
      <c r="P257" s="207"/>
      <c r="Q257" s="207"/>
      <c r="R257" s="207"/>
      <c r="S257" s="207"/>
      <c r="T257" s="207"/>
      <c r="U257" s="207"/>
      <c r="V257" s="207"/>
      <c r="W257" s="207"/>
      <c r="X257" s="207"/>
      <c r="Y257" s="207"/>
      <c r="Z257" s="207"/>
      <c r="AA257" s="208"/>
    </row>
    <row r="258" spans="1:27" ht="14.25" customHeight="1">
      <c r="A258" s="242"/>
      <c r="B258" s="243"/>
      <c r="C258" s="244"/>
      <c r="D258" s="243"/>
      <c r="E258" s="243"/>
      <c r="F258" s="243"/>
      <c r="G258" s="243"/>
      <c r="H258" s="243"/>
      <c r="I258" s="243"/>
      <c r="J258" s="243"/>
      <c r="K258" s="207"/>
      <c r="L258" s="207"/>
      <c r="M258" s="207"/>
      <c r="N258" s="207"/>
      <c r="O258" s="207"/>
      <c r="P258" s="207"/>
      <c r="Q258" s="207"/>
      <c r="R258" s="207"/>
      <c r="S258" s="207"/>
      <c r="T258" s="207"/>
      <c r="U258" s="207"/>
      <c r="V258" s="207"/>
      <c r="W258" s="207"/>
      <c r="X258" s="207"/>
      <c r="Y258" s="207"/>
      <c r="Z258" s="207"/>
      <c r="AA258" s="208"/>
    </row>
    <row r="259" spans="1:27" ht="14.25" customHeight="1">
      <c r="A259" s="242"/>
      <c r="B259" s="243"/>
      <c r="C259" s="244"/>
      <c r="D259" s="243"/>
      <c r="E259" s="243"/>
      <c r="F259" s="243"/>
      <c r="G259" s="243"/>
      <c r="H259" s="243"/>
      <c r="I259" s="243"/>
      <c r="J259" s="243"/>
      <c r="K259" s="207"/>
      <c r="L259" s="207"/>
      <c r="M259" s="207"/>
      <c r="N259" s="207"/>
      <c r="O259" s="207"/>
      <c r="P259" s="207"/>
      <c r="Q259" s="207"/>
      <c r="R259" s="207"/>
      <c r="S259" s="207"/>
      <c r="T259" s="207"/>
      <c r="U259" s="207"/>
      <c r="V259" s="207"/>
      <c r="W259" s="207"/>
      <c r="X259" s="207"/>
      <c r="Y259" s="207"/>
      <c r="Z259" s="207"/>
      <c r="AA259" s="208"/>
    </row>
    <row r="260" spans="1:27" ht="14.25" customHeight="1">
      <c r="A260" s="242"/>
      <c r="B260" s="243"/>
      <c r="C260" s="244"/>
      <c r="D260" s="243"/>
      <c r="E260" s="243"/>
      <c r="F260" s="243"/>
      <c r="G260" s="243"/>
      <c r="H260" s="243"/>
      <c r="I260" s="243"/>
      <c r="J260" s="243"/>
      <c r="K260" s="207"/>
      <c r="L260" s="207"/>
      <c r="M260" s="207"/>
      <c r="N260" s="207"/>
      <c r="O260" s="207"/>
      <c r="P260" s="207"/>
      <c r="Q260" s="207"/>
      <c r="R260" s="207"/>
      <c r="S260" s="207"/>
      <c r="T260" s="207"/>
      <c r="U260" s="207"/>
      <c r="V260" s="207"/>
      <c r="W260" s="207"/>
      <c r="X260" s="207"/>
      <c r="Y260" s="207"/>
      <c r="Z260" s="207"/>
      <c r="AA260" s="208"/>
    </row>
    <row r="261" spans="1:27" ht="14.25" customHeight="1">
      <c r="A261" s="242"/>
      <c r="B261" s="243"/>
      <c r="C261" s="244"/>
      <c r="D261" s="243"/>
      <c r="E261" s="243"/>
      <c r="F261" s="243"/>
      <c r="G261" s="243"/>
      <c r="H261" s="243"/>
      <c r="I261" s="243"/>
      <c r="J261" s="243"/>
      <c r="K261" s="207"/>
      <c r="L261" s="207"/>
      <c r="M261" s="207"/>
      <c r="N261" s="207"/>
      <c r="O261" s="207"/>
      <c r="P261" s="207"/>
      <c r="Q261" s="207"/>
      <c r="R261" s="207"/>
      <c r="S261" s="207"/>
      <c r="T261" s="207"/>
      <c r="U261" s="207"/>
      <c r="V261" s="207"/>
      <c r="W261" s="207"/>
      <c r="X261" s="207"/>
      <c r="Y261" s="207"/>
      <c r="Z261" s="207"/>
      <c r="AA261" s="208"/>
    </row>
    <row r="262" spans="1:27" ht="14.25" customHeight="1">
      <c r="A262" s="242"/>
      <c r="B262" s="243"/>
      <c r="C262" s="244"/>
      <c r="D262" s="243"/>
      <c r="E262" s="243"/>
      <c r="F262" s="243"/>
      <c r="G262" s="243"/>
      <c r="H262" s="243"/>
      <c r="I262" s="243"/>
      <c r="J262" s="243"/>
      <c r="K262" s="207"/>
      <c r="L262" s="207"/>
      <c r="M262" s="207"/>
      <c r="N262" s="207"/>
      <c r="O262" s="207"/>
      <c r="P262" s="207"/>
      <c r="Q262" s="207"/>
      <c r="R262" s="207"/>
      <c r="S262" s="207"/>
      <c r="T262" s="207"/>
      <c r="U262" s="207"/>
      <c r="V262" s="207"/>
      <c r="W262" s="207"/>
      <c r="X262" s="207"/>
      <c r="Y262" s="207"/>
      <c r="Z262" s="207"/>
      <c r="AA262" s="208"/>
    </row>
    <row r="263" spans="1:27" ht="14.25" customHeight="1">
      <c r="A263" s="242"/>
      <c r="B263" s="243"/>
      <c r="C263" s="244"/>
      <c r="D263" s="243"/>
      <c r="E263" s="243"/>
      <c r="F263" s="243"/>
      <c r="G263" s="243"/>
      <c r="H263" s="243"/>
      <c r="I263" s="243"/>
      <c r="J263" s="243"/>
      <c r="K263" s="207"/>
      <c r="L263" s="207"/>
      <c r="M263" s="207"/>
      <c r="N263" s="207"/>
      <c r="O263" s="207"/>
      <c r="P263" s="207"/>
      <c r="Q263" s="207"/>
      <c r="R263" s="207"/>
      <c r="S263" s="207"/>
      <c r="T263" s="207"/>
      <c r="U263" s="207"/>
      <c r="V263" s="207"/>
      <c r="W263" s="207"/>
      <c r="X263" s="207"/>
      <c r="Y263" s="207"/>
      <c r="Z263" s="207"/>
      <c r="AA263" s="208"/>
    </row>
    <row r="264" spans="1:27" ht="14.25" customHeight="1">
      <c r="A264" s="242"/>
      <c r="B264" s="243"/>
      <c r="C264" s="244"/>
      <c r="D264" s="243"/>
      <c r="E264" s="243"/>
      <c r="F264" s="243"/>
      <c r="G264" s="243"/>
      <c r="H264" s="243"/>
      <c r="I264" s="243"/>
      <c r="J264" s="243"/>
      <c r="K264" s="207"/>
      <c r="L264" s="207"/>
      <c r="M264" s="207"/>
      <c r="N264" s="207"/>
      <c r="O264" s="207"/>
      <c r="P264" s="207"/>
      <c r="Q264" s="207"/>
      <c r="R264" s="207"/>
      <c r="S264" s="207"/>
      <c r="T264" s="207"/>
      <c r="U264" s="207"/>
      <c r="V264" s="207"/>
      <c r="W264" s="207"/>
      <c r="X264" s="207"/>
      <c r="Y264" s="207"/>
      <c r="Z264" s="207"/>
      <c r="AA264" s="208"/>
    </row>
    <row r="265" spans="1:27" ht="14.25" customHeight="1">
      <c r="A265" s="242"/>
      <c r="B265" s="243"/>
      <c r="C265" s="244"/>
      <c r="D265" s="243"/>
      <c r="E265" s="243"/>
      <c r="F265" s="243"/>
      <c r="G265" s="243"/>
      <c r="H265" s="243"/>
      <c r="I265" s="243"/>
      <c r="J265" s="243"/>
      <c r="K265" s="207"/>
      <c r="L265" s="207"/>
      <c r="M265" s="207"/>
      <c r="N265" s="207"/>
      <c r="O265" s="207"/>
      <c r="P265" s="207"/>
      <c r="Q265" s="207"/>
      <c r="R265" s="207"/>
      <c r="S265" s="207"/>
      <c r="T265" s="207"/>
      <c r="U265" s="207"/>
      <c r="V265" s="207"/>
      <c r="W265" s="207"/>
      <c r="X265" s="207"/>
      <c r="Y265" s="207"/>
      <c r="Z265" s="207"/>
      <c r="AA265" s="208"/>
    </row>
    <row r="266" spans="1:27" ht="14.25" customHeight="1">
      <c r="A266" s="242"/>
      <c r="B266" s="243"/>
      <c r="C266" s="244"/>
      <c r="D266" s="243"/>
      <c r="E266" s="243"/>
      <c r="F266" s="243"/>
      <c r="G266" s="243"/>
      <c r="H266" s="243"/>
      <c r="I266" s="243"/>
      <c r="J266" s="243"/>
      <c r="K266" s="207"/>
      <c r="L266" s="207"/>
      <c r="M266" s="207"/>
      <c r="N266" s="207"/>
      <c r="O266" s="207"/>
      <c r="P266" s="207"/>
      <c r="Q266" s="207"/>
      <c r="R266" s="207"/>
      <c r="S266" s="207"/>
      <c r="T266" s="207"/>
      <c r="U266" s="207"/>
      <c r="V266" s="207"/>
      <c r="W266" s="207"/>
      <c r="X266" s="207"/>
      <c r="Y266" s="207"/>
      <c r="Z266" s="207"/>
      <c r="AA266" s="208"/>
    </row>
    <row r="267" spans="1:27" ht="14.25" customHeight="1">
      <c r="A267" s="242"/>
      <c r="B267" s="243"/>
      <c r="C267" s="244"/>
      <c r="D267" s="243"/>
      <c r="E267" s="243"/>
      <c r="F267" s="243"/>
      <c r="G267" s="243"/>
      <c r="H267" s="243"/>
      <c r="I267" s="243"/>
      <c r="J267" s="243"/>
      <c r="K267" s="207"/>
      <c r="L267" s="207"/>
      <c r="M267" s="207"/>
      <c r="N267" s="207"/>
      <c r="O267" s="207"/>
      <c r="P267" s="207"/>
      <c r="Q267" s="207"/>
      <c r="R267" s="207"/>
      <c r="S267" s="207"/>
      <c r="T267" s="207"/>
      <c r="U267" s="207"/>
      <c r="V267" s="207"/>
      <c r="W267" s="207"/>
      <c r="X267" s="207"/>
      <c r="Y267" s="207"/>
      <c r="Z267" s="207"/>
      <c r="AA267" s="208"/>
    </row>
    <row r="268" spans="1:27" ht="14.25" customHeight="1">
      <c r="A268" s="242"/>
      <c r="B268" s="243"/>
      <c r="C268" s="244"/>
      <c r="D268" s="243"/>
      <c r="E268" s="243"/>
      <c r="F268" s="243"/>
      <c r="G268" s="243"/>
      <c r="H268" s="243"/>
      <c r="I268" s="243"/>
      <c r="J268" s="243"/>
      <c r="K268" s="207"/>
      <c r="L268" s="207"/>
      <c r="M268" s="207"/>
      <c r="N268" s="207"/>
      <c r="O268" s="207"/>
      <c r="P268" s="207"/>
      <c r="Q268" s="207"/>
      <c r="R268" s="207"/>
      <c r="S268" s="207"/>
      <c r="T268" s="207"/>
      <c r="U268" s="207"/>
      <c r="V268" s="207"/>
      <c r="W268" s="207"/>
      <c r="X268" s="207"/>
      <c r="Y268" s="207"/>
      <c r="Z268" s="207"/>
      <c r="AA268" s="208"/>
    </row>
    <row r="269" spans="1:27" ht="14.25" customHeight="1">
      <c r="A269" s="242"/>
      <c r="B269" s="243"/>
      <c r="C269" s="244"/>
      <c r="D269" s="243"/>
      <c r="E269" s="243"/>
      <c r="F269" s="243"/>
      <c r="G269" s="243"/>
      <c r="H269" s="243"/>
      <c r="I269" s="243"/>
      <c r="J269" s="243"/>
      <c r="K269" s="207"/>
      <c r="L269" s="207"/>
      <c r="M269" s="207"/>
      <c r="N269" s="207"/>
      <c r="O269" s="207"/>
      <c r="P269" s="207"/>
      <c r="Q269" s="207"/>
      <c r="R269" s="207"/>
      <c r="S269" s="207"/>
      <c r="T269" s="207"/>
      <c r="U269" s="207"/>
      <c r="V269" s="207"/>
      <c r="W269" s="207"/>
      <c r="X269" s="207"/>
      <c r="Y269" s="207"/>
      <c r="Z269" s="207"/>
      <c r="AA269" s="208"/>
    </row>
    <row r="270" spans="1:27" ht="14.25" customHeight="1">
      <c r="A270" s="242"/>
      <c r="B270" s="243"/>
      <c r="C270" s="244"/>
      <c r="D270" s="243"/>
      <c r="E270" s="243"/>
      <c r="F270" s="243"/>
      <c r="G270" s="243"/>
      <c r="H270" s="243"/>
      <c r="I270" s="243"/>
      <c r="J270" s="243"/>
      <c r="K270" s="207"/>
      <c r="L270" s="207"/>
      <c r="M270" s="207"/>
      <c r="N270" s="207"/>
      <c r="O270" s="207"/>
      <c r="P270" s="207"/>
      <c r="Q270" s="207"/>
      <c r="R270" s="207"/>
      <c r="S270" s="207"/>
      <c r="T270" s="207"/>
      <c r="U270" s="207"/>
      <c r="V270" s="207"/>
      <c r="W270" s="207"/>
      <c r="X270" s="207"/>
      <c r="Y270" s="207"/>
      <c r="Z270" s="207"/>
      <c r="AA270" s="208"/>
    </row>
    <row r="271" spans="1:27" ht="14.25" customHeight="1">
      <c r="A271" s="242"/>
      <c r="B271" s="243"/>
      <c r="C271" s="244"/>
      <c r="D271" s="243"/>
      <c r="E271" s="243"/>
      <c r="F271" s="243"/>
      <c r="G271" s="243"/>
      <c r="H271" s="243"/>
      <c r="I271" s="243"/>
      <c r="J271" s="243"/>
      <c r="K271" s="207"/>
      <c r="L271" s="207"/>
      <c r="M271" s="207"/>
      <c r="N271" s="207"/>
      <c r="O271" s="207"/>
      <c r="P271" s="207"/>
      <c r="Q271" s="207"/>
      <c r="R271" s="207"/>
      <c r="S271" s="207"/>
      <c r="T271" s="207"/>
      <c r="U271" s="207"/>
      <c r="V271" s="207"/>
      <c r="W271" s="207"/>
      <c r="X271" s="207"/>
      <c r="Y271" s="207"/>
      <c r="Z271" s="207"/>
      <c r="AA271" s="208"/>
    </row>
    <row r="272" spans="1:27" ht="14.25" customHeight="1">
      <c r="A272" s="242"/>
      <c r="B272" s="243"/>
      <c r="C272" s="244"/>
      <c r="D272" s="243"/>
      <c r="E272" s="243"/>
      <c r="F272" s="243"/>
      <c r="G272" s="243"/>
      <c r="H272" s="243"/>
      <c r="I272" s="243"/>
      <c r="J272" s="243"/>
      <c r="K272" s="207"/>
      <c r="L272" s="207"/>
      <c r="M272" s="207"/>
      <c r="N272" s="207"/>
      <c r="O272" s="207"/>
      <c r="P272" s="207"/>
      <c r="Q272" s="207"/>
      <c r="R272" s="207"/>
      <c r="S272" s="207"/>
      <c r="T272" s="207"/>
      <c r="U272" s="207"/>
      <c r="V272" s="207"/>
      <c r="W272" s="207"/>
      <c r="X272" s="207"/>
      <c r="Y272" s="207"/>
      <c r="Z272" s="207"/>
      <c r="AA272" s="208"/>
    </row>
    <row r="273" spans="1:27" ht="14.25" customHeight="1">
      <c r="A273" s="242"/>
      <c r="B273" s="243"/>
      <c r="C273" s="244"/>
      <c r="D273" s="243"/>
      <c r="E273" s="243"/>
      <c r="F273" s="243"/>
      <c r="G273" s="243"/>
      <c r="H273" s="243"/>
      <c r="I273" s="243"/>
      <c r="J273" s="243"/>
      <c r="K273" s="207"/>
      <c r="L273" s="207"/>
      <c r="M273" s="207"/>
      <c r="N273" s="207"/>
      <c r="O273" s="207"/>
      <c r="P273" s="207"/>
      <c r="Q273" s="207"/>
      <c r="R273" s="207"/>
      <c r="S273" s="207"/>
      <c r="T273" s="207"/>
      <c r="U273" s="207"/>
      <c r="V273" s="207"/>
      <c r="W273" s="207"/>
      <c r="X273" s="207"/>
      <c r="Y273" s="207"/>
      <c r="Z273" s="207"/>
      <c r="AA273" s="208"/>
    </row>
    <row r="274" spans="1:27" ht="14.25" customHeight="1">
      <c r="A274" s="242"/>
      <c r="B274" s="243"/>
      <c r="C274" s="244"/>
      <c r="D274" s="243"/>
      <c r="E274" s="243"/>
      <c r="F274" s="243"/>
      <c r="G274" s="243"/>
      <c r="H274" s="243"/>
      <c r="I274" s="243"/>
      <c r="J274" s="243"/>
      <c r="K274" s="207"/>
      <c r="L274" s="207"/>
      <c r="M274" s="207"/>
      <c r="N274" s="207"/>
      <c r="O274" s="207"/>
      <c r="P274" s="207"/>
      <c r="Q274" s="207"/>
      <c r="R274" s="207"/>
      <c r="S274" s="207"/>
      <c r="T274" s="207"/>
      <c r="U274" s="207"/>
      <c r="V274" s="207"/>
      <c r="W274" s="207"/>
      <c r="X274" s="207"/>
      <c r="Y274" s="207"/>
      <c r="Z274" s="207"/>
      <c r="AA274" s="208"/>
    </row>
    <row r="275" spans="1:27" ht="14.25" customHeight="1">
      <c r="A275" s="242"/>
      <c r="B275" s="243"/>
      <c r="C275" s="244"/>
      <c r="D275" s="243"/>
      <c r="E275" s="243"/>
      <c r="F275" s="243"/>
      <c r="G275" s="243"/>
      <c r="H275" s="243"/>
      <c r="I275" s="243"/>
      <c r="J275" s="243"/>
      <c r="K275" s="207"/>
      <c r="L275" s="207"/>
      <c r="M275" s="207"/>
      <c r="N275" s="207"/>
      <c r="O275" s="207"/>
      <c r="P275" s="207"/>
      <c r="Q275" s="207"/>
      <c r="R275" s="207"/>
      <c r="S275" s="207"/>
      <c r="T275" s="207"/>
      <c r="U275" s="207"/>
      <c r="V275" s="207"/>
      <c r="W275" s="207"/>
      <c r="X275" s="207"/>
      <c r="Y275" s="207"/>
      <c r="Z275" s="207"/>
      <c r="AA275" s="208"/>
    </row>
    <row r="276" spans="1:27" ht="14.25" customHeight="1">
      <c r="A276" s="242"/>
      <c r="B276" s="243"/>
      <c r="C276" s="244"/>
      <c r="D276" s="243"/>
      <c r="E276" s="243"/>
      <c r="F276" s="243"/>
      <c r="G276" s="243"/>
      <c r="H276" s="243"/>
      <c r="I276" s="243"/>
      <c r="J276" s="243"/>
      <c r="K276" s="207"/>
      <c r="L276" s="207"/>
      <c r="M276" s="207"/>
      <c r="N276" s="207"/>
      <c r="O276" s="207"/>
      <c r="P276" s="207"/>
      <c r="Q276" s="207"/>
      <c r="R276" s="207"/>
      <c r="S276" s="207"/>
      <c r="T276" s="207"/>
      <c r="U276" s="207"/>
      <c r="V276" s="207"/>
      <c r="W276" s="207"/>
      <c r="X276" s="207"/>
      <c r="Y276" s="207"/>
      <c r="Z276" s="207"/>
      <c r="AA276" s="208"/>
    </row>
    <row r="277" spans="1:27" ht="14.25" customHeight="1">
      <c r="A277" s="242"/>
      <c r="B277" s="243"/>
      <c r="C277" s="244"/>
      <c r="D277" s="243"/>
      <c r="E277" s="243"/>
      <c r="F277" s="243"/>
      <c r="G277" s="243"/>
      <c r="H277" s="243"/>
      <c r="I277" s="243"/>
      <c r="J277" s="243"/>
      <c r="K277" s="207"/>
      <c r="L277" s="207"/>
      <c r="M277" s="207"/>
      <c r="N277" s="207"/>
      <c r="O277" s="207"/>
      <c r="P277" s="207"/>
      <c r="Q277" s="207"/>
      <c r="R277" s="207"/>
      <c r="S277" s="207"/>
      <c r="T277" s="207"/>
      <c r="U277" s="207"/>
      <c r="V277" s="207"/>
      <c r="W277" s="207"/>
      <c r="X277" s="207"/>
      <c r="Y277" s="207"/>
      <c r="Z277" s="207"/>
      <c r="AA277" s="208"/>
    </row>
    <row r="278" spans="1:27" ht="14.25" customHeight="1">
      <c r="A278" s="242"/>
      <c r="B278" s="243"/>
      <c r="C278" s="244"/>
      <c r="D278" s="243"/>
      <c r="E278" s="243"/>
      <c r="F278" s="243"/>
      <c r="G278" s="243"/>
      <c r="H278" s="243"/>
      <c r="I278" s="243"/>
      <c r="J278" s="243"/>
      <c r="K278" s="207"/>
      <c r="L278" s="207"/>
      <c r="M278" s="207"/>
      <c r="N278" s="207"/>
      <c r="O278" s="207"/>
      <c r="P278" s="207"/>
      <c r="Q278" s="207"/>
      <c r="R278" s="207"/>
      <c r="S278" s="207"/>
      <c r="T278" s="207"/>
      <c r="U278" s="207"/>
      <c r="V278" s="207"/>
      <c r="W278" s="207"/>
      <c r="X278" s="207"/>
      <c r="Y278" s="207"/>
      <c r="Z278" s="207"/>
      <c r="AA278" s="208"/>
    </row>
    <row r="279" spans="1:27" ht="14.25" customHeight="1">
      <c r="A279" s="242"/>
      <c r="B279" s="243"/>
      <c r="C279" s="244"/>
      <c r="D279" s="243"/>
      <c r="E279" s="243"/>
      <c r="F279" s="243"/>
      <c r="G279" s="243"/>
      <c r="H279" s="243"/>
      <c r="I279" s="243"/>
      <c r="J279" s="243"/>
      <c r="K279" s="207"/>
      <c r="L279" s="207"/>
      <c r="M279" s="207"/>
      <c r="N279" s="207"/>
      <c r="O279" s="207"/>
      <c r="P279" s="207"/>
      <c r="Q279" s="207"/>
      <c r="R279" s="207"/>
      <c r="S279" s="207"/>
      <c r="T279" s="207"/>
      <c r="U279" s="207"/>
      <c r="V279" s="207"/>
      <c r="W279" s="207"/>
      <c r="X279" s="207"/>
      <c r="Y279" s="207"/>
      <c r="Z279" s="207"/>
      <c r="AA279" s="208"/>
    </row>
    <row r="280" spans="1:27" ht="14.25" customHeight="1">
      <c r="A280" s="242"/>
      <c r="B280" s="243"/>
      <c r="C280" s="244"/>
      <c r="D280" s="243"/>
      <c r="E280" s="243"/>
      <c r="F280" s="243"/>
      <c r="G280" s="243"/>
      <c r="H280" s="243"/>
      <c r="I280" s="243"/>
      <c r="J280" s="243"/>
      <c r="K280" s="207"/>
      <c r="L280" s="207"/>
      <c r="M280" s="207"/>
      <c r="N280" s="207"/>
      <c r="O280" s="207"/>
      <c r="P280" s="207"/>
      <c r="Q280" s="207"/>
      <c r="R280" s="207"/>
      <c r="S280" s="207"/>
      <c r="T280" s="207"/>
      <c r="U280" s="207"/>
      <c r="V280" s="207"/>
      <c r="W280" s="207"/>
      <c r="X280" s="207"/>
      <c r="Y280" s="207"/>
      <c r="Z280" s="207"/>
      <c r="AA280" s="208"/>
    </row>
    <row r="281" spans="1:27" ht="14.25" customHeight="1">
      <c r="A281" s="242"/>
      <c r="B281" s="243"/>
      <c r="C281" s="244"/>
      <c r="D281" s="243"/>
      <c r="E281" s="243"/>
      <c r="F281" s="243"/>
      <c r="G281" s="243"/>
      <c r="H281" s="243"/>
      <c r="I281" s="243"/>
      <c r="J281" s="243"/>
      <c r="K281" s="207"/>
      <c r="L281" s="207"/>
      <c r="M281" s="207"/>
      <c r="N281" s="207"/>
      <c r="O281" s="207"/>
      <c r="P281" s="207"/>
      <c r="Q281" s="207"/>
      <c r="R281" s="207"/>
      <c r="S281" s="207"/>
      <c r="T281" s="207"/>
      <c r="U281" s="207"/>
      <c r="V281" s="207"/>
      <c r="W281" s="207"/>
      <c r="X281" s="207"/>
      <c r="Y281" s="207"/>
      <c r="Z281" s="207"/>
      <c r="AA281" s="208"/>
    </row>
    <row r="282" spans="1:27" ht="14.25" customHeight="1">
      <c r="A282" s="242"/>
      <c r="B282" s="243"/>
      <c r="C282" s="244"/>
      <c r="D282" s="243"/>
      <c r="E282" s="243"/>
      <c r="F282" s="243"/>
      <c r="G282" s="243"/>
      <c r="H282" s="243"/>
      <c r="I282" s="243"/>
      <c r="J282" s="243"/>
      <c r="K282" s="207"/>
      <c r="L282" s="207"/>
      <c r="M282" s="207"/>
      <c r="N282" s="207"/>
      <c r="O282" s="207"/>
      <c r="P282" s="207"/>
      <c r="Q282" s="207"/>
      <c r="R282" s="207"/>
      <c r="S282" s="207"/>
      <c r="T282" s="207"/>
      <c r="U282" s="207"/>
      <c r="V282" s="207"/>
      <c r="W282" s="207"/>
      <c r="X282" s="207"/>
      <c r="Y282" s="207"/>
      <c r="Z282" s="207"/>
      <c r="AA282" s="208"/>
    </row>
    <row r="283" spans="1:27" ht="14.25" customHeight="1">
      <c r="A283" s="242"/>
      <c r="B283" s="243"/>
      <c r="C283" s="244"/>
      <c r="D283" s="243"/>
      <c r="E283" s="243"/>
      <c r="F283" s="243"/>
      <c r="G283" s="243"/>
      <c r="H283" s="243"/>
      <c r="I283" s="243"/>
      <c r="J283" s="243"/>
      <c r="K283" s="207"/>
      <c r="L283" s="207"/>
      <c r="M283" s="207"/>
      <c r="N283" s="207"/>
      <c r="O283" s="207"/>
      <c r="P283" s="207"/>
      <c r="Q283" s="207"/>
      <c r="R283" s="207"/>
      <c r="S283" s="207"/>
      <c r="T283" s="207"/>
      <c r="U283" s="207"/>
      <c r="V283" s="207"/>
      <c r="W283" s="207"/>
      <c r="X283" s="207"/>
      <c r="Y283" s="207"/>
      <c r="Z283" s="207"/>
      <c r="AA283" s="208"/>
    </row>
    <row r="284" spans="1:27" ht="14.25" customHeight="1">
      <c r="A284" s="242"/>
      <c r="B284" s="243"/>
      <c r="C284" s="244"/>
      <c r="D284" s="243"/>
      <c r="E284" s="243"/>
      <c r="F284" s="243"/>
      <c r="G284" s="243"/>
      <c r="H284" s="243"/>
      <c r="I284" s="243"/>
      <c r="J284" s="243"/>
      <c r="K284" s="207"/>
      <c r="L284" s="207"/>
      <c r="M284" s="207"/>
      <c r="N284" s="207"/>
      <c r="O284" s="207"/>
      <c r="P284" s="207"/>
      <c r="Q284" s="207"/>
      <c r="R284" s="207"/>
      <c r="S284" s="207"/>
      <c r="T284" s="207"/>
      <c r="U284" s="207"/>
      <c r="V284" s="207"/>
      <c r="W284" s="207"/>
      <c r="X284" s="207"/>
      <c r="Y284" s="207"/>
      <c r="Z284" s="207"/>
      <c r="AA284" s="208"/>
    </row>
    <row r="285" spans="1:27" ht="14.25" customHeight="1">
      <c r="A285" s="242"/>
      <c r="B285" s="243"/>
      <c r="C285" s="244"/>
      <c r="D285" s="243"/>
      <c r="E285" s="243"/>
      <c r="F285" s="243"/>
      <c r="G285" s="243"/>
      <c r="H285" s="243"/>
      <c r="I285" s="243"/>
      <c r="J285" s="243"/>
      <c r="K285" s="207"/>
      <c r="L285" s="207"/>
      <c r="M285" s="207"/>
      <c r="N285" s="207"/>
      <c r="O285" s="207"/>
      <c r="P285" s="207"/>
      <c r="Q285" s="207"/>
      <c r="R285" s="207"/>
      <c r="S285" s="207"/>
      <c r="T285" s="207"/>
      <c r="U285" s="207"/>
      <c r="V285" s="207"/>
      <c r="W285" s="207"/>
      <c r="X285" s="207"/>
      <c r="Y285" s="207"/>
      <c r="Z285" s="207"/>
      <c r="AA285" s="208"/>
    </row>
    <row r="286" spans="1:27" ht="14.25" customHeight="1">
      <c r="A286" s="242"/>
      <c r="B286" s="243"/>
      <c r="C286" s="244"/>
      <c r="D286" s="243"/>
      <c r="E286" s="243"/>
      <c r="F286" s="243"/>
      <c r="G286" s="243"/>
      <c r="H286" s="243"/>
      <c r="I286" s="243"/>
      <c r="J286" s="243"/>
      <c r="K286" s="207"/>
      <c r="L286" s="207"/>
      <c r="M286" s="207"/>
      <c r="N286" s="207"/>
      <c r="O286" s="207"/>
      <c r="P286" s="207"/>
      <c r="Q286" s="207"/>
      <c r="R286" s="207"/>
      <c r="S286" s="207"/>
      <c r="T286" s="207"/>
      <c r="U286" s="207"/>
      <c r="V286" s="207"/>
      <c r="W286" s="207"/>
      <c r="X286" s="207"/>
      <c r="Y286" s="207"/>
      <c r="Z286" s="207"/>
      <c r="AA286" s="208"/>
    </row>
    <row r="287" spans="1:27" ht="14.25" customHeight="1">
      <c r="A287" s="242"/>
      <c r="B287" s="243"/>
      <c r="C287" s="244"/>
      <c r="D287" s="243"/>
      <c r="E287" s="243"/>
      <c r="F287" s="243"/>
      <c r="G287" s="243"/>
      <c r="H287" s="243"/>
      <c r="I287" s="243"/>
      <c r="J287" s="243"/>
      <c r="K287" s="207"/>
      <c r="L287" s="207"/>
      <c r="M287" s="207"/>
      <c r="N287" s="207"/>
      <c r="O287" s="207"/>
      <c r="P287" s="207"/>
      <c r="Q287" s="207"/>
      <c r="R287" s="207"/>
      <c r="S287" s="207"/>
      <c r="T287" s="207"/>
      <c r="U287" s="207"/>
      <c r="V287" s="207"/>
      <c r="W287" s="207"/>
      <c r="X287" s="207"/>
      <c r="Y287" s="207"/>
      <c r="Z287" s="207"/>
      <c r="AA287" s="208"/>
    </row>
    <row r="288" spans="1:27" ht="14.25" customHeight="1">
      <c r="A288" s="242"/>
      <c r="B288" s="243"/>
      <c r="C288" s="244"/>
      <c r="D288" s="243"/>
      <c r="E288" s="243"/>
      <c r="F288" s="243"/>
      <c r="G288" s="243"/>
      <c r="H288" s="243"/>
      <c r="I288" s="243"/>
      <c r="J288" s="243"/>
      <c r="K288" s="207"/>
      <c r="L288" s="207"/>
      <c r="M288" s="207"/>
      <c r="N288" s="207"/>
      <c r="O288" s="207"/>
      <c r="P288" s="207"/>
      <c r="Q288" s="207"/>
      <c r="R288" s="207"/>
      <c r="S288" s="207"/>
      <c r="T288" s="207"/>
      <c r="U288" s="207"/>
      <c r="V288" s="207"/>
      <c r="W288" s="207"/>
      <c r="X288" s="207"/>
      <c r="Y288" s="207"/>
      <c r="Z288" s="207"/>
      <c r="AA288" s="208"/>
    </row>
    <row r="289" spans="1:27" ht="14.25" customHeight="1">
      <c r="A289" s="242"/>
      <c r="B289" s="243"/>
      <c r="C289" s="244"/>
      <c r="D289" s="243"/>
      <c r="E289" s="243"/>
      <c r="F289" s="243"/>
      <c r="G289" s="243"/>
      <c r="H289" s="243"/>
      <c r="I289" s="243"/>
      <c r="J289" s="243"/>
      <c r="K289" s="207"/>
      <c r="L289" s="207"/>
      <c r="M289" s="207"/>
      <c r="N289" s="207"/>
      <c r="O289" s="207"/>
      <c r="P289" s="207"/>
      <c r="Q289" s="207"/>
      <c r="R289" s="207"/>
      <c r="S289" s="207"/>
      <c r="T289" s="207"/>
      <c r="U289" s="207"/>
      <c r="V289" s="207"/>
      <c r="W289" s="207"/>
      <c r="X289" s="207"/>
      <c r="Y289" s="207"/>
      <c r="Z289" s="207"/>
      <c r="AA289" s="208"/>
    </row>
    <row r="290" spans="1:27" ht="14.25" customHeight="1">
      <c r="A290" s="242"/>
      <c r="B290" s="243"/>
      <c r="C290" s="244"/>
      <c r="D290" s="243"/>
      <c r="E290" s="243"/>
      <c r="F290" s="243"/>
      <c r="G290" s="243"/>
      <c r="H290" s="243"/>
      <c r="I290" s="243"/>
      <c r="J290" s="243"/>
      <c r="K290" s="207"/>
      <c r="L290" s="207"/>
      <c r="M290" s="207"/>
      <c r="N290" s="207"/>
      <c r="O290" s="207"/>
      <c r="P290" s="207"/>
      <c r="Q290" s="207"/>
      <c r="R290" s="207"/>
      <c r="S290" s="207"/>
      <c r="T290" s="207"/>
      <c r="U290" s="207"/>
      <c r="V290" s="207"/>
      <c r="W290" s="207"/>
      <c r="X290" s="207"/>
      <c r="Y290" s="207"/>
      <c r="Z290" s="207"/>
      <c r="AA290" s="208"/>
    </row>
    <row r="291" spans="1:27" ht="14.25" customHeight="1">
      <c r="A291" s="242"/>
      <c r="B291" s="243"/>
      <c r="C291" s="244"/>
      <c r="D291" s="243"/>
      <c r="E291" s="243"/>
      <c r="F291" s="243"/>
      <c r="G291" s="243"/>
      <c r="H291" s="243"/>
      <c r="I291" s="243"/>
      <c r="J291" s="243"/>
      <c r="K291" s="207"/>
      <c r="L291" s="207"/>
      <c r="M291" s="207"/>
      <c r="N291" s="207"/>
      <c r="O291" s="207"/>
      <c r="P291" s="207"/>
      <c r="Q291" s="207"/>
      <c r="R291" s="207"/>
      <c r="S291" s="207"/>
      <c r="T291" s="207"/>
      <c r="U291" s="207"/>
      <c r="V291" s="207"/>
      <c r="W291" s="207"/>
      <c r="X291" s="207"/>
      <c r="Y291" s="207"/>
      <c r="Z291" s="207"/>
      <c r="AA291" s="208"/>
    </row>
    <row r="292" spans="1:27" ht="14.25" customHeight="1">
      <c r="A292" s="242"/>
      <c r="B292" s="243"/>
      <c r="C292" s="244"/>
      <c r="D292" s="243"/>
      <c r="E292" s="243"/>
      <c r="F292" s="243"/>
      <c r="G292" s="243"/>
      <c r="H292" s="243"/>
      <c r="I292" s="243"/>
      <c r="J292" s="243"/>
      <c r="K292" s="207"/>
      <c r="L292" s="207"/>
      <c r="M292" s="207"/>
      <c r="N292" s="207"/>
      <c r="O292" s="207"/>
      <c r="P292" s="207"/>
      <c r="Q292" s="207"/>
      <c r="R292" s="207"/>
      <c r="S292" s="207"/>
      <c r="T292" s="207"/>
      <c r="U292" s="207"/>
      <c r="V292" s="207"/>
      <c r="W292" s="207"/>
      <c r="X292" s="207"/>
      <c r="Y292" s="207"/>
      <c r="Z292" s="207"/>
      <c r="AA292" s="208"/>
    </row>
    <row r="293" spans="1:27" ht="14.25" customHeight="1">
      <c r="A293" s="242"/>
      <c r="B293" s="243"/>
      <c r="C293" s="244"/>
      <c r="D293" s="243"/>
      <c r="E293" s="243"/>
      <c r="F293" s="243"/>
      <c r="G293" s="243"/>
      <c r="H293" s="243"/>
      <c r="I293" s="243"/>
      <c r="J293" s="243"/>
      <c r="K293" s="207"/>
      <c r="L293" s="207"/>
      <c r="M293" s="207"/>
      <c r="N293" s="207"/>
      <c r="O293" s="207"/>
      <c r="P293" s="207"/>
      <c r="Q293" s="207"/>
      <c r="R293" s="207"/>
      <c r="S293" s="207"/>
      <c r="T293" s="207"/>
      <c r="U293" s="207"/>
      <c r="V293" s="207"/>
      <c r="W293" s="207"/>
      <c r="X293" s="207"/>
      <c r="Y293" s="207"/>
      <c r="Z293" s="207"/>
      <c r="AA293" s="208"/>
    </row>
    <row r="294" spans="1:27" ht="14.25" customHeight="1">
      <c r="A294" s="242"/>
      <c r="B294" s="243"/>
      <c r="C294" s="244"/>
      <c r="D294" s="243"/>
      <c r="E294" s="243"/>
      <c r="F294" s="243"/>
      <c r="G294" s="243"/>
      <c r="H294" s="243"/>
      <c r="I294" s="243"/>
      <c r="J294" s="243"/>
      <c r="K294" s="207"/>
      <c r="L294" s="207"/>
      <c r="M294" s="207"/>
      <c r="N294" s="207"/>
      <c r="O294" s="207"/>
      <c r="P294" s="207"/>
      <c r="Q294" s="207"/>
      <c r="R294" s="207"/>
      <c r="S294" s="207"/>
      <c r="T294" s="207"/>
      <c r="U294" s="207"/>
      <c r="V294" s="207"/>
      <c r="W294" s="207"/>
      <c r="X294" s="207"/>
      <c r="Y294" s="207"/>
      <c r="Z294" s="207"/>
      <c r="AA294" s="208"/>
    </row>
    <row r="295" spans="1:27" ht="14.25" customHeight="1">
      <c r="A295" s="242"/>
      <c r="B295" s="243"/>
      <c r="C295" s="244"/>
      <c r="D295" s="243"/>
      <c r="E295" s="243"/>
      <c r="F295" s="243"/>
      <c r="G295" s="243"/>
      <c r="H295" s="243"/>
      <c r="I295" s="243"/>
      <c r="J295" s="243"/>
      <c r="K295" s="207"/>
      <c r="L295" s="207"/>
      <c r="M295" s="207"/>
      <c r="N295" s="207"/>
      <c r="O295" s="207"/>
      <c r="P295" s="207"/>
      <c r="Q295" s="207"/>
      <c r="R295" s="207"/>
      <c r="S295" s="207"/>
      <c r="T295" s="207"/>
      <c r="U295" s="207"/>
      <c r="V295" s="207"/>
      <c r="W295" s="207"/>
      <c r="X295" s="207"/>
      <c r="Y295" s="207"/>
      <c r="Z295" s="207"/>
      <c r="AA295" s="208"/>
    </row>
    <row r="296" spans="1:27" ht="14.25" customHeight="1">
      <c r="A296" s="242"/>
      <c r="B296" s="243"/>
      <c r="C296" s="244"/>
      <c r="D296" s="243"/>
      <c r="E296" s="243"/>
      <c r="F296" s="243"/>
      <c r="G296" s="243"/>
      <c r="H296" s="243"/>
      <c r="I296" s="243"/>
      <c r="J296" s="243"/>
      <c r="K296" s="207"/>
      <c r="L296" s="207"/>
      <c r="M296" s="207"/>
      <c r="N296" s="207"/>
      <c r="O296" s="207"/>
      <c r="P296" s="207"/>
      <c r="Q296" s="207"/>
      <c r="R296" s="207"/>
      <c r="S296" s="207"/>
      <c r="T296" s="207"/>
      <c r="U296" s="207"/>
      <c r="V296" s="207"/>
      <c r="W296" s="207"/>
      <c r="X296" s="207"/>
      <c r="Y296" s="207"/>
      <c r="Z296" s="207"/>
      <c r="AA296" s="208"/>
    </row>
    <row r="297" spans="1:27" ht="14.25" customHeight="1">
      <c r="A297" s="242"/>
      <c r="B297" s="243"/>
      <c r="C297" s="244"/>
      <c r="D297" s="243"/>
      <c r="E297" s="243"/>
      <c r="F297" s="243"/>
      <c r="G297" s="243"/>
      <c r="H297" s="243"/>
      <c r="I297" s="243"/>
      <c r="J297" s="243"/>
      <c r="K297" s="207"/>
      <c r="L297" s="207"/>
      <c r="M297" s="207"/>
      <c r="N297" s="207"/>
      <c r="O297" s="207"/>
      <c r="P297" s="207"/>
      <c r="Q297" s="207"/>
      <c r="R297" s="207"/>
      <c r="S297" s="207"/>
      <c r="T297" s="207"/>
      <c r="U297" s="207"/>
      <c r="V297" s="207"/>
      <c r="W297" s="207"/>
      <c r="X297" s="207"/>
      <c r="Y297" s="207"/>
      <c r="Z297" s="207"/>
      <c r="AA297" s="208"/>
    </row>
    <row r="298" spans="1:27" ht="14.25" customHeight="1">
      <c r="A298" s="242"/>
      <c r="B298" s="243"/>
      <c r="C298" s="244"/>
      <c r="D298" s="243"/>
      <c r="E298" s="243"/>
      <c r="F298" s="243"/>
      <c r="G298" s="243"/>
      <c r="H298" s="243"/>
      <c r="I298" s="243"/>
      <c r="J298" s="243"/>
      <c r="K298" s="207"/>
      <c r="L298" s="207"/>
      <c r="M298" s="207"/>
      <c r="N298" s="207"/>
      <c r="O298" s="207"/>
      <c r="P298" s="207"/>
      <c r="Q298" s="207"/>
      <c r="R298" s="207"/>
      <c r="S298" s="207"/>
      <c r="T298" s="207"/>
      <c r="U298" s="207"/>
      <c r="V298" s="207"/>
      <c r="W298" s="207"/>
      <c r="X298" s="207"/>
      <c r="Y298" s="207"/>
      <c r="Z298" s="207"/>
      <c r="AA298" s="208"/>
    </row>
    <row r="299" spans="1:27" ht="14.25" customHeight="1">
      <c r="A299" s="242"/>
      <c r="B299" s="243"/>
      <c r="C299" s="244"/>
      <c r="D299" s="243"/>
      <c r="E299" s="243"/>
      <c r="F299" s="243"/>
      <c r="G299" s="243"/>
      <c r="H299" s="243"/>
      <c r="I299" s="243"/>
      <c r="J299" s="243"/>
      <c r="K299" s="207"/>
      <c r="L299" s="207"/>
      <c r="M299" s="207"/>
      <c r="N299" s="207"/>
      <c r="O299" s="207"/>
      <c r="P299" s="207"/>
      <c r="Q299" s="207"/>
      <c r="R299" s="207"/>
      <c r="S299" s="207"/>
      <c r="T299" s="207"/>
      <c r="U299" s="207"/>
      <c r="V299" s="207"/>
      <c r="W299" s="207"/>
      <c r="X299" s="207"/>
      <c r="Y299" s="207"/>
      <c r="Z299" s="207"/>
      <c r="AA299" s="208"/>
    </row>
    <row r="300" spans="1:27" ht="14.25" customHeight="1">
      <c r="A300" s="242"/>
      <c r="B300" s="243"/>
      <c r="C300" s="244"/>
      <c r="D300" s="243"/>
      <c r="E300" s="243"/>
      <c r="F300" s="243"/>
      <c r="G300" s="243"/>
      <c r="H300" s="243"/>
      <c r="I300" s="243"/>
      <c r="J300" s="243"/>
      <c r="K300" s="207"/>
      <c r="L300" s="207"/>
      <c r="M300" s="207"/>
      <c r="N300" s="207"/>
      <c r="O300" s="207"/>
      <c r="P300" s="207"/>
      <c r="Q300" s="207"/>
      <c r="R300" s="207"/>
      <c r="S300" s="207"/>
      <c r="T300" s="207"/>
      <c r="U300" s="207"/>
      <c r="V300" s="207"/>
      <c r="W300" s="207"/>
      <c r="X300" s="207"/>
      <c r="Y300" s="207"/>
      <c r="Z300" s="207"/>
      <c r="AA300" s="208"/>
    </row>
    <row r="301" spans="1:27" ht="14.25" customHeight="1">
      <c r="A301" s="242"/>
      <c r="B301" s="243"/>
      <c r="C301" s="244"/>
      <c r="D301" s="243"/>
      <c r="E301" s="243"/>
      <c r="F301" s="243"/>
      <c r="G301" s="243"/>
      <c r="H301" s="243"/>
      <c r="I301" s="243"/>
      <c r="J301" s="243"/>
      <c r="K301" s="207"/>
      <c r="L301" s="207"/>
      <c r="M301" s="207"/>
      <c r="N301" s="207"/>
      <c r="O301" s="207"/>
      <c r="P301" s="207"/>
      <c r="Q301" s="207"/>
      <c r="R301" s="207"/>
      <c r="S301" s="207"/>
      <c r="T301" s="207"/>
      <c r="U301" s="207"/>
      <c r="V301" s="207"/>
      <c r="W301" s="207"/>
      <c r="X301" s="207"/>
      <c r="Y301" s="207"/>
      <c r="Z301" s="207"/>
      <c r="AA301" s="208"/>
    </row>
    <row r="302" spans="1:27" ht="14.25" customHeight="1">
      <c r="A302" s="242"/>
      <c r="B302" s="243"/>
      <c r="C302" s="244"/>
      <c r="D302" s="243"/>
      <c r="E302" s="243"/>
      <c r="F302" s="243"/>
      <c r="G302" s="243"/>
      <c r="H302" s="243"/>
      <c r="I302" s="243"/>
      <c r="J302" s="243"/>
      <c r="K302" s="207"/>
      <c r="L302" s="207"/>
      <c r="M302" s="207"/>
      <c r="N302" s="207"/>
      <c r="O302" s="207"/>
      <c r="P302" s="207"/>
      <c r="Q302" s="207"/>
      <c r="R302" s="207"/>
      <c r="S302" s="207"/>
      <c r="T302" s="207"/>
      <c r="U302" s="207"/>
      <c r="V302" s="207"/>
      <c r="W302" s="207"/>
      <c r="X302" s="207"/>
      <c r="Y302" s="207"/>
      <c r="Z302" s="207"/>
      <c r="AA302" s="208"/>
    </row>
    <row r="303" spans="1:27" ht="14.25" customHeight="1">
      <c r="A303" s="242"/>
      <c r="B303" s="243"/>
      <c r="C303" s="244"/>
      <c r="D303" s="243"/>
      <c r="E303" s="243"/>
      <c r="F303" s="243"/>
      <c r="G303" s="243"/>
      <c r="H303" s="243"/>
      <c r="I303" s="243"/>
      <c r="J303" s="243"/>
      <c r="K303" s="207"/>
      <c r="L303" s="207"/>
      <c r="M303" s="207"/>
      <c r="N303" s="207"/>
      <c r="O303" s="207"/>
      <c r="P303" s="207"/>
      <c r="Q303" s="207"/>
      <c r="R303" s="207"/>
      <c r="S303" s="207"/>
      <c r="T303" s="207"/>
      <c r="U303" s="207"/>
      <c r="V303" s="207"/>
      <c r="W303" s="207"/>
      <c r="X303" s="207"/>
      <c r="Y303" s="207"/>
      <c r="Z303" s="207"/>
      <c r="AA303" s="208"/>
    </row>
    <row r="304" spans="1:27" ht="14.25" customHeight="1">
      <c r="A304" s="242"/>
      <c r="B304" s="243"/>
      <c r="C304" s="244"/>
      <c r="D304" s="243"/>
      <c r="E304" s="243"/>
      <c r="F304" s="243"/>
      <c r="G304" s="243"/>
      <c r="H304" s="243"/>
      <c r="I304" s="243"/>
      <c r="J304" s="243"/>
      <c r="K304" s="207"/>
      <c r="L304" s="207"/>
      <c r="M304" s="207"/>
      <c r="N304" s="207"/>
      <c r="O304" s="207"/>
      <c r="P304" s="207"/>
      <c r="Q304" s="207"/>
      <c r="R304" s="207"/>
      <c r="S304" s="207"/>
      <c r="T304" s="207"/>
      <c r="U304" s="207"/>
      <c r="V304" s="207"/>
      <c r="W304" s="207"/>
      <c r="X304" s="207"/>
      <c r="Y304" s="207"/>
      <c r="Z304" s="207"/>
      <c r="AA304" s="208"/>
    </row>
    <row r="305" spans="1:27" ht="14.25" customHeight="1">
      <c r="A305" s="242"/>
      <c r="B305" s="243"/>
      <c r="C305" s="244"/>
      <c r="D305" s="243"/>
      <c r="E305" s="243"/>
      <c r="F305" s="243"/>
      <c r="G305" s="243"/>
      <c r="H305" s="243"/>
      <c r="I305" s="243"/>
      <c r="J305" s="243"/>
      <c r="K305" s="207"/>
      <c r="L305" s="207"/>
      <c r="M305" s="207"/>
      <c r="N305" s="207"/>
      <c r="O305" s="207"/>
      <c r="P305" s="207"/>
      <c r="Q305" s="207"/>
      <c r="R305" s="207"/>
      <c r="S305" s="207"/>
      <c r="T305" s="207"/>
      <c r="U305" s="207"/>
      <c r="V305" s="207"/>
      <c r="W305" s="207"/>
      <c r="X305" s="207"/>
      <c r="Y305" s="207"/>
      <c r="Z305" s="207"/>
      <c r="AA305" s="208"/>
    </row>
    <row r="306" spans="1:27" ht="14.25" customHeight="1">
      <c r="A306" s="242"/>
      <c r="B306" s="243"/>
      <c r="C306" s="244"/>
      <c r="D306" s="243"/>
      <c r="E306" s="243"/>
      <c r="F306" s="243"/>
      <c r="G306" s="243"/>
      <c r="H306" s="243"/>
      <c r="I306" s="243"/>
      <c r="J306" s="243"/>
      <c r="K306" s="207"/>
      <c r="L306" s="207"/>
      <c r="M306" s="207"/>
      <c r="N306" s="207"/>
      <c r="O306" s="207"/>
      <c r="P306" s="207"/>
      <c r="Q306" s="207"/>
      <c r="R306" s="207"/>
      <c r="S306" s="207"/>
      <c r="T306" s="207"/>
      <c r="U306" s="207"/>
      <c r="V306" s="207"/>
      <c r="W306" s="207"/>
      <c r="X306" s="207"/>
      <c r="Y306" s="207"/>
      <c r="Z306" s="207"/>
      <c r="AA306" s="208"/>
    </row>
    <row r="307" spans="1:27" ht="14.25" customHeight="1">
      <c r="A307" s="242"/>
      <c r="B307" s="243"/>
      <c r="C307" s="244"/>
      <c r="D307" s="243"/>
      <c r="E307" s="243"/>
      <c r="F307" s="243"/>
      <c r="G307" s="243"/>
      <c r="H307" s="243"/>
      <c r="I307" s="243"/>
      <c r="J307" s="243"/>
      <c r="K307" s="207"/>
      <c r="L307" s="207"/>
      <c r="M307" s="207"/>
      <c r="N307" s="207"/>
      <c r="O307" s="207"/>
      <c r="P307" s="207"/>
      <c r="Q307" s="207"/>
      <c r="R307" s="207"/>
      <c r="S307" s="207"/>
      <c r="T307" s="207"/>
      <c r="U307" s="207"/>
      <c r="V307" s="207"/>
      <c r="W307" s="207"/>
      <c r="X307" s="207"/>
      <c r="Y307" s="207"/>
      <c r="Z307" s="207"/>
      <c r="AA307" s="208"/>
    </row>
    <row r="308" spans="1:27" ht="14.25" customHeight="1">
      <c r="A308" s="242"/>
      <c r="B308" s="243"/>
      <c r="C308" s="244"/>
      <c r="D308" s="243"/>
      <c r="E308" s="243"/>
      <c r="F308" s="243"/>
      <c r="G308" s="243"/>
      <c r="H308" s="243"/>
      <c r="I308" s="243"/>
      <c r="J308" s="243"/>
      <c r="K308" s="207"/>
      <c r="L308" s="207"/>
      <c r="M308" s="207"/>
      <c r="N308" s="207"/>
      <c r="O308" s="207"/>
      <c r="P308" s="207"/>
      <c r="Q308" s="207"/>
      <c r="R308" s="207"/>
      <c r="S308" s="207"/>
      <c r="T308" s="207"/>
      <c r="U308" s="207"/>
      <c r="V308" s="207"/>
      <c r="W308" s="207"/>
      <c r="X308" s="207"/>
      <c r="Y308" s="207"/>
      <c r="Z308" s="207"/>
      <c r="AA308" s="208"/>
    </row>
    <row r="309" spans="1:27" ht="14.25" customHeight="1">
      <c r="A309" s="242"/>
      <c r="B309" s="243"/>
      <c r="C309" s="244"/>
      <c r="D309" s="243"/>
      <c r="E309" s="243"/>
      <c r="F309" s="243"/>
      <c r="G309" s="243"/>
      <c r="H309" s="243"/>
      <c r="I309" s="243"/>
      <c r="J309" s="243"/>
      <c r="K309" s="207"/>
      <c r="L309" s="207"/>
      <c r="M309" s="207"/>
      <c r="N309" s="207"/>
      <c r="O309" s="207"/>
      <c r="P309" s="207"/>
      <c r="Q309" s="207"/>
      <c r="R309" s="207"/>
      <c r="S309" s="207"/>
      <c r="T309" s="207"/>
      <c r="U309" s="207"/>
      <c r="V309" s="207"/>
      <c r="W309" s="207"/>
      <c r="X309" s="207"/>
      <c r="Y309" s="207"/>
      <c r="Z309" s="207"/>
      <c r="AA309" s="208"/>
    </row>
    <row r="310" spans="1:27" ht="14.25" customHeight="1">
      <c r="A310" s="242"/>
      <c r="B310" s="243"/>
      <c r="C310" s="244"/>
      <c r="D310" s="243"/>
      <c r="E310" s="243"/>
      <c r="F310" s="243"/>
      <c r="G310" s="243"/>
      <c r="H310" s="243"/>
      <c r="I310" s="243"/>
      <c r="J310" s="243"/>
      <c r="K310" s="207"/>
      <c r="L310" s="207"/>
      <c r="M310" s="207"/>
      <c r="N310" s="207"/>
      <c r="O310" s="207"/>
      <c r="P310" s="207"/>
      <c r="Q310" s="207"/>
      <c r="R310" s="207"/>
      <c r="S310" s="207"/>
      <c r="T310" s="207"/>
      <c r="U310" s="207"/>
      <c r="V310" s="207"/>
      <c r="W310" s="207"/>
      <c r="X310" s="207"/>
      <c r="Y310" s="207"/>
      <c r="Z310" s="207"/>
      <c r="AA310" s="208"/>
    </row>
    <row r="311" spans="1:27" ht="14.25" customHeight="1">
      <c r="A311" s="242"/>
      <c r="B311" s="243"/>
      <c r="C311" s="244"/>
      <c r="D311" s="243"/>
      <c r="E311" s="243"/>
      <c r="F311" s="243"/>
      <c r="G311" s="243"/>
      <c r="H311" s="243"/>
      <c r="I311" s="243"/>
      <c r="J311" s="243"/>
      <c r="K311" s="207"/>
      <c r="L311" s="207"/>
      <c r="M311" s="207"/>
      <c r="N311" s="207"/>
      <c r="O311" s="207"/>
      <c r="P311" s="207"/>
      <c r="Q311" s="207"/>
      <c r="R311" s="207"/>
      <c r="S311" s="207"/>
      <c r="T311" s="207"/>
      <c r="U311" s="207"/>
      <c r="V311" s="207"/>
      <c r="W311" s="207"/>
      <c r="X311" s="207"/>
      <c r="Y311" s="207"/>
      <c r="Z311" s="207"/>
      <c r="AA311" s="208"/>
    </row>
    <row r="312" spans="1:27" ht="14.25" customHeight="1">
      <c r="A312" s="242"/>
      <c r="B312" s="243"/>
      <c r="C312" s="244"/>
      <c r="D312" s="243"/>
      <c r="E312" s="243"/>
      <c r="F312" s="243"/>
      <c r="G312" s="243"/>
      <c r="H312" s="243"/>
      <c r="I312" s="243"/>
      <c r="J312" s="243"/>
      <c r="K312" s="207"/>
      <c r="L312" s="207"/>
      <c r="M312" s="207"/>
      <c r="N312" s="207"/>
      <c r="O312" s="207"/>
      <c r="P312" s="207"/>
      <c r="Q312" s="207"/>
      <c r="R312" s="207"/>
      <c r="S312" s="207"/>
      <c r="T312" s="207"/>
      <c r="U312" s="207"/>
      <c r="V312" s="207"/>
      <c r="W312" s="207"/>
      <c r="X312" s="207"/>
      <c r="Y312" s="207"/>
      <c r="Z312" s="207"/>
      <c r="AA312" s="208"/>
    </row>
    <row r="313" spans="1:27" ht="14.25" customHeight="1">
      <c r="A313" s="242"/>
      <c r="B313" s="243"/>
      <c r="C313" s="244"/>
      <c r="D313" s="243"/>
      <c r="E313" s="243"/>
      <c r="F313" s="243"/>
      <c r="G313" s="243"/>
      <c r="H313" s="243"/>
      <c r="I313" s="243"/>
      <c r="J313" s="243"/>
      <c r="K313" s="207"/>
      <c r="L313" s="207"/>
      <c r="M313" s="207"/>
      <c r="N313" s="207"/>
      <c r="O313" s="207"/>
      <c r="P313" s="207"/>
      <c r="Q313" s="207"/>
      <c r="R313" s="207"/>
      <c r="S313" s="207"/>
      <c r="T313" s="207"/>
      <c r="U313" s="207"/>
      <c r="V313" s="207"/>
      <c r="W313" s="207"/>
      <c r="X313" s="207"/>
      <c r="Y313" s="207"/>
      <c r="Z313" s="207"/>
      <c r="AA313" s="208"/>
    </row>
    <row r="314" spans="1:27" ht="14.25" customHeight="1">
      <c r="A314" s="242"/>
      <c r="B314" s="243"/>
      <c r="C314" s="244"/>
      <c r="D314" s="243"/>
      <c r="E314" s="243"/>
      <c r="F314" s="243"/>
      <c r="G314" s="243"/>
      <c r="H314" s="243"/>
      <c r="I314" s="243"/>
      <c r="J314" s="243"/>
      <c r="K314" s="207"/>
      <c r="L314" s="207"/>
      <c r="M314" s="207"/>
      <c r="N314" s="207"/>
      <c r="O314" s="207"/>
      <c r="P314" s="207"/>
      <c r="Q314" s="207"/>
      <c r="R314" s="207"/>
      <c r="S314" s="207"/>
      <c r="T314" s="207"/>
      <c r="U314" s="207"/>
      <c r="V314" s="207"/>
      <c r="W314" s="207"/>
      <c r="X314" s="207"/>
      <c r="Y314" s="207"/>
      <c r="Z314" s="207"/>
      <c r="AA314" s="208"/>
    </row>
    <row r="315" spans="1:27" ht="14.25" customHeight="1">
      <c r="A315" s="242"/>
      <c r="B315" s="243"/>
      <c r="C315" s="244"/>
      <c r="D315" s="243"/>
      <c r="E315" s="243"/>
      <c r="F315" s="243"/>
      <c r="G315" s="243"/>
      <c r="H315" s="243"/>
      <c r="I315" s="243"/>
      <c r="J315" s="243"/>
      <c r="K315" s="207"/>
      <c r="L315" s="207"/>
      <c r="M315" s="207"/>
      <c r="N315" s="207"/>
      <c r="O315" s="207"/>
      <c r="P315" s="207"/>
      <c r="Q315" s="207"/>
      <c r="R315" s="207"/>
      <c r="S315" s="207"/>
      <c r="T315" s="207"/>
      <c r="U315" s="207"/>
      <c r="V315" s="207"/>
      <c r="W315" s="207"/>
      <c r="X315" s="207"/>
      <c r="Y315" s="207"/>
      <c r="Z315" s="207"/>
      <c r="AA315" s="208"/>
    </row>
    <row r="316" spans="1:27" ht="14.25" customHeight="1">
      <c r="A316" s="242"/>
      <c r="B316" s="243"/>
      <c r="C316" s="244"/>
      <c r="D316" s="243"/>
      <c r="E316" s="243"/>
      <c r="F316" s="243"/>
      <c r="G316" s="243"/>
      <c r="H316" s="243"/>
      <c r="I316" s="243"/>
      <c r="J316" s="243"/>
      <c r="K316" s="207"/>
      <c r="L316" s="207"/>
      <c r="M316" s="207"/>
      <c r="N316" s="207"/>
      <c r="O316" s="207"/>
      <c r="P316" s="207"/>
      <c r="Q316" s="207"/>
      <c r="R316" s="207"/>
      <c r="S316" s="207"/>
      <c r="T316" s="207"/>
      <c r="U316" s="207"/>
      <c r="V316" s="207"/>
      <c r="W316" s="207"/>
      <c r="X316" s="207"/>
      <c r="Y316" s="207"/>
      <c r="Z316" s="207"/>
      <c r="AA316" s="208"/>
    </row>
    <row r="317" spans="1:27" ht="14.25" customHeight="1">
      <c r="A317" s="242"/>
      <c r="B317" s="243"/>
      <c r="C317" s="244"/>
      <c r="D317" s="243"/>
      <c r="E317" s="243"/>
      <c r="F317" s="243"/>
      <c r="G317" s="243"/>
      <c r="H317" s="243"/>
      <c r="I317" s="243"/>
      <c r="J317" s="243"/>
      <c r="K317" s="207"/>
      <c r="L317" s="207"/>
      <c r="M317" s="207"/>
      <c r="N317" s="207"/>
      <c r="O317" s="207"/>
      <c r="P317" s="207"/>
      <c r="Q317" s="207"/>
      <c r="R317" s="207"/>
      <c r="S317" s="207"/>
      <c r="T317" s="207"/>
      <c r="U317" s="207"/>
      <c r="V317" s="207"/>
      <c r="W317" s="207"/>
      <c r="X317" s="207"/>
      <c r="Y317" s="207"/>
      <c r="Z317" s="207"/>
      <c r="AA317" s="208"/>
    </row>
    <row r="318" spans="1:27" ht="14.25" customHeight="1">
      <c r="A318" s="242"/>
      <c r="B318" s="243"/>
      <c r="C318" s="244"/>
      <c r="D318" s="243"/>
      <c r="E318" s="243"/>
      <c r="F318" s="243"/>
      <c r="G318" s="243"/>
      <c r="H318" s="243"/>
      <c r="I318" s="243"/>
      <c r="J318" s="243"/>
      <c r="K318" s="207"/>
      <c r="L318" s="207"/>
      <c r="M318" s="207"/>
      <c r="N318" s="207"/>
      <c r="O318" s="207"/>
      <c r="P318" s="207"/>
      <c r="Q318" s="207"/>
      <c r="R318" s="207"/>
      <c r="S318" s="207"/>
      <c r="T318" s="207"/>
      <c r="U318" s="207"/>
      <c r="V318" s="207"/>
      <c r="W318" s="207"/>
      <c r="X318" s="207"/>
      <c r="Y318" s="207"/>
      <c r="Z318" s="207"/>
      <c r="AA318" s="208"/>
    </row>
    <row r="319" spans="1:27" ht="14.25" customHeight="1">
      <c r="A319" s="242"/>
      <c r="B319" s="243"/>
      <c r="C319" s="244"/>
      <c r="D319" s="243"/>
      <c r="E319" s="243"/>
      <c r="F319" s="243"/>
      <c r="G319" s="243"/>
      <c r="H319" s="243"/>
      <c r="I319" s="243"/>
      <c r="J319" s="243"/>
      <c r="K319" s="207"/>
      <c r="L319" s="207"/>
      <c r="M319" s="207"/>
      <c r="N319" s="207"/>
      <c r="O319" s="207"/>
      <c r="P319" s="207"/>
      <c r="Q319" s="207"/>
      <c r="R319" s="207"/>
      <c r="S319" s="207"/>
      <c r="T319" s="207"/>
      <c r="U319" s="207"/>
      <c r="V319" s="207"/>
      <c r="W319" s="207"/>
      <c r="X319" s="207"/>
      <c r="Y319" s="207"/>
      <c r="Z319" s="207"/>
      <c r="AA319" s="208"/>
    </row>
    <row r="320" spans="1:27" ht="14.25" customHeight="1">
      <c r="A320" s="242"/>
      <c r="B320" s="243"/>
      <c r="C320" s="244"/>
      <c r="D320" s="243"/>
      <c r="E320" s="243"/>
      <c r="F320" s="243"/>
      <c r="G320" s="243"/>
      <c r="H320" s="243"/>
      <c r="I320" s="243"/>
      <c r="J320" s="243"/>
      <c r="K320" s="207"/>
      <c r="L320" s="207"/>
      <c r="M320" s="207"/>
      <c r="N320" s="207"/>
      <c r="O320" s="207"/>
      <c r="P320" s="207"/>
      <c r="Q320" s="207"/>
      <c r="R320" s="207"/>
      <c r="S320" s="207"/>
      <c r="T320" s="207"/>
      <c r="U320" s="207"/>
      <c r="V320" s="207"/>
      <c r="W320" s="207"/>
      <c r="X320" s="207"/>
      <c r="Y320" s="207"/>
      <c r="Z320" s="207"/>
      <c r="AA320" s="208"/>
    </row>
    <row r="321" spans="1:27" ht="14.25" customHeight="1">
      <c r="A321" s="242"/>
      <c r="B321" s="243"/>
      <c r="C321" s="244"/>
      <c r="D321" s="243"/>
      <c r="E321" s="243"/>
      <c r="F321" s="243"/>
      <c r="G321" s="243"/>
      <c r="H321" s="243"/>
      <c r="I321" s="243"/>
      <c r="J321" s="243"/>
      <c r="K321" s="207"/>
      <c r="L321" s="207"/>
      <c r="M321" s="207"/>
      <c r="N321" s="207"/>
      <c r="O321" s="207"/>
      <c r="P321" s="207"/>
      <c r="Q321" s="207"/>
      <c r="R321" s="207"/>
      <c r="S321" s="207"/>
      <c r="T321" s="207"/>
      <c r="U321" s="207"/>
      <c r="V321" s="207"/>
      <c r="W321" s="207"/>
      <c r="X321" s="207"/>
      <c r="Y321" s="207"/>
      <c r="Z321" s="207"/>
      <c r="AA321" s="208"/>
    </row>
    <row r="322" spans="1:27" ht="14.25" customHeight="1">
      <c r="A322" s="242"/>
      <c r="B322" s="243"/>
      <c r="C322" s="244"/>
      <c r="D322" s="243"/>
      <c r="E322" s="243"/>
      <c r="F322" s="243"/>
      <c r="G322" s="243"/>
      <c r="H322" s="243"/>
      <c r="I322" s="243"/>
      <c r="J322" s="243"/>
      <c r="K322" s="207"/>
      <c r="L322" s="207"/>
      <c r="M322" s="207"/>
      <c r="N322" s="207"/>
      <c r="O322" s="207"/>
      <c r="P322" s="207"/>
      <c r="Q322" s="207"/>
      <c r="R322" s="207"/>
      <c r="S322" s="207"/>
      <c r="T322" s="207"/>
      <c r="U322" s="207"/>
      <c r="V322" s="207"/>
      <c r="W322" s="207"/>
      <c r="X322" s="207"/>
      <c r="Y322" s="207"/>
      <c r="Z322" s="207"/>
      <c r="AA322" s="208"/>
    </row>
    <row r="323" spans="1:27" ht="14.25" customHeight="1">
      <c r="A323" s="242"/>
      <c r="B323" s="243"/>
      <c r="C323" s="244"/>
      <c r="D323" s="243"/>
      <c r="E323" s="243"/>
      <c r="F323" s="243"/>
      <c r="G323" s="243"/>
      <c r="H323" s="243"/>
      <c r="I323" s="243"/>
      <c r="J323" s="243"/>
      <c r="K323" s="207"/>
      <c r="L323" s="207"/>
      <c r="M323" s="207"/>
      <c r="N323" s="207"/>
      <c r="O323" s="207"/>
      <c r="P323" s="207"/>
      <c r="Q323" s="207"/>
      <c r="R323" s="207"/>
      <c r="S323" s="207"/>
      <c r="T323" s="207"/>
      <c r="U323" s="207"/>
      <c r="V323" s="207"/>
      <c r="W323" s="207"/>
      <c r="X323" s="207"/>
      <c r="Y323" s="207"/>
      <c r="Z323" s="207"/>
      <c r="AA323" s="208"/>
    </row>
    <row r="324" spans="1:27" ht="14.25" customHeight="1">
      <c r="A324" s="242"/>
      <c r="B324" s="243"/>
      <c r="C324" s="244"/>
      <c r="D324" s="243"/>
      <c r="E324" s="243"/>
      <c r="F324" s="243"/>
      <c r="G324" s="243"/>
      <c r="H324" s="243"/>
      <c r="I324" s="243"/>
      <c r="J324" s="243"/>
      <c r="K324" s="207"/>
      <c r="L324" s="207"/>
      <c r="M324" s="207"/>
      <c r="N324" s="207"/>
      <c r="O324" s="207"/>
      <c r="P324" s="207"/>
      <c r="Q324" s="207"/>
      <c r="R324" s="207"/>
      <c r="S324" s="207"/>
      <c r="T324" s="207"/>
      <c r="U324" s="207"/>
      <c r="V324" s="207"/>
      <c r="W324" s="207"/>
      <c r="X324" s="207"/>
      <c r="Y324" s="207"/>
      <c r="Z324" s="207"/>
      <c r="AA324" s="208"/>
    </row>
    <row r="325" spans="1:27" ht="14.25" customHeight="1">
      <c r="A325" s="242"/>
      <c r="B325" s="243"/>
      <c r="C325" s="244"/>
      <c r="D325" s="243"/>
      <c r="E325" s="243"/>
      <c r="F325" s="243"/>
      <c r="G325" s="243"/>
      <c r="H325" s="243"/>
      <c r="I325" s="243"/>
      <c r="J325" s="243"/>
      <c r="K325" s="207"/>
      <c r="L325" s="207"/>
      <c r="M325" s="207"/>
      <c r="N325" s="207"/>
      <c r="O325" s="207"/>
      <c r="P325" s="207"/>
      <c r="Q325" s="207"/>
      <c r="R325" s="207"/>
      <c r="S325" s="207"/>
      <c r="T325" s="207"/>
      <c r="U325" s="207"/>
      <c r="V325" s="207"/>
      <c r="W325" s="207"/>
      <c r="X325" s="207"/>
      <c r="Y325" s="207"/>
      <c r="Z325" s="207"/>
      <c r="AA325" s="208"/>
    </row>
    <row r="326" spans="1:27" ht="14.25" customHeight="1">
      <c r="A326" s="242"/>
      <c r="B326" s="243"/>
      <c r="C326" s="244"/>
      <c r="D326" s="243"/>
      <c r="E326" s="243"/>
      <c r="F326" s="243"/>
      <c r="G326" s="243"/>
      <c r="H326" s="243"/>
      <c r="I326" s="243"/>
      <c r="J326" s="243"/>
      <c r="K326" s="207"/>
      <c r="L326" s="207"/>
      <c r="M326" s="207"/>
      <c r="N326" s="207"/>
      <c r="O326" s="207"/>
      <c r="P326" s="207"/>
      <c r="Q326" s="207"/>
      <c r="R326" s="207"/>
      <c r="S326" s="207"/>
      <c r="T326" s="207"/>
      <c r="U326" s="207"/>
      <c r="V326" s="207"/>
      <c r="W326" s="207"/>
      <c r="X326" s="207"/>
      <c r="Y326" s="207"/>
      <c r="Z326" s="207"/>
      <c r="AA326" s="208"/>
    </row>
    <row r="327" spans="1:27" ht="14.25" customHeight="1">
      <c r="A327" s="242"/>
      <c r="B327" s="243"/>
      <c r="C327" s="244"/>
      <c r="D327" s="243"/>
      <c r="E327" s="243"/>
      <c r="F327" s="243"/>
      <c r="G327" s="243"/>
      <c r="H327" s="243"/>
      <c r="I327" s="243"/>
      <c r="J327" s="243"/>
      <c r="K327" s="207"/>
      <c r="L327" s="207"/>
      <c r="M327" s="207"/>
      <c r="N327" s="207"/>
      <c r="O327" s="207"/>
      <c r="P327" s="207"/>
      <c r="Q327" s="207"/>
      <c r="R327" s="207"/>
      <c r="S327" s="207"/>
      <c r="T327" s="207"/>
      <c r="U327" s="207"/>
      <c r="V327" s="207"/>
      <c r="W327" s="207"/>
      <c r="X327" s="207"/>
      <c r="Y327" s="207"/>
      <c r="Z327" s="207"/>
      <c r="AA327" s="208"/>
    </row>
    <row r="328" spans="1:27" ht="14.25" customHeight="1">
      <c r="A328" s="242"/>
      <c r="B328" s="243"/>
      <c r="C328" s="244"/>
      <c r="D328" s="243"/>
      <c r="E328" s="243"/>
      <c r="F328" s="243"/>
      <c r="G328" s="243"/>
      <c r="H328" s="243"/>
      <c r="I328" s="243"/>
      <c r="J328" s="243"/>
      <c r="K328" s="207"/>
      <c r="L328" s="207"/>
      <c r="M328" s="207"/>
      <c r="N328" s="207"/>
      <c r="O328" s="207"/>
      <c r="P328" s="207"/>
      <c r="Q328" s="207"/>
      <c r="R328" s="207"/>
      <c r="S328" s="207"/>
      <c r="T328" s="207"/>
      <c r="U328" s="207"/>
      <c r="V328" s="207"/>
      <c r="W328" s="207"/>
      <c r="X328" s="207"/>
      <c r="Y328" s="207"/>
      <c r="Z328" s="207"/>
      <c r="AA328" s="208"/>
    </row>
    <row r="329" spans="1:27" ht="14.25" customHeight="1">
      <c r="A329" s="242"/>
      <c r="B329" s="243"/>
      <c r="C329" s="244"/>
      <c r="D329" s="243"/>
      <c r="E329" s="243"/>
      <c r="F329" s="243"/>
      <c r="G329" s="243"/>
      <c r="H329" s="243"/>
      <c r="I329" s="243"/>
      <c r="J329" s="243"/>
      <c r="K329" s="207"/>
      <c r="L329" s="207"/>
      <c r="M329" s="207"/>
      <c r="N329" s="207"/>
      <c r="O329" s="207"/>
      <c r="P329" s="207"/>
      <c r="Q329" s="207"/>
      <c r="R329" s="207"/>
      <c r="S329" s="207"/>
      <c r="T329" s="207"/>
      <c r="U329" s="207"/>
      <c r="V329" s="207"/>
      <c r="W329" s="207"/>
      <c r="X329" s="207"/>
      <c r="Y329" s="207"/>
      <c r="Z329" s="207"/>
      <c r="AA329" s="208"/>
    </row>
    <row r="330" spans="1:27" ht="14.25" customHeight="1">
      <c r="A330" s="242"/>
      <c r="B330" s="243"/>
      <c r="C330" s="244"/>
      <c r="D330" s="243"/>
      <c r="E330" s="243"/>
      <c r="F330" s="243"/>
      <c r="G330" s="243"/>
      <c r="H330" s="243"/>
      <c r="I330" s="243"/>
      <c r="J330" s="243"/>
      <c r="K330" s="207"/>
      <c r="L330" s="207"/>
      <c r="M330" s="207"/>
      <c r="N330" s="207"/>
      <c r="O330" s="207"/>
      <c r="P330" s="207"/>
      <c r="Q330" s="207"/>
      <c r="R330" s="207"/>
      <c r="S330" s="207"/>
      <c r="T330" s="207"/>
      <c r="U330" s="207"/>
      <c r="V330" s="207"/>
      <c r="W330" s="207"/>
      <c r="X330" s="207"/>
      <c r="Y330" s="207"/>
      <c r="Z330" s="207"/>
      <c r="AA330" s="208"/>
    </row>
    <row r="331" spans="1:27" ht="14.25" customHeight="1">
      <c r="A331" s="242"/>
      <c r="B331" s="243"/>
      <c r="C331" s="244"/>
      <c r="D331" s="243"/>
      <c r="E331" s="243"/>
      <c r="F331" s="243"/>
      <c r="G331" s="243"/>
      <c r="H331" s="243"/>
      <c r="I331" s="243"/>
      <c r="J331" s="243"/>
      <c r="K331" s="207"/>
      <c r="L331" s="207"/>
      <c r="M331" s="207"/>
      <c r="N331" s="207"/>
      <c r="O331" s="207"/>
      <c r="P331" s="207"/>
      <c r="Q331" s="207"/>
      <c r="R331" s="207"/>
      <c r="S331" s="207"/>
      <c r="T331" s="207"/>
      <c r="U331" s="207"/>
      <c r="V331" s="207"/>
      <c r="W331" s="207"/>
      <c r="X331" s="207"/>
      <c r="Y331" s="207"/>
      <c r="Z331" s="207"/>
      <c r="AA331" s="208"/>
    </row>
    <row r="332" spans="1:27" ht="14.25" customHeight="1">
      <c r="A332" s="242"/>
      <c r="B332" s="243"/>
      <c r="C332" s="244"/>
      <c r="D332" s="243"/>
      <c r="E332" s="243"/>
      <c r="F332" s="243"/>
      <c r="G332" s="243"/>
      <c r="H332" s="243"/>
      <c r="I332" s="243"/>
      <c r="J332" s="243"/>
      <c r="K332" s="207"/>
      <c r="L332" s="207"/>
      <c r="M332" s="207"/>
      <c r="N332" s="207"/>
      <c r="O332" s="207"/>
      <c r="P332" s="207"/>
      <c r="Q332" s="207"/>
      <c r="R332" s="207"/>
      <c r="S332" s="207"/>
      <c r="T332" s="207"/>
      <c r="U332" s="207"/>
      <c r="V332" s="207"/>
      <c r="W332" s="207"/>
      <c r="X332" s="207"/>
      <c r="Y332" s="207"/>
      <c r="Z332" s="207"/>
      <c r="AA332" s="208"/>
    </row>
    <row r="333" spans="1:27" ht="14.25" customHeight="1">
      <c r="A333" s="242"/>
      <c r="B333" s="243"/>
      <c r="C333" s="244"/>
      <c r="D333" s="243"/>
      <c r="E333" s="243"/>
      <c r="F333" s="243"/>
      <c r="G333" s="243"/>
      <c r="H333" s="243"/>
      <c r="I333" s="243"/>
      <c r="J333" s="243"/>
      <c r="K333" s="207"/>
      <c r="L333" s="207"/>
      <c r="M333" s="207"/>
      <c r="N333" s="207"/>
      <c r="O333" s="207"/>
      <c r="P333" s="207"/>
      <c r="Q333" s="207"/>
      <c r="R333" s="207"/>
      <c r="S333" s="207"/>
      <c r="T333" s="207"/>
      <c r="U333" s="207"/>
      <c r="V333" s="207"/>
      <c r="W333" s="207"/>
      <c r="X333" s="207"/>
      <c r="Y333" s="207"/>
      <c r="Z333" s="207"/>
      <c r="AA333" s="208"/>
    </row>
    <row r="334" spans="1:27" ht="14.25" customHeight="1">
      <c r="A334" s="242"/>
      <c r="B334" s="243"/>
      <c r="C334" s="244"/>
      <c r="D334" s="243"/>
      <c r="E334" s="243"/>
      <c r="F334" s="243"/>
      <c r="G334" s="243"/>
      <c r="H334" s="243"/>
      <c r="I334" s="243"/>
      <c r="J334" s="243"/>
      <c r="K334" s="207"/>
      <c r="L334" s="207"/>
      <c r="M334" s="207"/>
      <c r="N334" s="207"/>
      <c r="O334" s="207"/>
      <c r="P334" s="207"/>
      <c r="Q334" s="207"/>
      <c r="R334" s="207"/>
      <c r="S334" s="207"/>
      <c r="T334" s="207"/>
      <c r="U334" s="207"/>
      <c r="V334" s="207"/>
      <c r="W334" s="207"/>
      <c r="X334" s="207"/>
      <c r="Y334" s="207"/>
      <c r="Z334" s="207"/>
      <c r="AA334" s="208"/>
    </row>
    <row r="335" spans="1:27" ht="14.25" customHeight="1">
      <c r="A335" s="242"/>
      <c r="B335" s="243"/>
      <c r="C335" s="244"/>
      <c r="D335" s="243"/>
      <c r="E335" s="243"/>
      <c r="F335" s="243"/>
      <c r="G335" s="243"/>
      <c r="H335" s="243"/>
      <c r="I335" s="243"/>
      <c r="J335" s="243"/>
      <c r="K335" s="207"/>
      <c r="L335" s="207"/>
      <c r="M335" s="207"/>
      <c r="N335" s="207"/>
      <c r="O335" s="207"/>
      <c r="P335" s="207"/>
      <c r="Q335" s="207"/>
      <c r="R335" s="207"/>
      <c r="S335" s="207"/>
      <c r="T335" s="207"/>
      <c r="U335" s="207"/>
      <c r="V335" s="207"/>
      <c r="W335" s="207"/>
      <c r="X335" s="207"/>
      <c r="Y335" s="207"/>
      <c r="Z335" s="207"/>
      <c r="AA335" s="208"/>
    </row>
    <row r="336" spans="1:27" ht="15.75" customHeight="1">
      <c r="A336" s="242"/>
      <c r="B336" s="243"/>
      <c r="C336" s="244"/>
      <c r="D336" s="243"/>
      <c r="E336" s="243"/>
      <c r="F336" s="243"/>
      <c r="G336" s="243"/>
      <c r="H336" s="243"/>
      <c r="I336" s="243"/>
      <c r="J336" s="243"/>
      <c r="K336" s="207"/>
      <c r="L336" s="207"/>
      <c r="M336" s="207"/>
      <c r="N336" s="207"/>
      <c r="O336" s="207"/>
      <c r="P336" s="207"/>
      <c r="Q336" s="207"/>
      <c r="R336" s="207"/>
      <c r="S336" s="207"/>
      <c r="T336" s="207"/>
      <c r="U336" s="207"/>
      <c r="V336" s="207"/>
      <c r="W336" s="207"/>
      <c r="X336" s="207"/>
      <c r="Y336" s="207"/>
      <c r="Z336" s="207"/>
      <c r="AA336" s="208"/>
    </row>
    <row r="337" spans="1:27" ht="15.75" customHeight="1">
      <c r="A337" s="242"/>
      <c r="B337" s="243"/>
      <c r="C337" s="244"/>
      <c r="D337" s="243"/>
      <c r="E337" s="243"/>
      <c r="F337" s="243"/>
      <c r="G337" s="243"/>
      <c r="H337" s="243"/>
      <c r="I337" s="243"/>
      <c r="J337" s="243"/>
      <c r="K337" s="207"/>
      <c r="L337" s="207"/>
      <c r="M337" s="207"/>
      <c r="N337" s="207"/>
      <c r="O337" s="207"/>
      <c r="P337" s="207"/>
      <c r="Q337" s="207"/>
      <c r="R337" s="207"/>
      <c r="S337" s="207"/>
      <c r="T337" s="207"/>
      <c r="U337" s="207"/>
      <c r="V337" s="207"/>
      <c r="W337" s="207"/>
      <c r="X337" s="207"/>
      <c r="Y337" s="207"/>
      <c r="Z337" s="207"/>
      <c r="AA337" s="208"/>
    </row>
    <row r="338" spans="1:27" ht="15.75" customHeight="1">
      <c r="A338" s="242"/>
      <c r="B338" s="243"/>
      <c r="C338" s="244"/>
      <c r="D338" s="243"/>
      <c r="E338" s="243"/>
      <c r="F338" s="243"/>
      <c r="G338" s="243"/>
      <c r="H338" s="243"/>
      <c r="I338" s="243"/>
      <c r="J338" s="243"/>
      <c r="K338" s="207"/>
      <c r="L338" s="207"/>
      <c r="M338" s="207"/>
      <c r="N338" s="207"/>
      <c r="O338" s="207"/>
      <c r="P338" s="207"/>
      <c r="Q338" s="207"/>
      <c r="R338" s="207"/>
      <c r="S338" s="207"/>
      <c r="T338" s="207"/>
      <c r="U338" s="207"/>
      <c r="V338" s="207"/>
      <c r="W338" s="207"/>
      <c r="X338" s="207"/>
      <c r="Y338" s="207"/>
      <c r="Z338" s="207"/>
      <c r="AA338" s="208"/>
    </row>
    <row r="339" spans="1:27" ht="15.75" customHeight="1">
      <c r="A339" s="242"/>
      <c r="B339" s="243"/>
      <c r="C339" s="244"/>
      <c r="D339" s="243"/>
      <c r="E339" s="243"/>
      <c r="F339" s="243"/>
      <c r="G339" s="243"/>
      <c r="H339" s="243"/>
      <c r="I339" s="243"/>
      <c r="J339" s="243"/>
      <c r="K339" s="207"/>
      <c r="L339" s="207"/>
      <c r="M339" s="207"/>
      <c r="N339" s="207"/>
      <c r="O339" s="207"/>
      <c r="P339" s="207"/>
      <c r="Q339" s="207"/>
      <c r="R339" s="207"/>
      <c r="S339" s="207"/>
      <c r="T339" s="207"/>
      <c r="U339" s="207"/>
      <c r="V339" s="207"/>
      <c r="W339" s="207"/>
      <c r="X339" s="207"/>
      <c r="Y339" s="207"/>
      <c r="Z339" s="207"/>
      <c r="AA339" s="208"/>
    </row>
    <row r="340" spans="1:27" ht="15.75" customHeight="1">
      <c r="A340" s="242"/>
      <c r="B340" s="243"/>
      <c r="C340" s="244"/>
      <c r="D340" s="243"/>
      <c r="E340" s="243"/>
      <c r="F340" s="243"/>
      <c r="G340" s="243"/>
      <c r="H340" s="243"/>
      <c r="I340" s="243"/>
      <c r="J340" s="243"/>
      <c r="K340" s="207"/>
      <c r="L340" s="207"/>
      <c r="M340" s="207"/>
      <c r="N340" s="207"/>
      <c r="O340" s="207"/>
      <c r="P340" s="207"/>
      <c r="Q340" s="207"/>
      <c r="R340" s="207"/>
      <c r="S340" s="207"/>
      <c r="T340" s="207"/>
      <c r="U340" s="207"/>
      <c r="V340" s="207"/>
      <c r="W340" s="207"/>
      <c r="X340" s="207"/>
      <c r="Y340" s="207"/>
      <c r="Z340" s="207"/>
      <c r="AA340" s="208"/>
    </row>
    <row r="341" spans="1:27" ht="15.75" customHeight="1">
      <c r="A341" s="242"/>
      <c r="B341" s="243"/>
      <c r="C341" s="244"/>
      <c r="D341" s="243"/>
      <c r="E341" s="243"/>
      <c r="F341" s="243"/>
      <c r="G341" s="243"/>
      <c r="H341" s="243"/>
      <c r="I341" s="243"/>
      <c r="J341" s="243"/>
      <c r="K341" s="207"/>
      <c r="L341" s="207"/>
      <c r="M341" s="207"/>
      <c r="N341" s="207"/>
      <c r="O341" s="207"/>
      <c r="P341" s="207"/>
      <c r="Q341" s="207"/>
      <c r="R341" s="207"/>
      <c r="S341" s="207"/>
      <c r="T341" s="207"/>
      <c r="U341" s="207"/>
      <c r="V341" s="207"/>
      <c r="W341" s="207"/>
      <c r="X341" s="207"/>
      <c r="Y341" s="207"/>
      <c r="Z341" s="207"/>
      <c r="AA341" s="208"/>
    </row>
    <row r="342" spans="1:27" ht="15.75" customHeight="1">
      <c r="A342" s="242"/>
      <c r="B342" s="243"/>
      <c r="C342" s="244"/>
      <c r="D342" s="243"/>
      <c r="E342" s="243"/>
      <c r="F342" s="243"/>
      <c r="G342" s="243"/>
      <c r="H342" s="243"/>
      <c r="I342" s="243"/>
      <c r="J342" s="243"/>
      <c r="K342" s="207"/>
      <c r="L342" s="207"/>
      <c r="M342" s="207"/>
      <c r="N342" s="207"/>
      <c r="O342" s="207"/>
      <c r="P342" s="207"/>
      <c r="Q342" s="207"/>
      <c r="R342" s="207"/>
      <c r="S342" s="207"/>
      <c r="T342" s="207"/>
      <c r="U342" s="207"/>
      <c r="V342" s="207"/>
      <c r="W342" s="207"/>
      <c r="X342" s="207"/>
      <c r="Y342" s="207"/>
      <c r="Z342" s="207"/>
      <c r="AA342" s="208"/>
    </row>
    <row r="343" spans="1:27" ht="15.75" customHeight="1">
      <c r="A343" s="242"/>
      <c r="B343" s="243"/>
      <c r="C343" s="244"/>
      <c r="D343" s="243"/>
      <c r="E343" s="243"/>
      <c r="F343" s="243"/>
      <c r="G343" s="243"/>
      <c r="H343" s="243"/>
      <c r="I343" s="243"/>
      <c r="J343" s="243"/>
      <c r="K343" s="207"/>
      <c r="L343" s="207"/>
      <c r="M343" s="207"/>
      <c r="N343" s="207"/>
      <c r="O343" s="207"/>
      <c r="P343" s="207"/>
      <c r="Q343" s="207"/>
      <c r="R343" s="207"/>
      <c r="S343" s="207"/>
      <c r="T343" s="207"/>
      <c r="U343" s="207"/>
      <c r="V343" s="207"/>
      <c r="W343" s="207"/>
      <c r="X343" s="207"/>
      <c r="Y343" s="207"/>
      <c r="Z343" s="207"/>
      <c r="AA343" s="208"/>
    </row>
    <row r="344" spans="1:27" ht="15.75" customHeight="1">
      <c r="A344" s="242"/>
      <c r="B344" s="243"/>
      <c r="C344" s="244"/>
      <c r="D344" s="243"/>
      <c r="E344" s="243"/>
      <c r="F344" s="243"/>
      <c r="G344" s="243"/>
      <c r="H344" s="243"/>
      <c r="I344" s="243"/>
      <c r="J344" s="243"/>
      <c r="K344" s="207"/>
      <c r="L344" s="207"/>
      <c r="M344" s="207"/>
      <c r="N344" s="207"/>
      <c r="O344" s="207"/>
      <c r="P344" s="207"/>
      <c r="Q344" s="207"/>
      <c r="R344" s="207"/>
      <c r="S344" s="207"/>
      <c r="T344" s="207"/>
      <c r="U344" s="207"/>
      <c r="V344" s="207"/>
      <c r="W344" s="207"/>
      <c r="X344" s="207"/>
      <c r="Y344" s="207"/>
      <c r="Z344" s="207"/>
      <c r="AA344" s="208"/>
    </row>
    <row r="345" spans="1:27" ht="15.75" customHeight="1">
      <c r="A345" s="242"/>
      <c r="B345" s="243"/>
      <c r="C345" s="244"/>
      <c r="D345" s="243"/>
      <c r="E345" s="243"/>
      <c r="F345" s="243"/>
      <c r="G345" s="243"/>
      <c r="H345" s="243"/>
      <c r="I345" s="243"/>
      <c r="J345" s="243"/>
      <c r="K345" s="207"/>
      <c r="L345" s="207"/>
      <c r="M345" s="207"/>
      <c r="N345" s="207"/>
      <c r="O345" s="207"/>
      <c r="P345" s="207"/>
      <c r="Q345" s="207"/>
      <c r="R345" s="207"/>
      <c r="S345" s="207"/>
      <c r="T345" s="207"/>
      <c r="U345" s="207"/>
      <c r="V345" s="207"/>
      <c r="W345" s="207"/>
      <c r="X345" s="207"/>
      <c r="Y345" s="207"/>
      <c r="Z345" s="207"/>
      <c r="AA345" s="208"/>
    </row>
    <row r="346" spans="1:27" ht="15.75" customHeight="1">
      <c r="A346" s="242"/>
      <c r="B346" s="243"/>
      <c r="C346" s="244"/>
      <c r="D346" s="243"/>
      <c r="E346" s="243"/>
      <c r="F346" s="243"/>
      <c r="G346" s="243"/>
      <c r="H346" s="243"/>
      <c r="I346" s="243"/>
      <c r="J346" s="243"/>
      <c r="K346" s="207"/>
      <c r="L346" s="207"/>
      <c r="M346" s="207"/>
      <c r="N346" s="207"/>
      <c r="O346" s="207"/>
      <c r="P346" s="207"/>
      <c r="Q346" s="207"/>
      <c r="R346" s="207"/>
      <c r="S346" s="207"/>
      <c r="T346" s="207"/>
      <c r="U346" s="207"/>
      <c r="V346" s="207"/>
      <c r="W346" s="207"/>
      <c r="X346" s="207"/>
      <c r="Y346" s="207"/>
      <c r="Z346" s="207"/>
      <c r="AA346" s="208"/>
    </row>
    <row r="347" spans="1:27" ht="15.75" customHeight="1">
      <c r="A347" s="242"/>
      <c r="B347" s="243"/>
      <c r="C347" s="244"/>
      <c r="D347" s="243"/>
      <c r="E347" s="243"/>
      <c r="F347" s="243"/>
      <c r="G347" s="243"/>
      <c r="H347" s="243"/>
      <c r="I347" s="243"/>
      <c r="J347" s="243"/>
      <c r="K347" s="207"/>
      <c r="L347" s="207"/>
      <c r="M347" s="207"/>
      <c r="N347" s="207"/>
      <c r="O347" s="207"/>
      <c r="P347" s="207"/>
      <c r="Q347" s="207"/>
      <c r="R347" s="207"/>
      <c r="S347" s="207"/>
      <c r="T347" s="207"/>
      <c r="U347" s="207"/>
      <c r="V347" s="207"/>
      <c r="W347" s="207"/>
      <c r="X347" s="207"/>
      <c r="Y347" s="207"/>
      <c r="Z347" s="207"/>
      <c r="AA347" s="208"/>
    </row>
    <row r="348" spans="1:27" ht="15.75" customHeight="1">
      <c r="A348" s="242"/>
      <c r="B348" s="243"/>
      <c r="C348" s="244"/>
      <c r="D348" s="243"/>
      <c r="E348" s="243"/>
      <c r="F348" s="243"/>
      <c r="G348" s="243"/>
      <c r="H348" s="243"/>
      <c r="I348" s="243"/>
      <c r="J348" s="243"/>
      <c r="K348" s="207"/>
      <c r="L348" s="207"/>
      <c r="M348" s="207"/>
      <c r="N348" s="207"/>
      <c r="O348" s="207"/>
      <c r="P348" s="207"/>
      <c r="Q348" s="207"/>
      <c r="R348" s="207"/>
      <c r="S348" s="207"/>
      <c r="T348" s="207"/>
      <c r="U348" s="207"/>
      <c r="V348" s="207"/>
      <c r="W348" s="207"/>
      <c r="X348" s="207"/>
      <c r="Y348" s="207"/>
      <c r="Z348" s="207"/>
      <c r="AA348" s="208"/>
    </row>
    <row r="349" spans="1:27" ht="15.75" customHeight="1">
      <c r="A349" s="242"/>
      <c r="B349" s="243"/>
      <c r="C349" s="244"/>
      <c r="D349" s="243"/>
      <c r="E349" s="243"/>
      <c r="F349" s="243"/>
      <c r="G349" s="243"/>
      <c r="H349" s="243"/>
      <c r="I349" s="243"/>
      <c r="J349" s="243"/>
      <c r="K349" s="207"/>
      <c r="L349" s="207"/>
      <c r="M349" s="207"/>
      <c r="N349" s="207"/>
      <c r="O349" s="207"/>
      <c r="P349" s="207"/>
      <c r="Q349" s="207"/>
      <c r="R349" s="207"/>
      <c r="S349" s="207"/>
      <c r="T349" s="207"/>
      <c r="U349" s="207"/>
      <c r="V349" s="207"/>
      <c r="W349" s="207"/>
      <c r="X349" s="207"/>
      <c r="Y349" s="207"/>
      <c r="Z349" s="207"/>
      <c r="AA349" s="208"/>
    </row>
    <row r="350" spans="1:27" ht="15.75" customHeight="1">
      <c r="A350" s="242"/>
      <c r="B350" s="243"/>
      <c r="C350" s="244"/>
      <c r="D350" s="243"/>
      <c r="E350" s="243"/>
      <c r="F350" s="243"/>
      <c r="G350" s="243"/>
      <c r="H350" s="243"/>
      <c r="I350" s="243"/>
      <c r="J350" s="243"/>
      <c r="K350" s="207"/>
      <c r="L350" s="207"/>
      <c r="M350" s="207"/>
      <c r="N350" s="207"/>
      <c r="O350" s="207"/>
      <c r="P350" s="207"/>
      <c r="Q350" s="207"/>
      <c r="R350" s="207"/>
      <c r="S350" s="207"/>
      <c r="T350" s="207"/>
      <c r="U350" s="207"/>
      <c r="V350" s="207"/>
      <c r="W350" s="207"/>
      <c r="X350" s="207"/>
      <c r="Y350" s="207"/>
      <c r="Z350" s="207"/>
      <c r="AA350" s="208"/>
    </row>
    <row r="351" spans="1:27" ht="15.75" customHeight="1">
      <c r="A351" s="242"/>
      <c r="B351" s="243"/>
      <c r="C351" s="244"/>
      <c r="D351" s="243"/>
      <c r="E351" s="243"/>
      <c r="F351" s="243"/>
      <c r="G351" s="243"/>
      <c r="H351" s="243"/>
      <c r="I351" s="243"/>
      <c r="J351" s="243"/>
      <c r="K351" s="207"/>
      <c r="L351" s="207"/>
      <c r="M351" s="207"/>
      <c r="N351" s="207"/>
      <c r="O351" s="207"/>
      <c r="P351" s="207"/>
      <c r="Q351" s="207"/>
      <c r="R351" s="207"/>
      <c r="S351" s="207"/>
      <c r="T351" s="207"/>
      <c r="U351" s="207"/>
      <c r="V351" s="207"/>
      <c r="W351" s="207"/>
      <c r="X351" s="207"/>
      <c r="Y351" s="207"/>
      <c r="Z351" s="207"/>
      <c r="AA351" s="208"/>
    </row>
    <row r="352" spans="1:27" ht="15.75" customHeight="1">
      <c r="A352" s="242"/>
      <c r="B352" s="243"/>
      <c r="C352" s="244"/>
      <c r="D352" s="243"/>
      <c r="E352" s="243"/>
      <c r="F352" s="243"/>
      <c r="G352" s="243"/>
      <c r="H352" s="243"/>
      <c r="I352" s="243"/>
      <c r="J352" s="243"/>
      <c r="K352" s="207"/>
      <c r="L352" s="207"/>
      <c r="M352" s="207"/>
      <c r="N352" s="207"/>
      <c r="O352" s="207"/>
      <c r="P352" s="207"/>
      <c r="Q352" s="207"/>
      <c r="R352" s="207"/>
      <c r="S352" s="207"/>
      <c r="T352" s="207"/>
      <c r="U352" s="207"/>
      <c r="V352" s="207"/>
      <c r="W352" s="207"/>
      <c r="X352" s="207"/>
      <c r="Y352" s="207"/>
      <c r="Z352" s="207"/>
      <c r="AA352" s="208"/>
    </row>
    <row r="353" spans="1:27" ht="15.75" customHeight="1">
      <c r="A353" s="242"/>
      <c r="B353" s="243"/>
      <c r="C353" s="244"/>
      <c r="D353" s="243"/>
      <c r="E353" s="243"/>
      <c r="F353" s="243"/>
      <c r="G353" s="243"/>
      <c r="H353" s="243"/>
      <c r="I353" s="243"/>
      <c r="J353" s="243"/>
      <c r="K353" s="207"/>
      <c r="L353" s="207"/>
      <c r="M353" s="207"/>
      <c r="N353" s="207"/>
      <c r="O353" s="207"/>
      <c r="P353" s="207"/>
      <c r="Q353" s="207"/>
      <c r="R353" s="207"/>
      <c r="S353" s="207"/>
      <c r="T353" s="207"/>
      <c r="U353" s="207"/>
      <c r="V353" s="207"/>
      <c r="W353" s="207"/>
      <c r="X353" s="207"/>
      <c r="Y353" s="207"/>
      <c r="Z353" s="207"/>
      <c r="AA353" s="208"/>
    </row>
    <row r="354" spans="1:27" ht="15.75" customHeight="1">
      <c r="A354" s="242"/>
      <c r="B354" s="243"/>
      <c r="C354" s="244"/>
      <c r="D354" s="243"/>
      <c r="E354" s="243"/>
      <c r="F354" s="243"/>
      <c r="G354" s="243"/>
      <c r="H354" s="243"/>
      <c r="I354" s="243"/>
      <c r="J354" s="243"/>
      <c r="K354" s="207"/>
      <c r="L354" s="207"/>
      <c r="M354" s="207"/>
      <c r="N354" s="207"/>
      <c r="O354" s="207"/>
      <c r="P354" s="207"/>
      <c r="Q354" s="207"/>
      <c r="R354" s="207"/>
      <c r="S354" s="207"/>
      <c r="T354" s="207"/>
      <c r="U354" s="207"/>
      <c r="V354" s="207"/>
      <c r="W354" s="207"/>
      <c r="X354" s="207"/>
      <c r="Y354" s="207"/>
      <c r="Z354" s="207"/>
      <c r="AA354" s="208"/>
    </row>
    <row r="355" spans="1:27" ht="15.75" customHeight="1">
      <c r="A355" s="242"/>
      <c r="B355" s="243"/>
      <c r="C355" s="244"/>
      <c r="D355" s="243"/>
      <c r="E355" s="243"/>
      <c r="F355" s="243"/>
      <c r="G355" s="243"/>
      <c r="H355" s="243"/>
      <c r="I355" s="243"/>
      <c r="J355" s="243"/>
      <c r="K355" s="207"/>
      <c r="L355" s="207"/>
      <c r="M355" s="207"/>
      <c r="N355" s="207"/>
      <c r="O355" s="207"/>
      <c r="P355" s="207"/>
      <c r="Q355" s="207"/>
      <c r="R355" s="207"/>
      <c r="S355" s="207"/>
      <c r="T355" s="207"/>
      <c r="U355" s="207"/>
      <c r="V355" s="207"/>
      <c r="W355" s="207"/>
      <c r="X355" s="207"/>
      <c r="Y355" s="207"/>
      <c r="Z355" s="207"/>
      <c r="AA355" s="208"/>
    </row>
    <row r="356" spans="1:27" ht="15.75" customHeight="1">
      <c r="A356" s="242"/>
      <c r="B356" s="243"/>
      <c r="C356" s="244"/>
      <c r="D356" s="243"/>
      <c r="E356" s="243"/>
      <c r="F356" s="243"/>
      <c r="G356" s="243"/>
      <c r="H356" s="243"/>
      <c r="I356" s="243"/>
      <c r="J356" s="243"/>
      <c r="K356" s="207"/>
      <c r="L356" s="207"/>
      <c r="M356" s="207"/>
      <c r="N356" s="207"/>
      <c r="O356" s="207"/>
      <c r="P356" s="207"/>
      <c r="Q356" s="207"/>
      <c r="R356" s="207"/>
      <c r="S356" s="207"/>
      <c r="T356" s="207"/>
      <c r="U356" s="207"/>
      <c r="V356" s="207"/>
      <c r="W356" s="207"/>
      <c r="X356" s="207"/>
      <c r="Y356" s="207"/>
      <c r="Z356" s="207"/>
      <c r="AA356" s="208"/>
    </row>
    <row r="357" spans="1:27" ht="15.75" customHeight="1">
      <c r="A357" s="242"/>
      <c r="B357" s="243"/>
      <c r="C357" s="244"/>
      <c r="D357" s="243"/>
      <c r="E357" s="243"/>
      <c r="F357" s="243"/>
      <c r="G357" s="243"/>
      <c r="H357" s="243"/>
      <c r="I357" s="243"/>
      <c r="J357" s="243"/>
      <c r="K357" s="207"/>
      <c r="L357" s="207"/>
      <c r="M357" s="207"/>
      <c r="N357" s="207"/>
      <c r="O357" s="207"/>
      <c r="P357" s="207"/>
      <c r="Q357" s="207"/>
      <c r="R357" s="207"/>
      <c r="S357" s="207"/>
      <c r="T357" s="207"/>
      <c r="U357" s="207"/>
      <c r="V357" s="207"/>
      <c r="W357" s="207"/>
      <c r="X357" s="207"/>
      <c r="Y357" s="207"/>
      <c r="Z357" s="207"/>
      <c r="AA357" s="208"/>
    </row>
    <row r="358" spans="1:27" ht="15.75" customHeight="1">
      <c r="A358" s="242"/>
      <c r="B358" s="243"/>
      <c r="C358" s="244"/>
      <c r="D358" s="243"/>
      <c r="E358" s="243"/>
      <c r="F358" s="243"/>
      <c r="G358" s="243"/>
      <c r="H358" s="243"/>
      <c r="I358" s="243"/>
      <c r="J358" s="243"/>
      <c r="K358" s="207"/>
      <c r="L358" s="207"/>
      <c r="M358" s="207"/>
      <c r="N358" s="207"/>
      <c r="O358" s="207"/>
      <c r="P358" s="207"/>
      <c r="Q358" s="207"/>
      <c r="R358" s="207"/>
      <c r="S358" s="207"/>
      <c r="T358" s="207"/>
      <c r="U358" s="207"/>
      <c r="V358" s="207"/>
      <c r="W358" s="207"/>
      <c r="X358" s="207"/>
      <c r="Y358" s="207"/>
      <c r="Z358" s="207"/>
      <c r="AA358" s="208"/>
    </row>
    <row r="359" spans="1:27" ht="15.75" customHeight="1">
      <c r="A359" s="242"/>
      <c r="B359" s="243"/>
      <c r="C359" s="244"/>
      <c r="D359" s="243"/>
      <c r="E359" s="243"/>
      <c r="F359" s="243"/>
      <c r="G359" s="243"/>
      <c r="H359" s="243"/>
      <c r="I359" s="243"/>
      <c r="J359" s="243"/>
      <c r="K359" s="207"/>
      <c r="L359" s="207"/>
      <c r="M359" s="207"/>
      <c r="N359" s="207"/>
      <c r="O359" s="207"/>
      <c r="P359" s="207"/>
      <c r="Q359" s="207"/>
      <c r="R359" s="207"/>
      <c r="S359" s="207"/>
      <c r="T359" s="207"/>
      <c r="U359" s="207"/>
      <c r="V359" s="207"/>
      <c r="W359" s="207"/>
      <c r="X359" s="207"/>
      <c r="Y359" s="207"/>
      <c r="Z359" s="207"/>
      <c r="AA359" s="208"/>
    </row>
    <row r="360" spans="1:27" ht="15.75" customHeight="1">
      <c r="A360" s="242"/>
      <c r="B360" s="243"/>
      <c r="C360" s="244"/>
      <c r="D360" s="243"/>
      <c r="E360" s="243"/>
      <c r="F360" s="243"/>
      <c r="G360" s="243"/>
      <c r="H360" s="243"/>
      <c r="I360" s="243"/>
      <c r="J360" s="243"/>
      <c r="K360" s="207"/>
      <c r="L360" s="207"/>
      <c r="M360" s="207"/>
      <c r="N360" s="207"/>
      <c r="O360" s="207"/>
      <c r="P360" s="207"/>
      <c r="Q360" s="207"/>
      <c r="R360" s="207"/>
      <c r="S360" s="207"/>
      <c r="T360" s="207"/>
      <c r="U360" s="207"/>
      <c r="V360" s="207"/>
      <c r="W360" s="207"/>
      <c r="X360" s="207"/>
      <c r="Y360" s="207"/>
      <c r="Z360" s="207"/>
      <c r="AA360" s="208"/>
    </row>
    <row r="361" spans="1:27" ht="15.75" customHeight="1">
      <c r="A361" s="242"/>
      <c r="B361" s="243"/>
      <c r="C361" s="244"/>
      <c r="D361" s="243"/>
      <c r="E361" s="243"/>
      <c r="F361" s="243"/>
      <c r="G361" s="243"/>
      <c r="H361" s="243"/>
      <c r="I361" s="243"/>
      <c r="J361" s="243"/>
      <c r="K361" s="207"/>
      <c r="L361" s="207"/>
      <c r="M361" s="207"/>
      <c r="N361" s="207"/>
      <c r="O361" s="207"/>
      <c r="P361" s="207"/>
      <c r="Q361" s="207"/>
      <c r="R361" s="207"/>
      <c r="S361" s="207"/>
      <c r="T361" s="207"/>
      <c r="U361" s="207"/>
      <c r="V361" s="207"/>
      <c r="W361" s="207"/>
      <c r="X361" s="207"/>
      <c r="Y361" s="207"/>
      <c r="Z361" s="207"/>
      <c r="AA361" s="208"/>
    </row>
    <row r="362" spans="1:27" ht="15.75" customHeight="1">
      <c r="A362" s="242"/>
      <c r="B362" s="243"/>
      <c r="C362" s="244"/>
      <c r="D362" s="243"/>
      <c r="E362" s="243"/>
      <c r="F362" s="243"/>
      <c r="G362" s="243"/>
      <c r="H362" s="243"/>
      <c r="I362" s="243"/>
      <c r="J362" s="243"/>
      <c r="K362" s="207"/>
      <c r="L362" s="207"/>
      <c r="M362" s="207"/>
      <c r="N362" s="207"/>
      <c r="O362" s="207"/>
      <c r="P362" s="207"/>
      <c r="Q362" s="207"/>
      <c r="R362" s="207"/>
      <c r="S362" s="207"/>
      <c r="T362" s="207"/>
      <c r="U362" s="207"/>
      <c r="V362" s="207"/>
      <c r="W362" s="207"/>
      <c r="X362" s="207"/>
      <c r="Y362" s="207"/>
      <c r="Z362" s="207"/>
      <c r="AA362" s="208"/>
    </row>
    <row r="363" spans="1:27" ht="15.75" customHeight="1">
      <c r="A363" s="242"/>
      <c r="B363" s="243"/>
      <c r="C363" s="244"/>
      <c r="D363" s="243"/>
      <c r="E363" s="243"/>
      <c r="F363" s="243"/>
      <c r="G363" s="243"/>
      <c r="H363" s="243"/>
      <c r="I363" s="243"/>
      <c r="J363" s="243"/>
      <c r="K363" s="207"/>
      <c r="L363" s="207"/>
      <c r="M363" s="207"/>
      <c r="N363" s="207"/>
      <c r="O363" s="207"/>
      <c r="P363" s="207"/>
      <c r="Q363" s="207"/>
      <c r="R363" s="207"/>
      <c r="S363" s="207"/>
      <c r="T363" s="207"/>
      <c r="U363" s="207"/>
      <c r="V363" s="207"/>
      <c r="W363" s="207"/>
      <c r="X363" s="207"/>
      <c r="Y363" s="207"/>
      <c r="Z363" s="207"/>
      <c r="AA363" s="208"/>
    </row>
    <row r="364" spans="1:27" ht="15.75" customHeight="1">
      <c r="A364" s="242"/>
      <c r="B364" s="243"/>
      <c r="C364" s="244"/>
      <c r="D364" s="243"/>
      <c r="E364" s="243"/>
      <c r="F364" s="243"/>
      <c r="G364" s="243"/>
      <c r="H364" s="243"/>
      <c r="I364" s="243"/>
      <c r="J364" s="243"/>
      <c r="K364" s="207"/>
      <c r="L364" s="207"/>
      <c r="M364" s="207"/>
      <c r="N364" s="207"/>
      <c r="O364" s="207"/>
      <c r="P364" s="207"/>
      <c r="Q364" s="207"/>
      <c r="R364" s="207"/>
      <c r="S364" s="207"/>
      <c r="T364" s="207"/>
      <c r="U364" s="207"/>
      <c r="V364" s="207"/>
      <c r="W364" s="207"/>
      <c r="X364" s="207"/>
      <c r="Y364" s="207"/>
      <c r="Z364" s="207"/>
      <c r="AA364" s="208"/>
    </row>
    <row r="365" spans="1:27" ht="15.75" customHeight="1">
      <c r="A365" s="242"/>
      <c r="B365" s="243"/>
      <c r="C365" s="244"/>
      <c r="D365" s="243"/>
      <c r="E365" s="243"/>
      <c r="F365" s="243"/>
      <c r="G365" s="243"/>
      <c r="H365" s="243"/>
      <c r="I365" s="243"/>
      <c r="J365" s="243"/>
      <c r="K365" s="207"/>
      <c r="L365" s="207"/>
      <c r="M365" s="207"/>
      <c r="N365" s="207"/>
      <c r="O365" s="207"/>
      <c r="P365" s="207"/>
      <c r="Q365" s="207"/>
      <c r="R365" s="207"/>
      <c r="S365" s="207"/>
      <c r="T365" s="207"/>
      <c r="U365" s="207"/>
      <c r="V365" s="207"/>
      <c r="W365" s="207"/>
      <c r="X365" s="207"/>
      <c r="Y365" s="207"/>
      <c r="Z365" s="207"/>
      <c r="AA365" s="208"/>
    </row>
    <row r="366" spans="1:27" ht="15.75" customHeight="1">
      <c r="A366" s="242"/>
      <c r="B366" s="243"/>
      <c r="C366" s="244"/>
      <c r="D366" s="243"/>
      <c r="E366" s="243"/>
      <c r="F366" s="243"/>
      <c r="G366" s="243"/>
      <c r="H366" s="243"/>
      <c r="I366" s="243"/>
      <c r="J366" s="243"/>
      <c r="K366" s="207"/>
      <c r="L366" s="207"/>
      <c r="M366" s="207"/>
      <c r="N366" s="207"/>
      <c r="O366" s="207"/>
      <c r="P366" s="207"/>
      <c r="Q366" s="207"/>
      <c r="R366" s="207"/>
      <c r="S366" s="207"/>
      <c r="T366" s="207"/>
      <c r="U366" s="207"/>
      <c r="V366" s="207"/>
      <c r="W366" s="207"/>
      <c r="X366" s="207"/>
      <c r="Y366" s="207"/>
      <c r="Z366" s="207"/>
      <c r="AA366" s="208"/>
    </row>
    <row r="367" spans="1:27" ht="15.75" customHeight="1">
      <c r="A367" s="242"/>
      <c r="B367" s="243"/>
      <c r="C367" s="244"/>
      <c r="D367" s="243"/>
      <c r="E367" s="243"/>
      <c r="F367" s="243"/>
      <c r="G367" s="243"/>
      <c r="H367" s="243"/>
      <c r="I367" s="243"/>
      <c r="J367" s="243"/>
      <c r="K367" s="207"/>
      <c r="L367" s="207"/>
      <c r="M367" s="207"/>
      <c r="N367" s="207"/>
      <c r="O367" s="207"/>
      <c r="P367" s="207"/>
      <c r="Q367" s="207"/>
      <c r="R367" s="207"/>
      <c r="S367" s="207"/>
      <c r="T367" s="207"/>
      <c r="U367" s="207"/>
      <c r="V367" s="207"/>
      <c r="W367" s="207"/>
      <c r="X367" s="207"/>
      <c r="Y367" s="207"/>
      <c r="Z367" s="207"/>
      <c r="AA367" s="208"/>
    </row>
    <row r="368" spans="1:27" ht="15.75" customHeight="1">
      <c r="A368" s="242"/>
      <c r="B368" s="243"/>
      <c r="C368" s="244"/>
      <c r="D368" s="243"/>
      <c r="E368" s="243"/>
      <c r="F368" s="243"/>
      <c r="G368" s="243"/>
      <c r="H368" s="243"/>
      <c r="I368" s="243"/>
      <c r="J368" s="243"/>
      <c r="K368" s="207"/>
      <c r="L368" s="207"/>
      <c r="M368" s="207"/>
      <c r="N368" s="207"/>
      <c r="O368" s="207"/>
      <c r="P368" s="207"/>
      <c r="Q368" s="207"/>
      <c r="R368" s="207"/>
      <c r="S368" s="207"/>
      <c r="T368" s="207"/>
      <c r="U368" s="207"/>
      <c r="V368" s="207"/>
      <c r="W368" s="207"/>
      <c r="X368" s="207"/>
      <c r="Y368" s="207"/>
      <c r="Z368" s="207"/>
      <c r="AA368" s="208"/>
    </row>
    <row r="369" spans="1:27" ht="15.75" customHeight="1">
      <c r="A369" s="242"/>
      <c r="B369" s="243"/>
      <c r="C369" s="244"/>
      <c r="D369" s="243"/>
      <c r="E369" s="243"/>
      <c r="F369" s="243"/>
      <c r="G369" s="243"/>
      <c r="H369" s="243"/>
      <c r="I369" s="243"/>
      <c r="J369" s="243"/>
      <c r="K369" s="207"/>
      <c r="L369" s="207"/>
      <c r="M369" s="207"/>
      <c r="N369" s="207"/>
      <c r="O369" s="207"/>
      <c r="P369" s="207"/>
      <c r="Q369" s="207"/>
      <c r="R369" s="207"/>
      <c r="S369" s="207"/>
      <c r="T369" s="207"/>
      <c r="U369" s="207"/>
      <c r="V369" s="207"/>
      <c r="W369" s="207"/>
      <c r="X369" s="207"/>
      <c r="Y369" s="207"/>
      <c r="Z369" s="207"/>
      <c r="AA369" s="208"/>
    </row>
    <row r="370" spans="1:27" ht="15.75" customHeight="1">
      <c r="A370" s="242"/>
      <c r="B370" s="243"/>
      <c r="C370" s="244"/>
      <c r="D370" s="243"/>
      <c r="E370" s="243"/>
      <c r="F370" s="243"/>
      <c r="G370" s="243"/>
      <c r="H370" s="243"/>
      <c r="I370" s="243"/>
      <c r="J370" s="243"/>
      <c r="K370" s="207"/>
      <c r="L370" s="207"/>
      <c r="M370" s="207"/>
      <c r="N370" s="207"/>
      <c r="O370" s="207"/>
      <c r="P370" s="207"/>
      <c r="Q370" s="207"/>
      <c r="R370" s="207"/>
      <c r="S370" s="207"/>
      <c r="T370" s="207"/>
      <c r="U370" s="207"/>
      <c r="V370" s="207"/>
      <c r="W370" s="207"/>
      <c r="X370" s="207"/>
      <c r="Y370" s="207"/>
      <c r="Z370" s="207"/>
      <c r="AA370" s="208"/>
    </row>
    <row r="371" spans="1:27" ht="15.75" customHeight="1">
      <c r="A371" s="242"/>
      <c r="B371" s="243"/>
      <c r="C371" s="244"/>
      <c r="D371" s="243"/>
      <c r="E371" s="243"/>
      <c r="F371" s="243"/>
      <c r="G371" s="243"/>
      <c r="H371" s="243"/>
      <c r="I371" s="243"/>
      <c r="J371" s="243"/>
      <c r="K371" s="207"/>
      <c r="L371" s="207"/>
      <c r="M371" s="207"/>
      <c r="N371" s="207"/>
      <c r="O371" s="207"/>
      <c r="P371" s="207"/>
      <c r="Q371" s="207"/>
      <c r="R371" s="207"/>
      <c r="S371" s="207"/>
      <c r="T371" s="207"/>
      <c r="U371" s="207"/>
      <c r="V371" s="207"/>
      <c r="W371" s="207"/>
      <c r="X371" s="207"/>
      <c r="Y371" s="207"/>
      <c r="Z371" s="207"/>
      <c r="AA371" s="208"/>
    </row>
    <row r="372" spans="1:27" ht="15.75" customHeight="1">
      <c r="A372" s="242"/>
      <c r="B372" s="243"/>
      <c r="C372" s="244"/>
      <c r="D372" s="243"/>
      <c r="E372" s="243"/>
      <c r="F372" s="243"/>
      <c r="G372" s="243"/>
      <c r="H372" s="243"/>
      <c r="I372" s="243"/>
      <c r="J372" s="243"/>
      <c r="K372" s="207"/>
      <c r="L372" s="207"/>
      <c r="M372" s="207"/>
      <c r="N372" s="207"/>
      <c r="O372" s="207"/>
      <c r="P372" s="207"/>
      <c r="Q372" s="207"/>
      <c r="R372" s="207"/>
      <c r="S372" s="207"/>
      <c r="T372" s="207"/>
      <c r="U372" s="207"/>
      <c r="V372" s="207"/>
      <c r="W372" s="207"/>
      <c r="X372" s="207"/>
      <c r="Y372" s="207"/>
      <c r="Z372" s="207"/>
      <c r="AA372" s="208"/>
    </row>
    <row r="373" spans="1:27" ht="15.75" customHeight="1">
      <c r="A373" s="242"/>
      <c r="B373" s="243"/>
      <c r="C373" s="244"/>
      <c r="D373" s="243"/>
      <c r="E373" s="243"/>
      <c r="F373" s="243"/>
      <c r="G373" s="243"/>
      <c r="H373" s="243"/>
      <c r="I373" s="243"/>
      <c r="J373" s="243"/>
      <c r="K373" s="207"/>
      <c r="L373" s="207"/>
      <c r="M373" s="207"/>
      <c r="N373" s="207"/>
      <c r="O373" s="207"/>
      <c r="P373" s="207"/>
      <c r="Q373" s="207"/>
      <c r="R373" s="207"/>
      <c r="S373" s="207"/>
      <c r="T373" s="207"/>
      <c r="U373" s="207"/>
      <c r="V373" s="207"/>
      <c r="W373" s="207"/>
      <c r="X373" s="207"/>
      <c r="Y373" s="207"/>
      <c r="Z373" s="207"/>
      <c r="AA373" s="208"/>
    </row>
    <row r="374" spans="1:27" ht="15.75" customHeight="1">
      <c r="A374" s="242"/>
      <c r="B374" s="243"/>
      <c r="C374" s="244"/>
      <c r="D374" s="243"/>
      <c r="E374" s="243"/>
      <c r="F374" s="243"/>
      <c r="G374" s="243"/>
      <c r="H374" s="243"/>
      <c r="I374" s="243"/>
      <c r="J374" s="243"/>
      <c r="K374" s="207"/>
      <c r="L374" s="207"/>
      <c r="M374" s="207"/>
      <c r="N374" s="207"/>
      <c r="O374" s="207"/>
      <c r="P374" s="207"/>
      <c r="Q374" s="207"/>
      <c r="R374" s="207"/>
      <c r="S374" s="207"/>
      <c r="T374" s="207"/>
      <c r="U374" s="207"/>
      <c r="V374" s="207"/>
      <c r="W374" s="207"/>
      <c r="X374" s="207"/>
      <c r="Y374" s="207"/>
      <c r="Z374" s="207"/>
      <c r="AA374" s="208"/>
    </row>
    <row r="375" spans="1:27" ht="15.75" customHeight="1">
      <c r="A375" s="242"/>
      <c r="B375" s="243"/>
      <c r="C375" s="244"/>
      <c r="D375" s="243"/>
      <c r="E375" s="243"/>
      <c r="F375" s="243"/>
      <c r="G375" s="243"/>
      <c r="H375" s="243"/>
      <c r="I375" s="243"/>
      <c r="J375" s="243"/>
      <c r="K375" s="207"/>
      <c r="L375" s="207"/>
      <c r="M375" s="207"/>
      <c r="N375" s="207"/>
      <c r="O375" s="207"/>
      <c r="P375" s="207"/>
      <c r="Q375" s="207"/>
      <c r="R375" s="207"/>
      <c r="S375" s="207"/>
      <c r="T375" s="207"/>
      <c r="U375" s="207"/>
      <c r="V375" s="207"/>
      <c r="W375" s="207"/>
      <c r="X375" s="207"/>
      <c r="Y375" s="207"/>
      <c r="Z375" s="207"/>
      <c r="AA375" s="208"/>
    </row>
    <row r="376" spans="1:27" ht="15.75" customHeight="1">
      <c r="A376" s="242"/>
      <c r="B376" s="243"/>
      <c r="C376" s="244"/>
      <c r="D376" s="243"/>
      <c r="E376" s="243"/>
      <c r="F376" s="243"/>
      <c r="G376" s="243"/>
      <c r="H376" s="243"/>
      <c r="I376" s="243"/>
      <c r="J376" s="243"/>
      <c r="K376" s="207"/>
      <c r="L376" s="207"/>
      <c r="M376" s="207"/>
      <c r="N376" s="207"/>
      <c r="O376" s="207"/>
      <c r="P376" s="207"/>
      <c r="Q376" s="207"/>
      <c r="R376" s="207"/>
      <c r="S376" s="207"/>
      <c r="T376" s="207"/>
      <c r="U376" s="207"/>
      <c r="V376" s="207"/>
      <c r="W376" s="207"/>
      <c r="X376" s="207"/>
      <c r="Y376" s="207"/>
      <c r="Z376" s="207"/>
      <c r="AA376" s="208"/>
    </row>
    <row r="377" spans="1:27" ht="15.75" customHeight="1">
      <c r="A377" s="242"/>
      <c r="B377" s="243"/>
      <c r="C377" s="244"/>
      <c r="D377" s="243"/>
      <c r="E377" s="243"/>
      <c r="F377" s="243"/>
      <c r="G377" s="243"/>
      <c r="H377" s="243"/>
      <c r="I377" s="243"/>
      <c r="J377" s="243"/>
      <c r="K377" s="207"/>
      <c r="L377" s="207"/>
      <c r="M377" s="207"/>
      <c r="N377" s="207"/>
      <c r="O377" s="207"/>
      <c r="P377" s="207"/>
      <c r="Q377" s="207"/>
      <c r="R377" s="207"/>
      <c r="S377" s="207"/>
      <c r="T377" s="207"/>
      <c r="U377" s="207"/>
      <c r="V377" s="207"/>
      <c r="W377" s="207"/>
      <c r="X377" s="207"/>
      <c r="Y377" s="207"/>
      <c r="Z377" s="207"/>
      <c r="AA377" s="208"/>
    </row>
    <row r="378" spans="1:27" ht="15.75" customHeight="1">
      <c r="A378" s="242"/>
      <c r="B378" s="243"/>
      <c r="C378" s="244"/>
      <c r="D378" s="243"/>
      <c r="E378" s="243"/>
      <c r="F378" s="243"/>
      <c r="G378" s="243"/>
      <c r="H378" s="243"/>
      <c r="I378" s="243"/>
      <c r="J378" s="243"/>
      <c r="K378" s="207"/>
      <c r="L378" s="207"/>
      <c r="M378" s="207"/>
      <c r="N378" s="207"/>
      <c r="O378" s="207"/>
      <c r="P378" s="207"/>
      <c r="Q378" s="207"/>
      <c r="R378" s="207"/>
      <c r="S378" s="207"/>
      <c r="T378" s="207"/>
      <c r="U378" s="207"/>
      <c r="V378" s="207"/>
      <c r="W378" s="207"/>
      <c r="X378" s="207"/>
      <c r="Y378" s="207"/>
      <c r="Z378" s="207"/>
      <c r="AA378" s="208"/>
    </row>
    <row r="379" spans="1:27" ht="15.75" customHeight="1">
      <c r="A379" s="242"/>
      <c r="B379" s="243"/>
      <c r="C379" s="244"/>
      <c r="D379" s="243"/>
      <c r="E379" s="243"/>
      <c r="F379" s="243"/>
      <c r="G379" s="243"/>
      <c r="H379" s="243"/>
      <c r="I379" s="243"/>
      <c r="J379" s="243"/>
      <c r="K379" s="207"/>
      <c r="L379" s="207"/>
      <c r="M379" s="207"/>
      <c r="N379" s="207"/>
      <c r="O379" s="207"/>
      <c r="P379" s="207"/>
      <c r="Q379" s="207"/>
      <c r="R379" s="207"/>
      <c r="S379" s="207"/>
      <c r="T379" s="207"/>
      <c r="U379" s="207"/>
      <c r="V379" s="207"/>
      <c r="W379" s="207"/>
      <c r="X379" s="207"/>
      <c r="Y379" s="207"/>
      <c r="Z379" s="207"/>
      <c r="AA379" s="208"/>
    </row>
    <row r="380" spans="1:27" ht="15.75" customHeight="1">
      <c r="A380" s="242"/>
      <c r="B380" s="243"/>
      <c r="C380" s="244"/>
      <c r="D380" s="243"/>
      <c r="E380" s="243"/>
      <c r="F380" s="243"/>
      <c r="G380" s="243"/>
      <c r="H380" s="243"/>
      <c r="I380" s="243"/>
      <c r="J380" s="243"/>
      <c r="K380" s="207"/>
      <c r="L380" s="207"/>
      <c r="M380" s="207"/>
      <c r="N380" s="207"/>
      <c r="O380" s="207"/>
      <c r="P380" s="207"/>
      <c r="Q380" s="207"/>
      <c r="R380" s="207"/>
      <c r="S380" s="207"/>
      <c r="T380" s="207"/>
      <c r="U380" s="207"/>
      <c r="V380" s="207"/>
      <c r="W380" s="207"/>
      <c r="X380" s="207"/>
      <c r="Y380" s="207"/>
      <c r="Z380" s="207"/>
      <c r="AA380" s="208"/>
    </row>
    <row r="381" spans="1:27" ht="15.75" customHeight="1">
      <c r="A381" s="242"/>
      <c r="B381" s="243"/>
      <c r="C381" s="244"/>
      <c r="D381" s="243"/>
      <c r="E381" s="243"/>
      <c r="F381" s="243"/>
      <c r="G381" s="243"/>
      <c r="H381" s="243"/>
      <c r="I381" s="243"/>
      <c r="J381" s="243"/>
      <c r="K381" s="207"/>
      <c r="L381" s="207"/>
      <c r="M381" s="207"/>
      <c r="N381" s="207"/>
      <c r="O381" s="207"/>
      <c r="P381" s="207"/>
      <c r="Q381" s="207"/>
      <c r="R381" s="207"/>
      <c r="S381" s="207"/>
      <c r="T381" s="207"/>
      <c r="U381" s="207"/>
      <c r="V381" s="207"/>
      <c r="W381" s="207"/>
      <c r="X381" s="207"/>
      <c r="Y381" s="207"/>
      <c r="Z381" s="207"/>
      <c r="AA381" s="208"/>
    </row>
    <row r="382" spans="1:27" ht="15.75" customHeight="1">
      <c r="A382" s="242"/>
      <c r="B382" s="243"/>
      <c r="C382" s="244"/>
      <c r="D382" s="243"/>
      <c r="E382" s="243"/>
      <c r="F382" s="243"/>
      <c r="G382" s="243"/>
      <c r="H382" s="243"/>
      <c r="I382" s="243"/>
      <c r="J382" s="243"/>
      <c r="K382" s="207"/>
      <c r="L382" s="207"/>
      <c r="M382" s="207"/>
      <c r="N382" s="207"/>
      <c r="O382" s="207"/>
      <c r="P382" s="207"/>
      <c r="Q382" s="207"/>
      <c r="R382" s="207"/>
      <c r="S382" s="207"/>
      <c r="T382" s="207"/>
      <c r="U382" s="207"/>
      <c r="V382" s="207"/>
      <c r="W382" s="207"/>
      <c r="X382" s="207"/>
      <c r="Y382" s="207"/>
      <c r="Z382" s="207"/>
      <c r="AA382" s="208"/>
    </row>
    <row r="383" spans="1:27" ht="15.75" customHeight="1">
      <c r="A383" s="242"/>
      <c r="B383" s="243"/>
      <c r="C383" s="244"/>
      <c r="D383" s="243"/>
      <c r="E383" s="243"/>
      <c r="F383" s="243"/>
      <c r="G383" s="243"/>
      <c r="H383" s="243"/>
      <c r="I383" s="243"/>
      <c r="J383" s="243"/>
      <c r="K383" s="207"/>
      <c r="L383" s="207"/>
      <c r="M383" s="207"/>
      <c r="N383" s="207"/>
      <c r="O383" s="207"/>
      <c r="P383" s="207"/>
      <c r="Q383" s="207"/>
      <c r="R383" s="207"/>
      <c r="S383" s="207"/>
      <c r="T383" s="207"/>
      <c r="U383" s="207"/>
      <c r="V383" s="207"/>
      <c r="W383" s="207"/>
      <c r="X383" s="207"/>
      <c r="Y383" s="207"/>
      <c r="Z383" s="207"/>
      <c r="AA383" s="208"/>
    </row>
    <row r="384" spans="1:27" ht="15.75" customHeight="1">
      <c r="A384" s="242"/>
      <c r="B384" s="243"/>
      <c r="C384" s="244"/>
      <c r="D384" s="243"/>
      <c r="E384" s="243"/>
      <c r="F384" s="243"/>
      <c r="G384" s="243"/>
      <c r="H384" s="243"/>
      <c r="I384" s="243"/>
      <c r="J384" s="243"/>
      <c r="K384" s="207"/>
      <c r="L384" s="207"/>
      <c r="M384" s="207"/>
      <c r="N384" s="207"/>
      <c r="O384" s="207"/>
      <c r="P384" s="207"/>
      <c r="Q384" s="207"/>
      <c r="R384" s="207"/>
      <c r="S384" s="207"/>
      <c r="T384" s="207"/>
      <c r="U384" s="207"/>
      <c r="V384" s="207"/>
      <c r="W384" s="207"/>
      <c r="X384" s="207"/>
      <c r="Y384" s="207"/>
      <c r="Z384" s="207"/>
      <c r="AA384" s="208"/>
    </row>
    <row r="385" spans="1:27" ht="15.75" customHeight="1">
      <c r="A385" s="242"/>
      <c r="B385" s="243"/>
      <c r="C385" s="244"/>
      <c r="D385" s="243"/>
      <c r="E385" s="243"/>
      <c r="F385" s="243"/>
      <c r="G385" s="243"/>
      <c r="H385" s="243"/>
      <c r="I385" s="243"/>
      <c r="J385" s="243"/>
      <c r="K385" s="207"/>
      <c r="L385" s="207"/>
      <c r="M385" s="207"/>
      <c r="N385" s="207"/>
      <c r="O385" s="207"/>
      <c r="P385" s="207"/>
      <c r="Q385" s="207"/>
      <c r="R385" s="207"/>
      <c r="S385" s="207"/>
      <c r="T385" s="207"/>
      <c r="U385" s="207"/>
      <c r="V385" s="207"/>
      <c r="W385" s="207"/>
      <c r="X385" s="207"/>
      <c r="Y385" s="207"/>
      <c r="Z385" s="207"/>
      <c r="AA385" s="208"/>
    </row>
    <row r="386" spans="1:27" ht="15.75" customHeight="1">
      <c r="A386" s="242"/>
      <c r="B386" s="243"/>
      <c r="C386" s="244"/>
      <c r="D386" s="243"/>
      <c r="E386" s="243"/>
      <c r="F386" s="243"/>
      <c r="G386" s="243"/>
      <c r="H386" s="243"/>
      <c r="I386" s="243"/>
      <c r="J386" s="243"/>
      <c r="K386" s="207"/>
      <c r="L386" s="207"/>
      <c r="M386" s="207"/>
      <c r="N386" s="207"/>
      <c r="O386" s="207"/>
      <c r="P386" s="207"/>
      <c r="Q386" s="207"/>
      <c r="R386" s="207"/>
      <c r="S386" s="207"/>
      <c r="T386" s="207"/>
      <c r="U386" s="207"/>
      <c r="V386" s="207"/>
      <c r="W386" s="207"/>
      <c r="X386" s="207"/>
      <c r="Y386" s="207"/>
      <c r="Z386" s="207"/>
      <c r="AA386" s="208"/>
    </row>
    <row r="387" spans="1:27" ht="15.75" customHeight="1">
      <c r="A387" s="242"/>
      <c r="B387" s="243"/>
      <c r="C387" s="244"/>
      <c r="D387" s="243"/>
      <c r="E387" s="243"/>
      <c r="F387" s="243"/>
      <c r="G387" s="243"/>
      <c r="H387" s="243"/>
      <c r="I387" s="243"/>
      <c r="J387" s="243"/>
      <c r="K387" s="207"/>
      <c r="L387" s="207"/>
      <c r="M387" s="207"/>
      <c r="N387" s="207"/>
      <c r="O387" s="207"/>
      <c r="P387" s="207"/>
      <c r="Q387" s="207"/>
      <c r="R387" s="207"/>
      <c r="S387" s="207"/>
      <c r="T387" s="207"/>
      <c r="U387" s="207"/>
      <c r="V387" s="207"/>
      <c r="W387" s="207"/>
      <c r="X387" s="207"/>
      <c r="Y387" s="207"/>
      <c r="Z387" s="207"/>
      <c r="AA387" s="208"/>
    </row>
    <row r="388" spans="1:27" ht="15.75" customHeight="1">
      <c r="A388" s="242"/>
      <c r="B388" s="243"/>
      <c r="C388" s="244"/>
      <c r="D388" s="243"/>
      <c r="E388" s="243"/>
      <c r="F388" s="243"/>
      <c r="G388" s="243"/>
      <c r="H388" s="243"/>
      <c r="I388" s="243"/>
      <c r="J388" s="243"/>
      <c r="K388" s="207"/>
      <c r="L388" s="207"/>
      <c r="M388" s="207"/>
      <c r="N388" s="207"/>
      <c r="O388" s="207"/>
      <c r="P388" s="207"/>
      <c r="Q388" s="207"/>
      <c r="R388" s="207"/>
      <c r="S388" s="207"/>
      <c r="T388" s="207"/>
      <c r="U388" s="207"/>
      <c r="V388" s="207"/>
      <c r="W388" s="207"/>
      <c r="X388" s="207"/>
      <c r="Y388" s="207"/>
      <c r="Z388" s="207"/>
      <c r="AA388" s="208"/>
    </row>
    <row r="389" spans="1:27" ht="15.75" customHeight="1">
      <c r="A389" s="242"/>
      <c r="B389" s="243"/>
      <c r="C389" s="244"/>
      <c r="D389" s="243"/>
      <c r="E389" s="243"/>
      <c r="F389" s="243"/>
      <c r="G389" s="243"/>
      <c r="H389" s="243"/>
      <c r="I389" s="243"/>
      <c r="J389" s="243"/>
      <c r="K389" s="207"/>
      <c r="L389" s="207"/>
      <c r="M389" s="207"/>
      <c r="N389" s="207"/>
      <c r="O389" s="207"/>
      <c r="P389" s="207"/>
      <c r="Q389" s="207"/>
      <c r="R389" s="207"/>
      <c r="S389" s="207"/>
      <c r="T389" s="207"/>
      <c r="U389" s="207"/>
      <c r="V389" s="207"/>
      <c r="W389" s="207"/>
      <c r="X389" s="207"/>
      <c r="Y389" s="207"/>
      <c r="Z389" s="207"/>
      <c r="AA389" s="208"/>
    </row>
    <row r="390" spans="1:27" ht="15.75" customHeight="1">
      <c r="A390" s="242"/>
      <c r="B390" s="243"/>
      <c r="C390" s="244"/>
      <c r="D390" s="243"/>
      <c r="E390" s="243"/>
      <c r="F390" s="243"/>
      <c r="G390" s="243"/>
      <c r="H390" s="243"/>
      <c r="I390" s="243"/>
      <c r="J390" s="243"/>
      <c r="K390" s="207"/>
      <c r="L390" s="207"/>
      <c r="M390" s="207"/>
      <c r="N390" s="207"/>
      <c r="O390" s="207"/>
      <c r="P390" s="207"/>
      <c r="Q390" s="207"/>
      <c r="R390" s="207"/>
      <c r="S390" s="207"/>
      <c r="T390" s="207"/>
      <c r="U390" s="207"/>
      <c r="V390" s="207"/>
      <c r="W390" s="207"/>
      <c r="X390" s="207"/>
      <c r="Y390" s="207"/>
      <c r="Z390" s="207"/>
      <c r="AA390" s="208"/>
    </row>
    <row r="391" spans="1:27" ht="15.75" customHeight="1">
      <c r="A391" s="242"/>
      <c r="B391" s="243"/>
      <c r="C391" s="244"/>
      <c r="D391" s="243"/>
      <c r="E391" s="243"/>
      <c r="F391" s="243"/>
      <c r="G391" s="243"/>
      <c r="H391" s="243"/>
      <c r="I391" s="243"/>
      <c r="J391" s="243"/>
      <c r="K391" s="207"/>
      <c r="L391" s="207"/>
      <c r="M391" s="207"/>
      <c r="N391" s="207"/>
      <c r="O391" s="207"/>
      <c r="P391" s="207"/>
      <c r="Q391" s="207"/>
      <c r="R391" s="207"/>
      <c r="S391" s="207"/>
      <c r="T391" s="207"/>
      <c r="U391" s="207"/>
      <c r="V391" s="207"/>
      <c r="W391" s="207"/>
      <c r="X391" s="207"/>
      <c r="Y391" s="207"/>
      <c r="Z391" s="207"/>
      <c r="AA391" s="208"/>
    </row>
    <row r="392" spans="1:27" ht="15.75" customHeight="1">
      <c r="A392" s="242"/>
      <c r="B392" s="243"/>
      <c r="C392" s="244"/>
      <c r="D392" s="243"/>
      <c r="E392" s="243"/>
      <c r="F392" s="243"/>
      <c r="G392" s="243"/>
      <c r="H392" s="243"/>
      <c r="I392" s="243"/>
      <c r="J392" s="243"/>
      <c r="K392" s="207"/>
      <c r="L392" s="207"/>
      <c r="M392" s="207"/>
      <c r="N392" s="207"/>
      <c r="O392" s="207"/>
      <c r="P392" s="207"/>
      <c r="Q392" s="207"/>
      <c r="R392" s="207"/>
      <c r="S392" s="207"/>
      <c r="T392" s="207"/>
      <c r="U392" s="207"/>
      <c r="V392" s="207"/>
      <c r="W392" s="207"/>
      <c r="X392" s="207"/>
      <c r="Y392" s="207"/>
      <c r="Z392" s="207"/>
      <c r="AA392" s="208"/>
    </row>
    <row r="393" spans="1:27" ht="15.75" customHeight="1">
      <c r="A393" s="242"/>
      <c r="B393" s="243"/>
      <c r="C393" s="244"/>
      <c r="D393" s="243"/>
      <c r="E393" s="243"/>
      <c r="F393" s="243"/>
      <c r="G393" s="243"/>
      <c r="H393" s="243"/>
      <c r="I393" s="243"/>
      <c r="J393" s="243"/>
      <c r="K393" s="207"/>
      <c r="L393" s="207"/>
      <c r="M393" s="207"/>
      <c r="N393" s="207"/>
      <c r="O393" s="207"/>
      <c r="P393" s="207"/>
      <c r="Q393" s="207"/>
      <c r="R393" s="207"/>
      <c r="S393" s="207"/>
      <c r="T393" s="207"/>
      <c r="U393" s="207"/>
      <c r="V393" s="207"/>
      <c r="W393" s="207"/>
      <c r="X393" s="207"/>
      <c r="Y393" s="207"/>
      <c r="Z393" s="207"/>
      <c r="AA393" s="208"/>
    </row>
    <row r="394" spans="1:27" ht="15.75" customHeight="1">
      <c r="A394" s="242"/>
      <c r="B394" s="243"/>
      <c r="C394" s="244"/>
      <c r="D394" s="243"/>
      <c r="E394" s="243"/>
      <c r="F394" s="243"/>
      <c r="G394" s="243"/>
      <c r="H394" s="243"/>
      <c r="I394" s="243"/>
      <c r="J394" s="243"/>
      <c r="K394" s="207"/>
      <c r="L394" s="207"/>
      <c r="M394" s="207"/>
      <c r="N394" s="207"/>
      <c r="O394" s="207"/>
      <c r="P394" s="207"/>
      <c r="Q394" s="207"/>
      <c r="R394" s="207"/>
      <c r="S394" s="207"/>
      <c r="T394" s="207"/>
      <c r="U394" s="207"/>
      <c r="V394" s="207"/>
      <c r="W394" s="207"/>
      <c r="X394" s="207"/>
      <c r="Y394" s="207"/>
      <c r="Z394" s="207"/>
      <c r="AA394" s="208"/>
    </row>
    <row r="395" spans="1:27" ht="15.75" customHeight="1">
      <c r="A395" s="242"/>
      <c r="B395" s="243"/>
      <c r="C395" s="244"/>
      <c r="D395" s="243"/>
      <c r="E395" s="243"/>
      <c r="F395" s="243"/>
      <c r="G395" s="243"/>
      <c r="H395" s="243"/>
      <c r="I395" s="243"/>
      <c r="J395" s="243"/>
      <c r="K395" s="207"/>
      <c r="L395" s="207"/>
      <c r="M395" s="207"/>
      <c r="N395" s="207"/>
      <c r="O395" s="207"/>
      <c r="P395" s="207"/>
      <c r="Q395" s="207"/>
      <c r="R395" s="207"/>
      <c r="S395" s="207"/>
      <c r="T395" s="207"/>
      <c r="U395" s="207"/>
      <c r="V395" s="207"/>
      <c r="W395" s="207"/>
      <c r="X395" s="207"/>
      <c r="Y395" s="207"/>
      <c r="Z395" s="207"/>
      <c r="AA395" s="208"/>
    </row>
    <row r="396" spans="1:27" ht="15.75" customHeight="1">
      <c r="A396" s="242"/>
      <c r="B396" s="243"/>
      <c r="C396" s="244"/>
      <c r="D396" s="243"/>
      <c r="E396" s="243"/>
      <c r="F396" s="243"/>
      <c r="G396" s="243"/>
      <c r="H396" s="243"/>
      <c r="I396" s="243"/>
      <c r="J396" s="243"/>
      <c r="K396" s="207"/>
      <c r="L396" s="207"/>
      <c r="M396" s="207"/>
      <c r="N396" s="207"/>
      <c r="O396" s="207"/>
      <c r="P396" s="207"/>
      <c r="Q396" s="207"/>
      <c r="R396" s="207"/>
      <c r="S396" s="207"/>
      <c r="T396" s="207"/>
      <c r="U396" s="207"/>
      <c r="V396" s="207"/>
      <c r="W396" s="207"/>
      <c r="X396" s="207"/>
      <c r="Y396" s="207"/>
      <c r="Z396" s="207"/>
      <c r="AA396" s="208"/>
    </row>
    <row r="397" spans="1:27" ht="15.75" customHeight="1">
      <c r="A397" s="242"/>
      <c r="B397" s="243"/>
      <c r="C397" s="244"/>
      <c r="D397" s="243"/>
      <c r="E397" s="243"/>
      <c r="F397" s="243"/>
      <c r="G397" s="243"/>
      <c r="H397" s="243"/>
      <c r="I397" s="243"/>
      <c r="J397" s="243"/>
      <c r="K397" s="207"/>
      <c r="L397" s="207"/>
      <c r="M397" s="207"/>
      <c r="N397" s="207"/>
      <c r="O397" s="207"/>
      <c r="P397" s="207"/>
      <c r="Q397" s="207"/>
      <c r="R397" s="207"/>
      <c r="S397" s="207"/>
      <c r="T397" s="207"/>
      <c r="U397" s="207"/>
      <c r="V397" s="207"/>
      <c r="W397" s="207"/>
      <c r="X397" s="207"/>
      <c r="Y397" s="207"/>
      <c r="Z397" s="207"/>
      <c r="AA397" s="208"/>
    </row>
    <row r="398" spans="1:27" ht="15.75" customHeight="1">
      <c r="A398" s="242"/>
      <c r="B398" s="243"/>
      <c r="C398" s="244"/>
      <c r="D398" s="243"/>
      <c r="E398" s="243"/>
      <c r="F398" s="243"/>
      <c r="G398" s="243"/>
      <c r="H398" s="243"/>
      <c r="I398" s="243"/>
      <c r="J398" s="243"/>
      <c r="K398" s="207"/>
      <c r="L398" s="207"/>
      <c r="M398" s="207"/>
      <c r="N398" s="207"/>
      <c r="O398" s="207"/>
      <c r="P398" s="207"/>
      <c r="Q398" s="207"/>
      <c r="R398" s="207"/>
      <c r="S398" s="207"/>
      <c r="T398" s="207"/>
      <c r="U398" s="207"/>
      <c r="V398" s="207"/>
      <c r="W398" s="207"/>
      <c r="X398" s="207"/>
      <c r="Y398" s="207"/>
      <c r="Z398" s="207"/>
      <c r="AA398" s="208"/>
    </row>
    <row r="399" spans="1:27" ht="15.75" customHeight="1">
      <c r="A399" s="242"/>
      <c r="B399" s="243"/>
      <c r="C399" s="244"/>
      <c r="D399" s="243"/>
      <c r="E399" s="243"/>
      <c r="F399" s="243"/>
      <c r="G399" s="243"/>
      <c r="H399" s="243"/>
      <c r="I399" s="243"/>
      <c r="J399" s="243"/>
      <c r="K399" s="207"/>
      <c r="L399" s="207"/>
      <c r="M399" s="207"/>
      <c r="N399" s="207"/>
      <c r="O399" s="207"/>
      <c r="P399" s="207"/>
      <c r="Q399" s="207"/>
      <c r="R399" s="207"/>
      <c r="S399" s="207"/>
      <c r="T399" s="207"/>
      <c r="U399" s="207"/>
      <c r="V399" s="207"/>
      <c r="W399" s="207"/>
      <c r="X399" s="207"/>
      <c r="Y399" s="207"/>
      <c r="Z399" s="207"/>
      <c r="AA399" s="208"/>
    </row>
    <row r="400" spans="1:27" ht="15.75" customHeight="1">
      <c r="A400" s="242"/>
      <c r="B400" s="243"/>
      <c r="C400" s="244"/>
      <c r="D400" s="243"/>
      <c r="E400" s="243"/>
      <c r="F400" s="243"/>
      <c r="G400" s="243"/>
      <c r="H400" s="243"/>
      <c r="I400" s="243"/>
      <c r="J400" s="243"/>
      <c r="K400" s="207"/>
      <c r="L400" s="207"/>
      <c r="M400" s="207"/>
      <c r="N400" s="207"/>
      <c r="O400" s="207"/>
      <c r="P400" s="207"/>
      <c r="Q400" s="207"/>
      <c r="R400" s="207"/>
      <c r="S400" s="207"/>
      <c r="T400" s="207"/>
      <c r="U400" s="207"/>
      <c r="V400" s="207"/>
      <c r="W400" s="207"/>
      <c r="X400" s="207"/>
      <c r="Y400" s="207"/>
      <c r="Z400" s="207"/>
      <c r="AA400" s="208"/>
    </row>
    <row r="401" spans="1:27" ht="15.75" customHeight="1">
      <c r="A401" s="242"/>
      <c r="B401" s="243"/>
      <c r="C401" s="244"/>
      <c r="D401" s="243"/>
      <c r="E401" s="243"/>
      <c r="F401" s="243"/>
      <c r="G401" s="243"/>
      <c r="H401" s="243"/>
      <c r="I401" s="243"/>
      <c r="J401" s="243"/>
      <c r="K401" s="207"/>
      <c r="L401" s="207"/>
      <c r="M401" s="207"/>
      <c r="N401" s="207"/>
      <c r="O401" s="207"/>
      <c r="P401" s="207"/>
      <c r="Q401" s="207"/>
      <c r="R401" s="207"/>
      <c r="S401" s="207"/>
      <c r="T401" s="207"/>
      <c r="U401" s="207"/>
      <c r="V401" s="207"/>
      <c r="W401" s="207"/>
      <c r="X401" s="207"/>
      <c r="Y401" s="207"/>
      <c r="Z401" s="207"/>
      <c r="AA401" s="208"/>
    </row>
    <row r="402" spans="1:27" ht="15.75" customHeight="1">
      <c r="A402" s="242"/>
      <c r="B402" s="243"/>
      <c r="C402" s="244"/>
      <c r="D402" s="243"/>
      <c r="E402" s="243"/>
      <c r="F402" s="243"/>
      <c r="G402" s="243"/>
      <c r="H402" s="243"/>
      <c r="I402" s="243"/>
      <c r="J402" s="243"/>
      <c r="K402" s="207"/>
      <c r="L402" s="207"/>
      <c r="M402" s="207"/>
      <c r="N402" s="207"/>
      <c r="O402" s="207"/>
      <c r="P402" s="207"/>
      <c r="Q402" s="207"/>
      <c r="R402" s="207"/>
      <c r="S402" s="207"/>
      <c r="T402" s="207"/>
      <c r="U402" s="207"/>
      <c r="V402" s="207"/>
      <c r="W402" s="207"/>
      <c r="X402" s="207"/>
      <c r="Y402" s="207"/>
      <c r="Z402" s="207"/>
      <c r="AA402" s="208"/>
    </row>
    <row r="403" spans="1:27" ht="15.75" customHeight="1">
      <c r="A403" s="242"/>
      <c r="B403" s="243"/>
      <c r="C403" s="244"/>
      <c r="D403" s="243"/>
      <c r="E403" s="243"/>
      <c r="F403" s="243"/>
      <c r="G403" s="243"/>
      <c r="H403" s="243"/>
      <c r="I403" s="243"/>
      <c r="J403" s="243"/>
      <c r="K403" s="207"/>
      <c r="L403" s="207"/>
      <c r="M403" s="207"/>
      <c r="N403" s="207"/>
      <c r="O403" s="207"/>
      <c r="P403" s="207"/>
      <c r="Q403" s="207"/>
      <c r="R403" s="207"/>
      <c r="S403" s="207"/>
      <c r="T403" s="207"/>
      <c r="U403" s="207"/>
      <c r="V403" s="207"/>
      <c r="W403" s="207"/>
      <c r="X403" s="207"/>
      <c r="Y403" s="207"/>
      <c r="Z403" s="207"/>
      <c r="AA403" s="208"/>
    </row>
    <row r="404" spans="1:27" ht="15.75" customHeight="1">
      <c r="A404" s="242"/>
      <c r="B404" s="243"/>
      <c r="C404" s="244"/>
      <c r="D404" s="243"/>
      <c r="E404" s="243"/>
      <c r="F404" s="243"/>
      <c r="G404" s="243"/>
      <c r="H404" s="243"/>
      <c r="I404" s="243"/>
      <c r="J404" s="243"/>
      <c r="K404" s="207"/>
      <c r="L404" s="207"/>
      <c r="M404" s="207"/>
      <c r="N404" s="207"/>
      <c r="O404" s="207"/>
      <c r="P404" s="207"/>
      <c r="Q404" s="207"/>
      <c r="R404" s="207"/>
      <c r="S404" s="207"/>
      <c r="T404" s="207"/>
      <c r="U404" s="207"/>
      <c r="V404" s="207"/>
      <c r="W404" s="207"/>
      <c r="X404" s="207"/>
      <c r="Y404" s="207"/>
      <c r="Z404" s="207"/>
      <c r="AA404" s="208"/>
    </row>
    <row r="405" spans="1:27" ht="15.75" customHeight="1">
      <c r="A405" s="242"/>
      <c r="B405" s="243"/>
      <c r="C405" s="244"/>
      <c r="D405" s="243"/>
      <c r="E405" s="243"/>
      <c r="F405" s="243"/>
      <c r="G405" s="243"/>
      <c r="H405" s="243"/>
      <c r="I405" s="243"/>
      <c r="J405" s="243"/>
      <c r="K405" s="207"/>
      <c r="L405" s="207"/>
      <c r="M405" s="207"/>
      <c r="N405" s="207"/>
      <c r="O405" s="207"/>
      <c r="P405" s="207"/>
      <c r="Q405" s="207"/>
      <c r="R405" s="207"/>
      <c r="S405" s="207"/>
      <c r="T405" s="207"/>
      <c r="U405" s="207"/>
      <c r="V405" s="207"/>
      <c r="W405" s="207"/>
      <c r="X405" s="207"/>
      <c r="Y405" s="207"/>
      <c r="Z405" s="207"/>
      <c r="AA405" s="208"/>
    </row>
    <row r="406" spans="1:27" ht="15.75" customHeight="1">
      <c r="A406" s="242"/>
      <c r="B406" s="243"/>
      <c r="C406" s="244"/>
      <c r="D406" s="243"/>
      <c r="E406" s="243"/>
      <c r="F406" s="243"/>
      <c r="G406" s="243"/>
      <c r="H406" s="243"/>
      <c r="I406" s="243"/>
      <c r="J406" s="243"/>
      <c r="K406" s="207"/>
      <c r="L406" s="207"/>
      <c r="M406" s="207"/>
      <c r="N406" s="207"/>
      <c r="O406" s="207"/>
      <c r="P406" s="207"/>
      <c r="Q406" s="207"/>
      <c r="R406" s="207"/>
      <c r="S406" s="207"/>
      <c r="T406" s="207"/>
      <c r="U406" s="207"/>
      <c r="V406" s="207"/>
      <c r="W406" s="207"/>
      <c r="X406" s="207"/>
      <c r="Y406" s="207"/>
      <c r="Z406" s="207"/>
      <c r="AA406" s="208"/>
    </row>
    <row r="407" spans="1:27" ht="15.75" customHeight="1">
      <c r="A407" s="242"/>
      <c r="B407" s="243"/>
      <c r="C407" s="244"/>
      <c r="D407" s="243"/>
      <c r="E407" s="243"/>
      <c r="F407" s="243"/>
      <c r="G407" s="243"/>
      <c r="H407" s="243"/>
      <c r="I407" s="243"/>
      <c r="J407" s="243"/>
      <c r="K407" s="207"/>
      <c r="L407" s="207"/>
      <c r="M407" s="207"/>
      <c r="N407" s="207"/>
      <c r="O407" s="207"/>
      <c r="P407" s="207"/>
      <c r="Q407" s="207"/>
      <c r="R407" s="207"/>
      <c r="S407" s="207"/>
      <c r="T407" s="207"/>
      <c r="U407" s="207"/>
      <c r="V407" s="207"/>
      <c r="W407" s="207"/>
      <c r="X407" s="207"/>
      <c r="Y407" s="207"/>
      <c r="Z407" s="207"/>
      <c r="AA407" s="208"/>
    </row>
    <row r="408" spans="1:27" ht="15.75" customHeight="1">
      <c r="A408" s="242"/>
      <c r="B408" s="243"/>
      <c r="C408" s="244"/>
      <c r="D408" s="243"/>
      <c r="E408" s="243"/>
      <c r="F408" s="243"/>
      <c r="G408" s="243"/>
      <c r="H408" s="243"/>
      <c r="I408" s="243"/>
      <c r="J408" s="243"/>
      <c r="K408" s="207"/>
      <c r="L408" s="207"/>
      <c r="M408" s="207"/>
      <c r="N408" s="207"/>
      <c r="O408" s="207"/>
      <c r="P408" s="207"/>
      <c r="Q408" s="207"/>
      <c r="R408" s="207"/>
      <c r="S408" s="207"/>
      <c r="T408" s="207"/>
      <c r="U408" s="207"/>
      <c r="V408" s="207"/>
      <c r="W408" s="207"/>
      <c r="X408" s="207"/>
      <c r="Y408" s="207"/>
      <c r="Z408" s="207"/>
      <c r="AA408" s="208"/>
    </row>
    <row r="409" spans="1:27" ht="15.75" customHeight="1">
      <c r="A409" s="242"/>
      <c r="B409" s="243"/>
      <c r="C409" s="244"/>
      <c r="D409" s="243"/>
      <c r="E409" s="243"/>
      <c r="F409" s="243"/>
      <c r="G409" s="243"/>
      <c r="H409" s="243"/>
      <c r="I409" s="243"/>
      <c r="J409" s="243"/>
      <c r="K409" s="207"/>
      <c r="L409" s="207"/>
      <c r="M409" s="207"/>
      <c r="N409" s="207"/>
      <c r="O409" s="207"/>
      <c r="P409" s="207"/>
      <c r="Q409" s="207"/>
      <c r="R409" s="207"/>
      <c r="S409" s="207"/>
      <c r="T409" s="207"/>
      <c r="U409" s="207"/>
      <c r="V409" s="207"/>
      <c r="W409" s="207"/>
      <c r="X409" s="207"/>
      <c r="Y409" s="207"/>
      <c r="Z409" s="207"/>
      <c r="AA409" s="208"/>
    </row>
    <row r="410" spans="1:27" ht="15.75" customHeight="1">
      <c r="A410" s="242"/>
      <c r="B410" s="243"/>
      <c r="C410" s="244"/>
      <c r="D410" s="243"/>
      <c r="E410" s="243"/>
      <c r="F410" s="243"/>
      <c r="G410" s="243"/>
      <c r="H410" s="243"/>
      <c r="I410" s="243"/>
      <c r="J410" s="243"/>
      <c r="K410" s="207"/>
      <c r="L410" s="207"/>
      <c r="M410" s="207"/>
      <c r="N410" s="207"/>
      <c r="O410" s="207"/>
      <c r="P410" s="207"/>
      <c r="Q410" s="207"/>
      <c r="R410" s="207"/>
      <c r="S410" s="207"/>
      <c r="T410" s="207"/>
      <c r="U410" s="207"/>
      <c r="V410" s="207"/>
      <c r="W410" s="207"/>
      <c r="X410" s="207"/>
      <c r="Y410" s="207"/>
      <c r="Z410" s="207"/>
      <c r="AA410" s="208"/>
    </row>
    <row r="411" spans="1:27" ht="15.75" customHeight="1">
      <c r="A411" s="242"/>
      <c r="B411" s="243"/>
      <c r="C411" s="244"/>
      <c r="D411" s="243"/>
      <c r="E411" s="243"/>
      <c r="F411" s="243"/>
      <c r="G411" s="243"/>
      <c r="H411" s="243"/>
      <c r="I411" s="243"/>
      <c r="J411" s="243"/>
      <c r="K411" s="207"/>
      <c r="L411" s="207"/>
      <c r="M411" s="207"/>
      <c r="N411" s="207"/>
      <c r="O411" s="207"/>
      <c r="P411" s="207"/>
      <c r="Q411" s="207"/>
      <c r="R411" s="207"/>
      <c r="S411" s="207"/>
      <c r="T411" s="207"/>
      <c r="U411" s="207"/>
      <c r="V411" s="207"/>
      <c r="W411" s="207"/>
      <c r="X411" s="207"/>
      <c r="Y411" s="207"/>
      <c r="Z411" s="207"/>
      <c r="AA411" s="208"/>
    </row>
    <row r="412" spans="1:27" ht="15.75" customHeight="1">
      <c r="A412" s="242"/>
      <c r="B412" s="243"/>
      <c r="C412" s="244"/>
      <c r="D412" s="243"/>
      <c r="E412" s="243"/>
      <c r="F412" s="243"/>
      <c r="G412" s="243"/>
      <c r="H412" s="243"/>
      <c r="I412" s="243"/>
      <c r="J412" s="243"/>
      <c r="K412" s="207"/>
      <c r="L412" s="207"/>
      <c r="M412" s="207"/>
      <c r="N412" s="207"/>
      <c r="O412" s="207"/>
      <c r="P412" s="207"/>
      <c r="Q412" s="207"/>
      <c r="R412" s="207"/>
      <c r="S412" s="207"/>
      <c r="T412" s="207"/>
      <c r="U412" s="207"/>
      <c r="V412" s="207"/>
      <c r="W412" s="207"/>
      <c r="X412" s="207"/>
      <c r="Y412" s="207"/>
      <c r="Z412" s="207"/>
      <c r="AA412" s="208"/>
    </row>
    <row r="413" spans="1:27" ht="15.75" customHeight="1">
      <c r="A413" s="242"/>
      <c r="B413" s="243"/>
      <c r="C413" s="244"/>
      <c r="D413" s="243"/>
      <c r="E413" s="243"/>
      <c r="F413" s="243"/>
      <c r="G413" s="243"/>
      <c r="H413" s="243"/>
      <c r="I413" s="243"/>
      <c r="J413" s="243"/>
      <c r="K413" s="207"/>
      <c r="L413" s="207"/>
      <c r="M413" s="207"/>
      <c r="N413" s="207"/>
      <c r="O413" s="207"/>
      <c r="P413" s="207"/>
      <c r="Q413" s="207"/>
      <c r="R413" s="207"/>
      <c r="S413" s="207"/>
      <c r="T413" s="207"/>
      <c r="U413" s="207"/>
      <c r="V413" s="207"/>
      <c r="W413" s="207"/>
      <c r="X413" s="207"/>
      <c r="Y413" s="207"/>
      <c r="Z413" s="207"/>
      <c r="AA413" s="208"/>
    </row>
    <row r="414" spans="1:27" ht="15.75" customHeight="1">
      <c r="A414" s="242"/>
      <c r="B414" s="243"/>
      <c r="C414" s="244"/>
      <c r="D414" s="243"/>
      <c r="E414" s="243"/>
      <c r="F414" s="243"/>
      <c r="G414" s="243"/>
      <c r="H414" s="243"/>
      <c r="I414" s="243"/>
      <c r="J414" s="243"/>
      <c r="K414" s="207"/>
      <c r="L414" s="207"/>
      <c r="M414" s="207"/>
      <c r="N414" s="207"/>
      <c r="O414" s="207"/>
      <c r="P414" s="207"/>
      <c r="Q414" s="207"/>
      <c r="R414" s="207"/>
      <c r="S414" s="207"/>
      <c r="T414" s="207"/>
      <c r="U414" s="207"/>
      <c r="V414" s="207"/>
      <c r="W414" s="207"/>
      <c r="X414" s="207"/>
      <c r="Y414" s="207"/>
      <c r="Z414" s="207"/>
      <c r="AA414" s="208"/>
    </row>
    <row r="415" spans="1:27" ht="15.75" customHeight="1">
      <c r="A415" s="242"/>
      <c r="B415" s="243"/>
      <c r="C415" s="244"/>
      <c r="D415" s="243"/>
      <c r="E415" s="243"/>
      <c r="F415" s="243"/>
      <c r="G415" s="243"/>
      <c r="H415" s="243"/>
      <c r="I415" s="243"/>
      <c r="J415" s="243"/>
      <c r="K415" s="207"/>
      <c r="L415" s="207"/>
      <c r="M415" s="207"/>
      <c r="N415" s="207"/>
      <c r="O415" s="207"/>
      <c r="P415" s="207"/>
      <c r="Q415" s="207"/>
      <c r="R415" s="207"/>
      <c r="S415" s="207"/>
      <c r="T415" s="207"/>
      <c r="U415" s="207"/>
      <c r="V415" s="207"/>
      <c r="W415" s="207"/>
      <c r="X415" s="207"/>
      <c r="Y415" s="207"/>
      <c r="Z415" s="207"/>
      <c r="AA415" s="208"/>
    </row>
    <row r="416" spans="1:27" ht="15.75" customHeight="1">
      <c r="A416" s="242"/>
      <c r="B416" s="243"/>
      <c r="C416" s="244"/>
      <c r="D416" s="243"/>
      <c r="E416" s="243"/>
      <c r="F416" s="243"/>
      <c r="G416" s="243"/>
      <c r="H416" s="243"/>
      <c r="I416" s="243"/>
      <c r="J416" s="243"/>
      <c r="K416" s="207"/>
      <c r="L416" s="207"/>
      <c r="M416" s="207"/>
      <c r="N416" s="207"/>
      <c r="O416" s="207"/>
      <c r="P416" s="207"/>
      <c r="Q416" s="207"/>
      <c r="R416" s="207"/>
      <c r="S416" s="207"/>
      <c r="T416" s="207"/>
      <c r="U416" s="207"/>
      <c r="V416" s="207"/>
      <c r="W416" s="207"/>
      <c r="X416" s="207"/>
      <c r="Y416" s="207"/>
      <c r="Z416" s="207"/>
      <c r="AA416" s="208"/>
    </row>
    <row r="417" spans="1:27" ht="15.75" customHeight="1">
      <c r="A417" s="242"/>
      <c r="B417" s="243"/>
      <c r="C417" s="244"/>
      <c r="D417" s="243"/>
      <c r="E417" s="243"/>
      <c r="F417" s="243"/>
      <c r="G417" s="243"/>
      <c r="H417" s="243"/>
      <c r="I417" s="243"/>
      <c r="J417" s="243"/>
      <c r="K417" s="207"/>
      <c r="L417" s="207"/>
      <c r="M417" s="207"/>
      <c r="N417" s="207"/>
      <c r="O417" s="207"/>
      <c r="P417" s="207"/>
      <c r="Q417" s="207"/>
      <c r="R417" s="207"/>
      <c r="S417" s="207"/>
      <c r="T417" s="207"/>
      <c r="U417" s="207"/>
      <c r="V417" s="207"/>
      <c r="W417" s="207"/>
      <c r="X417" s="207"/>
      <c r="Y417" s="207"/>
      <c r="Z417" s="207"/>
      <c r="AA417" s="208"/>
    </row>
    <row r="418" spans="1:27" ht="15.75" customHeight="1">
      <c r="A418" s="242"/>
      <c r="B418" s="243"/>
      <c r="C418" s="244"/>
      <c r="D418" s="243"/>
      <c r="E418" s="243"/>
      <c r="F418" s="243"/>
      <c r="G418" s="243"/>
      <c r="H418" s="243"/>
      <c r="I418" s="243"/>
      <c r="J418" s="243"/>
      <c r="K418" s="207"/>
      <c r="L418" s="207"/>
      <c r="M418" s="207"/>
      <c r="N418" s="207"/>
      <c r="O418" s="207"/>
      <c r="P418" s="207"/>
      <c r="Q418" s="207"/>
      <c r="R418" s="207"/>
      <c r="S418" s="207"/>
      <c r="T418" s="207"/>
      <c r="U418" s="207"/>
      <c r="V418" s="207"/>
      <c r="W418" s="207"/>
      <c r="X418" s="207"/>
      <c r="Y418" s="207"/>
      <c r="Z418" s="207"/>
      <c r="AA418" s="208"/>
    </row>
    <row r="419" spans="1:27" ht="15.75" customHeight="1">
      <c r="A419" s="242"/>
      <c r="B419" s="243"/>
      <c r="C419" s="244"/>
      <c r="D419" s="243"/>
      <c r="E419" s="243"/>
      <c r="F419" s="243"/>
      <c r="G419" s="243"/>
      <c r="H419" s="243"/>
      <c r="I419" s="243"/>
      <c r="J419" s="243"/>
      <c r="K419" s="207"/>
      <c r="L419" s="207"/>
      <c r="M419" s="207"/>
      <c r="N419" s="207"/>
      <c r="O419" s="207"/>
      <c r="P419" s="207"/>
      <c r="Q419" s="207"/>
      <c r="R419" s="207"/>
      <c r="S419" s="207"/>
      <c r="T419" s="207"/>
      <c r="U419" s="207"/>
      <c r="V419" s="207"/>
      <c r="W419" s="207"/>
      <c r="X419" s="207"/>
      <c r="Y419" s="207"/>
      <c r="Z419" s="207"/>
      <c r="AA419" s="208"/>
    </row>
    <row r="420" spans="1:27" ht="15.75" customHeight="1">
      <c r="A420" s="242"/>
      <c r="B420" s="243"/>
      <c r="C420" s="244"/>
      <c r="D420" s="243"/>
      <c r="E420" s="243"/>
      <c r="F420" s="243"/>
      <c r="G420" s="243"/>
      <c r="H420" s="243"/>
      <c r="I420" s="243"/>
      <c r="J420" s="243"/>
      <c r="K420" s="207"/>
      <c r="L420" s="207"/>
      <c r="M420" s="207"/>
      <c r="N420" s="207"/>
      <c r="O420" s="207"/>
      <c r="P420" s="207"/>
      <c r="Q420" s="207"/>
      <c r="R420" s="207"/>
      <c r="S420" s="207"/>
      <c r="T420" s="207"/>
      <c r="U420" s="207"/>
      <c r="V420" s="207"/>
      <c r="W420" s="207"/>
      <c r="X420" s="207"/>
      <c r="Y420" s="207"/>
      <c r="Z420" s="207"/>
      <c r="AA420" s="208"/>
    </row>
    <row r="421" spans="1:27" ht="15.75" customHeight="1">
      <c r="A421" s="242"/>
      <c r="B421" s="243"/>
      <c r="C421" s="244"/>
      <c r="D421" s="243"/>
      <c r="E421" s="243"/>
      <c r="F421" s="243"/>
      <c r="G421" s="243"/>
      <c r="H421" s="243"/>
      <c r="I421" s="243"/>
      <c r="J421" s="243"/>
      <c r="K421" s="207"/>
      <c r="L421" s="207"/>
      <c r="M421" s="207"/>
      <c r="N421" s="207"/>
      <c r="O421" s="207"/>
      <c r="P421" s="207"/>
      <c r="Q421" s="207"/>
      <c r="R421" s="207"/>
      <c r="S421" s="207"/>
      <c r="T421" s="207"/>
      <c r="U421" s="207"/>
      <c r="V421" s="207"/>
      <c r="W421" s="207"/>
      <c r="X421" s="207"/>
      <c r="Y421" s="207"/>
      <c r="Z421" s="207"/>
      <c r="AA421" s="208"/>
    </row>
    <row r="422" spans="1:27" ht="15.75" customHeight="1">
      <c r="A422" s="242"/>
      <c r="B422" s="243"/>
      <c r="C422" s="244"/>
      <c r="D422" s="243"/>
      <c r="E422" s="243"/>
      <c r="F422" s="243"/>
      <c r="G422" s="243"/>
      <c r="H422" s="243"/>
      <c r="I422" s="243"/>
      <c r="J422" s="243"/>
      <c r="K422" s="207"/>
      <c r="L422" s="207"/>
      <c r="M422" s="207"/>
      <c r="N422" s="207"/>
      <c r="O422" s="207"/>
      <c r="P422" s="207"/>
      <c r="Q422" s="207"/>
      <c r="R422" s="207"/>
      <c r="S422" s="207"/>
      <c r="T422" s="207"/>
      <c r="U422" s="207"/>
      <c r="V422" s="207"/>
      <c r="W422" s="207"/>
      <c r="X422" s="207"/>
      <c r="Y422" s="207"/>
      <c r="Z422" s="207"/>
      <c r="AA422" s="208"/>
    </row>
    <row r="423" spans="1:27" ht="15.75" customHeight="1">
      <c r="A423" s="242"/>
      <c r="B423" s="243"/>
      <c r="C423" s="244"/>
      <c r="D423" s="243"/>
      <c r="E423" s="243"/>
      <c r="F423" s="243"/>
      <c r="G423" s="243"/>
      <c r="H423" s="243"/>
      <c r="I423" s="243"/>
      <c r="J423" s="243"/>
      <c r="K423" s="207"/>
      <c r="L423" s="207"/>
      <c r="M423" s="207"/>
      <c r="N423" s="207"/>
      <c r="O423" s="207"/>
      <c r="P423" s="207"/>
      <c r="Q423" s="207"/>
      <c r="R423" s="207"/>
      <c r="S423" s="207"/>
      <c r="T423" s="207"/>
      <c r="U423" s="207"/>
      <c r="V423" s="207"/>
      <c r="W423" s="207"/>
      <c r="X423" s="207"/>
      <c r="Y423" s="207"/>
      <c r="Z423" s="207"/>
      <c r="AA423" s="208"/>
    </row>
    <row r="424" spans="1:27" ht="15.75" customHeight="1">
      <c r="A424" s="242"/>
      <c r="B424" s="243"/>
      <c r="C424" s="244"/>
      <c r="D424" s="243"/>
      <c r="E424" s="243"/>
      <c r="F424" s="243"/>
      <c r="G424" s="243"/>
      <c r="H424" s="243"/>
      <c r="I424" s="243"/>
      <c r="J424" s="243"/>
      <c r="K424" s="207"/>
      <c r="L424" s="207"/>
      <c r="M424" s="207"/>
      <c r="N424" s="207"/>
      <c r="O424" s="207"/>
      <c r="P424" s="207"/>
      <c r="Q424" s="207"/>
      <c r="R424" s="207"/>
      <c r="S424" s="207"/>
      <c r="T424" s="207"/>
      <c r="U424" s="207"/>
      <c r="V424" s="207"/>
      <c r="W424" s="207"/>
      <c r="X424" s="207"/>
      <c r="Y424" s="207"/>
      <c r="Z424" s="207"/>
      <c r="AA424" s="208"/>
    </row>
    <row r="425" spans="1:27" ht="15.75" customHeight="1">
      <c r="A425" s="242"/>
      <c r="B425" s="243"/>
      <c r="C425" s="244"/>
      <c r="D425" s="243"/>
      <c r="E425" s="243"/>
      <c r="F425" s="243"/>
      <c r="G425" s="243"/>
      <c r="H425" s="243"/>
      <c r="I425" s="243"/>
      <c r="J425" s="243"/>
      <c r="K425" s="207"/>
      <c r="L425" s="207"/>
      <c r="M425" s="207"/>
      <c r="N425" s="207"/>
      <c r="O425" s="207"/>
      <c r="P425" s="207"/>
      <c r="Q425" s="207"/>
      <c r="R425" s="207"/>
      <c r="S425" s="207"/>
      <c r="T425" s="207"/>
      <c r="U425" s="207"/>
      <c r="V425" s="207"/>
      <c r="W425" s="207"/>
      <c r="X425" s="207"/>
      <c r="Y425" s="207"/>
      <c r="Z425" s="207"/>
      <c r="AA425" s="208"/>
    </row>
    <row r="426" spans="1:27" ht="15.75" customHeight="1">
      <c r="A426" s="242"/>
      <c r="B426" s="243"/>
      <c r="C426" s="244"/>
      <c r="D426" s="243"/>
      <c r="E426" s="243"/>
      <c r="F426" s="243"/>
      <c r="G426" s="243"/>
      <c r="H426" s="243"/>
      <c r="I426" s="243"/>
      <c r="J426" s="243"/>
      <c r="K426" s="207"/>
      <c r="L426" s="207"/>
      <c r="M426" s="207"/>
      <c r="N426" s="207"/>
      <c r="O426" s="207"/>
      <c r="P426" s="207"/>
      <c r="Q426" s="207"/>
      <c r="R426" s="207"/>
      <c r="S426" s="207"/>
      <c r="T426" s="207"/>
      <c r="U426" s="207"/>
      <c r="V426" s="207"/>
      <c r="W426" s="207"/>
      <c r="X426" s="207"/>
      <c r="Y426" s="207"/>
      <c r="Z426" s="207"/>
      <c r="AA426" s="208"/>
    </row>
    <row r="427" spans="1:27" ht="15.75" customHeight="1">
      <c r="A427" s="242"/>
      <c r="B427" s="243"/>
      <c r="C427" s="244"/>
      <c r="D427" s="243"/>
      <c r="E427" s="243"/>
      <c r="F427" s="243"/>
      <c r="G427" s="243"/>
      <c r="H427" s="243"/>
      <c r="I427" s="243"/>
      <c r="J427" s="243"/>
      <c r="K427" s="207"/>
      <c r="L427" s="207"/>
      <c r="M427" s="207"/>
      <c r="N427" s="207"/>
      <c r="O427" s="207"/>
      <c r="P427" s="207"/>
      <c r="Q427" s="207"/>
      <c r="R427" s="207"/>
      <c r="S427" s="207"/>
      <c r="T427" s="207"/>
      <c r="U427" s="207"/>
      <c r="V427" s="207"/>
      <c r="W427" s="207"/>
      <c r="X427" s="207"/>
      <c r="Y427" s="207"/>
      <c r="Z427" s="207"/>
      <c r="AA427" s="208"/>
    </row>
    <row r="428" spans="1:27" ht="15.75" customHeight="1">
      <c r="A428" s="242"/>
      <c r="B428" s="243"/>
      <c r="C428" s="244"/>
      <c r="D428" s="243"/>
      <c r="E428" s="243"/>
      <c r="F428" s="243"/>
      <c r="G428" s="243"/>
      <c r="H428" s="243"/>
      <c r="I428" s="243"/>
      <c r="J428" s="243"/>
      <c r="K428" s="207"/>
      <c r="L428" s="207"/>
      <c r="M428" s="207"/>
      <c r="N428" s="207"/>
      <c r="O428" s="207"/>
      <c r="P428" s="207"/>
      <c r="Q428" s="207"/>
      <c r="R428" s="207"/>
      <c r="S428" s="207"/>
      <c r="T428" s="207"/>
      <c r="U428" s="207"/>
      <c r="V428" s="207"/>
      <c r="W428" s="207"/>
      <c r="X428" s="207"/>
      <c r="Y428" s="207"/>
      <c r="Z428" s="207"/>
      <c r="AA428" s="208"/>
    </row>
    <row r="429" spans="1:27" ht="15.75" customHeight="1">
      <c r="A429" s="242"/>
      <c r="B429" s="243"/>
      <c r="C429" s="244"/>
      <c r="D429" s="243"/>
      <c r="E429" s="243"/>
      <c r="F429" s="243"/>
      <c r="G429" s="243"/>
      <c r="H429" s="243"/>
      <c r="I429" s="243"/>
      <c r="J429" s="243"/>
      <c r="K429" s="207"/>
      <c r="L429" s="207"/>
      <c r="M429" s="207"/>
      <c r="N429" s="207"/>
      <c r="O429" s="207"/>
      <c r="P429" s="207"/>
      <c r="Q429" s="207"/>
      <c r="R429" s="207"/>
      <c r="S429" s="207"/>
      <c r="T429" s="207"/>
      <c r="U429" s="207"/>
      <c r="V429" s="207"/>
      <c r="W429" s="207"/>
      <c r="X429" s="207"/>
      <c r="Y429" s="207"/>
      <c r="Z429" s="207"/>
      <c r="AA429" s="208"/>
    </row>
    <row r="430" spans="1:27" ht="15.75" customHeight="1">
      <c r="A430" s="242"/>
      <c r="B430" s="243"/>
      <c r="C430" s="244"/>
      <c r="D430" s="243"/>
      <c r="E430" s="243"/>
      <c r="F430" s="243"/>
      <c r="G430" s="243"/>
      <c r="H430" s="243"/>
      <c r="I430" s="243"/>
      <c r="J430" s="243"/>
      <c r="K430" s="207"/>
      <c r="L430" s="207"/>
      <c r="M430" s="207"/>
      <c r="N430" s="207"/>
      <c r="O430" s="207"/>
      <c r="P430" s="207"/>
      <c r="Q430" s="207"/>
      <c r="R430" s="207"/>
      <c r="S430" s="207"/>
      <c r="T430" s="207"/>
      <c r="U430" s="207"/>
      <c r="V430" s="207"/>
      <c r="W430" s="207"/>
      <c r="X430" s="207"/>
      <c r="Y430" s="207"/>
      <c r="Z430" s="207"/>
      <c r="AA430" s="208"/>
    </row>
    <row r="431" spans="1:27" ht="15.75" customHeight="1">
      <c r="A431" s="242"/>
      <c r="B431" s="243"/>
      <c r="C431" s="244"/>
      <c r="D431" s="243"/>
      <c r="E431" s="243"/>
      <c r="F431" s="243"/>
      <c r="G431" s="243"/>
      <c r="H431" s="243"/>
      <c r="I431" s="243"/>
      <c r="J431" s="243"/>
      <c r="K431" s="207"/>
      <c r="L431" s="207"/>
      <c r="M431" s="207"/>
      <c r="N431" s="207"/>
      <c r="O431" s="207"/>
      <c r="P431" s="207"/>
      <c r="Q431" s="207"/>
      <c r="R431" s="207"/>
      <c r="S431" s="207"/>
      <c r="T431" s="207"/>
      <c r="U431" s="207"/>
      <c r="V431" s="207"/>
      <c r="W431" s="207"/>
      <c r="X431" s="207"/>
      <c r="Y431" s="207"/>
      <c r="Z431" s="207"/>
      <c r="AA431" s="208"/>
    </row>
    <row r="432" spans="1:27" ht="15.75" customHeight="1">
      <c r="A432" s="242"/>
      <c r="B432" s="243"/>
      <c r="C432" s="244"/>
      <c r="D432" s="243"/>
      <c r="E432" s="243"/>
      <c r="F432" s="243"/>
      <c r="G432" s="243"/>
      <c r="H432" s="243"/>
      <c r="I432" s="243"/>
      <c r="J432" s="243"/>
      <c r="K432" s="207"/>
      <c r="L432" s="207"/>
      <c r="M432" s="207"/>
      <c r="N432" s="207"/>
      <c r="O432" s="207"/>
      <c r="P432" s="207"/>
      <c r="Q432" s="207"/>
      <c r="R432" s="207"/>
      <c r="S432" s="207"/>
      <c r="T432" s="207"/>
      <c r="U432" s="207"/>
      <c r="V432" s="207"/>
      <c r="W432" s="207"/>
      <c r="X432" s="207"/>
      <c r="Y432" s="207"/>
      <c r="Z432" s="207"/>
      <c r="AA432" s="208"/>
    </row>
    <row r="433" spans="1:27" ht="15.75" customHeight="1">
      <c r="A433" s="242"/>
      <c r="B433" s="243"/>
      <c r="C433" s="244"/>
      <c r="D433" s="243"/>
      <c r="E433" s="243"/>
      <c r="F433" s="243"/>
      <c r="G433" s="243"/>
      <c r="H433" s="243"/>
      <c r="I433" s="243"/>
      <c r="J433" s="243"/>
      <c r="K433" s="207"/>
      <c r="L433" s="207"/>
      <c r="M433" s="207"/>
      <c r="N433" s="207"/>
      <c r="O433" s="207"/>
      <c r="P433" s="207"/>
      <c r="Q433" s="207"/>
      <c r="R433" s="207"/>
      <c r="S433" s="207"/>
      <c r="T433" s="207"/>
      <c r="U433" s="207"/>
      <c r="V433" s="207"/>
      <c r="W433" s="207"/>
      <c r="X433" s="207"/>
      <c r="Y433" s="207"/>
      <c r="Z433" s="207"/>
      <c r="AA433" s="208"/>
    </row>
    <row r="434" spans="1:27" ht="15.75" customHeight="1">
      <c r="A434" s="242"/>
      <c r="B434" s="243"/>
      <c r="C434" s="244"/>
      <c r="D434" s="243"/>
      <c r="E434" s="243"/>
      <c r="F434" s="243"/>
      <c r="G434" s="243"/>
      <c r="H434" s="243"/>
      <c r="I434" s="243"/>
      <c r="J434" s="243"/>
      <c r="K434" s="207"/>
      <c r="L434" s="207"/>
      <c r="M434" s="207"/>
      <c r="N434" s="207"/>
      <c r="O434" s="207"/>
      <c r="P434" s="207"/>
      <c r="Q434" s="207"/>
      <c r="R434" s="207"/>
      <c r="S434" s="207"/>
      <c r="T434" s="207"/>
      <c r="U434" s="207"/>
      <c r="V434" s="207"/>
      <c r="W434" s="207"/>
      <c r="X434" s="207"/>
      <c r="Y434" s="207"/>
      <c r="Z434" s="207"/>
      <c r="AA434" s="208"/>
    </row>
    <row r="435" spans="1:27" ht="15.75" customHeight="1">
      <c r="A435" s="242"/>
      <c r="B435" s="243"/>
      <c r="C435" s="244"/>
      <c r="D435" s="243"/>
      <c r="E435" s="243"/>
      <c r="F435" s="243"/>
      <c r="G435" s="243"/>
      <c r="H435" s="243"/>
      <c r="I435" s="243"/>
      <c r="J435" s="243"/>
      <c r="K435" s="207"/>
      <c r="L435" s="207"/>
      <c r="M435" s="207"/>
      <c r="N435" s="207"/>
      <c r="O435" s="207"/>
      <c r="P435" s="207"/>
      <c r="Q435" s="207"/>
      <c r="R435" s="207"/>
      <c r="S435" s="207"/>
      <c r="T435" s="207"/>
      <c r="U435" s="207"/>
      <c r="V435" s="207"/>
      <c r="W435" s="207"/>
      <c r="X435" s="207"/>
      <c r="Y435" s="207"/>
      <c r="Z435" s="207"/>
      <c r="AA435" s="208"/>
    </row>
    <row r="436" spans="1:27" ht="15.75" customHeight="1">
      <c r="A436" s="242"/>
      <c r="B436" s="243"/>
      <c r="C436" s="244"/>
      <c r="D436" s="243"/>
      <c r="E436" s="243"/>
      <c r="F436" s="243"/>
      <c r="G436" s="243"/>
      <c r="H436" s="243"/>
      <c r="I436" s="243"/>
      <c r="J436" s="243"/>
      <c r="K436" s="207"/>
      <c r="L436" s="207"/>
      <c r="M436" s="207"/>
      <c r="N436" s="207"/>
      <c r="O436" s="207"/>
      <c r="P436" s="207"/>
      <c r="Q436" s="207"/>
      <c r="R436" s="207"/>
      <c r="S436" s="207"/>
      <c r="T436" s="207"/>
      <c r="U436" s="207"/>
      <c r="V436" s="207"/>
      <c r="W436" s="207"/>
      <c r="X436" s="207"/>
      <c r="Y436" s="207"/>
      <c r="Z436" s="207"/>
      <c r="AA436" s="208"/>
    </row>
    <row r="437" spans="1:27" ht="15.75" customHeight="1">
      <c r="A437" s="242"/>
      <c r="B437" s="243"/>
      <c r="C437" s="244"/>
      <c r="D437" s="243"/>
      <c r="E437" s="243"/>
      <c r="F437" s="243"/>
      <c r="G437" s="243"/>
      <c r="H437" s="243"/>
      <c r="I437" s="243"/>
      <c r="J437" s="243"/>
      <c r="K437" s="207"/>
      <c r="L437" s="207"/>
      <c r="M437" s="207"/>
      <c r="N437" s="207"/>
      <c r="O437" s="207"/>
      <c r="P437" s="207"/>
      <c r="Q437" s="207"/>
      <c r="R437" s="207"/>
      <c r="S437" s="207"/>
      <c r="T437" s="207"/>
      <c r="U437" s="207"/>
      <c r="V437" s="207"/>
      <c r="W437" s="207"/>
      <c r="X437" s="207"/>
      <c r="Y437" s="207"/>
      <c r="Z437" s="207"/>
      <c r="AA437" s="208"/>
    </row>
    <row r="438" spans="1:27" ht="15.75" customHeight="1">
      <c r="A438" s="242"/>
      <c r="B438" s="243"/>
      <c r="C438" s="244"/>
      <c r="D438" s="243"/>
      <c r="E438" s="243"/>
      <c r="F438" s="243"/>
      <c r="G438" s="243"/>
      <c r="H438" s="243"/>
      <c r="I438" s="243"/>
      <c r="J438" s="243"/>
      <c r="K438" s="207"/>
      <c r="L438" s="207"/>
      <c r="M438" s="207"/>
      <c r="N438" s="207"/>
      <c r="O438" s="207"/>
      <c r="P438" s="207"/>
      <c r="Q438" s="207"/>
      <c r="R438" s="207"/>
      <c r="S438" s="207"/>
      <c r="T438" s="207"/>
      <c r="U438" s="207"/>
      <c r="V438" s="207"/>
      <c r="W438" s="207"/>
      <c r="X438" s="207"/>
      <c r="Y438" s="207"/>
      <c r="Z438" s="207"/>
      <c r="AA438" s="208"/>
    </row>
    <row r="439" spans="1:27" ht="15.75" customHeight="1">
      <c r="A439" s="242"/>
      <c r="B439" s="243"/>
      <c r="C439" s="244"/>
      <c r="D439" s="243"/>
      <c r="E439" s="243"/>
      <c r="F439" s="243"/>
      <c r="G439" s="243"/>
      <c r="H439" s="243"/>
      <c r="I439" s="243"/>
      <c r="J439" s="243"/>
      <c r="K439" s="207"/>
      <c r="L439" s="207"/>
      <c r="M439" s="207"/>
      <c r="N439" s="207"/>
      <c r="O439" s="207"/>
      <c r="P439" s="207"/>
      <c r="Q439" s="207"/>
      <c r="R439" s="207"/>
      <c r="S439" s="207"/>
      <c r="T439" s="207"/>
      <c r="U439" s="207"/>
      <c r="V439" s="207"/>
      <c r="W439" s="207"/>
      <c r="X439" s="207"/>
      <c r="Y439" s="207"/>
      <c r="Z439" s="207"/>
      <c r="AA439" s="208"/>
    </row>
    <row r="440" spans="1:27" ht="15.75" customHeight="1">
      <c r="A440" s="242"/>
      <c r="B440" s="243"/>
      <c r="C440" s="244"/>
      <c r="D440" s="243"/>
      <c r="E440" s="243"/>
      <c r="F440" s="243"/>
      <c r="G440" s="243"/>
      <c r="H440" s="243"/>
      <c r="I440" s="243"/>
      <c r="J440" s="243"/>
      <c r="K440" s="207"/>
      <c r="L440" s="207"/>
      <c r="M440" s="207"/>
      <c r="N440" s="207"/>
      <c r="O440" s="207"/>
      <c r="P440" s="207"/>
      <c r="Q440" s="207"/>
      <c r="R440" s="207"/>
      <c r="S440" s="207"/>
      <c r="T440" s="207"/>
      <c r="U440" s="207"/>
      <c r="V440" s="207"/>
      <c r="W440" s="207"/>
      <c r="X440" s="207"/>
      <c r="Y440" s="207"/>
      <c r="Z440" s="207"/>
      <c r="AA440" s="208"/>
    </row>
    <row r="441" spans="1:27" ht="15.75" customHeight="1">
      <c r="A441" s="242"/>
      <c r="B441" s="243"/>
      <c r="C441" s="244"/>
      <c r="D441" s="243"/>
      <c r="E441" s="243"/>
      <c r="F441" s="243"/>
      <c r="G441" s="243"/>
      <c r="H441" s="243"/>
      <c r="I441" s="243"/>
      <c r="J441" s="243"/>
      <c r="K441" s="207"/>
      <c r="L441" s="207"/>
      <c r="M441" s="207"/>
      <c r="N441" s="207"/>
      <c r="O441" s="207"/>
      <c r="P441" s="207"/>
      <c r="Q441" s="207"/>
      <c r="R441" s="207"/>
      <c r="S441" s="207"/>
      <c r="T441" s="207"/>
      <c r="U441" s="207"/>
      <c r="V441" s="207"/>
      <c r="W441" s="207"/>
      <c r="X441" s="207"/>
      <c r="Y441" s="207"/>
      <c r="Z441" s="207"/>
      <c r="AA441" s="208"/>
    </row>
    <row r="442" spans="1:27" ht="15.75" customHeight="1">
      <c r="A442" s="242"/>
      <c r="B442" s="243"/>
      <c r="C442" s="244"/>
      <c r="D442" s="243"/>
      <c r="E442" s="243"/>
      <c r="F442" s="243"/>
      <c r="G442" s="243"/>
      <c r="H442" s="243"/>
      <c r="I442" s="243"/>
      <c r="J442" s="243"/>
      <c r="K442" s="207"/>
      <c r="L442" s="207"/>
      <c r="M442" s="207"/>
      <c r="N442" s="207"/>
      <c r="O442" s="207"/>
      <c r="P442" s="207"/>
      <c r="Q442" s="207"/>
      <c r="R442" s="207"/>
      <c r="S442" s="207"/>
      <c r="T442" s="207"/>
      <c r="U442" s="207"/>
      <c r="V442" s="207"/>
      <c r="W442" s="207"/>
      <c r="X442" s="207"/>
      <c r="Y442" s="207"/>
      <c r="Z442" s="207"/>
      <c r="AA442" s="208"/>
    </row>
    <row r="443" spans="1:27" ht="15.75" customHeight="1">
      <c r="A443" s="242"/>
      <c r="B443" s="243"/>
      <c r="C443" s="244"/>
      <c r="D443" s="243"/>
      <c r="E443" s="243"/>
      <c r="F443" s="243"/>
      <c r="G443" s="243"/>
      <c r="H443" s="243"/>
      <c r="I443" s="243"/>
      <c r="J443" s="243"/>
      <c r="K443" s="207"/>
      <c r="L443" s="207"/>
      <c r="M443" s="207"/>
      <c r="N443" s="207"/>
      <c r="O443" s="207"/>
      <c r="P443" s="207"/>
      <c r="Q443" s="207"/>
      <c r="R443" s="207"/>
      <c r="S443" s="207"/>
      <c r="T443" s="207"/>
      <c r="U443" s="207"/>
      <c r="V443" s="207"/>
      <c r="W443" s="207"/>
      <c r="X443" s="207"/>
      <c r="Y443" s="207"/>
      <c r="Z443" s="207"/>
      <c r="AA443" s="208"/>
    </row>
    <row r="444" spans="1:27" ht="15.75" customHeight="1">
      <c r="A444" s="242"/>
      <c r="B444" s="243"/>
      <c r="C444" s="244"/>
      <c r="D444" s="243"/>
      <c r="E444" s="243"/>
      <c r="F444" s="243"/>
      <c r="G444" s="243"/>
      <c r="H444" s="243"/>
      <c r="I444" s="243"/>
      <c r="J444" s="243"/>
      <c r="K444" s="207"/>
      <c r="L444" s="207"/>
      <c r="M444" s="207"/>
      <c r="N444" s="207"/>
      <c r="O444" s="207"/>
      <c r="P444" s="207"/>
      <c r="Q444" s="207"/>
      <c r="R444" s="207"/>
      <c r="S444" s="207"/>
      <c r="T444" s="207"/>
      <c r="U444" s="207"/>
      <c r="V444" s="207"/>
      <c r="W444" s="207"/>
      <c r="X444" s="207"/>
      <c r="Y444" s="207"/>
      <c r="Z444" s="207"/>
      <c r="AA444" s="208"/>
    </row>
    <row r="445" spans="1:27" ht="15.75" customHeight="1">
      <c r="A445" s="242"/>
      <c r="B445" s="243"/>
      <c r="C445" s="244"/>
      <c r="D445" s="243"/>
      <c r="E445" s="243"/>
      <c r="F445" s="243"/>
      <c r="G445" s="243"/>
      <c r="H445" s="243"/>
      <c r="I445" s="243"/>
      <c r="J445" s="243"/>
      <c r="K445" s="207"/>
      <c r="L445" s="207"/>
      <c r="M445" s="207"/>
      <c r="N445" s="207"/>
      <c r="O445" s="207"/>
      <c r="P445" s="207"/>
      <c r="Q445" s="207"/>
      <c r="R445" s="207"/>
      <c r="S445" s="207"/>
      <c r="T445" s="207"/>
      <c r="U445" s="207"/>
      <c r="V445" s="207"/>
      <c r="W445" s="207"/>
      <c r="X445" s="207"/>
      <c r="Y445" s="207"/>
      <c r="Z445" s="207"/>
      <c r="AA445" s="208"/>
    </row>
    <row r="446" spans="1:27" ht="15.75" customHeight="1">
      <c r="A446" s="242"/>
      <c r="B446" s="243"/>
      <c r="C446" s="244"/>
      <c r="D446" s="243"/>
      <c r="E446" s="243"/>
      <c r="F446" s="243"/>
      <c r="G446" s="243"/>
      <c r="H446" s="243"/>
      <c r="I446" s="243"/>
      <c r="J446" s="243"/>
      <c r="K446" s="207"/>
      <c r="L446" s="207"/>
      <c r="M446" s="207"/>
      <c r="N446" s="207"/>
      <c r="O446" s="207"/>
      <c r="P446" s="207"/>
      <c r="Q446" s="207"/>
      <c r="R446" s="207"/>
      <c r="S446" s="207"/>
      <c r="T446" s="207"/>
      <c r="U446" s="207"/>
      <c r="V446" s="207"/>
      <c r="W446" s="207"/>
      <c r="X446" s="207"/>
      <c r="Y446" s="207"/>
      <c r="Z446" s="207"/>
      <c r="AA446" s="208"/>
    </row>
    <row r="447" spans="1:27" ht="15.75" customHeight="1">
      <c r="A447" s="242"/>
      <c r="B447" s="243"/>
      <c r="C447" s="244"/>
      <c r="D447" s="243"/>
      <c r="E447" s="243"/>
      <c r="F447" s="243"/>
      <c r="G447" s="243"/>
      <c r="H447" s="243"/>
      <c r="I447" s="243"/>
      <c r="J447" s="243"/>
      <c r="K447" s="207"/>
      <c r="L447" s="207"/>
      <c r="M447" s="207"/>
      <c r="N447" s="207"/>
      <c r="O447" s="207"/>
      <c r="P447" s="207"/>
      <c r="Q447" s="207"/>
      <c r="R447" s="207"/>
      <c r="S447" s="207"/>
      <c r="T447" s="207"/>
      <c r="U447" s="207"/>
      <c r="V447" s="207"/>
      <c r="W447" s="207"/>
      <c r="X447" s="207"/>
      <c r="Y447" s="207"/>
      <c r="Z447" s="207"/>
      <c r="AA447" s="208"/>
    </row>
    <row r="448" spans="1:27" ht="15.75" customHeight="1">
      <c r="A448" s="242"/>
      <c r="B448" s="243"/>
      <c r="C448" s="244"/>
      <c r="D448" s="243"/>
      <c r="E448" s="243"/>
      <c r="F448" s="243"/>
      <c r="G448" s="243"/>
      <c r="H448" s="243"/>
      <c r="I448" s="243"/>
      <c r="J448" s="243"/>
      <c r="K448" s="207"/>
      <c r="L448" s="207"/>
      <c r="M448" s="207"/>
      <c r="N448" s="207"/>
      <c r="O448" s="207"/>
      <c r="P448" s="207"/>
      <c r="Q448" s="207"/>
      <c r="R448" s="207"/>
      <c r="S448" s="207"/>
      <c r="T448" s="207"/>
      <c r="U448" s="207"/>
      <c r="V448" s="207"/>
      <c r="W448" s="207"/>
      <c r="X448" s="207"/>
      <c r="Y448" s="207"/>
      <c r="Z448" s="207"/>
      <c r="AA448" s="208"/>
    </row>
    <row r="449" spans="1:27" ht="15.75" customHeight="1">
      <c r="A449" s="242"/>
      <c r="B449" s="243"/>
      <c r="C449" s="244"/>
      <c r="D449" s="243"/>
      <c r="E449" s="243"/>
      <c r="F449" s="243"/>
      <c r="G449" s="243"/>
      <c r="H449" s="243"/>
      <c r="I449" s="243"/>
      <c r="J449" s="243"/>
      <c r="K449" s="207"/>
      <c r="L449" s="207"/>
      <c r="M449" s="207"/>
      <c r="N449" s="207"/>
      <c r="O449" s="207"/>
      <c r="P449" s="207"/>
      <c r="Q449" s="207"/>
      <c r="R449" s="207"/>
      <c r="S449" s="207"/>
      <c r="T449" s="207"/>
      <c r="U449" s="207"/>
      <c r="V449" s="207"/>
      <c r="W449" s="207"/>
      <c r="X449" s="207"/>
      <c r="Y449" s="207"/>
      <c r="Z449" s="207"/>
      <c r="AA449" s="208"/>
    </row>
    <row r="450" spans="1:27" ht="15.75" customHeight="1">
      <c r="A450" s="242"/>
      <c r="B450" s="243"/>
      <c r="C450" s="244"/>
      <c r="D450" s="243"/>
      <c r="E450" s="243"/>
      <c r="F450" s="243"/>
      <c r="G450" s="243"/>
      <c r="H450" s="243"/>
      <c r="I450" s="243"/>
      <c r="J450" s="243"/>
      <c r="K450" s="207"/>
      <c r="L450" s="207"/>
      <c r="M450" s="207"/>
      <c r="N450" s="207"/>
      <c r="O450" s="207"/>
      <c r="P450" s="207"/>
      <c r="Q450" s="207"/>
      <c r="R450" s="207"/>
      <c r="S450" s="207"/>
      <c r="T450" s="207"/>
      <c r="U450" s="207"/>
      <c r="V450" s="207"/>
      <c r="W450" s="207"/>
      <c r="X450" s="207"/>
      <c r="Y450" s="207"/>
      <c r="Z450" s="207"/>
      <c r="AA450" s="208"/>
    </row>
    <row r="451" spans="1:27" ht="15.75" customHeight="1">
      <c r="A451" s="242"/>
      <c r="B451" s="243"/>
      <c r="C451" s="244"/>
      <c r="D451" s="243"/>
      <c r="E451" s="243"/>
      <c r="F451" s="243"/>
      <c r="G451" s="243"/>
      <c r="H451" s="243"/>
      <c r="I451" s="243"/>
      <c r="J451" s="243"/>
      <c r="K451" s="207"/>
      <c r="L451" s="207"/>
      <c r="M451" s="207"/>
      <c r="N451" s="207"/>
      <c r="O451" s="207"/>
      <c r="P451" s="207"/>
      <c r="Q451" s="207"/>
      <c r="R451" s="207"/>
      <c r="S451" s="207"/>
      <c r="T451" s="207"/>
      <c r="U451" s="207"/>
      <c r="V451" s="207"/>
      <c r="W451" s="207"/>
      <c r="X451" s="207"/>
      <c r="Y451" s="207"/>
      <c r="Z451" s="207"/>
      <c r="AA451" s="208"/>
    </row>
    <row r="452" spans="1:27" ht="15.75" customHeight="1">
      <c r="A452" s="242"/>
      <c r="B452" s="243"/>
      <c r="C452" s="244"/>
      <c r="D452" s="243"/>
      <c r="E452" s="243"/>
      <c r="F452" s="243"/>
      <c r="G452" s="243"/>
      <c r="H452" s="243"/>
      <c r="I452" s="243"/>
      <c r="J452" s="243"/>
      <c r="K452" s="207"/>
      <c r="L452" s="207"/>
      <c r="M452" s="207"/>
      <c r="N452" s="207"/>
      <c r="O452" s="207"/>
      <c r="P452" s="207"/>
      <c r="Q452" s="207"/>
      <c r="R452" s="207"/>
      <c r="S452" s="207"/>
      <c r="T452" s="207"/>
      <c r="U452" s="207"/>
      <c r="V452" s="207"/>
      <c r="W452" s="207"/>
      <c r="X452" s="207"/>
      <c r="Y452" s="207"/>
      <c r="Z452" s="207"/>
      <c r="AA452" s="208"/>
    </row>
    <row r="453" spans="1:27" ht="15.75" customHeight="1">
      <c r="A453" s="242"/>
      <c r="B453" s="243"/>
      <c r="C453" s="244"/>
      <c r="D453" s="243"/>
      <c r="E453" s="243"/>
      <c r="F453" s="243"/>
      <c r="G453" s="243"/>
      <c r="H453" s="243"/>
      <c r="I453" s="243"/>
      <c r="J453" s="243"/>
      <c r="K453" s="207"/>
      <c r="L453" s="207"/>
      <c r="M453" s="207"/>
      <c r="N453" s="207"/>
      <c r="O453" s="207"/>
      <c r="P453" s="207"/>
      <c r="Q453" s="207"/>
      <c r="R453" s="207"/>
      <c r="S453" s="207"/>
      <c r="T453" s="207"/>
      <c r="U453" s="207"/>
      <c r="V453" s="207"/>
      <c r="W453" s="207"/>
      <c r="X453" s="207"/>
      <c r="Y453" s="207"/>
      <c r="Z453" s="207"/>
      <c r="AA453" s="208"/>
    </row>
    <row r="454" spans="1:27" ht="15.75" customHeight="1">
      <c r="A454" s="242"/>
      <c r="B454" s="243"/>
      <c r="C454" s="244"/>
      <c r="D454" s="243"/>
      <c r="E454" s="243"/>
      <c r="F454" s="243"/>
      <c r="G454" s="243"/>
      <c r="H454" s="243"/>
      <c r="I454" s="243"/>
      <c r="J454" s="243"/>
      <c r="K454" s="207"/>
      <c r="L454" s="207"/>
      <c r="M454" s="207"/>
      <c r="N454" s="207"/>
      <c r="O454" s="207"/>
      <c r="P454" s="207"/>
      <c r="Q454" s="207"/>
      <c r="R454" s="207"/>
      <c r="S454" s="207"/>
      <c r="T454" s="207"/>
      <c r="U454" s="207"/>
      <c r="V454" s="207"/>
      <c r="W454" s="207"/>
      <c r="X454" s="207"/>
      <c r="Y454" s="207"/>
      <c r="Z454" s="207"/>
      <c r="AA454" s="208"/>
    </row>
    <row r="455" spans="1:27" ht="15.75" customHeight="1">
      <c r="A455" s="242"/>
      <c r="B455" s="243"/>
      <c r="C455" s="244"/>
      <c r="D455" s="243"/>
      <c r="E455" s="243"/>
      <c r="F455" s="243"/>
      <c r="G455" s="243"/>
      <c r="H455" s="243"/>
      <c r="I455" s="243"/>
      <c r="J455" s="243"/>
      <c r="K455" s="207"/>
      <c r="L455" s="207"/>
      <c r="M455" s="207"/>
      <c r="N455" s="207"/>
      <c r="O455" s="207"/>
      <c r="P455" s="207"/>
      <c r="Q455" s="207"/>
      <c r="R455" s="207"/>
      <c r="S455" s="207"/>
      <c r="T455" s="207"/>
      <c r="U455" s="207"/>
      <c r="V455" s="207"/>
      <c r="W455" s="207"/>
      <c r="X455" s="207"/>
      <c r="Y455" s="207"/>
      <c r="Z455" s="207"/>
      <c r="AA455" s="208"/>
    </row>
    <row r="456" spans="1:27" ht="15.75" customHeight="1">
      <c r="A456" s="242"/>
      <c r="B456" s="243"/>
      <c r="C456" s="244"/>
      <c r="D456" s="243"/>
      <c r="E456" s="243"/>
      <c r="F456" s="243"/>
      <c r="G456" s="243"/>
      <c r="H456" s="243"/>
      <c r="I456" s="243"/>
      <c r="J456" s="243"/>
      <c r="K456" s="207"/>
      <c r="L456" s="207"/>
      <c r="M456" s="207"/>
      <c r="N456" s="207"/>
      <c r="O456" s="207"/>
      <c r="P456" s="207"/>
      <c r="Q456" s="207"/>
      <c r="R456" s="207"/>
      <c r="S456" s="207"/>
      <c r="T456" s="207"/>
      <c r="U456" s="207"/>
      <c r="V456" s="207"/>
      <c r="W456" s="207"/>
      <c r="X456" s="207"/>
      <c r="Y456" s="207"/>
      <c r="Z456" s="207"/>
      <c r="AA456" s="208"/>
    </row>
    <row r="457" spans="1:27" ht="15.75" customHeight="1">
      <c r="A457" s="242"/>
      <c r="B457" s="243"/>
      <c r="C457" s="244"/>
      <c r="D457" s="243"/>
      <c r="E457" s="243"/>
      <c r="F457" s="243"/>
      <c r="G457" s="243"/>
      <c r="H457" s="243"/>
      <c r="I457" s="243"/>
      <c r="J457" s="243"/>
      <c r="K457" s="207"/>
      <c r="L457" s="207"/>
      <c r="M457" s="207"/>
      <c r="N457" s="207"/>
      <c r="O457" s="207"/>
      <c r="P457" s="207"/>
      <c r="Q457" s="207"/>
      <c r="R457" s="207"/>
      <c r="S457" s="207"/>
      <c r="T457" s="207"/>
      <c r="U457" s="207"/>
      <c r="V457" s="207"/>
      <c r="W457" s="207"/>
      <c r="X457" s="207"/>
      <c r="Y457" s="207"/>
      <c r="Z457" s="207"/>
      <c r="AA457" s="208"/>
    </row>
    <row r="458" spans="1:27" ht="15.75" customHeight="1">
      <c r="A458" s="242"/>
      <c r="B458" s="243"/>
      <c r="C458" s="244"/>
      <c r="D458" s="243"/>
      <c r="E458" s="243"/>
      <c r="F458" s="243"/>
      <c r="G458" s="243"/>
      <c r="H458" s="243"/>
      <c r="I458" s="243"/>
      <c r="J458" s="243"/>
      <c r="K458" s="207"/>
      <c r="L458" s="207"/>
      <c r="M458" s="207"/>
      <c r="N458" s="207"/>
      <c r="O458" s="207"/>
      <c r="P458" s="207"/>
      <c r="Q458" s="207"/>
      <c r="R458" s="207"/>
      <c r="S458" s="207"/>
      <c r="T458" s="207"/>
      <c r="U458" s="207"/>
      <c r="V458" s="207"/>
      <c r="W458" s="207"/>
      <c r="X458" s="207"/>
      <c r="Y458" s="207"/>
      <c r="Z458" s="207"/>
      <c r="AA458" s="208"/>
    </row>
    <row r="459" spans="1:27" ht="15.75" customHeight="1">
      <c r="A459" s="242"/>
      <c r="B459" s="243"/>
      <c r="C459" s="244"/>
      <c r="D459" s="243"/>
      <c r="E459" s="243"/>
      <c r="F459" s="243"/>
      <c r="G459" s="243"/>
      <c r="H459" s="243"/>
      <c r="I459" s="243"/>
      <c r="J459" s="243"/>
      <c r="K459" s="207"/>
      <c r="L459" s="207"/>
      <c r="M459" s="207"/>
      <c r="N459" s="207"/>
      <c r="O459" s="207"/>
      <c r="P459" s="207"/>
      <c r="Q459" s="207"/>
      <c r="R459" s="207"/>
      <c r="S459" s="207"/>
      <c r="T459" s="207"/>
      <c r="U459" s="207"/>
      <c r="V459" s="207"/>
      <c r="W459" s="207"/>
      <c r="X459" s="207"/>
      <c r="Y459" s="207"/>
      <c r="Z459" s="207"/>
      <c r="AA459" s="208"/>
    </row>
    <row r="460" spans="1:27" ht="15.75" customHeight="1">
      <c r="A460" s="242"/>
      <c r="B460" s="243"/>
      <c r="C460" s="244"/>
      <c r="D460" s="243"/>
      <c r="E460" s="243"/>
      <c r="F460" s="243"/>
      <c r="G460" s="243"/>
      <c r="H460" s="243"/>
      <c r="I460" s="243"/>
      <c r="J460" s="243"/>
      <c r="K460" s="207"/>
      <c r="L460" s="207"/>
      <c r="M460" s="207"/>
      <c r="N460" s="207"/>
      <c r="O460" s="207"/>
      <c r="P460" s="207"/>
      <c r="Q460" s="207"/>
      <c r="R460" s="207"/>
      <c r="S460" s="207"/>
      <c r="T460" s="207"/>
      <c r="U460" s="207"/>
      <c r="V460" s="207"/>
      <c r="W460" s="207"/>
      <c r="X460" s="207"/>
      <c r="Y460" s="207"/>
      <c r="Z460" s="207"/>
      <c r="AA460" s="208"/>
    </row>
    <row r="461" spans="1:27" ht="15.75" customHeight="1">
      <c r="A461" s="242"/>
      <c r="B461" s="243"/>
      <c r="C461" s="244"/>
      <c r="D461" s="243"/>
      <c r="E461" s="243"/>
      <c r="F461" s="243"/>
      <c r="G461" s="243"/>
      <c r="H461" s="243"/>
      <c r="I461" s="243"/>
      <c r="J461" s="243"/>
      <c r="K461" s="207"/>
      <c r="L461" s="207"/>
      <c r="M461" s="207"/>
      <c r="N461" s="207"/>
      <c r="O461" s="207"/>
      <c r="P461" s="207"/>
      <c r="Q461" s="207"/>
      <c r="R461" s="207"/>
      <c r="S461" s="207"/>
      <c r="T461" s="207"/>
      <c r="U461" s="207"/>
      <c r="V461" s="207"/>
      <c r="W461" s="207"/>
      <c r="X461" s="207"/>
      <c r="Y461" s="207"/>
      <c r="Z461" s="207"/>
      <c r="AA461" s="208"/>
    </row>
    <row r="462" spans="1:27" ht="15.75" customHeight="1">
      <c r="A462" s="242"/>
      <c r="B462" s="243"/>
      <c r="C462" s="244"/>
      <c r="D462" s="243"/>
      <c r="E462" s="243"/>
      <c r="F462" s="243"/>
      <c r="G462" s="243"/>
      <c r="H462" s="243"/>
      <c r="I462" s="243"/>
      <c r="J462" s="243"/>
      <c r="K462" s="207"/>
      <c r="L462" s="207"/>
      <c r="M462" s="207"/>
      <c r="N462" s="207"/>
      <c r="O462" s="207"/>
      <c r="P462" s="207"/>
      <c r="Q462" s="207"/>
      <c r="R462" s="207"/>
      <c r="S462" s="207"/>
      <c r="T462" s="207"/>
      <c r="U462" s="207"/>
      <c r="V462" s="207"/>
      <c r="W462" s="207"/>
      <c r="X462" s="207"/>
      <c r="Y462" s="207"/>
      <c r="Z462" s="207"/>
      <c r="AA462" s="208"/>
    </row>
    <row r="463" spans="1:27" ht="15.75" customHeight="1">
      <c r="A463" s="242"/>
      <c r="B463" s="243"/>
      <c r="C463" s="244"/>
      <c r="D463" s="243"/>
      <c r="E463" s="243"/>
      <c r="F463" s="243"/>
      <c r="G463" s="243"/>
      <c r="H463" s="243"/>
      <c r="I463" s="243"/>
      <c r="J463" s="243"/>
      <c r="K463" s="207"/>
      <c r="L463" s="207"/>
      <c r="M463" s="207"/>
      <c r="N463" s="207"/>
      <c r="O463" s="207"/>
      <c r="P463" s="207"/>
      <c r="Q463" s="207"/>
      <c r="R463" s="207"/>
      <c r="S463" s="207"/>
      <c r="T463" s="207"/>
      <c r="U463" s="207"/>
      <c r="V463" s="207"/>
      <c r="W463" s="207"/>
      <c r="X463" s="207"/>
      <c r="Y463" s="207"/>
      <c r="Z463" s="207"/>
      <c r="AA463" s="208"/>
    </row>
    <row r="464" spans="1:27" ht="15.75" customHeight="1">
      <c r="A464" s="242"/>
      <c r="B464" s="243"/>
      <c r="C464" s="244"/>
      <c r="D464" s="243"/>
      <c r="E464" s="243"/>
      <c r="F464" s="243"/>
      <c r="G464" s="243"/>
      <c r="H464" s="243"/>
      <c r="I464" s="243"/>
      <c r="J464" s="243"/>
      <c r="K464" s="207"/>
      <c r="L464" s="207"/>
      <c r="M464" s="207"/>
      <c r="N464" s="207"/>
      <c r="O464" s="207"/>
      <c r="P464" s="207"/>
      <c r="Q464" s="207"/>
      <c r="R464" s="207"/>
      <c r="S464" s="207"/>
      <c r="T464" s="207"/>
      <c r="U464" s="207"/>
      <c r="V464" s="207"/>
      <c r="W464" s="207"/>
      <c r="X464" s="207"/>
      <c r="Y464" s="207"/>
      <c r="Z464" s="207"/>
      <c r="AA464" s="208"/>
    </row>
    <row r="465" spans="1:27" ht="15.75" customHeight="1">
      <c r="A465" s="242"/>
      <c r="B465" s="243"/>
      <c r="C465" s="244"/>
      <c r="D465" s="243"/>
      <c r="E465" s="243"/>
      <c r="F465" s="243"/>
      <c r="G465" s="243"/>
      <c r="H465" s="243"/>
      <c r="I465" s="243"/>
      <c r="J465" s="243"/>
      <c r="K465" s="207"/>
      <c r="L465" s="207"/>
      <c r="M465" s="207"/>
      <c r="N465" s="207"/>
      <c r="O465" s="207"/>
      <c r="P465" s="207"/>
      <c r="Q465" s="207"/>
      <c r="R465" s="207"/>
      <c r="S465" s="207"/>
      <c r="T465" s="207"/>
      <c r="U465" s="207"/>
      <c r="V465" s="207"/>
      <c r="W465" s="207"/>
      <c r="X465" s="207"/>
      <c r="Y465" s="207"/>
      <c r="Z465" s="207"/>
      <c r="AA465" s="208"/>
    </row>
    <row r="466" spans="1:27" ht="15.75" customHeight="1">
      <c r="A466" s="242"/>
      <c r="B466" s="243"/>
      <c r="C466" s="244"/>
      <c r="D466" s="243"/>
      <c r="E466" s="243"/>
      <c r="F466" s="243"/>
      <c r="G466" s="243"/>
      <c r="H466" s="243"/>
      <c r="I466" s="243"/>
      <c r="J466" s="243"/>
      <c r="K466" s="207"/>
      <c r="L466" s="207"/>
      <c r="M466" s="207"/>
      <c r="N466" s="207"/>
      <c r="O466" s="207"/>
      <c r="P466" s="207"/>
      <c r="Q466" s="207"/>
      <c r="R466" s="207"/>
      <c r="S466" s="207"/>
      <c r="T466" s="207"/>
      <c r="U466" s="207"/>
      <c r="V466" s="207"/>
      <c r="W466" s="207"/>
      <c r="X466" s="207"/>
      <c r="Y466" s="207"/>
      <c r="Z466" s="207"/>
      <c r="AA466" s="208"/>
    </row>
    <row r="467" spans="1:27" ht="15.75" customHeight="1">
      <c r="A467" s="242"/>
      <c r="B467" s="243"/>
      <c r="C467" s="244"/>
      <c r="D467" s="243"/>
      <c r="E467" s="243"/>
      <c r="F467" s="243"/>
      <c r="G467" s="243"/>
      <c r="H467" s="243"/>
      <c r="I467" s="243"/>
      <c r="J467" s="243"/>
      <c r="K467" s="207"/>
      <c r="L467" s="207"/>
      <c r="M467" s="207"/>
      <c r="N467" s="207"/>
      <c r="O467" s="207"/>
      <c r="P467" s="207"/>
      <c r="Q467" s="207"/>
      <c r="R467" s="207"/>
      <c r="S467" s="207"/>
      <c r="T467" s="207"/>
      <c r="U467" s="207"/>
      <c r="V467" s="207"/>
      <c r="W467" s="207"/>
      <c r="X467" s="207"/>
      <c r="Y467" s="207"/>
      <c r="Z467" s="207"/>
      <c r="AA467" s="208"/>
    </row>
    <row r="468" spans="1:27" ht="15.75" customHeight="1">
      <c r="A468" s="242"/>
      <c r="B468" s="243"/>
      <c r="C468" s="244"/>
      <c r="D468" s="243"/>
      <c r="E468" s="243"/>
      <c r="F468" s="243"/>
      <c r="G468" s="243"/>
      <c r="H468" s="243"/>
      <c r="I468" s="243"/>
      <c r="J468" s="243"/>
      <c r="K468" s="207"/>
      <c r="L468" s="207"/>
      <c r="M468" s="207"/>
      <c r="N468" s="207"/>
      <c r="O468" s="207"/>
      <c r="P468" s="207"/>
      <c r="Q468" s="207"/>
      <c r="R468" s="207"/>
      <c r="S468" s="207"/>
      <c r="T468" s="207"/>
      <c r="U468" s="207"/>
      <c r="V468" s="207"/>
      <c r="W468" s="207"/>
      <c r="X468" s="207"/>
      <c r="Y468" s="207"/>
      <c r="Z468" s="207"/>
      <c r="AA468" s="208"/>
    </row>
    <row r="469" spans="1:27" ht="15.75" customHeight="1">
      <c r="A469" s="242"/>
      <c r="B469" s="243"/>
      <c r="C469" s="244"/>
      <c r="D469" s="243"/>
      <c r="E469" s="243"/>
      <c r="F469" s="243"/>
      <c r="G469" s="243"/>
      <c r="H469" s="243"/>
      <c r="I469" s="243"/>
      <c r="J469" s="243"/>
      <c r="K469" s="207"/>
      <c r="L469" s="207"/>
      <c r="M469" s="207"/>
      <c r="N469" s="207"/>
      <c r="O469" s="207"/>
      <c r="P469" s="207"/>
      <c r="Q469" s="207"/>
      <c r="R469" s="207"/>
      <c r="S469" s="207"/>
      <c r="T469" s="207"/>
      <c r="U469" s="207"/>
      <c r="V469" s="207"/>
      <c r="W469" s="207"/>
      <c r="X469" s="207"/>
      <c r="Y469" s="207"/>
      <c r="Z469" s="207"/>
      <c r="AA469" s="208"/>
    </row>
    <row r="470" spans="1:27" ht="15.75" customHeight="1">
      <c r="A470" s="242"/>
      <c r="B470" s="243"/>
      <c r="C470" s="244"/>
      <c r="D470" s="243"/>
      <c r="E470" s="243"/>
      <c r="F470" s="243"/>
      <c r="G470" s="243"/>
      <c r="H470" s="243"/>
      <c r="I470" s="243"/>
      <c r="J470" s="243"/>
      <c r="K470" s="207"/>
      <c r="L470" s="207"/>
      <c r="M470" s="207"/>
      <c r="N470" s="207"/>
      <c r="O470" s="207"/>
      <c r="P470" s="207"/>
      <c r="Q470" s="207"/>
      <c r="R470" s="207"/>
      <c r="S470" s="207"/>
      <c r="T470" s="207"/>
      <c r="U470" s="207"/>
      <c r="V470" s="207"/>
      <c r="W470" s="207"/>
      <c r="X470" s="207"/>
      <c r="Y470" s="207"/>
      <c r="Z470" s="207"/>
      <c r="AA470" s="208"/>
    </row>
    <row r="471" spans="1:27" ht="15.75" customHeight="1">
      <c r="A471" s="242"/>
      <c r="B471" s="243"/>
      <c r="C471" s="244"/>
      <c r="D471" s="243"/>
      <c r="E471" s="243"/>
      <c r="F471" s="243"/>
      <c r="G471" s="243"/>
      <c r="H471" s="243"/>
      <c r="I471" s="243"/>
      <c r="J471" s="243"/>
      <c r="K471" s="207"/>
      <c r="L471" s="207"/>
      <c r="M471" s="207"/>
      <c r="N471" s="207"/>
      <c r="O471" s="207"/>
      <c r="P471" s="207"/>
      <c r="Q471" s="207"/>
      <c r="R471" s="207"/>
      <c r="S471" s="207"/>
      <c r="T471" s="207"/>
      <c r="U471" s="207"/>
      <c r="V471" s="207"/>
      <c r="W471" s="207"/>
      <c r="X471" s="207"/>
      <c r="Y471" s="207"/>
      <c r="Z471" s="207"/>
      <c r="AA471" s="208"/>
    </row>
    <row r="472" spans="1:27" ht="15.75" customHeight="1">
      <c r="A472" s="242"/>
      <c r="B472" s="243"/>
      <c r="C472" s="244"/>
      <c r="D472" s="243"/>
      <c r="E472" s="243"/>
      <c r="F472" s="243"/>
      <c r="G472" s="243"/>
      <c r="H472" s="243"/>
      <c r="I472" s="243"/>
      <c r="J472" s="243"/>
      <c r="K472" s="207"/>
      <c r="L472" s="207"/>
      <c r="M472" s="207"/>
      <c r="N472" s="207"/>
      <c r="O472" s="207"/>
      <c r="P472" s="207"/>
      <c r="Q472" s="207"/>
      <c r="R472" s="207"/>
      <c r="S472" s="207"/>
      <c r="T472" s="207"/>
      <c r="U472" s="207"/>
      <c r="V472" s="207"/>
      <c r="W472" s="207"/>
      <c r="X472" s="207"/>
      <c r="Y472" s="207"/>
      <c r="Z472" s="207"/>
      <c r="AA472" s="208"/>
    </row>
    <row r="473" spans="1:27" ht="15.75" customHeight="1">
      <c r="A473" s="242"/>
      <c r="B473" s="243"/>
      <c r="C473" s="244"/>
      <c r="D473" s="243"/>
      <c r="E473" s="243"/>
      <c r="F473" s="243"/>
      <c r="G473" s="243"/>
      <c r="H473" s="243"/>
      <c r="I473" s="243"/>
      <c r="J473" s="243"/>
      <c r="K473" s="207"/>
      <c r="L473" s="207"/>
      <c r="M473" s="207"/>
      <c r="N473" s="207"/>
      <c r="O473" s="207"/>
      <c r="P473" s="207"/>
      <c r="Q473" s="207"/>
      <c r="R473" s="207"/>
      <c r="S473" s="207"/>
      <c r="T473" s="207"/>
      <c r="U473" s="207"/>
      <c r="V473" s="207"/>
      <c r="W473" s="207"/>
      <c r="X473" s="207"/>
      <c r="Y473" s="207"/>
      <c r="Z473" s="207"/>
      <c r="AA473" s="208"/>
    </row>
    <row r="474" spans="1:27" ht="15.75" customHeight="1">
      <c r="A474" s="242"/>
      <c r="B474" s="243"/>
      <c r="C474" s="244"/>
      <c r="D474" s="243"/>
      <c r="E474" s="243"/>
      <c r="F474" s="243"/>
      <c r="G474" s="243"/>
      <c r="H474" s="243"/>
      <c r="I474" s="243"/>
      <c r="J474" s="243"/>
      <c r="K474" s="207"/>
      <c r="L474" s="207"/>
      <c r="M474" s="207"/>
      <c r="N474" s="207"/>
      <c r="O474" s="207"/>
      <c r="P474" s="207"/>
      <c r="Q474" s="207"/>
      <c r="R474" s="207"/>
      <c r="S474" s="207"/>
      <c r="T474" s="207"/>
      <c r="U474" s="207"/>
      <c r="V474" s="207"/>
      <c r="W474" s="207"/>
      <c r="X474" s="207"/>
      <c r="Y474" s="207"/>
      <c r="Z474" s="207"/>
      <c r="AA474" s="208"/>
    </row>
    <row r="475" spans="1:27" ht="15.75" customHeight="1">
      <c r="A475" s="242"/>
      <c r="B475" s="243"/>
      <c r="C475" s="244"/>
      <c r="D475" s="243"/>
      <c r="E475" s="243"/>
      <c r="F475" s="243"/>
      <c r="G475" s="243"/>
      <c r="H475" s="243"/>
      <c r="I475" s="243"/>
      <c r="J475" s="243"/>
      <c r="K475" s="207"/>
      <c r="L475" s="207"/>
      <c r="M475" s="207"/>
      <c r="N475" s="207"/>
      <c r="O475" s="207"/>
      <c r="P475" s="207"/>
      <c r="Q475" s="207"/>
      <c r="R475" s="207"/>
      <c r="S475" s="207"/>
      <c r="T475" s="207"/>
      <c r="U475" s="207"/>
      <c r="V475" s="207"/>
      <c r="W475" s="207"/>
      <c r="X475" s="207"/>
      <c r="Y475" s="207"/>
      <c r="Z475" s="207"/>
      <c r="AA475" s="208"/>
    </row>
    <row r="476" spans="1:27" ht="15.75" customHeight="1">
      <c r="A476" s="242"/>
      <c r="B476" s="243"/>
      <c r="C476" s="244"/>
      <c r="D476" s="243"/>
      <c r="E476" s="243"/>
      <c r="F476" s="243"/>
      <c r="G476" s="243"/>
      <c r="H476" s="243"/>
      <c r="I476" s="243"/>
      <c r="J476" s="243"/>
      <c r="K476" s="207"/>
      <c r="L476" s="207"/>
      <c r="M476" s="207"/>
      <c r="N476" s="207"/>
      <c r="O476" s="207"/>
      <c r="P476" s="207"/>
      <c r="Q476" s="207"/>
      <c r="R476" s="207"/>
      <c r="S476" s="207"/>
      <c r="T476" s="207"/>
      <c r="U476" s="207"/>
      <c r="V476" s="207"/>
      <c r="W476" s="207"/>
      <c r="X476" s="207"/>
      <c r="Y476" s="207"/>
      <c r="Z476" s="207"/>
      <c r="AA476" s="208"/>
    </row>
    <row r="477" spans="1:27" ht="15.75" customHeight="1">
      <c r="A477" s="242"/>
      <c r="B477" s="243"/>
      <c r="C477" s="244"/>
      <c r="D477" s="243"/>
      <c r="E477" s="243"/>
      <c r="F477" s="243"/>
      <c r="G477" s="243"/>
      <c r="H477" s="243"/>
      <c r="I477" s="243"/>
      <c r="J477" s="243"/>
      <c r="K477" s="207"/>
      <c r="L477" s="207"/>
      <c r="M477" s="207"/>
      <c r="N477" s="207"/>
      <c r="O477" s="207"/>
      <c r="P477" s="207"/>
      <c r="Q477" s="207"/>
      <c r="R477" s="207"/>
      <c r="S477" s="207"/>
      <c r="T477" s="207"/>
      <c r="U477" s="207"/>
      <c r="V477" s="207"/>
      <c r="W477" s="207"/>
      <c r="X477" s="207"/>
      <c r="Y477" s="207"/>
      <c r="Z477" s="207"/>
      <c r="AA477" s="208"/>
    </row>
    <row r="478" spans="1:27" ht="15.75" customHeight="1">
      <c r="A478" s="242"/>
      <c r="B478" s="243"/>
      <c r="C478" s="244"/>
      <c r="D478" s="243"/>
      <c r="E478" s="243"/>
      <c r="F478" s="243"/>
      <c r="G478" s="243"/>
      <c r="H478" s="243"/>
      <c r="I478" s="243"/>
      <c r="J478" s="243"/>
      <c r="K478" s="207"/>
      <c r="L478" s="207"/>
      <c r="M478" s="207"/>
      <c r="N478" s="207"/>
      <c r="O478" s="207"/>
      <c r="P478" s="207"/>
      <c r="Q478" s="207"/>
      <c r="R478" s="207"/>
      <c r="S478" s="207"/>
      <c r="T478" s="207"/>
      <c r="U478" s="207"/>
      <c r="V478" s="207"/>
      <c r="W478" s="207"/>
      <c r="X478" s="207"/>
      <c r="Y478" s="207"/>
      <c r="Z478" s="207"/>
      <c r="AA478" s="208"/>
    </row>
    <row r="479" spans="1:27" ht="15.75" customHeight="1">
      <c r="A479" s="242"/>
      <c r="B479" s="243"/>
      <c r="C479" s="244"/>
      <c r="D479" s="243"/>
      <c r="E479" s="243"/>
      <c r="F479" s="243"/>
      <c r="G479" s="243"/>
      <c r="H479" s="243"/>
      <c r="I479" s="243"/>
      <c r="J479" s="243"/>
      <c r="K479" s="207"/>
      <c r="L479" s="207"/>
      <c r="M479" s="207"/>
      <c r="N479" s="207"/>
      <c r="O479" s="207"/>
      <c r="P479" s="207"/>
      <c r="Q479" s="207"/>
      <c r="R479" s="207"/>
      <c r="S479" s="207"/>
      <c r="T479" s="207"/>
      <c r="U479" s="207"/>
      <c r="V479" s="207"/>
      <c r="W479" s="207"/>
      <c r="X479" s="207"/>
      <c r="Y479" s="207"/>
      <c r="Z479" s="207"/>
      <c r="AA479" s="208"/>
    </row>
    <row r="480" spans="1:27" ht="15.75" customHeight="1">
      <c r="A480" s="242"/>
      <c r="B480" s="243"/>
      <c r="C480" s="244"/>
      <c r="D480" s="243"/>
      <c r="E480" s="243"/>
      <c r="F480" s="243"/>
      <c r="G480" s="243"/>
      <c r="H480" s="243"/>
      <c r="I480" s="243"/>
      <c r="J480" s="243"/>
      <c r="K480" s="207"/>
      <c r="L480" s="207"/>
      <c r="M480" s="207"/>
      <c r="N480" s="207"/>
      <c r="O480" s="207"/>
      <c r="P480" s="207"/>
      <c r="Q480" s="207"/>
      <c r="R480" s="207"/>
      <c r="S480" s="207"/>
      <c r="T480" s="207"/>
      <c r="U480" s="207"/>
      <c r="V480" s="207"/>
      <c r="W480" s="207"/>
      <c r="X480" s="207"/>
      <c r="Y480" s="207"/>
      <c r="Z480" s="207"/>
      <c r="AA480" s="208"/>
    </row>
    <row r="481" spans="1:27" ht="15.75" customHeight="1">
      <c r="A481" s="242"/>
      <c r="B481" s="243"/>
      <c r="C481" s="244"/>
      <c r="D481" s="243"/>
      <c r="E481" s="243"/>
      <c r="F481" s="243"/>
      <c r="G481" s="243"/>
      <c r="H481" s="243"/>
      <c r="I481" s="243"/>
      <c r="J481" s="243"/>
      <c r="K481" s="207"/>
      <c r="L481" s="207"/>
      <c r="M481" s="207"/>
      <c r="N481" s="207"/>
      <c r="O481" s="207"/>
      <c r="P481" s="207"/>
      <c r="Q481" s="207"/>
      <c r="R481" s="207"/>
      <c r="S481" s="207"/>
      <c r="T481" s="207"/>
      <c r="U481" s="207"/>
      <c r="V481" s="207"/>
      <c r="W481" s="207"/>
      <c r="X481" s="207"/>
      <c r="Y481" s="207"/>
      <c r="Z481" s="207"/>
      <c r="AA481" s="208"/>
    </row>
    <row r="482" spans="1:27" ht="15.75" customHeight="1">
      <c r="A482" s="242"/>
      <c r="B482" s="243"/>
      <c r="C482" s="244"/>
      <c r="D482" s="243"/>
      <c r="E482" s="243"/>
      <c r="F482" s="243"/>
      <c r="G482" s="243"/>
      <c r="H482" s="243"/>
      <c r="I482" s="243"/>
      <c r="J482" s="243"/>
      <c r="K482" s="207"/>
      <c r="L482" s="207"/>
      <c r="M482" s="207"/>
      <c r="N482" s="207"/>
      <c r="O482" s="207"/>
      <c r="P482" s="207"/>
      <c r="Q482" s="207"/>
      <c r="R482" s="207"/>
      <c r="S482" s="207"/>
      <c r="T482" s="207"/>
      <c r="U482" s="207"/>
      <c r="V482" s="207"/>
      <c r="W482" s="207"/>
      <c r="X482" s="207"/>
      <c r="Y482" s="207"/>
      <c r="Z482" s="207"/>
      <c r="AA482" s="208"/>
    </row>
    <row r="483" spans="1:27" ht="15.75" customHeight="1">
      <c r="A483" s="242"/>
      <c r="B483" s="243"/>
      <c r="C483" s="244"/>
      <c r="D483" s="243"/>
      <c r="E483" s="243"/>
      <c r="F483" s="243"/>
      <c r="G483" s="243"/>
      <c r="H483" s="243"/>
      <c r="I483" s="243"/>
      <c r="J483" s="243"/>
      <c r="K483" s="207"/>
      <c r="L483" s="207"/>
      <c r="M483" s="207"/>
      <c r="N483" s="207"/>
      <c r="O483" s="207"/>
      <c r="P483" s="207"/>
      <c r="Q483" s="207"/>
      <c r="R483" s="207"/>
      <c r="S483" s="207"/>
      <c r="T483" s="207"/>
      <c r="U483" s="207"/>
      <c r="V483" s="207"/>
      <c r="W483" s="207"/>
      <c r="X483" s="207"/>
      <c r="Y483" s="207"/>
      <c r="Z483" s="207"/>
      <c r="AA483" s="208"/>
    </row>
    <row r="484" spans="1:27" ht="15.75" customHeight="1">
      <c r="A484" s="242"/>
      <c r="B484" s="243"/>
      <c r="C484" s="244"/>
      <c r="D484" s="243"/>
      <c r="E484" s="243"/>
      <c r="F484" s="243"/>
      <c r="G484" s="243"/>
      <c r="H484" s="243"/>
      <c r="I484" s="243"/>
      <c r="J484" s="243"/>
      <c r="K484" s="207"/>
      <c r="L484" s="207"/>
      <c r="M484" s="207"/>
      <c r="N484" s="207"/>
      <c r="O484" s="207"/>
      <c r="P484" s="207"/>
      <c r="Q484" s="207"/>
      <c r="R484" s="207"/>
      <c r="S484" s="207"/>
      <c r="T484" s="207"/>
      <c r="U484" s="207"/>
      <c r="V484" s="207"/>
      <c r="W484" s="207"/>
      <c r="X484" s="207"/>
      <c r="Y484" s="207"/>
      <c r="Z484" s="207"/>
      <c r="AA484" s="208"/>
    </row>
    <row r="485" spans="1:27" ht="15.75" customHeight="1">
      <c r="A485" s="242"/>
      <c r="B485" s="243"/>
      <c r="C485" s="244"/>
      <c r="D485" s="243"/>
      <c r="E485" s="243"/>
      <c r="F485" s="243"/>
      <c r="G485" s="243"/>
      <c r="H485" s="243"/>
      <c r="I485" s="243"/>
      <c r="J485" s="243"/>
      <c r="K485" s="207"/>
      <c r="L485" s="207"/>
      <c r="M485" s="207"/>
      <c r="N485" s="207"/>
      <c r="O485" s="207"/>
      <c r="P485" s="207"/>
      <c r="Q485" s="207"/>
      <c r="R485" s="207"/>
      <c r="S485" s="207"/>
      <c r="T485" s="207"/>
      <c r="U485" s="207"/>
      <c r="V485" s="207"/>
      <c r="W485" s="207"/>
      <c r="X485" s="207"/>
      <c r="Y485" s="207"/>
      <c r="Z485" s="207"/>
      <c r="AA485" s="208"/>
    </row>
    <row r="486" spans="1:27" ht="15.75" customHeight="1">
      <c r="A486" s="242"/>
      <c r="B486" s="243"/>
      <c r="C486" s="244"/>
      <c r="D486" s="243"/>
      <c r="E486" s="243"/>
      <c r="F486" s="243"/>
      <c r="G486" s="243"/>
      <c r="H486" s="243"/>
      <c r="I486" s="243"/>
      <c r="J486" s="243"/>
      <c r="K486" s="207"/>
      <c r="L486" s="207"/>
      <c r="M486" s="207"/>
      <c r="N486" s="207"/>
      <c r="O486" s="207"/>
      <c r="P486" s="207"/>
      <c r="Q486" s="207"/>
      <c r="R486" s="207"/>
      <c r="S486" s="207"/>
      <c r="T486" s="207"/>
      <c r="U486" s="207"/>
      <c r="V486" s="207"/>
      <c r="W486" s="207"/>
      <c r="X486" s="207"/>
      <c r="Y486" s="207"/>
      <c r="Z486" s="207"/>
      <c r="AA486" s="208"/>
    </row>
    <row r="487" spans="1:27" ht="15.75" customHeight="1">
      <c r="A487" s="242"/>
      <c r="B487" s="243"/>
      <c r="C487" s="244"/>
      <c r="D487" s="243"/>
      <c r="E487" s="243"/>
      <c r="F487" s="243"/>
      <c r="G487" s="243"/>
      <c r="H487" s="243"/>
      <c r="I487" s="243"/>
      <c r="J487" s="243"/>
      <c r="K487" s="207"/>
      <c r="L487" s="207"/>
      <c r="M487" s="207"/>
      <c r="N487" s="207"/>
      <c r="O487" s="207"/>
      <c r="P487" s="207"/>
      <c r="Q487" s="207"/>
      <c r="R487" s="207"/>
      <c r="S487" s="207"/>
      <c r="T487" s="207"/>
      <c r="U487" s="207"/>
      <c r="V487" s="207"/>
      <c r="W487" s="207"/>
      <c r="X487" s="207"/>
      <c r="Y487" s="207"/>
      <c r="Z487" s="207"/>
      <c r="AA487" s="208"/>
    </row>
    <row r="488" spans="1:27" ht="15.75" customHeight="1">
      <c r="A488" s="242"/>
      <c r="B488" s="243"/>
      <c r="C488" s="244"/>
      <c r="D488" s="243"/>
      <c r="E488" s="243"/>
      <c r="F488" s="243"/>
      <c r="G488" s="243"/>
      <c r="H488" s="243"/>
      <c r="I488" s="243"/>
      <c r="J488" s="243"/>
      <c r="K488" s="207"/>
      <c r="L488" s="207"/>
      <c r="M488" s="207"/>
      <c r="N488" s="207"/>
      <c r="O488" s="207"/>
      <c r="P488" s="207"/>
      <c r="Q488" s="207"/>
      <c r="R488" s="207"/>
      <c r="S488" s="207"/>
      <c r="T488" s="207"/>
      <c r="U488" s="207"/>
      <c r="V488" s="207"/>
      <c r="W488" s="207"/>
      <c r="X488" s="207"/>
      <c r="Y488" s="207"/>
      <c r="Z488" s="207"/>
      <c r="AA488" s="208"/>
    </row>
    <row r="489" spans="1:27" ht="15.75" customHeight="1">
      <c r="A489" s="242"/>
      <c r="B489" s="243"/>
      <c r="C489" s="244"/>
      <c r="D489" s="243"/>
      <c r="E489" s="243"/>
      <c r="F489" s="243"/>
      <c r="G489" s="243"/>
      <c r="H489" s="243"/>
      <c r="I489" s="243"/>
      <c r="J489" s="243"/>
      <c r="K489" s="207"/>
      <c r="L489" s="207"/>
      <c r="M489" s="207"/>
      <c r="N489" s="207"/>
      <c r="O489" s="207"/>
      <c r="P489" s="207"/>
      <c r="Q489" s="207"/>
      <c r="R489" s="207"/>
      <c r="S489" s="207"/>
      <c r="T489" s="207"/>
      <c r="U489" s="207"/>
      <c r="V489" s="207"/>
      <c r="W489" s="207"/>
      <c r="X489" s="207"/>
      <c r="Y489" s="207"/>
      <c r="Z489" s="207"/>
      <c r="AA489" s="208"/>
    </row>
    <row r="490" spans="1:27" ht="15.75" customHeight="1">
      <c r="A490" s="242"/>
      <c r="B490" s="243"/>
      <c r="C490" s="244"/>
      <c r="D490" s="243"/>
      <c r="E490" s="243"/>
      <c r="F490" s="243"/>
      <c r="G490" s="243"/>
      <c r="H490" s="243"/>
      <c r="I490" s="243"/>
      <c r="J490" s="243"/>
      <c r="K490" s="207"/>
      <c r="L490" s="207"/>
      <c r="M490" s="207"/>
      <c r="N490" s="207"/>
      <c r="O490" s="207"/>
      <c r="P490" s="207"/>
      <c r="Q490" s="207"/>
      <c r="R490" s="207"/>
      <c r="S490" s="207"/>
      <c r="T490" s="207"/>
      <c r="U490" s="207"/>
      <c r="V490" s="207"/>
      <c r="W490" s="207"/>
      <c r="X490" s="207"/>
      <c r="Y490" s="207"/>
      <c r="Z490" s="207"/>
      <c r="AA490" s="208"/>
    </row>
    <row r="491" spans="1:27" ht="15.75" customHeight="1">
      <c r="A491" s="242"/>
      <c r="B491" s="243"/>
      <c r="C491" s="244"/>
      <c r="D491" s="243"/>
      <c r="E491" s="243"/>
      <c r="F491" s="243"/>
      <c r="G491" s="243"/>
      <c r="H491" s="243"/>
      <c r="I491" s="243"/>
      <c r="J491" s="243"/>
      <c r="K491" s="207"/>
      <c r="L491" s="207"/>
      <c r="M491" s="207"/>
      <c r="N491" s="207"/>
      <c r="O491" s="207"/>
      <c r="P491" s="207"/>
      <c r="Q491" s="207"/>
      <c r="R491" s="207"/>
      <c r="S491" s="207"/>
      <c r="T491" s="207"/>
      <c r="U491" s="207"/>
      <c r="V491" s="207"/>
      <c r="W491" s="207"/>
      <c r="X491" s="207"/>
      <c r="Y491" s="207"/>
      <c r="Z491" s="207"/>
      <c r="AA491" s="208"/>
    </row>
    <row r="492" spans="1:27" ht="15.75" customHeight="1">
      <c r="A492" s="242"/>
      <c r="B492" s="243"/>
      <c r="C492" s="244"/>
      <c r="D492" s="243"/>
      <c r="E492" s="243"/>
      <c r="F492" s="243"/>
      <c r="G492" s="243"/>
      <c r="H492" s="243"/>
      <c r="I492" s="243"/>
      <c r="J492" s="243"/>
      <c r="K492" s="207"/>
      <c r="L492" s="207"/>
      <c r="M492" s="207"/>
      <c r="N492" s="207"/>
      <c r="O492" s="207"/>
      <c r="P492" s="207"/>
      <c r="Q492" s="207"/>
      <c r="R492" s="207"/>
      <c r="S492" s="207"/>
      <c r="T492" s="207"/>
      <c r="U492" s="207"/>
      <c r="V492" s="207"/>
      <c r="W492" s="207"/>
      <c r="X492" s="207"/>
      <c r="Y492" s="207"/>
      <c r="Z492" s="207"/>
      <c r="AA492" s="208"/>
    </row>
    <row r="493" spans="1:27" ht="15.75" customHeight="1">
      <c r="A493" s="242"/>
      <c r="B493" s="243"/>
      <c r="C493" s="244"/>
      <c r="D493" s="243"/>
      <c r="E493" s="243"/>
      <c r="F493" s="243"/>
      <c r="G493" s="243"/>
      <c r="H493" s="243"/>
      <c r="I493" s="243"/>
      <c r="J493" s="243"/>
      <c r="K493" s="207"/>
      <c r="L493" s="207"/>
      <c r="M493" s="207"/>
      <c r="N493" s="207"/>
      <c r="O493" s="207"/>
      <c r="P493" s="207"/>
      <c r="Q493" s="207"/>
      <c r="R493" s="207"/>
      <c r="S493" s="207"/>
      <c r="T493" s="207"/>
      <c r="U493" s="207"/>
      <c r="V493" s="207"/>
      <c r="W493" s="207"/>
      <c r="X493" s="207"/>
      <c r="Y493" s="207"/>
      <c r="Z493" s="207"/>
      <c r="AA493" s="208"/>
    </row>
    <row r="494" spans="1:27" ht="15.75" customHeight="1">
      <c r="A494" s="242"/>
      <c r="B494" s="243"/>
      <c r="C494" s="244"/>
      <c r="D494" s="243"/>
      <c r="E494" s="243"/>
      <c r="F494" s="243"/>
      <c r="G494" s="243"/>
      <c r="H494" s="243"/>
      <c r="I494" s="243"/>
      <c r="J494" s="243"/>
      <c r="K494" s="207"/>
      <c r="L494" s="207"/>
      <c r="M494" s="207"/>
      <c r="N494" s="207"/>
      <c r="O494" s="207"/>
      <c r="P494" s="207"/>
      <c r="Q494" s="207"/>
      <c r="R494" s="207"/>
      <c r="S494" s="207"/>
      <c r="T494" s="207"/>
      <c r="U494" s="207"/>
      <c r="V494" s="207"/>
      <c r="W494" s="207"/>
      <c r="X494" s="207"/>
      <c r="Y494" s="207"/>
      <c r="Z494" s="207"/>
      <c r="AA494" s="208"/>
    </row>
    <row r="495" spans="1:27" ht="15.75" customHeight="1">
      <c r="A495" s="242"/>
      <c r="B495" s="243"/>
      <c r="C495" s="244"/>
      <c r="D495" s="243"/>
      <c r="E495" s="243"/>
      <c r="F495" s="243"/>
      <c r="G495" s="243"/>
      <c r="H495" s="243"/>
      <c r="I495" s="243"/>
      <c r="J495" s="243"/>
      <c r="K495" s="207"/>
      <c r="L495" s="207"/>
      <c r="M495" s="207"/>
      <c r="N495" s="207"/>
      <c r="O495" s="207"/>
      <c r="P495" s="207"/>
      <c r="Q495" s="207"/>
      <c r="R495" s="207"/>
      <c r="S495" s="207"/>
      <c r="T495" s="207"/>
      <c r="U495" s="207"/>
      <c r="V495" s="207"/>
      <c r="W495" s="207"/>
      <c r="X495" s="207"/>
      <c r="Y495" s="207"/>
      <c r="Z495" s="207"/>
      <c r="AA495" s="208"/>
    </row>
    <row r="496" spans="1:27" ht="15.75" customHeight="1">
      <c r="A496" s="242"/>
      <c r="B496" s="243"/>
      <c r="C496" s="244"/>
      <c r="D496" s="243"/>
      <c r="E496" s="243"/>
      <c r="F496" s="243"/>
      <c r="G496" s="243"/>
      <c r="H496" s="243"/>
      <c r="I496" s="243"/>
      <c r="J496" s="243"/>
      <c r="K496" s="207"/>
      <c r="L496" s="207"/>
      <c r="M496" s="207"/>
      <c r="N496" s="207"/>
      <c r="O496" s="207"/>
      <c r="P496" s="207"/>
      <c r="Q496" s="207"/>
      <c r="R496" s="207"/>
      <c r="S496" s="207"/>
      <c r="T496" s="207"/>
      <c r="U496" s="207"/>
      <c r="V496" s="207"/>
      <c r="W496" s="207"/>
      <c r="X496" s="207"/>
      <c r="Y496" s="207"/>
      <c r="Z496" s="207"/>
      <c r="AA496" s="208"/>
    </row>
    <row r="497" spans="1:27" ht="15.75" customHeight="1">
      <c r="A497" s="242"/>
      <c r="B497" s="243"/>
      <c r="C497" s="244"/>
      <c r="D497" s="243"/>
      <c r="E497" s="243"/>
      <c r="F497" s="243"/>
      <c r="G497" s="243"/>
      <c r="H497" s="243"/>
      <c r="I497" s="243"/>
      <c r="J497" s="243"/>
      <c r="K497" s="207"/>
      <c r="L497" s="207"/>
      <c r="M497" s="207"/>
      <c r="N497" s="207"/>
      <c r="O497" s="207"/>
      <c r="P497" s="207"/>
      <c r="Q497" s="207"/>
      <c r="R497" s="207"/>
      <c r="S497" s="207"/>
      <c r="T497" s="207"/>
      <c r="U497" s="207"/>
      <c r="V497" s="207"/>
      <c r="W497" s="207"/>
      <c r="X497" s="207"/>
      <c r="Y497" s="207"/>
      <c r="Z497" s="207"/>
      <c r="AA497" s="208"/>
    </row>
    <row r="498" spans="1:27" ht="15.75" customHeight="1">
      <c r="A498" s="242"/>
      <c r="B498" s="243"/>
      <c r="C498" s="244"/>
      <c r="D498" s="243"/>
      <c r="E498" s="243"/>
      <c r="F498" s="243"/>
      <c r="G498" s="243"/>
      <c r="H498" s="243"/>
      <c r="I498" s="243"/>
      <c r="J498" s="243"/>
      <c r="K498" s="207"/>
      <c r="L498" s="207"/>
      <c r="M498" s="207"/>
      <c r="N498" s="207"/>
      <c r="O498" s="207"/>
      <c r="P498" s="207"/>
      <c r="Q498" s="207"/>
      <c r="R498" s="207"/>
      <c r="S498" s="207"/>
      <c r="T498" s="207"/>
      <c r="U498" s="207"/>
      <c r="V498" s="207"/>
      <c r="W498" s="207"/>
      <c r="X498" s="207"/>
      <c r="Y498" s="207"/>
      <c r="Z498" s="207"/>
      <c r="AA498" s="208"/>
    </row>
    <row r="499" spans="1:27" ht="15.75" customHeight="1">
      <c r="A499" s="242"/>
      <c r="B499" s="243"/>
      <c r="C499" s="244"/>
      <c r="D499" s="243"/>
      <c r="E499" s="243"/>
      <c r="F499" s="243"/>
      <c r="G499" s="243"/>
      <c r="H499" s="243"/>
      <c r="I499" s="243"/>
      <c r="J499" s="243"/>
      <c r="K499" s="207"/>
      <c r="L499" s="207"/>
      <c r="M499" s="207"/>
      <c r="N499" s="207"/>
      <c r="O499" s="207"/>
      <c r="P499" s="207"/>
      <c r="Q499" s="207"/>
      <c r="R499" s="207"/>
      <c r="S499" s="207"/>
      <c r="T499" s="207"/>
      <c r="U499" s="207"/>
      <c r="V499" s="207"/>
      <c r="W499" s="207"/>
      <c r="X499" s="207"/>
      <c r="Y499" s="207"/>
      <c r="Z499" s="207"/>
      <c r="AA499" s="208"/>
    </row>
    <row r="500" spans="1:27" ht="15.75" customHeight="1">
      <c r="A500" s="242"/>
      <c r="B500" s="243"/>
      <c r="C500" s="244"/>
      <c r="D500" s="243"/>
      <c r="E500" s="243"/>
      <c r="F500" s="243"/>
      <c r="G500" s="243"/>
      <c r="H500" s="243"/>
      <c r="I500" s="243"/>
      <c r="J500" s="243"/>
      <c r="K500" s="207"/>
      <c r="L500" s="207"/>
      <c r="M500" s="207"/>
      <c r="N500" s="207"/>
      <c r="O500" s="207"/>
      <c r="P500" s="207"/>
      <c r="Q500" s="207"/>
      <c r="R500" s="207"/>
      <c r="S500" s="207"/>
      <c r="T500" s="207"/>
      <c r="U500" s="207"/>
      <c r="V500" s="207"/>
      <c r="W500" s="207"/>
      <c r="X500" s="207"/>
      <c r="Y500" s="207"/>
      <c r="Z500" s="207"/>
      <c r="AA500" s="208"/>
    </row>
    <row r="501" spans="1:27" ht="15.75" customHeight="1">
      <c r="A501" s="242"/>
      <c r="B501" s="243"/>
      <c r="C501" s="244"/>
      <c r="D501" s="243"/>
      <c r="E501" s="243"/>
      <c r="F501" s="243"/>
      <c r="G501" s="243"/>
      <c r="H501" s="243"/>
      <c r="I501" s="243"/>
      <c r="J501" s="243"/>
      <c r="K501" s="207"/>
      <c r="L501" s="207"/>
      <c r="M501" s="207"/>
      <c r="N501" s="207"/>
      <c r="O501" s="207"/>
      <c r="P501" s="207"/>
      <c r="Q501" s="207"/>
      <c r="R501" s="207"/>
      <c r="S501" s="207"/>
      <c r="T501" s="207"/>
      <c r="U501" s="207"/>
      <c r="V501" s="207"/>
      <c r="W501" s="207"/>
      <c r="X501" s="207"/>
      <c r="Y501" s="207"/>
      <c r="Z501" s="207"/>
      <c r="AA501" s="208"/>
    </row>
    <row r="502" spans="1:27" ht="15.75" customHeight="1">
      <c r="A502" s="242"/>
      <c r="B502" s="243"/>
      <c r="C502" s="244"/>
      <c r="D502" s="243"/>
      <c r="E502" s="243"/>
      <c r="F502" s="243"/>
      <c r="G502" s="243"/>
      <c r="H502" s="243"/>
      <c r="I502" s="243"/>
      <c r="J502" s="243"/>
      <c r="K502" s="207"/>
      <c r="L502" s="207"/>
      <c r="M502" s="207"/>
      <c r="N502" s="207"/>
      <c r="O502" s="207"/>
      <c r="P502" s="207"/>
      <c r="Q502" s="207"/>
      <c r="R502" s="207"/>
      <c r="S502" s="207"/>
      <c r="T502" s="207"/>
      <c r="U502" s="207"/>
      <c r="V502" s="207"/>
      <c r="W502" s="207"/>
      <c r="X502" s="207"/>
      <c r="Y502" s="207"/>
      <c r="Z502" s="207"/>
      <c r="AA502" s="208"/>
    </row>
    <row r="503" spans="1:27" ht="15.75" customHeight="1">
      <c r="A503" s="242"/>
      <c r="B503" s="243"/>
      <c r="C503" s="244"/>
      <c r="D503" s="243"/>
      <c r="E503" s="243"/>
      <c r="F503" s="243"/>
      <c r="G503" s="243"/>
      <c r="H503" s="243"/>
      <c r="I503" s="243"/>
      <c r="J503" s="243"/>
      <c r="K503" s="207"/>
      <c r="L503" s="207"/>
      <c r="M503" s="207"/>
      <c r="N503" s="207"/>
      <c r="O503" s="207"/>
      <c r="P503" s="207"/>
      <c r="Q503" s="207"/>
      <c r="R503" s="207"/>
      <c r="S503" s="207"/>
      <c r="T503" s="207"/>
      <c r="U503" s="207"/>
      <c r="V503" s="207"/>
      <c r="W503" s="207"/>
      <c r="X503" s="207"/>
      <c r="Y503" s="207"/>
      <c r="Z503" s="207"/>
      <c r="AA503" s="208"/>
    </row>
    <row r="504" spans="1:27" ht="15.75" customHeight="1">
      <c r="A504" s="242"/>
      <c r="B504" s="243"/>
      <c r="C504" s="244"/>
      <c r="D504" s="243"/>
      <c r="E504" s="243"/>
      <c r="F504" s="243"/>
      <c r="G504" s="243"/>
      <c r="H504" s="243"/>
      <c r="I504" s="243"/>
      <c r="J504" s="243"/>
      <c r="K504" s="207"/>
      <c r="L504" s="207"/>
      <c r="M504" s="207"/>
      <c r="N504" s="207"/>
      <c r="O504" s="207"/>
      <c r="P504" s="207"/>
      <c r="Q504" s="207"/>
      <c r="R504" s="207"/>
      <c r="S504" s="207"/>
      <c r="T504" s="207"/>
      <c r="U504" s="207"/>
      <c r="V504" s="207"/>
      <c r="W504" s="207"/>
      <c r="X504" s="207"/>
      <c r="Y504" s="207"/>
      <c r="Z504" s="207"/>
      <c r="AA504" s="208"/>
    </row>
    <row r="505" spans="1:27" ht="15.75" customHeight="1">
      <c r="A505" s="242"/>
      <c r="B505" s="243"/>
      <c r="C505" s="244"/>
      <c r="D505" s="243"/>
      <c r="E505" s="243"/>
      <c r="F505" s="243"/>
      <c r="G505" s="243"/>
      <c r="H505" s="243"/>
      <c r="I505" s="243"/>
      <c r="J505" s="243"/>
      <c r="K505" s="207"/>
      <c r="L505" s="207"/>
      <c r="M505" s="207"/>
      <c r="N505" s="207"/>
      <c r="O505" s="207"/>
      <c r="P505" s="207"/>
      <c r="Q505" s="207"/>
      <c r="R505" s="207"/>
      <c r="S505" s="207"/>
      <c r="T505" s="207"/>
      <c r="U505" s="207"/>
      <c r="V505" s="207"/>
      <c r="W505" s="207"/>
      <c r="X505" s="207"/>
      <c r="Y505" s="207"/>
      <c r="Z505" s="207"/>
      <c r="AA505" s="208"/>
    </row>
    <row r="506" spans="1:27" ht="15.75" customHeight="1">
      <c r="A506" s="242"/>
      <c r="B506" s="243"/>
      <c r="C506" s="244"/>
      <c r="D506" s="243"/>
      <c r="E506" s="243"/>
      <c r="F506" s="243"/>
      <c r="G506" s="243"/>
      <c r="H506" s="243"/>
      <c r="I506" s="243"/>
      <c r="J506" s="243"/>
      <c r="K506" s="207"/>
      <c r="L506" s="207"/>
      <c r="M506" s="207"/>
      <c r="N506" s="207"/>
      <c r="O506" s="207"/>
      <c r="P506" s="207"/>
      <c r="Q506" s="207"/>
      <c r="R506" s="207"/>
      <c r="S506" s="207"/>
      <c r="T506" s="207"/>
      <c r="U506" s="207"/>
      <c r="V506" s="207"/>
      <c r="W506" s="207"/>
      <c r="X506" s="207"/>
      <c r="Y506" s="207"/>
      <c r="Z506" s="207"/>
      <c r="AA506" s="208"/>
    </row>
    <row r="507" spans="1:27" ht="15.75" customHeight="1">
      <c r="A507" s="242"/>
      <c r="B507" s="243"/>
      <c r="C507" s="244"/>
      <c r="D507" s="243"/>
      <c r="E507" s="243"/>
      <c r="F507" s="243"/>
      <c r="G507" s="243"/>
      <c r="H507" s="243"/>
      <c r="I507" s="243"/>
      <c r="J507" s="243"/>
      <c r="K507" s="207"/>
      <c r="L507" s="207"/>
      <c r="M507" s="207"/>
      <c r="N507" s="207"/>
      <c r="O507" s="207"/>
      <c r="P507" s="207"/>
      <c r="Q507" s="207"/>
      <c r="R507" s="207"/>
      <c r="S507" s="207"/>
      <c r="T507" s="207"/>
      <c r="U507" s="207"/>
      <c r="V507" s="207"/>
      <c r="W507" s="207"/>
      <c r="X507" s="207"/>
      <c r="Y507" s="207"/>
      <c r="Z507" s="207"/>
      <c r="AA507" s="208"/>
    </row>
    <row r="508" spans="1:27" ht="15.75" customHeight="1">
      <c r="A508" s="242"/>
      <c r="B508" s="243"/>
      <c r="C508" s="244"/>
      <c r="D508" s="243"/>
      <c r="E508" s="243"/>
      <c r="F508" s="243"/>
      <c r="G508" s="243"/>
      <c r="H508" s="243"/>
      <c r="I508" s="243"/>
      <c r="J508" s="243"/>
      <c r="K508" s="207"/>
      <c r="L508" s="207"/>
      <c r="M508" s="207"/>
      <c r="N508" s="207"/>
      <c r="O508" s="207"/>
      <c r="P508" s="207"/>
      <c r="Q508" s="207"/>
      <c r="R508" s="207"/>
      <c r="S508" s="207"/>
      <c r="T508" s="207"/>
      <c r="U508" s="207"/>
      <c r="V508" s="207"/>
      <c r="W508" s="207"/>
      <c r="X508" s="207"/>
      <c r="Y508" s="207"/>
      <c r="Z508" s="207"/>
      <c r="AA508" s="208"/>
    </row>
    <row r="509" spans="1:27" ht="15.75" customHeight="1">
      <c r="A509" s="242"/>
      <c r="B509" s="243"/>
      <c r="C509" s="244"/>
      <c r="D509" s="243"/>
      <c r="E509" s="243"/>
      <c r="F509" s="243"/>
      <c r="G509" s="243"/>
      <c r="H509" s="243"/>
      <c r="I509" s="243"/>
      <c r="J509" s="243"/>
      <c r="K509" s="207"/>
      <c r="L509" s="207"/>
      <c r="M509" s="207"/>
      <c r="N509" s="207"/>
      <c r="O509" s="207"/>
      <c r="P509" s="207"/>
      <c r="Q509" s="207"/>
      <c r="R509" s="207"/>
      <c r="S509" s="207"/>
      <c r="T509" s="207"/>
      <c r="U509" s="207"/>
      <c r="V509" s="207"/>
      <c r="W509" s="207"/>
      <c r="X509" s="207"/>
      <c r="Y509" s="207"/>
      <c r="Z509" s="207"/>
      <c r="AA509" s="208"/>
    </row>
    <row r="510" spans="1:27" ht="15.75" customHeight="1">
      <c r="A510" s="242"/>
      <c r="B510" s="243"/>
      <c r="C510" s="244"/>
      <c r="D510" s="243"/>
      <c r="E510" s="243"/>
      <c r="F510" s="243"/>
      <c r="G510" s="243"/>
      <c r="H510" s="243"/>
      <c r="I510" s="243"/>
      <c r="J510" s="243"/>
      <c r="K510" s="207"/>
      <c r="L510" s="207"/>
      <c r="M510" s="207"/>
      <c r="N510" s="207"/>
      <c r="O510" s="207"/>
      <c r="P510" s="207"/>
      <c r="Q510" s="207"/>
      <c r="R510" s="207"/>
      <c r="S510" s="207"/>
      <c r="T510" s="207"/>
      <c r="U510" s="207"/>
      <c r="V510" s="207"/>
      <c r="W510" s="207"/>
      <c r="X510" s="207"/>
      <c r="Y510" s="207"/>
      <c r="Z510" s="207"/>
      <c r="AA510" s="208"/>
    </row>
    <row r="511" spans="1:27" ht="15.75" customHeight="1">
      <c r="A511" s="242"/>
      <c r="B511" s="243"/>
      <c r="C511" s="244"/>
      <c r="D511" s="243"/>
      <c r="E511" s="243"/>
      <c r="F511" s="243"/>
      <c r="G511" s="243"/>
      <c r="H511" s="243"/>
      <c r="I511" s="243"/>
      <c r="J511" s="243"/>
      <c r="K511" s="207"/>
      <c r="L511" s="207"/>
      <c r="M511" s="207"/>
      <c r="N511" s="207"/>
      <c r="O511" s="207"/>
      <c r="P511" s="207"/>
      <c r="Q511" s="207"/>
      <c r="R511" s="207"/>
      <c r="S511" s="207"/>
      <c r="T511" s="207"/>
      <c r="U511" s="207"/>
      <c r="V511" s="207"/>
      <c r="W511" s="207"/>
      <c r="X511" s="207"/>
      <c r="Y511" s="207"/>
      <c r="Z511" s="207"/>
      <c r="AA511" s="208"/>
    </row>
    <row r="512" spans="1:27" ht="15.75" customHeight="1">
      <c r="A512" s="242"/>
      <c r="B512" s="243"/>
      <c r="C512" s="244"/>
      <c r="D512" s="243"/>
      <c r="E512" s="243"/>
      <c r="F512" s="243"/>
      <c r="G512" s="243"/>
      <c r="H512" s="243"/>
      <c r="I512" s="243"/>
      <c r="J512" s="243"/>
      <c r="K512" s="207"/>
      <c r="L512" s="207"/>
      <c r="M512" s="207"/>
      <c r="N512" s="207"/>
      <c r="O512" s="207"/>
      <c r="P512" s="207"/>
      <c r="Q512" s="207"/>
      <c r="R512" s="207"/>
      <c r="S512" s="207"/>
      <c r="T512" s="207"/>
      <c r="U512" s="207"/>
      <c r="V512" s="207"/>
      <c r="W512" s="207"/>
      <c r="X512" s="207"/>
      <c r="Y512" s="207"/>
      <c r="Z512" s="207"/>
      <c r="AA512" s="208"/>
    </row>
    <row r="513" spans="1:27" ht="15.75" customHeight="1">
      <c r="A513" s="242"/>
      <c r="B513" s="243"/>
      <c r="C513" s="244"/>
      <c r="D513" s="243"/>
      <c r="E513" s="243"/>
      <c r="F513" s="243"/>
      <c r="G513" s="243"/>
      <c r="H513" s="243"/>
      <c r="I513" s="243"/>
      <c r="J513" s="243"/>
      <c r="K513" s="207"/>
      <c r="L513" s="207"/>
      <c r="M513" s="207"/>
      <c r="N513" s="207"/>
      <c r="O513" s="207"/>
      <c r="P513" s="207"/>
      <c r="Q513" s="207"/>
      <c r="R513" s="207"/>
      <c r="S513" s="207"/>
      <c r="T513" s="207"/>
      <c r="U513" s="207"/>
      <c r="V513" s="207"/>
      <c r="W513" s="207"/>
      <c r="X513" s="207"/>
      <c r="Y513" s="207"/>
      <c r="Z513" s="207"/>
      <c r="AA513" s="208"/>
    </row>
    <row r="514" spans="1:27" ht="15.75" customHeight="1">
      <c r="A514" s="242"/>
      <c r="B514" s="243"/>
      <c r="C514" s="244"/>
      <c r="D514" s="243"/>
      <c r="E514" s="243"/>
      <c r="F514" s="243"/>
      <c r="G514" s="243"/>
      <c r="H514" s="243"/>
      <c r="I514" s="243"/>
      <c r="J514" s="243"/>
      <c r="K514" s="207"/>
      <c r="L514" s="207"/>
      <c r="M514" s="207"/>
      <c r="N514" s="207"/>
      <c r="O514" s="207"/>
      <c r="P514" s="207"/>
      <c r="Q514" s="207"/>
      <c r="R514" s="207"/>
      <c r="S514" s="207"/>
      <c r="T514" s="207"/>
      <c r="U514" s="207"/>
      <c r="V514" s="207"/>
      <c r="W514" s="207"/>
      <c r="X514" s="207"/>
      <c r="Y514" s="207"/>
      <c r="Z514" s="207"/>
      <c r="AA514" s="208"/>
    </row>
    <row r="515" spans="1:27" ht="15.75" customHeight="1">
      <c r="A515" s="242"/>
      <c r="B515" s="243"/>
      <c r="C515" s="244"/>
      <c r="D515" s="243"/>
      <c r="E515" s="243"/>
      <c r="F515" s="243"/>
      <c r="G515" s="243"/>
      <c r="H515" s="243"/>
      <c r="I515" s="243"/>
      <c r="J515" s="243"/>
      <c r="K515" s="207"/>
      <c r="L515" s="207"/>
      <c r="M515" s="207"/>
      <c r="N515" s="207"/>
      <c r="O515" s="207"/>
      <c r="P515" s="207"/>
      <c r="Q515" s="207"/>
      <c r="R515" s="207"/>
      <c r="S515" s="207"/>
      <c r="T515" s="207"/>
      <c r="U515" s="207"/>
      <c r="V515" s="207"/>
      <c r="W515" s="207"/>
      <c r="X515" s="207"/>
      <c r="Y515" s="207"/>
      <c r="Z515" s="207"/>
      <c r="AA515" s="208"/>
    </row>
    <row r="516" spans="1:27" ht="15.75" customHeight="1">
      <c r="A516" s="242"/>
      <c r="B516" s="243"/>
      <c r="C516" s="244"/>
      <c r="D516" s="243"/>
      <c r="E516" s="243"/>
      <c r="F516" s="243"/>
      <c r="G516" s="243"/>
      <c r="H516" s="243"/>
      <c r="I516" s="243"/>
      <c r="J516" s="243"/>
      <c r="K516" s="207"/>
      <c r="L516" s="207"/>
      <c r="M516" s="207"/>
      <c r="N516" s="207"/>
      <c r="O516" s="207"/>
      <c r="P516" s="207"/>
      <c r="Q516" s="207"/>
      <c r="R516" s="207"/>
      <c r="S516" s="207"/>
      <c r="T516" s="207"/>
      <c r="U516" s="207"/>
      <c r="V516" s="207"/>
      <c r="W516" s="207"/>
      <c r="X516" s="207"/>
      <c r="Y516" s="207"/>
      <c r="Z516" s="207"/>
      <c r="AA516" s="208"/>
    </row>
    <row r="517" spans="1:27" ht="15.75" customHeight="1">
      <c r="A517" s="242"/>
      <c r="B517" s="243"/>
      <c r="C517" s="244"/>
      <c r="D517" s="243"/>
      <c r="E517" s="243"/>
      <c r="F517" s="243"/>
      <c r="G517" s="243"/>
      <c r="H517" s="243"/>
      <c r="I517" s="243"/>
      <c r="J517" s="243"/>
      <c r="K517" s="207"/>
      <c r="L517" s="207"/>
      <c r="M517" s="207"/>
      <c r="N517" s="207"/>
      <c r="O517" s="207"/>
      <c r="P517" s="207"/>
      <c r="Q517" s="207"/>
      <c r="R517" s="207"/>
      <c r="S517" s="207"/>
      <c r="T517" s="207"/>
      <c r="U517" s="207"/>
      <c r="V517" s="207"/>
      <c r="W517" s="207"/>
      <c r="X517" s="207"/>
      <c r="Y517" s="207"/>
      <c r="Z517" s="207"/>
      <c r="AA517" s="208"/>
    </row>
    <row r="518" spans="1:27" ht="15.75" customHeight="1">
      <c r="A518" s="242"/>
      <c r="B518" s="243"/>
      <c r="C518" s="244"/>
      <c r="D518" s="243"/>
      <c r="E518" s="243"/>
      <c r="F518" s="243"/>
      <c r="G518" s="243"/>
      <c r="H518" s="243"/>
      <c r="I518" s="243"/>
      <c r="J518" s="243"/>
      <c r="K518" s="207"/>
      <c r="L518" s="207"/>
      <c r="M518" s="207"/>
      <c r="N518" s="207"/>
      <c r="O518" s="207"/>
      <c r="P518" s="207"/>
      <c r="Q518" s="207"/>
      <c r="R518" s="207"/>
      <c r="S518" s="207"/>
      <c r="T518" s="207"/>
      <c r="U518" s="207"/>
      <c r="V518" s="207"/>
      <c r="W518" s="207"/>
      <c r="X518" s="207"/>
      <c r="Y518" s="207"/>
      <c r="Z518" s="207"/>
      <c r="AA518" s="208"/>
    </row>
    <row r="519" spans="1:27" ht="15.75" customHeight="1">
      <c r="A519" s="242"/>
      <c r="B519" s="243"/>
      <c r="C519" s="244"/>
      <c r="D519" s="243"/>
      <c r="E519" s="243"/>
      <c r="F519" s="243"/>
      <c r="G519" s="243"/>
      <c r="H519" s="243"/>
      <c r="I519" s="243"/>
      <c r="J519" s="243"/>
      <c r="K519" s="207"/>
      <c r="L519" s="207"/>
      <c r="M519" s="207"/>
      <c r="N519" s="207"/>
      <c r="O519" s="207"/>
      <c r="P519" s="207"/>
      <c r="Q519" s="207"/>
      <c r="R519" s="207"/>
      <c r="S519" s="207"/>
      <c r="T519" s="207"/>
      <c r="U519" s="207"/>
      <c r="V519" s="207"/>
      <c r="W519" s="207"/>
      <c r="X519" s="207"/>
      <c r="Y519" s="207"/>
      <c r="Z519" s="207"/>
      <c r="AA519" s="208"/>
    </row>
    <row r="520" spans="1:27" ht="15.75" customHeight="1">
      <c r="A520" s="242"/>
      <c r="B520" s="243"/>
      <c r="C520" s="244"/>
      <c r="D520" s="243"/>
      <c r="E520" s="243"/>
      <c r="F520" s="243"/>
      <c r="G520" s="243"/>
      <c r="H520" s="243"/>
      <c r="I520" s="243"/>
      <c r="J520" s="243"/>
      <c r="K520" s="207"/>
      <c r="L520" s="207"/>
      <c r="M520" s="207"/>
      <c r="N520" s="207"/>
      <c r="O520" s="207"/>
      <c r="P520" s="207"/>
      <c r="Q520" s="207"/>
      <c r="R520" s="207"/>
      <c r="S520" s="207"/>
      <c r="T520" s="207"/>
      <c r="U520" s="207"/>
      <c r="V520" s="207"/>
      <c r="W520" s="207"/>
      <c r="X520" s="207"/>
      <c r="Y520" s="207"/>
      <c r="Z520" s="207"/>
      <c r="AA520" s="208"/>
    </row>
    <row r="521" spans="1:27" ht="15.75" customHeight="1">
      <c r="A521" s="242"/>
      <c r="B521" s="243"/>
      <c r="C521" s="244"/>
      <c r="D521" s="243"/>
      <c r="E521" s="243"/>
      <c r="F521" s="243"/>
      <c r="G521" s="243"/>
      <c r="H521" s="243"/>
      <c r="I521" s="243"/>
      <c r="J521" s="243"/>
      <c r="K521" s="207"/>
      <c r="L521" s="207"/>
      <c r="M521" s="207"/>
      <c r="N521" s="207"/>
      <c r="O521" s="207"/>
      <c r="P521" s="207"/>
      <c r="Q521" s="207"/>
      <c r="R521" s="207"/>
      <c r="S521" s="207"/>
      <c r="T521" s="207"/>
      <c r="U521" s="207"/>
      <c r="V521" s="207"/>
      <c r="W521" s="207"/>
      <c r="X521" s="207"/>
      <c r="Y521" s="207"/>
      <c r="Z521" s="207"/>
      <c r="AA521" s="208"/>
    </row>
    <row r="522" spans="1:27" ht="15.75" customHeight="1">
      <c r="A522" s="242"/>
      <c r="B522" s="243"/>
      <c r="C522" s="244"/>
      <c r="D522" s="243"/>
      <c r="E522" s="243"/>
      <c r="F522" s="243"/>
      <c r="G522" s="243"/>
      <c r="H522" s="243"/>
      <c r="I522" s="243"/>
      <c r="J522" s="243"/>
      <c r="K522" s="207"/>
      <c r="L522" s="207"/>
      <c r="M522" s="207"/>
      <c r="N522" s="207"/>
      <c r="O522" s="207"/>
      <c r="P522" s="207"/>
      <c r="Q522" s="207"/>
      <c r="R522" s="207"/>
      <c r="S522" s="207"/>
      <c r="T522" s="207"/>
      <c r="U522" s="207"/>
      <c r="V522" s="207"/>
      <c r="W522" s="207"/>
      <c r="X522" s="207"/>
      <c r="Y522" s="207"/>
      <c r="Z522" s="207"/>
      <c r="AA522" s="208"/>
    </row>
    <row r="523" spans="1:27" ht="15.75" customHeight="1">
      <c r="A523" s="242"/>
      <c r="B523" s="243"/>
      <c r="C523" s="244"/>
      <c r="D523" s="243"/>
      <c r="E523" s="243"/>
      <c r="F523" s="243"/>
      <c r="G523" s="243"/>
      <c r="H523" s="243"/>
      <c r="I523" s="243"/>
      <c r="J523" s="243"/>
      <c r="K523" s="207"/>
      <c r="L523" s="207"/>
      <c r="M523" s="207"/>
      <c r="N523" s="207"/>
      <c r="O523" s="207"/>
      <c r="P523" s="207"/>
      <c r="Q523" s="207"/>
      <c r="R523" s="207"/>
      <c r="S523" s="207"/>
      <c r="T523" s="207"/>
      <c r="U523" s="207"/>
      <c r="V523" s="207"/>
      <c r="W523" s="207"/>
      <c r="X523" s="207"/>
      <c r="Y523" s="207"/>
      <c r="Z523" s="207"/>
      <c r="AA523" s="208"/>
    </row>
    <row r="524" spans="1:27" ht="15.75" customHeight="1">
      <c r="A524" s="242"/>
      <c r="B524" s="243"/>
      <c r="C524" s="244"/>
      <c r="D524" s="243"/>
      <c r="E524" s="243"/>
      <c r="F524" s="243"/>
      <c r="G524" s="243"/>
      <c r="H524" s="243"/>
      <c r="I524" s="243"/>
      <c r="J524" s="243"/>
      <c r="K524" s="207"/>
      <c r="L524" s="207"/>
      <c r="M524" s="207"/>
      <c r="N524" s="207"/>
      <c r="O524" s="207"/>
      <c r="P524" s="207"/>
      <c r="Q524" s="207"/>
      <c r="R524" s="207"/>
      <c r="S524" s="207"/>
      <c r="T524" s="207"/>
      <c r="U524" s="207"/>
      <c r="V524" s="207"/>
      <c r="W524" s="207"/>
      <c r="X524" s="207"/>
      <c r="Y524" s="207"/>
      <c r="Z524" s="207"/>
      <c r="AA524" s="208"/>
    </row>
    <row r="525" spans="1:27" ht="15.75" customHeight="1">
      <c r="A525" s="242"/>
      <c r="B525" s="243"/>
      <c r="C525" s="244"/>
      <c r="D525" s="243"/>
      <c r="E525" s="243"/>
      <c r="F525" s="243"/>
      <c r="G525" s="243"/>
      <c r="H525" s="243"/>
      <c r="I525" s="243"/>
      <c r="J525" s="243"/>
      <c r="K525" s="207"/>
      <c r="L525" s="207"/>
      <c r="M525" s="207"/>
      <c r="N525" s="207"/>
      <c r="O525" s="207"/>
      <c r="P525" s="207"/>
      <c r="Q525" s="207"/>
      <c r="R525" s="207"/>
      <c r="S525" s="207"/>
      <c r="T525" s="207"/>
      <c r="U525" s="207"/>
      <c r="V525" s="207"/>
      <c r="W525" s="207"/>
      <c r="X525" s="207"/>
      <c r="Y525" s="207"/>
      <c r="Z525" s="207"/>
      <c r="AA525" s="208"/>
    </row>
    <row r="526" spans="1:27" ht="15.75" customHeight="1">
      <c r="A526" s="242"/>
      <c r="B526" s="243"/>
      <c r="C526" s="244"/>
      <c r="D526" s="243"/>
      <c r="E526" s="243"/>
      <c r="F526" s="243"/>
      <c r="G526" s="243"/>
      <c r="H526" s="243"/>
      <c r="I526" s="243"/>
      <c r="J526" s="243"/>
      <c r="K526" s="207"/>
      <c r="L526" s="207"/>
      <c r="M526" s="207"/>
      <c r="N526" s="207"/>
      <c r="O526" s="207"/>
      <c r="P526" s="207"/>
      <c r="Q526" s="207"/>
      <c r="R526" s="207"/>
      <c r="S526" s="207"/>
      <c r="T526" s="207"/>
      <c r="U526" s="207"/>
      <c r="V526" s="207"/>
      <c r="W526" s="207"/>
      <c r="X526" s="207"/>
      <c r="Y526" s="207"/>
      <c r="Z526" s="207"/>
      <c r="AA526" s="208"/>
    </row>
    <row r="527" spans="1:27" ht="15.75" customHeight="1">
      <c r="A527" s="242"/>
      <c r="B527" s="243"/>
      <c r="C527" s="244"/>
      <c r="D527" s="243"/>
      <c r="E527" s="243"/>
      <c r="F527" s="243"/>
      <c r="G527" s="243"/>
      <c r="H527" s="243"/>
      <c r="I527" s="243"/>
      <c r="J527" s="243"/>
      <c r="K527" s="207"/>
      <c r="L527" s="207"/>
      <c r="M527" s="207"/>
      <c r="N527" s="207"/>
      <c r="O527" s="207"/>
      <c r="P527" s="207"/>
      <c r="Q527" s="207"/>
      <c r="R527" s="207"/>
      <c r="S527" s="207"/>
      <c r="T527" s="207"/>
      <c r="U527" s="207"/>
      <c r="V527" s="207"/>
      <c r="W527" s="207"/>
      <c r="X527" s="207"/>
      <c r="Y527" s="207"/>
      <c r="Z527" s="207"/>
      <c r="AA527" s="208"/>
    </row>
    <row r="528" spans="1:27" ht="15.75" customHeight="1">
      <c r="A528" s="242"/>
      <c r="B528" s="243"/>
      <c r="C528" s="244"/>
      <c r="D528" s="243"/>
      <c r="E528" s="243"/>
      <c r="F528" s="243"/>
      <c r="G528" s="243"/>
      <c r="H528" s="243"/>
      <c r="I528" s="243"/>
      <c r="J528" s="243"/>
      <c r="K528" s="207"/>
      <c r="L528" s="207"/>
      <c r="M528" s="207"/>
      <c r="N528" s="207"/>
      <c r="O528" s="207"/>
      <c r="P528" s="207"/>
      <c r="Q528" s="207"/>
      <c r="R528" s="207"/>
      <c r="S528" s="207"/>
      <c r="T528" s="207"/>
      <c r="U528" s="207"/>
      <c r="V528" s="207"/>
      <c r="W528" s="207"/>
      <c r="X528" s="207"/>
      <c r="Y528" s="207"/>
      <c r="Z528" s="207"/>
      <c r="AA528" s="208"/>
    </row>
    <row r="529" spans="1:27" ht="15.75" customHeight="1">
      <c r="A529" s="242"/>
      <c r="B529" s="243"/>
      <c r="C529" s="244"/>
      <c r="D529" s="243"/>
      <c r="E529" s="243"/>
      <c r="F529" s="243"/>
      <c r="G529" s="243"/>
      <c r="H529" s="243"/>
      <c r="I529" s="243"/>
      <c r="J529" s="243"/>
      <c r="K529" s="207"/>
      <c r="L529" s="207"/>
      <c r="M529" s="207"/>
      <c r="N529" s="207"/>
      <c r="O529" s="207"/>
      <c r="P529" s="207"/>
      <c r="Q529" s="207"/>
      <c r="R529" s="207"/>
      <c r="S529" s="207"/>
      <c r="T529" s="207"/>
      <c r="U529" s="207"/>
      <c r="V529" s="207"/>
      <c r="W529" s="207"/>
      <c r="X529" s="207"/>
      <c r="Y529" s="207"/>
      <c r="Z529" s="207"/>
      <c r="AA529" s="208"/>
    </row>
    <row r="530" spans="1:27" ht="15.75" customHeight="1">
      <c r="A530" s="242"/>
      <c r="B530" s="243"/>
      <c r="C530" s="244"/>
      <c r="D530" s="243"/>
      <c r="E530" s="243"/>
      <c r="F530" s="243"/>
      <c r="G530" s="243"/>
      <c r="H530" s="243"/>
      <c r="I530" s="243"/>
      <c r="J530" s="243"/>
      <c r="K530" s="207"/>
      <c r="L530" s="207"/>
      <c r="M530" s="207"/>
      <c r="N530" s="207"/>
      <c r="O530" s="207"/>
      <c r="P530" s="207"/>
      <c r="Q530" s="207"/>
      <c r="R530" s="207"/>
      <c r="S530" s="207"/>
      <c r="T530" s="207"/>
      <c r="U530" s="207"/>
      <c r="V530" s="207"/>
      <c r="W530" s="207"/>
      <c r="X530" s="207"/>
      <c r="Y530" s="207"/>
      <c r="Z530" s="207"/>
      <c r="AA530" s="208"/>
    </row>
    <row r="531" spans="1:27" ht="15.75" customHeight="1">
      <c r="A531" s="242"/>
      <c r="B531" s="243"/>
      <c r="C531" s="244"/>
      <c r="D531" s="243"/>
      <c r="E531" s="243"/>
      <c r="F531" s="243"/>
      <c r="G531" s="243"/>
      <c r="H531" s="243"/>
      <c r="I531" s="243"/>
      <c r="J531" s="243"/>
      <c r="K531" s="207"/>
      <c r="L531" s="207"/>
      <c r="M531" s="207"/>
      <c r="N531" s="207"/>
      <c r="O531" s="207"/>
      <c r="P531" s="207"/>
      <c r="Q531" s="207"/>
      <c r="R531" s="207"/>
      <c r="S531" s="207"/>
      <c r="T531" s="207"/>
      <c r="U531" s="207"/>
      <c r="V531" s="207"/>
      <c r="W531" s="207"/>
      <c r="X531" s="207"/>
      <c r="Y531" s="207"/>
      <c r="Z531" s="207"/>
      <c r="AA531" s="208"/>
    </row>
    <row r="532" spans="1:27" ht="15.75" customHeight="1">
      <c r="A532" s="242"/>
      <c r="B532" s="243"/>
      <c r="C532" s="244"/>
      <c r="D532" s="243"/>
      <c r="E532" s="243"/>
      <c r="F532" s="243"/>
      <c r="G532" s="243"/>
      <c r="H532" s="243"/>
      <c r="I532" s="243"/>
      <c r="J532" s="243"/>
      <c r="K532" s="207"/>
      <c r="L532" s="207"/>
      <c r="M532" s="207"/>
      <c r="N532" s="207"/>
      <c r="O532" s="207"/>
      <c r="P532" s="207"/>
      <c r="Q532" s="207"/>
      <c r="R532" s="207"/>
      <c r="S532" s="207"/>
      <c r="T532" s="207"/>
      <c r="U532" s="207"/>
      <c r="V532" s="207"/>
      <c r="W532" s="207"/>
      <c r="X532" s="207"/>
      <c r="Y532" s="207"/>
      <c r="Z532" s="207"/>
      <c r="AA532" s="208"/>
    </row>
    <row r="533" spans="1:27" ht="15.75" customHeight="1">
      <c r="A533" s="242"/>
      <c r="B533" s="243"/>
      <c r="C533" s="244"/>
      <c r="D533" s="243"/>
      <c r="E533" s="243"/>
      <c r="F533" s="243"/>
      <c r="G533" s="243"/>
      <c r="H533" s="243"/>
      <c r="I533" s="243"/>
      <c r="J533" s="243"/>
      <c r="K533" s="207"/>
      <c r="L533" s="207"/>
      <c r="M533" s="207"/>
      <c r="N533" s="207"/>
      <c r="O533" s="207"/>
      <c r="P533" s="207"/>
      <c r="Q533" s="207"/>
      <c r="R533" s="207"/>
      <c r="S533" s="207"/>
      <c r="T533" s="207"/>
      <c r="U533" s="207"/>
      <c r="V533" s="207"/>
      <c r="W533" s="207"/>
      <c r="X533" s="207"/>
      <c r="Y533" s="207"/>
      <c r="Z533" s="207"/>
      <c r="AA533" s="208"/>
    </row>
    <row r="534" spans="1:27" ht="15.75" customHeight="1">
      <c r="A534" s="242"/>
      <c r="B534" s="243"/>
      <c r="C534" s="244"/>
      <c r="D534" s="243"/>
      <c r="E534" s="243"/>
      <c r="F534" s="243"/>
      <c r="G534" s="243"/>
      <c r="H534" s="243"/>
      <c r="I534" s="243"/>
      <c r="J534" s="243"/>
      <c r="K534" s="207"/>
      <c r="L534" s="207"/>
      <c r="M534" s="207"/>
      <c r="N534" s="207"/>
      <c r="O534" s="207"/>
      <c r="P534" s="207"/>
      <c r="Q534" s="207"/>
      <c r="R534" s="207"/>
      <c r="S534" s="207"/>
      <c r="T534" s="207"/>
      <c r="U534" s="207"/>
      <c r="V534" s="207"/>
      <c r="W534" s="207"/>
      <c r="X534" s="207"/>
      <c r="Y534" s="207"/>
      <c r="Z534" s="207"/>
      <c r="AA534" s="208"/>
    </row>
    <row r="535" spans="1:27" ht="15.75" customHeight="1">
      <c r="A535" s="242"/>
      <c r="B535" s="243"/>
      <c r="C535" s="244"/>
      <c r="D535" s="243"/>
      <c r="E535" s="243"/>
      <c r="F535" s="243"/>
      <c r="G535" s="243"/>
      <c r="H535" s="243"/>
      <c r="I535" s="243"/>
      <c r="J535" s="243"/>
      <c r="K535" s="207"/>
      <c r="L535" s="207"/>
      <c r="M535" s="207"/>
      <c r="N535" s="207"/>
      <c r="O535" s="207"/>
      <c r="P535" s="207"/>
      <c r="Q535" s="207"/>
      <c r="R535" s="207"/>
      <c r="S535" s="207"/>
      <c r="T535" s="207"/>
      <c r="U535" s="207"/>
      <c r="V535" s="207"/>
      <c r="W535" s="207"/>
      <c r="X535" s="207"/>
      <c r="Y535" s="207"/>
      <c r="Z535" s="207"/>
      <c r="AA535" s="208"/>
    </row>
    <row r="536" spans="1:27" ht="15.75" customHeight="1">
      <c r="A536" s="242"/>
      <c r="B536" s="243"/>
      <c r="C536" s="244"/>
      <c r="D536" s="243"/>
      <c r="E536" s="243"/>
      <c r="F536" s="243"/>
      <c r="G536" s="243"/>
      <c r="H536" s="243"/>
      <c r="I536" s="243"/>
      <c r="J536" s="243"/>
      <c r="K536" s="207"/>
      <c r="L536" s="207"/>
      <c r="M536" s="207"/>
      <c r="N536" s="207"/>
      <c r="O536" s="207"/>
      <c r="P536" s="207"/>
      <c r="Q536" s="207"/>
      <c r="R536" s="207"/>
      <c r="S536" s="207"/>
      <c r="T536" s="207"/>
      <c r="U536" s="207"/>
      <c r="V536" s="207"/>
      <c r="W536" s="207"/>
      <c r="X536" s="207"/>
      <c r="Y536" s="207"/>
      <c r="Z536" s="207"/>
      <c r="AA536" s="208"/>
    </row>
    <row r="537" spans="1:27" ht="15.75" customHeight="1">
      <c r="A537" s="242"/>
      <c r="B537" s="243"/>
      <c r="C537" s="244"/>
      <c r="D537" s="243"/>
      <c r="E537" s="243"/>
      <c r="F537" s="243"/>
      <c r="G537" s="243"/>
      <c r="H537" s="243"/>
      <c r="I537" s="243"/>
      <c r="J537" s="243"/>
      <c r="K537" s="207"/>
      <c r="L537" s="207"/>
      <c r="M537" s="207"/>
      <c r="N537" s="207"/>
      <c r="O537" s="207"/>
      <c r="P537" s="207"/>
      <c r="Q537" s="207"/>
      <c r="R537" s="207"/>
      <c r="S537" s="207"/>
      <c r="T537" s="207"/>
      <c r="U537" s="207"/>
      <c r="V537" s="207"/>
      <c r="W537" s="207"/>
      <c r="X537" s="207"/>
      <c r="Y537" s="207"/>
      <c r="Z537" s="207"/>
      <c r="AA537" s="208"/>
    </row>
    <row r="538" spans="1:27" ht="15.75" customHeight="1">
      <c r="A538" s="242"/>
      <c r="B538" s="243"/>
      <c r="C538" s="244"/>
      <c r="D538" s="243"/>
      <c r="E538" s="243"/>
      <c r="F538" s="243"/>
      <c r="G538" s="243"/>
      <c r="H538" s="243"/>
      <c r="I538" s="243"/>
      <c r="J538" s="243"/>
      <c r="K538" s="207"/>
      <c r="L538" s="207"/>
      <c r="M538" s="207"/>
      <c r="N538" s="207"/>
      <c r="O538" s="207"/>
      <c r="P538" s="207"/>
      <c r="Q538" s="207"/>
      <c r="R538" s="207"/>
      <c r="S538" s="207"/>
      <c r="T538" s="207"/>
      <c r="U538" s="207"/>
      <c r="V538" s="207"/>
      <c r="W538" s="207"/>
      <c r="X538" s="207"/>
      <c r="Y538" s="207"/>
      <c r="Z538" s="207"/>
      <c r="AA538" s="208"/>
    </row>
    <row r="539" spans="1:27" ht="15.75" customHeight="1">
      <c r="A539" s="242"/>
      <c r="B539" s="243"/>
      <c r="C539" s="244"/>
      <c r="D539" s="243"/>
      <c r="E539" s="243"/>
      <c r="F539" s="243"/>
      <c r="G539" s="243"/>
      <c r="H539" s="243"/>
      <c r="I539" s="243"/>
      <c r="J539" s="243"/>
      <c r="K539" s="207"/>
      <c r="L539" s="207"/>
      <c r="M539" s="207"/>
      <c r="N539" s="207"/>
      <c r="O539" s="207"/>
      <c r="P539" s="207"/>
      <c r="Q539" s="207"/>
      <c r="R539" s="207"/>
      <c r="S539" s="207"/>
      <c r="T539" s="207"/>
      <c r="U539" s="207"/>
      <c r="V539" s="207"/>
      <c r="W539" s="207"/>
      <c r="X539" s="207"/>
      <c r="Y539" s="207"/>
      <c r="Z539" s="207"/>
      <c r="AA539" s="208"/>
    </row>
    <row r="540" spans="1:27" ht="15.75" customHeight="1">
      <c r="A540" s="242"/>
      <c r="B540" s="243"/>
      <c r="C540" s="244"/>
      <c r="D540" s="243"/>
      <c r="E540" s="243"/>
      <c r="F540" s="243"/>
      <c r="G540" s="243"/>
      <c r="H540" s="243"/>
      <c r="I540" s="243"/>
      <c r="J540" s="243"/>
      <c r="K540" s="207"/>
      <c r="L540" s="207"/>
      <c r="M540" s="207"/>
      <c r="N540" s="207"/>
      <c r="O540" s="207"/>
      <c r="P540" s="207"/>
      <c r="Q540" s="207"/>
      <c r="R540" s="207"/>
      <c r="S540" s="207"/>
      <c r="T540" s="207"/>
      <c r="U540" s="207"/>
      <c r="V540" s="207"/>
      <c r="W540" s="207"/>
      <c r="X540" s="207"/>
      <c r="Y540" s="207"/>
      <c r="Z540" s="207"/>
      <c r="AA540" s="208"/>
    </row>
    <row r="541" spans="1:27" ht="15.75" customHeight="1">
      <c r="A541" s="242"/>
      <c r="B541" s="243"/>
      <c r="C541" s="244"/>
      <c r="D541" s="243"/>
      <c r="E541" s="243"/>
      <c r="F541" s="243"/>
      <c r="G541" s="243"/>
      <c r="H541" s="243"/>
      <c r="I541" s="243"/>
      <c r="J541" s="243"/>
      <c r="K541" s="207"/>
      <c r="L541" s="207"/>
      <c r="M541" s="207"/>
      <c r="N541" s="207"/>
      <c r="O541" s="207"/>
      <c r="P541" s="207"/>
      <c r="Q541" s="207"/>
      <c r="R541" s="207"/>
      <c r="S541" s="207"/>
      <c r="T541" s="207"/>
      <c r="U541" s="207"/>
      <c r="V541" s="207"/>
      <c r="W541" s="207"/>
      <c r="X541" s="207"/>
      <c r="Y541" s="207"/>
      <c r="Z541" s="207"/>
      <c r="AA541" s="208"/>
    </row>
    <row r="542" spans="1:27" ht="15.75" customHeight="1">
      <c r="A542" s="242"/>
      <c r="B542" s="243"/>
      <c r="C542" s="244"/>
      <c r="D542" s="243"/>
      <c r="E542" s="243"/>
      <c r="F542" s="243"/>
      <c r="G542" s="243"/>
      <c r="H542" s="243"/>
      <c r="I542" s="243"/>
      <c r="J542" s="243"/>
      <c r="K542" s="207"/>
      <c r="L542" s="207"/>
      <c r="M542" s="207"/>
      <c r="N542" s="207"/>
      <c r="O542" s="207"/>
      <c r="P542" s="207"/>
      <c r="Q542" s="207"/>
      <c r="R542" s="207"/>
      <c r="S542" s="207"/>
      <c r="T542" s="207"/>
      <c r="U542" s="207"/>
      <c r="V542" s="207"/>
      <c r="W542" s="207"/>
      <c r="X542" s="207"/>
      <c r="Y542" s="207"/>
      <c r="Z542" s="207"/>
      <c r="AA542" s="208"/>
    </row>
    <row r="543" spans="1:27" ht="15.75" customHeight="1">
      <c r="A543" s="242"/>
      <c r="B543" s="243"/>
      <c r="C543" s="244"/>
      <c r="D543" s="243"/>
      <c r="E543" s="243"/>
      <c r="F543" s="243"/>
      <c r="G543" s="243"/>
      <c r="H543" s="243"/>
      <c r="I543" s="243"/>
      <c r="J543" s="243"/>
      <c r="K543" s="207"/>
      <c r="L543" s="207"/>
      <c r="M543" s="207"/>
      <c r="N543" s="207"/>
      <c r="O543" s="207"/>
      <c r="P543" s="207"/>
      <c r="Q543" s="207"/>
      <c r="R543" s="207"/>
      <c r="S543" s="207"/>
      <c r="T543" s="207"/>
      <c r="U543" s="207"/>
      <c r="V543" s="207"/>
      <c r="W543" s="207"/>
      <c r="X543" s="207"/>
      <c r="Y543" s="207"/>
      <c r="Z543" s="207"/>
      <c r="AA543" s="208"/>
    </row>
    <row r="544" spans="1:27" ht="15.75" customHeight="1">
      <c r="A544" s="242"/>
      <c r="B544" s="243"/>
      <c r="C544" s="244"/>
      <c r="D544" s="243"/>
      <c r="E544" s="243"/>
      <c r="F544" s="243"/>
      <c r="G544" s="243"/>
      <c r="H544" s="243"/>
      <c r="I544" s="243"/>
      <c r="J544" s="243"/>
      <c r="K544" s="207"/>
      <c r="L544" s="207"/>
      <c r="M544" s="207"/>
      <c r="N544" s="207"/>
      <c r="O544" s="207"/>
      <c r="P544" s="207"/>
      <c r="Q544" s="207"/>
      <c r="R544" s="207"/>
      <c r="S544" s="207"/>
      <c r="T544" s="207"/>
      <c r="U544" s="207"/>
      <c r="V544" s="207"/>
      <c r="W544" s="207"/>
      <c r="X544" s="207"/>
      <c r="Y544" s="207"/>
      <c r="Z544" s="207"/>
      <c r="AA544" s="208"/>
    </row>
    <row r="545" spans="1:27" ht="15.75" customHeight="1">
      <c r="A545" s="242"/>
      <c r="B545" s="243"/>
      <c r="C545" s="244"/>
      <c r="D545" s="243"/>
      <c r="E545" s="243"/>
      <c r="F545" s="243"/>
      <c r="G545" s="243"/>
      <c r="H545" s="243"/>
      <c r="I545" s="243"/>
      <c r="J545" s="243"/>
      <c r="K545" s="207"/>
      <c r="L545" s="207"/>
      <c r="M545" s="207"/>
      <c r="N545" s="207"/>
      <c r="O545" s="207"/>
      <c r="P545" s="207"/>
      <c r="Q545" s="207"/>
      <c r="R545" s="207"/>
      <c r="S545" s="207"/>
      <c r="T545" s="207"/>
      <c r="U545" s="207"/>
      <c r="V545" s="207"/>
      <c r="W545" s="207"/>
      <c r="X545" s="207"/>
      <c r="Y545" s="207"/>
      <c r="Z545" s="207"/>
      <c r="AA545" s="208"/>
    </row>
    <row r="546" spans="1:27" ht="15.75" customHeight="1">
      <c r="A546" s="242"/>
      <c r="B546" s="243"/>
      <c r="C546" s="244"/>
      <c r="D546" s="243"/>
      <c r="E546" s="243"/>
      <c r="F546" s="243"/>
      <c r="G546" s="243"/>
      <c r="H546" s="243"/>
      <c r="I546" s="243"/>
      <c r="J546" s="243"/>
      <c r="K546" s="207"/>
      <c r="L546" s="207"/>
      <c r="M546" s="207"/>
      <c r="N546" s="207"/>
      <c r="O546" s="207"/>
      <c r="P546" s="207"/>
      <c r="Q546" s="207"/>
      <c r="R546" s="207"/>
      <c r="S546" s="207"/>
      <c r="T546" s="207"/>
      <c r="U546" s="207"/>
      <c r="V546" s="207"/>
      <c r="W546" s="207"/>
      <c r="X546" s="207"/>
      <c r="Y546" s="207"/>
      <c r="Z546" s="207"/>
      <c r="AA546" s="208"/>
    </row>
    <row r="547" spans="1:27" ht="15.75" customHeight="1">
      <c r="A547" s="242"/>
      <c r="B547" s="243"/>
      <c r="C547" s="244"/>
      <c r="D547" s="243"/>
      <c r="E547" s="243"/>
      <c r="F547" s="243"/>
      <c r="G547" s="243"/>
      <c r="H547" s="243"/>
      <c r="I547" s="243"/>
      <c r="J547" s="243"/>
      <c r="K547" s="207"/>
      <c r="L547" s="207"/>
      <c r="M547" s="207"/>
      <c r="N547" s="207"/>
      <c r="O547" s="207"/>
      <c r="P547" s="207"/>
      <c r="Q547" s="207"/>
      <c r="R547" s="207"/>
      <c r="S547" s="207"/>
      <c r="T547" s="207"/>
      <c r="U547" s="207"/>
      <c r="V547" s="207"/>
      <c r="W547" s="207"/>
      <c r="X547" s="207"/>
      <c r="Y547" s="207"/>
      <c r="Z547" s="207"/>
      <c r="AA547" s="208"/>
    </row>
    <row r="548" spans="1:27" ht="15.75" customHeight="1">
      <c r="A548" s="242"/>
      <c r="B548" s="243"/>
      <c r="C548" s="244"/>
      <c r="D548" s="243"/>
      <c r="E548" s="243"/>
      <c r="F548" s="243"/>
      <c r="G548" s="243"/>
      <c r="H548" s="243"/>
      <c r="I548" s="243"/>
      <c r="J548" s="243"/>
      <c r="K548" s="207"/>
      <c r="L548" s="207"/>
      <c r="M548" s="207"/>
      <c r="N548" s="207"/>
      <c r="O548" s="207"/>
      <c r="P548" s="207"/>
      <c r="Q548" s="207"/>
      <c r="R548" s="207"/>
      <c r="S548" s="207"/>
      <c r="T548" s="207"/>
      <c r="U548" s="207"/>
      <c r="V548" s="207"/>
      <c r="W548" s="207"/>
      <c r="X548" s="207"/>
      <c r="Y548" s="207"/>
      <c r="Z548" s="207"/>
      <c r="AA548" s="208"/>
    </row>
    <row r="549" spans="1:27" ht="15.75" customHeight="1">
      <c r="A549" s="242"/>
      <c r="B549" s="243"/>
      <c r="C549" s="244"/>
      <c r="D549" s="243"/>
      <c r="E549" s="243"/>
      <c r="F549" s="243"/>
      <c r="G549" s="243"/>
      <c r="H549" s="243"/>
      <c r="I549" s="243"/>
      <c r="J549" s="243"/>
      <c r="K549" s="207"/>
      <c r="L549" s="207"/>
      <c r="M549" s="207"/>
      <c r="N549" s="207"/>
      <c r="O549" s="207"/>
      <c r="P549" s="207"/>
      <c r="Q549" s="207"/>
      <c r="R549" s="207"/>
      <c r="S549" s="207"/>
      <c r="T549" s="207"/>
      <c r="U549" s="207"/>
      <c r="V549" s="207"/>
      <c r="W549" s="207"/>
      <c r="X549" s="207"/>
      <c r="Y549" s="207"/>
      <c r="Z549" s="207"/>
      <c r="AA549" s="208"/>
    </row>
    <row r="550" spans="1:27" ht="15.75" customHeight="1">
      <c r="A550" s="242"/>
      <c r="B550" s="243"/>
      <c r="C550" s="244"/>
      <c r="D550" s="243"/>
      <c r="E550" s="243"/>
      <c r="F550" s="243"/>
      <c r="G550" s="243"/>
      <c r="H550" s="243"/>
      <c r="I550" s="243"/>
      <c r="J550" s="243"/>
      <c r="K550" s="207"/>
      <c r="L550" s="207"/>
      <c r="M550" s="207"/>
      <c r="N550" s="207"/>
      <c r="O550" s="207"/>
      <c r="P550" s="207"/>
      <c r="Q550" s="207"/>
      <c r="R550" s="207"/>
      <c r="S550" s="207"/>
      <c r="T550" s="207"/>
      <c r="U550" s="207"/>
      <c r="V550" s="207"/>
      <c r="W550" s="207"/>
      <c r="X550" s="207"/>
      <c r="Y550" s="207"/>
      <c r="Z550" s="207"/>
      <c r="AA550" s="208"/>
    </row>
    <row r="551" spans="1:27" ht="15.75" customHeight="1">
      <c r="A551" s="242"/>
      <c r="B551" s="243"/>
      <c r="C551" s="244"/>
      <c r="D551" s="243"/>
      <c r="E551" s="243"/>
      <c r="F551" s="243"/>
      <c r="G551" s="243"/>
      <c r="H551" s="243"/>
      <c r="I551" s="243"/>
      <c r="J551" s="243"/>
      <c r="K551" s="207"/>
      <c r="L551" s="207"/>
      <c r="M551" s="207"/>
      <c r="N551" s="207"/>
      <c r="O551" s="207"/>
      <c r="P551" s="207"/>
      <c r="Q551" s="207"/>
      <c r="R551" s="207"/>
      <c r="S551" s="207"/>
      <c r="T551" s="207"/>
      <c r="U551" s="207"/>
      <c r="V551" s="207"/>
      <c r="W551" s="207"/>
      <c r="X551" s="207"/>
      <c r="Y551" s="207"/>
      <c r="Z551" s="207"/>
      <c r="AA551" s="208"/>
    </row>
    <row r="552" spans="1:27" ht="15.75" customHeight="1">
      <c r="A552" s="242"/>
      <c r="B552" s="243"/>
      <c r="C552" s="244"/>
      <c r="D552" s="243"/>
      <c r="E552" s="243"/>
      <c r="F552" s="243"/>
      <c r="G552" s="243"/>
      <c r="H552" s="243"/>
      <c r="I552" s="243"/>
      <c r="J552" s="243"/>
      <c r="K552" s="207"/>
      <c r="L552" s="207"/>
      <c r="M552" s="207"/>
      <c r="N552" s="207"/>
      <c r="O552" s="207"/>
      <c r="P552" s="207"/>
      <c r="Q552" s="207"/>
      <c r="R552" s="207"/>
      <c r="S552" s="207"/>
      <c r="T552" s="207"/>
      <c r="U552" s="207"/>
      <c r="V552" s="207"/>
      <c r="W552" s="207"/>
      <c r="X552" s="207"/>
      <c r="Y552" s="207"/>
      <c r="Z552" s="207"/>
      <c r="AA552" s="208"/>
    </row>
    <row r="553" spans="1:27" ht="15.75" customHeight="1">
      <c r="A553" s="242"/>
      <c r="B553" s="243"/>
      <c r="C553" s="244"/>
      <c r="D553" s="243"/>
      <c r="E553" s="243"/>
      <c r="F553" s="243"/>
      <c r="G553" s="243"/>
      <c r="H553" s="243"/>
      <c r="I553" s="243"/>
      <c r="J553" s="243"/>
      <c r="K553" s="207"/>
      <c r="L553" s="207"/>
      <c r="M553" s="207"/>
      <c r="N553" s="207"/>
      <c r="O553" s="207"/>
      <c r="P553" s="207"/>
      <c r="Q553" s="207"/>
      <c r="R553" s="207"/>
      <c r="S553" s="207"/>
      <c r="T553" s="207"/>
      <c r="U553" s="207"/>
      <c r="V553" s="207"/>
      <c r="W553" s="207"/>
      <c r="X553" s="207"/>
      <c r="Y553" s="207"/>
      <c r="Z553" s="207"/>
      <c r="AA553" s="208"/>
    </row>
    <row r="554" spans="1:27" ht="15.75" customHeight="1">
      <c r="A554" s="242"/>
      <c r="B554" s="243"/>
      <c r="C554" s="244"/>
      <c r="D554" s="243"/>
      <c r="E554" s="243"/>
      <c r="F554" s="243"/>
      <c r="G554" s="243"/>
      <c r="H554" s="243"/>
      <c r="I554" s="243"/>
      <c r="J554" s="243"/>
      <c r="K554" s="207"/>
      <c r="L554" s="207"/>
      <c r="M554" s="207"/>
      <c r="N554" s="207"/>
      <c r="O554" s="207"/>
      <c r="P554" s="207"/>
      <c r="Q554" s="207"/>
      <c r="R554" s="207"/>
      <c r="S554" s="207"/>
      <c r="T554" s="207"/>
      <c r="U554" s="207"/>
      <c r="V554" s="207"/>
      <c r="W554" s="207"/>
      <c r="X554" s="207"/>
      <c r="Y554" s="207"/>
      <c r="Z554" s="207"/>
      <c r="AA554" s="208"/>
    </row>
    <row r="555" spans="1:27" ht="15.75" customHeight="1">
      <c r="A555" s="242"/>
      <c r="B555" s="243"/>
      <c r="C555" s="244"/>
      <c r="D555" s="243"/>
      <c r="E555" s="243"/>
      <c r="F555" s="243"/>
      <c r="G555" s="243"/>
      <c r="H555" s="243"/>
      <c r="I555" s="243"/>
      <c r="J555" s="243"/>
      <c r="K555" s="207"/>
      <c r="L555" s="207"/>
      <c r="M555" s="207"/>
      <c r="N555" s="207"/>
      <c r="O555" s="207"/>
      <c r="P555" s="207"/>
      <c r="Q555" s="207"/>
      <c r="R555" s="207"/>
      <c r="S555" s="207"/>
      <c r="T555" s="207"/>
      <c r="U555" s="207"/>
      <c r="V555" s="207"/>
      <c r="W555" s="207"/>
      <c r="X555" s="207"/>
      <c r="Y555" s="207"/>
      <c r="Z555" s="207"/>
      <c r="AA555" s="208"/>
    </row>
    <row r="556" spans="1:27" ht="15.75" customHeight="1">
      <c r="A556" s="242"/>
      <c r="B556" s="243"/>
      <c r="C556" s="244"/>
      <c r="D556" s="243"/>
      <c r="E556" s="243"/>
      <c r="F556" s="243"/>
      <c r="G556" s="243"/>
      <c r="H556" s="243"/>
      <c r="I556" s="243"/>
      <c r="J556" s="243"/>
      <c r="K556" s="207"/>
      <c r="L556" s="207"/>
      <c r="M556" s="207"/>
      <c r="N556" s="207"/>
      <c r="O556" s="207"/>
      <c r="P556" s="207"/>
      <c r="Q556" s="207"/>
      <c r="R556" s="207"/>
      <c r="S556" s="207"/>
      <c r="T556" s="207"/>
      <c r="U556" s="207"/>
      <c r="V556" s="207"/>
      <c r="W556" s="207"/>
      <c r="X556" s="207"/>
      <c r="Y556" s="207"/>
      <c r="Z556" s="207"/>
      <c r="AA556" s="208"/>
    </row>
    <row r="557" spans="1:27" ht="15.75" customHeight="1">
      <c r="A557" s="242"/>
      <c r="B557" s="243"/>
      <c r="C557" s="244"/>
      <c r="D557" s="243"/>
      <c r="E557" s="243"/>
      <c r="F557" s="243"/>
      <c r="G557" s="243"/>
      <c r="H557" s="243"/>
      <c r="I557" s="243"/>
      <c r="J557" s="243"/>
      <c r="K557" s="207"/>
      <c r="L557" s="207"/>
      <c r="M557" s="207"/>
      <c r="N557" s="207"/>
      <c r="O557" s="207"/>
      <c r="P557" s="207"/>
      <c r="Q557" s="207"/>
      <c r="R557" s="207"/>
      <c r="S557" s="207"/>
      <c r="T557" s="207"/>
      <c r="U557" s="207"/>
      <c r="V557" s="207"/>
      <c r="W557" s="207"/>
      <c r="X557" s="207"/>
      <c r="Y557" s="207"/>
      <c r="Z557" s="207"/>
      <c r="AA557" s="208"/>
    </row>
    <row r="558" spans="1:27" ht="15.75" customHeight="1">
      <c r="A558" s="242"/>
      <c r="B558" s="243"/>
      <c r="C558" s="244"/>
      <c r="D558" s="243"/>
      <c r="E558" s="243"/>
      <c r="F558" s="243"/>
      <c r="G558" s="243"/>
      <c r="H558" s="243"/>
      <c r="I558" s="243"/>
      <c r="J558" s="243"/>
      <c r="K558" s="207"/>
      <c r="L558" s="207"/>
      <c r="M558" s="207"/>
      <c r="N558" s="207"/>
      <c r="O558" s="207"/>
      <c r="P558" s="207"/>
      <c r="Q558" s="207"/>
      <c r="R558" s="207"/>
      <c r="S558" s="207"/>
      <c r="T558" s="207"/>
      <c r="U558" s="207"/>
      <c r="V558" s="207"/>
      <c r="W558" s="207"/>
      <c r="X558" s="207"/>
      <c r="Y558" s="207"/>
      <c r="Z558" s="207"/>
      <c r="AA558" s="208"/>
    </row>
    <row r="559" spans="1:27" ht="15.75" customHeight="1">
      <c r="A559" s="242"/>
      <c r="B559" s="243"/>
      <c r="C559" s="244"/>
      <c r="D559" s="243"/>
      <c r="E559" s="243"/>
      <c r="F559" s="243"/>
      <c r="G559" s="243"/>
      <c r="H559" s="243"/>
      <c r="I559" s="243"/>
      <c r="J559" s="243"/>
      <c r="K559" s="207"/>
      <c r="L559" s="207"/>
      <c r="M559" s="207"/>
      <c r="N559" s="207"/>
      <c r="O559" s="207"/>
      <c r="P559" s="207"/>
      <c r="Q559" s="207"/>
      <c r="R559" s="207"/>
      <c r="S559" s="207"/>
      <c r="T559" s="207"/>
      <c r="U559" s="207"/>
      <c r="V559" s="207"/>
      <c r="W559" s="207"/>
      <c r="X559" s="207"/>
      <c r="Y559" s="207"/>
      <c r="Z559" s="207"/>
      <c r="AA559" s="208"/>
    </row>
    <row r="560" spans="1:27" ht="15.75" customHeight="1">
      <c r="A560" s="242"/>
      <c r="B560" s="243"/>
      <c r="C560" s="244"/>
      <c r="D560" s="243"/>
      <c r="E560" s="243"/>
      <c r="F560" s="243"/>
      <c r="G560" s="243"/>
      <c r="H560" s="243"/>
      <c r="I560" s="243"/>
      <c r="J560" s="243"/>
      <c r="K560" s="207"/>
      <c r="L560" s="207"/>
      <c r="M560" s="207"/>
      <c r="N560" s="207"/>
      <c r="O560" s="207"/>
      <c r="P560" s="207"/>
      <c r="Q560" s="207"/>
      <c r="R560" s="207"/>
      <c r="S560" s="207"/>
      <c r="T560" s="207"/>
      <c r="U560" s="207"/>
      <c r="V560" s="207"/>
      <c r="W560" s="207"/>
      <c r="X560" s="207"/>
      <c r="Y560" s="207"/>
      <c r="Z560" s="207"/>
      <c r="AA560" s="208"/>
    </row>
    <row r="561" spans="1:27" ht="15.75" customHeight="1">
      <c r="A561" s="242"/>
      <c r="B561" s="243"/>
      <c r="C561" s="244"/>
      <c r="D561" s="243"/>
      <c r="E561" s="243"/>
      <c r="F561" s="243"/>
      <c r="G561" s="243"/>
      <c r="H561" s="243"/>
      <c r="I561" s="243"/>
      <c r="J561" s="243"/>
      <c r="K561" s="207"/>
      <c r="L561" s="207"/>
      <c r="M561" s="207"/>
      <c r="N561" s="207"/>
      <c r="O561" s="207"/>
      <c r="P561" s="207"/>
      <c r="Q561" s="207"/>
      <c r="R561" s="207"/>
      <c r="S561" s="207"/>
      <c r="T561" s="207"/>
      <c r="U561" s="207"/>
      <c r="V561" s="207"/>
      <c r="W561" s="207"/>
      <c r="X561" s="207"/>
      <c r="Y561" s="207"/>
      <c r="Z561" s="207"/>
      <c r="AA561" s="208"/>
    </row>
    <row r="562" spans="1:27" ht="15.75" customHeight="1">
      <c r="A562" s="242"/>
      <c r="B562" s="243"/>
      <c r="C562" s="244"/>
      <c r="D562" s="243"/>
      <c r="E562" s="243"/>
      <c r="F562" s="243"/>
      <c r="G562" s="243"/>
      <c r="H562" s="243"/>
      <c r="I562" s="243"/>
      <c r="J562" s="243"/>
      <c r="K562" s="207"/>
      <c r="L562" s="207"/>
      <c r="M562" s="207"/>
      <c r="N562" s="207"/>
      <c r="O562" s="207"/>
      <c r="P562" s="207"/>
      <c r="Q562" s="207"/>
      <c r="R562" s="207"/>
      <c r="S562" s="207"/>
      <c r="T562" s="207"/>
      <c r="U562" s="207"/>
      <c r="V562" s="207"/>
      <c r="W562" s="207"/>
      <c r="X562" s="207"/>
      <c r="Y562" s="207"/>
      <c r="Z562" s="207"/>
      <c r="AA562" s="208"/>
    </row>
    <row r="563" spans="1:27" ht="15.75" customHeight="1">
      <c r="A563" s="242"/>
      <c r="B563" s="243"/>
      <c r="C563" s="244"/>
      <c r="D563" s="243"/>
      <c r="E563" s="243"/>
      <c r="F563" s="243"/>
      <c r="G563" s="243"/>
      <c r="H563" s="243"/>
      <c r="I563" s="243"/>
      <c r="J563" s="243"/>
      <c r="K563" s="207"/>
      <c r="L563" s="207"/>
      <c r="M563" s="207"/>
      <c r="N563" s="207"/>
      <c r="O563" s="207"/>
      <c r="P563" s="207"/>
      <c r="Q563" s="207"/>
      <c r="R563" s="207"/>
      <c r="S563" s="207"/>
      <c r="T563" s="207"/>
      <c r="U563" s="207"/>
      <c r="V563" s="207"/>
      <c r="W563" s="207"/>
      <c r="X563" s="207"/>
      <c r="Y563" s="207"/>
      <c r="Z563" s="207"/>
      <c r="AA563" s="208"/>
    </row>
    <row r="564" spans="1:27" ht="15.75" customHeight="1">
      <c r="A564" s="242"/>
      <c r="B564" s="243"/>
      <c r="C564" s="244"/>
      <c r="D564" s="243"/>
      <c r="E564" s="243"/>
      <c r="F564" s="243"/>
      <c r="G564" s="243"/>
      <c r="H564" s="243"/>
      <c r="I564" s="243"/>
      <c r="J564" s="243"/>
      <c r="K564" s="207"/>
      <c r="L564" s="207"/>
      <c r="M564" s="207"/>
      <c r="N564" s="207"/>
      <c r="O564" s="207"/>
      <c r="P564" s="207"/>
      <c r="Q564" s="207"/>
      <c r="R564" s="207"/>
      <c r="S564" s="207"/>
      <c r="T564" s="207"/>
      <c r="U564" s="207"/>
      <c r="V564" s="207"/>
      <c r="W564" s="207"/>
      <c r="X564" s="207"/>
      <c r="Y564" s="207"/>
      <c r="Z564" s="207"/>
      <c r="AA564" s="208"/>
    </row>
    <row r="565" spans="1:27" ht="15.75" customHeight="1">
      <c r="A565" s="242"/>
      <c r="B565" s="243"/>
      <c r="C565" s="244"/>
      <c r="D565" s="243"/>
      <c r="E565" s="243"/>
      <c r="F565" s="243"/>
      <c r="G565" s="243"/>
      <c r="H565" s="243"/>
      <c r="I565" s="243"/>
      <c r="J565" s="243"/>
      <c r="K565" s="207"/>
      <c r="L565" s="207"/>
      <c r="M565" s="207"/>
      <c r="N565" s="207"/>
      <c r="O565" s="207"/>
      <c r="P565" s="207"/>
      <c r="Q565" s="207"/>
      <c r="R565" s="207"/>
      <c r="S565" s="207"/>
      <c r="T565" s="207"/>
      <c r="U565" s="207"/>
      <c r="V565" s="207"/>
      <c r="W565" s="207"/>
      <c r="X565" s="207"/>
      <c r="Y565" s="207"/>
      <c r="Z565" s="207"/>
      <c r="AA565" s="208"/>
    </row>
    <row r="566" spans="1:27" ht="15.75" customHeight="1">
      <c r="A566" s="242"/>
      <c r="B566" s="243"/>
      <c r="C566" s="244"/>
      <c r="D566" s="243"/>
      <c r="E566" s="243"/>
      <c r="F566" s="243"/>
      <c r="G566" s="243"/>
      <c r="H566" s="243"/>
      <c r="I566" s="243"/>
      <c r="J566" s="243"/>
      <c r="K566" s="207"/>
      <c r="L566" s="207"/>
      <c r="M566" s="207"/>
      <c r="N566" s="207"/>
      <c r="O566" s="207"/>
      <c r="P566" s="207"/>
      <c r="Q566" s="207"/>
      <c r="R566" s="207"/>
      <c r="S566" s="207"/>
      <c r="T566" s="207"/>
      <c r="U566" s="207"/>
      <c r="V566" s="207"/>
      <c r="W566" s="207"/>
      <c r="X566" s="207"/>
      <c r="Y566" s="207"/>
      <c r="Z566" s="207"/>
      <c r="AA566" s="208"/>
    </row>
    <row r="567" spans="1:27" ht="15.75" customHeight="1">
      <c r="A567" s="242"/>
      <c r="B567" s="243"/>
      <c r="C567" s="244"/>
      <c r="D567" s="243"/>
      <c r="E567" s="243"/>
      <c r="F567" s="243"/>
      <c r="G567" s="243"/>
      <c r="H567" s="243"/>
      <c r="I567" s="243"/>
      <c r="J567" s="243"/>
      <c r="K567" s="207"/>
      <c r="L567" s="207"/>
      <c r="M567" s="207"/>
      <c r="N567" s="207"/>
      <c r="O567" s="207"/>
      <c r="P567" s="207"/>
      <c r="Q567" s="207"/>
      <c r="R567" s="207"/>
      <c r="S567" s="207"/>
      <c r="T567" s="207"/>
      <c r="U567" s="207"/>
      <c r="V567" s="207"/>
      <c r="W567" s="207"/>
      <c r="X567" s="207"/>
      <c r="Y567" s="207"/>
      <c r="Z567" s="207"/>
      <c r="AA567" s="208"/>
    </row>
    <row r="568" spans="1:27" ht="15.75" customHeight="1">
      <c r="A568" s="242"/>
      <c r="B568" s="243"/>
      <c r="C568" s="244"/>
      <c r="D568" s="243"/>
      <c r="E568" s="243"/>
      <c r="F568" s="243"/>
      <c r="G568" s="243"/>
      <c r="H568" s="243"/>
      <c r="I568" s="243"/>
      <c r="J568" s="243"/>
      <c r="K568" s="207"/>
      <c r="L568" s="207"/>
      <c r="M568" s="207"/>
      <c r="N568" s="207"/>
      <c r="O568" s="207"/>
      <c r="P568" s="207"/>
      <c r="Q568" s="207"/>
      <c r="R568" s="207"/>
      <c r="S568" s="207"/>
      <c r="T568" s="207"/>
      <c r="U568" s="207"/>
      <c r="V568" s="207"/>
      <c r="W568" s="207"/>
      <c r="X568" s="207"/>
      <c r="Y568" s="207"/>
      <c r="Z568" s="207"/>
      <c r="AA568" s="208"/>
    </row>
    <row r="569" spans="1:27" ht="15.75" customHeight="1">
      <c r="A569" s="242"/>
      <c r="B569" s="243"/>
      <c r="C569" s="244"/>
      <c r="D569" s="243"/>
      <c r="E569" s="243"/>
      <c r="F569" s="243"/>
      <c r="G569" s="243"/>
      <c r="H569" s="243"/>
      <c r="I569" s="243"/>
      <c r="J569" s="243"/>
      <c r="K569" s="207"/>
      <c r="L569" s="207"/>
      <c r="M569" s="207"/>
      <c r="N569" s="207"/>
      <c r="O569" s="207"/>
      <c r="P569" s="207"/>
      <c r="Q569" s="207"/>
      <c r="R569" s="207"/>
      <c r="S569" s="207"/>
      <c r="T569" s="207"/>
      <c r="U569" s="207"/>
      <c r="V569" s="207"/>
      <c r="W569" s="207"/>
      <c r="X569" s="207"/>
      <c r="Y569" s="207"/>
      <c r="Z569" s="207"/>
      <c r="AA569" s="208"/>
    </row>
    <row r="570" spans="1:27" ht="15.75" customHeight="1">
      <c r="A570" s="242"/>
      <c r="B570" s="243"/>
      <c r="C570" s="244"/>
      <c r="D570" s="243"/>
      <c r="E570" s="243"/>
      <c r="F570" s="243"/>
      <c r="G570" s="243"/>
      <c r="H570" s="243"/>
      <c r="I570" s="243"/>
      <c r="J570" s="243"/>
      <c r="K570" s="207"/>
      <c r="L570" s="207"/>
      <c r="M570" s="207"/>
      <c r="N570" s="207"/>
      <c r="O570" s="207"/>
      <c r="P570" s="207"/>
      <c r="Q570" s="207"/>
      <c r="R570" s="207"/>
      <c r="S570" s="207"/>
      <c r="T570" s="207"/>
      <c r="U570" s="207"/>
      <c r="V570" s="207"/>
      <c r="W570" s="207"/>
      <c r="X570" s="207"/>
      <c r="Y570" s="207"/>
      <c r="Z570" s="207"/>
      <c r="AA570" s="208"/>
    </row>
    <row r="571" spans="1:27" ht="15.75" customHeight="1">
      <c r="A571" s="242"/>
      <c r="B571" s="243"/>
      <c r="C571" s="244"/>
      <c r="D571" s="243"/>
      <c r="E571" s="243"/>
      <c r="F571" s="243"/>
      <c r="G571" s="243"/>
      <c r="H571" s="243"/>
      <c r="I571" s="243"/>
      <c r="J571" s="243"/>
      <c r="K571" s="207"/>
      <c r="L571" s="207"/>
      <c r="M571" s="207"/>
      <c r="N571" s="207"/>
      <c r="O571" s="207"/>
      <c r="P571" s="207"/>
      <c r="Q571" s="207"/>
      <c r="R571" s="207"/>
      <c r="S571" s="207"/>
      <c r="T571" s="207"/>
      <c r="U571" s="207"/>
      <c r="V571" s="207"/>
      <c r="W571" s="207"/>
      <c r="X571" s="207"/>
      <c r="Y571" s="207"/>
      <c r="Z571" s="207"/>
      <c r="AA571" s="208"/>
    </row>
    <row r="572" spans="1:27" ht="15.75" customHeight="1">
      <c r="A572" s="242"/>
      <c r="B572" s="243"/>
      <c r="C572" s="244"/>
      <c r="D572" s="243"/>
      <c r="E572" s="243"/>
      <c r="F572" s="243"/>
      <c r="G572" s="243"/>
      <c r="H572" s="243"/>
      <c r="I572" s="243"/>
      <c r="J572" s="243"/>
      <c r="K572" s="207"/>
      <c r="L572" s="207"/>
      <c r="M572" s="207"/>
      <c r="N572" s="207"/>
      <c r="O572" s="207"/>
      <c r="P572" s="207"/>
      <c r="Q572" s="207"/>
      <c r="R572" s="207"/>
      <c r="S572" s="207"/>
      <c r="T572" s="207"/>
      <c r="U572" s="207"/>
      <c r="V572" s="207"/>
      <c r="W572" s="207"/>
      <c r="X572" s="207"/>
      <c r="Y572" s="207"/>
      <c r="Z572" s="207"/>
      <c r="AA572" s="208"/>
    </row>
    <row r="573" spans="1:27" ht="15.75" customHeight="1">
      <c r="A573" s="242"/>
      <c r="B573" s="243"/>
      <c r="C573" s="244"/>
      <c r="D573" s="243"/>
      <c r="E573" s="243"/>
      <c r="F573" s="243"/>
      <c r="G573" s="243"/>
      <c r="H573" s="243"/>
      <c r="I573" s="243"/>
      <c r="J573" s="243"/>
      <c r="K573" s="207"/>
      <c r="L573" s="207"/>
      <c r="M573" s="207"/>
      <c r="N573" s="207"/>
      <c r="O573" s="207"/>
      <c r="P573" s="207"/>
      <c r="Q573" s="207"/>
      <c r="R573" s="207"/>
      <c r="S573" s="207"/>
      <c r="T573" s="207"/>
      <c r="U573" s="207"/>
      <c r="V573" s="207"/>
      <c r="W573" s="207"/>
      <c r="X573" s="207"/>
      <c r="Y573" s="207"/>
      <c r="Z573" s="207"/>
      <c r="AA573" s="208"/>
    </row>
    <row r="574" spans="1:27" ht="15.75" customHeight="1">
      <c r="A574" s="242"/>
      <c r="B574" s="243"/>
      <c r="C574" s="244"/>
      <c r="D574" s="243"/>
      <c r="E574" s="243"/>
      <c r="F574" s="243"/>
      <c r="G574" s="243"/>
      <c r="H574" s="243"/>
      <c r="I574" s="243"/>
      <c r="J574" s="243"/>
      <c r="K574" s="207"/>
      <c r="L574" s="207"/>
      <c r="M574" s="207"/>
      <c r="N574" s="207"/>
      <c r="O574" s="207"/>
      <c r="P574" s="207"/>
      <c r="Q574" s="207"/>
      <c r="R574" s="207"/>
      <c r="S574" s="207"/>
      <c r="T574" s="207"/>
      <c r="U574" s="207"/>
      <c r="V574" s="207"/>
      <c r="W574" s="207"/>
      <c r="X574" s="207"/>
      <c r="Y574" s="207"/>
      <c r="Z574" s="207"/>
      <c r="AA574" s="208"/>
    </row>
    <row r="575" spans="1:27" ht="15.75" customHeight="1">
      <c r="A575" s="242"/>
      <c r="B575" s="243"/>
      <c r="C575" s="244"/>
      <c r="D575" s="243"/>
      <c r="E575" s="243"/>
      <c r="F575" s="243"/>
      <c r="G575" s="243"/>
      <c r="H575" s="243"/>
      <c r="I575" s="243"/>
      <c r="J575" s="243"/>
      <c r="K575" s="207"/>
      <c r="L575" s="207"/>
      <c r="M575" s="207"/>
      <c r="N575" s="207"/>
      <c r="O575" s="207"/>
      <c r="P575" s="207"/>
      <c r="Q575" s="207"/>
      <c r="R575" s="207"/>
      <c r="S575" s="207"/>
      <c r="T575" s="207"/>
      <c r="U575" s="207"/>
      <c r="V575" s="207"/>
      <c r="W575" s="207"/>
      <c r="X575" s="207"/>
      <c r="Y575" s="207"/>
      <c r="Z575" s="207"/>
      <c r="AA575" s="208"/>
    </row>
    <row r="576" spans="1:27" ht="15.75" customHeight="1">
      <c r="A576" s="242"/>
      <c r="B576" s="243"/>
      <c r="C576" s="244"/>
      <c r="D576" s="243"/>
      <c r="E576" s="243"/>
      <c r="F576" s="243"/>
      <c r="G576" s="243"/>
      <c r="H576" s="243"/>
      <c r="I576" s="243"/>
      <c r="J576" s="243"/>
      <c r="K576" s="207"/>
      <c r="L576" s="207"/>
      <c r="M576" s="207"/>
      <c r="N576" s="207"/>
      <c r="O576" s="207"/>
      <c r="P576" s="207"/>
      <c r="Q576" s="207"/>
      <c r="R576" s="207"/>
      <c r="S576" s="207"/>
      <c r="T576" s="207"/>
      <c r="U576" s="207"/>
      <c r="V576" s="207"/>
      <c r="W576" s="207"/>
      <c r="X576" s="207"/>
      <c r="Y576" s="207"/>
      <c r="Z576" s="207"/>
      <c r="AA576" s="208"/>
    </row>
    <row r="577" spans="1:27" ht="15.75" customHeight="1">
      <c r="A577" s="242"/>
      <c r="B577" s="243"/>
      <c r="C577" s="244"/>
      <c r="D577" s="243"/>
      <c r="E577" s="243"/>
      <c r="F577" s="243"/>
      <c r="G577" s="243"/>
      <c r="H577" s="243"/>
      <c r="I577" s="243"/>
      <c r="J577" s="243"/>
      <c r="K577" s="207"/>
      <c r="L577" s="207"/>
      <c r="M577" s="207"/>
      <c r="N577" s="207"/>
      <c r="O577" s="207"/>
      <c r="P577" s="207"/>
      <c r="Q577" s="207"/>
      <c r="R577" s="207"/>
      <c r="S577" s="207"/>
      <c r="T577" s="207"/>
      <c r="U577" s="207"/>
      <c r="V577" s="207"/>
      <c r="W577" s="207"/>
      <c r="X577" s="207"/>
      <c r="Y577" s="207"/>
      <c r="Z577" s="207"/>
      <c r="AA577" s="208"/>
    </row>
    <row r="578" spans="1:27" ht="15.75" customHeight="1">
      <c r="A578" s="242"/>
      <c r="B578" s="243"/>
      <c r="C578" s="244"/>
      <c r="D578" s="243"/>
      <c r="E578" s="243"/>
      <c r="F578" s="243"/>
      <c r="G578" s="243"/>
      <c r="H578" s="243"/>
      <c r="I578" s="243"/>
      <c r="J578" s="243"/>
      <c r="K578" s="207"/>
      <c r="L578" s="207"/>
      <c r="M578" s="207"/>
      <c r="N578" s="207"/>
      <c r="O578" s="207"/>
      <c r="P578" s="207"/>
      <c r="Q578" s="207"/>
      <c r="R578" s="207"/>
      <c r="S578" s="207"/>
      <c r="T578" s="207"/>
      <c r="U578" s="207"/>
      <c r="V578" s="207"/>
      <c r="W578" s="207"/>
      <c r="X578" s="207"/>
      <c r="Y578" s="207"/>
      <c r="Z578" s="207"/>
      <c r="AA578" s="208"/>
    </row>
    <row r="579" spans="1:27" ht="15.75" customHeight="1">
      <c r="A579" s="242"/>
      <c r="B579" s="243"/>
      <c r="C579" s="244"/>
      <c r="D579" s="243"/>
      <c r="E579" s="243"/>
      <c r="F579" s="243"/>
      <c r="G579" s="243"/>
      <c r="H579" s="243"/>
      <c r="I579" s="243"/>
      <c r="J579" s="243"/>
      <c r="K579" s="207"/>
      <c r="L579" s="207"/>
      <c r="M579" s="207"/>
      <c r="N579" s="207"/>
      <c r="O579" s="207"/>
      <c r="P579" s="207"/>
      <c r="Q579" s="207"/>
      <c r="R579" s="207"/>
      <c r="S579" s="207"/>
      <c r="T579" s="207"/>
      <c r="U579" s="207"/>
      <c r="V579" s="207"/>
      <c r="W579" s="207"/>
      <c r="X579" s="207"/>
      <c r="Y579" s="207"/>
      <c r="Z579" s="207"/>
      <c r="AA579" s="208"/>
    </row>
    <row r="580" spans="1:27" ht="15.75" customHeight="1">
      <c r="A580" s="242"/>
      <c r="B580" s="243"/>
      <c r="C580" s="244"/>
      <c r="D580" s="243"/>
      <c r="E580" s="243"/>
      <c r="F580" s="243"/>
      <c r="G580" s="243"/>
      <c r="H580" s="243"/>
      <c r="I580" s="243"/>
      <c r="J580" s="243"/>
      <c r="K580" s="207"/>
      <c r="L580" s="207"/>
      <c r="M580" s="207"/>
      <c r="N580" s="207"/>
      <c r="O580" s="207"/>
      <c r="P580" s="207"/>
      <c r="Q580" s="207"/>
      <c r="R580" s="207"/>
      <c r="S580" s="207"/>
      <c r="T580" s="207"/>
      <c r="U580" s="207"/>
      <c r="V580" s="207"/>
      <c r="W580" s="207"/>
      <c r="X580" s="207"/>
      <c r="Y580" s="207"/>
      <c r="Z580" s="207"/>
      <c r="AA580" s="208"/>
    </row>
    <row r="581" spans="1:27" ht="15.75" customHeight="1">
      <c r="A581" s="242"/>
      <c r="B581" s="243"/>
      <c r="C581" s="244"/>
      <c r="D581" s="243"/>
      <c r="E581" s="243"/>
      <c r="F581" s="243"/>
      <c r="G581" s="243"/>
      <c r="H581" s="243"/>
      <c r="I581" s="243"/>
      <c r="J581" s="243"/>
      <c r="K581" s="207"/>
      <c r="L581" s="207"/>
      <c r="M581" s="207"/>
      <c r="N581" s="207"/>
      <c r="O581" s="207"/>
      <c r="P581" s="207"/>
      <c r="Q581" s="207"/>
      <c r="R581" s="207"/>
      <c r="S581" s="207"/>
      <c r="T581" s="207"/>
      <c r="U581" s="207"/>
      <c r="V581" s="207"/>
      <c r="W581" s="207"/>
      <c r="X581" s="207"/>
      <c r="Y581" s="207"/>
      <c r="Z581" s="207"/>
      <c r="AA581" s="208"/>
    </row>
    <row r="582" spans="1:27" ht="15.75" customHeight="1">
      <c r="A582" s="242"/>
      <c r="B582" s="243"/>
      <c r="C582" s="244"/>
      <c r="D582" s="243"/>
      <c r="E582" s="243"/>
      <c r="F582" s="243"/>
      <c r="G582" s="243"/>
      <c r="H582" s="243"/>
      <c r="I582" s="243"/>
      <c r="J582" s="243"/>
      <c r="K582" s="207"/>
      <c r="L582" s="207"/>
      <c r="M582" s="207"/>
      <c r="N582" s="207"/>
      <c r="O582" s="207"/>
      <c r="P582" s="207"/>
      <c r="Q582" s="207"/>
      <c r="R582" s="207"/>
      <c r="S582" s="207"/>
      <c r="T582" s="207"/>
      <c r="U582" s="207"/>
      <c r="V582" s="207"/>
      <c r="W582" s="207"/>
      <c r="X582" s="207"/>
      <c r="Y582" s="207"/>
      <c r="Z582" s="207"/>
      <c r="AA582" s="208"/>
    </row>
    <row r="583" spans="1:27" ht="15.75" customHeight="1">
      <c r="A583" s="242"/>
      <c r="B583" s="243"/>
      <c r="C583" s="244"/>
      <c r="D583" s="243"/>
      <c r="E583" s="243"/>
      <c r="F583" s="243"/>
      <c r="G583" s="243"/>
      <c r="H583" s="243"/>
      <c r="I583" s="243"/>
      <c r="J583" s="243"/>
      <c r="K583" s="207"/>
      <c r="L583" s="207"/>
      <c r="M583" s="207"/>
      <c r="N583" s="207"/>
      <c r="O583" s="207"/>
      <c r="P583" s="207"/>
      <c r="Q583" s="207"/>
      <c r="R583" s="207"/>
      <c r="S583" s="207"/>
      <c r="T583" s="207"/>
      <c r="U583" s="207"/>
      <c r="V583" s="207"/>
      <c r="W583" s="207"/>
      <c r="X583" s="207"/>
      <c r="Y583" s="207"/>
      <c r="Z583" s="207"/>
      <c r="AA583" s="208"/>
    </row>
    <row r="584" spans="1:27" ht="15.75" customHeight="1">
      <c r="A584" s="242"/>
      <c r="B584" s="243"/>
      <c r="C584" s="244"/>
      <c r="D584" s="243"/>
      <c r="E584" s="243"/>
      <c r="F584" s="243"/>
      <c r="G584" s="243"/>
      <c r="H584" s="243"/>
      <c r="I584" s="243"/>
      <c r="J584" s="243"/>
      <c r="K584" s="207"/>
      <c r="L584" s="207"/>
      <c r="M584" s="207"/>
      <c r="N584" s="207"/>
      <c r="O584" s="207"/>
      <c r="P584" s="207"/>
      <c r="Q584" s="207"/>
      <c r="R584" s="207"/>
      <c r="S584" s="207"/>
      <c r="T584" s="207"/>
      <c r="U584" s="207"/>
      <c r="V584" s="207"/>
      <c r="W584" s="207"/>
      <c r="X584" s="207"/>
      <c r="Y584" s="207"/>
      <c r="Z584" s="207"/>
      <c r="AA584" s="208"/>
    </row>
    <row r="585" spans="1:27" ht="15.75" customHeight="1">
      <c r="A585" s="242"/>
      <c r="B585" s="243"/>
      <c r="C585" s="244"/>
      <c r="D585" s="243"/>
      <c r="E585" s="243"/>
      <c r="F585" s="243"/>
      <c r="G585" s="243"/>
      <c r="H585" s="243"/>
      <c r="I585" s="243"/>
      <c r="J585" s="243"/>
      <c r="K585" s="207"/>
      <c r="L585" s="207"/>
      <c r="M585" s="207"/>
      <c r="N585" s="207"/>
      <c r="O585" s="207"/>
      <c r="P585" s="207"/>
      <c r="Q585" s="207"/>
      <c r="R585" s="207"/>
      <c r="S585" s="207"/>
      <c r="T585" s="207"/>
      <c r="U585" s="207"/>
      <c r="V585" s="207"/>
      <c r="W585" s="207"/>
      <c r="X585" s="207"/>
      <c r="Y585" s="207"/>
      <c r="Z585" s="207"/>
      <c r="AA585" s="208"/>
    </row>
    <row r="586" spans="1:27" ht="15.75" customHeight="1">
      <c r="A586" s="242"/>
      <c r="B586" s="243"/>
      <c r="C586" s="244"/>
      <c r="D586" s="243"/>
      <c r="E586" s="243"/>
      <c r="F586" s="243"/>
      <c r="G586" s="243"/>
      <c r="H586" s="243"/>
      <c r="I586" s="243"/>
      <c r="J586" s="243"/>
      <c r="K586" s="207"/>
      <c r="L586" s="207"/>
      <c r="M586" s="207"/>
      <c r="N586" s="207"/>
      <c r="O586" s="207"/>
      <c r="P586" s="207"/>
      <c r="Q586" s="207"/>
      <c r="R586" s="207"/>
      <c r="S586" s="207"/>
      <c r="T586" s="207"/>
      <c r="U586" s="207"/>
      <c r="V586" s="207"/>
      <c r="W586" s="207"/>
      <c r="X586" s="207"/>
      <c r="Y586" s="207"/>
      <c r="Z586" s="207"/>
      <c r="AA586" s="208"/>
    </row>
    <row r="587" spans="1:27" ht="15.75" customHeight="1">
      <c r="A587" s="242"/>
      <c r="B587" s="243"/>
      <c r="C587" s="244"/>
      <c r="D587" s="243"/>
      <c r="E587" s="243"/>
      <c r="F587" s="243"/>
      <c r="G587" s="243"/>
      <c r="H587" s="243"/>
      <c r="I587" s="243"/>
      <c r="J587" s="243"/>
      <c r="K587" s="207"/>
      <c r="L587" s="207"/>
      <c r="M587" s="207"/>
      <c r="N587" s="207"/>
      <c r="O587" s="207"/>
      <c r="P587" s="207"/>
      <c r="Q587" s="207"/>
      <c r="R587" s="207"/>
      <c r="S587" s="207"/>
      <c r="T587" s="207"/>
      <c r="U587" s="207"/>
      <c r="V587" s="207"/>
      <c r="W587" s="207"/>
      <c r="X587" s="207"/>
      <c r="Y587" s="207"/>
      <c r="Z587" s="207"/>
      <c r="AA587" s="208"/>
    </row>
    <row r="588" spans="1:27" ht="15.75" customHeight="1">
      <c r="A588" s="242"/>
      <c r="B588" s="243"/>
      <c r="C588" s="244"/>
      <c r="D588" s="243"/>
      <c r="E588" s="243"/>
      <c r="F588" s="243"/>
      <c r="G588" s="243"/>
      <c r="H588" s="243"/>
      <c r="I588" s="243"/>
      <c r="J588" s="243"/>
      <c r="K588" s="207"/>
      <c r="L588" s="207"/>
      <c r="M588" s="207"/>
      <c r="N588" s="207"/>
      <c r="O588" s="207"/>
      <c r="P588" s="207"/>
      <c r="Q588" s="207"/>
      <c r="R588" s="207"/>
      <c r="S588" s="207"/>
      <c r="T588" s="207"/>
      <c r="U588" s="207"/>
      <c r="V588" s="207"/>
      <c r="W588" s="207"/>
      <c r="X588" s="207"/>
      <c r="Y588" s="207"/>
      <c r="Z588" s="207"/>
      <c r="AA588" s="208"/>
    </row>
    <row r="589" spans="1:27" ht="15.75" customHeight="1">
      <c r="A589" s="242"/>
      <c r="B589" s="243"/>
      <c r="C589" s="244"/>
      <c r="D589" s="243"/>
      <c r="E589" s="243"/>
      <c r="F589" s="243"/>
      <c r="G589" s="243"/>
      <c r="H589" s="243"/>
      <c r="I589" s="243"/>
      <c r="J589" s="243"/>
      <c r="K589" s="207"/>
      <c r="L589" s="207"/>
      <c r="M589" s="207"/>
      <c r="N589" s="207"/>
      <c r="O589" s="207"/>
      <c r="P589" s="207"/>
      <c r="Q589" s="207"/>
      <c r="R589" s="207"/>
      <c r="S589" s="207"/>
      <c r="T589" s="207"/>
      <c r="U589" s="207"/>
      <c r="V589" s="207"/>
      <c r="W589" s="207"/>
      <c r="X589" s="207"/>
      <c r="Y589" s="207"/>
      <c r="Z589" s="207"/>
      <c r="AA589" s="208"/>
    </row>
    <row r="590" spans="1:27" ht="15.75" customHeight="1">
      <c r="A590" s="242"/>
      <c r="B590" s="243"/>
      <c r="C590" s="244"/>
      <c r="D590" s="243"/>
      <c r="E590" s="243"/>
      <c r="F590" s="243"/>
      <c r="G590" s="243"/>
      <c r="H590" s="243"/>
      <c r="I590" s="243"/>
      <c r="J590" s="243"/>
      <c r="K590" s="207"/>
      <c r="L590" s="207"/>
      <c r="M590" s="207"/>
      <c r="N590" s="207"/>
      <c r="O590" s="207"/>
      <c r="P590" s="207"/>
      <c r="Q590" s="207"/>
      <c r="R590" s="207"/>
      <c r="S590" s="207"/>
      <c r="T590" s="207"/>
      <c r="U590" s="207"/>
      <c r="V590" s="207"/>
      <c r="W590" s="207"/>
      <c r="X590" s="207"/>
      <c r="Y590" s="207"/>
      <c r="Z590" s="207"/>
      <c r="AA590" s="208"/>
    </row>
    <row r="591" spans="1:27" ht="15.75" customHeight="1">
      <c r="A591" s="242"/>
      <c r="B591" s="243"/>
      <c r="C591" s="244"/>
      <c r="D591" s="243"/>
      <c r="E591" s="243"/>
      <c r="F591" s="243"/>
      <c r="G591" s="243"/>
      <c r="H591" s="243"/>
      <c r="I591" s="243"/>
      <c r="J591" s="243"/>
      <c r="K591" s="207"/>
      <c r="L591" s="207"/>
      <c r="M591" s="207"/>
      <c r="N591" s="207"/>
      <c r="O591" s="207"/>
      <c r="P591" s="207"/>
      <c r="Q591" s="207"/>
      <c r="R591" s="207"/>
      <c r="S591" s="207"/>
      <c r="T591" s="207"/>
      <c r="U591" s="207"/>
      <c r="V591" s="207"/>
      <c r="W591" s="207"/>
      <c r="X591" s="207"/>
      <c r="Y591" s="207"/>
      <c r="Z591" s="207"/>
      <c r="AA591" s="208"/>
    </row>
    <row r="592" spans="1:27" ht="15.75" customHeight="1">
      <c r="A592" s="242"/>
      <c r="B592" s="243"/>
      <c r="C592" s="244"/>
      <c r="D592" s="243"/>
      <c r="E592" s="243"/>
      <c r="F592" s="243"/>
      <c r="G592" s="243"/>
      <c r="H592" s="243"/>
      <c r="I592" s="243"/>
      <c r="J592" s="243"/>
      <c r="K592" s="207"/>
      <c r="L592" s="207"/>
      <c r="M592" s="207"/>
      <c r="N592" s="207"/>
      <c r="O592" s="207"/>
      <c r="P592" s="207"/>
      <c r="Q592" s="207"/>
      <c r="R592" s="207"/>
      <c r="S592" s="207"/>
      <c r="T592" s="207"/>
      <c r="U592" s="207"/>
      <c r="V592" s="207"/>
      <c r="W592" s="207"/>
      <c r="X592" s="207"/>
      <c r="Y592" s="207"/>
      <c r="Z592" s="207"/>
      <c r="AA592" s="208"/>
    </row>
    <row r="593" spans="1:27" ht="15.75" customHeight="1">
      <c r="A593" s="242"/>
      <c r="B593" s="243"/>
      <c r="C593" s="244"/>
      <c r="D593" s="243"/>
      <c r="E593" s="243"/>
      <c r="F593" s="243"/>
      <c r="G593" s="243"/>
      <c r="H593" s="243"/>
      <c r="I593" s="243"/>
      <c r="J593" s="243"/>
      <c r="K593" s="207"/>
      <c r="L593" s="207"/>
      <c r="M593" s="207"/>
      <c r="N593" s="207"/>
      <c r="O593" s="207"/>
      <c r="P593" s="207"/>
      <c r="Q593" s="207"/>
      <c r="R593" s="207"/>
      <c r="S593" s="207"/>
      <c r="T593" s="207"/>
      <c r="U593" s="207"/>
      <c r="V593" s="207"/>
      <c r="W593" s="207"/>
      <c r="X593" s="207"/>
      <c r="Y593" s="207"/>
      <c r="Z593" s="207"/>
      <c r="AA593" s="208"/>
    </row>
    <row r="594" spans="1:27" ht="15.75" customHeight="1">
      <c r="A594" s="242"/>
      <c r="B594" s="243"/>
      <c r="C594" s="244"/>
      <c r="D594" s="243"/>
      <c r="E594" s="243"/>
      <c r="F594" s="243"/>
      <c r="G594" s="243"/>
      <c r="H594" s="243"/>
      <c r="I594" s="243"/>
      <c r="J594" s="243"/>
      <c r="K594" s="207"/>
      <c r="L594" s="207"/>
      <c r="M594" s="207"/>
      <c r="N594" s="207"/>
      <c r="O594" s="207"/>
      <c r="P594" s="207"/>
      <c r="Q594" s="207"/>
      <c r="R594" s="207"/>
      <c r="S594" s="207"/>
      <c r="T594" s="207"/>
      <c r="U594" s="207"/>
      <c r="V594" s="207"/>
      <c r="W594" s="207"/>
      <c r="X594" s="207"/>
      <c r="Y594" s="207"/>
      <c r="Z594" s="207"/>
      <c r="AA594" s="208"/>
    </row>
    <row r="595" spans="1:27" ht="15.75" customHeight="1">
      <c r="A595" s="242"/>
      <c r="B595" s="243"/>
      <c r="C595" s="244"/>
      <c r="D595" s="243"/>
      <c r="E595" s="243"/>
      <c r="F595" s="243"/>
      <c r="G595" s="243"/>
      <c r="H595" s="243"/>
      <c r="I595" s="243"/>
      <c r="J595" s="243"/>
      <c r="K595" s="207"/>
      <c r="L595" s="207"/>
      <c r="M595" s="207"/>
      <c r="N595" s="207"/>
      <c r="O595" s="207"/>
      <c r="P595" s="207"/>
      <c r="Q595" s="207"/>
      <c r="R595" s="207"/>
      <c r="S595" s="207"/>
      <c r="T595" s="207"/>
      <c r="U595" s="207"/>
      <c r="V595" s="207"/>
      <c r="W595" s="207"/>
      <c r="X595" s="207"/>
      <c r="Y595" s="207"/>
      <c r="Z595" s="207"/>
      <c r="AA595" s="208"/>
    </row>
    <row r="596" spans="1:27" ht="15.75" customHeight="1">
      <c r="A596" s="242"/>
      <c r="B596" s="243"/>
      <c r="C596" s="244"/>
      <c r="D596" s="243"/>
      <c r="E596" s="243"/>
      <c r="F596" s="243"/>
      <c r="G596" s="243"/>
      <c r="H596" s="243"/>
      <c r="I596" s="243"/>
      <c r="J596" s="243"/>
      <c r="K596" s="207"/>
      <c r="L596" s="207"/>
      <c r="M596" s="207"/>
      <c r="N596" s="207"/>
      <c r="O596" s="207"/>
      <c r="P596" s="207"/>
      <c r="Q596" s="207"/>
      <c r="R596" s="207"/>
      <c r="S596" s="207"/>
      <c r="T596" s="207"/>
      <c r="U596" s="207"/>
      <c r="V596" s="207"/>
      <c r="W596" s="207"/>
      <c r="X596" s="207"/>
      <c r="Y596" s="207"/>
      <c r="Z596" s="207"/>
      <c r="AA596" s="208"/>
    </row>
    <row r="597" spans="1:27" ht="15.75" customHeight="1">
      <c r="A597" s="242"/>
      <c r="B597" s="243"/>
      <c r="C597" s="244"/>
      <c r="D597" s="243"/>
      <c r="E597" s="243"/>
      <c r="F597" s="243"/>
      <c r="G597" s="243"/>
      <c r="H597" s="243"/>
      <c r="I597" s="243"/>
      <c r="J597" s="243"/>
      <c r="K597" s="207"/>
      <c r="L597" s="207"/>
      <c r="M597" s="207"/>
      <c r="N597" s="207"/>
      <c r="O597" s="207"/>
      <c r="P597" s="207"/>
      <c r="Q597" s="207"/>
      <c r="R597" s="207"/>
      <c r="S597" s="207"/>
      <c r="T597" s="207"/>
      <c r="U597" s="207"/>
      <c r="V597" s="207"/>
      <c r="W597" s="207"/>
      <c r="X597" s="207"/>
      <c r="Y597" s="207"/>
      <c r="Z597" s="207"/>
      <c r="AA597" s="208"/>
    </row>
    <row r="598" spans="1:27" ht="15.75" customHeight="1">
      <c r="A598" s="242"/>
      <c r="B598" s="243"/>
      <c r="C598" s="244"/>
      <c r="D598" s="243"/>
      <c r="E598" s="243"/>
      <c r="F598" s="243"/>
      <c r="G598" s="243"/>
      <c r="H598" s="243"/>
      <c r="I598" s="243"/>
      <c r="J598" s="243"/>
      <c r="K598" s="207"/>
      <c r="L598" s="207"/>
      <c r="M598" s="207"/>
      <c r="N598" s="207"/>
      <c r="O598" s="207"/>
      <c r="P598" s="207"/>
      <c r="Q598" s="207"/>
      <c r="R598" s="207"/>
      <c r="S598" s="207"/>
      <c r="T598" s="207"/>
      <c r="U598" s="207"/>
      <c r="V598" s="207"/>
      <c r="W598" s="207"/>
      <c r="X598" s="207"/>
      <c r="Y598" s="207"/>
      <c r="Z598" s="207"/>
      <c r="AA598" s="208"/>
    </row>
    <row r="599" spans="1:27" ht="15.75" customHeight="1">
      <c r="A599" s="242"/>
      <c r="B599" s="243"/>
      <c r="C599" s="244"/>
      <c r="D599" s="243"/>
      <c r="E599" s="243"/>
      <c r="F599" s="243"/>
      <c r="G599" s="243"/>
      <c r="H599" s="243"/>
      <c r="I599" s="243"/>
      <c r="J599" s="243"/>
      <c r="K599" s="207"/>
      <c r="L599" s="207"/>
      <c r="M599" s="207"/>
      <c r="N599" s="207"/>
      <c r="O599" s="207"/>
      <c r="P599" s="207"/>
      <c r="Q599" s="207"/>
      <c r="R599" s="207"/>
      <c r="S599" s="207"/>
      <c r="T599" s="207"/>
      <c r="U599" s="207"/>
      <c r="V599" s="207"/>
      <c r="W599" s="207"/>
      <c r="X599" s="207"/>
      <c r="Y599" s="207"/>
      <c r="Z599" s="207"/>
      <c r="AA599" s="208"/>
    </row>
    <row r="600" spans="1:27" ht="15.75" customHeight="1">
      <c r="A600" s="242"/>
      <c r="B600" s="243"/>
      <c r="C600" s="244"/>
      <c r="D600" s="243"/>
      <c r="E600" s="243"/>
      <c r="F600" s="243"/>
      <c r="G600" s="243"/>
      <c r="H600" s="243"/>
      <c r="I600" s="243"/>
      <c r="J600" s="243"/>
      <c r="K600" s="207"/>
      <c r="L600" s="207"/>
      <c r="M600" s="207"/>
      <c r="N600" s="207"/>
      <c r="O600" s="207"/>
      <c r="P600" s="207"/>
      <c r="Q600" s="207"/>
      <c r="R600" s="207"/>
      <c r="S600" s="207"/>
      <c r="T600" s="207"/>
      <c r="U600" s="207"/>
      <c r="V600" s="207"/>
      <c r="W600" s="207"/>
      <c r="X600" s="207"/>
      <c r="Y600" s="207"/>
      <c r="Z600" s="207"/>
      <c r="AA600" s="208"/>
    </row>
    <row r="601" spans="1:27" ht="15.75" customHeight="1">
      <c r="A601" s="242"/>
      <c r="B601" s="243"/>
      <c r="C601" s="244"/>
      <c r="D601" s="243"/>
      <c r="E601" s="243"/>
      <c r="F601" s="243"/>
      <c r="G601" s="243"/>
      <c r="H601" s="243"/>
      <c r="I601" s="243"/>
      <c r="J601" s="243"/>
      <c r="K601" s="207"/>
      <c r="L601" s="207"/>
      <c r="M601" s="207"/>
      <c r="N601" s="207"/>
      <c r="O601" s="207"/>
      <c r="P601" s="207"/>
      <c r="Q601" s="207"/>
      <c r="R601" s="207"/>
      <c r="S601" s="207"/>
      <c r="T601" s="207"/>
      <c r="U601" s="207"/>
      <c r="V601" s="207"/>
      <c r="W601" s="207"/>
      <c r="X601" s="207"/>
      <c r="Y601" s="207"/>
      <c r="Z601" s="207"/>
      <c r="AA601" s="208"/>
    </row>
    <row r="602" spans="1:27" ht="15.75" customHeight="1">
      <c r="A602" s="242"/>
      <c r="B602" s="243"/>
      <c r="C602" s="244"/>
      <c r="D602" s="243"/>
      <c r="E602" s="243"/>
      <c r="F602" s="243"/>
      <c r="G602" s="243"/>
      <c r="H602" s="243"/>
      <c r="I602" s="243"/>
      <c r="J602" s="243"/>
      <c r="K602" s="207"/>
      <c r="L602" s="207"/>
      <c r="M602" s="207"/>
      <c r="N602" s="207"/>
      <c r="O602" s="207"/>
      <c r="P602" s="207"/>
      <c r="Q602" s="207"/>
      <c r="R602" s="207"/>
      <c r="S602" s="207"/>
      <c r="T602" s="207"/>
      <c r="U602" s="207"/>
      <c r="V602" s="207"/>
      <c r="W602" s="207"/>
      <c r="X602" s="207"/>
      <c r="Y602" s="207"/>
      <c r="Z602" s="207"/>
      <c r="AA602" s="208"/>
    </row>
    <row r="603" spans="1:27" ht="15.75" customHeight="1">
      <c r="A603" s="242"/>
      <c r="B603" s="243"/>
      <c r="C603" s="244"/>
      <c r="D603" s="243"/>
      <c r="E603" s="243"/>
      <c r="F603" s="243"/>
      <c r="G603" s="243"/>
      <c r="H603" s="243"/>
      <c r="I603" s="243"/>
      <c r="J603" s="243"/>
      <c r="K603" s="207"/>
      <c r="L603" s="207"/>
      <c r="M603" s="207"/>
      <c r="N603" s="207"/>
      <c r="O603" s="207"/>
      <c r="P603" s="207"/>
      <c r="Q603" s="207"/>
      <c r="R603" s="207"/>
      <c r="S603" s="207"/>
      <c r="T603" s="207"/>
      <c r="U603" s="207"/>
      <c r="V603" s="207"/>
      <c r="W603" s="207"/>
      <c r="X603" s="207"/>
      <c r="Y603" s="207"/>
      <c r="Z603" s="207"/>
      <c r="AA603" s="208"/>
    </row>
    <row r="604" spans="1:27" ht="15.75" customHeight="1">
      <c r="A604" s="242"/>
      <c r="B604" s="243"/>
      <c r="C604" s="244"/>
      <c r="D604" s="243"/>
      <c r="E604" s="243"/>
      <c r="F604" s="243"/>
      <c r="G604" s="243"/>
      <c r="H604" s="243"/>
      <c r="I604" s="243"/>
      <c r="J604" s="243"/>
      <c r="K604" s="207"/>
      <c r="L604" s="207"/>
      <c r="M604" s="207"/>
      <c r="N604" s="207"/>
      <c r="O604" s="207"/>
      <c r="P604" s="207"/>
      <c r="Q604" s="207"/>
      <c r="R604" s="207"/>
      <c r="S604" s="207"/>
      <c r="T604" s="207"/>
      <c r="U604" s="207"/>
      <c r="V604" s="207"/>
      <c r="W604" s="207"/>
      <c r="X604" s="207"/>
      <c r="Y604" s="207"/>
      <c r="Z604" s="207"/>
      <c r="AA604" s="208"/>
    </row>
    <row r="605" spans="1:27" ht="15.75" customHeight="1">
      <c r="A605" s="242"/>
      <c r="B605" s="243"/>
      <c r="C605" s="244"/>
      <c r="D605" s="243"/>
      <c r="E605" s="243"/>
      <c r="F605" s="243"/>
      <c r="G605" s="243"/>
      <c r="H605" s="243"/>
      <c r="I605" s="243"/>
      <c r="J605" s="243"/>
      <c r="K605" s="207"/>
      <c r="L605" s="207"/>
      <c r="M605" s="207"/>
      <c r="N605" s="207"/>
      <c r="O605" s="207"/>
      <c r="P605" s="207"/>
      <c r="Q605" s="207"/>
      <c r="R605" s="207"/>
      <c r="S605" s="207"/>
      <c r="T605" s="207"/>
      <c r="U605" s="207"/>
      <c r="V605" s="207"/>
      <c r="W605" s="207"/>
      <c r="X605" s="207"/>
      <c r="Y605" s="207"/>
      <c r="Z605" s="207"/>
      <c r="AA605" s="208"/>
    </row>
    <row r="606" spans="1:27" ht="15.75" customHeight="1">
      <c r="A606" s="242"/>
      <c r="B606" s="243"/>
      <c r="C606" s="244"/>
      <c r="D606" s="243"/>
      <c r="E606" s="243"/>
      <c r="F606" s="243"/>
      <c r="G606" s="243"/>
      <c r="H606" s="243"/>
      <c r="I606" s="243"/>
      <c r="J606" s="243"/>
      <c r="K606" s="207"/>
      <c r="L606" s="207"/>
      <c r="M606" s="207"/>
      <c r="N606" s="207"/>
      <c r="O606" s="207"/>
      <c r="P606" s="207"/>
      <c r="Q606" s="207"/>
      <c r="R606" s="207"/>
      <c r="S606" s="207"/>
      <c r="T606" s="207"/>
      <c r="U606" s="207"/>
      <c r="V606" s="207"/>
      <c r="W606" s="207"/>
      <c r="X606" s="207"/>
      <c r="Y606" s="207"/>
      <c r="Z606" s="207"/>
      <c r="AA606" s="208"/>
    </row>
    <row r="607" spans="1:27" ht="15.75" customHeight="1">
      <c r="A607" s="242"/>
      <c r="B607" s="243"/>
      <c r="C607" s="244"/>
      <c r="D607" s="243"/>
      <c r="E607" s="243"/>
      <c r="F607" s="243"/>
      <c r="G607" s="243"/>
      <c r="H607" s="243"/>
      <c r="I607" s="243"/>
      <c r="J607" s="243"/>
      <c r="K607" s="207"/>
      <c r="L607" s="207"/>
      <c r="M607" s="207"/>
      <c r="N607" s="207"/>
      <c r="O607" s="207"/>
      <c r="P607" s="207"/>
      <c r="Q607" s="207"/>
      <c r="R607" s="207"/>
      <c r="S607" s="207"/>
      <c r="T607" s="207"/>
      <c r="U607" s="207"/>
      <c r="V607" s="207"/>
      <c r="W607" s="207"/>
      <c r="X607" s="207"/>
      <c r="Y607" s="207"/>
      <c r="Z607" s="207"/>
      <c r="AA607" s="208"/>
    </row>
    <row r="608" spans="1:27" ht="15.75" customHeight="1">
      <c r="A608" s="242"/>
      <c r="B608" s="243"/>
      <c r="C608" s="244"/>
      <c r="D608" s="243"/>
      <c r="E608" s="243"/>
      <c r="F608" s="243"/>
      <c r="G608" s="243"/>
      <c r="H608" s="243"/>
      <c r="I608" s="243"/>
      <c r="J608" s="243"/>
      <c r="K608" s="207"/>
      <c r="L608" s="207"/>
      <c r="M608" s="207"/>
      <c r="N608" s="207"/>
      <c r="O608" s="207"/>
      <c r="P608" s="207"/>
      <c r="Q608" s="207"/>
      <c r="R608" s="207"/>
      <c r="S608" s="207"/>
      <c r="T608" s="207"/>
      <c r="U608" s="207"/>
      <c r="V608" s="207"/>
      <c r="W608" s="207"/>
      <c r="X608" s="207"/>
      <c r="Y608" s="207"/>
      <c r="Z608" s="207"/>
      <c r="AA608" s="208"/>
    </row>
    <row r="609" spans="1:27" ht="15.75" customHeight="1">
      <c r="A609" s="242"/>
      <c r="B609" s="243"/>
      <c r="C609" s="244"/>
      <c r="D609" s="243"/>
      <c r="E609" s="243"/>
      <c r="F609" s="243"/>
      <c r="G609" s="243"/>
      <c r="H609" s="243"/>
      <c r="I609" s="243"/>
      <c r="J609" s="243"/>
      <c r="K609" s="207"/>
      <c r="L609" s="207"/>
      <c r="M609" s="207"/>
      <c r="N609" s="207"/>
      <c r="O609" s="207"/>
      <c r="P609" s="207"/>
      <c r="Q609" s="207"/>
      <c r="R609" s="207"/>
      <c r="S609" s="207"/>
      <c r="T609" s="207"/>
      <c r="U609" s="207"/>
      <c r="V609" s="207"/>
      <c r="W609" s="207"/>
      <c r="X609" s="207"/>
      <c r="Y609" s="207"/>
      <c r="Z609" s="207"/>
      <c r="AA609" s="208"/>
    </row>
    <row r="610" spans="1:27" ht="15.75" customHeight="1">
      <c r="A610" s="242"/>
      <c r="B610" s="243"/>
      <c r="C610" s="244"/>
      <c r="D610" s="243"/>
      <c r="E610" s="243"/>
      <c r="F610" s="243"/>
      <c r="G610" s="243"/>
      <c r="H610" s="243"/>
      <c r="I610" s="243"/>
      <c r="J610" s="243"/>
      <c r="K610" s="207"/>
      <c r="L610" s="207"/>
      <c r="M610" s="207"/>
      <c r="N610" s="207"/>
      <c r="O610" s="207"/>
      <c r="P610" s="207"/>
      <c r="Q610" s="207"/>
      <c r="R610" s="207"/>
      <c r="S610" s="207"/>
      <c r="T610" s="207"/>
      <c r="U610" s="207"/>
      <c r="V610" s="207"/>
      <c r="W610" s="207"/>
      <c r="X610" s="207"/>
      <c r="Y610" s="207"/>
      <c r="Z610" s="207"/>
      <c r="AA610" s="208"/>
    </row>
    <row r="611" spans="1:27" ht="15.75" customHeight="1">
      <c r="A611" s="242"/>
      <c r="B611" s="243"/>
      <c r="C611" s="244"/>
      <c r="D611" s="243"/>
      <c r="E611" s="243"/>
      <c r="F611" s="243"/>
      <c r="G611" s="243"/>
      <c r="H611" s="243"/>
      <c r="I611" s="243"/>
      <c r="J611" s="243"/>
      <c r="K611" s="207"/>
      <c r="L611" s="207"/>
      <c r="M611" s="207"/>
      <c r="N611" s="207"/>
      <c r="O611" s="207"/>
      <c r="P611" s="207"/>
      <c r="Q611" s="207"/>
      <c r="R611" s="207"/>
      <c r="S611" s="207"/>
      <c r="T611" s="207"/>
      <c r="U611" s="207"/>
      <c r="V611" s="207"/>
      <c r="W611" s="207"/>
      <c r="X611" s="207"/>
      <c r="Y611" s="207"/>
      <c r="Z611" s="207"/>
      <c r="AA611" s="208"/>
    </row>
    <row r="612" spans="1:27" ht="15.75" customHeight="1">
      <c r="A612" s="242"/>
      <c r="B612" s="243"/>
      <c r="C612" s="244"/>
      <c r="D612" s="243"/>
      <c r="E612" s="243"/>
      <c r="F612" s="243"/>
      <c r="G612" s="243"/>
      <c r="H612" s="243"/>
      <c r="I612" s="243"/>
      <c r="J612" s="243"/>
      <c r="K612" s="207"/>
      <c r="L612" s="207"/>
      <c r="M612" s="207"/>
      <c r="N612" s="207"/>
      <c r="O612" s="207"/>
      <c r="P612" s="207"/>
      <c r="Q612" s="207"/>
      <c r="R612" s="207"/>
      <c r="S612" s="207"/>
      <c r="T612" s="207"/>
      <c r="U612" s="207"/>
      <c r="V612" s="207"/>
      <c r="W612" s="207"/>
      <c r="X612" s="207"/>
      <c r="Y612" s="207"/>
      <c r="Z612" s="207"/>
      <c r="AA612" s="208"/>
    </row>
    <row r="613" spans="1:27" ht="15.75" customHeight="1">
      <c r="A613" s="242"/>
      <c r="B613" s="243"/>
      <c r="C613" s="244"/>
      <c r="D613" s="243"/>
      <c r="E613" s="243"/>
      <c r="F613" s="243"/>
      <c r="G613" s="243"/>
      <c r="H613" s="243"/>
      <c r="I613" s="243"/>
      <c r="J613" s="243"/>
      <c r="K613" s="207"/>
      <c r="L613" s="207"/>
      <c r="M613" s="207"/>
      <c r="N613" s="207"/>
      <c r="O613" s="207"/>
      <c r="P613" s="207"/>
      <c r="Q613" s="207"/>
      <c r="R613" s="207"/>
      <c r="S613" s="207"/>
      <c r="T613" s="207"/>
      <c r="U613" s="207"/>
      <c r="V613" s="207"/>
      <c r="W613" s="207"/>
      <c r="X613" s="207"/>
      <c r="Y613" s="207"/>
      <c r="Z613" s="207"/>
      <c r="AA613" s="208"/>
    </row>
    <row r="614" spans="1:27" ht="15.75" customHeight="1">
      <c r="A614" s="242"/>
      <c r="B614" s="243"/>
      <c r="C614" s="244"/>
      <c r="D614" s="243"/>
      <c r="E614" s="243"/>
      <c r="F614" s="243"/>
      <c r="G614" s="243"/>
      <c r="H614" s="243"/>
      <c r="I614" s="243"/>
      <c r="J614" s="243"/>
      <c r="K614" s="207"/>
      <c r="L614" s="207"/>
      <c r="M614" s="207"/>
      <c r="N614" s="207"/>
      <c r="O614" s="207"/>
      <c r="P614" s="207"/>
      <c r="Q614" s="207"/>
      <c r="R614" s="207"/>
      <c r="S614" s="207"/>
      <c r="T614" s="207"/>
      <c r="U614" s="207"/>
      <c r="V614" s="207"/>
      <c r="W614" s="207"/>
      <c r="X614" s="207"/>
      <c r="Y614" s="207"/>
      <c r="Z614" s="207"/>
      <c r="AA614" s="208"/>
    </row>
    <row r="615" spans="1:27" ht="15.75" customHeight="1">
      <c r="A615" s="242"/>
      <c r="B615" s="243"/>
      <c r="C615" s="244"/>
      <c r="D615" s="243"/>
      <c r="E615" s="243"/>
      <c r="F615" s="243"/>
      <c r="G615" s="243"/>
      <c r="H615" s="243"/>
      <c r="I615" s="243"/>
      <c r="J615" s="243"/>
      <c r="K615" s="207"/>
      <c r="L615" s="207"/>
      <c r="M615" s="207"/>
      <c r="N615" s="207"/>
      <c r="O615" s="207"/>
      <c r="P615" s="207"/>
      <c r="Q615" s="207"/>
      <c r="R615" s="207"/>
      <c r="S615" s="207"/>
      <c r="T615" s="207"/>
      <c r="U615" s="207"/>
      <c r="V615" s="207"/>
      <c r="W615" s="207"/>
      <c r="X615" s="207"/>
      <c r="Y615" s="207"/>
      <c r="Z615" s="207"/>
      <c r="AA615" s="208"/>
    </row>
    <row r="616" spans="1:27" ht="15.75" customHeight="1">
      <c r="A616" s="242"/>
      <c r="B616" s="243"/>
      <c r="C616" s="244"/>
      <c r="D616" s="243"/>
      <c r="E616" s="243"/>
      <c r="F616" s="243"/>
      <c r="G616" s="243"/>
      <c r="H616" s="243"/>
      <c r="I616" s="243"/>
      <c r="J616" s="243"/>
      <c r="K616" s="207"/>
      <c r="L616" s="207"/>
      <c r="M616" s="207"/>
      <c r="N616" s="207"/>
      <c r="O616" s="207"/>
      <c r="P616" s="207"/>
      <c r="Q616" s="207"/>
      <c r="R616" s="207"/>
      <c r="S616" s="207"/>
      <c r="T616" s="207"/>
      <c r="U616" s="207"/>
      <c r="V616" s="207"/>
      <c r="W616" s="207"/>
      <c r="X616" s="207"/>
      <c r="Y616" s="207"/>
      <c r="Z616" s="207"/>
      <c r="AA616" s="208"/>
    </row>
    <row r="617" spans="1:27" ht="15.75" customHeight="1">
      <c r="A617" s="242"/>
      <c r="B617" s="243"/>
      <c r="C617" s="244"/>
      <c r="D617" s="243"/>
      <c r="E617" s="243"/>
      <c r="F617" s="243"/>
      <c r="G617" s="243"/>
      <c r="H617" s="243"/>
      <c r="I617" s="243"/>
      <c r="J617" s="243"/>
      <c r="K617" s="207"/>
      <c r="L617" s="207"/>
      <c r="M617" s="207"/>
      <c r="N617" s="207"/>
      <c r="O617" s="207"/>
      <c r="P617" s="207"/>
      <c r="Q617" s="207"/>
      <c r="R617" s="207"/>
      <c r="S617" s="207"/>
      <c r="T617" s="207"/>
      <c r="U617" s="207"/>
      <c r="V617" s="207"/>
      <c r="W617" s="207"/>
      <c r="X617" s="207"/>
      <c r="Y617" s="207"/>
      <c r="Z617" s="207"/>
      <c r="AA617" s="208"/>
    </row>
    <row r="618" spans="1:27" ht="15.75" customHeight="1">
      <c r="A618" s="242"/>
      <c r="B618" s="243"/>
      <c r="C618" s="244"/>
      <c r="D618" s="243"/>
      <c r="E618" s="243"/>
      <c r="F618" s="243"/>
      <c r="G618" s="243"/>
      <c r="H618" s="243"/>
      <c r="I618" s="243"/>
      <c r="J618" s="243"/>
      <c r="K618" s="207"/>
      <c r="L618" s="207"/>
      <c r="M618" s="207"/>
      <c r="N618" s="207"/>
      <c r="O618" s="207"/>
      <c r="P618" s="207"/>
      <c r="Q618" s="207"/>
      <c r="R618" s="207"/>
      <c r="S618" s="207"/>
      <c r="T618" s="207"/>
      <c r="U618" s="207"/>
      <c r="V618" s="207"/>
      <c r="W618" s="207"/>
      <c r="X618" s="207"/>
      <c r="Y618" s="207"/>
      <c r="Z618" s="207"/>
      <c r="AA618" s="208"/>
    </row>
    <row r="619" spans="1:27" ht="15.75" customHeight="1">
      <c r="A619" s="242"/>
      <c r="B619" s="243"/>
      <c r="C619" s="244"/>
      <c r="D619" s="243"/>
      <c r="E619" s="243"/>
      <c r="F619" s="243"/>
      <c r="G619" s="243"/>
      <c r="H619" s="243"/>
      <c r="I619" s="243"/>
      <c r="J619" s="243"/>
      <c r="K619" s="207"/>
      <c r="L619" s="207"/>
      <c r="M619" s="207"/>
      <c r="N619" s="207"/>
      <c r="O619" s="207"/>
      <c r="P619" s="207"/>
      <c r="Q619" s="207"/>
      <c r="R619" s="207"/>
      <c r="S619" s="207"/>
      <c r="T619" s="207"/>
      <c r="U619" s="207"/>
      <c r="V619" s="207"/>
      <c r="W619" s="207"/>
      <c r="X619" s="207"/>
      <c r="Y619" s="207"/>
      <c r="Z619" s="207"/>
      <c r="AA619" s="208"/>
    </row>
    <row r="620" spans="1:27" ht="15.75" customHeight="1">
      <c r="A620" s="242"/>
      <c r="B620" s="243"/>
      <c r="C620" s="244"/>
      <c r="D620" s="243"/>
      <c r="E620" s="243"/>
      <c r="F620" s="243"/>
      <c r="G620" s="243"/>
      <c r="H620" s="243"/>
      <c r="I620" s="243"/>
      <c r="J620" s="243"/>
      <c r="K620" s="207"/>
      <c r="L620" s="207"/>
      <c r="M620" s="207"/>
      <c r="N620" s="207"/>
      <c r="O620" s="207"/>
      <c r="P620" s="207"/>
      <c r="Q620" s="207"/>
      <c r="R620" s="207"/>
      <c r="S620" s="207"/>
      <c r="T620" s="207"/>
      <c r="U620" s="207"/>
      <c r="V620" s="207"/>
      <c r="W620" s="207"/>
      <c r="X620" s="207"/>
      <c r="Y620" s="207"/>
      <c r="Z620" s="207"/>
      <c r="AA620" s="208"/>
    </row>
    <row r="621" spans="1:27" ht="15.75" customHeight="1">
      <c r="A621" s="242"/>
      <c r="B621" s="243"/>
      <c r="C621" s="244"/>
      <c r="D621" s="243"/>
      <c r="E621" s="243"/>
      <c r="F621" s="243"/>
      <c r="G621" s="243"/>
      <c r="H621" s="243"/>
      <c r="I621" s="243"/>
      <c r="J621" s="243"/>
      <c r="K621" s="207"/>
      <c r="L621" s="207"/>
      <c r="M621" s="207"/>
      <c r="N621" s="207"/>
      <c r="O621" s="207"/>
      <c r="P621" s="207"/>
      <c r="Q621" s="207"/>
      <c r="R621" s="207"/>
      <c r="S621" s="207"/>
      <c r="T621" s="207"/>
      <c r="U621" s="207"/>
      <c r="V621" s="207"/>
      <c r="W621" s="207"/>
      <c r="X621" s="207"/>
      <c r="Y621" s="207"/>
      <c r="Z621" s="207"/>
      <c r="AA621" s="208"/>
    </row>
    <row r="622" spans="1:27" ht="15.75" customHeight="1">
      <c r="A622" s="242"/>
      <c r="B622" s="243"/>
      <c r="C622" s="244"/>
      <c r="D622" s="243"/>
      <c r="E622" s="243"/>
      <c r="F622" s="243"/>
      <c r="G622" s="243"/>
      <c r="H622" s="243"/>
      <c r="I622" s="243"/>
      <c r="J622" s="243"/>
      <c r="K622" s="207"/>
      <c r="L622" s="207"/>
      <c r="M622" s="207"/>
      <c r="N622" s="207"/>
      <c r="O622" s="207"/>
      <c r="P622" s="207"/>
      <c r="Q622" s="207"/>
      <c r="R622" s="207"/>
      <c r="S622" s="207"/>
      <c r="T622" s="207"/>
      <c r="U622" s="207"/>
      <c r="V622" s="207"/>
      <c r="W622" s="207"/>
      <c r="X622" s="207"/>
      <c r="Y622" s="207"/>
      <c r="Z622" s="207"/>
      <c r="AA622" s="208"/>
    </row>
    <row r="623" spans="1:27" ht="15.75" customHeight="1">
      <c r="A623" s="242"/>
      <c r="B623" s="243"/>
      <c r="C623" s="244"/>
      <c r="D623" s="243"/>
      <c r="E623" s="243"/>
      <c r="F623" s="243"/>
      <c r="G623" s="243"/>
      <c r="H623" s="243"/>
      <c r="I623" s="243"/>
      <c r="J623" s="243"/>
      <c r="K623" s="207"/>
      <c r="L623" s="207"/>
      <c r="M623" s="207"/>
      <c r="N623" s="207"/>
      <c r="O623" s="207"/>
      <c r="P623" s="207"/>
      <c r="Q623" s="207"/>
      <c r="R623" s="207"/>
      <c r="S623" s="207"/>
      <c r="T623" s="207"/>
      <c r="U623" s="207"/>
      <c r="V623" s="207"/>
      <c r="W623" s="207"/>
      <c r="X623" s="207"/>
      <c r="Y623" s="207"/>
      <c r="Z623" s="207"/>
      <c r="AA623" s="208"/>
    </row>
    <row r="624" spans="1:27" ht="15.75" customHeight="1">
      <c r="A624" s="242"/>
      <c r="B624" s="243"/>
      <c r="C624" s="244"/>
      <c r="D624" s="243"/>
      <c r="E624" s="243"/>
      <c r="F624" s="243"/>
      <c r="G624" s="243"/>
      <c r="H624" s="243"/>
      <c r="I624" s="243"/>
      <c r="J624" s="243"/>
      <c r="K624" s="207"/>
      <c r="L624" s="207"/>
      <c r="M624" s="207"/>
      <c r="N624" s="207"/>
      <c r="O624" s="207"/>
      <c r="P624" s="207"/>
      <c r="Q624" s="207"/>
      <c r="R624" s="207"/>
      <c r="S624" s="207"/>
      <c r="T624" s="207"/>
      <c r="U624" s="207"/>
      <c r="V624" s="207"/>
      <c r="W624" s="207"/>
      <c r="X624" s="207"/>
      <c r="Y624" s="207"/>
      <c r="Z624" s="207"/>
      <c r="AA624" s="208"/>
    </row>
    <row r="625" spans="1:27" ht="15.75" customHeight="1">
      <c r="A625" s="242"/>
      <c r="B625" s="243"/>
      <c r="C625" s="244"/>
      <c r="D625" s="243"/>
      <c r="E625" s="243"/>
      <c r="F625" s="243"/>
      <c r="G625" s="243"/>
      <c r="H625" s="243"/>
      <c r="I625" s="243"/>
      <c r="J625" s="243"/>
      <c r="K625" s="207"/>
      <c r="L625" s="207"/>
      <c r="M625" s="207"/>
      <c r="N625" s="207"/>
      <c r="O625" s="207"/>
      <c r="P625" s="207"/>
      <c r="Q625" s="207"/>
      <c r="R625" s="207"/>
      <c r="S625" s="207"/>
      <c r="T625" s="207"/>
      <c r="U625" s="207"/>
      <c r="V625" s="207"/>
      <c r="W625" s="207"/>
      <c r="X625" s="207"/>
      <c r="Y625" s="207"/>
      <c r="Z625" s="207"/>
      <c r="AA625" s="208"/>
    </row>
    <row r="626" spans="1:27" ht="15.75" customHeight="1">
      <c r="A626" s="242"/>
      <c r="B626" s="243"/>
      <c r="C626" s="244"/>
      <c r="D626" s="243"/>
      <c r="E626" s="243"/>
      <c r="F626" s="243"/>
      <c r="G626" s="243"/>
      <c r="H626" s="243"/>
      <c r="I626" s="243"/>
      <c r="J626" s="243"/>
      <c r="K626" s="207"/>
      <c r="L626" s="207"/>
      <c r="M626" s="207"/>
      <c r="N626" s="207"/>
      <c r="O626" s="207"/>
      <c r="P626" s="207"/>
      <c r="Q626" s="207"/>
      <c r="R626" s="207"/>
      <c r="S626" s="207"/>
      <c r="T626" s="207"/>
      <c r="U626" s="207"/>
      <c r="V626" s="207"/>
      <c r="W626" s="207"/>
      <c r="X626" s="207"/>
      <c r="Y626" s="207"/>
      <c r="Z626" s="207"/>
      <c r="AA626" s="208"/>
    </row>
    <row r="627" spans="1:27" ht="15.75" customHeight="1">
      <c r="A627" s="242"/>
      <c r="B627" s="243"/>
      <c r="C627" s="244"/>
      <c r="D627" s="243"/>
      <c r="E627" s="243"/>
      <c r="F627" s="243"/>
      <c r="G627" s="243"/>
      <c r="H627" s="243"/>
      <c r="I627" s="243"/>
      <c r="J627" s="243"/>
      <c r="K627" s="207"/>
      <c r="L627" s="207"/>
      <c r="M627" s="207"/>
      <c r="N627" s="207"/>
      <c r="O627" s="207"/>
      <c r="P627" s="207"/>
      <c r="Q627" s="207"/>
      <c r="R627" s="207"/>
      <c r="S627" s="207"/>
      <c r="T627" s="207"/>
      <c r="U627" s="207"/>
      <c r="V627" s="207"/>
      <c r="W627" s="207"/>
      <c r="X627" s="207"/>
      <c r="Y627" s="207"/>
      <c r="Z627" s="207"/>
      <c r="AA627" s="208"/>
    </row>
    <row r="628" spans="1:27" ht="15.75" customHeight="1">
      <c r="A628" s="242"/>
      <c r="B628" s="243"/>
      <c r="C628" s="244"/>
      <c r="D628" s="243"/>
      <c r="E628" s="243"/>
      <c r="F628" s="243"/>
      <c r="G628" s="243"/>
      <c r="H628" s="243"/>
      <c r="I628" s="243"/>
      <c r="J628" s="243"/>
      <c r="K628" s="207"/>
      <c r="L628" s="207"/>
      <c r="M628" s="207"/>
      <c r="N628" s="207"/>
      <c r="O628" s="207"/>
      <c r="P628" s="207"/>
      <c r="Q628" s="207"/>
      <c r="R628" s="207"/>
      <c r="S628" s="207"/>
      <c r="T628" s="207"/>
      <c r="U628" s="207"/>
      <c r="V628" s="207"/>
      <c r="W628" s="207"/>
      <c r="X628" s="207"/>
      <c r="Y628" s="207"/>
      <c r="Z628" s="207"/>
      <c r="AA628" s="208"/>
    </row>
    <row r="629" spans="1:27" ht="15.75" customHeight="1">
      <c r="A629" s="242"/>
      <c r="B629" s="243"/>
      <c r="C629" s="244"/>
      <c r="D629" s="243"/>
      <c r="E629" s="243"/>
      <c r="F629" s="243"/>
      <c r="G629" s="243"/>
      <c r="H629" s="243"/>
      <c r="I629" s="243"/>
      <c r="J629" s="243"/>
      <c r="K629" s="207"/>
      <c r="L629" s="207"/>
      <c r="M629" s="207"/>
      <c r="N629" s="207"/>
      <c r="O629" s="207"/>
      <c r="P629" s="207"/>
      <c r="Q629" s="207"/>
      <c r="R629" s="207"/>
      <c r="S629" s="207"/>
      <c r="T629" s="207"/>
      <c r="U629" s="207"/>
      <c r="V629" s="207"/>
      <c r="W629" s="207"/>
      <c r="X629" s="207"/>
      <c r="Y629" s="207"/>
      <c r="Z629" s="207"/>
      <c r="AA629" s="208"/>
    </row>
    <row r="630" spans="1:27" ht="15.75" customHeight="1">
      <c r="A630" s="242"/>
      <c r="B630" s="243"/>
      <c r="C630" s="244"/>
      <c r="D630" s="243"/>
      <c r="E630" s="243"/>
      <c r="F630" s="243"/>
      <c r="G630" s="243"/>
      <c r="H630" s="243"/>
      <c r="I630" s="243"/>
      <c r="J630" s="243"/>
      <c r="K630" s="207"/>
      <c r="L630" s="207"/>
      <c r="M630" s="207"/>
      <c r="N630" s="207"/>
      <c r="O630" s="207"/>
      <c r="P630" s="207"/>
      <c r="Q630" s="207"/>
      <c r="R630" s="207"/>
      <c r="S630" s="207"/>
      <c r="T630" s="207"/>
      <c r="U630" s="207"/>
      <c r="V630" s="207"/>
      <c r="W630" s="207"/>
      <c r="X630" s="207"/>
      <c r="Y630" s="207"/>
      <c r="Z630" s="207"/>
      <c r="AA630" s="208"/>
    </row>
    <row r="631" spans="1:27" ht="15.75" customHeight="1">
      <c r="A631" s="242"/>
      <c r="B631" s="243"/>
      <c r="C631" s="244"/>
      <c r="D631" s="243"/>
      <c r="E631" s="243"/>
      <c r="F631" s="243"/>
      <c r="G631" s="243"/>
      <c r="H631" s="243"/>
      <c r="I631" s="243"/>
      <c r="J631" s="243"/>
      <c r="K631" s="207"/>
      <c r="L631" s="207"/>
      <c r="M631" s="207"/>
      <c r="N631" s="207"/>
      <c r="O631" s="207"/>
      <c r="P631" s="207"/>
      <c r="Q631" s="207"/>
      <c r="R631" s="207"/>
      <c r="S631" s="207"/>
      <c r="T631" s="207"/>
      <c r="U631" s="207"/>
      <c r="V631" s="207"/>
      <c r="W631" s="207"/>
      <c r="X631" s="207"/>
      <c r="Y631" s="207"/>
      <c r="Z631" s="207"/>
      <c r="AA631" s="208"/>
    </row>
    <row r="632" spans="1:27" ht="15.75" customHeight="1">
      <c r="A632" s="242"/>
      <c r="B632" s="243"/>
      <c r="C632" s="244"/>
      <c r="D632" s="243"/>
      <c r="E632" s="243"/>
      <c r="F632" s="243"/>
      <c r="G632" s="243"/>
      <c r="H632" s="243"/>
      <c r="I632" s="243"/>
      <c r="J632" s="243"/>
      <c r="K632" s="207"/>
      <c r="L632" s="207"/>
      <c r="M632" s="207"/>
      <c r="N632" s="207"/>
      <c r="O632" s="207"/>
      <c r="P632" s="207"/>
      <c r="Q632" s="207"/>
      <c r="R632" s="207"/>
      <c r="S632" s="207"/>
      <c r="T632" s="207"/>
      <c r="U632" s="207"/>
      <c r="V632" s="207"/>
      <c r="W632" s="207"/>
      <c r="X632" s="207"/>
      <c r="Y632" s="207"/>
      <c r="Z632" s="207"/>
      <c r="AA632" s="208"/>
    </row>
    <row r="633" spans="1:27" ht="15.75" customHeight="1">
      <c r="A633" s="242"/>
      <c r="B633" s="243"/>
      <c r="C633" s="244"/>
      <c r="D633" s="243"/>
      <c r="E633" s="243"/>
      <c r="F633" s="243"/>
      <c r="G633" s="243"/>
      <c r="H633" s="243"/>
      <c r="I633" s="243"/>
      <c r="J633" s="243"/>
      <c r="K633" s="207"/>
      <c r="L633" s="207"/>
      <c r="M633" s="207"/>
      <c r="N633" s="207"/>
      <c r="O633" s="207"/>
      <c r="P633" s="207"/>
      <c r="Q633" s="207"/>
      <c r="R633" s="207"/>
      <c r="S633" s="207"/>
      <c r="T633" s="207"/>
      <c r="U633" s="207"/>
      <c r="V633" s="207"/>
      <c r="W633" s="207"/>
      <c r="X633" s="207"/>
      <c r="Y633" s="207"/>
      <c r="Z633" s="207"/>
      <c r="AA633" s="208"/>
    </row>
    <row r="634" spans="1:27" ht="15.75" customHeight="1">
      <c r="A634" s="242"/>
      <c r="B634" s="243"/>
      <c r="C634" s="244"/>
      <c r="D634" s="243"/>
      <c r="E634" s="243"/>
      <c r="F634" s="243"/>
      <c r="G634" s="243"/>
      <c r="H634" s="243"/>
      <c r="I634" s="243"/>
      <c r="J634" s="243"/>
      <c r="K634" s="207"/>
      <c r="L634" s="207"/>
      <c r="M634" s="207"/>
      <c r="N634" s="207"/>
      <c r="O634" s="207"/>
      <c r="P634" s="207"/>
      <c r="Q634" s="207"/>
      <c r="R634" s="207"/>
      <c r="S634" s="207"/>
      <c r="T634" s="207"/>
      <c r="U634" s="207"/>
      <c r="V634" s="207"/>
      <c r="W634" s="207"/>
      <c r="X634" s="207"/>
      <c r="Y634" s="207"/>
      <c r="Z634" s="207"/>
      <c r="AA634" s="208"/>
    </row>
    <row r="635" spans="1:27" ht="15.75" customHeight="1">
      <c r="A635" s="242"/>
      <c r="B635" s="243"/>
      <c r="C635" s="244"/>
      <c r="D635" s="243"/>
      <c r="E635" s="243"/>
      <c r="F635" s="243"/>
      <c r="G635" s="243"/>
      <c r="H635" s="243"/>
      <c r="I635" s="243"/>
      <c r="J635" s="243"/>
      <c r="K635" s="207"/>
      <c r="L635" s="207"/>
      <c r="M635" s="207"/>
      <c r="N635" s="207"/>
      <c r="O635" s="207"/>
      <c r="P635" s="207"/>
      <c r="Q635" s="207"/>
      <c r="R635" s="207"/>
      <c r="S635" s="207"/>
      <c r="T635" s="207"/>
      <c r="U635" s="207"/>
      <c r="V635" s="207"/>
      <c r="W635" s="207"/>
      <c r="X635" s="207"/>
      <c r="Y635" s="207"/>
      <c r="Z635" s="207"/>
      <c r="AA635" s="208"/>
    </row>
    <row r="636" spans="1:27" ht="15.75" customHeight="1">
      <c r="A636" s="242"/>
      <c r="B636" s="243"/>
      <c r="C636" s="244"/>
      <c r="D636" s="243"/>
      <c r="E636" s="243"/>
      <c r="F636" s="243"/>
      <c r="G636" s="243"/>
      <c r="H636" s="243"/>
      <c r="I636" s="243"/>
      <c r="J636" s="243"/>
      <c r="K636" s="207"/>
      <c r="L636" s="207"/>
      <c r="M636" s="207"/>
      <c r="N636" s="207"/>
      <c r="O636" s="207"/>
      <c r="P636" s="207"/>
      <c r="Q636" s="207"/>
      <c r="R636" s="207"/>
      <c r="S636" s="207"/>
      <c r="T636" s="207"/>
      <c r="U636" s="207"/>
      <c r="V636" s="207"/>
      <c r="W636" s="207"/>
      <c r="X636" s="207"/>
      <c r="Y636" s="207"/>
      <c r="Z636" s="207"/>
      <c r="AA636" s="208"/>
    </row>
    <row r="637" spans="1:27" ht="15.75" customHeight="1">
      <c r="A637" s="242"/>
      <c r="B637" s="243"/>
      <c r="C637" s="244"/>
      <c r="D637" s="243"/>
      <c r="E637" s="243"/>
      <c r="F637" s="243"/>
      <c r="G637" s="243"/>
      <c r="H637" s="243"/>
      <c r="I637" s="243"/>
      <c r="J637" s="243"/>
      <c r="K637" s="207"/>
      <c r="L637" s="207"/>
      <c r="M637" s="207"/>
      <c r="N637" s="207"/>
      <c r="O637" s="207"/>
      <c r="P637" s="207"/>
      <c r="Q637" s="207"/>
      <c r="R637" s="207"/>
      <c r="S637" s="207"/>
      <c r="T637" s="207"/>
      <c r="U637" s="207"/>
      <c r="V637" s="207"/>
      <c r="W637" s="207"/>
      <c r="X637" s="207"/>
      <c r="Y637" s="207"/>
      <c r="Z637" s="207"/>
      <c r="AA637" s="208"/>
    </row>
    <row r="638" spans="1:27" ht="15.75" customHeight="1">
      <c r="A638" s="242"/>
      <c r="B638" s="243"/>
      <c r="C638" s="244"/>
      <c r="D638" s="243"/>
      <c r="E638" s="243"/>
      <c r="F638" s="243"/>
      <c r="G638" s="243"/>
      <c r="H638" s="243"/>
      <c r="I638" s="243"/>
      <c r="J638" s="243"/>
      <c r="K638" s="207"/>
      <c r="L638" s="207"/>
      <c r="M638" s="207"/>
      <c r="N638" s="207"/>
      <c r="O638" s="207"/>
      <c r="P638" s="207"/>
      <c r="Q638" s="207"/>
      <c r="R638" s="207"/>
      <c r="S638" s="207"/>
      <c r="T638" s="207"/>
      <c r="U638" s="207"/>
      <c r="V638" s="207"/>
      <c r="W638" s="207"/>
      <c r="X638" s="207"/>
      <c r="Y638" s="207"/>
      <c r="Z638" s="207"/>
      <c r="AA638" s="208"/>
    </row>
    <row r="639" spans="1:27" ht="15.75" customHeight="1">
      <c r="A639" s="242"/>
      <c r="B639" s="243"/>
      <c r="C639" s="244"/>
      <c r="D639" s="243"/>
      <c r="E639" s="243"/>
      <c r="F639" s="243"/>
      <c r="G639" s="243"/>
      <c r="H639" s="243"/>
      <c r="I639" s="243"/>
      <c r="J639" s="243"/>
      <c r="K639" s="207"/>
      <c r="L639" s="207"/>
      <c r="M639" s="207"/>
      <c r="N639" s="207"/>
      <c r="O639" s="207"/>
      <c r="P639" s="207"/>
      <c r="Q639" s="207"/>
      <c r="R639" s="207"/>
      <c r="S639" s="207"/>
      <c r="T639" s="207"/>
      <c r="U639" s="207"/>
      <c r="V639" s="207"/>
      <c r="W639" s="207"/>
      <c r="X639" s="207"/>
      <c r="Y639" s="207"/>
      <c r="Z639" s="207"/>
      <c r="AA639" s="208"/>
    </row>
    <row r="640" spans="1:27" ht="15.75" customHeight="1">
      <c r="A640" s="242"/>
      <c r="B640" s="243"/>
      <c r="C640" s="244"/>
      <c r="D640" s="243"/>
      <c r="E640" s="243"/>
      <c r="F640" s="243"/>
      <c r="G640" s="243"/>
      <c r="H640" s="243"/>
      <c r="I640" s="243"/>
      <c r="J640" s="243"/>
      <c r="K640" s="207"/>
      <c r="L640" s="207"/>
      <c r="M640" s="207"/>
      <c r="N640" s="207"/>
      <c r="O640" s="207"/>
      <c r="P640" s="207"/>
      <c r="Q640" s="207"/>
      <c r="R640" s="207"/>
      <c r="S640" s="207"/>
      <c r="T640" s="207"/>
      <c r="U640" s="207"/>
      <c r="V640" s="207"/>
      <c r="W640" s="207"/>
      <c r="X640" s="207"/>
      <c r="Y640" s="207"/>
      <c r="Z640" s="207"/>
      <c r="AA640" s="208"/>
    </row>
    <row r="641" spans="1:27" ht="15.75" customHeight="1">
      <c r="A641" s="242"/>
      <c r="B641" s="243"/>
      <c r="C641" s="244"/>
      <c r="D641" s="243"/>
      <c r="E641" s="243"/>
      <c r="F641" s="243"/>
      <c r="G641" s="243"/>
      <c r="H641" s="243"/>
      <c r="I641" s="243"/>
      <c r="J641" s="243"/>
      <c r="K641" s="207"/>
      <c r="L641" s="207"/>
      <c r="M641" s="207"/>
      <c r="N641" s="207"/>
      <c r="O641" s="207"/>
      <c r="P641" s="207"/>
      <c r="Q641" s="207"/>
      <c r="R641" s="207"/>
      <c r="S641" s="207"/>
      <c r="T641" s="207"/>
      <c r="U641" s="207"/>
      <c r="V641" s="207"/>
      <c r="W641" s="207"/>
      <c r="X641" s="207"/>
      <c r="Y641" s="207"/>
      <c r="Z641" s="207"/>
      <c r="AA641" s="208"/>
    </row>
    <row r="642" spans="1:27" ht="15.75" customHeight="1">
      <c r="A642" s="242"/>
      <c r="B642" s="243"/>
      <c r="C642" s="244"/>
      <c r="D642" s="243"/>
      <c r="E642" s="243"/>
      <c r="F642" s="243"/>
      <c r="G642" s="243"/>
      <c r="H642" s="243"/>
      <c r="I642" s="243"/>
      <c r="J642" s="243"/>
      <c r="K642" s="207"/>
      <c r="L642" s="207"/>
      <c r="M642" s="207"/>
      <c r="N642" s="207"/>
      <c r="O642" s="207"/>
      <c r="P642" s="207"/>
      <c r="Q642" s="207"/>
      <c r="R642" s="207"/>
      <c r="S642" s="207"/>
      <c r="T642" s="207"/>
      <c r="U642" s="207"/>
      <c r="V642" s="207"/>
      <c r="W642" s="207"/>
      <c r="X642" s="207"/>
      <c r="Y642" s="207"/>
      <c r="Z642" s="207"/>
      <c r="AA642" s="208"/>
    </row>
    <row r="643" spans="1:27" ht="15.75" customHeight="1">
      <c r="A643" s="242"/>
      <c r="B643" s="243"/>
      <c r="C643" s="244"/>
      <c r="D643" s="243"/>
      <c r="E643" s="243"/>
      <c r="F643" s="243"/>
      <c r="G643" s="243"/>
      <c r="H643" s="243"/>
      <c r="I643" s="243"/>
      <c r="J643" s="243"/>
      <c r="K643" s="207"/>
      <c r="L643" s="207"/>
      <c r="M643" s="207"/>
      <c r="N643" s="207"/>
      <c r="O643" s="207"/>
      <c r="P643" s="207"/>
      <c r="Q643" s="207"/>
      <c r="R643" s="207"/>
      <c r="S643" s="207"/>
      <c r="T643" s="207"/>
      <c r="U643" s="207"/>
      <c r="V643" s="207"/>
      <c r="W643" s="207"/>
      <c r="X643" s="207"/>
      <c r="Y643" s="207"/>
      <c r="Z643" s="207"/>
      <c r="AA643" s="208"/>
    </row>
    <row r="644" spans="1:27" ht="15.75" customHeight="1">
      <c r="A644" s="242"/>
      <c r="B644" s="243"/>
      <c r="C644" s="244"/>
      <c r="D644" s="243"/>
      <c r="E644" s="243"/>
      <c r="F644" s="243"/>
      <c r="G644" s="243"/>
      <c r="H644" s="243"/>
      <c r="I644" s="243"/>
      <c r="J644" s="243"/>
      <c r="K644" s="207"/>
      <c r="L644" s="207"/>
      <c r="M644" s="207"/>
      <c r="N644" s="207"/>
      <c r="O644" s="207"/>
      <c r="P644" s="207"/>
      <c r="Q644" s="207"/>
      <c r="R644" s="207"/>
      <c r="S644" s="207"/>
      <c r="T644" s="207"/>
      <c r="U644" s="207"/>
      <c r="V644" s="207"/>
      <c r="W644" s="207"/>
      <c r="X644" s="207"/>
      <c r="Y644" s="207"/>
      <c r="Z644" s="207"/>
      <c r="AA644" s="208"/>
    </row>
    <row r="645" spans="1:27" ht="15.75" customHeight="1">
      <c r="A645" s="242"/>
      <c r="B645" s="243"/>
      <c r="C645" s="244"/>
      <c r="D645" s="243"/>
      <c r="E645" s="243"/>
      <c r="F645" s="243"/>
      <c r="G645" s="243"/>
      <c r="H645" s="243"/>
      <c r="I645" s="243"/>
      <c r="J645" s="243"/>
      <c r="K645" s="207"/>
      <c r="L645" s="207"/>
      <c r="M645" s="207"/>
      <c r="N645" s="207"/>
      <c r="O645" s="207"/>
      <c r="P645" s="207"/>
      <c r="Q645" s="207"/>
      <c r="R645" s="207"/>
      <c r="S645" s="207"/>
      <c r="T645" s="207"/>
      <c r="U645" s="207"/>
      <c r="V645" s="207"/>
      <c r="W645" s="207"/>
      <c r="X645" s="207"/>
      <c r="Y645" s="207"/>
      <c r="Z645" s="207"/>
      <c r="AA645" s="208"/>
    </row>
    <row r="646" spans="1:27" ht="15.75" customHeight="1">
      <c r="A646" s="242"/>
      <c r="B646" s="243"/>
      <c r="C646" s="244"/>
      <c r="D646" s="243"/>
      <c r="E646" s="243"/>
      <c r="F646" s="243"/>
      <c r="G646" s="243"/>
      <c r="H646" s="243"/>
      <c r="I646" s="243"/>
      <c r="J646" s="243"/>
      <c r="K646" s="207"/>
      <c r="L646" s="207"/>
      <c r="M646" s="207"/>
      <c r="N646" s="207"/>
      <c r="O646" s="207"/>
      <c r="P646" s="207"/>
      <c r="Q646" s="207"/>
      <c r="R646" s="207"/>
      <c r="S646" s="207"/>
      <c r="T646" s="207"/>
      <c r="U646" s="207"/>
      <c r="V646" s="207"/>
      <c r="W646" s="207"/>
      <c r="X646" s="207"/>
      <c r="Y646" s="207"/>
      <c r="Z646" s="207"/>
      <c r="AA646" s="208"/>
    </row>
    <row r="647" spans="1:27" ht="15.75" customHeight="1">
      <c r="A647" s="242"/>
      <c r="B647" s="243"/>
      <c r="C647" s="244"/>
      <c r="D647" s="243"/>
      <c r="E647" s="243"/>
      <c r="F647" s="243"/>
      <c r="G647" s="243"/>
      <c r="H647" s="243"/>
      <c r="I647" s="243"/>
      <c r="J647" s="243"/>
      <c r="K647" s="207"/>
      <c r="L647" s="207"/>
      <c r="M647" s="207"/>
      <c r="N647" s="207"/>
      <c r="O647" s="207"/>
      <c r="P647" s="207"/>
      <c r="Q647" s="207"/>
      <c r="R647" s="207"/>
      <c r="S647" s="207"/>
      <c r="T647" s="207"/>
      <c r="U647" s="207"/>
      <c r="V647" s="207"/>
      <c r="W647" s="207"/>
      <c r="X647" s="207"/>
      <c r="Y647" s="207"/>
      <c r="Z647" s="207"/>
      <c r="AA647" s="208"/>
    </row>
    <row r="648" spans="1:27" ht="15.75" customHeight="1">
      <c r="A648" s="242"/>
      <c r="B648" s="243"/>
      <c r="C648" s="244"/>
      <c r="D648" s="243"/>
      <c r="E648" s="243"/>
      <c r="F648" s="243"/>
      <c r="G648" s="243"/>
      <c r="H648" s="243"/>
      <c r="I648" s="243"/>
      <c r="J648" s="243"/>
      <c r="K648" s="207"/>
      <c r="L648" s="207"/>
      <c r="M648" s="207"/>
      <c r="N648" s="207"/>
      <c r="O648" s="207"/>
      <c r="P648" s="207"/>
      <c r="Q648" s="207"/>
      <c r="R648" s="207"/>
      <c r="S648" s="207"/>
      <c r="T648" s="207"/>
      <c r="U648" s="207"/>
      <c r="V648" s="207"/>
      <c r="W648" s="207"/>
      <c r="X648" s="207"/>
      <c r="Y648" s="207"/>
      <c r="Z648" s="207"/>
      <c r="AA648" s="208"/>
    </row>
    <row r="649" spans="1:27" ht="15.75" customHeight="1">
      <c r="A649" s="242"/>
      <c r="B649" s="243"/>
      <c r="C649" s="244"/>
      <c r="D649" s="243"/>
      <c r="E649" s="243"/>
      <c r="F649" s="243"/>
      <c r="G649" s="243"/>
      <c r="H649" s="243"/>
      <c r="I649" s="243"/>
      <c r="J649" s="243"/>
      <c r="K649" s="207"/>
      <c r="L649" s="207"/>
      <c r="M649" s="207"/>
      <c r="N649" s="207"/>
      <c r="O649" s="207"/>
      <c r="P649" s="207"/>
      <c r="Q649" s="207"/>
      <c r="R649" s="207"/>
      <c r="S649" s="207"/>
      <c r="T649" s="207"/>
      <c r="U649" s="207"/>
      <c r="V649" s="207"/>
      <c r="W649" s="207"/>
      <c r="X649" s="207"/>
      <c r="Y649" s="207"/>
      <c r="Z649" s="207"/>
      <c r="AA649" s="208"/>
    </row>
    <row r="650" spans="1:27" ht="15.75" customHeight="1">
      <c r="A650" s="242"/>
      <c r="B650" s="243"/>
      <c r="C650" s="244"/>
      <c r="D650" s="243"/>
      <c r="E650" s="243"/>
      <c r="F650" s="243"/>
      <c r="G650" s="243"/>
      <c r="H650" s="243"/>
      <c r="I650" s="243"/>
      <c r="J650" s="243"/>
      <c r="K650" s="207"/>
      <c r="L650" s="207"/>
      <c r="M650" s="207"/>
      <c r="N650" s="207"/>
      <c r="O650" s="207"/>
      <c r="P650" s="207"/>
      <c r="Q650" s="207"/>
      <c r="R650" s="207"/>
      <c r="S650" s="207"/>
      <c r="T650" s="207"/>
      <c r="U650" s="207"/>
      <c r="V650" s="207"/>
      <c r="W650" s="207"/>
      <c r="X650" s="207"/>
      <c r="Y650" s="207"/>
      <c r="Z650" s="207"/>
      <c r="AA650" s="208"/>
    </row>
    <row r="651" spans="1:27" ht="15.75" customHeight="1">
      <c r="A651" s="242"/>
      <c r="B651" s="243"/>
      <c r="C651" s="244"/>
      <c r="D651" s="243"/>
      <c r="E651" s="243"/>
      <c r="F651" s="243"/>
      <c r="G651" s="243"/>
      <c r="H651" s="243"/>
      <c r="I651" s="243"/>
      <c r="J651" s="243"/>
      <c r="K651" s="207"/>
      <c r="L651" s="207"/>
      <c r="M651" s="207"/>
      <c r="N651" s="207"/>
      <c r="O651" s="207"/>
      <c r="P651" s="207"/>
      <c r="Q651" s="207"/>
      <c r="R651" s="207"/>
      <c r="S651" s="207"/>
      <c r="T651" s="207"/>
      <c r="U651" s="207"/>
      <c r="V651" s="207"/>
      <c r="W651" s="207"/>
      <c r="X651" s="207"/>
      <c r="Y651" s="207"/>
      <c r="Z651" s="207"/>
      <c r="AA651" s="208"/>
    </row>
    <row r="652" spans="1:27" ht="15.75" customHeight="1">
      <c r="A652" s="242"/>
      <c r="B652" s="243"/>
      <c r="C652" s="244"/>
      <c r="D652" s="243"/>
      <c r="E652" s="243"/>
      <c r="F652" s="243"/>
      <c r="G652" s="243"/>
      <c r="H652" s="243"/>
      <c r="I652" s="243"/>
      <c r="J652" s="243"/>
      <c r="K652" s="207"/>
      <c r="L652" s="207"/>
      <c r="M652" s="207"/>
      <c r="N652" s="207"/>
      <c r="O652" s="207"/>
      <c r="P652" s="207"/>
      <c r="Q652" s="207"/>
      <c r="R652" s="207"/>
      <c r="S652" s="207"/>
      <c r="T652" s="207"/>
      <c r="U652" s="207"/>
      <c r="V652" s="207"/>
      <c r="W652" s="207"/>
      <c r="X652" s="207"/>
      <c r="Y652" s="207"/>
      <c r="Z652" s="207"/>
      <c r="AA652" s="208"/>
    </row>
    <row r="653" spans="1:27" ht="15.75" customHeight="1">
      <c r="A653" s="242"/>
      <c r="B653" s="243"/>
      <c r="C653" s="244"/>
      <c r="D653" s="243"/>
      <c r="E653" s="243"/>
      <c r="F653" s="243"/>
      <c r="G653" s="243"/>
      <c r="H653" s="243"/>
      <c r="I653" s="243"/>
      <c r="J653" s="243"/>
      <c r="K653" s="207"/>
      <c r="L653" s="207"/>
      <c r="M653" s="207"/>
      <c r="N653" s="207"/>
      <c r="O653" s="207"/>
      <c r="P653" s="207"/>
      <c r="Q653" s="207"/>
      <c r="R653" s="207"/>
      <c r="S653" s="207"/>
      <c r="T653" s="207"/>
      <c r="U653" s="207"/>
      <c r="V653" s="207"/>
      <c r="W653" s="207"/>
      <c r="X653" s="207"/>
      <c r="Y653" s="207"/>
      <c r="Z653" s="207"/>
      <c r="AA653" s="208"/>
    </row>
    <row r="654" spans="1:27" ht="15.75" customHeight="1">
      <c r="A654" s="242"/>
      <c r="B654" s="243"/>
      <c r="C654" s="244"/>
      <c r="D654" s="243"/>
      <c r="E654" s="243"/>
      <c r="F654" s="243"/>
      <c r="G654" s="243"/>
      <c r="H654" s="243"/>
      <c r="I654" s="243"/>
      <c r="J654" s="243"/>
      <c r="K654" s="207"/>
      <c r="L654" s="207"/>
      <c r="M654" s="207"/>
      <c r="N654" s="207"/>
      <c r="O654" s="207"/>
      <c r="P654" s="207"/>
      <c r="Q654" s="207"/>
      <c r="R654" s="207"/>
      <c r="S654" s="207"/>
      <c r="T654" s="207"/>
      <c r="U654" s="207"/>
      <c r="V654" s="207"/>
      <c r="W654" s="207"/>
      <c r="X654" s="207"/>
      <c r="Y654" s="207"/>
      <c r="Z654" s="207"/>
      <c r="AA654" s="208"/>
    </row>
    <row r="655" spans="1:27" ht="15.75" customHeight="1">
      <c r="A655" s="242"/>
      <c r="B655" s="243"/>
      <c r="C655" s="244"/>
      <c r="D655" s="243"/>
      <c r="E655" s="243"/>
      <c r="F655" s="243"/>
      <c r="G655" s="243"/>
      <c r="H655" s="243"/>
      <c r="I655" s="243"/>
      <c r="J655" s="243"/>
      <c r="K655" s="207"/>
      <c r="L655" s="207"/>
      <c r="M655" s="207"/>
      <c r="N655" s="207"/>
      <c r="O655" s="207"/>
      <c r="P655" s="207"/>
      <c r="Q655" s="207"/>
      <c r="R655" s="207"/>
      <c r="S655" s="207"/>
      <c r="T655" s="207"/>
      <c r="U655" s="207"/>
      <c r="V655" s="207"/>
      <c r="W655" s="207"/>
      <c r="X655" s="207"/>
      <c r="Y655" s="207"/>
      <c r="Z655" s="207"/>
      <c r="AA655" s="208"/>
    </row>
    <row r="656" spans="1:27" ht="15.75" customHeight="1">
      <c r="A656" s="242"/>
      <c r="B656" s="243"/>
      <c r="C656" s="244"/>
      <c r="D656" s="243"/>
      <c r="E656" s="243"/>
      <c r="F656" s="243"/>
      <c r="G656" s="243"/>
      <c r="H656" s="243"/>
      <c r="I656" s="243"/>
      <c r="J656" s="243"/>
      <c r="K656" s="207"/>
      <c r="L656" s="207"/>
      <c r="M656" s="207"/>
      <c r="N656" s="207"/>
      <c r="O656" s="207"/>
      <c r="P656" s="207"/>
      <c r="Q656" s="207"/>
      <c r="R656" s="207"/>
      <c r="S656" s="207"/>
      <c r="T656" s="207"/>
      <c r="U656" s="207"/>
      <c r="V656" s="207"/>
      <c r="W656" s="207"/>
      <c r="X656" s="207"/>
      <c r="Y656" s="207"/>
      <c r="Z656" s="207"/>
      <c r="AA656" s="208"/>
    </row>
    <row r="657" spans="1:27" ht="15.75" customHeight="1">
      <c r="A657" s="242"/>
      <c r="B657" s="243"/>
      <c r="C657" s="244"/>
      <c r="D657" s="243"/>
      <c r="E657" s="243"/>
      <c r="F657" s="243"/>
      <c r="G657" s="243"/>
      <c r="H657" s="243"/>
      <c r="I657" s="243"/>
      <c r="J657" s="243"/>
      <c r="K657" s="207"/>
      <c r="L657" s="207"/>
      <c r="M657" s="207"/>
      <c r="N657" s="207"/>
      <c r="O657" s="207"/>
      <c r="P657" s="207"/>
      <c r="Q657" s="207"/>
      <c r="R657" s="207"/>
      <c r="S657" s="207"/>
      <c r="T657" s="207"/>
      <c r="U657" s="207"/>
      <c r="V657" s="207"/>
      <c r="W657" s="207"/>
      <c r="X657" s="207"/>
      <c r="Y657" s="207"/>
      <c r="Z657" s="207"/>
      <c r="AA657" s="208"/>
    </row>
    <row r="658" spans="1:27" ht="15.75" customHeight="1">
      <c r="A658" s="242"/>
      <c r="B658" s="243"/>
      <c r="C658" s="244"/>
      <c r="D658" s="243"/>
      <c r="E658" s="243"/>
      <c r="F658" s="243"/>
      <c r="G658" s="243"/>
      <c r="H658" s="243"/>
      <c r="I658" s="243"/>
      <c r="J658" s="243"/>
      <c r="K658" s="207"/>
      <c r="L658" s="207"/>
      <c r="M658" s="207"/>
      <c r="N658" s="207"/>
      <c r="O658" s="207"/>
      <c r="P658" s="207"/>
      <c r="Q658" s="207"/>
      <c r="R658" s="207"/>
      <c r="S658" s="207"/>
      <c r="T658" s="207"/>
      <c r="U658" s="207"/>
      <c r="V658" s="207"/>
      <c r="W658" s="207"/>
      <c r="X658" s="207"/>
      <c r="Y658" s="207"/>
      <c r="Z658" s="207"/>
      <c r="AA658" s="208"/>
    </row>
    <row r="659" spans="1:27" ht="15.75" customHeight="1">
      <c r="A659" s="242"/>
      <c r="B659" s="243"/>
      <c r="C659" s="244"/>
      <c r="D659" s="243"/>
      <c r="E659" s="243"/>
      <c r="F659" s="243"/>
      <c r="G659" s="243"/>
      <c r="H659" s="243"/>
      <c r="I659" s="243"/>
      <c r="J659" s="243"/>
      <c r="K659" s="207"/>
      <c r="L659" s="207"/>
      <c r="M659" s="207"/>
      <c r="N659" s="207"/>
      <c r="O659" s="207"/>
      <c r="P659" s="207"/>
      <c r="Q659" s="207"/>
      <c r="R659" s="207"/>
      <c r="S659" s="207"/>
      <c r="T659" s="207"/>
      <c r="U659" s="207"/>
      <c r="V659" s="207"/>
      <c r="W659" s="207"/>
      <c r="X659" s="207"/>
      <c r="Y659" s="207"/>
      <c r="Z659" s="207"/>
      <c r="AA659" s="208"/>
    </row>
    <row r="660" spans="1:27" ht="15.75" customHeight="1">
      <c r="A660" s="242"/>
      <c r="B660" s="243"/>
      <c r="C660" s="244"/>
      <c r="D660" s="243"/>
      <c r="E660" s="243"/>
      <c r="F660" s="243"/>
      <c r="G660" s="243"/>
      <c r="H660" s="243"/>
      <c r="I660" s="243"/>
      <c r="J660" s="243"/>
      <c r="K660" s="207"/>
      <c r="L660" s="207"/>
      <c r="M660" s="207"/>
      <c r="N660" s="207"/>
      <c r="O660" s="207"/>
      <c r="P660" s="207"/>
      <c r="Q660" s="207"/>
      <c r="R660" s="207"/>
      <c r="S660" s="207"/>
      <c r="T660" s="207"/>
      <c r="U660" s="207"/>
      <c r="V660" s="207"/>
      <c r="W660" s="207"/>
      <c r="X660" s="207"/>
      <c r="Y660" s="207"/>
      <c r="Z660" s="207"/>
      <c r="AA660" s="208"/>
    </row>
    <row r="661" spans="1:27" ht="15.75" customHeight="1">
      <c r="A661" s="242"/>
      <c r="B661" s="243"/>
      <c r="C661" s="244"/>
      <c r="D661" s="243"/>
      <c r="E661" s="243"/>
      <c r="F661" s="243"/>
      <c r="G661" s="243"/>
      <c r="H661" s="243"/>
      <c r="I661" s="243"/>
      <c r="J661" s="243"/>
      <c r="K661" s="207"/>
      <c r="L661" s="207"/>
      <c r="M661" s="207"/>
      <c r="N661" s="207"/>
      <c r="O661" s="207"/>
      <c r="P661" s="207"/>
      <c r="Q661" s="207"/>
      <c r="R661" s="207"/>
      <c r="S661" s="207"/>
      <c r="T661" s="207"/>
      <c r="U661" s="207"/>
      <c r="V661" s="207"/>
      <c r="W661" s="207"/>
      <c r="X661" s="207"/>
      <c r="Y661" s="207"/>
      <c r="Z661" s="207"/>
      <c r="AA661" s="208"/>
    </row>
    <row r="662" spans="1:27" ht="15.75" customHeight="1">
      <c r="A662" s="242"/>
      <c r="B662" s="243"/>
      <c r="C662" s="244"/>
      <c r="D662" s="243"/>
      <c r="E662" s="243"/>
      <c r="F662" s="243"/>
      <c r="G662" s="243"/>
      <c r="H662" s="243"/>
      <c r="I662" s="243"/>
      <c r="J662" s="243"/>
      <c r="K662" s="207"/>
      <c r="L662" s="207"/>
      <c r="M662" s="207"/>
      <c r="N662" s="207"/>
      <c r="O662" s="207"/>
      <c r="P662" s="207"/>
      <c r="Q662" s="207"/>
      <c r="R662" s="207"/>
      <c r="S662" s="207"/>
      <c r="T662" s="207"/>
      <c r="U662" s="207"/>
      <c r="V662" s="207"/>
      <c r="W662" s="207"/>
      <c r="X662" s="207"/>
      <c r="Y662" s="207"/>
      <c r="Z662" s="207"/>
      <c r="AA662" s="208"/>
    </row>
    <row r="663" spans="1:27" ht="15.75" customHeight="1">
      <c r="A663" s="242"/>
      <c r="B663" s="243"/>
      <c r="C663" s="244"/>
      <c r="D663" s="243"/>
      <c r="E663" s="243"/>
      <c r="F663" s="243"/>
      <c r="G663" s="243"/>
      <c r="H663" s="243"/>
      <c r="I663" s="243"/>
      <c r="J663" s="243"/>
      <c r="K663" s="207"/>
      <c r="L663" s="207"/>
      <c r="M663" s="207"/>
      <c r="N663" s="207"/>
      <c r="O663" s="207"/>
      <c r="P663" s="207"/>
      <c r="Q663" s="207"/>
      <c r="R663" s="207"/>
      <c r="S663" s="207"/>
      <c r="T663" s="207"/>
      <c r="U663" s="207"/>
      <c r="V663" s="207"/>
      <c r="W663" s="207"/>
      <c r="X663" s="207"/>
      <c r="Y663" s="207"/>
      <c r="Z663" s="207"/>
      <c r="AA663" s="208"/>
    </row>
    <row r="664" spans="1:27" ht="15.75" customHeight="1">
      <c r="A664" s="242"/>
      <c r="B664" s="243"/>
      <c r="C664" s="244"/>
      <c r="D664" s="243"/>
      <c r="E664" s="243"/>
      <c r="F664" s="243"/>
      <c r="G664" s="243"/>
      <c r="H664" s="243"/>
      <c r="I664" s="243"/>
      <c r="J664" s="243"/>
      <c r="K664" s="207"/>
      <c r="L664" s="207"/>
      <c r="M664" s="207"/>
      <c r="N664" s="207"/>
      <c r="O664" s="207"/>
      <c r="P664" s="207"/>
      <c r="Q664" s="207"/>
      <c r="R664" s="207"/>
      <c r="S664" s="207"/>
      <c r="T664" s="207"/>
      <c r="U664" s="207"/>
      <c r="V664" s="207"/>
      <c r="W664" s="207"/>
      <c r="X664" s="207"/>
      <c r="Y664" s="207"/>
      <c r="Z664" s="207"/>
      <c r="AA664" s="208"/>
    </row>
    <row r="665" spans="1:27" ht="15.75" customHeight="1">
      <c r="A665" s="242"/>
      <c r="B665" s="243"/>
      <c r="C665" s="244"/>
      <c r="D665" s="243"/>
      <c r="E665" s="243"/>
      <c r="F665" s="243"/>
      <c r="G665" s="243"/>
      <c r="H665" s="243"/>
      <c r="I665" s="243"/>
      <c r="J665" s="243"/>
      <c r="K665" s="207"/>
      <c r="L665" s="207"/>
      <c r="M665" s="207"/>
      <c r="N665" s="207"/>
      <c r="O665" s="207"/>
      <c r="P665" s="207"/>
      <c r="Q665" s="207"/>
      <c r="R665" s="207"/>
      <c r="S665" s="207"/>
      <c r="T665" s="207"/>
      <c r="U665" s="207"/>
      <c r="V665" s="207"/>
      <c r="W665" s="207"/>
      <c r="X665" s="207"/>
      <c r="Y665" s="207"/>
      <c r="Z665" s="207"/>
      <c r="AA665" s="208"/>
    </row>
    <row r="666" spans="1:27" ht="15.75" customHeight="1">
      <c r="A666" s="242"/>
      <c r="B666" s="243"/>
      <c r="C666" s="244"/>
      <c r="D666" s="243"/>
      <c r="E666" s="243"/>
      <c r="F666" s="243"/>
      <c r="G666" s="243"/>
      <c r="H666" s="243"/>
      <c r="I666" s="243"/>
      <c r="J666" s="243"/>
      <c r="K666" s="207"/>
      <c r="L666" s="207"/>
      <c r="M666" s="207"/>
      <c r="N666" s="207"/>
      <c r="O666" s="207"/>
      <c r="P666" s="207"/>
      <c r="Q666" s="207"/>
      <c r="R666" s="207"/>
      <c r="S666" s="207"/>
      <c r="T666" s="207"/>
      <c r="U666" s="207"/>
      <c r="V666" s="207"/>
      <c r="W666" s="207"/>
      <c r="X666" s="207"/>
      <c r="Y666" s="207"/>
      <c r="Z666" s="207"/>
      <c r="AA666" s="208"/>
    </row>
    <row r="667" spans="1:27" ht="15.75" customHeight="1">
      <c r="A667" s="242"/>
      <c r="B667" s="243"/>
      <c r="C667" s="244"/>
      <c r="D667" s="243"/>
      <c r="E667" s="243"/>
      <c r="F667" s="243"/>
      <c r="G667" s="243"/>
      <c r="H667" s="243"/>
      <c r="I667" s="243"/>
      <c r="J667" s="243"/>
      <c r="K667" s="207"/>
      <c r="L667" s="207"/>
      <c r="M667" s="207"/>
      <c r="N667" s="207"/>
      <c r="O667" s="207"/>
      <c r="P667" s="207"/>
      <c r="Q667" s="207"/>
      <c r="R667" s="207"/>
      <c r="S667" s="207"/>
      <c r="T667" s="207"/>
      <c r="U667" s="207"/>
      <c r="V667" s="207"/>
      <c r="W667" s="207"/>
      <c r="X667" s="207"/>
      <c r="Y667" s="207"/>
      <c r="Z667" s="207"/>
      <c r="AA667" s="208"/>
    </row>
    <row r="668" spans="1:27" ht="15.75" customHeight="1">
      <c r="A668" s="242"/>
      <c r="B668" s="243"/>
      <c r="C668" s="244"/>
      <c r="D668" s="243"/>
      <c r="E668" s="243"/>
      <c r="F668" s="243"/>
      <c r="G668" s="243"/>
      <c r="H668" s="243"/>
      <c r="I668" s="243"/>
      <c r="J668" s="243"/>
      <c r="K668" s="207"/>
      <c r="L668" s="207"/>
      <c r="M668" s="207"/>
      <c r="N668" s="207"/>
      <c r="O668" s="207"/>
      <c r="P668" s="207"/>
      <c r="Q668" s="207"/>
      <c r="R668" s="207"/>
      <c r="S668" s="207"/>
      <c r="T668" s="207"/>
      <c r="U668" s="207"/>
      <c r="V668" s="207"/>
      <c r="W668" s="207"/>
      <c r="X668" s="207"/>
      <c r="Y668" s="207"/>
      <c r="Z668" s="207"/>
      <c r="AA668" s="208"/>
    </row>
    <row r="669" spans="1:27" ht="15.75" customHeight="1">
      <c r="A669" s="242"/>
      <c r="B669" s="243"/>
      <c r="C669" s="244"/>
      <c r="D669" s="243"/>
      <c r="E669" s="243"/>
      <c r="F669" s="243"/>
      <c r="G669" s="243"/>
      <c r="H669" s="243"/>
      <c r="I669" s="243"/>
      <c r="J669" s="243"/>
      <c r="K669" s="207"/>
      <c r="L669" s="207"/>
      <c r="M669" s="207"/>
      <c r="N669" s="207"/>
      <c r="O669" s="207"/>
      <c r="P669" s="207"/>
      <c r="Q669" s="207"/>
      <c r="R669" s="207"/>
      <c r="S669" s="207"/>
      <c r="T669" s="207"/>
      <c r="U669" s="207"/>
      <c r="V669" s="207"/>
      <c r="W669" s="207"/>
      <c r="X669" s="207"/>
      <c r="Y669" s="207"/>
      <c r="Z669" s="207"/>
      <c r="AA669" s="208"/>
    </row>
    <row r="670" spans="1:27" ht="15.75" customHeight="1">
      <c r="A670" s="242"/>
      <c r="B670" s="243"/>
      <c r="C670" s="244"/>
      <c r="D670" s="243"/>
      <c r="E670" s="243"/>
      <c r="F670" s="243"/>
      <c r="G670" s="243"/>
      <c r="H670" s="243"/>
      <c r="I670" s="243"/>
      <c r="J670" s="243"/>
      <c r="K670" s="207"/>
      <c r="L670" s="207"/>
      <c r="M670" s="207"/>
      <c r="N670" s="207"/>
      <c r="O670" s="207"/>
      <c r="P670" s="207"/>
      <c r="Q670" s="207"/>
      <c r="R670" s="207"/>
      <c r="S670" s="207"/>
      <c r="T670" s="207"/>
      <c r="U670" s="207"/>
      <c r="V670" s="207"/>
      <c r="W670" s="207"/>
      <c r="X670" s="207"/>
      <c r="Y670" s="207"/>
      <c r="Z670" s="207"/>
      <c r="AA670" s="208"/>
    </row>
    <row r="671" spans="1:27" ht="15.75" customHeight="1">
      <c r="A671" s="242"/>
      <c r="B671" s="243"/>
      <c r="C671" s="244"/>
      <c r="D671" s="243"/>
      <c r="E671" s="243"/>
      <c r="F671" s="243"/>
      <c r="G671" s="243"/>
      <c r="H671" s="243"/>
      <c r="I671" s="243"/>
      <c r="J671" s="243"/>
      <c r="K671" s="207"/>
      <c r="L671" s="207"/>
      <c r="M671" s="207"/>
      <c r="N671" s="207"/>
      <c r="O671" s="207"/>
      <c r="P671" s="207"/>
      <c r="Q671" s="207"/>
      <c r="R671" s="207"/>
      <c r="S671" s="207"/>
      <c r="T671" s="207"/>
      <c r="U671" s="207"/>
      <c r="V671" s="207"/>
      <c r="W671" s="207"/>
      <c r="X671" s="207"/>
      <c r="Y671" s="207"/>
      <c r="Z671" s="207"/>
      <c r="AA671" s="208"/>
    </row>
    <row r="672" spans="1:27" ht="15.75" customHeight="1">
      <c r="A672" s="242"/>
      <c r="B672" s="243"/>
      <c r="C672" s="244"/>
      <c r="D672" s="243"/>
      <c r="E672" s="243"/>
      <c r="F672" s="243"/>
      <c r="G672" s="243"/>
      <c r="H672" s="243"/>
      <c r="I672" s="243"/>
      <c r="J672" s="243"/>
      <c r="K672" s="207"/>
      <c r="L672" s="207"/>
      <c r="M672" s="207"/>
      <c r="N672" s="207"/>
      <c r="O672" s="207"/>
      <c r="P672" s="207"/>
      <c r="Q672" s="207"/>
      <c r="R672" s="207"/>
      <c r="S672" s="207"/>
      <c r="T672" s="207"/>
      <c r="U672" s="207"/>
      <c r="V672" s="207"/>
      <c r="W672" s="207"/>
      <c r="X672" s="207"/>
      <c r="Y672" s="207"/>
      <c r="Z672" s="207"/>
      <c r="AA672" s="208"/>
    </row>
    <row r="673" spans="1:27" ht="15.75" customHeight="1">
      <c r="A673" s="242"/>
      <c r="B673" s="243"/>
      <c r="C673" s="244"/>
      <c r="D673" s="243"/>
      <c r="E673" s="243"/>
      <c r="F673" s="243"/>
      <c r="G673" s="243"/>
      <c r="H673" s="243"/>
      <c r="I673" s="243"/>
      <c r="J673" s="243"/>
      <c r="K673" s="207"/>
      <c r="L673" s="207"/>
      <c r="M673" s="207"/>
      <c r="N673" s="207"/>
      <c r="O673" s="207"/>
      <c r="P673" s="207"/>
      <c r="Q673" s="207"/>
      <c r="R673" s="207"/>
      <c r="S673" s="207"/>
      <c r="T673" s="207"/>
      <c r="U673" s="207"/>
      <c r="V673" s="207"/>
      <c r="W673" s="207"/>
      <c r="X673" s="207"/>
      <c r="Y673" s="207"/>
      <c r="Z673" s="207"/>
      <c r="AA673" s="208"/>
    </row>
    <row r="674" spans="1:27" ht="15.75" customHeight="1">
      <c r="A674" s="242"/>
      <c r="B674" s="243"/>
      <c r="C674" s="244"/>
      <c r="D674" s="243"/>
      <c r="E674" s="243"/>
      <c r="F674" s="243"/>
      <c r="G674" s="243"/>
      <c r="H674" s="243"/>
      <c r="I674" s="243"/>
      <c r="J674" s="243"/>
      <c r="K674" s="207"/>
      <c r="L674" s="207"/>
      <c r="M674" s="207"/>
      <c r="N674" s="207"/>
      <c r="O674" s="207"/>
      <c r="P674" s="207"/>
      <c r="Q674" s="207"/>
      <c r="R674" s="207"/>
      <c r="S674" s="207"/>
      <c r="T674" s="207"/>
      <c r="U674" s="207"/>
      <c r="V674" s="207"/>
      <c r="W674" s="207"/>
      <c r="X674" s="207"/>
      <c r="Y674" s="207"/>
      <c r="Z674" s="207"/>
      <c r="AA674" s="208"/>
    </row>
    <row r="675" spans="1:27" ht="15.75" customHeight="1">
      <c r="A675" s="242"/>
      <c r="B675" s="243"/>
      <c r="C675" s="244"/>
      <c r="D675" s="243"/>
      <c r="E675" s="243"/>
      <c r="F675" s="243"/>
      <c r="G675" s="243"/>
      <c r="H675" s="243"/>
      <c r="I675" s="243"/>
      <c r="J675" s="243"/>
      <c r="K675" s="207"/>
      <c r="L675" s="207"/>
      <c r="M675" s="207"/>
      <c r="N675" s="207"/>
      <c r="O675" s="207"/>
      <c r="P675" s="207"/>
      <c r="Q675" s="207"/>
      <c r="R675" s="207"/>
      <c r="S675" s="207"/>
      <c r="T675" s="207"/>
      <c r="U675" s="207"/>
      <c r="V675" s="207"/>
      <c r="W675" s="207"/>
      <c r="X675" s="207"/>
      <c r="Y675" s="207"/>
      <c r="Z675" s="207"/>
      <c r="AA675" s="208"/>
    </row>
    <row r="676" spans="1:27" ht="15.75" customHeight="1">
      <c r="A676" s="242"/>
      <c r="B676" s="243"/>
      <c r="C676" s="244"/>
      <c r="D676" s="243"/>
      <c r="E676" s="243"/>
      <c r="F676" s="243"/>
      <c r="G676" s="243"/>
      <c r="H676" s="243"/>
      <c r="I676" s="243"/>
      <c r="J676" s="243"/>
      <c r="K676" s="207"/>
      <c r="L676" s="207"/>
      <c r="M676" s="207"/>
      <c r="N676" s="207"/>
      <c r="O676" s="207"/>
      <c r="P676" s="207"/>
      <c r="Q676" s="207"/>
      <c r="R676" s="207"/>
      <c r="S676" s="207"/>
      <c r="T676" s="207"/>
      <c r="U676" s="207"/>
      <c r="V676" s="207"/>
      <c r="W676" s="207"/>
      <c r="X676" s="207"/>
      <c r="Y676" s="207"/>
      <c r="Z676" s="207"/>
      <c r="AA676" s="208"/>
    </row>
    <row r="677" spans="1:27" ht="15.75" customHeight="1">
      <c r="A677" s="242"/>
      <c r="B677" s="243"/>
      <c r="C677" s="244"/>
      <c r="D677" s="243"/>
      <c r="E677" s="243"/>
      <c r="F677" s="243"/>
      <c r="G677" s="243"/>
      <c r="H677" s="243"/>
      <c r="I677" s="243"/>
      <c r="J677" s="243"/>
      <c r="K677" s="207"/>
      <c r="L677" s="207"/>
      <c r="M677" s="207"/>
      <c r="N677" s="207"/>
      <c r="O677" s="207"/>
      <c r="P677" s="207"/>
      <c r="Q677" s="207"/>
      <c r="R677" s="207"/>
      <c r="S677" s="207"/>
      <c r="T677" s="207"/>
      <c r="U677" s="207"/>
      <c r="V677" s="207"/>
      <c r="W677" s="207"/>
      <c r="X677" s="207"/>
      <c r="Y677" s="207"/>
      <c r="Z677" s="207"/>
      <c r="AA677" s="208"/>
    </row>
    <row r="678" spans="1:27" ht="15.75" customHeight="1">
      <c r="A678" s="242"/>
      <c r="B678" s="243"/>
      <c r="C678" s="244"/>
      <c r="D678" s="243"/>
      <c r="E678" s="243"/>
      <c r="F678" s="243"/>
      <c r="G678" s="243"/>
      <c r="H678" s="243"/>
      <c r="I678" s="243"/>
      <c r="J678" s="243"/>
      <c r="K678" s="207"/>
      <c r="L678" s="207"/>
      <c r="M678" s="207"/>
      <c r="N678" s="207"/>
      <c r="O678" s="207"/>
      <c r="P678" s="207"/>
      <c r="Q678" s="207"/>
      <c r="R678" s="207"/>
      <c r="S678" s="207"/>
      <c r="T678" s="207"/>
      <c r="U678" s="207"/>
      <c r="V678" s="207"/>
      <c r="W678" s="207"/>
      <c r="X678" s="207"/>
      <c r="Y678" s="207"/>
      <c r="Z678" s="207"/>
      <c r="AA678" s="208"/>
    </row>
    <row r="679" spans="1:27" ht="15.75" customHeight="1">
      <c r="A679" s="242"/>
      <c r="B679" s="243"/>
      <c r="C679" s="244"/>
      <c r="D679" s="243"/>
      <c r="E679" s="243"/>
      <c r="F679" s="243"/>
      <c r="G679" s="243"/>
      <c r="H679" s="243"/>
      <c r="I679" s="243"/>
      <c r="J679" s="243"/>
      <c r="K679" s="207"/>
      <c r="L679" s="207"/>
      <c r="M679" s="207"/>
      <c r="N679" s="207"/>
      <c r="O679" s="207"/>
      <c r="P679" s="207"/>
      <c r="Q679" s="207"/>
      <c r="R679" s="207"/>
      <c r="S679" s="207"/>
      <c r="T679" s="207"/>
      <c r="U679" s="207"/>
      <c r="V679" s="207"/>
      <c r="W679" s="207"/>
      <c r="X679" s="207"/>
      <c r="Y679" s="207"/>
      <c r="Z679" s="207"/>
      <c r="AA679" s="208"/>
    </row>
    <row r="680" spans="1:27" ht="15.75" customHeight="1">
      <c r="A680" s="242"/>
      <c r="B680" s="243"/>
      <c r="C680" s="244"/>
      <c r="D680" s="243"/>
      <c r="E680" s="243"/>
      <c r="F680" s="243"/>
      <c r="G680" s="243"/>
      <c r="H680" s="243"/>
      <c r="I680" s="243"/>
      <c r="J680" s="243"/>
      <c r="K680" s="207"/>
      <c r="L680" s="207"/>
      <c r="M680" s="207"/>
      <c r="N680" s="207"/>
      <c r="O680" s="207"/>
      <c r="P680" s="207"/>
      <c r="Q680" s="207"/>
      <c r="R680" s="207"/>
      <c r="S680" s="207"/>
      <c r="T680" s="207"/>
      <c r="U680" s="207"/>
      <c r="V680" s="207"/>
      <c r="W680" s="207"/>
      <c r="X680" s="207"/>
      <c r="Y680" s="207"/>
      <c r="Z680" s="207"/>
      <c r="AA680" s="208"/>
    </row>
    <row r="681" spans="1:27" ht="15.75" customHeight="1">
      <c r="A681" s="242"/>
      <c r="B681" s="243"/>
      <c r="C681" s="244"/>
      <c r="D681" s="243"/>
      <c r="E681" s="243"/>
      <c r="F681" s="243"/>
      <c r="G681" s="243"/>
      <c r="H681" s="243"/>
      <c r="I681" s="243"/>
      <c r="J681" s="243"/>
      <c r="K681" s="207"/>
      <c r="L681" s="207"/>
      <c r="M681" s="207"/>
      <c r="N681" s="207"/>
      <c r="O681" s="207"/>
      <c r="P681" s="207"/>
      <c r="Q681" s="207"/>
      <c r="R681" s="207"/>
      <c r="S681" s="207"/>
      <c r="T681" s="207"/>
      <c r="U681" s="207"/>
      <c r="V681" s="207"/>
      <c r="W681" s="207"/>
      <c r="X681" s="207"/>
      <c r="Y681" s="207"/>
      <c r="Z681" s="207"/>
      <c r="AA681" s="208"/>
    </row>
    <row r="682" spans="1:27" ht="15.75" customHeight="1">
      <c r="A682" s="242"/>
      <c r="B682" s="243"/>
      <c r="C682" s="244"/>
      <c r="D682" s="243"/>
      <c r="E682" s="243"/>
      <c r="F682" s="243"/>
      <c r="G682" s="243"/>
      <c r="H682" s="243"/>
      <c r="I682" s="243"/>
      <c r="J682" s="243"/>
      <c r="K682" s="207"/>
      <c r="L682" s="207"/>
      <c r="M682" s="207"/>
      <c r="N682" s="207"/>
      <c r="O682" s="207"/>
      <c r="P682" s="207"/>
      <c r="Q682" s="207"/>
      <c r="R682" s="207"/>
      <c r="S682" s="207"/>
      <c r="T682" s="207"/>
      <c r="U682" s="207"/>
      <c r="V682" s="207"/>
      <c r="W682" s="207"/>
      <c r="X682" s="207"/>
      <c r="Y682" s="207"/>
      <c r="Z682" s="207"/>
      <c r="AA682" s="208"/>
    </row>
    <row r="683" spans="1:27" ht="15.75" customHeight="1">
      <c r="A683" s="242"/>
      <c r="B683" s="243"/>
      <c r="C683" s="244"/>
      <c r="D683" s="243"/>
      <c r="E683" s="243"/>
      <c r="F683" s="243"/>
      <c r="G683" s="243"/>
      <c r="H683" s="243"/>
      <c r="I683" s="243"/>
      <c r="J683" s="243"/>
      <c r="K683" s="207"/>
      <c r="L683" s="207"/>
      <c r="M683" s="207"/>
      <c r="N683" s="207"/>
      <c r="O683" s="207"/>
      <c r="P683" s="207"/>
      <c r="Q683" s="207"/>
      <c r="R683" s="207"/>
      <c r="S683" s="207"/>
      <c r="T683" s="207"/>
      <c r="U683" s="207"/>
      <c r="V683" s="207"/>
      <c r="W683" s="207"/>
      <c r="X683" s="207"/>
      <c r="Y683" s="207"/>
      <c r="Z683" s="207"/>
      <c r="AA683" s="208"/>
    </row>
    <row r="684" spans="1:27" ht="15.75" customHeight="1">
      <c r="A684" s="242"/>
      <c r="B684" s="243"/>
      <c r="C684" s="244"/>
      <c r="D684" s="243"/>
      <c r="E684" s="243"/>
      <c r="F684" s="243"/>
      <c r="G684" s="243"/>
      <c r="H684" s="243"/>
      <c r="I684" s="243"/>
      <c r="J684" s="243"/>
      <c r="K684" s="207"/>
      <c r="L684" s="207"/>
      <c r="M684" s="207"/>
      <c r="N684" s="207"/>
      <c r="O684" s="207"/>
      <c r="P684" s="207"/>
      <c r="Q684" s="207"/>
      <c r="R684" s="207"/>
      <c r="S684" s="207"/>
      <c r="T684" s="207"/>
      <c r="U684" s="207"/>
      <c r="V684" s="207"/>
      <c r="W684" s="207"/>
      <c r="X684" s="207"/>
      <c r="Y684" s="207"/>
      <c r="Z684" s="207"/>
      <c r="AA684" s="208"/>
    </row>
    <row r="685" spans="1:27" ht="15.75" customHeight="1">
      <c r="A685" s="242"/>
      <c r="B685" s="243"/>
      <c r="C685" s="244"/>
      <c r="D685" s="243"/>
      <c r="E685" s="243"/>
      <c r="F685" s="243"/>
      <c r="G685" s="243"/>
      <c r="H685" s="243"/>
      <c r="I685" s="243"/>
      <c r="J685" s="243"/>
      <c r="K685" s="207"/>
      <c r="L685" s="207"/>
      <c r="M685" s="207"/>
      <c r="N685" s="207"/>
      <c r="O685" s="207"/>
      <c r="P685" s="207"/>
      <c r="Q685" s="207"/>
      <c r="R685" s="207"/>
      <c r="S685" s="207"/>
      <c r="T685" s="207"/>
      <c r="U685" s="207"/>
      <c r="V685" s="207"/>
      <c r="W685" s="207"/>
      <c r="X685" s="207"/>
      <c r="Y685" s="207"/>
      <c r="Z685" s="207"/>
      <c r="AA685" s="208"/>
    </row>
    <row r="686" spans="1:27" ht="15.75" customHeight="1">
      <c r="A686" s="242"/>
      <c r="B686" s="243"/>
      <c r="C686" s="244"/>
      <c r="D686" s="243"/>
      <c r="E686" s="243"/>
      <c r="F686" s="243"/>
      <c r="G686" s="243"/>
      <c r="H686" s="243"/>
      <c r="I686" s="243"/>
      <c r="J686" s="243"/>
      <c r="K686" s="207"/>
      <c r="L686" s="207"/>
      <c r="M686" s="207"/>
      <c r="N686" s="207"/>
      <c r="O686" s="207"/>
      <c r="P686" s="207"/>
      <c r="Q686" s="207"/>
      <c r="R686" s="207"/>
      <c r="S686" s="207"/>
      <c r="T686" s="207"/>
      <c r="U686" s="207"/>
      <c r="V686" s="207"/>
      <c r="W686" s="207"/>
      <c r="X686" s="207"/>
      <c r="Y686" s="207"/>
      <c r="Z686" s="207"/>
      <c r="AA686" s="208"/>
    </row>
    <row r="687" spans="1:27" ht="15.75" customHeight="1">
      <c r="A687" s="242"/>
      <c r="B687" s="243"/>
      <c r="C687" s="244"/>
      <c r="D687" s="243"/>
      <c r="E687" s="243"/>
      <c r="F687" s="243"/>
      <c r="G687" s="243"/>
      <c r="H687" s="243"/>
      <c r="I687" s="243"/>
      <c r="J687" s="243"/>
      <c r="K687" s="207"/>
      <c r="L687" s="207"/>
      <c r="M687" s="207"/>
      <c r="N687" s="207"/>
      <c r="O687" s="207"/>
      <c r="P687" s="207"/>
      <c r="Q687" s="207"/>
      <c r="R687" s="207"/>
      <c r="S687" s="207"/>
      <c r="T687" s="207"/>
      <c r="U687" s="207"/>
      <c r="V687" s="207"/>
      <c r="W687" s="207"/>
      <c r="X687" s="207"/>
      <c r="Y687" s="207"/>
      <c r="Z687" s="207"/>
      <c r="AA687" s="208"/>
    </row>
    <row r="688" spans="1:27" ht="15.75" customHeight="1">
      <c r="A688" s="242"/>
      <c r="B688" s="243"/>
      <c r="C688" s="244"/>
      <c r="D688" s="243"/>
      <c r="E688" s="243"/>
      <c r="F688" s="243"/>
      <c r="G688" s="243"/>
      <c r="H688" s="243"/>
      <c r="I688" s="243"/>
      <c r="J688" s="243"/>
      <c r="K688" s="207"/>
      <c r="L688" s="207"/>
      <c r="M688" s="207"/>
      <c r="N688" s="207"/>
      <c r="O688" s="207"/>
      <c r="P688" s="207"/>
      <c r="Q688" s="207"/>
      <c r="R688" s="207"/>
      <c r="S688" s="207"/>
      <c r="T688" s="207"/>
      <c r="U688" s="207"/>
      <c r="V688" s="207"/>
      <c r="W688" s="207"/>
      <c r="X688" s="207"/>
      <c r="Y688" s="207"/>
      <c r="Z688" s="207"/>
      <c r="AA688" s="208"/>
    </row>
    <row r="689" spans="1:27" ht="15.75" customHeight="1">
      <c r="A689" s="242"/>
      <c r="B689" s="243"/>
      <c r="C689" s="244"/>
      <c r="D689" s="243"/>
      <c r="E689" s="243"/>
      <c r="F689" s="243"/>
      <c r="G689" s="243"/>
      <c r="H689" s="243"/>
      <c r="I689" s="243"/>
      <c r="J689" s="243"/>
      <c r="K689" s="207"/>
      <c r="L689" s="207"/>
      <c r="M689" s="207"/>
      <c r="N689" s="207"/>
      <c r="O689" s="207"/>
      <c r="P689" s="207"/>
      <c r="Q689" s="207"/>
      <c r="R689" s="207"/>
      <c r="S689" s="207"/>
      <c r="T689" s="207"/>
      <c r="U689" s="207"/>
      <c r="V689" s="207"/>
      <c r="W689" s="207"/>
      <c r="X689" s="207"/>
      <c r="Y689" s="207"/>
      <c r="Z689" s="207"/>
      <c r="AA689" s="208"/>
    </row>
    <row r="690" spans="1:27" ht="15.75" customHeight="1">
      <c r="A690" s="242"/>
      <c r="B690" s="243"/>
      <c r="C690" s="244"/>
      <c r="D690" s="243"/>
      <c r="E690" s="243"/>
      <c r="F690" s="243"/>
      <c r="G690" s="243"/>
      <c r="H690" s="243"/>
      <c r="I690" s="243"/>
      <c r="J690" s="243"/>
      <c r="K690" s="207"/>
      <c r="L690" s="207"/>
      <c r="M690" s="207"/>
      <c r="N690" s="207"/>
      <c r="O690" s="207"/>
      <c r="P690" s="207"/>
      <c r="Q690" s="207"/>
      <c r="R690" s="207"/>
      <c r="S690" s="207"/>
      <c r="T690" s="207"/>
      <c r="U690" s="207"/>
      <c r="V690" s="207"/>
      <c r="W690" s="207"/>
      <c r="X690" s="207"/>
      <c r="Y690" s="207"/>
      <c r="Z690" s="207"/>
      <c r="AA690" s="208"/>
    </row>
    <row r="691" spans="1:27" ht="15.75" customHeight="1">
      <c r="A691" s="242"/>
      <c r="B691" s="243"/>
      <c r="C691" s="244"/>
      <c r="D691" s="243"/>
      <c r="E691" s="243"/>
      <c r="F691" s="243"/>
      <c r="G691" s="243"/>
      <c r="H691" s="243"/>
      <c r="I691" s="243"/>
      <c r="J691" s="243"/>
      <c r="K691" s="207"/>
      <c r="L691" s="207"/>
      <c r="M691" s="207"/>
      <c r="N691" s="207"/>
      <c r="O691" s="207"/>
      <c r="P691" s="207"/>
      <c r="Q691" s="207"/>
      <c r="R691" s="207"/>
      <c r="S691" s="207"/>
      <c r="T691" s="207"/>
      <c r="U691" s="207"/>
      <c r="V691" s="207"/>
      <c r="W691" s="207"/>
      <c r="X691" s="207"/>
      <c r="Y691" s="207"/>
      <c r="Z691" s="207"/>
      <c r="AA691" s="208"/>
    </row>
    <row r="692" spans="1:27" ht="15.75" customHeight="1">
      <c r="A692" s="242"/>
      <c r="B692" s="243"/>
      <c r="C692" s="244"/>
      <c r="D692" s="243"/>
      <c r="E692" s="243"/>
      <c r="F692" s="243"/>
      <c r="G692" s="243"/>
      <c r="H692" s="243"/>
      <c r="I692" s="243"/>
      <c r="J692" s="243"/>
      <c r="K692" s="207"/>
      <c r="L692" s="207"/>
      <c r="M692" s="207"/>
      <c r="N692" s="207"/>
      <c r="O692" s="207"/>
      <c r="P692" s="207"/>
      <c r="Q692" s="207"/>
      <c r="R692" s="207"/>
      <c r="S692" s="207"/>
      <c r="T692" s="207"/>
      <c r="U692" s="207"/>
      <c r="V692" s="207"/>
      <c r="W692" s="207"/>
      <c r="X692" s="207"/>
      <c r="Y692" s="207"/>
      <c r="Z692" s="207"/>
      <c r="AA692" s="208"/>
    </row>
    <row r="693" spans="1:27" ht="15.75" customHeight="1">
      <c r="A693" s="242"/>
      <c r="B693" s="243"/>
      <c r="C693" s="244"/>
      <c r="D693" s="243"/>
      <c r="E693" s="243"/>
      <c r="F693" s="243"/>
      <c r="G693" s="243"/>
      <c r="H693" s="243"/>
      <c r="I693" s="243"/>
      <c r="J693" s="243"/>
      <c r="K693" s="207"/>
      <c r="L693" s="207"/>
      <c r="M693" s="207"/>
      <c r="N693" s="207"/>
      <c r="O693" s="207"/>
      <c r="P693" s="207"/>
      <c r="Q693" s="207"/>
      <c r="R693" s="207"/>
      <c r="S693" s="207"/>
      <c r="T693" s="207"/>
      <c r="U693" s="207"/>
      <c r="V693" s="207"/>
      <c r="W693" s="207"/>
      <c r="X693" s="207"/>
      <c r="Y693" s="207"/>
      <c r="Z693" s="207"/>
      <c r="AA693" s="208"/>
    </row>
    <row r="694" spans="1:27" ht="15.75" customHeight="1">
      <c r="A694" s="242"/>
      <c r="B694" s="243"/>
      <c r="C694" s="244"/>
      <c r="D694" s="243"/>
      <c r="E694" s="243"/>
      <c r="F694" s="243"/>
      <c r="G694" s="243"/>
      <c r="H694" s="243"/>
      <c r="I694" s="243"/>
      <c r="J694" s="243"/>
      <c r="K694" s="207"/>
      <c r="L694" s="207"/>
      <c r="M694" s="207"/>
      <c r="N694" s="207"/>
      <c r="O694" s="207"/>
      <c r="P694" s="207"/>
      <c r="Q694" s="207"/>
      <c r="R694" s="207"/>
      <c r="S694" s="207"/>
      <c r="T694" s="207"/>
      <c r="U694" s="207"/>
      <c r="V694" s="207"/>
      <c r="W694" s="207"/>
      <c r="X694" s="207"/>
      <c r="Y694" s="207"/>
      <c r="Z694" s="207"/>
      <c r="AA694" s="208"/>
    </row>
    <row r="695" spans="1:27" ht="15.75" customHeight="1">
      <c r="A695" s="242"/>
      <c r="B695" s="243"/>
      <c r="C695" s="244"/>
      <c r="D695" s="243"/>
      <c r="E695" s="243"/>
      <c r="F695" s="243"/>
      <c r="G695" s="243"/>
      <c r="H695" s="243"/>
      <c r="I695" s="243"/>
      <c r="J695" s="243"/>
      <c r="K695" s="207"/>
      <c r="L695" s="207"/>
      <c r="M695" s="207"/>
      <c r="N695" s="207"/>
      <c r="O695" s="207"/>
      <c r="P695" s="207"/>
      <c r="Q695" s="207"/>
      <c r="R695" s="207"/>
      <c r="S695" s="207"/>
      <c r="T695" s="207"/>
      <c r="U695" s="207"/>
      <c r="V695" s="207"/>
      <c r="W695" s="207"/>
      <c r="X695" s="207"/>
      <c r="Y695" s="207"/>
      <c r="Z695" s="207"/>
      <c r="AA695" s="208"/>
    </row>
    <row r="696" spans="1:27" ht="15.75" customHeight="1">
      <c r="A696" s="242"/>
      <c r="B696" s="243"/>
      <c r="C696" s="244"/>
      <c r="D696" s="243"/>
      <c r="E696" s="243"/>
      <c r="F696" s="243"/>
      <c r="G696" s="243"/>
      <c r="H696" s="243"/>
      <c r="I696" s="243"/>
      <c r="J696" s="243"/>
      <c r="K696" s="207"/>
      <c r="L696" s="207"/>
      <c r="M696" s="207"/>
      <c r="N696" s="207"/>
      <c r="O696" s="207"/>
      <c r="P696" s="207"/>
      <c r="Q696" s="207"/>
      <c r="R696" s="207"/>
      <c r="S696" s="207"/>
      <c r="T696" s="207"/>
      <c r="U696" s="207"/>
      <c r="V696" s="207"/>
      <c r="W696" s="207"/>
      <c r="X696" s="207"/>
      <c r="Y696" s="207"/>
      <c r="Z696" s="207"/>
      <c r="AA696" s="208"/>
    </row>
    <row r="697" spans="1:27" ht="15.75" customHeight="1">
      <c r="A697" s="242"/>
      <c r="B697" s="243"/>
      <c r="C697" s="244"/>
      <c r="D697" s="243"/>
      <c r="E697" s="243"/>
      <c r="F697" s="243"/>
      <c r="G697" s="243"/>
      <c r="H697" s="243"/>
      <c r="I697" s="243"/>
      <c r="J697" s="243"/>
      <c r="K697" s="207"/>
      <c r="L697" s="207"/>
      <c r="M697" s="207"/>
      <c r="N697" s="207"/>
      <c r="O697" s="207"/>
      <c r="P697" s="207"/>
      <c r="Q697" s="207"/>
      <c r="R697" s="207"/>
      <c r="S697" s="207"/>
      <c r="T697" s="207"/>
      <c r="U697" s="207"/>
      <c r="V697" s="207"/>
      <c r="W697" s="207"/>
      <c r="X697" s="207"/>
      <c r="Y697" s="207"/>
      <c r="Z697" s="207"/>
      <c r="AA697" s="208"/>
    </row>
    <row r="698" spans="1:27" ht="15.75" customHeight="1">
      <c r="A698" s="242"/>
      <c r="B698" s="243"/>
      <c r="C698" s="244"/>
      <c r="D698" s="243"/>
      <c r="E698" s="243"/>
      <c r="F698" s="243"/>
      <c r="G698" s="243"/>
      <c r="H698" s="243"/>
      <c r="I698" s="243"/>
      <c r="J698" s="243"/>
      <c r="K698" s="207"/>
      <c r="L698" s="207"/>
      <c r="M698" s="207"/>
      <c r="N698" s="207"/>
      <c r="O698" s="207"/>
      <c r="P698" s="207"/>
      <c r="Q698" s="207"/>
      <c r="R698" s="207"/>
      <c r="S698" s="207"/>
      <c r="T698" s="207"/>
      <c r="U698" s="207"/>
      <c r="V698" s="207"/>
      <c r="W698" s="207"/>
      <c r="X698" s="207"/>
      <c r="Y698" s="207"/>
      <c r="Z698" s="207"/>
      <c r="AA698" s="208"/>
    </row>
    <row r="699" spans="1:27" ht="15.75" customHeight="1">
      <c r="A699" s="242"/>
      <c r="B699" s="243"/>
      <c r="C699" s="244"/>
      <c r="D699" s="243"/>
      <c r="E699" s="243"/>
      <c r="F699" s="243"/>
      <c r="G699" s="243"/>
      <c r="H699" s="243"/>
      <c r="I699" s="243"/>
      <c r="J699" s="243"/>
      <c r="K699" s="207"/>
      <c r="L699" s="207"/>
      <c r="M699" s="207"/>
      <c r="N699" s="207"/>
      <c r="O699" s="207"/>
      <c r="P699" s="207"/>
      <c r="Q699" s="207"/>
      <c r="R699" s="207"/>
      <c r="S699" s="207"/>
      <c r="T699" s="207"/>
      <c r="U699" s="207"/>
      <c r="V699" s="207"/>
      <c r="W699" s="207"/>
      <c r="X699" s="207"/>
      <c r="Y699" s="207"/>
      <c r="Z699" s="207"/>
      <c r="AA699" s="208"/>
    </row>
    <row r="700" spans="1:27" ht="15.75" customHeight="1">
      <c r="A700" s="242"/>
      <c r="B700" s="243"/>
      <c r="C700" s="244"/>
      <c r="D700" s="243"/>
      <c r="E700" s="243"/>
      <c r="F700" s="243"/>
      <c r="G700" s="243"/>
      <c r="H700" s="243"/>
      <c r="I700" s="243"/>
      <c r="J700" s="243"/>
      <c r="K700" s="207"/>
      <c r="L700" s="207"/>
      <c r="M700" s="207"/>
      <c r="N700" s="207"/>
      <c r="O700" s="207"/>
      <c r="P700" s="207"/>
      <c r="Q700" s="207"/>
      <c r="R700" s="207"/>
      <c r="S700" s="207"/>
      <c r="T700" s="207"/>
      <c r="U700" s="207"/>
      <c r="V700" s="207"/>
      <c r="W700" s="207"/>
      <c r="X700" s="207"/>
      <c r="Y700" s="207"/>
      <c r="Z700" s="207"/>
      <c r="AA700" s="208"/>
    </row>
    <row r="701" spans="1:27" ht="15.75" customHeight="1">
      <c r="A701" s="242"/>
      <c r="B701" s="243"/>
      <c r="C701" s="244"/>
      <c r="D701" s="243"/>
      <c r="E701" s="243"/>
      <c r="F701" s="243"/>
      <c r="G701" s="243"/>
      <c r="H701" s="243"/>
      <c r="I701" s="243"/>
      <c r="J701" s="243"/>
      <c r="K701" s="207"/>
      <c r="L701" s="207"/>
      <c r="M701" s="207"/>
      <c r="N701" s="207"/>
      <c r="O701" s="207"/>
      <c r="P701" s="207"/>
      <c r="Q701" s="207"/>
      <c r="R701" s="207"/>
      <c r="S701" s="207"/>
      <c r="T701" s="207"/>
      <c r="U701" s="207"/>
      <c r="V701" s="207"/>
      <c r="W701" s="207"/>
      <c r="X701" s="207"/>
      <c r="Y701" s="207"/>
      <c r="Z701" s="207"/>
      <c r="AA701" s="208"/>
    </row>
    <row r="702" spans="1:27" ht="15.75" customHeight="1">
      <c r="A702" s="242"/>
      <c r="B702" s="243"/>
      <c r="C702" s="244"/>
      <c r="D702" s="243"/>
      <c r="E702" s="243"/>
      <c r="F702" s="243"/>
      <c r="G702" s="243"/>
      <c r="H702" s="243"/>
      <c r="I702" s="243"/>
      <c r="J702" s="243"/>
      <c r="K702" s="207"/>
      <c r="L702" s="207"/>
      <c r="M702" s="207"/>
      <c r="N702" s="207"/>
      <c r="O702" s="207"/>
      <c r="P702" s="207"/>
      <c r="Q702" s="207"/>
      <c r="R702" s="207"/>
      <c r="S702" s="207"/>
      <c r="T702" s="207"/>
      <c r="U702" s="207"/>
      <c r="V702" s="207"/>
      <c r="W702" s="207"/>
      <c r="X702" s="207"/>
      <c r="Y702" s="207"/>
      <c r="Z702" s="207"/>
      <c r="AA702" s="208"/>
    </row>
    <row r="703" spans="1:27" ht="15.75" customHeight="1">
      <c r="A703" s="242"/>
      <c r="B703" s="243"/>
      <c r="C703" s="244"/>
      <c r="D703" s="243"/>
      <c r="E703" s="243"/>
      <c r="F703" s="243"/>
      <c r="G703" s="243"/>
      <c r="H703" s="243"/>
      <c r="I703" s="243"/>
      <c r="J703" s="243"/>
      <c r="K703" s="207"/>
      <c r="L703" s="207"/>
      <c r="M703" s="207"/>
      <c r="N703" s="207"/>
      <c r="O703" s="207"/>
      <c r="P703" s="207"/>
      <c r="Q703" s="207"/>
      <c r="R703" s="207"/>
      <c r="S703" s="207"/>
      <c r="T703" s="207"/>
      <c r="U703" s="207"/>
      <c r="V703" s="207"/>
      <c r="W703" s="207"/>
      <c r="X703" s="207"/>
      <c r="Y703" s="207"/>
      <c r="Z703" s="207"/>
      <c r="AA703" s="208"/>
    </row>
    <row r="704" spans="1:27" ht="15.75" customHeight="1">
      <c r="A704" s="242"/>
      <c r="B704" s="243"/>
      <c r="C704" s="244"/>
      <c r="D704" s="243"/>
      <c r="E704" s="243"/>
      <c r="F704" s="243"/>
      <c r="G704" s="243"/>
      <c r="H704" s="243"/>
      <c r="I704" s="243"/>
      <c r="J704" s="243"/>
      <c r="K704" s="207"/>
      <c r="L704" s="207"/>
      <c r="M704" s="207"/>
      <c r="N704" s="207"/>
      <c r="O704" s="207"/>
      <c r="P704" s="207"/>
      <c r="Q704" s="207"/>
      <c r="R704" s="207"/>
      <c r="S704" s="207"/>
      <c r="T704" s="207"/>
      <c r="U704" s="207"/>
      <c r="V704" s="207"/>
      <c r="W704" s="207"/>
      <c r="X704" s="207"/>
      <c r="Y704" s="207"/>
      <c r="Z704" s="207"/>
      <c r="AA704" s="208"/>
    </row>
    <row r="705" spans="1:27" ht="15.75" customHeight="1">
      <c r="A705" s="242"/>
      <c r="B705" s="243"/>
      <c r="C705" s="244"/>
      <c r="D705" s="243"/>
      <c r="E705" s="243"/>
      <c r="F705" s="243"/>
      <c r="G705" s="243"/>
      <c r="H705" s="243"/>
      <c r="I705" s="243"/>
      <c r="J705" s="243"/>
      <c r="K705" s="207"/>
      <c r="L705" s="207"/>
      <c r="M705" s="207"/>
      <c r="N705" s="207"/>
      <c r="O705" s="207"/>
      <c r="P705" s="207"/>
      <c r="Q705" s="207"/>
      <c r="R705" s="207"/>
      <c r="S705" s="207"/>
      <c r="T705" s="207"/>
      <c r="U705" s="207"/>
      <c r="V705" s="207"/>
      <c r="W705" s="207"/>
      <c r="X705" s="207"/>
      <c r="Y705" s="207"/>
      <c r="Z705" s="207"/>
      <c r="AA705" s="208"/>
    </row>
    <row r="706" spans="1:27" ht="15.75" customHeight="1">
      <c r="A706" s="242"/>
      <c r="B706" s="243"/>
      <c r="C706" s="244"/>
      <c r="D706" s="243"/>
      <c r="E706" s="243"/>
      <c r="F706" s="243"/>
      <c r="G706" s="243"/>
      <c r="H706" s="243"/>
      <c r="I706" s="243"/>
      <c r="J706" s="243"/>
      <c r="K706" s="207"/>
      <c r="L706" s="207"/>
      <c r="M706" s="207"/>
      <c r="N706" s="207"/>
      <c r="O706" s="207"/>
      <c r="P706" s="207"/>
      <c r="Q706" s="207"/>
      <c r="R706" s="207"/>
      <c r="S706" s="207"/>
      <c r="T706" s="207"/>
      <c r="U706" s="207"/>
      <c r="V706" s="207"/>
      <c r="W706" s="207"/>
      <c r="X706" s="207"/>
      <c r="Y706" s="207"/>
      <c r="Z706" s="207"/>
      <c r="AA706" s="208"/>
    </row>
    <row r="707" spans="1:27" ht="15.75" customHeight="1">
      <c r="A707" s="242"/>
      <c r="B707" s="243"/>
      <c r="C707" s="244"/>
      <c r="D707" s="243"/>
      <c r="E707" s="243"/>
      <c r="F707" s="243"/>
      <c r="G707" s="243"/>
      <c r="H707" s="243"/>
      <c r="I707" s="243"/>
      <c r="J707" s="243"/>
      <c r="K707" s="207"/>
      <c r="L707" s="207"/>
      <c r="M707" s="207"/>
      <c r="N707" s="207"/>
      <c r="O707" s="207"/>
      <c r="P707" s="207"/>
      <c r="Q707" s="207"/>
      <c r="R707" s="207"/>
      <c r="S707" s="207"/>
      <c r="T707" s="207"/>
      <c r="U707" s="207"/>
      <c r="V707" s="207"/>
      <c r="W707" s="207"/>
      <c r="X707" s="207"/>
      <c r="Y707" s="207"/>
      <c r="Z707" s="207"/>
      <c r="AA707" s="208"/>
    </row>
    <row r="708" spans="1:27" ht="15.75" customHeight="1">
      <c r="A708" s="242"/>
      <c r="B708" s="243"/>
      <c r="C708" s="244"/>
      <c r="D708" s="243"/>
      <c r="E708" s="243"/>
      <c r="F708" s="243"/>
      <c r="G708" s="243"/>
      <c r="H708" s="243"/>
      <c r="I708" s="243"/>
      <c r="J708" s="243"/>
      <c r="K708" s="207"/>
      <c r="L708" s="207"/>
      <c r="M708" s="207"/>
      <c r="N708" s="207"/>
      <c r="O708" s="207"/>
      <c r="P708" s="207"/>
      <c r="Q708" s="207"/>
      <c r="R708" s="207"/>
      <c r="S708" s="207"/>
      <c r="T708" s="207"/>
      <c r="U708" s="207"/>
      <c r="V708" s="207"/>
      <c r="W708" s="207"/>
      <c r="X708" s="207"/>
      <c r="Y708" s="207"/>
      <c r="Z708" s="207"/>
      <c r="AA708" s="208"/>
    </row>
    <row r="709" spans="1:27" ht="15.75" customHeight="1">
      <c r="A709" s="242"/>
      <c r="B709" s="243"/>
      <c r="C709" s="244"/>
      <c r="D709" s="243"/>
      <c r="E709" s="243"/>
      <c r="F709" s="243"/>
      <c r="G709" s="243"/>
      <c r="H709" s="243"/>
      <c r="I709" s="243"/>
      <c r="J709" s="243"/>
      <c r="K709" s="207"/>
      <c r="L709" s="207"/>
      <c r="M709" s="207"/>
      <c r="N709" s="207"/>
      <c r="O709" s="207"/>
      <c r="P709" s="207"/>
      <c r="Q709" s="207"/>
      <c r="R709" s="207"/>
      <c r="S709" s="207"/>
      <c r="T709" s="207"/>
      <c r="U709" s="207"/>
      <c r="V709" s="207"/>
      <c r="W709" s="207"/>
      <c r="X709" s="207"/>
      <c r="Y709" s="207"/>
      <c r="Z709" s="207"/>
      <c r="AA709" s="208"/>
    </row>
    <row r="710" spans="1:27" ht="15.75" customHeight="1">
      <c r="A710" s="242"/>
      <c r="B710" s="243"/>
      <c r="C710" s="244"/>
      <c r="D710" s="243"/>
      <c r="E710" s="243"/>
      <c r="F710" s="243"/>
      <c r="G710" s="243"/>
      <c r="H710" s="243"/>
      <c r="I710" s="243"/>
      <c r="J710" s="243"/>
      <c r="K710" s="207"/>
      <c r="L710" s="207"/>
      <c r="M710" s="207"/>
      <c r="N710" s="207"/>
      <c r="O710" s="207"/>
      <c r="P710" s="207"/>
      <c r="Q710" s="207"/>
      <c r="R710" s="207"/>
      <c r="S710" s="207"/>
      <c r="T710" s="207"/>
      <c r="U710" s="207"/>
      <c r="V710" s="207"/>
      <c r="W710" s="207"/>
      <c r="X710" s="207"/>
      <c r="Y710" s="207"/>
      <c r="Z710" s="207"/>
      <c r="AA710" s="208"/>
    </row>
    <row r="711" spans="1:27" ht="15.75" customHeight="1">
      <c r="A711" s="242"/>
      <c r="B711" s="243"/>
      <c r="C711" s="244"/>
      <c r="D711" s="243"/>
      <c r="E711" s="243"/>
      <c r="F711" s="243"/>
      <c r="G711" s="243"/>
      <c r="H711" s="243"/>
      <c r="I711" s="243"/>
      <c r="J711" s="243"/>
      <c r="K711" s="207"/>
      <c r="L711" s="207"/>
      <c r="M711" s="207"/>
      <c r="N711" s="207"/>
      <c r="O711" s="207"/>
      <c r="P711" s="207"/>
      <c r="Q711" s="207"/>
      <c r="R711" s="207"/>
      <c r="S711" s="207"/>
      <c r="T711" s="207"/>
      <c r="U711" s="207"/>
      <c r="V711" s="207"/>
      <c r="W711" s="207"/>
      <c r="X711" s="207"/>
      <c r="Y711" s="207"/>
      <c r="Z711" s="207"/>
      <c r="AA711" s="208"/>
    </row>
    <row r="712" spans="1:27" ht="15.75" customHeight="1">
      <c r="A712" s="242"/>
      <c r="B712" s="243"/>
      <c r="C712" s="244"/>
      <c r="D712" s="243"/>
      <c r="E712" s="243"/>
      <c r="F712" s="243"/>
      <c r="G712" s="243"/>
      <c r="H712" s="243"/>
      <c r="I712" s="243"/>
      <c r="J712" s="243"/>
      <c r="K712" s="207"/>
      <c r="L712" s="207"/>
      <c r="M712" s="207"/>
      <c r="N712" s="207"/>
      <c r="O712" s="207"/>
      <c r="P712" s="207"/>
      <c r="Q712" s="207"/>
      <c r="R712" s="207"/>
      <c r="S712" s="207"/>
      <c r="T712" s="207"/>
      <c r="U712" s="207"/>
      <c r="V712" s="207"/>
      <c r="W712" s="207"/>
      <c r="X712" s="207"/>
      <c r="Y712" s="207"/>
      <c r="Z712" s="207"/>
      <c r="AA712" s="208"/>
    </row>
    <row r="713" spans="1:27" ht="15.75" customHeight="1">
      <c r="A713" s="242"/>
      <c r="B713" s="243"/>
      <c r="C713" s="244"/>
      <c r="D713" s="243"/>
      <c r="E713" s="243"/>
      <c r="F713" s="243"/>
      <c r="G713" s="243"/>
      <c r="H713" s="243"/>
      <c r="I713" s="243"/>
      <c r="J713" s="243"/>
      <c r="K713" s="207"/>
      <c r="L713" s="207"/>
      <c r="M713" s="207"/>
      <c r="N713" s="207"/>
      <c r="O713" s="207"/>
      <c r="P713" s="207"/>
      <c r="Q713" s="207"/>
      <c r="R713" s="207"/>
      <c r="S713" s="207"/>
      <c r="T713" s="207"/>
      <c r="U713" s="207"/>
      <c r="V713" s="207"/>
      <c r="W713" s="207"/>
      <c r="X713" s="207"/>
      <c r="Y713" s="207"/>
      <c r="Z713" s="207"/>
      <c r="AA713" s="208"/>
    </row>
    <row r="714" spans="1:27" ht="15.75" customHeight="1">
      <c r="A714" s="242"/>
      <c r="B714" s="243"/>
      <c r="C714" s="244"/>
      <c r="D714" s="243"/>
      <c r="E714" s="243"/>
      <c r="F714" s="243"/>
      <c r="G714" s="243"/>
      <c r="H714" s="243"/>
      <c r="I714" s="243"/>
      <c r="J714" s="243"/>
      <c r="K714" s="207"/>
      <c r="L714" s="207"/>
      <c r="M714" s="207"/>
      <c r="N714" s="207"/>
      <c r="O714" s="207"/>
      <c r="P714" s="207"/>
      <c r="Q714" s="207"/>
      <c r="R714" s="207"/>
      <c r="S714" s="207"/>
      <c r="T714" s="207"/>
      <c r="U714" s="207"/>
      <c r="V714" s="207"/>
      <c r="W714" s="207"/>
      <c r="X714" s="207"/>
      <c r="Y714" s="207"/>
      <c r="Z714" s="207"/>
      <c r="AA714" s="208"/>
    </row>
    <row r="715" spans="1:27" ht="15.75" customHeight="1">
      <c r="A715" s="242"/>
      <c r="B715" s="243"/>
      <c r="C715" s="244"/>
      <c r="D715" s="243"/>
      <c r="E715" s="243"/>
      <c r="F715" s="243"/>
      <c r="G715" s="243"/>
      <c r="H715" s="243"/>
      <c r="I715" s="243"/>
      <c r="J715" s="243"/>
      <c r="K715" s="207"/>
      <c r="L715" s="207"/>
      <c r="M715" s="207"/>
      <c r="N715" s="207"/>
      <c r="O715" s="207"/>
      <c r="P715" s="207"/>
      <c r="Q715" s="207"/>
      <c r="R715" s="207"/>
      <c r="S715" s="207"/>
      <c r="T715" s="207"/>
      <c r="U715" s="207"/>
      <c r="V715" s="207"/>
      <c r="W715" s="207"/>
      <c r="X715" s="207"/>
      <c r="Y715" s="207"/>
      <c r="Z715" s="207"/>
      <c r="AA715" s="208"/>
    </row>
    <row r="716" spans="1:27" ht="15.75" customHeight="1">
      <c r="A716" s="242"/>
      <c r="B716" s="243"/>
      <c r="C716" s="244"/>
      <c r="D716" s="243"/>
      <c r="E716" s="243"/>
      <c r="F716" s="243"/>
      <c r="G716" s="243"/>
      <c r="H716" s="243"/>
      <c r="I716" s="243"/>
      <c r="J716" s="243"/>
      <c r="K716" s="207"/>
      <c r="L716" s="207"/>
      <c r="M716" s="207"/>
      <c r="N716" s="207"/>
      <c r="O716" s="207"/>
      <c r="P716" s="207"/>
      <c r="Q716" s="207"/>
      <c r="R716" s="207"/>
      <c r="S716" s="207"/>
      <c r="T716" s="207"/>
      <c r="U716" s="207"/>
      <c r="V716" s="207"/>
      <c r="W716" s="207"/>
      <c r="X716" s="207"/>
      <c r="Y716" s="207"/>
      <c r="Z716" s="207"/>
      <c r="AA716" s="208"/>
    </row>
    <row r="717" spans="1:27" ht="15.75" customHeight="1">
      <c r="A717" s="242"/>
      <c r="B717" s="243"/>
      <c r="C717" s="244"/>
      <c r="D717" s="243"/>
      <c r="E717" s="243"/>
      <c r="F717" s="243"/>
      <c r="G717" s="243"/>
      <c r="H717" s="243"/>
      <c r="I717" s="243"/>
      <c r="J717" s="243"/>
      <c r="K717" s="207"/>
      <c r="L717" s="207"/>
      <c r="M717" s="207"/>
      <c r="N717" s="207"/>
      <c r="O717" s="207"/>
      <c r="P717" s="207"/>
      <c r="Q717" s="207"/>
      <c r="R717" s="207"/>
      <c r="S717" s="207"/>
      <c r="T717" s="207"/>
      <c r="U717" s="207"/>
      <c r="V717" s="207"/>
      <c r="W717" s="207"/>
      <c r="X717" s="207"/>
      <c r="Y717" s="207"/>
      <c r="Z717" s="207"/>
      <c r="AA717" s="208"/>
    </row>
    <row r="718" spans="1:27" ht="15.75" customHeight="1">
      <c r="A718" s="242"/>
      <c r="B718" s="243"/>
      <c r="C718" s="244"/>
      <c r="D718" s="243"/>
      <c r="E718" s="243"/>
      <c r="F718" s="243"/>
      <c r="G718" s="243"/>
      <c r="H718" s="243"/>
      <c r="I718" s="243"/>
      <c r="J718" s="243"/>
      <c r="K718" s="207"/>
      <c r="L718" s="207"/>
      <c r="M718" s="207"/>
      <c r="N718" s="207"/>
      <c r="O718" s="207"/>
      <c r="P718" s="207"/>
      <c r="Q718" s="207"/>
      <c r="R718" s="207"/>
      <c r="S718" s="207"/>
      <c r="T718" s="207"/>
      <c r="U718" s="207"/>
      <c r="V718" s="207"/>
      <c r="W718" s="207"/>
      <c r="X718" s="207"/>
      <c r="Y718" s="207"/>
      <c r="Z718" s="207"/>
      <c r="AA718" s="208"/>
    </row>
    <row r="719" spans="1:27" ht="15.75" customHeight="1">
      <c r="A719" s="242"/>
      <c r="B719" s="243"/>
      <c r="C719" s="244"/>
      <c r="D719" s="243"/>
      <c r="E719" s="243"/>
      <c r="F719" s="243"/>
      <c r="G719" s="243"/>
      <c r="H719" s="243"/>
      <c r="I719" s="243"/>
      <c r="J719" s="243"/>
      <c r="K719" s="207"/>
      <c r="L719" s="207"/>
      <c r="M719" s="207"/>
      <c r="N719" s="207"/>
      <c r="O719" s="207"/>
      <c r="P719" s="207"/>
      <c r="Q719" s="207"/>
      <c r="R719" s="207"/>
      <c r="S719" s="207"/>
      <c r="T719" s="207"/>
      <c r="U719" s="207"/>
      <c r="V719" s="207"/>
      <c r="W719" s="207"/>
      <c r="X719" s="207"/>
      <c r="Y719" s="207"/>
      <c r="Z719" s="207"/>
      <c r="AA719" s="208"/>
    </row>
    <row r="720" spans="1:27" ht="15.75" customHeight="1">
      <c r="A720" s="242"/>
      <c r="B720" s="243"/>
      <c r="C720" s="244"/>
      <c r="D720" s="243"/>
      <c r="E720" s="243"/>
      <c r="F720" s="243"/>
      <c r="G720" s="243"/>
      <c r="H720" s="243"/>
      <c r="I720" s="243"/>
      <c r="J720" s="243"/>
      <c r="K720" s="207"/>
      <c r="L720" s="207"/>
      <c r="M720" s="207"/>
      <c r="N720" s="207"/>
      <c r="O720" s="207"/>
      <c r="P720" s="207"/>
      <c r="Q720" s="207"/>
      <c r="R720" s="207"/>
      <c r="S720" s="207"/>
      <c r="T720" s="207"/>
      <c r="U720" s="207"/>
      <c r="V720" s="207"/>
      <c r="W720" s="207"/>
      <c r="X720" s="207"/>
      <c r="Y720" s="207"/>
      <c r="Z720" s="207"/>
      <c r="AA720" s="208"/>
    </row>
    <row r="721" spans="1:27" ht="15.75" customHeight="1">
      <c r="A721" s="242"/>
      <c r="B721" s="243"/>
      <c r="C721" s="244"/>
      <c r="D721" s="243"/>
      <c r="E721" s="243"/>
      <c r="F721" s="243"/>
      <c r="G721" s="243"/>
      <c r="H721" s="243"/>
      <c r="I721" s="243"/>
      <c r="J721" s="243"/>
      <c r="K721" s="207"/>
      <c r="L721" s="207"/>
      <c r="M721" s="207"/>
      <c r="N721" s="207"/>
      <c r="O721" s="207"/>
      <c r="P721" s="207"/>
      <c r="Q721" s="207"/>
      <c r="R721" s="207"/>
      <c r="S721" s="207"/>
      <c r="T721" s="207"/>
      <c r="U721" s="207"/>
      <c r="V721" s="207"/>
      <c r="W721" s="207"/>
      <c r="X721" s="207"/>
      <c r="Y721" s="207"/>
      <c r="Z721" s="207"/>
      <c r="AA721" s="208"/>
    </row>
    <row r="722" spans="1:27" ht="15.75" customHeight="1">
      <c r="A722" s="242"/>
      <c r="B722" s="243"/>
      <c r="C722" s="244"/>
      <c r="D722" s="243"/>
      <c r="E722" s="243"/>
      <c r="F722" s="243"/>
      <c r="G722" s="243"/>
      <c r="H722" s="243"/>
      <c r="I722" s="243"/>
      <c r="J722" s="243"/>
      <c r="K722" s="207"/>
      <c r="L722" s="207"/>
      <c r="M722" s="207"/>
      <c r="N722" s="207"/>
      <c r="O722" s="207"/>
      <c r="P722" s="207"/>
      <c r="Q722" s="207"/>
      <c r="R722" s="207"/>
      <c r="S722" s="207"/>
      <c r="T722" s="207"/>
      <c r="U722" s="207"/>
      <c r="V722" s="207"/>
      <c r="W722" s="207"/>
      <c r="X722" s="207"/>
      <c r="Y722" s="207"/>
      <c r="Z722" s="207"/>
      <c r="AA722" s="208"/>
    </row>
    <row r="723" spans="1:27" ht="15.75" customHeight="1">
      <c r="A723" s="242"/>
      <c r="B723" s="243"/>
      <c r="C723" s="244"/>
      <c r="D723" s="243"/>
      <c r="E723" s="243"/>
      <c r="F723" s="243"/>
      <c r="G723" s="243"/>
      <c r="H723" s="243"/>
      <c r="I723" s="243"/>
      <c r="J723" s="243"/>
      <c r="K723" s="207"/>
      <c r="L723" s="207"/>
      <c r="M723" s="207"/>
      <c r="N723" s="207"/>
      <c r="O723" s="207"/>
      <c r="P723" s="207"/>
      <c r="Q723" s="207"/>
      <c r="R723" s="207"/>
      <c r="S723" s="207"/>
      <c r="T723" s="207"/>
      <c r="U723" s="207"/>
      <c r="V723" s="207"/>
      <c r="W723" s="207"/>
      <c r="X723" s="207"/>
      <c r="Y723" s="207"/>
      <c r="Z723" s="207"/>
      <c r="AA723" s="208"/>
    </row>
    <row r="724" spans="1:27" ht="15.75" customHeight="1">
      <c r="A724" s="242"/>
      <c r="B724" s="243"/>
      <c r="C724" s="244"/>
      <c r="D724" s="243"/>
      <c r="E724" s="243"/>
      <c r="F724" s="243"/>
      <c r="G724" s="243"/>
      <c r="H724" s="243"/>
      <c r="I724" s="243"/>
      <c r="J724" s="243"/>
      <c r="K724" s="207"/>
      <c r="L724" s="207"/>
      <c r="M724" s="207"/>
      <c r="N724" s="207"/>
      <c r="O724" s="207"/>
      <c r="P724" s="207"/>
      <c r="Q724" s="207"/>
      <c r="R724" s="207"/>
      <c r="S724" s="207"/>
      <c r="T724" s="207"/>
      <c r="U724" s="207"/>
      <c r="V724" s="207"/>
      <c r="W724" s="207"/>
      <c r="X724" s="207"/>
      <c r="Y724" s="207"/>
      <c r="Z724" s="207"/>
      <c r="AA724" s="208"/>
    </row>
    <row r="725" spans="1:27" ht="15.75" customHeight="1">
      <c r="A725" s="242"/>
      <c r="B725" s="243"/>
      <c r="C725" s="244"/>
      <c r="D725" s="243"/>
      <c r="E725" s="243"/>
      <c r="F725" s="243"/>
      <c r="G725" s="243"/>
      <c r="H725" s="243"/>
      <c r="I725" s="243"/>
      <c r="J725" s="243"/>
      <c r="K725" s="207"/>
      <c r="L725" s="207"/>
      <c r="M725" s="207"/>
      <c r="N725" s="207"/>
      <c r="O725" s="207"/>
      <c r="P725" s="207"/>
      <c r="Q725" s="207"/>
      <c r="R725" s="207"/>
      <c r="S725" s="207"/>
      <c r="T725" s="207"/>
      <c r="U725" s="207"/>
      <c r="V725" s="207"/>
      <c r="W725" s="207"/>
      <c r="X725" s="207"/>
      <c r="Y725" s="207"/>
      <c r="Z725" s="207"/>
      <c r="AA725" s="208"/>
    </row>
    <row r="726" spans="1:27" ht="15.75" customHeight="1">
      <c r="A726" s="242"/>
      <c r="B726" s="243"/>
      <c r="C726" s="244"/>
      <c r="D726" s="243"/>
      <c r="E726" s="243"/>
      <c r="F726" s="243"/>
      <c r="G726" s="243"/>
      <c r="H726" s="243"/>
      <c r="I726" s="243"/>
      <c r="J726" s="243"/>
      <c r="K726" s="207"/>
      <c r="L726" s="207"/>
      <c r="M726" s="207"/>
      <c r="N726" s="207"/>
      <c r="O726" s="207"/>
      <c r="P726" s="207"/>
      <c r="Q726" s="207"/>
      <c r="R726" s="207"/>
      <c r="S726" s="207"/>
      <c r="T726" s="207"/>
      <c r="U726" s="207"/>
      <c r="V726" s="207"/>
      <c r="W726" s="207"/>
      <c r="X726" s="207"/>
      <c r="Y726" s="207"/>
      <c r="Z726" s="207"/>
      <c r="AA726" s="208"/>
    </row>
    <row r="727" spans="1:27" ht="15.75" customHeight="1">
      <c r="A727" s="242"/>
      <c r="B727" s="243"/>
      <c r="C727" s="244"/>
      <c r="D727" s="243"/>
      <c r="E727" s="243"/>
      <c r="F727" s="243"/>
      <c r="G727" s="243"/>
      <c r="H727" s="243"/>
      <c r="I727" s="243"/>
      <c r="J727" s="243"/>
      <c r="K727" s="207"/>
      <c r="L727" s="207"/>
      <c r="M727" s="207"/>
      <c r="N727" s="207"/>
      <c r="O727" s="207"/>
      <c r="P727" s="207"/>
      <c r="Q727" s="207"/>
      <c r="R727" s="207"/>
      <c r="S727" s="207"/>
      <c r="T727" s="207"/>
      <c r="U727" s="207"/>
      <c r="V727" s="207"/>
      <c r="W727" s="207"/>
      <c r="X727" s="207"/>
      <c r="Y727" s="207"/>
      <c r="Z727" s="207"/>
      <c r="AA727" s="208"/>
    </row>
    <row r="728" spans="1:27" ht="15.75" customHeight="1">
      <c r="A728" s="242"/>
      <c r="B728" s="243"/>
      <c r="C728" s="244"/>
      <c r="D728" s="243"/>
      <c r="E728" s="243"/>
      <c r="F728" s="243"/>
      <c r="G728" s="243"/>
      <c r="H728" s="243"/>
      <c r="I728" s="243"/>
      <c r="J728" s="243"/>
      <c r="K728" s="207"/>
      <c r="L728" s="207"/>
      <c r="M728" s="207"/>
      <c r="N728" s="207"/>
      <c r="O728" s="207"/>
      <c r="P728" s="207"/>
      <c r="Q728" s="207"/>
      <c r="R728" s="207"/>
      <c r="S728" s="207"/>
      <c r="T728" s="207"/>
      <c r="U728" s="207"/>
      <c r="V728" s="207"/>
      <c r="W728" s="207"/>
      <c r="X728" s="207"/>
      <c r="Y728" s="207"/>
      <c r="Z728" s="207"/>
      <c r="AA728" s="208"/>
    </row>
    <row r="729" spans="1:27" ht="15.75" customHeight="1">
      <c r="A729" s="242"/>
      <c r="B729" s="243"/>
      <c r="C729" s="244"/>
      <c r="D729" s="243"/>
      <c r="E729" s="243"/>
      <c r="F729" s="243"/>
      <c r="G729" s="243"/>
      <c r="H729" s="243"/>
      <c r="I729" s="243"/>
      <c r="J729" s="243"/>
      <c r="K729" s="207"/>
      <c r="L729" s="207"/>
      <c r="M729" s="207"/>
      <c r="N729" s="207"/>
      <c r="O729" s="207"/>
      <c r="P729" s="207"/>
      <c r="Q729" s="207"/>
      <c r="R729" s="207"/>
      <c r="S729" s="207"/>
      <c r="T729" s="207"/>
      <c r="U729" s="207"/>
      <c r="V729" s="207"/>
      <c r="W729" s="207"/>
      <c r="X729" s="207"/>
      <c r="Y729" s="207"/>
      <c r="Z729" s="207"/>
      <c r="AA729" s="208"/>
    </row>
    <row r="730" spans="1:27" ht="15.75" customHeight="1">
      <c r="A730" s="242"/>
      <c r="B730" s="243"/>
      <c r="C730" s="244"/>
      <c r="D730" s="243"/>
      <c r="E730" s="243"/>
      <c r="F730" s="243"/>
      <c r="G730" s="243"/>
      <c r="H730" s="243"/>
      <c r="I730" s="243"/>
      <c r="J730" s="243"/>
      <c r="K730" s="207"/>
      <c r="L730" s="207"/>
      <c r="M730" s="207"/>
      <c r="N730" s="207"/>
      <c r="O730" s="207"/>
      <c r="P730" s="207"/>
      <c r="Q730" s="207"/>
      <c r="R730" s="207"/>
      <c r="S730" s="207"/>
      <c r="T730" s="207"/>
      <c r="U730" s="207"/>
      <c r="V730" s="207"/>
      <c r="W730" s="207"/>
      <c r="X730" s="207"/>
      <c r="Y730" s="207"/>
      <c r="Z730" s="207"/>
      <c r="AA730" s="208"/>
    </row>
    <row r="731" spans="1:27" ht="15.75" customHeight="1">
      <c r="A731" s="242"/>
      <c r="B731" s="243"/>
      <c r="C731" s="244"/>
      <c r="D731" s="243"/>
      <c r="E731" s="243"/>
      <c r="F731" s="243"/>
      <c r="G731" s="243"/>
      <c r="H731" s="243"/>
      <c r="I731" s="243"/>
      <c r="J731" s="243"/>
      <c r="K731" s="207"/>
      <c r="L731" s="207"/>
      <c r="M731" s="207"/>
      <c r="N731" s="207"/>
      <c r="O731" s="207"/>
      <c r="P731" s="207"/>
      <c r="Q731" s="207"/>
      <c r="R731" s="207"/>
      <c r="S731" s="207"/>
      <c r="T731" s="207"/>
      <c r="U731" s="207"/>
      <c r="V731" s="207"/>
      <c r="W731" s="207"/>
      <c r="X731" s="207"/>
      <c r="Y731" s="207"/>
      <c r="Z731" s="207"/>
      <c r="AA731" s="208"/>
    </row>
    <row r="732" spans="1:27" ht="15.75" customHeight="1">
      <c r="A732" s="242"/>
      <c r="B732" s="243"/>
      <c r="C732" s="244"/>
      <c r="D732" s="243"/>
      <c r="E732" s="243"/>
      <c r="F732" s="243"/>
      <c r="G732" s="243"/>
      <c r="H732" s="243"/>
      <c r="I732" s="243"/>
      <c r="J732" s="243"/>
      <c r="K732" s="207"/>
      <c r="L732" s="207"/>
      <c r="M732" s="207"/>
      <c r="N732" s="207"/>
      <c r="O732" s="207"/>
      <c r="P732" s="207"/>
      <c r="Q732" s="207"/>
      <c r="R732" s="207"/>
      <c r="S732" s="207"/>
      <c r="T732" s="207"/>
      <c r="U732" s="207"/>
      <c r="V732" s="207"/>
      <c r="W732" s="207"/>
      <c r="X732" s="207"/>
      <c r="Y732" s="207"/>
      <c r="Z732" s="207"/>
      <c r="AA732" s="208"/>
    </row>
    <row r="733" spans="1:27" ht="15.75" customHeight="1">
      <c r="A733" s="242"/>
      <c r="B733" s="243"/>
      <c r="C733" s="244"/>
      <c r="D733" s="243"/>
      <c r="E733" s="243"/>
      <c r="F733" s="243"/>
      <c r="G733" s="243"/>
      <c r="H733" s="243"/>
      <c r="I733" s="243"/>
      <c r="J733" s="243"/>
      <c r="K733" s="207"/>
      <c r="L733" s="207"/>
      <c r="M733" s="207"/>
      <c r="N733" s="207"/>
      <c r="O733" s="207"/>
      <c r="P733" s="207"/>
      <c r="Q733" s="207"/>
      <c r="R733" s="207"/>
      <c r="S733" s="207"/>
      <c r="T733" s="207"/>
      <c r="U733" s="207"/>
      <c r="V733" s="207"/>
      <c r="W733" s="207"/>
      <c r="X733" s="207"/>
      <c r="Y733" s="207"/>
      <c r="Z733" s="207"/>
      <c r="AA733" s="208"/>
    </row>
    <row r="734" spans="1:27" ht="15.75" customHeight="1">
      <c r="A734" s="242"/>
      <c r="B734" s="243"/>
      <c r="C734" s="244"/>
      <c r="D734" s="243"/>
      <c r="E734" s="243"/>
      <c r="F734" s="243"/>
      <c r="G734" s="243"/>
      <c r="H734" s="243"/>
      <c r="I734" s="243"/>
      <c r="J734" s="243"/>
      <c r="K734" s="207"/>
      <c r="L734" s="207"/>
      <c r="M734" s="207"/>
      <c r="N734" s="207"/>
      <c r="O734" s="207"/>
      <c r="P734" s="207"/>
      <c r="Q734" s="207"/>
      <c r="R734" s="207"/>
      <c r="S734" s="207"/>
      <c r="T734" s="207"/>
      <c r="U734" s="207"/>
      <c r="V734" s="207"/>
      <c r="W734" s="207"/>
      <c r="X734" s="207"/>
      <c r="Y734" s="207"/>
      <c r="Z734" s="207"/>
      <c r="AA734" s="208"/>
    </row>
    <row r="735" spans="1:27" ht="15.75" customHeight="1">
      <c r="A735" s="242"/>
      <c r="B735" s="243"/>
      <c r="C735" s="244"/>
      <c r="D735" s="243"/>
      <c r="E735" s="243"/>
      <c r="F735" s="243"/>
      <c r="G735" s="243"/>
      <c r="H735" s="243"/>
      <c r="I735" s="243"/>
      <c r="J735" s="243"/>
      <c r="K735" s="207"/>
      <c r="L735" s="207"/>
      <c r="M735" s="207"/>
      <c r="N735" s="207"/>
      <c r="O735" s="207"/>
      <c r="P735" s="207"/>
      <c r="Q735" s="207"/>
      <c r="R735" s="207"/>
      <c r="S735" s="207"/>
      <c r="T735" s="207"/>
      <c r="U735" s="207"/>
      <c r="V735" s="207"/>
      <c r="W735" s="207"/>
      <c r="X735" s="207"/>
      <c r="Y735" s="207"/>
      <c r="Z735" s="207"/>
      <c r="AA735" s="208"/>
    </row>
    <row r="736" spans="1:27" ht="15.75" customHeight="1">
      <c r="A736" s="242"/>
      <c r="B736" s="243"/>
      <c r="C736" s="244"/>
      <c r="D736" s="243"/>
      <c r="E736" s="243"/>
      <c r="F736" s="243"/>
      <c r="G736" s="243"/>
      <c r="H736" s="243"/>
      <c r="I736" s="243"/>
      <c r="J736" s="243"/>
      <c r="K736" s="207"/>
      <c r="L736" s="207"/>
      <c r="M736" s="207"/>
      <c r="N736" s="207"/>
      <c r="O736" s="207"/>
      <c r="P736" s="207"/>
      <c r="Q736" s="207"/>
      <c r="R736" s="207"/>
      <c r="S736" s="207"/>
      <c r="T736" s="207"/>
      <c r="U736" s="207"/>
      <c r="V736" s="207"/>
      <c r="W736" s="207"/>
      <c r="X736" s="207"/>
      <c r="Y736" s="207"/>
      <c r="Z736" s="207"/>
      <c r="AA736" s="208"/>
    </row>
    <row r="737" spans="1:27" ht="15.75" customHeight="1">
      <c r="A737" s="242"/>
      <c r="B737" s="243"/>
      <c r="C737" s="244"/>
      <c r="D737" s="243"/>
      <c r="E737" s="243"/>
      <c r="F737" s="243"/>
      <c r="G737" s="243"/>
      <c r="H737" s="243"/>
      <c r="I737" s="243"/>
      <c r="J737" s="243"/>
      <c r="K737" s="207"/>
      <c r="L737" s="207"/>
      <c r="M737" s="207"/>
      <c r="N737" s="207"/>
      <c r="O737" s="207"/>
      <c r="P737" s="207"/>
      <c r="Q737" s="207"/>
      <c r="R737" s="207"/>
      <c r="S737" s="207"/>
      <c r="T737" s="207"/>
      <c r="U737" s="207"/>
      <c r="V737" s="207"/>
      <c r="W737" s="207"/>
      <c r="X737" s="207"/>
      <c r="Y737" s="207"/>
      <c r="Z737" s="207"/>
      <c r="AA737" s="208"/>
    </row>
    <row r="738" spans="1:27" ht="15.75" customHeight="1">
      <c r="A738" s="242"/>
      <c r="B738" s="243"/>
      <c r="C738" s="244"/>
      <c r="D738" s="243"/>
      <c r="E738" s="243"/>
      <c r="F738" s="243"/>
      <c r="G738" s="243"/>
      <c r="H738" s="243"/>
      <c r="I738" s="243"/>
      <c r="J738" s="243"/>
      <c r="K738" s="207"/>
      <c r="L738" s="207"/>
      <c r="M738" s="207"/>
      <c r="N738" s="207"/>
      <c r="O738" s="207"/>
      <c r="P738" s="207"/>
      <c r="Q738" s="207"/>
      <c r="R738" s="207"/>
      <c r="S738" s="207"/>
      <c r="T738" s="207"/>
      <c r="U738" s="207"/>
      <c r="V738" s="207"/>
      <c r="W738" s="207"/>
      <c r="X738" s="207"/>
      <c r="Y738" s="207"/>
      <c r="Z738" s="207"/>
      <c r="AA738" s="208"/>
    </row>
    <row r="739" spans="1:27" ht="15.75" customHeight="1">
      <c r="A739" s="242"/>
      <c r="B739" s="243"/>
      <c r="C739" s="244"/>
      <c r="D739" s="243"/>
      <c r="E739" s="243"/>
      <c r="F739" s="243"/>
      <c r="G739" s="243"/>
      <c r="H739" s="243"/>
      <c r="I739" s="243"/>
      <c r="J739" s="243"/>
      <c r="K739" s="207"/>
      <c r="L739" s="207"/>
      <c r="M739" s="207"/>
      <c r="N739" s="207"/>
      <c r="O739" s="207"/>
      <c r="P739" s="207"/>
      <c r="Q739" s="207"/>
      <c r="R739" s="207"/>
      <c r="S739" s="207"/>
      <c r="T739" s="207"/>
      <c r="U739" s="207"/>
      <c r="V739" s="207"/>
      <c r="W739" s="207"/>
      <c r="X739" s="207"/>
      <c r="Y739" s="207"/>
      <c r="Z739" s="207"/>
      <c r="AA739" s="208"/>
    </row>
    <row r="740" spans="1:27" ht="15.75" customHeight="1">
      <c r="A740" s="242"/>
      <c r="B740" s="243"/>
      <c r="C740" s="244"/>
      <c r="D740" s="243"/>
      <c r="E740" s="243"/>
      <c r="F740" s="243"/>
      <c r="G740" s="243"/>
      <c r="H740" s="243"/>
      <c r="I740" s="243"/>
      <c r="J740" s="243"/>
      <c r="K740" s="207"/>
      <c r="L740" s="207"/>
      <c r="M740" s="207"/>
      <c r="N740" s="207"/>
      <c r="O740" s="207"/>
      <c r="P740" s="207"/>
      <c r="Q740" s="207"/>
      <c r="R740" s="207"/>
      <c r="S740" s="207"/>
      <c r="T740" s="207"/>
      <c r="U740" s="207"/>
      <c r="V740" s="207"/>
      <c r="W740" s="207"/>
      <c r="X740" s="207"/>
      <c r="Y740" s="207"/>
      <c r="Z740" s="207"/>
      <c r="AA740" s="208"/>
    </row>
    <row r="741" spans="1:27" ht="15.75" customHeight="1">
      <c r="A741" s="242"/>
      <c r="B741" s="243"/>
      <c r="C741" s="244"/>
      <c r="D741" s="243"/>
      <c r="E741" s="243"/>
      <c r="F741" s="243"/>
      <c r="G741" s="243"/>
      <c r="H741" s="243"/>
      <c r="I741" s="243"/>
      <c r="J741" s="243"/>
      <c r="K741" s="207"/>
      <c r="L741" s="207"/>
      <c r="M741" s="207"/>
      <c r="N741" s="207"/>
      <c r="O741" s="207"/>
      <c r="P741" s="207"/>
      <c r="Q741" s="207"/>
      <c r="R741" s="207"/>
      <c r="S741" s="207"/>
      <c r="T741" s="207"/>
      <c r="U741" s="207"/>
      <c r="V741" s="207"/>
      <c r="W741" s="207"/>
      <c r="X741" s="207"/>
      <c r="Y741" s="207"/>
      <c r="Z741" s="207"/>
      <c r="AA741" s="208"/>
    </row>
    <row r="742" spans="1:27" ht="15.75" customHeight="1">
      <c r="A742" s="242"/>
      <c r="B742" s="243"/>
      <c r="C742" s="244"/>
      <c r="D742" s="243"/>
      <c r="E742" s="243"/>
      <c r="F742" s="243"/>
      <c r="G742" s="243"/>
      <c r="H742" s="243"/>
      <c r="I742" s="243"/>
      <c r="J742" s="243"/>
      <c r="K742" s="207"/>
      <c r="L742" s="207"/>
      <c r="M742" s="207"/>
      <c r="N742" s="207"/>
      <c r="O742" s="207"/>
      <c r="P742" s="207"/>
      <c r="Q742" s="207"/>
      <c r="R742" s="207"/>
      <c r="S742" s="207"/>
      <c r="T742" s="207"/>
      <c r="U742" s="207"/>
      <c r="V742" s="207"/>
      <c r="W742" s="207"/>
      <c r="X742" s="207"/>
      <c r="Y742" s="207"/>
      <c r="Z742" s="207"/>
      <c r="AA742" s="208"/>
    </row>
    <row r="743" spans="1:27" ht="15.75" customHeight="1">
      <c r="A743" s="242"/>
      <c r="B743" s="243"/>
      <c r="C743" s="244"/>
      <c r="D743" s="243"/>
      <c r="E743" s="243"/>
      <c r="F743" s="243"/>
      <c r="G743" s="243"/>
      <c r="H743" s="243"/>
      <c r="I743" s="243"/>
      <c r="J743" s="243"/>
      <c r="K743" s="207"/>
      <c r="L743" s="207"/>
      <c r="M743" s="207"/>
      <c r="N743" s="207"/>
      <c r="O743" s="207"/>
      <c r="P743" s="207"/>
      <c r="Q743" s="207"/>
      <c r="R743" s="207"/>
      <c r="S743" s="207"/>
      <c r="T743" s="207"/>
      <c r="U743" s="207"/>
      <c r="V743" s="207"/>
      <c r="W743" s="207"/>
      <c r="X743" s="207"/>
      <c r="Y743" s="207"/>
      <c r="Z743" s="207"/>
      <c r="AA743" s="208"/>
    </row>
    <row r="744" spans="1:27" ht="15.75" customHeight="1">
      <c r="A744" s="242"/>
      <c r="B744" s="243"/>
      <c r="C744" s="244"/>
      <c r="D744" s="243"/>
      <c r="E744" s="243"/>
      <c r="F744" s="243"/>
      <c r="G744" s="243"/>
      <c r="H744" s="243"/>
      <c r="I744" s="243"/>
      <c r="J744" s="243"/>
      <c r="K744" s="207"/>
      <c r="L744" s="207"/>
      <c r="M744" s="207"/>
      <c r="N744" s="207"/>
      <c r="O744" s="207"/>
      <c r="P744" s="207"/>
      <c r="Q744" s="207"/>
      <c r="R744" s="207"/>
      <c r="S744" s="207"/>
      <c r="T744" s="207"/>
      <c r="U744" s="207"/>
      <c r="V744" s="207"/>
      <c r="W744" s="207"/>
      <c r="X744" s="207"/>
      <c r="Y744" s="207"/>
      <c r="Z744" s="207"/>
      <c r="AA744" s="208"/>
    </row>
    <row r="745" spans="1:27" ht="15.75" customHeight="1">
      <c r="A745" s="242"/>
      <c r="B745" s="243"/>
      <c r="C745" s="244"/>
      <c r="D745" s="243"/>
      <c r="E745" s="243"/>
      <c r="F745" s="243"/>
      <c r="G745" s="243"/>
      <c r="H745" s="243"/>
      <c r="I745" s="243"/>
      <c r="J745" s="243"/>
      <c r="K745" s="207"/>
      <c r="L745" s="207"/>
      <c r="M745" s="207"/>
      <c r="N745" s="207"/>
      <c r="O745" s="207"/>
      <c r="P745" s="207"/>
      <c r="Q745" s="207"/>
      <c r="R745" s="207"/>
      <c r="S745" s="207"/>
      <c r="T745" s="207"/>
      <c r="U745" s="207"/>
      <c r="V745" s="207"/>
      <c r="W745" s="207"/>
      <c r="X745" s="207"/>
      <c r="Y745" s="207"/>
      <c r="Z745" s="207"/>
      <c r="AA745" s="208"/>
    </row>
    <row r="746" spans="1:27" ht="15.75" customHeight="1">
      <c r="A746" s="242"/>
      <c r="B746" s="243"/>
      <c r="C746" s="244"/>
      <c r="D746" s="243"/>
      <c r="E746" s="243"/>
      <c r="F746" s="243"/>
      <c r="G746" s="243"/>
      <c r="H746" s="243"/>
      <c r="I746" s="243"/>
      <c r="J746" s="243"/>
      <c r="K746" s="207"/>
      <c r="L746" s="207"/>
      <c r="M746" s="207"/>
      <c r="N746" s="207"/>
      <c r="O746" s="207"/>
      <c r="P746" s="207"/>
      <c r="Q746" s="207"/>
      <c r="R746" s="207"/>
      <c r="S746" s="207"/>
      <c r="T746" s="207"/>
      <c r="U746" s="207"/>
      <c r="V746" s="207"/>
      <c r="W746" s="207"/>
      <c r="X746" s="207"/>
      <c r="Y746" s="207"/>
      <c r="Z746" s="207"/>
      <c r="AA746" s="208"/>
    </row>
    <row r="747" spans="1:27" ht="15.75" customHeight="1">
      <c r="A747" s="242"/>
      <c r="B747" s="243"/>
      <c r="C747" s="244"/>
      <c r="D747" s="243"/>
      <c r="E747" s="243"/>
      <c r="F747" s="243"/>
      <c r="G747" s="243"/>
      <c r="H747" s="243"/>
      <c r="I747" s="243"/>
      <c r="J747" s="243"/>
      <c r="K747" s="207"/>
      <c r="L747" s="207"/>
      <c r="M747" s="207"/>
      <c r="N747" s="207"/>
      <c r="O747" s="207"/>
      <c r="P747" s="207"/>
      <c r="Q747" s="207"/>
      <c r="R747" s="207"/>
      <c r="S747" s="207"/>
      <c r="T747" s="207"/>
      <c r="U747" s="207"/>
      <c r="V747" s="207"/>
      <c r="W747" s="207"/>
      <c r="X747" s="207"/>
      <c r="Y747" s="207"/>
      <c r="Z747" s="207"/>
      <c r="AA747" s="208"/>
    </row>
    <row r="748" spans="1:27" ht="15.75" customHeight="1">
      <c r="A748" s="242"/>
      <c r="B748" s="243"/>
      <c r="C748" s="244"/>
      <c r="D748" s="243"/>
      <c r="E748" s="243"/>
      <c r="F748" s="243"/>
      <c r="G748" s="243"/>
      <c r="H748" s="243"/>
      <c r="I748" s="243"/>
      <c r="J748" s="243"/>
      <c r="K748" s="207"/>
      <c r="L748" s="207"/>
      <c r="M748" s="207"/>
      <c r="N748" s="207"/>
      <c r="O748" s="207"/>
      <c r="P748" s="207"/>
      <c r="Q748" s="207"/>
      <c r="R748" s="207"/>
      <c r="S748" s="207"/>
      <c r="T748" s="207"/>
      <c r="U748" s="207"/>
      <c r="V748" s="207"/>
      <c r="W748" s="207"/>
      <c r="X748" s="207"/>
      <c r="Y748" s="207"/>
      <c r="Z748" s="207"/>
      <c r="AA748" s="208"/>
    </row>
    <row r="749" spans="1:27" ht="15.75" customHeight="1">
      <c r="A749" s="242"/>
      <c r="B749" s="243"/>
      <c r="C749" s="244"/>
      <c r="D749" s="243"/>
      <c r="E749" s="243"/>
      <c r="F749" s="243"/>
      <c r="G749" s="243"/>
      <c r="H749" s="243"/>
      <c r="I749" s="243"/>
      <c r="J749" s="243"/>
      <c r="K749" s="207"/>
      <c r="L749" s="207"/>
      <c r="M749" s="207"/>
      <c r="N749" s="207"/>
      <c r="O749" s="207"/>
      <c r="P749" s="207"/>
      <c r="Q749" s="207"/>
      <c r="R749" s="207"/>
      <c r="S749" s="207"/>
      <c r="T749" s="207"/>
      <c r="U749" s="207"/>
      <c r="V749" s="207"/>
      <c r="W749" s="207"/>
      <c r="X749" s="207"/>
      <c r="Y749" s="207"/>
      <c r="Z749" s="207"/>
      <c r="AA749" s="208"/>
    </row>
    <row r="750" spans="1:27" ht="15.75" customHeight="1">
      <c r="A750" s="242"/>
      <c r="B750" s="243"/>
      <c r="C750" s="244"/>
      <c r="D750" s="243"/>
      <c r="E750" s="243"/>
      <c r="F750" s="243"/>
      <c r="G750" s="243"/>
      <c r="H750" s="243"/>
      <c r="I750" s="243"/>
      <c r="J750" s="243"/>
      <c r="K750" s="207"/>
      <c r="L750" s="207"/>
      <c r="M750" s="207"/>
      <c r="N750" s="207"/>
      <c r="O750" s="207"/>
      <c r="P750" s="207"/>
      <c r="Q750" s="207"/>
      <c r="R750" s="207"/>
      <c r="S750" s="207"/>
      <c r="T750" s="207"/>
      <c r="U750" s="207"/>
      <c r="V750" s="207"/>
      <c r="W750" s="207"/>
      <c r="X750" s="207"/>
      <c r="Y750" s="207"/>
      <c r="Z750" s="207"/>
      <c r="AA750" s="208"/>
    </row>
    <row r="751" spans="1:27" ht="15.75" customHeight="1">
      <c r="A751" s="242"/>
      <c r="B751" s="243"/>
      <c r="C751" s="244"/>
      <c r="D751" s="243"/>
      <c r="E751" s="243"/>
      <c r="F751" s="243"/>
      <c r="G751" s="243"/>
      <c r="H751" s="243"/>
      <c r="I751" s="243"/>
      <c r="J751" s="243"/>
      <c r="K751" s="207"/>
      <c r="L751" s="207"/>
      <c r="M751" s="207"/>
      <c r="N751" s="207"/>
      <c r="O751" s="207"/>
      <c r="P751" s="207"/>
      <c r="Q751" s="207"/>
      <c r="R751" s="207"/>
      <c r="S751" s="207"/>
      <c r="T751" s="207"/>
      <c r="U751" s="207"/>
      <c r="V751" s="207"/>
      <c r="W751" s="207"/>
      <c r="X751" s="207"/>
      <c r="Y751" s="207"/>
      <c r="Z751" s="207"/>
      <c r="AA751" s="208"/>
    </row>
    <row r="752" spans="1:27" ht="15.75" customHeight="1">
      <c r="A752" s="242"/>
      <c r="B752" s="243"/>
      <c r="C752" s="244"/>
      <c r="D752" s="243"/>
      <c r="E752" s="243"/>
      <c r="F752" s="243"/>
      <c r="G752" s="243"/>
      <c r="H752" s="243"/>
      <c r="I752" s="243"/>
      <c r="J752" s="243"/>
      <c r="K752" s="207"/>
      <c r="L752" s="207"/>
      <c r="M752" s="207"/>
      <c r="N752" s="207"/>
      <c r="O752" s="207"/>
      <c r="P752" s="207"/>
      <c r="Q752" s="207"/>
      <c r="R752" s="207"/>
      <c r="S752" s="207"/>
      <c r="T752" s="207"/>
      <c r="U752" s="207"/>
      <c r="V752" s="207"/>
      <c r="W752" s="207"/>
      <c r="X752" s="207"/>
      <c r="Y752" s="207"/>
      <c r="Z752" s="207"/>
      <c r="AA752" s="208"/>
    </row>
    <row r="753" spans="1:27" ht="15.75" customHeight="1">
      <c r="A753" s="242"/>
      <c r="B753" s="243"/>
      <c r="C753" s="244"/>
      <c r="D753" s="243"/>
      <c r="E753" s="243"/>
      <c r="F753" s="243"/>
      <c r="G753" s="243"/>
      <c r="H753" s="243"/>
      <c r="I753" s="243"/>
      <c r="J753" s="243"/>
      <c r="K753" s="207"/>
      <c r="L753" s="207"/>
      <c r="M753" s="207"/>
      <c r="N753" s="207"/>
      <c r="O753" s="207"/>
      <c r="P753" s="207"/>
      <c r="Q753" s="207"/>
      <c r="R753" s="207"/>
      <c r="S753" s="207"/>
      <c r="T753" s="207"/>
      <c r="U753" s="207"/>
      <c r="V753" s="207"/>
      <c r="W753" s="207"/>
      <c r="X753" s="207"/>
      <c r="Y753" s="207"/>
      <c r="Z753" s="207"/>
      <c r="AA753" s="208"/>
    </row>
    <row r="754" spans="1:27" ht="15.75" customHeight="1">
      <c r="A754" s="242"/>
      <c r="B754" s="243"/>
      <c r="C754" s="244"/>
      <c r="D754" s="243"/>
      <c r="E754" s="243"/>
      <c r="F754" s="243"/>
      <c r="G754" s="243"/>
      <c r="H754" s="243"/>
      <c r="I754" s="243"/>
      <c r="J754" s="243"/>
      <c r="K754" s="207"/>
      <c r="L754" s="207"/>
      <c r="M754" s="207"/>
      <c r="N754" s="207"/>
      <c r="O754" s="207"/>
      <c r="P754" s="207"/>
      <c r="Q754" s="207"/>
      <c r="R754" s="207"/>
      <c r="S754" s="207"/>
      <c r="T754" s="207"/>
      <c r="U754" s="207"/>
      <c r="V754" s="207"/>
      <c r="W754" s="207"/>
      <c r="X754" s="207"/>
      <c r="Y754" s="207"/>
      <c r="Z754" s="207"/>
      <c r="AA754" s="208"/>
    </row>
    <row r="755" spans="1:27" ht="15.75" customHeight="1">
      <c r="A755" s="242"/>
      <c r="B755" s="243"/>
      <c r="C755" s="244"/>
      <c r="D755" s="243"/>
      <c r="E755" s="243"/>
      <c r="F755" s="243"/>
      <c r="G755" s="243"/>
      <c r="H755" s="243"/>
      <c r="I755" s="243"/>
      <c r="J755" s="243"/>
      <c r="K755" s="207"/>
      <c r="L755" s="207"/>
      <c r="M755" s="207"/>
      <c r="N755" s="207"/>
      <c r="O755" s="207"/>
      <c r="P755" s="207"/>
      <c r="Q755" s="207"/>
      <c r="R755" s="207"/>
      <c r="S755" s="207"/>
      <c r="T755" s="207"/>
      <c r="U755" s="207"/>
      <c r="V755" s="207"/>
      <c r="W755" s="207"/>
      <c r="X755" s="207"/>
      <c r="Y755" s="207"/>
      <c r="Z755" s="207"/>
      <c r="AA755" s="208"/>
    </row>
    <row r="756" spans="1:27" ht="15.75" customHeight="1">
      <c r="A756" s="242"/>
      <c r="B756" s="243"/>
      <c r="C756" s="244"/>
      <c r="D756" s="243"/>
      <c r="E756" s="243"/>
      <c r="F756" s="243"/>
      <c r="G756" s="243"/>
      <c r="H756" s="243"/>
      <c r="I756" s="243"/>
      <c r="J756" s="243"/>
      <c r="K756" s="207"/>
      <c r="L756" s="207"/>
      <c r="M756" s="207"/>
      <c r="N756" s="207"/>
      <c r="O756" s="207"/>
      <c r="P756" s="207"/>
      <c r="Q756" s="207"/>
      <c r="R756" s="207"/>
      <c r="S756" s="207"/>
      <c r="T756" s="207"/>
      <c r="U756" s="207"/>
      <c r="V756" s="207"/>
      <c r="W756" s="207"/>
      <c r="X756" s="207"/>
      <c r="Y756" s="207"/>
      <c r="Z756" s="207"/>
      <c r="AA756" s="208"/>
    </row>
    <row r="757" spans="1:27" ht="15.75" customHeight="1">
      <c r="A757" s="242"/>
      <c r="B757" s="243"/>
      <c r="C757" s="244"/>
      <c r="D757" s="243"/>
      <c r="E757" s="243"/>
      <c r="F757" s="243"/>
      <c r="G757" s="243"/>
      <c r="H757" s="243"/>
      <c r="I757" s="243"/>
      <c r="J757" s="243"/>
      <c r="K757" s="207"/>
      <c r="L757" s="207"/>
      <c r="M757" s="207"/>
      <c r="N757" s="207"/>
      <c r="O757" s="207"/>
      <c r="P757" s="207"/>
      <c r="Q757" s="207"/>
      <c r="R757" s="207"/>
      <c r="S757" s="207"/>
      <c r="T757" s="207"/>
      <c r="U757" s="207"/>
      <c r="V757" s="207"/>
      <c r="W757" s="207"/>
      <c r="X757" s="207"/>
      <c r="Y757" s="207"/>
      <c r="Z757" s="207"/>
      <c r="AA757" s="208"/>
    </row>
    <row r="758" spans="1:27" ht="15.75" customHeight="1">
      <c r="A758" s="242"/>
      <c r="B758" s="243"/>
      <c r="C758" s="244"/>
      <c r="D758" s="243"/>
      <c r="E758" s="243"/>
      <c r="F758" s="243"/>
      <c r="G758" s="243"/>
      <c r="H758" s="243"/>
      <c r="I758" s="243"/>
      <c r="J758" s="243"/>
      <c r="K758" s="207"/>
      <c r="L758" s="207"/>
      <c r="M758" s="207"/>
      <c r="N758" s="207"/>
      <c r="O758" s="207"/>
      <c r="P758" s="207"/>
      <c r="Q758" s="207"/>
      <c r="R758" s="207"/>
      <c r="S758" s="207"/>
      <c r="T758" s="207"/>
      <c r="U758" s="207"/>
      <c r="V758" s="207"/>
      <c r="W758" s="207"/>
      <c r="X758" s="207"/>
      <c r="Y758" s="207"/>
      <c r="Z758" s="207"/>
      <c r="AA758" s="208"/>
    </row>
    <row r="759" spans="1:27" ht="15.75" customHeight="1">
      <c r="A759" s="242"/>
      <c r="B759" s="243"/>
      <c r="C759" s="244"/>
      <c r="D759" s="243"/>
      <c r="E759" s="243"/>
      <c r="F759" s="243"/>
      <c r="G759" s="243"/>
      <c r="H759" s="243"/>
      <c r="I759" s="243"/>
      <c r="J759" s="243"/>
      <c r="K759" s="207"/>
      <c r="L759" s="207"/>
      <c r="M759" s="207"/>
      <c r="N759" s="207"/>
      <c r="O759" s="207"/>
      <c r="P759" s="207"/>
      <c r="Q759" s="207"/>
      <c r="R759" s="207"/>
      <c r="S759" s="207"/>
      <c r="T759" s="207"/>
      <c r="U759" s="207"/>
      <c r="V759" s="207"/>
      <c r="W759" s="207"/>
      <c r="X759" s="207"/>
      <c r="Y759" s="207"/>
      <c r="Z759" s="207"/>
      <c r="AA759" s="208"/>
    </row>
    <row r="760" spans="1:27" ht="15.75" customHeight="1">
      <c r="A760" s="242"/>
      <c r="B760" s="243"/>
      <c r="C760" s="244"/>
      <c r="D760" s="243"/>
      <c r="E760" s="243"/>
      <c r="F760" s="243"/>
      <c r="G760" s="243"/>
      <c r="H760" s="243"/>
      <c r="I760" s="243"/>
      <c r="J760" s="243"/>
      <c r="K760" s="207"/>
      <c r="L760" s="207"/>
      <c r="M760" s="207"/>
      <c r="N760" s="207"/>
      <c r="O760" s="207"/>
      <c r="P760" s="207"/>
      <c r="Q760" s="207"/>
      <c r="R760" s="207"/>
      <c r="S760" s="207"/>
      <c r="T760" s="207"/>
      <c r="U760" s="207"/>
      <c r="V760" s="207"/>
      <c r="W760" s="207"/>
      <c r="X760" s="207"/>
      <c r="Y760" s="207"/>
      <c r="Z760" s="207"/>
      <c r="AA760" s="208"/>
    </row>
    <row r="761" spans="1:27" ht="15.75" customHeight="1">
      <c r="A761" s="242"/>
      <c r="B761" s="243"/>
      <c r="C761" s="244"/>
      <c r="D761" s="243"/>
      <c r="E761" s="243"/>
      <c r="F761" s="243"/>
      <c r="G761" s="243"/>
      <c r="H761" s="243"/>
      <c r="I761" s="243"/>
      <c r="J761" s="243"/>
      <c r="K761" s="207"/>
      <c r="L761" s="207"/>
      <c r="M761" s="207"/>
      <c r="N761" s="207"/>
      <c r="O761" s="207"/>
      <c r="P761" s="207"/>
      <c r="Q761" s="207"/>
      <c r="R761" s="207"/>
      <c r="S761" s="207"/>
      <c r="T761" s="207"/>
      <c r="U761" s="207"/>
      <c r="V761" s="207"/>
      <c r="W761" s="207"/>
      <c r="X761" s="207"/>
      <c r="Y761" s="207"/>
      <c r="Z761" s="207"/>
      <c r="AA761" s="208"/>
    </row>
    <row r="762" spans="1:27" ht="15.75" customHeight="1">
      <c r="A762" s="242"/>
      <c r="B762" s="243"/>
      <c r="C762" s="244"/>
      <c r="D762" s="243"/>
      <c r="E762" s="243"/>
      <c r="F762" s="243"/>
      <c r="G762" s="243"/>
      <c r="H762" s="243"/>
      <c r="I762" s="243"/>
      <c r="J762" s="243"/>
      <c r="K762" s="207"/>
      <c r="L762" s="207"/>
      <c r="M762" s="207"/>
      <c r="N762" s="207"/>
      <c r="O762" s="207"/>
      <c r="P762" s="207"/>
      <c r="Q762" s="207"/>
      <c r="R762" s="207"/>
      <c r="S762" s="207"/>
      <c r="T762" s="207"/>
      <c r="U762" s="207"/>
      <c r="V762" s="207"/>
      <c r="W762" s="207"/>
      <c r="X762" s="207"/>
      <c r="Y762" s="207"/>
      <c r="Z762" s="207"/>
      <c r="AA762" s="208"/>
    </row>
    <row r="763" spans="1:27" ht="15.75" customHeight="1">
      <c r="A763" s="242"/>
      <c r="B763" s="243"/>
      <c r="C763" s="244"/>
      <c r="D763" s="243"/>
      <c r="E763" s="243"/>
      <c r="F763" s="243"/>
      <c r="G763" s="243"/>
      <c r="H763" s="243"/>
      <c r="I763" s="243"/>
      <c r="J763" s="243"/>
      <c r="K763" s="207"/>
      <c r="L763" s="207"/>
      <c r="M763" s="207"/>
      <c r="N763" s="207"/>
      <c r="O763" s="207"/>
      <c r="P763" s="207"/>
      <c r="Q763" s="207"/>
      <c r="R763" s="207"/>
      <c r="S763" s="207"/>
      <c r="T763" s="207"/>
      <c r="U763" s="207"/>
      <c r="V763" s="207"/>
      <c r="W763" s="207"/>
      <c r="X763" s="207"/>
      <c r="Y763" s="207"/>
      <c r="Z763" s="207"/>
      <c r="AA763" s="208"/>
    </row>
    <row r="764" spans="1:27" ht="15.75" customHeight="1">
      <c r="A764" s="242"/>
      <c r="B764" s="243"/>
      <c r="C764" s="244"/>
      <c r="D764" s="243"/>
      <c r="E764" s="243"/>
      <c r="F764" s="243"/>
      <c r="G764" s="243"/>
      <c r="H764" s="243"/>
      <c r="I764" s="243"/>
      <c r="J764" s="243"/>
      <c r="K764" s="207"/>
      <c r="L764" s="207"/>
      <c r="M764" s="207"/>
      <c r="N764" s="207"/>
      <c r="O764" s="207"/>
      <c r="P764" s="207"/>
      <c r="Q764" s="207"/>
      <c r="R764" s="207"/>
      <c r="S764" s="207"/>
      <c r="T764" s="207"/>
      <c r="U764" s="207"/>
      <c r="V764" s="207"/>
      <c r="W764" s="207"/>
      <c r="X764" s="207"/>
      <c r="Y764" s="207"/>
      <c r="Z764" s="207"/>
      <c r="AA764" s="208"/>
    </row>
    <row r="765" spans="1:27" ht="15.75" customHeight="1">
      <c r="A765" s="242"/>
      <c r="B765" s="243"/>
      <c r="C765" s="244"/>
      <c r="D765" s="243"/>
      <c r="E765" s="243"/>
      <c r="F765" s="243"/>
      <c r="G765" s="243"/>
      <c r="H765" s="243"/>
      <c r="I765" s="243"/>
      <c r="J765" s="243"/>
      <c r="K765" s="207"/>
      <c r="L765" s="207"/>
      <c r="M765" s="207"/>
      <c r="N765" s="207"/>
      <c r="O765" s="207"/>
      <c r="P765" s="207"/>
      <c r="Q765" s="207"/>
      <c r="R765" s="207"/>
      <c r="S765" s="207"/>
      <c r="T765" s="207"/>
      <c r="U765" s="207"/>
      <c r="V765" s="207"/>
      <c r="W765" s="207"/>
      <c r="X765" s="207"/>
      <c r="Y765" s="207"/>
      <c r="Z765" s="207"/>
      <c r="AA765" s="208"/>
    </row>
    <row r="766" spans="1:27" ht="15.75" customHeight="1">
      <c r="A766" s="242"/>
      <c r="B766" s="243"/>
      <c r="C766" s="244"/>
      <c r="D766" s="243"/>
      <c r="E766" s="243"/>
      <c r="F766" s="243"/>
      <c r="G766" s="243"/>
      <c r="H766" s="243"/>
      <c r="I766" s="243"/>
      <c r="J766" s="243"/>
      <c r="K766" s="207"/>
      <c r="L766" s="207"/>
      <c r="M766" s="207"/>
      <c r="N766" s="207"/>
      <c r="O766" s="207"/>
      <c r="P766" s="207"/>
      <c r="Q766" s="207"/>
      <c r="R766" s="207"/>
      <c r="S766" s="207"/>
      <c r="T766" s="207"/>
      <c r="U766" s="207"/>
      <c r="V766" s="207"/>
      <c r="W766" s="207"/>
      <c r="X766" s="207"/>
      <c r="Y766" s="207"/>
      <c r="Z766" s="207"/>
      <c r="AA766" s="208"/>
    </row>
    <row r="767" spans="1:27" ht="15.75" customHeight="1">
      <c r="A767" s="242"/>
      <c r="B767" s="243"/>
      <c r="C767" s="244"/>
      <c r="D767" s="243"/>
      <c r="E767" s="243"/>
      <c r="F767" s="243"/>
      <c r="G767" s="243"/>
      <c r="H767" s="243"/>
      <c r="I767" s="243"/>
      <c r="J767" s="243"/>
      <c r="K767" s="207"/>
      <c r="L767" s="207"/>
      <c r="M767" s="207"/>
      <c r="N767" s="207"/>
      <c r="O767" s="207"/>
      <c r="P767" s="207"/>
      <c r="Q767" s="207"/>
      <c r="R767" s="207"/>
      <c r="S767" s="207"/>
      <c r="T767" s="207"/>
      <c r="U767" s="207"/>
      <c r="V767" s="207"/>
      <c r="W767" s="207"/>
      <c r="X767" s="207"/>
      <c r="Y767" s="207"/>
      <c r="Z767" s="207"/>
      <c r="AA767" s="208"/>
    </row>
    <row r="768" spans="1:27" ht="15.75" customHeight="1">
      <c r="A768" s="242"/>
      <c r="B768" s="243"/>
      <c r="C768" s="244"/>
      <c r="D768" s="243"/>
      <c r="E768" s="243"/>
      <c r="F768" s="243"/>
      <c r="G768" s="243"/>
      <c r="H768" s="243"/>
      <c r="I768" s="243"/>
      <c r="J768" s="243"/>
      <c r="K768" s="207"/>
      <c r="L768" s="207"/>
      <c r="M768" s="207"/>
      <c r="N768" s="207"/>
      <c r="O768" s="207"/>
      <c r="P768" s="207"/>
      <c r="Q768" s="207"/>
      <c r="R768" s="207"/>
      <c r="S768" s="207"/>
      <c r="T768" s="207"/>
      <c r="U768" s="207"/>
      <c r="V768" s="207"/>
      <c r="W768" s="207"/>
      <c r="X768" s="207"/>
      <c r="Y768" s="207"/>
      <c r="Z768" s="207"/>
      <c r="AA768" s="208"/>
    </row>
    <row r="769" spans="1:27" ht="15.75" customHeight="1">
      <c r="A769" s="242"/>
      <c r="B769" s="243"/>
      <c r="C769" s="244"/>
      <c r="D769" s="243"/>
      <c r="E769" s="243"/>
      <c r="F769" s="243"/>
      <c r="G769" s="243"/>
      <c r="H769" s="243"/>
      <c r="I769" s="243"/>
      <c r="J769" s="243"/>
      <c r="K769" s="207"/>
      <c r="L769" s="207"/>
      <c r="M769" s="207"/>
      <c r="N769" s="207"/>
      <c r="O769" s="207"/>
      <c r="P769" s="207"/>
      <c r="Q769" s="207"/>
      <c r="R769" s="207"/>
      <c r="S769" s="207"/>
      <c r="T769" s="207"/>
      <c r="U769" s="207"/>
      <c r="V769" s="207"/>
      <c r="W769" s="207"/>
      <c r="X769" s="207"/>
      <c r="Y769" s="207"/>
      <c r="Z769" s="207"/>
      <c r="AA769" s="208"/>
    </row>
    <row r="770" spans="1:27" ht="15.75" customHeight="1">
      <c r="A770" s="242"/>
      <c r="B770" s="243"/>
      <c r="C770" s="244"/>
      <c r="D770" s="243"/>
      <c r="E770" s="243"/>
      <c r="F770" s="243"/>
      <c r="G770" s="243"/>
      <c r="H770" s="243"/>
      <c r="I770" s="243"/>
      <c r="J770" s="243"/>
      <c r="K770" s="207"/>
      <c r="L770" s="207"/>
      <c r="M770" s="207"/>
      <c r="N770" s="207"/>
      <c r="O770" s="207"/>
      <c r="P770" s="207"/>
      <c r="Q770" s="207"/>
      <c r="R770" s="207"/>
      <c r="S770" s="207"/>
      <c r="T770" s="207"/>
      <c r="U770" s="207"/>
      <c r="V770" s="207"/>
      <c r="W770" s="207"/>
      <c r="X770" s="207"/>
      <c r="Y770" s="207"/>
      <c r="Z770" s="207"/>
      <c r="AA770" s="208"/>
    </row>
    <row r="771" spans="1:27" ht="15.75" customHeight="1">
      <c r="A771" s="242"/>
      <c r="B771" s="243"/>
      <c r="C771" s="244"/>
      <c r="D771" s="243"/>
      <c r="E771" s="243"/>
      <c r="F771" s="243"/>
      <c r="G771" s="243"/>
      <c r="H771" s="243"/>
      <c r="I771" s="243"/>
      <c r="J771" s="243"/>
      <c r="K771" s="207"/>
      <c r="L771" s="207"/>
      <c r="M771" s="207"/>
      <c r="N771" s="207"/>
      <c r="O771" s="207"/>
      <c r="P771" s="207"/>
      <c r="Q771" s="207"/>
      <c r="R771" s="207"/>
      <c r="S771" s="207"/>
      <c r="T771" s="207"/>
      <c r="U771" s="207"/>
      <c r="V771" s="207"/>
      <c r="W771" s="207"/>
      <c r="X771" s="207"/>
      <c r="Y771" s="207"/>
      <c r="Z771" s="207"/>
      <c r="AA771" s="208"/>
    </row>
    <row r="772" spans="1:27" ht="15.75" customHeight="1">
      <c r="A772" s="242"/>
      <c r="B772" s="243"/>
      <c r="C772" s="244"/>
      <c r="D772" s="243"/>
      <c r="E772" s="243"/>
      <c r="F772" s="243"/>
      <c r="G772" s="243"/>
      <c r="H772" s="243"/>
      <c r="I772" s="243"/>
      <c r="J772" s="243"/>
      <c r="K772" s="207"/>
      <c r="L772" s="207"/>
      <c r="M772" s="207"/>
      <c r="N772" s="207"/>
      <c r="O772" s="207"/>
      <c r="P772" s="207"/>
      <c r="Q772" s="207"/>
      <c r="R772" s="207"/>
      <c r="S772" s="207"/>
      <c r="T772" s="207"/>
      <c r="U772" s="207"/>
      <c r="V772" s="207"/>
      <c r="W772" s="207"/>
      <c r="X772" s="207"/>
      <c r="Y772" s="207"/>
      <c r="Z772" s="207"/>
      <c r="AA772" s="208"/>
    </row>
    <row r="773" spans="1:27" ht="15.75" customHeight="1">
      <c r="A773" s="242"/>
      <c r="B773" s="243"/>
      <c r="C773" s="244"/>
      <c r="D773" s="243"/>
      <c r="E773" s="243"/>
      <c r="F773" s="243"/>
      <c r="G773" s="243"/>
      <c r="H773" s="243"/>
      <c r="I773" s="243"/>
      <c r="J773" s="243"/>
      <c r="K773" s="207"/>
      <c r="L773" s="207"/>
      <c r="M773" s="207"/>
      <c r="N773" s="207"/>
      <c r="O773" s="207"/>
      <c r="P773" s="207"/>
      <c r="Q773" s="207"/>
      <c r="R773" s="207"/>
      <c r="S773" s="207"/>
      <c r="T773" s="207"/>
      <c r="U773" s="207"/>
      <c r="V773" s="207"/>
      <c r="W773" s="207"/>
      <c r="X773" s="207"/>
      <c r="Y773" s="207"/>
      <c r="Z773" s="207"/>
      <c r="AA773" s="208"/>
    </row>
    <row r="774" spans="1:27" ht="15.75" customHeight="1">
      <c r="A774" s="242"/>
      <c r="B774" s="243"/>
      <c r="C774" s="244"/>
      <c r="D774" s="243"/>
      <c r="E774" s="243"/>
      <c r="F774" s="243"/>
      <c r="G774" s="243"/>
      <c r="H774" s="243"/>
      <c r="I774" s="243"/>
      <c r="J774" s="243"/>
      <c r="K774" s="207"/>
      <c r="L774" s="207"/>
      <c r="M774" s="207"/>
      <c r="N774" s="207"/>
      <c r="O774" s="207"/>
      <c r="P774" s="207"/>
      <c r="Q774" s="207"/>
      <c r="R774" s="207"/>
      <c r="S774" s="207"/>
      <c r="T774" s="207"/>
      <c r="U774" s="207"/>
      <c r="V774" s="207"/>
      <c r="W774" s="207"/>
      <c r="X774" s="207"/>
      <c r="Y774" s="207"/>
      <c r="Z774" s="207"/>
      <c r="AA774" s="208"/>
    </row>
    <row r="775" spans="1:27" ht="15.75" customHeight="1">
      <c r="A775" s="242"/>
      <c r="B775" s="243"/>
      <c r="C775" s="244"/>
      <c r="D775" s="243"/>
      <c r="E775" s="243"/>
      <c r="F775" s="243"/>
      <c r="G775" s="243"/>
      <c r="H775" s="243"/>
      <c r="I775" s="243"/>
      <c r="J775" s="243"/>
      <c r="K775" s="207"/>
      <c r="L775" s="207"/>
      <c r="M775" s="207"/>
      <c r="N775" s="207"/>
      <c r="O775" s="207"/>
      <c r="P775" s="207"/>
      <c r="Q775" s="207"/>
      <c r="R775" s="207"/>
      <c r="S775" s="207"/>
      <c r="T775" s="207"/>
      <c r="U775" s="207"/>
      <c r="V775" s="207"/>
      <c r="W775" s="207"/>
      <c r="X775" s="207"/>
      <c r="Y775" s="207"/>
      <c r="Z775" s="207"/>
      <c r="AA775" s="208"/>
    </row>
    <row r="776" spans="1:27" ht="15.75" customHeight="1">
      <c r="A776" s="242"/>
      <c r="B776" s="243"/>
      <c r="C776" s="244"/>
      <c r="D776" s="243"/>
      <c r="E776" s="243"/>
      <c r="F776" s="243"/>
      <c r="G776" s="243"/>
      <c r="H776" s="243"/>
      <c r="I776" s="243"/>
      <c r="J776" s="243"/>
      <c r="K776" s="207"/>
      <c r="L776" s="207"/>
      <c r="M776" s="207"/>
      <c r="N776" s="207"/>
      <c r="O776" s="207"/>
      <c r="P776" s="207"/>
      <c r="Q776" s="207"/>
      <c r="R776" s="207"/>
      <c r="S776" s="207"/>
      <c r="T776" s="207"/>
      <c r="U776" s="207"/>
      <c r="V776" s="207"/>
      <c r="W776" s="207"/>
      <c r="X776" s="207"/>
      <c r="Y776" s="207"/>
      <c r="Z776" s="207"/>
      <c r="AA776" s="208"/>
    </row>
    <row r="777" spans="1:27" ht="15.75" customHeight="1">
      <c r="A777" s="242"/>
      <c r="B777" s="243"/>
      <c r="C777" s="244"/>
      <c r="D777" s="243"/>
      <c r="E777" s="243"/>
      <c r="F777" s="243"/>
      <c r="G777" s="243"/>
      <c r="H777" s="243"/>
      <c r="I777" s="243"/>
      <c r="J777" s="243"/>
      <c r="K777" s="207"/>
      <c r="L777" s="207"/>
      <c r="M777" s="207"/>
      <c r="N777" s="207"/>
      <c r="O777" s="207"/>
      <c r="P777" s="207"/>
      <c r="Q777" s="207"/>
      <c r="R777" s="207"/>
      <c r="S777" s="207"/>
      <c r="T777" s="207"/>
      <c r="U777" s="207"/>
      <c r="V777" s="207"/>
      <c r="W777" s="207"/>
      <c r="X777" s="207"/>
      <c r="Y777" s="207"/>
      <c r="Z777" s="207"/>
      <c r="AA777" s="208"/>
    </row>
    <row r="778" spans="1:27" ht="15.75" customHeight="1">
      <c r="A778" s="242"/>
      <c r="B778" s="243"/>
      <c r="C778" s="244"/>
      <c r="D778" s="243"/>
      <c r="E778" s="243"/>
      <c r="F778" s="243"/>
      <c r="G778" s="243"/>
      <c r="H778" s="243"/>
      <c r="I778" s="243"/>
      <c r="J778" s="243"/>
      <c r="K778" s="207"/>
      <c r="L778" s="207"/>
      <c r="M778" s="207"/>
      <c r="N778" s="207"/>
      <c r="O778" s="207"/>
      <c r="P778" s="207"/>
      <c r="Q778" s="207"/>
      <c r="R778" s="207"/>
      <c r="S778" s="207"/>
      <c r="T778" s="207"/>
      <c r="U778" s="207"/>
      <c r="V778" s="207"/>
      <c r="W778" s="207"/>
      <c r="X778" s="207"/>
      <c r="Y778" s="207"/>
      <c r="Z778" s="207"/>
      <c r="AA778" s="208"/>
    </row>
    <row r="779" spans="1:27" ht="15.75" customHeight="1">
      <c r="A779" s="242"/>
      <c r="B779" s="243"/>
      <c r="C779" s="244"/>
      <c r="D779" s="243"/>
      <c r="E779" s="243"/>
      <c r="F779" s="243"/>
      <c r="G779" s="243"/>
      <c r="H779" s="243"/>
      <c r="I779" s="243"/>
      <c r="J779" s="243"/>
      <c r="K779" s="207"/>
      <c r="L779" s="207"/>
      <c r="M779" s="207"/>
      <c r="N779" s="207"/>
      <c r="O779" s="207"/>
      <c r="P779" s="207"/>
      <c r="Q779" s="207"/>
      <c r="R779" s="207"/>
      <c r="S779" s="207"/>
      <c r="T779" s="207"/>
      <c r="U779" s="207"/>
      <c r="V779" s="207"/>
      <c r="W779" s="207"/>
      <c r="X779" s="207"/>
      <c r="Y779" s="207"/>
      <c r="Z779" s="207"/>
      <c r="AA779" s="208"/>
    </row>
    <row r="780" spans="1:27" ht="15.75" customHeight="1">
      <c r="A780" s="242"/>
      <c r="B780" s="243"/>
      <c r="C780" s="244"/>
      <c r="D780" s="243"/>
      <c r="E780" s="243"/>
      <c r="F780" s="243"/>
      <c r="G780" s="243"/>
      <c r="H780" s="243"/>
      <c r="I780" s="243"/>
      <c r="J780" s="243"/>
      <c r="K780" s="207"/>
      <c r="L780" s="207"/>
      <c r="M780" s="207"/>
      <c r="N780" s="207"/>
      <c r="O780" s="207"/>
      <c r="P780" s="207"/>
      <c r="Q780" s="207"/>
      <c r="R780" s="207"/>
      <c r="S780" s="207"/>
      <c r="T780" s="207"/>
      <c r="U780" s="207"/>
      <c r="V780" s="207"/>
      <c r="W780" s="207"/>
      <c r="X780" s="207"/>
      <c r="Y780" s="207"/>
      <c r="Z780" s="207"/>
      <c r="AA780" s="208"/>
    </row>
    <row r="781" spans="1:27" ht="15.75" customHeight="1">
      <c r="A781" s="242"/>
      <c r="B781" s="243"/>
      <c r="C781" s="244"/>
      <c r="D781" s="243"/>
      <c r="E781" s="243"/>
      <c r="F781" s="243"/>
      <c r="G781" s="243"/>
      <c r="H781" s="243"/>
      <c r="I781" s="243"/>
      <c r="J781" s="243"/>
      <c r="K781" s="207"/>
      <c r="L781" s="207"/>
      <c r="M781" s="207"/>
      <c r="N781" s="207"/>
      <c r="O781" s="207"/>
      <c r="P781" s="207"/>
      <c r="Q781" s="207"/>
      <c r="R781" s="207"/>
      <c r="S781" s="207"/>
      <c r="T781" s="207"/>
      <c r="U781" s="207"/>
      <c r="V781" s="207"/>
      <c r="W781" s="207"/>
      <c r="X781" s="207"/>
      <c r="Y781" s="207"/>
      <c r="Z781" s="207"/>
      <c r="AA781" s="208"/>
    </row>
    <row r="782" spans="1:27" ht="15.75" customHeight="1">
      <c r="A782" s="242"/>
      <c r="B782" s="243"/>
      <c r="C782" s="244"/>
      <c r="D782" s="243"/>
      <c r="E782" s="243"/>
      <c r="F782" s="243"/>
      <c r="G782" s="243"/>
      <c r="H782" s="243"/>
      <c r="I782" s="243"/>
      <c r="J782" s="243"/>
      <c r="K782" s="207"/>
      <c r="L782" s="207"/>
      <c r="M782" s="207"/>
      <c r="N782" s="207"/>
      <c r="O782" s="207"/>
      <c r="P782" s="207"/>
      <c r="Q782" s="207"/>
      <c r="R782" s="207"/>
      <c r="S782" s="207"/>
      <c r="T782" s="207"/>
      <c r="U782" s="207"/>
      <c r="V782" s="207"/>
      <c r="W782" s="207"/>
      <c r="X782" s="207"/>
      <c r="Y782" s="207"/>
      <c r="Z782" s="207"/>
      <c r="AA782" s="208"/>
    </row>
    <row r="783" spans="1:27" ht="15.75" customHeight="1">
      <c r="A783" s="242"/>
      <c r="B783" s="243"/>
      <c r="C783" s="244"/>
      <c r="D783" s="243"/>
      <c r="E783" s="243"/>
      <c r="F783" s="243"/>
      <c r="G783" s="243"/>
      <c r="H783" s="243"/>
      <c r="I783" s="243"/>
      <c r="J783" s="243"/>
      <c r="K783" s="207"/>
      <c r="L783" s="207"/>
      <c r="M783" s="207"/>
      <c r="N783" s="207"/>
      <c r="O783" s="207"/>
      <c r="P783" s="207"/>
      <c r="Q783" s="207"/>
      <c r="R783" s="207"/>
      <c r="S783" s="207"/>
      <c r="T783" s="207"/>
      <c r="U783" s="207"/>
      <c r="V783" s="207"/>
      <c r="W783" s="207"/>
      <c r="X783" s="207"/>
      <c r="Y783" s="207"/>
      <c r="Z783" s="207"/>
      <c r="AA783" s="208"/>
    </row>
    <row r="784" spans="1:27" ht="15.75" customHeight="1">
      <c r="A784" s="242"/>
      <c r="B784" s="243"/>
      <c r="C784" s="244"/>
      <c r="D784" s="243"/>
      <c r="E784" s="243"/>
      <c r="F784" s="243"/>
      <c r="G784" s="243"/>
      <c r="H784" s="243"/>
      <c r="I784" s="243"/>
      <c r="J784" s="243"/>
      <c r="K784" s="207"/>
      <c r="L784" s="207"/>
      <c r="M784" s="207"/>
      <c r="N784" s="207"/>
      <c r="O784" s="207"/>
      <c r="P784" s="207"/>
      <c r="Q784" s="207"/>
      <c r="R784" s="207"/>
      <c r="S784" s="207"/>
      <c r="T784" s="207"/>
      <c r="U784" s="207"/>
      <c r="V784" s="207"/>
      <c r="W784" s="207"/>
      <c r="X784" s="207"/>
      <c r="Y784" s="207"/>
      <c r="Z784" s="207"/>
      <c r="AA784" s="208"/>
    </row>
    <row r="785" spans="1:27" ht="15.75" customHeight="1">
      <c r="A785" s="242"/>
      <c r="B785" s="243"/>
      <c r="C785" s="244"/>
      <c r="D785" s="243"/>
      <c r="E785" s="243"/>
      <c r="F785" s="243"/>
      <c r="G785" s="243"/>
      <c r="H785" s="243"/>
      <c r="I785" s="243"/>
      <c r="J785" s="243"/>
      <c r="K785" s="207"/>
      <c r="L785" s="207"/>
      <c r="M785" s="207"/>
      <c r="N785" s="207"/>
      <c r="O785" s="207"/>
      <c r="P785" s="207"/>
      <c r="Q785" s="207"/>
      <c r="R785" s="207"/>
      <c r="S785" s="207"/>
      <c r="T785" s="207"/>
      <c r="U785" s="207"/>
      <c r="V785" s="207"/>
      <c r="W785" s="207"/>
      <c r="X785" s="207"/>
      <c r="Y785" s="207"/>
      <c r="Z785" s="207"/>
      <c r="AA785" s="208"/>
    </row>
    <row r="786" spans="1:27" ht="15.75" customHeight="1">
      <c r="A786" s="242"/>
      <c r="B786" s="243"/>
      <c r="C786" s="244"/>
      <c r="D786" s="243"/>
      <c r="E786" s="243"/>
      <c r="F786" s="243"/>
      <c r="G786" s="243"/>
      <c r="H786" s="243"/>
      <c r="I786" s="243"/>
      <c r="J786" s="243"/>
      <c r="K786" s="207"/>
      <c r="L786" s="207"/>
      <c r="M786" s="207"/>
      <c r="N786" s="207"/>
      <c r="O786" s="207"/>
      <c r="P786" s="207"/>
      <c r="Q786" s="207"/>
      <c r="R786" s="207"/>
      <c r="S786" s="207"/>
      <c r="T786" s="207"/>
      <c r="U786" s="207"/>
      <c r="V786" s="207"/>
      <c r="W786" s="207"/>
      <c r="X786" s="207"/>
      <c r="Y786" s="207"/>
      <c r="Z786" s="207"/>
      <c r="AA786" s="208"/>
    </row>
    <row r="787" spans="1:27" ht="15.75" customHeight="1">
      <c r="A787" s="242"/>
      <c r="B787" s="243"/>
      <c r="C787" s="244"/>
      <c r="D787" s="243"/>
      <c r="E787" s="243"/>
      <c r="F787" s="243"/>
      <c r="G787" s="243"/>
      <c r="H787" s="243"/>
      <c r="I787" s="243"/>
      <c r="J787" s="243"/>
      <c r="K787" s="207"/>
      <c r="L787" s="207"/>
      <c r="M787" s="207"/>
      <c r="N787" s="207"/>
      <c r="O787" s="207"/>
      <c r="P787" s="207"/>
      <c r="Q787" s="207"/>
      <c r="R787" s="207"/>
      <c r="S787" s="207"/>
      <c r="T787" s="207"/>
      <c r="U787" s="207"/>
      <c r="V787" s="207"/>
      <c r="W787" s="207"/>
      <c r="X787" s="207"/>
      <c r="Y787" s="207"/>
      <c r="Z787" s="207"/>
      <c r="AA787" s="208"/>
    </row>
    <row r="788" spans="1:27" ht="15.75" customHeight="1">
      <c r="A788" s="242"/>
      <c r="B788" s="243"/>
      <c r="C788" s="244"/>
      <c r="D788" s="243"/>
      <c r="E788" s="243"/>
      <c r="F788" s="243"/>
      <c r="G788" s="243"/>
      <c r="H788" s="243"/>
      <c r="I788" s="243"/>
      <c r="J788" s="243"/>
      <c r="K788" s="207"/>
      <c r="L788" s="207"/>
      <c r="M788" s="207"/>
      <c r="N788" s="207"/>
      <c r="O788" s="207"/>
      <c r="P788" s="207"/>
      <c r="Q788" s="207"/>
      <c r="R788" s="207"/>
      <c r="S788" s="207"/>
      <c r="T788" s="207"/>
      <c r="U788" s="207"/>
      <c r="V788" s="207"/>
      <c r="W788" s="207"/>
      <c r="X788" s="207"/>
      <c r="Y788" s="207"/>
      <c r="Z788" s="207"/>
      <c r="AA788" s="208"/>
    </row>
    <row r="789" spans="1:27" ht="15.75" customHeight="1">
      <c r="A789" s="242"/>
      <c r="B789" s="243"/>
      <c r="C789" s="244"/>
      <c r="D789" s="243"/>
      <c r="E789" s="243"/>
      <c r="F789" s="243"/>
      <c r="G789" s="243"/>
      <c r="H789" s="243"/>
      <c r="I789" s="243"/>
      <c r="J789" s="243"/>
      <c r="K789" s="207"/>
      <c r="L789" s="207"/>
      <c r="M789" s="207"/>
      <c r="N789" s="207"/>
      <c r="O789" s="207"/>
      <c r="P789" s="207"/>
      <c r="Q789" s="207"/>
      <c r="R789" s="207"/>
      <c r="S789" s="207"/>
      <c r="T789" s="207"/>
      <c r="U789" s="207"/>
      <c r="V789" s="207"/>
      <c r="W789" s="207"/>
      <c r="X789" s="207"/>
      <c r="Y789" s="207"/>
      <c r="Z789" s="207"/>
      <c r="AA789" s="208"/>
    </row>
    <row r="790" spans="1:27" ht="15.75" customHeight="1">
      <c r="A790" s="242"/>
      <c r="B790" s="243"/>
      <c r="C790" s="244"/>
      <c r="D790" s="243"/>
      <c r="E790" s="243"/>
      <c r="F790" s="243"/>
      <c r="G790" s="243"/>
      <c r="H790" s="243"/>
      <c r="I790" s="243"/>
      <c r="J790" s="243"/>
      <c r="K790" s="207"/>
      <c r="L790" s="207"/>
      <c r="M790" s="207"/>
      <c r="N790" s="207"/>
      <c r="O790" s="207"/>
      <c r="P790" s="207"/>
      <c r="Q790" s="207"/>
      <c r="R790" s="207"/>
      <c r="S790" s="207"/>
      <c r="T790" s="207"/>
      <c r="U790" s="207"/>
      <c r="V790" s="207"/>
      <c r="W790" s="207"/>
      <c r="X790" s="207"/>
      <c r="Y790" s="207"/>
      <c r="Z790" s="207"/>
      <c r="AA790" s="208"/>
    </row>
    <row r="791" spans="1:27" ht="15.75" customHeight="1">
      <c r="A791" s="242"/>
      <c r="B791" s="243"/>
      <c r="C791" s="244"/>
      <c r="D791" s="243"/>
      <c r="E791" s="243"/>
      <c r="F791" s="243"/>
      <c r="G791" s="243"/>
      <c r="H791" s="243"/>
      <c r="I791" s="243"/>
      <c r="J791" s="243"/>
      <c r="K791" s="207"/>
      <c r="L791" s="207"/>
      <c r="M791" s="207"/>
      <c r="N791" s="207"/>
      <c r="O791" s="207"/>
      <c r="P791" s="207"/>
      <c r="Q791" s="207"/>
      <c r="R791" s="207"/>
      <c r="S791" s="207"/>
      <c r="T791" s="207"/>
      <c r="U791" s="207"/>
      <c r="V791" s="207"/>
      <c r="W791" s="207"/>
      <c r="X791" s="207"/>
      <c r="Y791" s="207"/>
      <c r="Z791" s="207"/>
      <c r="AA791" s="208"/>
    </row>
    <row r="792" spans="1:27" ht="15.75" customHeight="1">
      <c r="A792" s="242"/>
      <c r="B792" s="243"/>
      <c r="C792" s="244"/>
      <c r="D792" s="243"/>
      <c r="E792" s="243"/>
      <c r="F792" s="243"/>
      <c r="G792" s="243"/>
      <c r="H792" s="243"/>
      <c r="I792" s="243"/>
      <c r="J792" s="243"/>
      <c r="K792" s="207"/>
      <c r="L792" s="207"/>
      <c r="M792" s="207"/>
      <c r="N792" s="207"/>
      <c r="O792" s="207"/>
      <c r="P792" s="207"/>
      <c r="Q792" s="207"/>
      <c r="R792" s="207"/>
      <c r="S792" s="207"/>
      <c r="T792" s="207"/>
      <c r="U792" s="207"/>
      <c r="V792" s="207"/>
      <c r="W792" s="207"/>
      <c r="X792" s="207"/>
      <c r="Y792" s="207"/>
      <c r="Z792" s="207"/>
      <c r="AA792" s="208"/>
    </row>
    <row r="793" spans="1:27" ht="15.75" customHeight="1">
      <c r="A793" s="242"/>
      <c r="B793" s="243"/>
      <c r="C793" s="244"/>
      <c r="D793" s="243"/>
      <c r="E793" s="243"/>
      <c r="F793" s="243"/>
      <c r="G793" s="243"/>
      <c r="H793" s="243"/>
      <c r="I793" s="243"/>
      <c r="J793" s="243"/>
      <c r="K793" s="207"/>
      <c r="L793" s="207"/>
      <c r="M793" s="207"/>
      <c r="N793" s="207"/>
      <c r="O793" s="207"/>
      <c r="P793" s="207"/>
      <c r="Q793" s="207"/>
      <c r="R793" s="207"/>
      <c r="S793" s="207"/>
      <c r="T793" s="207"/>
      <c r="U793" s="207"/>
      <c r="V793" s="207"/>
      <c r="W793" s="207"/>
      <c r="X793" s="207"/>
      <c r="Y793" s="207"/>
      <c r="Z793" s="207"/>
      <c r="AA793" s="208"/>
    </row>
    <row r="794" spans="1:27" ht="15.75" customHeight="1">
      <c r="A794" s="242"/>
      <c r="B794" s="243"/>
      <c r="C794" s="244"/>
      <c r="D794" s="243"/>
      <c r="E794" s="243"/>
      <c r="F794" s="243"/>
      <c r="G794" s="243"/>
      <c r="H794" s="243"/>
      <c r="I794" s="243"/>
      <c r="J794" s="243"/>
      <c r="K794" s="207"/>
      <c r="L794" s="207"/>
      <c r="M794" s="207"/>
      <c r="N794" s="207"/>
      <c r="O794" s="207"/>
      <c r="P794" s="207"/>
      <c r="Q794" s="207"/>
      <c r="R794" s="207"/>
      <c r="S794" s="207"/>
      <c r="T794" s="207"/>
      <c r="U794" s="207"/>
      <c r="V794" s="207"/>
      <c r="W794" s="207"/>
      <c r="X794" s="207"/>
      <c r="Y794" s="207"/>
      <c r="Z794" s="207"/>
      <c r="AA794" s="208"/>
    </row>
    <row r="795" spans="1:27" ht="15.75" customHeight="1">
      <c r="A795" s="242"/>
      <c r="B795" s="243"/>
      <c r="C795" s="244"/>
      <c r="D795" s="243"/>
      <c r="E795" s="243"/>
      <c r="F795" s="243"/>
      <c r="G795" s="243"/>
      <c r="H795" s="243"/>
      <c r="I795" s="243"/>
      <c r="J795" s="243"/>
      <c r="K795" s="207"/>
      <c r="L795" s="207"/>
      <c r="M795" s="207"/>
      <c r="N795" s="207"/>
      <c r="O795" s="207"/>
      <c r="P795" s="207"/>
      <c r="Q795" s="207"/>
      <c r="R795" s="207"/>
      <c r="S795" s="207"/>
      <c r="T795" s="207"/>
      <c r="U795" s="207"/>
      <c r="V795" s="207"/>
      <c r="W795" s="207"/>
      <c r="X795" s="207"/>
      <c r="Y795" s="207"/>
      <c r="Z795" s="207"/>
      <c r="AA795" s="208"/>
    </row>
    <row r="796" spans="1:27" ht="15.75" customHeight="1">
      <c r="A796" s="242"/>
      <c r="B796" s="243"/>
      <c r="C796" s="244"/>
      <c r="D796" s="243"/>
      <c r="E796" s="243"/>
      <c r="F796" s="243"/>
      <c r="G796" s="243"/>
      <c r="H796" s="243"/>
      <c r="I796" s="243"/>
      <c r="J796" s="243"/>
      <c r="K796" s="207"/>
      <c r="L796" s="207"/>
      <c r="M796" s="207"/>
      <c r="N796" s="207"/>
      <c r="O796" s="207"/>
      <c r="P796" s="207"/>
      <c r="Q796" s="207"/>
      <c r="R796" s="207"/>
      <c r="S796" s="207"/>
      <c r="T796" s="207"/>
      <c r="U796" s="207"/>
      <c r="V796" s="207"/>
      <c r="W796" s="207"/>
      <c r="X796" s="207"/>
      <c r="Y796" s="207"/>
      <c r="Z796" s="207"/>
      <c r="AA796" s="208"/>
    </row>
    <row r="797" spans="1:27" ht="15.75" customHeight="1">
      <c r="A797" s="242"/>
      <c r="B797" s="243"/>
      <c r="C797" s="244"/>
      <c r="D797" s="243"/>
      <c r="E797" s="243"/>
      <c r="F797" s="243"/>
      <c r="G797" s="243"/>
      <c r="H797" s="243"/>
      <c r="I797" s="243"/>
      <c r="J797" s="243"/>
      <c r="K797" s="207"/>
      <c r="L797" s="207"/>
      <c r="M797" s="207"/>
      <c r="N797" s="207"/>
      <c r="O797" s="207"/>
      <c r="P797" s="207"/>
      <c r="Q797" s="207"/>
      <c r="R797" s="207"/>
      <c r="S797" s="207"/>
      <c r="T797" s="207"/>
      <c r="U797" s="207"/>
      <c r="V797" s="207"/>
      <c r="W797" s="207"/>
      <c r="X797" s="207"/>
      <c r="Y797" s="207"/>
      <c r="Z797" s="207"/>
      <c r="AA797" s="208"/>
    </row>
    <row r="798" spans="1:27" ht="15.75" customHeight="1">
      <c r="A798" s="242"/>
      <c r="B798" s="243"/>
      <c r="C798" s="244"/>
      <c r="D798" s="243"/>
      <c r="E798" s="243"/>
      <c r="F798" s="243"/>
      <c r="G798" s="243"/>
      <c r="H798" s="243"/>
      <c r="I798" s="243"/>
      <c r="J798" s="243"/>
      <c r="K798" s="207"/>
      <c r="L798" s="207"/>
      <c r="M798" s="207"/>
      <c r="N798" s="207"/>
      <c r="O798" s="207"/>
      <c r="P798" s="207"/>
      <c r="Q798" s="207"/>
      <c r="R798" s="207"/>
      <c r="S798" s="207"/>
      <c r="T798" s="207"/>
      <c r="U798" s="207"/>
      <c r="V798" s="207"/>
      <c r="W798" s="207"/>
      <c r="X798" s="207"/>
      <c r="Y798" s="207"/>
      <c r="Z798" s="207"/>
      <c r="AA798" s="208"/>
    </row>
    <row r="799" spans="1:27" ht="15.75" customHeight="1">
      <c r="A799" s="242"/>
      <c r="B799" s="243"/>
      <c r="C799" s="244"/>
      <c r="D799" s="243"/>
      <c r="E799" s="243"/>
      <c r="F799" s="243"/>
      <c r="G799" s="243"/>
      <c r="H799" s="243"/>
      <c r="I799" s="243"/>
      <c r="J799" s="243"/>
      <c r="K799" s="207"/>
      <c r="L799" s="207"/>
      <c r="M799" s="207"/>
      <c r="N799" s="207"/>
      <c r="O799" s="207"/>
      <c r="P799" s="207"/>
      <c r="Q799" s="207"/>
      <c r="R799" s="207"/>
      <c r="S799" s="207"/>
      <c r="T799" s="207"/>
      <c r="U799" s="207"/>
      <c r="V799" s="207"/>
      <c r="W799" s="207"/>
      <c r="X799" s="207"/>
      <c r="Y799" s="207"/>
      <c r="Z799" s="207"/>
      <c r="AA799" s="208"/>
    </row>
    <row r="800" spans="1:27" ht="15.75" customHeight="1">
      <c r="A800" s="242"/>
      <c r="B800" s="243"/>
      <c r="C800" s="244"/>
      <c r="D800" s="243"/>
      <c r="E800" s="243"/>
      <c r="F800" s="243"/>
      <c r="G800" s="243"/>
      <c r="H800" s="243"/>
      <c r="I800" s="243"/>
      <c r="J800" s="243"/>
      <c r="K800" s="207"/>
      <c r="L800" s="207"/>
      <c r="M800" s="207"/>
      <c r="N800" s="207"/>
      <c r="O800" s="207"/>
      <c r="P800" s="207"/>
      <c r="Q800" s="207"/>
      <c r="R800" s="207"/>
      <c r="S800" s="207"/>
      <c r="T800" s="207"/>
      <c r="U800" s="207"/>
      <c r="V800" s="207"/>
      <c r="W800" s="207"/>
      <c r="X800" s="207"/>
      <c r="Y800" s="207"/>
      <c r="Z800" s="207"/>
      <c r="AA800" s="208"/>
    </row>
    <row r="801" spans="1:27" ht="15.75" customHeight="1">
      <c r="A801" s="242"/>
      <c r="B801" s="243"/>
      <c r="C801" s="244"/>
      <c r="D801" s="243"/>
      <c r="E801" s="243"/>
      <c r="F801" s="243"/>
      <c r="G801" s="243"/>
      <c r="H801" s="243"/>
      <c r="I801" s="243"/>
      <c r="J801" s="243"/>
      <c r="K801" s="207"/>
      <c r="L801" s="207"/>
      <c r="M801" s="207"/>
      <c r="N801" s="207"/>
      <c r="O801" s="207"/>
      <c r="P801" s="207"/>
      <c r="Q801" s="207"/>
      <c r="R801" s="207"/>
      <c r="S801" s="207"/>
      <c r="T801" s="207"/>
      <c r="U801" s="207"/>
      <c r="V801" s="207"/>
      <c r="W801" s="207"/>
      <c r="X801" s="207"/>
      <c r="Y801" s="207"/>
      <c r="Z801" s="207"/>
      <c r="AA801" s="208"/>
    </row>
    <row r="802" spans="1:27" ht="15.75" customHeight="1">
      <c r="A802" s="242"/>
      <c r="B802" s="243"/>
      <c r="C802" s="244"/>
      <c r="D802" s="243"/>
      <c r="E802" s="243"/>
      <c r="F802" s="243"/>
      <c r="G802" s="243"/>
      <c r="H802" s="243"/>
      <c r="I802" s="243"/>
      <c r="J802" s="243"/>
      <c r="K802" s="207"/>
      <c r="L802" s="207"/>
      <c r="M802" s="207"/>
      <c r="N802" s="207"/>
      <c r="O802" s="207"/>
      <c r="P802" s="207"/>
      <c r="Q802" s="207"/>
      <c r="R802" s="207"/>
      <c r="S802" s="207"/>
      <c r="T802" s="207"/>
      <c r="U802" s="207"/>
      <c r="V802" s="207"/>
      <c r="W802" s="207"/>
      <c r="X802" s="207"/>
      <c r="Y802" s="207"/>
      <c r="Z802" s="207"/>
      <c r="AA802" s="208"/>
    </row>
    <row r="803" spans="1:27" ht="15.75" customHeight="1">
      <c r="A803" s="242"/>
      <c r="B803" s="243"/>
      <c r="C803" s="244"/>
      <c r="D803" s="243"/>
      <c r="E803" s="243"/>
      <c r="F803" s="243"/>
      <c r="G803" s="243"/>
      <c r="H803" s="243"/>
      <c r="I803" s="243"/>
      <c r="J803" s="243"/>
      <c r="K803" s="207"/>
      <c r="L803" s="207"/>
      <c r="M803" s="207"/>
      <c r="N803" s="207"/>
      <c r="O803" s="207"/>
      <c r="P803" s="207"/>
      <c r="Q803" s="207"/>
      <c r="R803" s="207"/>
      <c r="S803" s="207"/>
      <c r="T803" s="207"/>
      <c r="U803" s="207"/>
      <c r="V803" s="207"/>
      <c r="W803" s="207"/>
      <c r="X803" s="207"/>
      <c r="Y803" s="207"/>
      <c r="Z803" s="207"/>
      <c r="AA803" s="208"/>
    </row>
    <row r="804" spans="1:27" ht="15.75" customHeight="1">
      <c r="A804" s="242"/>
      <c r="B804" s="243"/>
      <c r="C804" s="244"/>
      <c r="D804" s="243"/>
      <c r="E804" s="243"/>
      <c r="F804" s="243"/>
      <c r="G804" s="243"/>
      <c r="H804" s="243"/>
      <c r="I804" s="243"/>
      <c r="J804" s="243"/>
      <c r="K804" s="207"/>
      <c r="L804" s="207"/>
      <c r="M804" s="207"/>
      <c r="N804" s="207"/>
      <c r="O804" s="207"/>
      <c r="P804" s="207"/>
      <c r="Q804" s="207"/>
      <c r="R804" s="207"/>
      <c r="S804" s="207"/>
      <c r="T804" s="207"/>
      <c r="U804" s="207"/>
      <c r="V804" s="207"/>
      <c r="W804" s="207"/>
      <c r="X804" s="207"/>
      <c r="Y804" s="207"/>
      <c r="Z804" s="207"/>
      <c r="AA804" s="208"/>
    </row>
    <row r="805" spans="1:27" ht="15.75" customHeight="1">
      <c r="A805" s="242"/>
      <c r="B805" s="243"/>
      <c r="C805" s="244"/>
      <c r="D805" s="243"/>
      <c r="E805" s="243"/>
      <c r="F805" s="243"/>
      <c r="G805" s="243"/>
      <c r="H805" s="243"/>
      <c r="I805" s="243"/>
      <c r="J805" s="243"/>
      <c r="K805" s="207"/>
      <c r="L805" s="207"/>
      <c r="M805" s="207"/>
      <c r="N805" s="207"/>
      <c r="O805" s="207"/>
      <c r="P805" s="207"/>
      <c r="Q805" s="207"/>
      <c r="R805" s="207"/>
      <c r="S805" s="207"/>
      <c r="T805" s="207"/>
      <c r="U805" s="207"/>
      <c r="V805" s="207"/>
      <c r="W805" s="207"/>
      <c r="X805" s="207"/>
      <c r="Y805" s="207"/>
      <c r="Z805" s="207"/>
      <c r="AA805" s="208"/>
    </row>
    <row r="806" spans="1:27" ht="15.75" customHeight="1">
      <c r="A806" s="242"/>
      <c r="B806" s="243"/>
      <c r="C806" s="244"/>
      <c r="D806" s="243"/>
      <c r="E806" s="243"/>
      <c r="F806" s="243"/>
      <c r="G806" s="243"/>
      <c r="H806" s="243"/>
      <c r="I806" s="243"/>
      <c r="J806" s="243"/>
      <c r="K806" s="207"/>
      <c r="L806" s="207"/>
      <c r="M806" s="207"/>
      <c r="N806" s="207"/>
      <c r="O806" s="207"/>
      <c r="P806" s="207"/>
      <c r="Q806" s="207"/>
      <c r="R806" s="207"/>
      <c r="S806" s="207"/>
      <c r="T806" s="207"/>
      <c r="U806" s="207"/>
      <c r="V806" s="207"/>
      <c r="W806" s="207"/>
      <c r="X806" s="207"/>
      <c r="Y806" s="207"/>
      <c r="Z806" s="207"/>
      <c r="AA806" s="208"/>
    </row>
    <row r="807" spans="1:27" ht="15.75" customHeight="1">
      <c r="A807" s="242"/>
      <c r="B807" s="243"/>
      <c r="C807" s="244"/>
      <c r="D807" s="243"/>
      <c r="E807" s="243"/>
      <c r="F807" s="243"/>
      <c r="G807" s="243"/>
      <c r="H807" s="243"/>
      <c r="I807" s="243"/>
      <c r="J807" s="243"/>
      <c r="K807" s="207"/>
      <c r="L807" s="207"/>
      <c r="M807" s="207"/>
      <c r="N807" s="207"/>
      <c r="O807" s="207"/>
      <c r="P807" s="207"/>
      <c r="Q807" s="207"/>
      <c r="R807" s="207"/>
      <c r="S807" s="207"/>
      <c r="T807" s="207"/>
      <c r="U807" s="207"/>
      <c r="V807" s="207"/>
      <c r="W807" s="207"/>
      <c r="X807" s="207"/>
      <c r="Y807" s="207"/>
      <c r="Z807" s="207"/>
      <c r="AA807" s="208"/>
    </row>
    <row r="808" spans="1:27" ht="15.75" customHeight="1">
      <c r="A808" s="242"/>
      <c r="B808" s="243"/>
      <c r="C808" s="244"/>
      <c r="D808" s="243"/>
      <c r="E808" s="243"/>
      <c r="F808" s="243"/>
      <c r="G808" s="243"/>
      <c r="H808" s="243"/>
      <c r="I808" s="243"/>
      <c r="J808" s="243"/>
      <c r="K808" s="207"/>
      <c r="L808" s="207"/>
      <c r="M808" s="207"/>
      <c r="N808" s="207"/>
      <c r="O808" s="207"/>
      <c r="P808" s="207"/>
      <c r="Q808" s="207"/>
      <c r="R808" s="207"/>
      <c r="S808" s="207"/>
      <c r="T808" s="207"/>
      <c r="U808" s="207"/>
      <c r="V808" s="207"/>
      <c r="W808" s="207"/>
      <c r="X808" s="207"/>
      <c r="Y808" s="207"/>
      <c r="Z808" s="207"/>
      <c r="AA808" s="208"/>
    </row>
    <row r="809" spans="1:27" ht="15.75" customHeight="1">
      <c r="A809" s="242"/>
      <c r="B809" s="243"/>
      <c r="C809" s="244"/>
      <c r="D809" s="243"/>
      <c r="E809" s="243"/>
      <c r="F809" s="243"/>
      <c r="G809" s="243"/>
      <c r="H809" s="243"/>
      <c r="I809" s="243"/>
      <c r="J809" s="243"/>
      <c r="K809" s="207"/>
      <c r="L809" s="207"/>
      <c r="M809" s="207"/>
      <c r="N809" s="207"/>
      <c r="O809" s="207"/>
      <c r="P809" s="207"/>
      <c r="Q809" s="207"/>
      <c r="R809" s="207"/>
      <c r="S809" s="207"/>
      <c r="T809" s="207"/>
      <c r="U809" s="207"/>
      <c r="V809" s="207"/>
      <c r="W809" s="207"/>
      <c r="X809" s="207"/>
      <c r="Y809" s="207"/>
      <c r="Z809" s="207"/>
      <c r="AA809" s="208"/>
    </row>
    <row r="810" spans="1:27" ht="15.75" customHeight="1">
      <c r="A810" s="242"/>
      <c r="B810" s="243"/>
      <c r="C810" s="244"/>
      <c r="D810" s="243"/>
      <c r="E810" s="243"/>
      <c r="F810" s="243"/>
      <c r="G810" s="243"/>
      <c r="H810" s="243"/>
      <c r="I810" s="243"/>
      <c r="J810" s="243"/>
      <c r="K810" s="207"/>
      <c r="L810" s="207"/>
      <c r="M810" s="207"/>
      <c r="N810" s="207"/>
      <c r="O810" s="207"/>
      <c r="P810" s="207"/>
      <c r="Q810" s="207"/>
      <c r="R810" s="207"/>
      <c r="S810" s="207"/>
      <c r="T810" s="207"/>
      <c r="U810" s="207"/>
      <c r="V810" s="207"/>
      <c r="W810" s="207"/>
      <c r="X810" s="207"/>
      <c r="Y810" s="207"/>
      <c r="Z810" s="207"/>
      <c r="AA810" s="208"/>
    </row>
    <row r="811" spans="1:27" ht="15.75" customHeight="1">
      <c r="A811" s="242"/>
      <c r="B811" s="243"/>
      <c r="C811" s="244"/>
      <c r="D811" s="243"/>
      <c r="E811" s="243"/>
      <c r="F811" s="243"/>
      <c r="G811" s="243"/>
      <c r="H811" s="243"/>
      <c r="I811" s="243"/>
      <c r="J811" s="243"/>
      <c r="K811" s="207"/>
      <c r="L811" s="207"/>
      <c r="M811" s="207"/>
      <c r="N811" s="207"/>
      <c r="O811" s="207"/>
      <c r="P811" s="207"/>
      <c r="Q811" s="207"/>
      <c r="R811" s="207"/>
      <c r="S811" s="207"/>
      <c r="T811" s="207"/>
      <c r="U811" s="207"/>
      <c r="V811" s="207"/>
      <c r="W811" s="207"/>
      <c r="X811" s="207"/>
      <c r="Y811" s="207"/>
      <c r="Z811" s="207"/>
      <c r="AA811" s="208"/>
    </row>
    <row r="812" spans="1:27" ht="15.75" customHeight="1">
      <c r="A812" s="242"/>
      <c r="B812" s="243"/>
      <c r="C812" s="244"/>
      <c r="D812" s="243"/>
      <c r="E812" s="243"/>
      <c r="F812" s="243"/>
      <c r="G812" s="243"/>
      <c r="H812" s="243"/>
      <c r="I812" s="243"/>
      <c r="J812" s="243"/>
      <c r="K812" s="207"/>
      <c r="L812" s="207"/>
      <c r="M812" s="207"/>
      <c r="N812" s="207"/>
      <c r="O812" s="207"/>
      <c r="P812" s="207"/>
      <c r="Q812" s="207"/>
      <c r="R812" s="207"/>
      <c r="S812" s="207"/>
      <c r="T812" s="207"/>
      <c r="U812" s="207"/>
      <c r="V812" s="207"/>
      <c r="W812" s="207"/>
      <c r="X812" s="207"/>
      <c r="Y812" s="207"/>
      <c r="Z812" s="207"/>
      <c r="AA812" s="208"/>
    </row>
    <row r="813" spans="1:27" ht="15.75" customHeight="1">
      <c r="A813" s="242"/>
      <c r="B813" s="243"/>
      <c r="C813" s="244"/>
      <c r="D813" s="243"/>
      <c r="E813" s="243"/>
      <c r="F813" s="243"/>
      <c r="G813" s="243"/>
      <c r="H813" s="243"/>
      <c r="I813" s="243"/>
      <c r="J813" s="243"/>
      <c r="K813" s="207"/>
      <c r="L813" s="207"/>
      <c r="M813" s="207"/>
      <c r="N813" s="207"/>
      <c r="O813" s="207"/>
      <c r="P813" s="207"/>
      <c r="Q813" s="207"/>
      <c r="R813" s="207"/>
      <c r="S813" s="207"/>
      <c r="T813" s="207"/>
      <c r="U813" s="207"/>
      <c r="V813" s="207"/>
      <c r="W813" s="207"/>
      <c r="X813" s="207"/>
      <c r="Y813" s="207"/>
      <c r="Z813" s="207"/>
      <c r="AA813" s="208"/>
    </row>
    <row r="814" spans="1:27" ht="15.75" customHeight="1">
      <c r="A814" s="242"/>
      <c r="B814" s="243"/>
      <c r="C814" s="244"/>
      <c r="D814" s="243"/>
      <c r="E814" s="243"/>
      <c r="F814" s="243"/>
      <c r="G814" s="243"/>
      <c r="H814" s="243"/>
      <c r="I814" s="243"/>
      <c r="J814" s="243"/>
      <c r="K814" s="207"/>
      <c r="L814" s="207"/>
      <c r="M814" s="207"/>
      <c r="N814" s="207"/>
      <c r="O814" s="207"/>
      <c r="P814" s="207"/>
      <c r="Q814" s="207"/>
      <c r="R814" s="207"/>
      <c r="S814" s="207"/>
      <c r="T814" s="207"/>
      <c r="U814" s="207"/>
      <c r="V814" s="207"/>
      <c r="W814" s="207"/>
      <c r="X814" s="207"/>
      <c r="Y814" s="207"/>
      <c r="Z814" s="207"/>
      <c r="AA814" s="208"/>
    </row>
    <row r="815" spans="1:27" ht="15.75" customHeight="1">
      <c r="A815" s="242"/>
      <c r="B815" s="243"/>
      <c r="C815" s="244"/>
      <c r="D815" s="243"/>
      <c r="E815" s="243"/>
      <c r="F815" s="243"/>
      <c r="G815" s="243"/>
      <c r="H815" s="243"/>
      <c r="I815" s="243"/>
      <c r="J815" s="243"/>
      <c r="K815" s="207"/>
      <c r="L815" s="207"/>
      <c r="M815" s="207"/>
      <c r="N815" s="207"/>
      <c r="O815" s="207"/>
      <c r="P815" s="207"/>
      <c r="Q815" s="207"/>
      <c r="R815" s="207"/>
      <c r="S815" s="207"/>
      <c r="T815" s="207"/>
      <c r="U815" s="207"/>
      <c r="V815" s="207"/>
      <c r="W815" s="207"/>
      <c r="X815" s="207"/>
      <c r="Y815" s="207"/>
      <c r="Z815" s="207"/>
      <c r="AA815" s="208"/>
    </row>
    <row r="816" spans="1:27" ht="15.75" customHeight="1">
      <c r="A816" s="242"/>
      <c r="B816" s="243"/>
      <c r="C816" s="244"/>
      <c r="D816" s="243"/>
      <c r="E816" s="243"/>
      <c r="F816" s="243"/>
      <c r="G816" s="243"/>
      <c r="H816" s="243"/>
      <c r="I816" s="243"/>
      <c r="J816" s="243"/>
      <c r="K816" s="207"/>
      <c r="L816" s="207"/>
      <c r="M816" s="207"/>
      <c r="N816" s="207"/>
      <c r="O816" s="207"/>
      <c r="P816" s="207"/>
      <c r="Q816" s="207"/>
      <c r="R816" s="207"/>
      <c r="S816" s="207"/>
      <c r="T816" s="207"/>
      <c r="U816" s="207"/>
      <c r="V816" s="207"/>
      <c r="W816" s="207"/>
      <c r="X816" s="207"/>
      <c r="Y816" s="207"/>
      <c r="Z816" s="207"/>
      <c r="AA816" s="208"/>
    </row>
    <row r="817" spans="1:27" ht="15.75" customHeight="1">
      <c r="A817" s="242"/>
      <c r="B817" s="243"/>
      <c r="C817" s="244"/>
      <c r="D817" s="243"/>
      <c r="E817" s="243"/>
      <c r="F817" s="243"/>
      <c r="G817" s="243"/>
      <c r="H817" s="243"/>
      <c r="I817" s="243"/>
      <c r="J817" s="243"/>
      <c r="K817" s="207"/>
      <c r="L817" s="207"/>
      <c r="M817" s="207"/>
      <c r="N817" s="207"/>
      <c r="O817" s="207"/>
      <c r="P817" s="207"/>
      <c r="Q817" s="207"/>
      <c r="R817" s="207"/>
      <c r="S817" s="207"/>
      <c r="T817" s="207"/>
      <c r="U817" s="207"/>
      <c r="V817" s="207"/>
      <c r="W817" s="207"/>
      <c r="X817" s="207"/>
      <c r="Y817" s="207"/>
      <c r="Z817" s="207"/>
      <c r="AA817" s="208"/>
    </row>
    <row r="818" spans="1:27" ht="15.75" customHeight="1">
      <c r="A818" s="242"/>
      <c r="B818" s="243"/>
      <c r="C818" s="244"/>
      <c r="D818" s="243"/>
      <c r="E818" s="243"/>
      <c r="F818" s="243"/>
      <c r="G818" s="243"/>
      <c r="H818" s="243"/>
      <c r="I818" s="243"/>
      <c r="J818" s="243"/>
      <c r="K818" s="207"/>
      <c r="L818" s="207"/>
      <c r="M818" s="207"/>
      <c r="N818" s="207"/>
      <c r="O818" s="207"/>
      <c r="P818" s="207"/>
      <c r="Q818" s="207"/>
      <c r="R818" s="207"/>
      <c r="S818" s="207"/>
      <c r="T818" s="207"/>
      <c r="U818" s="207"/>
      <c r="V818" s="207"/>
      <c r="W818" s="207"/>
      <c r="X818" s="207"/>
      <c r="Y818" s="207"/>
      <c r="Z818" s="207"/>
      <c r="AA818" s="208"/>
    </row>
    <row r="819" spans="1:27" ht="15.75" customHeight="1">
      <c r="A819" s="242"/>
      <c r="B819" s="243"/>
      <c r="C819" s="244"/>
      <c r="D819" s="243"/>
      <c r="E819" s="243"/>
      <c r="F819" s="243"/>
      <c r="G819" s="243"/>
      <c r="H819" s="243"/>
      <c r="I819" s="243"/>
      <c r="J819" s="243"/>
      <c r="K819" s="207"/>
      <c r="L819" s="207"/>
      <c r="M819" s="207"/>
      <c r="N819" s="207"/>
      <c r="O819" s="207"/>
      <c r="P819" s="207"/>
      <c r="Q819" s="207"/>
      <c r="R819" s="207"/>
      <c r="S819" s="207"/>
      <c r="T819" s="207"/>
      <c r="U819" s="207"/>
      <c r="V819" s="207"/>
      <c r="W819" s="207"/>
      <c r="X819" s="207"/>
      <c r="Y819" s="207"/>
      <c r="Z819" s="207"/>
      <c r="AA819" s="208"/>
    </row>
    <row r="820" spans="1:27" ht="15.75" customHeight="1">
      <c r="A820" s="242"/>
      <c r="B820" s="243"/>
      <c r="C820" s="244"/>
      <c r="D820" s="243"/>
      <c r="E820" s="243"/>
      <c r="F820" s="243"/>
      <c r="G820" s="243"/>
      <c r="H820" s="243"/>
      <c r="I820" s="243"/>
      <c r="J820" s="243"/>
      <c r="K820" s="207"/>
      <c r="L820" s="207"/>
      <c r="M820" s="207"/>
      <c r="N820" s="207"/>
      <c r="O820" s="207"/>
      <c r="P820" s="207"/>
      <c r="Q820" s="207"/>
      <c r="R820" s="207"/>
      <c r="S820" s="207"/>
      <c r="T820" s="207"/>
      <c r="U820" s="207"/>
      <c r="V820" s="207"/>
      <c r="W820" s="207"/>
      <c r="X820" s="207"/>
      <c r="Y820" s="207"/>
      <c r="Z820" s="207"/>
      <c r="AA820" s="208"/>
    </row>
    <row r="821" spans="1:27" ht="15.75" customHeight="1">
      <c r="A821" s="242"/>
      <c r="B821" s="243"/>
      <c r="C821" s="244"/>
      <c r="D821" s="243"/>
      <c r="E821" s="243"/>
      <c r="F821" s="243"/>
      <c r="G821" s="243"/>
      <c r="H821" s="243"/>
      <c r="I821" s="243"/>
      <c r="J821" s="243"/>
      <c r="K821" s="207"/>
      <c r="L821" s="207"/>
      <c r="M821" s="207"/>
      <c r="N821" s="207"/>
      <c r="O821" s="207"/>
      <c r="P821" s="207"/>
      <c r="Q821" s="207"/>
      <c r="R821" s="207"/>
      <c r="S821" s="207"/>
      <c r="T821" s="207"/>
      <c r="U821" s="207"/>
      <c r="V821" s="207"/>
      <c r="W821" s="207"/>
      <c r="X821" s="207"/>
      <c r="Y821" s="207"/>
      <c r="Z821" s="207"/>
      <c r="AA821" s="208"/>
    </row>
    <row r="822" spans="1:27" ht="15.75" customHeight="1">
      <c r="A822" s="242"/>
      <c r="B822" s="243"/>
      <c r="C822" s="244"/>
      <c r="D822" s="243"/>
      <c r="E822" s="243"/>
      <c r="F822" s="243"/>
      <c r="G822" s="243"/>
      <c r="H822" s="243"/>
      <c r="I822" s="243"/>
      <c r="J822" s="243"/>
      <c r="K822" s="207"/>
      <c r="L822" s="207"/>
      <c r="M822" s="207"/>
      <c r="N822" s="207"/>
      <c r="O822" s="207"/>
      <c r="P822" s="207"/>
      <c r="Q822" s="207"/>
      <c r="R822" s="207"/>
      <c r="S822" s="207"/>
      <c r="T822" s="207"/>
      <c r="U822" s="207"/>
      <c r="V822" s="207"/>
      <c r="W822" s="207"/>
      <c r="X822" s="207"/>
      <c r="Y822" s="207"/>
      <c r="Z822" s="207"/>
      <c r="AA822" s="208"/>
    </row>
    <row r="823" spans="1:27" ht="15.75" customHeight="1">
      <c r="A823" s="242"/>
      <c r="B823" s="243"/>
      <c r="C823" s="244"/>
      <c r="D823" s="243"/>
      <c r="E823" s="243"/>
      <c r="F823" s="243"/>
      <c r="G823" s="243"/>
      <c r="H823" s="243"/>
      <c r="I823" s="243"/>
      <c r="J823" s="243"/>
      <c r="K823" s="207"/>
      <c r="L823" s="207"/>
      <c r="M823" s="207"/>
      <c r="N823" s="207"/>
      <c r="O823" s="207"/>
      <c r="P823" s="207"/>
      <c r="Q823" s="207"/>
      <c r="R823" s="207"/>
      <c r="S823" s="207"/>
      <c r="T823" s="207"/>
      <c r="U823" s="207"/>
      <c r="V823" s="207"/>
      <c r="W823" s="207"/>
      <c r="X823" s="207"/>
      <c r="Y823" s="207"/>
      <c r="Z823" s="207"/>
      <c r="AA823" s="208"/>
    </row>
    <row r="824" spans="1:27" ht="15.75" customHeight="1">
      <c r="A824" s="242"/>
      <c r="B824" s="243"/>
      <c r="C824" s="244"/>
      <c r="D824" s="243"/>
      <c r="E824" s="243"/>
      <c r="F824" s="243"/>
      <c r="G824" s="243"/>
      <c r="H824" s="243"/>
      <c r="I824" s="243"/>
      <c r="J824" s="243"/>
      <c r="K824" s="207"/>
      <c r="L824" s="207"/>
      <c r="M824" s="207"/>
      <c r="N824" s="207"/>
      <c r="O824" s="207"/>
      <c r="P824" s="207"/>
      <c r="Q824" s="207"/>
      <c r="R824" s="207"/>
      <c r="S824" s="207"/>
      <c r="T824" s="207"/>
      <c r="U824" s="207"/>
      <c r="V824" s="207"/>
      <c r="W824" s="207"/>
      <c r="X824" s="207"/>
      <c r="Y824" s="207"/>
      <c r="Z824" s="207"/>
      <c r="AA824" s="208"/>
    </row>
    <row r="825" spans="1:27" ht="15.75" customHeight="1">
      <c r="A825" s="242"/>
      <c r="B825" s="243"/>
      <c r="C825" s="244"/>
      <c r="D825" s="243"/>
      <c r="E825" s="243"/>
      <c r="F825" s="243"/>
      <c r="G825" s="243"/>
      <c r="H825" s="243"/>
      <c r="I825" s="243"/>
      <c r="J825" s="243"/>
      <c r="K825" s="207"/>
      <c r="L825" s="207"/>
      <c r="M825" s="207"/>
      <c r="N825" s="207"/>
      <c r="O825" s="207"/>
      <c r="P825" s="207"/>
      <c r="Q825" s="207"/>
      <c r="R825" s="207"/>
      <c r="S825" s="207"/>
      <c r="T825" s="207"/>
      <c r="U825" s="207"/>
      <c r="V825" s="207"/>
      <c r="W825" s="207"/>
      <c r="X825" s="207"/>
      <c r="Y825" s="207"/>
      <c r="Z825" s="207"/>
      <c r="AA825" s="208"/>
    </row>
    <row r="826" spans="1:27" ht="15.75" customHeight="1">
      <c r="A826" s="242"/>
      <c r="B826" s="243"/>
      <c r="C826" s="244"/>
      <c r="D826" s="243"/>
      <c r="E826" s="243"/>
      <c r="F826" s="243"/>
      <c r="G826" s="243"/>
      <c r="H826" s="243"/>
      <c r="I826" s="243"/>
      <c r="J826" s="243"/>
      <c r="K826" s="207"/>
      <c r="L826" s="207"/>
      <c r="M826" s="207"/>
      <c r="N826" s="207"/>
      <c r="O826" s="207"/>
      <c r="P826" s="207"/>
      <c r="Q826" s="207"/>
      <c r="R826" s="207"/>
      <c r="S826" s="207"/>
      <c r="T826" s="207"/>
      <c r="U826" s="207"/>
      <c r="V826" s="207"/>
      <c r="W826" s="207"/>
      <c r="X826" s="207"/>
      <c r="Y826" s="207"/>
      <c r="Z826" s="207"/>
      <c r="AA826" s="208"/>
    </row>
    <row r="827" spans="1:27" ht="15.75" customHeight="1">
      <c r="A827" s="242"/>
      <c r="B827" s="243"/>
      <c r="C827" s="244"/>
      <c r="D827" s="243"/>
      <c r="E827" s="243"/>
      <c r="F827" s="243"/>
      <c r="G827" s="243"/>
      <c r="H827" s="243"/>
      <c r="I827" s="243"/>
      <c r="J827" s="243"/>
      <c r="K827" s="207"/>
      <c r="L827" s="207"/>
      <c r="M827" s="207"/>
      <c r="N827" s="207"/>
      <c r="O827" s="207"/>
      <c r="P827" s="207"/>
      <c r="Q827" s="207"/>
      <c r="R827" s="207"/>
      <c r="S827" s="207"/>
      <c r="T827" s="207"/>
      <c r="U827" s="207"/>
      <c r="V827" s="207"/>
      <c r="W827" s="207"/>
      <c r="X827" s="207"/>
      <c r="Y827" s="207"/>
      <c r="Z827" s="207"/>
      <c r="AA827" s="208"/>
    </row>
    <row r="828" spans="1:27" ht="15.75" customHeight="1">
      <c r="A828" s="242"/>
      <c r="B828" s="243"/>
      <c r="C828" s="244"/>
      <c r="D828" s="243"/>
      <c r="E828" s="243"/>
      <c r="F828" s="243"/>
      <c r="G828" s="243"/>
      <c r="H828" s="243"/>
      <c r="I828" s="243"/>
      <c r="J828" s="243"/>
      <c r="K828" s="207"/>
      <c r="L828" s="207"/>
      <c r="M828" s="207"/>
      <c r="N828" s="207"/>
      <c r="O828" s="207"/>
      <c r="P828" s="207"/>
      <c r="Q828" s="207"/>
      <c r="R828" s="207"/>
      <c r="S828" s="207"/>
      <c r="T828" s="207"/>
      <c r="U828" s="207"/>
      <c r="V828" s="207"/>
      <c r="W828" s="207"/>
      <c r="X828" s="207"/>
      <c r="Y828" s="207"/>
      <c r="Z828" s="207"/>
      <c r="AA828" s="208"/>
    </row>
    <row r="829" spans="1:27" ht="15.75" customHeight="1">
      <c r="A829" s="242"/>
      <c r="B829" s="243"/>
      <c r="C829" s="244"/>
      <c r="D829" s="243"/>
      <c r="E829" s="243"/>
      <c r="F829" s="243"/>
      <c r="G829" s="243"/>
      <c r="H829" s="243"/>
      <c r="I829" s="243"/>
      <c r="J829" s="243"/>
      <c r="K829" s="207"/>
      <c r="L829" s="207"/>
      <c r="M829" s="207"/>
      <c r="N829" s="207"/>
      <c r="O829" s="207"/>
      <c r="P829" s="207"/>
      <c r="Q829" s="207"/>
      <c r="R829" s="207"/>
      <c r="S829" s="207"/>
      <c r="T829" s="207"/>
      <c r="U829" s="207"/>
      <c r="V829" s="207"/>
      <c r="W829" s="207"/>
      <c r="X829" s="207"/>
      <c r="Y829" s="207"/>
      <c r="Z829" s="207"/>
      <c r="AA829" s="208"/>
    </row>
    <row r="830" spans="1:27" ht="15.75" customHeight="1">
      <c r="A830" s="242"/>
      <c r="B830" s="243"/>
      <c r="C830" s="244"/>
      <c r="D830" s="243"/>
      <c r="E830" s="243"/>
      <c r="F830" s="243"/>
      <c r="G830" s="243"/>
      <c r="H830" s="243"/>
      <c r="I830" s="243"/>
      <c r="J830" s="243"/>
      <c r="K830" s="207"/>
      <c r="L830" s="207"/>
      <c r="M830" s="207"/>
      <c r="N830" s="207"/>
      <c r="O830" s="207"/>
      <c r="P830" s="207"/>
      <c r="Q830" s="207"/>
      <c r="R830" s="207"/>
      <c r="S830" s="207"/>
      <c r="T830" s="207"/>
      <c r="U830" s="207"/>
      <c r="V830" s="207"/>
      <c r="W830" s="207"/>
      <c r="X830" s="207"/>
      <c r="Y830" s="207"/>
      <c r="Z830" s="207"/>
      <c r="AA830" s="208"/>
    </row>
    <row r="831" spans="1:27" ht="15.75" customHeight="1">
      <c r="A831" s="242"/>
      <c r="B831" s="243"/>
      <c r="C831" s="244"/>
      <c r="D831" s="243"/>
      <c r="E831" s="243"/>
      <c r="F831" s="243"/>
      <c r="G831" s="243"/>
      <c r="H831" s="243"/>
      <c r="I831" s="243"/>
      <c r="J831" s="243"/>
      <c r="K831" s="207"/>
      <c r="L831" s="207"/>
      <c r="M831" s="207"/>
      <c r="N831" s="207"/>
      <c r="O831" s="207"/>
      <c r="P831" s="207"/>
      <c r="Q831" s="207"/>
      <c r="R831" s="207"/>
      <c r="S831" s="207"/>
      <c r="T831" s="207"/>
      <c r="U831" s="207"/>
      <c r="V831" s="207"/>
      <c r="W831" s="207"/>
      <c r="X831" s="207"/>
      <c r="Y831" s="207"/>
      <c r="Z831" s="207"/>
      <c r="AA831" s="208"/>
    </row>
    <row r="832" spans="1:27" ht="15.75" customHeight="1">
      <c r="A832" s="242"/>
      <c r="B832" s="243"/>
      <c r="C832" s="244"/>
      <c r="D832" s="243"/>
      <c r="E832" s="243"/>
      <c r="F832" s="243"/>
      <c r="G832" s="243"/>
      <c r="H832" s="243"/>
      <c r="I832" s="243"/>
      <c r="J832" s="243"/>
      <c r="K832" s="207"/>
      <c r="L832" s="207"/>
      <c r="M832" s="207"/>
      <c r="N832" s="207"/>
      <c r="O832" s="207"/>
      <c r="P832" s="207"/>
      <c r="Q832" s="207"/>
      <c r="R832" s="207"/>
      <c r="S832" s="207"/>
      <c r="T832" s="207"/>
      <c r="U832" s="207"/>
      <c r="V832" s="207"/>
      <c r="W832" s="207"/>
      <c r="X832" s="207"/>
      <c r="Y832" s="207"/>
      <c r="Z832" s="207"/>
      <c r="AA832" s="208"/>
    </row>
    <row r="833" spans="1:27" ht="15.75" customHeight="1">
      <c r="A833" s="242"/>
      <c r="B833" s="243"/>
      <c r="C833" s="244"/>
      <c r="D833" s="243"/>
      <c r="E833" s="243"/>
      <c r="F833" s="243"/>
      <c r="G833" s="243"/>
      <c r="H833" s="243"/>
      <c r="I833" s="243"/>
      <c r="J833" s="243"/>
      <c r="K833" s="207"/>
      <c r="L833" s="207"/>
      <c r="M833" s="207"/>
      <c r="N833" s="207"/>
      <c r="O833" s="207"/>
      <c r="P833" s="207"/>
      <c r="Q833" s="207"/>
      <c r="R833" s="207"/>
      <c r="S833" s="207"/>
      <c r="T833" s="207"/>
      <c r="U833" s="207"/>
      <c r="V833" s="207"/>
      <c r="W833" s="207"/>
      <c r="X833" s="207"/>
      <c r="Y833" s="207"/>
      <c r="Z833" s="207"/>
      <c r="AA833" s="208"/>
    </row>
    <row r="834" spans="1:27" ht="15.75" customHeight="1">
      <c r="A834" s="242"/>
      <c r="B834" s="243"/>
      <c r="C834" s="244"/>
      <c r="D834" s="243"/>
      <c r="E834" s="243"/>
      <c r="F834" s="243"/>
      <c r="G834" s="243"/>
      <c r="H834" s="243"/>
      <c r="I834" s="243"/>
      <c r="J834" s="243"/>
      <c r="K834" s="207"/>
      <c r="L834" s="207"/>
      <c r="M834" s="207"/>
      <c r="N834" s="207"/>
      <c r="O834" s="207"/>
      <c r="P834" s="207"/>
      <c r="Q834" s="207"/>
      <c r="R834" s="207"/>
      <c r="S834" s="207"/>
      <c r="T834" s="207"/>
      <c r="U834" s="207"/>
      <c r="V834" s="207"/>
      <c r="W834" s="207"/>
      <c r="X834" s="207"/>
      <c r="Y834" s="207"/>
      <c r="Z834" s="207"/>
      <c r="AA834" s="208"/>
    </row>
    <row r="835" spans="1:27" ht="15.75" customHeight="1">
      <c r="A835" s="242"/>
      <c r="B835" s="243"/>
      <c r="C835" s="244"/>
      <c r="D835" s="243"/>
      <c r="E835" s="243"/>
      <c r="F835" s="243"/>
      <c r="G835" s="243"/>
      <c r="H835" s="243"/>
      <c r="I835" s="243"/>
      <c r="J835" s="243"/>
      <c r="K835" s="207"/>
      <c r="L835" s="207"/>
      <c r="M835" s="207"/>
      <c r="N835" s="207"/>
      <c r="O835" s="207"/>
      <c r="P835" s="207"/>
      <c r="Q835" s="207"/>
      <c r="R835" s="207"/>
      <c r="S835" s="207"/>
      <c r="T835" s="207"/>
      <c r="U835" s="207"/>
      <c r="V835" s="207"/>
      <c r="W835" s="207"/>
      <c r="X835" s="207"/>
      <c r="Y835" s="207"/>
      <c r="Z835" s="207"/>
      <c r="AA835" s="208"/>
    </row>
    <row r="836" spans="1:27" ht="15.75" customHeight="1">
      <c r="A836" s="242"/>
      <c r="B836" s="243"/>
      <c r="C836" s="244"/>
      <c r="D836" s="243"/>
      <c r="E836" s="243"/>
      <c r="F836" s="243"/>
      <c r="G836" s="243"/>
      <c r="H836" s="243"/>
      <c r="I836" s="243"/>
      <c r="J836" s="243"/>
      <c r="K836" s="207"/>
      <c r="L836" s="207"/>
      <c r="M836" s="207"/>
      <c r="N836" s="207"/>
      <c r="O836" s="207"/>
      <c r="P836" s="207"/>
      <c r="Q836" s="207"/>
      <c r="R836" s="207"/>
      <c r="S836" s="207"/>
      <c r="T836" s="207"/>
      <c r="U836" s="207"/>
      <c r="V836" s="207"/>
      <c r="W836" s="207"/>
      <c r="X836" s="207"/>
      <c r="Y836" s="207"/>
      <c r="Z836" s="207"/>
      <c r="AA836" s="208"/>
    </row>
    <row r="837" spans="1:27" ht="15.75" customHeight="1">
      <c r="A837" s="242"/>
      <c r="B837" s="243"/>
      <c r="C837" s="244"/>
      <c r="D837" s="243"/>
      <c r="E837" s="243"/>
      <c r="F837" s="243"/>
      <c r="G837" s="243"/>
      <c r="H837" s="243"/>
      <c r="I837" s="243"/>
      <c r="J837" s="243"/>
      <c r="K837" s="207"/>
      <c r="L837" s="207"/>
      <c r="M837" s="207"/>
      <c r="N837" s="207"/>
      <c r="O837" s="207"/>
      <c r="P837" s="207"/>
      <c r="Q837" s="207"/>
      <c r="R837" s="207"/>
      <c r="S837" s="207"/>
      <c r="T837" s="207"/>
      <c r="U837" s="207"/>
      <c r="V837" s="207"/>
      <c r="W837" s="207"/>
      <c r="X837" s="207"/>
      <c r="Y837" s="207"/>
      <c r="Z837" s="207"/>
      <c r="AA837" s="208"/>
    </row>
    <row r="838" spans="1:27" ht="15.75" customHeight="1">
      <c r="A838" s="242"/>
      <c r="B838" s="243"/>
      <c r="C838" s="244"/>
      <c r="D838" s="243"/>
      <c r="E838" s="243"/>
      <c r="F838" s="243"/>
      <c r="G838" s="243"/>
      <c r="H838" s="243"/>
      <c r="I838" s="243"/>
      <c r="J838" s="243"/>
      <c r="K838" s="207"/>
      <c r="L838" s="207"/>
      <c r="M838" s="207"/>
      <c r="N838" s="207"/>
      <c r="O838" s="207"/>
      <c r="P838" s="207"/>
      <c r="Q838" s="207"/>
      <c r="R838" s="207"/>
      <c r="S838" s="207"/>
      <c r="T838" s="207"/>
      <c r="U838" s="207"/>
      <c r="V838" s="207"/>
      <c r="W838" s="207"/>
      <c r="X838" s="207"/>
      <c r="Y838" s="207"/>
      <c r="Z838" s="207"/>
      <c r="AA838" s="208"/>
    </row>
    <row r="839" spans="1:27" ht="15.75" customHeight="1">
      <c r="A839" s="242"/>
      <c r="B839" s="243"/>
      <c r="C839" s="244"/>
      <c r="D839" s="243"/>
      <c r="E839" s="243"/>
      <c r="F839" s="243"/>
      <c r="G839" s="243"/>
      <c r="H839" s="243"/>
      <c r="I839" s="243"/>
      <c r="J839" s="243"/>
      <c r="K839" s="207"/>
      <c r="L839" s="207"/>
      <c r="M839" s="207"/>
      <c r="N839" s="207"/>
      <c r="O839" s="207"/>
      <c r="P839" s="207"/>
      <c r="Q839" s="207"/>
      <c r="R839" s="207"/>
      <c r="S839" s="207"/>
      <c r="T839" s="207"/>
      <c r="U839" s="207"/>
      <c r="V839" s="207"/>
      <c r="W839" s="207"/>
      <c r="X839" s="207"/>
      <c r="Y839" s="207"/>
      <c r="Z839" s="207"/>
      <c r="AA839" s="208"/>
    </row>
    <row r="840" spans="1:27" ht="15.75" customHeight="1">
      <c r="A840" s="242"/>
      <c r="B840" s="243"/>
      <c r="C840" s="244"/>
      <c r="D840" s="243"/>
      <c r="E840" s="243"/>
      <c r="F840" s="243"/>
      <c r="G840" s="243"/>
      <c r="H840" s="243"/>
      <c r="I840" s="243"/>
      <c r="J840" s="243"/>
      <c r="K840" s="207"/>
      <c r="L840" s="207"/>
      <c r="M840" s="207"/>
      <c r="N840" s="207"/>
      <c r="O840" s="207"/>
      <c r="P840" s="207"/>
      <c r="Q840" s="207"/>
      <c r="R840" s="207"/>
      <c r="S840" s="207"/>
      <c r="T840" s="207"/>
      <c r="U840" s="207"/>
      <c r="V840" s="207"/>
      <c r="W840" s="207"/>
      <c r="X840" s="207"/>
      <c r="Y840" s="207"/>
      <c r="Z840" s="207"/>
      <c r="AA840" s="208"/>
    </row>
    <row r="841" spans="1:27" ht="15.75" customHeight="1">
      <c r="A841" s="242"/>
      <c r="B841" s="243"/>
      <c r="C841" s="244"/>
      <c r="D841" s="243"/>
      <c r="E841" s="243"/>
      <c r="F841" s="243"/>
      <c r="G841" s="243"/>
      <c r="H841" s="243"/>
      <c r="I841" s="243"/>
      <c r="J841" s="243"/>
      <c r="K841" s="207"/>
      <c r="L841" s="207"/>
      <c r="M841" s="207"/>
      <c r="N841" s="207"/>
      <c r="O841" s="207"/>
      <c r="P841" s="207"/>
      <c r="Q841" s="207"/>
      <c r="R841" s="207"/>
      <c r="S841" s="207"/>
      <c r="T841" s="207"/>
      <c r="U841" s="207"/>
      <c r="V841" s="207"/>
      <c r="W841" s="207"/>
      <c r="X841" s="207"/>
      <c r="Y841" s="207"/>
      <c r="Z841" s="207"/>
      <c r="AA841" s="208"/>
    </row>
    <row r="842" spans="1:27" ht="15.75" customHeight="1">
      <c r="A842" s="242"/>
      <c r="B842" s="243"/>
      <c r="C842" s="244"/>
      <c r="D842" s="243"/>
      <c r="E842" s="243"/>
      <c r="F842" s="243"/>
      <c r="G842" s="243"/>
      <c r="H842" s="243"/>
      <c r="I842" s="243"/>
      <c r="J842" s="243"/>
      <c r="K842" s="207"/>
      <c r="L842" s="207"/>
      <c r="M842" s="207"/>
      <c r="N842" s="207"/>
      <c r="O842" s="207"/>
      <c r="P842" s="207"/>
      <c r="Q842" s="207"/>
      <c r="R842" s="207"/>
      <c r="S842" s="207"/>
      <c r="T842" s="207"/>
      <c r="U842" s="207"/>
      <c r="V842" s="207"/>
      <c r="W842" s="207"/>
      <c r="X842" s="207"/>
      <c r="Y842" s="207"/>
      <c r="Z842" s="207"/>
      <c r="AA842" s="208"/>
    </row>
    <row r="843" spans="1:27" ht="15.75" customHeight="1">
      <c r="A843" s="242"/>
      <c r="B843" s="243"/>
      <c r="C843" s="244"/>
      <c r="D843" s="243"/>
      <c r="E843" s="243"/>
      <c r="F843" s="243"/>
      <c r="G843" s="243"/>
      <c r="H843" s="243"/>
      <c r="I843" s="243"/>
      <c r="J843" s="243"/>
      <c r="K843" s="207"/>
      <c r="L843" s="207"/>
      <c r="M843" s="207"/>
      <c r="N843" s="207"/>
      <c r="O843" s="207"/>
      <c r="P843" s="207"/>
      <c r="Q843" s="207"/>
      <c r="R843" s="207"/>
      <c r="S843" s="207"/>
      <c r="T843" s="207"/>
      <c r="U843" s="207"/>
      <c r="V843" s="207"/>
      <c r="W843" s="207"/>
      <c r="X843" s="207"/>
      <c r="Y843" s="207"/>
      <c r="Z843" s="207"/>
      <c r="AA843" s="208"/>
    </row>
    <row r="844" spans="1:27" ht="15.75" customHeight="1">
      <c r="A844" s="242"/>
      <c r="B844" s="243"/>
      <c r="C844" s="244"/>
      <c r="D844" s="243"/>
      <c r="E844" s="243"/>
      <c r="F844" s="243"/>
      <c r="G844" s="243"/>
      <c r="H844" s="243"/>
      <c r="I844" s="243"/>
      <c r="J844" s="243"/>
      <c r="K844" s="207"/>
      <c r="L844" s="207"/>
      <c r="M844" s="207"/>
      <c r="N844" s="207"/>
      <c r="O844" s="207"/>
      <c r="P844" s="207"/>
      <c r="Q844" s="207"/>
      <c r="R844" s="207"/>
      <c r="S844" s="207"/>
      <c r="T844" s="207"/>
      <c r="U844" s="207"/>
      <c r="V844" s="207"/>
      <c r="W844" s="207"/>
      <c r="X844" s="207"/>
      <c r="Y844" s="207"/>
      <c r="Z844" s="207"/>
      <c r="AA844" s="208"/>
    </row>
    <row r="845" spans="1:27" ht="15.75" customHeight="1">
      <c r="A845" s="242"/>
      <c r="B845" s="243"/>
      <c r="C845" s="244"/>
      <c r="D845" s="243"/>
      <c r="E845" s="243"/>
      <c r="F845" s="243"/>
      <c r="G845" s="243"/>
      <c r="H845" s="243"/>
      <c r="I845" s="243"/>
      <c r="J845" s="243"/>
      <c r="K845" s="207"/>
      <c r="L845" s="207"/>
      <c r="M845" s="207"/>
      <c r="N845" s="207"/>
      <c r="O845" s="207"/>
      <c r="P845" s="207"/>
      <c r="Q845" s="207"/>
      <c r="R845" s="207"/>
      <c r="S845" s="207"/>
      <c r="T845" s="207"/>
      <c r="U845" s="207"/>
      <c r="V845" s="207"/>
      <c r="W845" s="207"/>
      <c r="X845" s="207"/>
      <c r="Y845" s="207"/>
      <c r="Z845" s="207"/>
      <c r="AA845" s="208"/>
    </row>
    <row r="846" spans="1:27" ht="15.75" customHeight="1">
      <c r="A846" s="242"/>
      <c r="B846" s="243"/>
      <c r="C846" s="244"/>
      <c r="D846" s="243"/>
      <c r="E846" s="243"/>
      <c r="F846" s="243"/>
      <c r="G846" s="243"/>
      <c r="H846" s="243"/>
      <c r="I846" s="243"/>
      <c r="J846" s="243"/>
      <c r="K846" s="207"/>
      <c r="L846" s="207"/>
      <c r="M846" s="207"/>
      <c r="N846" s="207"/>
      <c r="O846" s="207"/>
      <c r="P846" s="207"/>
      <c r="Q846" s="207"/>
      <c r="R846" s="207"/>
      <c r="S846" s="207"/>
      <c r="T846" s="207"/>
      <c r="U846" s="207"/>
      <c r="V846" s="207"/>
      <c r="W846" s="207"/>
      <c r="X846" s="207"/>
      <c r="Y846" s="207"/>
      <c r="Z846" s="207"/>
      <c r="AA846" s="208"/>
    </row>
    <row r="847" spans="1:27" ht="15.75" customHeight="1">
      <c r="A847" s="242"/>
      <c r="B847" s="243"/>
      <c r="C847" s="244"/>
      <c r="D847" s="243"/>
      <c r="E847" s="243"/>
      <c r="F847" s="243"/>
      <c r="G847" s="243"/>
      <c r="H847" s="243"/>
      <c r="I847" s="243"/>
      <c r="J847" s="243"/>
      <c r="K847" s="207"/>
      <c r="L847" s="207"/>
      <c r="M847" s="207"/>
      <c r="N847" s="207"/>
      <c r="O847" s="207"/>
      <c r="P847" s="207"/>
      <c r="Q847" s="207"/>
      <c r="R847" s="207"/>
      <c r="S847" s="207"/>
      <c r="T847" s="207"/>
      <c r="U847" s="207"/>
      <c r="V847" s="207"/>
      <c r="W847" s="207"/>
      <c r="X847" s="207"/>
      <c r="Y847" s="207"/>
      <c r="Z847" s="207"/>
      <c r="AA847" s="208"/>
    </row>
    <row r="848" spans="1:27" ht="15.75" customHeight="1">
      <c r="A848" s="242"/>
      <c r="B848" s="243"/>
      <c r="C848" s="244"/>
      <c r="D848" s="243"/>
      <c r="E848" s="243"/>
      <c r="F848" s="243"/>
      <c r="G848" s="243"/>
      <c r="H848" s="243"/>
      <c r="I848" s="243"/>
      <c r="J848" s="243"/>
      <c r="K848" s="207"/>
      <c r="L848" s="207"/>
      <c r="M848" s="207"/>
      <c r="N848" s="207"/>
      <c r="O848" s="207"/>
      <c r="P848" s="207"/>
      <c r="Q848" s="207"/>
      <c r="R848" s="207"/>
      <c r="S848" s="207"/>
      <c r="T848" s="207"/>
      <c r="U848" s="207"/>
      <c r="V848" s="207"/>
      <c r="W848" s="207"/>
      <c r="X848" s="207"/>
      <c r="Y848" s="207"/>
      <c r="Z848" s="207"/>
      <c r="AA848" s="208"/>
    </row>
    <row r="849" spans="1:27" ht="15.75" customHeight="1">
      <c r="A849" s="242"/>
      <c r="B849" s="243"/>
      <c r="C849" s="244"/>
      <c r="D849" s="243"/>
      <c r="E849" s="243"/>
      <c r="F849" s="243"/>
      <c r="G849" s="243"/>
      <c r="H849" s="243"/>
      <c r="I849" s="243"/>
      <c r="J849" s="243"/>
      <c r="K849" s="207"/>
      <c r="L849" s="207"/>
      <c r="M849" s="207"/>
      <c r="N849" s="207"/>
      <c r="O849" s="207"/>
      <c r="P849" s="207"/>
      <c r="Q849" s="207"/>
      <c r="R849" s="207"/>
      <c r="S849" s="207"/>
      <c r="T849" s="207"/>
      <c r="U849" s="207"/>
      <c r="V849" s="207"/>
      <c r="W849" s="207"/>
      <c r="X849" s="207"/>
      <c r="Y849" s="207"/>
      <c r="Z849" s="207"/>
      <c r="AA849" s="208"/>
    </row>
    <row r="850" spans="1:27" ht="15.75" customHeight="1">
      <c r="A850" s="242"/>
      <c r="B850" s="243"/>
      <c r="C850" s="244"/>
      <c r="D850" s="243"/>
      <c r="E850" s="243"/>
      <c r="F850" s="243"/>
      <c r="G850" s="243"/>
      <c r="H850" s="243"/>
      <c r="I850" s="243"/>
      <c r="J850" s="243"/>
      <c r="K850" s="207"/>
      <c r="L850" s="207"/>
      <c r="M850" s="207"/>
      <c r="N850" s="207"/>
      <c r="O850" s="207"/>
      <c r="P850" s="207"/>
      <c r="Q850" s="207"/>
      <c r="R850" s="207"/>
      <c r="S850" s="207"/>
      <c r="T850" s="207"/>
      <c r="U850" s="207"/>
      <c r="V850" s="207"/>
      <c r="W850" s="207"/>
      <c r="X850" s="207"/>
      <c r="Y850" s="207"/>
      <c r="Z850" s="207"/>
      <c r="AA850" s="208"/>
    </row>
    <row r="851" spans="1:27" ht="15.75" customHeight="1">
      <c r="A851" s="242"/>
      <c r="B851" s="243"/>
      <c r="C851" s="244"/>
      <c r="D851" s="243"/>
      <c r="E851" s="243"/>
      <c r="F851" s="243"/>
      <c r="G851" s="243"/>
      <c r="H851" s="243"/>
      <c r="I851" s="243"/>
      <c r="J851" s="243"/>
      <c r="K851" s="207"/>
      <c r="L851" s="207"/>
      <c r="M851" s="207"/>
      <c r="N851" s="207"/>
      <c r="O851" s="207"/>
      <c r="P851" s="207"/>
      <c r="Q851" s="207"/>
      <c r="R851" s="207"/>
      <c r="S851" s="207"/>
      <c r="T851" s="207"/>
      <c r="U851" s="207"/>
      <c r="V851" s="207"/>
      <c r="W851" s="207"/>
      <c r="X851" s="207"/>
      <c r="Y851" s="207"/>
      <c r="Z851" s="207"/>
      <c r="AA851" s="208"/>
    </row>
    <row r="852" spans="1:27" ht="15.75" customHeight="1">
      <c r="A852" s="242"/>
      <c r="B852" s="243"/>
      <c r="C852" s="244"/>
      <c r="D852" s="243"/>
      <c r="E852" s="243"/>
      <c r="F852" s="243"/>
      <c r="G852" s="243"/>
      <c r="H852" s="243"/>
      <c r="I852" s="243"/>
      <c r="J852" s="243"/>
      <c r="K852" s="207"/>
      <c r="L852" s="207"/>
      <c r="M852" s="207"/>
      <c r="N852" s="207"/>
      <c r="O852" s="207"/>
      <c r="P852" s="207"/>
      <c r="Q852" s="207"/>
      <c r="R852" s="207"/>
      <c r="S852" s="207"/>
      <c r="T852" s="207"/>
      <c r="U852" s="207"/>
      <c r="V852" s="207"/>
      <c r="W852" s="207"/>
      <c r="X852" s="207"/>
      <c r="Y852" s="207"/>
      <c r="Z852" s="207"/>
      <c r="AA852" s="208"/>
    </row>
    <row r="853" spans="1:27" ht="15.75" customHeight="1">
      <c r="A853" s="242"/>
      <c r="B853" s="243"/>
      <c r="C853" s="244"/>
      <c r="D853" s="243"/>
      <c r="E853" s="243"/>
      <c r="F853" s="243"/>
      <c r="G853" s="243"/>
      <c r="H853" s="243"/>
      <c r="I853" s="243"/>
      <c r="J853" s="243"/>
      <c r="K853" s="207"/>
      <c r="L853" s="207"/>
      <c r="M853" s="207"/>
      <c r="N853" s="207"/>
      <c r="O853" s="207"/>
      <c r="P853" s="207"/>
      <c r="Q853" s="207"/>
      <c r="R853" s="207"/>
      <c r="S853" s="207"/>
      <c r="T853" s="207"/>
      <c r="U853" s="207"/>
      <c r="V853" s="207"/>
      <c r="W853" s="207"/>
      <c r="X853" s="207"/>
      <c r="Y853" s="207"/>
      <c r="Z853" s="207"/>
      <c r="AA853" s="208"/>
    </row>
    <row r="854" spans="1:27" ht="15.75" customHeight="1">
      <c r="A854" s="242"/>
      <c r="B854" s="243"/>
      <c r="C854" s="244"/>
      <c r="D854" s="243"/>
      <c r="E854" s="243"/>
      <c r="F854" s="243"/>
      <c r="G854" s="243"/>
      <c r="H854" s="243"/>
      <c r="I854" s="243"/>
      <c r="J854" s="243"/>
      <c r="K854" s="207"/>
      <c r="L854" s="207"/>
      <c r="M854" s="207"/>
      <c r="N854" s="207"/>
      <c r="O854" s="207"/>
      <c r="P854" s="207"/>
      <c r="Q854" s="207"/>
      <c r="R854" s="207"/>
      <c r="S854" s="207"/>
      <c r="T854" s="207"/>
      <c r="U854" s="207"/>
      <c r="V854" s="207"/>
      <c r="W854" s="207"/>
      <c r="X854" s="207"/>
      <c r="Y854" s="207"/>
      <c r="Z854" s="207"/>
      <c r="AA854" s="208"/>
    </row>
    <row r="855" spans="1:27" ht="15.75" customHeight="1">
      <c r="A855" s="242"/>
      <c r="B855" s="243"/>
      <c r="C855" s="244"/>
      <c r="D855" s="243"/>
      <c r="E855" s="243"/>
      <c r="F855" s="243"/>
      <c r="G855" s="243"/>
      <c r="H855" s="243"/>
      <c r="I855" s="243"/>
      <c r="J855" s="243"/>
      <c r="K855" s="207"/>
      <c r="L855" s="207"/>
      <c r="M855" s="207"/>
      <c r="N855" s="207"/>
      <c r="O855" s="207"/>
      <c r="P855" s="207"/>
      <c r="Q855" s="207"/>
      <c r="R855" s="207"/>
      <c r="S855" s="207"/>
      <c r="T855" s="207"/>
      <c r="U855" s="207"/>
      <c r="V855" s="207"/>
      <c r="W855" s="207"/>
      <c r="X855" s="207"/>
      <c r="Y855" s="207"/>
      <c r="Z855" s="207"/>
      <c r="AA855" s="208"/>
    </row>
    <row r="856" spans="1:27" ht="15.75" customHeight="1">
      <c r="A856" s="242"/>
      <c r="B856" s="243"/>
      <c r="C856" s="244"/>
      <c r="D856" s="243"/>
      <c r="E856" s="243"/>
      <c r="F856" s="243"/>
      <c r="G856" s="243"/>
      <c r="H856" s="243"/>
      <c r="I856" s="243"/>
      <c r="J856" s="243"/>
      <c r="K856" s="207"/>
      <c r="L856" s="207"/>
      <c r="M856" s="207"/>
      <c r="N856" s="207"/>
      <c r="O856" s="207"/>
      <c r="P856" s="207"/>
      <c r="Q856" s="207"/>
      <c r="R856" s="207"/>
      <c r="S856" s="207"/>
      <c r="T856" s="207"/>
      <c r="U856" s="207"/>
      <c r="V856" s="207"/>
      <c r="W856" s="207"/>
      <c r="X856" s="207"/>
      <c r="Y856" s="207"/>
      <c r="Z856" s="207"/>
      <c r="AA856" s="208"/>
    </row>
    <row r="857" spans="1:27" ht="15.75" customHeight="1">
      <c r="A857" s="242"/>
      <c r="B857" s="243"/>
      <c r="C857" s="244"/>
      <c r="D857" s="243"/>
      <c r="E857" s="243"/>
      <c r="F857" s="243"/>
      <c r="G857" s="243"/>
      <c r="H857" s="243"/>
      <c r="I857" s="243"/>
      <c r="J857" s="243"/>
      <c r="K857" s="207"/>
      <c r="L857" s="207"/>
      <c r="M857" s="207"/>
      <c r="N857" s="207"/>
      <c r="O857" s="207"/>
      <c r="P857" s="207"/>
      <c r="Q857" s="207"/>
      <c r="R857" s="207"/>
      <c r="S857" s="207"/>
      <c r="T857" s="207"/>
      <c r="U857" s="207"/>
      <c r="V857" s="207"/>
      <c r="W857" s="207"/>
      <c r="X857" s="207"/>
      <c r="Y857" s="207"/>
      <c r="Z857" s="207"/>
      <c r="AA857" s="208"/>
    </row>
    <row r="858" spans="1:27" ht="15.75" customHeight="1">
      <c r="A858" s="242"/>
      <c r="B858" s="243"/>
      <c r="C858" s="244"/>
      <c r="D858" s="243"/>
      <c r="E858" s="243"/>
      <c r="F858" s="243"/>
      <c r="G858" s="243"/>
      <c r="H858" s="243"/>
      <c r="I858" s="243"/>
      <c r="J858" s="243"/>
      <c r="K858" s="207"/>
      <c r="L858" s="207"/>
      <c r="M858" s="207"/>
      <c r="N858" s="207"/>
      <c r="O858" s="207"/>
      <c r="P858" s="207"/>
      <c r="Q858" s="207"/>
      <c r="R858" s="207"/>
      <c r="S858" s="207"/>
      <c r="T858" s="207"/>
      <c r="U858" s="207"/>
      <c r="V858" s="207"/>
      <c r="W858" s="207"/>
      <c r="X858" s="207"/>
      <c r="Y858" s="207"/>
      <c r="Z858" s="207"/>
      <c r="AA858" s="208"/>
    </row>
    <row r="859" spans="1:27" ht="15.75" customHeight="1">
      <c r="A859" s="242"/>
      <c r="B859" s="243"/>
      <c r="C859" s="244"/>
      <c r="D859" s="243"/>
      <c r="E859" s="243"/>
      <c r="F859" s="243"/>
      <c r="G859" s="243"/>
      <c r="H859" s="243"/>
      <c r="I859" s="243"/>
      <c r="J859" s="243"/>
      <c r="K859" s="207"/>
      <c r="L859" s="207"/>
      <c r="M859" s="207"/>
      <c r="N859" s="207"/>
      <c r="O859" s="207"/>
      <c r="P859" s="207"/>
      <c r="Q859" s="207"/>
      <c r="R859" s="207"/>
      <c r="S859" s="207"/>
      <c r="T859" s="207"/>
      <c r="U859" s="207"/>
      <c r="V859" s="207"/>
      <c r="W859" s="207"/>
      <c r="X859" s="207"/>
      <c r="Y859" s="207"/>
      <c r="Z859" s="207"/>
      <c r="AA859" s="208"/>
    </row>
    <row r="860" spans="1:27" ht="15.75" customHeight="1">
      <c r="A860" s="242"/>
      <c r="B860" s="243"/>
      <c r="C860" s="244"/>
      <c r="D860" s="243"/>
      <c r="E860" s="243"/>
      <c r="F860" s="243"/>
      <c r="G860" s="243"/>
      <c r="H860" s="243"/>
      <c r="I860" s="243"/>
      <c r="J860" s="243"/>
      <c r="K860" s="207"/>
      <c r="L860" s="207"/>
      <c r="M860" s="207"/>
      <c r="N860" s="207"/>
      <c r="O860" s="207"/>
      <c r="P860" s="207"/>
      <c r="Q860" s="207"/>
      <c r="R860" s="207"/>
      <c r="S860" s="207"/>
      <c r="T860" s="207"/>
      <c r="U860" s="207"/>
      <c r="V860" s="207"/>
      <c r="W860" s="207"/>
      <c r="X860" s="207"/>
      <c r="Y860" s="207"/>
      <c r="Z860" s="207"/>
      <c r="AA860" s="208"/>
    </row>
    <row r="861" spans="1:27" ht="15.75" customHeight="1">
      <c r="A861" s="242"/>
      <c r="B861" s="243"/>
      <c r="C861" s="244"/>
      <c r="D861" s="243"/>
      <c r="E861" s="243"/>
      <c r="F861" s="243"/>
      <c r="G861" s="243"/>
      <c r="H861" s="243"/>
      <c r="I861" s="243"/>
      <c r="J861" s="243"/>
      <c r="K861" s="207"/>
      <c r="L861" s="207"/>
      <c r="M861" s="207"/>
      <c r="N861" s="207"/>
      <c r="O861" s="207"/>
      <c r="P861" s="207"/>
      <c r="Q861" s="207"/>
      <c r="R861" s="207"/>
      <c r="S861" s="207"/>
      <c r="T861" s="207"/>
      <c r="U861" s="207"/>
      <c r="V861" s="207"/>
      <c r="W861" s="207"/>
      <c r="X861" s="207"/>
      <c r="Y861" s="207"/>
      <c r="Z861" s="207"/>
      <c r="AA861" s="208"/>
    </row>
    <row r="862" spans="1:27" ht="15.75" customHeight="1">
      <c r="A862" s="242"/>
      <c r="B862" s="243"/>
      <c r="C862" s="244"/>
      <c r="D862" s="243"/>
      <c r="E862" s="243"/>
      <c r="F862" s="243"/>
      <c r="G862" s="243"/>
      <c r="H862" s="243"/>
      <c r="I862" s="243"/>
      <c r="J862" s="243"/>
      <c r="K862" s="207"/>
      <c r="L862" s="207"/>
      <c r="M862" s="207"/>
      <c r="N862" s="207"/>
      <c r="O862" s="207"/>
      <c r="P862" s="207"/>
      <c r="Q862" s="207"/>
      <c r="R862" s="207"/>
      <c r="S862" s="207"/>
      <c r="T862" s="207"/>
      <c r="U862" s="207"/>
      <c r="V862" s="207"/>
      <c r="W862" s="207"/>
      <c r="X862" s="207"/>
      <c r="Y862" s="207"/>
      <c r="Z862" s="207"/>
      <c r="AA862" s="208"/>
    </row>
    <row r="863" spans="1:27" ht="15.75" customHeight="1">
      <c r="A863" s="242"/>
      <c r="B863" s="243"/>
      <c r="C863" s="244"/>
      <c r="D863" s="243"/>
      <c r="E863" s="243"/>
      <c r="F863" s="243"/>
      <c r="G863" s="243"/>
      <c r="H863" s="243"/>
      <c r="I863" s="243"/>
      <c r="J863" s="243"/>
      <c r="K863" s="207"/>
      <c r="L863" s="207"/>
      <c r="M863" s="207"/>
      <c r="N863" s="207"/>
      <c r="O863" s="207"/>
      <c r="P863" s="207"/>
      <c r="Q863" s="207"/>
      <c r="R863" s="207"/>
      <c r="S863" s="207"/>
      <c r="T863" s="207"/>
      <c r="U863" s="207"/>
      <c r="V863" s="207"/>
      <c r="W863" s="207"/>
      <c r="X863" s="207"/>
      <c r="Y863" s="207"/>
      <c r="Z863" s="207"/>
      <c r="AA863" s="208"/>
    </row>
    <row r="864" spans="1:27" ht="15.75" customHeight="1">
      <c r="A864" s="242"/>
      <c r="B864" s="243"/>
      <c r="C864" s="244"/>
      <c r="D864" s="243"/>
      <c r="E864" s="243"/>
      <c r="F864" s="243"/>
      <c r="G864" s="243"/>
      <c r="H864" s="243"/>
      <c r="I864" s="243"/>
      <c r="J864" s="243"/>
      <c r="K864" s="207"/>
      <c r="L864" s="207"/>
      <c r="M864" s="207"/>
      <c r="N864" s="207"/>
      <c r="O864" s="207"/>
      <c r="P864" s="207"/>
      <c r="Q864" s="207"/>
      <c r="R864" s="207"/>
      <c r="S864" s="207"/>
      <c r="T864" s="207"/>
      <c r="U864" s="207"/>
      <c r="V864" s="207"/>
      <c r="W864" s="207"/>
      <c r="X864" s="207"/>
      <c r="Y864" s="207"/>
      <c r="Z864" s="207"/>
      <c r="AA864" s="208"/>
    </row>
    <row r="865" spans="1:27" ht="15.75" customHeight="1">
      <c r="A865" s="242"/>
      <c r="B865" s="243"/>
      <c r="C865" s="244"/>
      <c r="D865" s="243"/>
      <c r="E865" s="243"/>
      <c r="F865" s="243"/>
      <c r="G865" s="243"/>
      <c r="H865" s="243"/>
      <c r="I865" s="243"/>
      <c r="J865" s="243"/>
      <c r="K865" s="207"/>
      <c r="L865" s="207"/>
      <c r="M865" s="207"/>
      <c r="N865" s="207"/>
      <c r="O865" s="207"/>
      <c r="P865" s="207"/>
      <c r="Q865" s="207"/>
      <c r="R865" s="207"/>
      <c r="S865" s="207"/>
      <c r="T865" s="207"/>
      <c r="U865" s="207"/>
      <c r="V865" s="207"/>
      <c r="W865" s="207"/>
      <c r="X865" s="207"/>
      <c r="Y865" s="207"/>
      <c r="Z865" s="207"/>
      <c r="AA865" s="208"/>
    </row>
    <row r="866" spans="1:27" ht="15.75" customHeight="1">
      <c r="A866" s="242"/>
      <c r="B866" s="243"/>
      <c r="C866" s="244"/>
      <c r="D866" s="243"/>
      <c r="E866" s="243"/>
      <c r="F866" s="243"/>
      <c r="G866" s="243"/>
      <c r="H866" s="243"/>
      <c r="I866" s="243"/>
      <c r="J866" s="243"/>
      <c r="K866" s="207"/>
      <c r="L866" s="207"/>
      <c r="M866" s="207"/>
      <c r="N866" s="207"/>
      <c r="O866" s="207"/>
      <c r="P866" s="207"/>
      <c r="Q866" s="207"/>
      <c r="R866" s="207"/>
      <c r="S866" s="207"/>
      <c r="T866" s="207"/>
      <c r="U866" s="207"/>
      <c r="V866" s="207"/>
      <c r="W866" s="207"/>
      <c r="X866" s="207"/>
      <c r="Y866" s="207"/>
      <c r="Z866" s="207"/>
      <c r="AA866" s="208"/>
    </row>
    <row r="867" spans="1:27" ht="15.75" customHeight="1">
      <c r="A867" s="242"/>
      <c r="B867" s="243"/>
      <c r="C867" s="244"/>
      <c r="D867" s="243"/>
      <c r="E867" s="243"/>
      <c r="F867" s="243"/>
      <c r="G867" s="243"/>
      <c r="H867" s="243"/>
      <c r="I867" s="243"/>
      <c r="J867" s="243"/>
      <c r="K867" s="207"/>
      <c r="L867" s="207"/>
      <c r="M867" s="207"/>
      <c r="N867" s="207"/>
      <c r="O867" s="207"/>
      <c r="P867" s="207"/>
      <c r="Q867" s="207"/>
      <c r="R867" s="207"/>
      <c r="S867" s="207"/>
      <c r="T867" s="207"/>
      <c r="U867" s="207"/>
      <c r="V867" s="207"/>
      <c r="W867" s="207"/>
      <c r="X867" s="207"/>
      <c r="Y867" s="207"/>
      <c r="Z867" s="207"/>
      <c r="AA867" s="208"/>
    </row>
    <row r="868" spans="1:27" ht="15.75" customHeight="1">
      <c r="A868" s="242"/>
      <c r="B868" s="243"/>
      <c r="C868" s="244"/>
      <c r="D868" s="243"/>
      <c r="E868" s="243"/>
      <c r="F868" s="243"/>
      <c r="G868" s="243"/>
      <c r="H868" s="243"/>
      <c r="I868" s="243"/>
      <c r="J868" s="243"/>
      <c r="K868" s="207"/>
      <c r="L868" s="207"/>
      <c r="M868" s="207"/>
      <c r="N868" s="207"/>
      <c r="O868" s="207"/>
      <c r="P868" s="207"/>
      <c r="Q868" s="207"/>
      <c r="R868" s="207"/>
      <c r="S868" s="207"/>
      <c r="T868" s="207"/>
      <c r="U868" s="207"/>
      <c r="V868" s="207"/>
      <c r="W868" s="207"/>
      <c r="X868" s="207"/>
      <c r="Y868" s="207"/>
      <c r="Z868" s="207"/>
      <c r="AA868" s="208"/>
    </row>
    <row r="869" spans="1:27" ht="15.75" customHeight="1">
      <c r="A869" s="242"/>
      <c r="B869" s="243"/>
      <c r="C869" s="244"/>
      <c r="D869" s="243"/>
      <c r="E869" s="243"/>
      <c r="F869" s="243"/>
      <c r="G869" s="243"/>
      <c r="H869" s="243"/>
      <c r="I869" s="243"/>
      <c r="J869" s="243"/>
      <c r="K869" s="207"/>
      <c r="L869" s="207"/>
      <c r="M869" s="207"/>
      <c r="N869" s="207"/>
      <c r="O869" s="207"/>
      <c r="P869" s="207"/>
      <c r="Q869" s="207"/>
      <c r="R869" s="207"/>
      <c r="S869" s="207"/>
      <c r="T869" s="207"/>
      <c r="U869" s="207"/>
      <c r="V869" s="207"/>
      <c r="W869" s="207"/>
      <c r="X869" s="207"/>
      <c r="Y869" s="207"/>
      <c r="Z869" s="207"/>
      <c r="AA869" s="208"/>
    </row>
    <row r="870" spans="1:27" ht="15.75" customHeight="1">
      <c r="A870" s="242"/>
      <c r="B870" s="243"/>
      <c r="C870" s="244"/>
      <c r="D870" s="243"/>
      <c r="E870" s="243"/>
      <c r="F870" s="243"/>
      <c r="G870" s="243"/>
      <c r="H870" s="243"/>
      <c r="I870" s="243"/>
      <c r="J870" s="243"/>
      <c r="K870" s="207"/>
      <c r="L870" s="207"/>
      <c r="M870" s="207"/>
      <c r="N870" s="207"/>
      <c r="O870" s="207"/>
      <c r="P870" s="207"/>
      <c r="Q870" s="207"/>
      <c r="R870" s="207"/>
      <c r="S870" s="207"/>
      <c r="T870" s="207"/>
      <c r="U870" s="207"/>
      <c r="V870" s="207"/>
      <c r="W870" s="207"/>
      <c r="X870" s="207"/>
      <c r="Y870" s="207"/>
      <c r="Z870" s="207"/>
      <c r="AA870" s="208"/>
    </row>
    <row r="871" spans="1:27" ht="15.75" customHeight="1">
      <c r="A871" s="242"/>
      <c r="B871" s="243"/>
      <c r="C871" s="244"/>
      <c r="D871" s="243"/>
      <c r="E871" s="243"/>
      <c r="F871" s="243"/>
      <c r="G871" s="243"/>
      <c r="H871" s="243"/>
      <c r="I871" s="243"/>
      <c r="J871" s="243"/>
      <c r="K871" s="207"/>
      <c r="L871" s="207"/>
      <c r="M871" s="207"/>
      <c r="N871" s="207"/>
      <c r="O871" s="207"/>
      <c r="P871" s="207"/>
      <c r="Q871" s="207"/>
      <c r="R871" s="207"/>
      <c r="S871" s="207"/>
      <c r="T871" s="207"/>
      <c r="U871" s="207"/>
      <c r="V871" s="207"/>
      <c r="W871" s="207"/>
      <c r="X871" s="207"/>
      <c r="Y871" s="207"/>
      <c r="Z871" s="207"/>
      <c r="AA871" s="208"/>
    </row>
    <row r="872" spans="1:27" ht="15.75" customHeight="1">
      <c r="A872" s="242"/>
      <c r="B872" s="243"/>
      <c r="C872" s="244"/>
      <c r="D872" s="243"/>
      <c r="E872" s="243"/>
      <c r="F872" s="243"/>
      <c r="G872" s="243"/>
      <c r="H872" s="243"/>
      <c r="I872" s="243"/>
      <c r="J872" s="243"/>
      <c r="K872" s="207"/>
      <c r="L872" s="207"/>
      <c r="M872" s="207"/>
      <c r="N872" s="207"/>
      <c r="O872" s="207"/>
      <c r="P872" s="207"/>
      <c r="Q872" s="207"/>
      <c r="R872" s="207"/>
      <c r="S872" s="207"/>
      <c r="T872" s="207"/>
      <c r="U872" s="207"/>
      <c r="V872" s="207"/>
      <c r="W872" s="207"/>
      <c r="X872" s="207"/>
      <c r="Y872" s="207"/>
      <c r="Z872" s="207"/>
      <c r="AA872" s="208"/>
    </row>
    <row r="873" spans="1:27" ht="15.75" customHeight="1">
      <c r="A873" s="242"/>
      <c r="B873" s="243"/>
      <c r="C873" s="244"/>
      <c r="D873" s="243"/>
      <c r="E873" s="243"/>
      <c r="F873" s="243"/>
      <c r="G873" s="243"/>
      <c r="H873" s="243"/>
      <c r="I873" s="243"/>
      <c r="J873" s="243"/>
      <c r="K873" s="207"/>
      <c r="L873" s="207"/>
      <c r="M873" s="207"/>
      <c r="N873" s="207"/>
      <c r="O873" s="207"/>
      <c r="P873" s="207"/>
      <c r="Q873" s="207"/>
      <c r="R873" s="207"/>
      <c r="S873" s="207"/>
      <c r="T873" s="207"/>
      <c r="U873" s="207"/>
      <c r="V873" s="207"/>
      <c r="W873" s="207"/>
      <c r="X873" s="207"/>
      <c r="Y873" s="207"/>
      <c r="Z873" s="207"/>
      <c r="AA873" s="208"/>
    </row>
    <row r="874" spans="1:27" ht="15.75" customHeight="1">
      <c r="A874" s="242"/>
      <c r="B874" s="243"/>
      <c r="C874" s="244"/>
      <c r="D874" s="243"/>
      <c r="E874" s="243"/>
      <c r="F874" s="243"/>
      <c r="G874" s="243"/>
      <c r="H874" s="243"/>
      <c r="I874" s="243"/>
      <c r="J874" s="243"/>
      <c r="K874" s="207"/>
      <c r="L874" s="207"/>
      <c r="M874" s="207"/>
      <c r="N874" s="207"/>
      <c r="O874" s="207"/>
      <c r="P874" s="207"/>
      <c r="Q874" s="207"/>
      <c r="R874" s="207"/>
      <c r="S874" s="207"/>
      <c r="T874" s="207"/>
      <c r="U874" s="207"/>
      <c r="V874" s="207"/>
      <c r="W874" s="207"/>
      <c r="X874" s="207"/>
      <c r="Y874" s="207"/>
      <c r="Z874" s="207"/>
      <c r="AA874" s="208"/>
    </row>
    <row r="875" spans="1:27" ht="15.75" customHeight="1">
      <c r="A875" s="242"/>
      <c r="B875" s="243"/>
      <c r="C875" s="244"/>
      <c r="D875" s="243"/>
      <c r="E875" s="243"/>
      <c r="F875" s="243"/>
      <c r="G875" s="243"/>
      <c r="H875" s="243"/>
      <c r="I875" s="243"/>
      <c r="J875" s="243"/>
      <c r="K875" s="207"/>
      <c r="L875" s="207"/>
      <c r="M875" s="207"/>
      <c r="N875" s="207"/>
      <c r="O875" s="207"/>
      <c r="P875" s="207"/>
      <c r="Q875" s="207"/>
      <c r="R875" s="207"/>
      <c r="S875" s="207"/>
      <c r="T875" s="207"/>
      <c r="U875" s="207"/>
      <c r="V875" s="207"/>
      <c r="W875" s="207"/>
      <c r="X875" s="207"/>
      <c r="Y875" s="207"/>
      <c r="Z875" s="207"/>
      <c r="AA875" s="208"/>
    </row>
    <row r="876" spans="1:27" ht="15.75" customHeight="1">
      <c r="A876" s="242"/>
      <c r="B876" s="243"/>
      <c r="C876" s="244"/>
      <c r="D876" s="243"/>
      <c r="E876" s="243"/>
      <c r="F876" s="243"/>
      <c r="G876" s="243"/>
      <c r="H876" s="243"/>
      <c r="I876" s="243"/>
      <c r="J876" s="243"/>
      <c r="K876" s="207"/>
      <c r="L876" s="207"/>
      <c r="M876" s="207"/>
      <c r="N876" s="207"/>
      <c r="O876" s="207"/>
      <c r="P876" s="207"/>
      <c r="Q876" s="207"/>
      <c r="R876" s="207"/>
      <c r="S876" s="207"/>
      <c r="T876" s="207"/>
      <c r="U876" s="207"/>
      <c r="V876" s="207"/>
      <c r="W876" s="207"/>
      <c r="X876" s="207"/>
      <c r="Y876" s="207"/>
      <c r="Z876" s="207"/>
      <c r="AA876" s="208"/>
    </row>
    <row r="877" spans="1:27" ht="15.75" customHeight="1">
      <c r="A877" s="242"/>
      <c r="B877" s="243"/>
      <c r="C877" s="244"/>
      <c r="D877" s="243"/>
      <c r="E877" s="243"/>
      <c r="F877" s="243"/>
      <c r="G877" s="243"/>
      <c r="H877" s="243"/>
      <c r="I877" s="243"/>
      <c r="J877" s="243"/>
      <c r="K877" s="207"/>
      <c r="L877" s="207"/>
      <c r="M877" s="207"/>
      <c r="N877" s="207"/>
      <c r="O877" s="207"/>
      <c r="P877" s="207"/>
      <c r="Q877" s="207"/>
      <c r="R877" s="207"/>
      <c r="S877" s="207"/>
      <c r="T877" s="207"/>
      <c r="U877" s="207"/>
      <c r="V877" s="207"/>
      <c r="W877" s="207"/>
      <c r="X877" s="207"/>
      <c r="Y877" s="207"/>
      <c r="Z877" s="207"/>
      <c r="AA877" s="208"/>
    </row>
    <row r="878" spans="1:27" ht="15.75" customHeight="1">
      <c r="A878" s="242"/>
      <c r="B878" s="243"/>
      <c r="C878" s="244"/>
      <c r="D878" s="243"/>
      <c r="E878" s="243"/>
      <c r="F878" s="243"/>
      <c r="G878" s="243"/>
      <c r="H878" s="243"/>
      <c r="I878" s="243"/>
      <c r="J878" s="243"/>
      <c r="K878" s="207"/>
      <c r="L878" s="207"/>
      <c r="M878" s="207"/>
      <c r="N878" s="207"/>
      <c r="O878" s="207"/>
      <c r="P878" s="207"/>
      <c r="Q878" s="207"/>
      <c r="R878" s="207"/>
      <c r="S878" s="207"/>
      <c r="T878" s="207"/>
      <c r="U878" s="207"/>
      <c r="V878" s="207"/>
      <c r="W878" s="207"/>
      <c r="X878" s="207"/>
      <c r="Y878" s="207"/>
      <c r="Z878" s="207"/>
      <c r="AA878" s="208"/>
    </row>
    <row r="879" spans="1:27" ht="15.75" customHeight="1">
      <c r="A879" s="242"/>
      <c r="B879" s="243"/>
      <c r="C879" s="244"/>
      <c r="D879" s="243"/>
      <c r="E879" s="243"/>
      <c r="F879" s="243"/>
      <c r="G879" s="243"/>
      <c r="H879" s="243"/>
      <c r="I879" s="243"/>
      <c r="J879" s="243"/>
      <c r="K879" s="207"/>
      <c r="L879" s="207"/>
      <c r="M879" s="207"/>
      <c r="N879" s="207"/>
      <c r="O879" s="207"/>
      <c r="P879" s="207"/>
      <c r="Q879" s="207"/>
      <c r="R879" s="207"/>
      <c r="S879" s="207"/>
      <c r="T879" s="207"/>
      <c r="U879" s="207"/>
      <c r="V879" s="207"/>
      <c r="W879" s="207"/>
      <c r="X879" s="207"/>
      <c r="Y879" s="207"/>
      <c r="Z879" s="207"/>
      <c r="AA879" s="208"/>
    </row>
    <row r="880" spans="1:27" ht="15.75" customHeight="1">
      <c r="A880" s="242"/>
      <c r="B880" s="243"/>
      <c r="C880" s="244"/>
      <c r="D880" s="243"/>
      <c r="E880" s="243"/>
      <c r="F880" s="243"/>
      <c r="G880" s="243"/>
      <c r="H880" s="243"/>
      <c r="I880" s="243"/>
      <c r="J880" s="243"/>
      <c r="K880" s="207"/>
      <c r="L880" s="207"/>
      <c r="M880" s="207"/>
      <c r="N880" s="207"/>
      <c r="O880" s="207"/>
      <c r="P880" s="207"/>
      <c r="Q880" s="207"/>
      <c r="R880" s="207"/>
      <c r="S880" s="207"/>
      <c r="T880" s="207"/>
      <c r="U880" s="207"/>
      <c r="V880" s="207"/>
      <c r="W880" s="207"/>
      <c r="X880" s="207"/>
      <c r="Y880" s="207"/>
      <c r="Z880" s="207"/>
      <c r="AA880" s="208"/>
    </row>
    <row r="881" spans="1:27" ht="15.75" customHeight="1">
      <c r="A881" s="242"/>
      <c r="B881" s="243"/>
      <c r="C881" s="244"/>
      <c r="D881" s="243"/>
      <c r="E881" s="243"/>
      <c r="F881" s="243"/>
      <c r="G881" s="243"/>
      <c r="H881" s="243"/>
      <c r="I881" s="243"/>
      <c r="J881" s="243"/>
      <c r="K881" s="207"/>
      <c r="L881" s="207"/>
      <c r="M881" s="207"/>
      <c r="N881" s="207"/>
      <c r="O881" s="207"/>
      <c r="P881" s="207"/>
      <c r="Q881" s="207"/>
      <c r="R881" s="207"/>
      <c r="S881" s="207"/>
      <c r="T881" s="207"/>
      <c r="U881" s="207"/>
      <c r="V881" s="207"/>
      <c r="W881" s="207"/>
      <c r="X881" s="207"/>
      <c r="Y881" s="207"/>
      <c r="Z881" s="207"/>
      <c r="AA881" s="208"/>
    </row>
    <row r="882" spans="1:27" ht="15.75" customHeight="1">
      <c r="A882" s="242"/>
      <c r="B882" s="243"/>
      <c r="C882" s="244"/>
      <c r="D882" s="243"/>
      <c r="E882" s="243"/>
      <c r="F882" s="243"/>
      <c r="G882" s="243"/>
      <c r="H882" s="243"/>
      <c r="I882" s="243"/>
      <c r="J882" s="243"/>
      <c r="K882" s="207"/>
      <c r="L882" s="207"/>
      <c r="M882" s="207"/>
      <c r="N882" s="207"/>
      <c r="O882" s="207"/>
      <c r="P882" s="207"/>
      <c r="Q882" s="207"/>
      <c r="R882" s="207"/>
      <c r="S882" s="207"/>
      <c r="T882" s="207"/>
      <c r="U882" s="207"/>
      <c r="V882" s="207"/>
      <c r="W882" s="207"/>
      <c r="X882" s="207"/>
      <c r="Y882" s="207"/>
      <c r="Z882" s="207"/>
      <c r="AA882" s="208"/>
    </row>
    <row r="883" spans="1:27" ht="15.75" customHeight="1">
      <c r="A883" s="242"/>
      <c r="B883" s="243"/>
      <c r="C883" s="244"/>
      <c r="D883" s="243"/>
      <c r="E883" s="243"/>
      <c r="F883" s="243"/>
      <c r="G883" s="243"/>
      <c r="H883" s="243"/>
      <c r="I883" s="243"/>
      <c r="J883" s="243"/>
      <c r="K883" s="207"/>
      <c r="L883" s="207"/>
      <c r="M883" s="207"/>
      <c r="N883" s="207"/>
      <c r="O883" s="207"/>
      <c r="P883" s="207"/>
      <c r="Q883" s="207"/>
      <c r="R883" s="207"/>
      <c r="S883" s="207"/>
      <c r="T883" s="207"/>
      <c r="U883" s="207"/>
      <c r="V883" s="207"/>
      <c r="W883" s="207"/>
      <c r="X883" s="207"/>
      <c r="Y883" s="207"/>
      <c r="Z883" s="207"/>
      <c r="AA883" s="208"/>
    </row>
    <row r="884" spans="1:27" ht="15.75" customHeight="1">
      <c r="A884" s="242"/>
      <c r="B884" s="243"/>
      <c r="C884" s="244"/>
      <c r="D884" s="243"/>
      <c r="E884" s="243"/>
      <c r="F884" s="243"/>
      <c r="G884" s="243"/>
      <c r="H884" s="243"/>
      <c r="I884" s="243"/>
      <c r="J884" s="243"/>
      <c r="K884" s="207"/>
      <c r="L884" s="207"/>
      <c r="M884" s="207"/>
      <c r="N884" s="207"/>
      <c r="O884" s="207"/>
      <c r="P884" s="207"/>
      <c r="Q884" s="207"/>
      <c r="R884" s="207"/>
      <c r="S884" s="207"/>
      <c r="T884" s="207"/>
      <c r="U884" s="207"/>
      <c r="V884" s="207"/>
      <c r="W884" s="207"/>
      <c r="X884" s="207"/>
      <c r="Y884" s="207"/>
      <c r="Z884" s="207"/>
      <c r="AA884" s="208"/>
    </row>
    <row r="885" spans="1:27" ht="15.75" customHeight="1">
      <c r="A885" s="242"/>
      <c r="B885" s="243"/>
      <c r="C885" s="244"/>
      <c r="D885" s="243"/>
      <c r="E885" s="243"/>
      <c r="F885" s="243"/>
      <c r="G885" s="243"/>
      <c r="H885" s="243"/>
      <c r="I885" s="243"/>
      <c r="J885" s="243"/>
      <c r="K885" s="207"/>
      <c r="L885" s="207"/>
      <c r="M885" s="207"/>
      <c r="N885" s="207"/>
      <c r="O885" s="207"/>
      <c r="P885" s="207"/>
      <c r="Q885" s="207"/>
      <c r="R885" s="207"/>
      <c r="S885" s="207"/>
      <c r="T885" s="207"/>
      <c r="U885" s="207"/>
      <c r="V885" s="207"/>
      <c r="W885" s="207"/>
      <c r="X885" s="207"/>
      <c r="Y885" s="207"/>
      <c r="Z885" s="207"/>
      <c r="AA885" s="208"/>
    </row>
    <row r="886" spans="1:27" ht="15.75" customHeight="1">
      <c r="A886" s="242"/>
      <c r="B886" s="243"/>
      <c r="C886" s="244"/>
      <c r="D886" s="243"/>
      <c r="E886" s="243"/>
      <c r="F886" s="243"/>
      <c r="G886" s="243"/>
      <c r="H886" s="243"/>
      <c r="I886" s="243"/>
      <c r="J886" s="243"/>
      <c r="K886" s="207"/>
      <c r="L886" s="207"/>
      <c r="M886" s="207"/>
      <c r="N886" s="207"/>
      <c r="O886" s="207"/>
      <c r="P886" s="207"/>
      <c r="Q886" s="207"/>
      <c r="R886" s="207"/>
      <c r="S886" s="207"/>
      <c r="T886" s="207"/>
      <c r="U886" s="207"/>
      <c r="V886" s="207"/>
      <c r="W886" s="207"/>
      <c r="X886" s="207"/>
      <c r="Y886" s="207"/>
      <c r="Z886" s="207"/>
      <c r="AA886" s="208"/>
    </row>
    <row r="887" spans="1:27" ht="15.75" customHeight="1">
      <c r="A887" s="242"/>
      <c r="B887" s="243"/>
      <c r="C887" s="244"/>
      <c r="D887" s="243"/>
      <c r="E887" s="243"/>
      <c r="F887" s="243"/>
      <c r="G887" s="243"/>
      <c r="H887" s="243"/>
      <c r="I887" s="243"/>
      <c r="J887" s="243"/>
      <c r="K887" s="207"/>
      <c r="L887" s="207"/>
      <c r="M887" s="207"/>
      <c r="N887" s="207"/>
      <c r="O887" s="207"/>
      <c r="P887" s="207"/>
      <c r="Q887" s="207"/>
      <c r="R887" s="207"/>
      <c r="S887" s="207"/>
      <c r="T887" s="207"/>
      <c r="U887" s="207"/>
      <c r="V887" s="207"/>
      <c r="W887" s="207"/>
      <c r="X887" s="207"/>
      <c r="Y887" s="207"/>
      <c r="Z887" s="207"/>
      <c r="AA887" s="208"/>
    </row>
    <row r="888" spans="1:27" ht="15.75" customHeight="1">
      <c r="A888" s="242"/>
      <c r="B888" s="243"/>
      <c r="C888" s="244"/>
      <c r="D888" s="243"/>
      <c r="E888" s="243"/>
      <c r="F888" s="243"/>
      <c r="G888" s="243"/>
      <c r="H888" s="243"/>
      <c r="I888" s="243"/>
      <c r="J888" s="243"/>
      <c r="K888" s="207"/>
      <c r="L888" s="207"/>
      <c r="M888" s="207"/>
      <c r="N888" s="207"/>
      <c r="O888" s="207"/>
      <c r="P888" s="207"/>
      <c r="Q888" s="207"/>
      <c r="R888" s="207"/>
      <c r="S888" s="207"/>
      <c r="T888" s="207"/>
      <c r="U888" s="207"/>
      <c r="V888" s="207"/>
      <c r="W888" s="207"/>
      <c r="X888" s="207"/>
      <c r="Y888" s="207"/>
      <c r="Z888" s="207"/>
      <c r="AA888" s="208"/>
    </row>
    <row r="889" spans="1:27" ht="15.75" customHeight="1">
      <c r="A889" s="242"/>
      <c r="B889" s="243"/>
      <c r="C889" s="244"/>
      <c r="D889" s="243"/>
      <c r="E889" s="243"/>
      <c r="F889" s="243"/>
      <c r="G889" s="243"/>
      <c r="H889" s="243"/>
      <c r="I889" s="243"/>
      <c r="J889" s="243"/>
      <c r="K889" s="207"/>
      <c r="L889" s="207"/>
      <c r="M889" s="207"/>
      <c r="N889" s="207"/>
      <c r="O889" s="207"/>
      <c r="P889" s="207"/>
      <c r="Q889" s="207"/>
      <c r="R889" s="207"/>
      <c r="S889" s="207"/>
      <c r="T889" s="207"/>
      <c r="U889" s="207"/>
      <c r="V889" s="207"/>
      <c r="W889" s="207"/>
      <c r="X889" s="207"/>
      <c r="Y889" s="207"/>
      <c r="Z889" s="207"/>
      <c r="AA889" s="208"/>
    </row>
    <row r="890" spans="1:27" ht="15.75" customHeight="1">
      <c r="A890" s="242"/>
      <c r="B890" s="243"/>
      <c r="C890" s="244"/>
      <c r="D890" s="243"/>
      <c r="E890" s="243"/>
      <c r="F890" s="243"/>
      <c r="G890" s="243"/>
      <c r="H890" s="243"/>
      <c r="I890" s="243"/>
      <c r="J890" s="243"/>
      <c r="K890" s="207"/>
      <c r="L890" s="207"/>
      <c r="M890" s="207"/>
      <c r="N890" s="207"/>
      <c r="O890" s="207"/>
      <c r="P890" s="207"/>
      <c r="Q890" s="207"/>
      <c r="R890" s="207"/>
      <c r="S890" s="207"/>
      <c r="T890" s="207"/>
      <c r="U890" s="207"/>
      <c r="V890" s="207"/>
      <c r="W890" s="207"/>
      <c r="X890" s="207"/>
      <c r="Y890" s="207"/>
      <c r="Z890" s="207"/>
      <c r="AA890" s="208"/>
    </row>
    <row r="891" spans="1:27" ht="15.75" customHeight="1">
      <c r="A891" s="242"/>
      <c r="B891" s="243"/>
      <c r="C891" s="244"/>
      <c r="D891" s="243"/>
      <c r="E891" s="243"/>
      <c r="F891" s="243"/>
      <c r="G891" s="243"/>
      <c r="H891" s="243"/>
      <c r="I891" s="243"/>
      <c r="J891" s="243"/>
      <c r="K891" s="207"/>
      <c r="L891" s="207"/>
      <c r="M891" s="207"/>
      <c r="N891" s="207"/>
      <c r="O891" s="207"/>
      <c r="P891" s="207"/>
      <c r="Q891" s="207"/>
      <c r="R891" s="207"/>
      <c r="S891" s="207"/>
      <c r="T891" s="207"/>
      <c r="U891" s="207"/>
      <c r="V891" s="207"/>
      <c r="W891" s="207"/>
      <c r="X891" s="207"/>
      <c r="Y891" s="207"/>
      <c r="Z891" s="207"/>
      <c r="AA891" s="208"/>
    </row>
    <row r="892" spans="1:27" ht="15.75" customHeight="1">
      <c r="A892" s="242"/>
      <c r="B892" s="243"/>
      <c r="C892" s="244"/>
      <c r="D892" s="243"/>
      <c r="E892" s="243"/>
      <c r="F892" s="243"/>
      <c r="G892" s="243"/>
      <c r="H892" s="243"/>
      <c r="I892" s="243"/>
      <c r="J892" s="243"/>
      <c r="K892" s="207"/>
      <c r="L892" s="207"/>
      <c r="M892" s="207"/>
      <c r="N892" s="207"/>
      <c r="O892" s="207"/>
      <c r="P892" s="207"/>
      <c r="Q892" s="207"/>
      <c r="R892" s="207"/>
      <c r="S892" s="207"/>
      <c r="T892" s="207"/>
      <c r="U892" s="207"/>
      <c r="V892" s="207"/>
      <c r="W892" s="207"/>
      <c r="X892" s="207"/>
      <c r="Y892" s="207"/>
      <c r="Z892" s="207"/>
      <c r="AA892" s="208"/>
    </row>
    <row r="893" spans="1:27" ht="15.75" customHeight="1">
      <c r="A893" s="242"/>
      <c r="B893" s="243"/>
      <c r="C893" s="244"/>
      <c r="D893" s="243"/>
      <c r="E893" s="243"/>
      <c r="F893" s="243"/>
      <c r="G893" s="243"/>
      <c r="H893" s="243"/>
      <c r="I893" s="243"/>
      <c r="J893" s="243"/>
      <c r="K893" s="207"/>
      <c r="L893" s="207"/>
      <c r="M893" s="207"/>
      <c r="N893" s="207"/>
      <c r="O893" s="207"/>
      <c r="P893" s="207"/>
      <c r="Q893" s="207"/>
      <c r="R893" s="207"/>
      <c r="S893" s="207"/>
      <c r="T893" s="207"/>
      <c r="U893" s="207"/>
      <c r="V893" s="207"/>
      <c r="W893" s="207"/>
      <c r="X893" s="207"/>
      <c r="Y893" s="207"/>
      <c r="Z893" s="207"/>
      <c r="AA893" s="208"/>
    </row>
    <row r="894" spans="1:27" ht="15.75" customHeight="1">
      <c r="A894" s="242"/>
      <c r="B894" s="243"/>
      <c r="C894" s="244"/>
      <c r="D894" s="243"/>
      <c r="E894" s="243"/>
      <c r="F894" s="243"/>
      <c r="G894" s="243"/>
      <c r="H894" s="243"/>
      <c r="I894" s="243"/>
      <c r="J894" s="243"/>
      <c r="K894" s="207"/>
      <c r="L894" s="207"/>
      <c r="M894" s="207"/>
      <c r="N894" s="207"/>
      <c r="O894" s="207"/>
      <c r="P894" s="207"/>
      <c r="Q894" s="207"/>
      <c r="R894" s="207"/>
      <c r="S894" s="207"/>
      <c r="T894" s="207"/>
      <c r="U894" s="207"/>
      <c r="V894" s="207"/>
      <c r="W894" s="207"/>
      <c r="X894" s="207"/>
      <c r="Y894" s="207"/>
      <c r="Z894" s="207"/>
      <c r="AA894" s="208"/>
    </row>
    <row r="895" spans="1:27" ht="15.75" customHeight="1">
      <c r="A895" s="242"/>
      <c r="B895" s="243"/>
      <c r="C895" s="244"/>
      <c r="D895" s="243"/>
      <c r="E895" s="243"/>
      <c r="F895" s="243"/>
      <c r="G895" s="243"/>
      <c r="H895" s="243"/>
      <c r="I895" s="243"/>
      <c r="J895" s="243"/>
      <c r="K895" s="207"/>
      <c r="L895" s="207"/>
      <c r="M895" s="207"/>
      <c r="N895" s="207"/>
      <c r="O895" s="207"/>
      <c r="P895" s="207"/>
      <c r="Q895" s="207"/>
      <c r="R895" s="207"/>
      <c r="S895" s="207"/>
      <c r="T895" s="207"/>
      <c r="U895" s="207"/>
      <c r="V895" s="207"/>
      <c r="W895" s="207"/>
      <c r="X895" s="207"/>
      <c r="Y895" s="207"/>
      <c r="Z895" s="207"/>
      <c r="AA895" s="208"/>
    </row>
    <row r="896" spans="1:27" ht="15.75" customHeight="1">
      <c r="A896" s="242"/>
      <c r="B896" s="243"/>
      <c r="C896" s="244"/>
      <c r="D896" s="243"/>
      <c r="E896" s="243"/>
      <c r="F896" s="243"/>
      <c r="G896" s="243"/>
      <c r="H896" s="243"/>
      <c r="I896" s="243"/>
      <c r="J896" s="243"/>
      <c r="K896" s="207"/>
      <c r="L896" s="207"/>
      <c r="M896" s="207"/>
      <c r="N896" s="207"/>
      <c r="O896" s="207"/>
      <c r="P896" s="207"/>
      <c r="Q896" s="207"/>
      <c r="R896" s="207"/>
      <c r="S896" s="207"/>
      <c r="T896" s="207"/>
      <c r="U896" s="207"/>
      <c r="V896" s="207"/>
      <c r="W896" s="207"/>
      <c r="X896" s="207"/>
      <c r="Y896" s="207"/>
      <c r="Z896" s="207"/>
      <c r="AA896" s="208"/>
    </row>
    <row r="897" spans="1:27" ht="15.75" customHeight="1">
      <c r="A897" s="242"/>
      <c r="B897" s="243"/>
      <c r="C897" s="244"/>
      <c r="D897" s="243"/>
      <c r="E897" s="243"/>
      <c r="F897" s="243"/>
      <c r="G897" s="243"/>
      <c r="H897" s="243"/>
      <c r="I897" s="243"/>
      <c r="J897" s="243"/>
      <c r="K897" s="207"/>
      <c r="L897" s="207"/>
      <c r="M897" s="207"/>
      <c r="N897" s="207"/>
      <c r="O897" s="207"/>
      <c r="P897" s="207"/>
      <c r="Q897" s="207"/>
      <c r="R897" s="207"/>
      <c r="S897" s="207"/>
      <c r="T897" s="207"/>
      <c r="U897" s="207"/>
      <c r="V897" s="207"/>
      <c r="W897" s="207"/>
      <c r="X897" s="207"/>
      <c r="Y897" s="207"/>
      <c r="Z897" s="207"/>
      <c r="AA897" s="208"/>
    </row>
    <row r="898" spans="1:27" ht="15.75" customHeight="1">
      <c r="A898" s="242"/>
      <c r="B898" s="243"/>
      <c r="C898" s="244"/>
      <c r="D898" s="243"/>
      <c r="E898" s="243"/>
      <c r="F898" s="243"/>
      <c r="G898" s="243"/>
      <c r="H898" s="243"/>
      <c r="I898" s="243"/>
      <c r="J898" s="243"/>
      <c r="K898" s="207"/>
      <c r="L898" s="207"/>
      <c r="M898" s="207"/>
      <c r="N898" s="207"/>
      <c r="O898" s="207"/>
      <c r="P898" s="207"/>
      <c r="Q898" s="207"/>
      <c r="R898" s="207"/>
      <c r="S898" s="207"/>
      <c r="T898" s="207"/>
      <c r="U898" s="207"/>
      <c r="V898" s="207"/>
      <c r="W898" s="207"/>
      <c r="X898" s="207"/>
      <c r="Y898" s="207"/>
      <c r="Z898" s="207"/>
      <c r="AA898" s="208"/>
    </row>
    <row r="899" spans="1:27" ht="15.75" customHeight="1">
      <c r="A899" s="242"/>
      <c r="B899" s="243"/>
      <c r="C899" s="244"/>
      <c r="D899" s="243"/>
      <c r="E899" s="243"/>
      <c r="F899" s="243"/>
      <c r="G899" s="243"/>
      <c r="H899" s="243"/>
      <c r="I899" s="243"/>
      <c r="J899" s="243"/>
      <c r="K899" s="207"/>
      <c r="L899" s="207"/>
      <c r="M899" s="207"/>
      <c r="N899" s="207"/>
      <c r="O899" s="207"/>
      <c r="P899" s="207"/>
      <c r="Q899" s="207"/>
      <c r="R899" s="207"/>
      <c r="S899" s="207"/>
      <c r="T899" s="207"/>
      <c r="U899" s="207"/>
      <c r="V899" s="207"/>
      <c r="W899" s="207"/>
      <c r="X899" s="207"/>
      <c r="Y899" s="207"/>
      <c r="Z899" s="207"/>
      <c r="AA899" s="208"/>
    </row>
    <row r="900" spans="1:27" ht="15.75" customHeight="1">
      <c r="A900" s="242"/>
      <c r="B900" s="243"/>
      <c r="C900" s="244"/>
      <c r="D900" s="243"/>
      <c r="E900" s="243"/>
      <c r="F900" s="243"/>
      <c r="G900" s="243"/>
      <c r="H900" s="243"/>
      <c r="I900" s="243"/>
      <c r="J900" s="243"/>
      <c r="K900" s="207"/>
      <c r="L900" s="207"/>
      <c r="M900" s="207"/>
      <c r="N900" s="207"/>
      <c r="O900" s="207"/>
      <c r="P900" s="207"/>
      <c r="Q900" s="207"/>
      <c r="R900" s="207"/>
      <c r="S900" s="207"/>
      <c r="T900" s="207"/>
      <c r="U900" s="207"/>
      <c r="V900" s="207"/>
      <c r="W900" s="207"/>
      <c r="X900" s="207"/>
      <c r="Y900" s="207"/>
      <c r="Z900" s="207"/>
      <c r="AA900" s="208"/>
    </row>
    <row r="901" spans="1:27" ht="15.75" customHeight="1">
      <c r="A901" s="242"/>
      <c r="B901" s="243"/>
      <c r="C901" s="244"/>
      <c r="D901" s="243"/>
      <c r="E901" s="243"/>
      <c r="F901" s="243"/>
      <c r="G901" s="243"/>
      <c r="H901" s="243"/>
      <c r="I901" s="243"/>
      <c r="J901" s="243"/>
      <c r="K901" s="207"/>
      <c r="L901" s="207"/>
      <c r="M901" s="207"/>
      <c r="N901" s="207"/>
      <c r="O901" s="207"/>
      <c r="P901" s="207"/>
      <c r="Q901" s="207"/>
      <c r="R901" s="207"/>
      <c r="S901" s="207"/>
      <c r="T901" s="207"/>
      <c r="U901" s="207"/>
      <c r="V901" s="207"/>
      <c r="W901" s="207"/>
      <c r="X901" s="207"/>
      <c r="Y901" s="207"/>
      <c r="Z901" s="207"/>
      <c r="AA901" s="208"/>
    </row>
    <row r="902" spans="1:27" ht="15.75" customHeight="1">
      <c r="A902" s="242"/>
      <c r="B902" s="243"/>
      <c r="C902" s="244"/>
      <c r="D902" s="243"/>
      <c r="E902" s="243"/>
      <c r="F902" s="243"/>
      <c r="G902" s="243"/>
      <c r="H902" s="243"/>
      <c r="I902" s="243"/>
      <c r="J902" s="243"/>
      <c r="K902" s="207"/>
      <c r="L902" s="207"/>
      <c r="M902" s="207"/>
      <c r="N902" s="207"/>
      <c r="O902" s="207"/>
      <c r="P902" s="207"/>
      <c r="Q902" s="207"/>
      <c r="R902" s="207"/>
      <c r="S902" s="207"/>
      <c r="T902" s="207"/>
      <c r="U902" s="207"/>
      <c r="V902" s="207"/>
      <c r="W902" s="207"/>
      <c r="X902" s="207"/>
      <c r="Y902" s="207"/>
      <c r="Z902" s="207"/>
      <c r="AA902" s="208"/>
    </row>
    <row r="903" spans="1:27" ht="15.75" customHeight="1">
      <c r="A903" s="242"/>
      <c r="B903" s="243"/>
      <c r="C903" s="244"/>
      <c r="D903" s="243"/>
      <c r="E903" s="243"/>
      <c r="F903" s="243"/>
      <c r="G903" s="243"/>
      <c r="H903" s="243"/>
      <c r="I903" s="243"/>
      <c r="J903" s="243"/>
      <c r="K903" s="207"/>
      <c r="L903" s="207"/>
      <c r="M903" s="207"/>
      <c r="N903" s="207"/>
      <c r="O903" s="207"/>
      <c r="P903" s="207"/>
      <c r="Q903" s="207"/>
      <c r="R903" s="207"/>
      <c r="S903" s="207"/>
      <c r="T903" s="207"/>
      <c r="U903" s="207"/>
      <c r="V903" s="207"/>
      <c r="W903" s="207"/>
      <c r="X903" s="207"/>
      <c r="Y903" s="207"/>
      <c r="Z903" s="207"/>
      <c r="AA903" s="208"/>
    </row>
    <row r="904" spans="1:27" ht="15.75" customHeight="1">
      <c r="A904" s="242"/>
      <c r="B904" s="243"/>
      <c r="C904" s="244"/>
      <c r="D904" s="243"/>
      <c r="E904" s="243"/>
      <c r="F904" s="243"/>
      <c r="G904" s="243"/>
      <c r="H904" s="243"/>
      <c r="I904" s="243"/>
      <c r="J904" s="243"/>
      <c r="K904" s="207"/>
      <c r="L904" s="207"/>
      <c r="M904" s="207"/>
      <c r="N904" s="207"/>
      <c r="O904" s="207"/>
      <c r="P904" s="207"/>
      <c r="Q904" s="207"/>
      <c r="R904" s="207"/>
      <c r="S904" s="207"/>
      <c r="T904" s="207"/>
      <c r="U904" s="207"/>
      <c r="V904" s="207"/>
      <c r="W904" s="207"/>
      <c r="X904" s="207"/>
      <c r="Y904" s="207"/>
      <c r="Z904" s="207"/>
      <c r="AA904" s="208"/>
    </row>
    <row r="905" spans="1:27" ht="15.75" customHeight="1">
      <c r="A905" s="242"/>
      <c r="B905" s="243"/>
      <c r="C905" s="244"/>
      <c r="D905" s="243"/>
      <c r="E905" s="243"/>
      <c r="F905" s="243"/>
      <c r="G905" s="243"/>
      <c r="H905" s="243"/>
      <c r="I905" s="243"/>
      <c r="J905" s="243"/>
      <c r="K905" s="207"/>
      <c r="L905" s="207"/>
      <c r="M905" s="207"/>
      <c r="N905" s="207"/>
      <c r="O905" s="207"/>
      <c r="P905" s="207"/>
      <c r="Q905" s="207"/>
      <c r="R905" s="207"/>
      <c r="S905" s="207"/>
      <c r="T905" s="207"/>
      <c r="U905" s="207"/>
      <c r="V905" s="207"/>
      <c r="W905" s="207"/>
      <c r="X905" s="207"/>
      <c r="Y905" s="207"/>
      <c r="Z905" s="207"/>
      <c r="AA905" s="208"/>
    </row>
    <row r="906" spans="1:27" ht="15.75" customHeight="1">
      <c r="A906" s="242"/>
      <c r="B906" s="243"/>
      <c r="C906" s="244"/>
      <c r="D906" s="243"/>
      <c r="E906" s="243"/>
      <c r="F906" s="243"/>
      <c r="G906" s="243"/>
      <c r="H906" s="243"/>
      <c r="I906" s="243"/>
      <c r="J906" s="243"/>
      <c r="K906" s="207"/>
      <c r="L906" s="207"/>
      <c r="M906" s="207"/>
      <c r="N906" s="207"/>
      <c r="O906" s="207"/>
      <c r="P906" s="207"/>
      <c r="Q906" s="207"/>
      <c r="R906" s="207"/>
      <c r="S906" s="207"/>
      <c r="T906" s="207"/>
      <c r="U906" s="207"/>
      <c r="V906" s="207"/>
      <c r="W906" s="207"/>
      <c r="X906" s="207"/>
      <c r="Y906" s="207"/>
      <c r="Z906" s="207"/>
      <c r="AA906" s="208"/>
    </row>
    <row r="907" spans="1:27" ht="15.75" customHeight="1">
      <c r="A907" s="242"/>
      <c r="B907" s="243"/>
      <c r="C907" s="244"/>
      <c r="D907" s="243"/>
      <c r="E907" s="243"/>
      <c r="F907" s="243"/>
      <c r="G907" s="243"/>
      <c r="H907" s="243"/>
      <c r="I907" s="243"/>
      <c r="J907" s="243"/>
      <c r="K907" s="207"/>
      <c r="L907" s="207"/>
      <c r="M907" s="207"/>
      <c r="N907" s="207"/>
      <c r="O907" s="207"/>
      <c r="P907" s="207"/>
      <c r="Q907" s="207"/>
      <c r="R907" s="207"/>
      <c r="S907" s="207"/>
      <c r="T907" s="207"/>
      <c r="U907" s="207"/>
      <c r="V907" s="207"/>
      <c r="W907" s="207"/>
      <c r="X907" s="207"/>
      <c r="Y907" s="207"/>
      <c r="Z907" s="207"/>
      <c r="AA907" s="208"/>
    </row>
    <row r="908" spans="1:27" ht="15.75" customHeight="1">
      <c r="A908" s="242"/>
      <c r="B908" s="243"/>
      <c r="C908" s="244"/>
      <c r="D908" s="243"/>
      <c r="E908" s="243"/>
      <c r="F908" s="243"/>
      <c r="G908" s="243"/>
      <c r="H908" s="243"/>
      <c r="I908" s="243"/>
      <c r="J908" s="243"/>
      <c r="K908" s="207"/>
      <c r="L908" s="207"/>
      <c r="M908" s="207"/>
      <c r="N908" s="207"/>
      <c r="O908" s="207"/>
      <c r="P908" s="207"/>
      <c r="Q908" s="207"/>
      <c r="R908" s="207"/>
      <c r="S908" s="207"/>
      <c r="T908" s="207"/>
      <c r="U908" s="207"/>
      <c r="V908" s="207"/>
      <c r="W908" s="207"/>
      <c r="X908" s="207"/>
      <c r="Y908" s="207"/>
      <c r="Z908" s="207"/>
      <c r="AA908" s="208"/>
    </row>
    <row r="909" spans="1:27" ht="15.75" customHeight="1">
      <c r="A909" s="242"/>
      <c r="B909" s="243"/>
      <c r="C909" s="244"/>
      <c r="D909" s="243"/>
      <c r="E909" s="243"/>
      <c r="F909" s="243"/>
      <c r="G909" s="243"/>
      <c r="H909" s="243"/>
      <c r="I909" s="243"/>
      <c r="J909" s="243"/>
      <c r="K909" s="207"/>
      <c r="L909" s="207"/>
      <c r="M909" s="207"/>
      <c r="N909" s="207"/>
      <c r="O909" s="207"/>
      <c r="P909" s="207"/>
      <c r="Q909" s="207"/>
      <c r="R909" s="207"/>
      <c r="S909" s="207"/>
      <c r="T909" s="207"/>
      <c r="U909" s="207"/>
      <c r="V909" s="207"/>
      <c r="W909" s="207"/>
      <c r="X909" s="207"/>
      <c r="Y909" s="207"/>
      <c r="Z909" s="207"/>
      <c r="AA909" s="208"/>
    </row>
    <row r="910" spans="1:27" ht="15.75" customHeight="1">
      <c r="A910" s="242"/>
      <c r="B910" s="243"/>
      <c r="C910" s="244"/>
      <c r="D910" s="243"/>
      <c r="E910" s="243"/>
      <c r="F910" s="243"/>
      <c r="G910" s="243"/>
      <c r="H910" s="243"/>
      <c r="I910" s="243"/>
      <c r="J910" s="243"/>
      <c r="K910" s="207"/>
      <c r="L910" s="207"/>
      <c r="M910" s="207"/>
      <c r="N910" s="207"/>
      <c r="O910" s="207"/>
      <c r="P910" s="207"/>
      <c r="Q910" s="207"/>
      <c r="R910" s="207"/>
      <c r="S910" s="207"/>
      <c r="T910" s="207"/>
      <c r="U910" s="207"/>
      <c r="V910" s="207"/>
      <c r="W910" s="207"/>
      <c r="X910" s="207"/>
      <c r="Y910" s="207"/>
      <c r="Z910" s="207"/>
      <c r="AA910" s="208"/>
    </row>
    <row r="911" spans="1:27" ht="15.75" customHeight="1">
      <c r="A911" s="242"/>
      <c r="B911" s="243"/>
      <c r="C911" s="244"/>
      <c r="D911" s="243"/>
      <c r="E911" s="243"/>
      <c r="F911" s="243"/>
      <c r="G911" s="243"/>
      <c r="H911" s="243"/>
      <c r="I911" s="243"/>
      <c r="J911" s="243"/>
      <c r="K911" s="207"/>
      <c r="L911" s="207"/>
      <c r="M911" s="207"/>
      <c r="N911" s="207"/>
      <c r="O911" s="207"/>
      <c r="P911" s="207"/>
      <c r="Q911" s="207"/>
      <c r="R911" s="207"/>
      <c r="S911" s="207"/>
      <c r="T911" s="207"/>
      <c r="U911" s="207"/>
      <c r="V911" s="207"/>
      <c r="W911" s="207"/>
      <c r="X911" s="207"/>
      <c r="Y911" s="207"/>
      <c r="Z911" s="207"/>
      <c r="AA911" s="208"/>
    </row>
    <row r="912" spans="1:27" ht="15.75" customHeight="1">
      <c r="A912" s="242"/>
      <c r="B912" s="243"/>
      <c r="C912" s="244"/>
      <c r="D912" s="243"/>
      <c r="E912" s="243"/>
      <c r="F912" s="243"/>
      <c r="G912" s="243"/>
      <c r="H912" s="243"/>
      <c r="I912" s="243"/>
      <c r="J912" s="243"/>
      <c r="K912" s="207"/>
      <c r="L912" s="207"/>
      <c r="M912" s="207"/>
      <c r="N912" s="207"/>
      <c r="O912" s="207"/>
      <c r="P912" s="207"/>
      <c r="Q912" s="207"/>
      <c r="R912" s="207"/>
      <c r="S912" s="207"/>
      <c r="T912" s="207"/>
      <c r="U912" s="207"/>
      <c r="V912" s="207"/>
      <c r="W912" s="207"/>
      <c r="X912" s="207"/>
      <c r="Y912" s="207"/>
      <c r="Z912" s="207"/>
      <c r="AA912" s="208"/>
    </row>
    <row r="913" spans="1:27" ht="15.75" customHeight="1">
      <c r="A913" s="242"/>
      <c r="B913" s="243"/>
      <c r="C913" s="244"/>
      <c r="D913" s="243"/>
      <c r="E913" s="243"/>
      <c r="F913" s="243"/>
      <c r="G913" s="243"/>
      <c r="H913" s="243"/>
      <c r="I913" s="243"/>
      <c r="J913" s="243"/>
      <c r="K913" s="207"/>
      <c r="L913" s="207"/>
      <c r="M913" s="207"/>
      <c r="N913" s="207"/>
      <c r="O913" s="207"/>
      <c r="P913" s="207"/>
      <c r="Q913" s="207"/>
      <c r="R913" s="207"/>
      <c r="S913" s="207"/>
      <c r="T913" s="207"/>
      <c r="U913" s="207"/>
      <c r="V913" s="207"/>
      <c r="W913" s="207"/>
      <c r="X913" s="207"/>
      <c r="Y913" s="207"/>
      <c r="Z913" s="207"/>
      <c r="AA913" s="208"/>
    </row>
    <row r="914" spans="1:27" ht="15.75" customHeight="1">
      <c r="A914" s="242"/>
      <c r="B914" s="243"/>
      <c r="C914" s="244"/>
      <c r="D914" s="243"/>
      <c r="E914" s="243"/>
      <c r="F914" s="243"/>
      <c r="G914" s="243"/>
      <c r="H914" s="243"/>
      <c r="I914" s="243"/>
      <c r="J914" s="243"/>
      <c r="K914" s="207"/>
      <c r="L914" s="207"/>
      <c r="M914" s="207"/>
      <c r="N914" s="207"/>
      <c r="O914" s="207"/>
      <c r="P914" s="207"/>
      <c r="Q914" s="207"/>
      <c r="R914" s="207"/>
      <c r="S914" s="207"/>
      <c r="T914" s="207"/>
      <c r="U914" s="207"/>
      <c r="V914" s="207"/>
      <c r="W914" s="207"/>
      <c r="X914" s="207"/>
      <c r="Y914" s="207"/>
      <c r="Z914" s="207"/>
      <c r="AA914" s="208"/>
    </row>
    <row r="915" spans="1:27" ht="15.75" customHeight="1">
      <c r="A915" s="242"/>
      <c r="B915" s="243"/>
      <c r="C915" s="244"/>
      <c r="D915" s="243"/>
      <c r="E915" s="243"/>
      <c r="F915" s="243"/>
      <c r="G915" s="243"/>
      <c r="H915" s="243"/>
      <c r="I915" s="243"/>
      <c r="J915" s="243"/>
      <c r="K915" s="207"/>
      <c r="L915" s="207"/>
      <c r="M915" s="207"/>
      <c r="N915" s="207"/>
      <c r="O915" s="207"/>
      <c r="P915" s="207"/>
      <c r="Q915" s="207"/>
      <c r="R915" s="207"/>
      <c r="S915" s="207"/>
      <c r="T915" s="207"/>
      <c r="U915" s="207"/>
      <c r="V915" s="207"/>
      <c r="W915" s="207"/>
      <c r="X915" s="207"/>
      <c r="Y915" s="207"/>
      <c r="Z915" s="207"/>
      <c r="AA915" s="208"/>
    </row>
    <row r="916" spans="1:27" ht="15.75" customHeight="1">
      <c r="A916" s="242"/>
      <c r="B916" s="243"/>
      <c r="C916" s="244"/>
      <c r="D916" s="243"/>
      <c r="E916" s="243"/>
      <c r="F916" s="243"/>
      <c r="G916" s="243"/>
      <c r="H916" s="243"/>
      <c r="I916" s="243"/>
      <c r="J916" s="243"/>
      <c r="K916" s="207"/>
      <c r="L916" s="207"/>
      <c r="M916" s="207"/>
      <c r="N916" s="207"/>
      <c r="O916" s="207"/>
      <c r="P916" s="207"/>
      <c r="Q916" s="207"/>
      <c r="R916" s="207"/>
      <c r="S916" s="207"/>
      <c r="T916" s="207"/>
      <c r="U916" s="207"/>
      <c r="V916" s="207"/>
      <c r="W916" s="207"/>
      <c r="X916" s="207"/>
      <c r="Y916" s="207"/>
      <c r="Z916" s="207"/>
      <c r="AA916" s="208"/>
    </row>
    <row r="917" spans="1:27" ht="15.75" customHeight="1">
      <c r="A917" s="242"/>
      <c r="B917" s="243"/>
      <c r="C917" s="244"/>
      <c r="D917" s="243"/>
      <c r="E917" s="243"/>
      <c r="F917" s="243"/>
      <c r="G917" s="243"/>
      <c r="H917" s="243"/>
      <c r="I917" s="243"/>
      <c r="J917" s="243"/>
      <c r="K917" s="207"/>
      <c r="L917" s="207"/>
      <c r="M917" s="207"/>
      <c r="N917" s="207"/>
      <c r="O917" s="207"/>
      <c r="P917" s="207"/>
      <c r="Q917" s="207"/>
      <c r="R917" s="207"/>
      <c r="S917" s="207"/>
      <c r="T917" s="207"/>
      <c r="U917" s="207"/>
      <c r="V917" s="207"/>
      <c r="W917" s="207"/>
      <c r="X917" s="207"/>
      <c r="Y917" s="207"/>
      <c r="Z917" s="207"/>
      <c r="AA917" s="208"/>
    </row>
    <row r="918" spans="1:27" ht="15.75" customHeight="1">
      <c r="A918" s="242"/>
      <c r="B918" s="243"/>
      <c r="C918" s="244"/>
      <c r="D918" s="243"/>
      <c r="E918" s="243"/>
      <c r="F918" s="243"/>
      <c r="G918" s="243"/>
      <c r="H918" s="243"/>
      <c r="I918" s="243"/>
      <c r="J918" s="243"/>
      <c r="K918" s="207"/>
      <c r="L918" s="207"/>
      <c r="M918" s="207"/>
      <c r="N918" s="207"/>
      <c r="O918" s="207"/>
      <c r="P918" s="207"/>
      <c r="Q918" s="207"/>
      <c r="R918" s="207"/>
      <c r="S918" s="207"/>
      <c r="T918" s="207"/>
      <c r="U918" s="207"/>
      <c r="V918" s="207"/>
      <c r="W918" s="207"/>
      <c r="X918" s="207"/>
      <c r="Y918" s="207"/>
      <c r="Z918" s="207"/>
      <c r="AA918" s="208"/>
    </row>
    <row r="919" spans="1:27" ht="15.75" customHeight="1">
      <c r="A919" s="242"/>
      <c r="B919" s="243"/>
      <c r="C919" s="244"/>
      <c r="D919" s="243"/>
      <c r="E919" s="243"/>
      <c r="F919" s="243"/>
      <c r="G919" s="243"/>
      <c r="H919" s="243"/>
      <c r="I919" s="243"/>
      <c r="J919" s="243"/>
      <c r="K919" s="207"/>
      <c r="L919" s="207"/>
      <c r="M919" s="207"/>
      <c r="N919" s="207"/>
      <c r="O919" s="207"/>
      <c r="P919" s="207"/>
      <c r="Q919" s="207"/>
      <c r="R919" s="207"/>
      <c r="S919" s="207"/>
      <c r="T919" s="207"/>
      <c r="U919" s="207"/>
      <c r="V919" s="207"/>
      <c r="W919" s="207"/>
      <c r="X919" s="207"/>
      <c r="Y919" s="207"/>
      <c r="Z919" s="207"/>
      <c r="AA919" s="208"/>
    </row>
    <row r="920" spans="1:27" ht="15.75" customHeight="1">
      <c r="A920" s="242"/>
      <c r="B920" s="243"/>
      <c r="C920" s="244"/>
      <c r="D920" s="243"/>
      <c r="E920" s="243"/>
      <c r="F920" s="243"/>
      <c r="G920" s="243"/>
      <c r="H920" s="243"/>
      <c r="I920" s="243"/>
      <c r="J920" s="243"/>
      <c r="K920" s="207"/>
      <c r="L920" s="207"/>
      <c r="M920" s="207"/>
      <c r="N920" s="207"/>
      <c r="O920" s="207"/>
      <c r="P920" s="207"/>
      <c r="Q920" s="207"/>
      <c r="R920" s="207"/>
      <c r="S920" s="207"/>
      <c r="T920" s="207"/>
      <c r="U920" s="207"/>
      <c r="V920" s="207"/>
      <c r="W920" s="207"/>
      <c r="X920" s="207"/>
      <c r="Y920" s="207"/>
      <c r="Z920" s="207"/>
      <c r="AA920" s="208"/>
    </row>
    <row r="921" spans="1:27" ht="15.75" customHeight="1">
      <c r="A921" s="242"/>
      <c r="B921" s="243"/>
      <c r="C921" s="244"/>
      <c r="D921" s="243"/>
      <c r="E921" s="243"/>
      <c r="F921" s="243"/>
      <c r="G921" s="243"/>
      <c r="H921" s="243"/>
      <c r="I921" s="243"/>
      <c r="J921" s="243"/>
      <c r="K921" s="207"/>
      <c r="L921" s="207"/>
      <c r="M921" s="207"/>
      <c r="N921" s="207"/>
      <c r="O921" s="207"/>
      <c r="P921" s="207"/>
      <c r="Q921" s="207"/>
      <c r="R921" s="207"/>
      <c r="S921" s="207"/>
      <c r="T921" s="207"/>
      <c r="U921" s="207"/>
      <c r="V921" s="207"/>
      <c r="W921" s="207"/>
      <c r="X921" s="207"/>
      <c r="Y921" s="207"/>
      <c r="Z921" s="207"/>
      <c r="AA921" s="208"/>
    </row>
    <row r="922" spans="1:27" ht="15.75" customHeight="1">
      <c r="A922" s="242"/>
      <c r="B922" s="243"/>
      <c r="C922" s="244"/>
      <c r="D922" s="243"/>
      <c r="E922" s="243"/>
      <c r="F922" s="243"/>
      <c r="G922" s="243"/>
      <c r="H922" s="243"/>
      <c r="I922" s="243"/>
      <c r="J922" s="243"/>
      <c r="K922" s="207"/>
      <c r="L922" s="207"/>
      <c r="M922" s="207"/>
      <c r="N922" s="207"/>
      <c r="O922" s="207"/>
      <c r="P922" s="207"/>
      <c r="Q922" s="207"/>
      <c r="R922" s="207"/>
      <c r="S922" s="207"/>
      <c r="T922" s="207"/>
      <c r="U922" s="207"/>
      <c r="V922" s="207"/>
      <c r="W922" s="207"/>
      <c r="X922" s="207"/>
      <c r="Y922" s="207"/>
      <c r="Z922" s="207"/>
      <c r="AA922" s="208"/>
    </row>
    <row r="923" spans="1:27" ht="15.75" customHeight="1">
      <c r="A923" s="242"/>
      <c r="B923" s="243"/>
      <c r="C923" s="244"/>
      <c r="D923" s="243"/>
      <c r="E923" s="243"/>
      <c r="F923" s="243"/>
      <c r="G923" s="243"/>
      <c r="H923" s="243"/>
      <c r="I923" s="243"/>
      <c r="J923" s="243"/>
      <c r="K923" s="207"/>
      <c r="L923" s="207"/>
      <c r="M923" s="207"/>
      <c r="N923" s="207"/>
      <c r="O923" s="207"/>
      <c r="P923" s="207"/>
      <c r="Q923" s="207"/>
      <c r="R923" s="207"/>
      <c r="S923" s="207"/>
      <c r="T923" s="207"/>
      <c r="U923" s="207"/>
      <c r="V923" s="207"/>
      <c r="W923" s="207"/>
      <c r="X923" s="207"/>
      <c r="Y923" s="207"/>
      <c r="Z923" s="207"/>
      <c r="AA923" s="208"/>
    </row>
    <row r="924" spans="1:27" ht="15.75" customHeight="1">
      <c r="A924" s="242"/>
      <c r="B924" s="243"/>
      <c r="C924" s="244"/>
      <c r="D924" s="243"/>
      <c r="E924" s="243"/>
      <c r="F924" s="243"/>
      <c r="G924" s="243"/>
      <c r="H924" s="243"/>
      <c r="I924" s="243"/>
      <c r="J924" s="243"/>
      <c r="K924" s="207"/>
      <c r="L924" s="207"/>
      <c r="M924" s="207"/>
      <c r="N924" s="207"/>
      <c r="O924" s="207"/>
      <c r="P924" s="207"/>
      <c r="Q924" s="207"/>
      <c r="R924" s="207"/>
      <c r="S924" s="207"/>
      <c r="T924" s="207"/>
      <c r="U924" s="207"/>
      <c r="V924" s="207"/>
      <c r="W924" s="207"/>
      <c r="X924" s="207"/>
      <c r="Y924" s="207"/>
      <c r="Z924" s="207"/>
      <c r="AA924" s="208"/>
    </row>
    <row r="925" spans="1:27" ht="15.75" customHeight="1">
      <c r="A925" s="242"/>
      <c r="B925" s="243"/>
      <c r="C925" s="244"/>
      <c r="D925" s="243"/>
      <c r="E925" s="243"/>
      <c r="F925" s="243"/>
      <c r="G925" s="243"/>
      <c r="H925" s="243"/>
      <c r="I925" s="243"/>
      <c r="J925" s="243"/>
      <c r="K925" s="207"/>
      <c r="L925" s="207"/>
      <c r="M925" s="207"/>
      <c r="N925" s="207"/>
      <c r="O925" s="207"/>
      <c r="P925" s="207"/>
      <c r="Q925" s="207"/>
      <c r="R925" s="207"/>
      <c r="S925" s="207"/>
      <c r="T925" s="207"/>
      <c r="U925" s="207"/>
      <c r="V925" s="207"/>
      <c r="W925" s="207"/>
      <c r="X925" s="207"/>
      <c r="Y925" s="207"/>
      <c r="Z925" s="207"/>
      <c r="AA925" s="208"/>
    </row>
    <row r="926" spans="1:27" ht="15.75" customHeight="1">
      <c r="A926" s="242"/>
      <c r="B926" s="243"/>
      <c r="C926" s="244"/>
      <c r="D926" s="243"/>
      <c r="E926" s="243"/>
      <c r="F926" s="243"/>
      <c r="G926" s="243"/>
      <c r="H926" s="243"/>
      <c r="I926" s="243"/>
      <c r="J926" s="243"/>
      <c r="K926" s="207"/>
      <c r="L926" s="207"/>
      <c r="M926" s="207"/>
      <c r="N926" s="207"/>
      <c r="O926" s="207"/>
      <c r="P926" s="207"/>
      <c r="Q926" s="207"/>
      <c r="R926" s="207"/>
      <c r="S926" s="207"/>
      <c r="T926" s="207"/>
      <c r="U926" s="207"/>
      <c r="V926" s="207"/>
      <c r="W926" s="207"/>
      <c r="X926" s="207"/>
      <c r="Y926" s="207"/>
      <c r="Z926" s="207"/>
      <c r="AA926" s="208"/>
    </row>
    <row r="927" spans="1:27" ht="15.75" customHeight="1">
      <c r="A927" s="242"/>
      <c r="B927" s="243"/>
      <c r="C927" s="244"/>
      <c r="D927" s="243"/>
      <c r="E927" s="243"/>
      <c r="F927" s="243"/>
      <c r="G927" s="243"/>
      <c r="H927" s="243"/>
      <c r="I927" s="243"/>
      <c r="J927" s="243"/>
      <c r="K927" s="207"/>
      <c r="L927" s="207"/>
      <c r="M927" s="207"/>
      <c r="N927" s="207"/>
      <c r="O927" s="207"/>
      <c r="P927" s="207"/>
      <c r="Q927" s="207"/>
      <c r="R927" s="207"/>
      <c r="S927" s="207"/>
      <c r="T927" s="207"/>
      <c r="U927" s="207"/>
      <c r="V927" s="207"/>
      <c r="W927" s="207"/>
      <c r="X927" s="207"/>
      <c r="Y927" s="207"/>
      <c r="Z927" s="207"/>
      <c r="AA927" s="208"/>
    </row>
    <row r="928" spans="1:27" ht="15.75" customHeight="1">
      <c r="A928" s="242"/>
      <c r="B928" s="243"/>
      <c r="C928" s="244"/>
      <c r="D928" s="243"/>
      <c r="E928" s="243"/>
      <c r="F928" s="243"/>
      <c r="G928" s="243"/>
      <c r="H928" s="243"/>
      <c r="I928" s="243"/>
      <c r="J928" s="243"/>
      <c r="K928" s="207"/>
      <c r="L928" s="207"/>
      <c r="M928" s="207"/>
      <c r="N928" s="207"/>
      <c r="O928" s="207"/>
      <c r="P928" s="207"/>
      <c r="Q928" s="207"/>
      <c r="R928" s="207"/>
      <c r="S928" s="207"/>
      <c r="T928" s="207"/>
      <c r="U928" s="207"/>
      <c r="V928" s="207"/>
      <c r="W928" s="207"/>
      <c r="X928" s="207"/>
      <c r="Y928" s="207"/>
      <c r="Z928" s="207"/>
      <c r="AA928" s="208"/>
    </row>
    <row r="929" spans="1:27" ht="15.75" customHeight="1">
      <c r="A929" s="242"/>
      <c r="B929" s="243"/>
      <c r="C929" s="244"/>
      <c r="D929" s="243"/>
      <c r="E929" s="243"/>
      <c r="F929" s="243"/>
      <c r="G929" s="243"/>
      <c r="H929" s="243"/>
      <c r="I929" s="243"/>
      <c r="J929" s="243"/>
      <c r="K929" s="207"/>
      <c r="L929" s="207"/>
      <c r="M929" s="207"/>
      <c r="N929" s="207"/>
      <c r="O929" s="207"/>
      <c r="P929" s="207"/>
      <c r="Q929" s="207"/>
      <c r="R929" s="207"/>
      <c r="S929" s="207"/>
      <c r="T929" s="207"/>
      <c r="U929" s="207"/>
      <c r="V929" s="207"/>
      <c r="W929" s="207"/>
      <c r="X929" s="207"/>
      <c r="Y929" s="207"/>
      <c r="Z929" s="207"/>
      <c r="AA929" s="208"/>
    </row>
    <row r="930" spans="1:27" ht="15.75" customHeight="1">
      <c r="A930" s="242"/>
      <c r="B930" s="243"/>
      <c r="C930" s="244"/>
      <c r="D930" s="243"/>
      <c r="E930" s="243"/>
      <c r="F930" s="243"/>
      <c r="G930" s="243"/>
      <c r="H930" s="243"/>
      <c r="I930" s="243"/>
      <c r="J930" s="243"/>
      <c r="K930" s="207"/>
      <c r="L930" s="207"/>
      <c r="M930" s="207"/>
      <c r="N930" s="207"/>
      <c r="O930" s="207"/>
      <c r="P930" s="207"/>
      <c r="Q930" s="207"/>
      <c r="R930" s="207"/>
      <c r="S930" s="207"/>
      <c r="T930" s="207"/>
      <c r="U930" s="207"/>
      <c r="V930" s="207"/>
      <c r="W930" s="207"/>
      <c r="X930" s="207"/>
      <c r="Y930" s="207"/>
      <c r="Z930" s="207"/>
      <c r="AA930" s="208"/>
    </row>
    <row r="931" spans="1:27" ht="15.75" customHeight="1">
      <c r="A931" s="242"/>
      <c r="B931" s="243"/>
      <c r="C931" s="244"/>
      <c r="D931" s="243"/>
      <c r="E931" s="243"/>
      <c r="F931" s="243"/>
      <c r="G931" s="243"/>
      <c r="H931" s="243"/>
      <c r="I931" s="243"/>
      <c r="J931" s="243"/>
      <c r="K931" s="207"/>
      <c r="L931" s="207"/>
      <c r="M931" s="207"/>
      <c r="N931" s="207"/>
      <c r="O931" s="207"/>
      <c r="P931" s="207"/>
      <c r="Q931" s="207"/>
      <c r="R931" s="207"/>
      <c r="S931" s="207"/>
      <c r="T931" s="207"/>
      <c r="U931" s="207"/>
      <c r="V931" s="207"/>
      <c r="W931" s="207"/>
      <c r="X931" s="207"/>
      <c r="Y931" s="207"/>
      <c r="Z931" s="207"/>
      <c r="AA931" s="208"/>
    </row>
    <row r="932" spans="1:27" ht="15.75" customHeight="1">
      <c r="A932" s="242"/>
      <c r="B932" s="243"/>
      <c r="C932" s="244"/>
      <c r="D932" s="243"/>
      <c r="E932" s="243"/>
      <c r="F932" s="243"/>
      <c r="G932" s="243"/>
      <c r="H932" s="243"/>
      <c r="I932" s="243"/>
      <c r="J932" s="243"/>
      <c r="K932" s="207"/>
      <c r="L932" s="207"/>
      <c r="M932" s="207"/>
      <c r="N932" s="207"/>
      <c r="O932" s="207"/>
      <c r="P932" s="207"/>
      <c r="Q932" s="207"/>
      <c r="R932" s="207"/>
      <c r="S932" s="207"/>
      <c r="T932" s="207"/>
      <c r="U932" s="207"/>
      <c r="V932" s="207"/>
      <c r="W932" s="207"/>
      <c r="X932" s="207"/>
      <c r="Y932" s="207"/>
      <c r="Z932" s="207"/>
      <c r="AA932" s="208"/>
    </row>
    <row r="933" spans="1:27" ht="15.75" customHeight="1">
      <c r="A933" s="242"/>
      <c r="B933" s="243"/>
      <c r="C933" s="244"/>
      <c r="D933" s="243"/>
      <c r="E933" s="243"/>
      <c r="F933" s="243"/>
      <c r="G933" s="243"/>
      <c r="H933" s="243"/>
      <c r="I933" s="243"/>
      <c r="J933" s="243"/>
      <c r="K933" s="207"/>
      <c r="L933" s="207"/>
      <c r="M933" s="207"/>
      <c r="N933" s="207"/>
      <c r="O933" s="207"/>
      <c r="P933" s="207"/>
      <c r="Q933" s="207"/>
      <c r="R933" s="207"/>
      <c r="S933" s="207"/>
      <c r="T933" s="207"/>
      <c r="U933" s="207"/>
      <c r="V933" s="207"/>
      <c r="W933" s="207"/>
      <c r="X933" s="207"/>
      <c r="Y933" s="207"/>
      <c r="Z933" s="207"/>
      <c r="AA933" s="208"/>
    </row>
    <row r="934" spans="1:27" ht="15.75" customHeight="1">
      <c r="A934" s="242"/>
      <c r="B934" s="243"/>
      <c r="C934" s="244"/>
      <c r="D934" s="243"/>
      <c r="E934" s="243"/>
      <c r="F934" s="243"/>
      <c r="G934" s="243"/>
      <c r="H934" s="243"/>
      <c r="I934" s="243"/>
      <c r="J934" s="243"/>
      <c r="K934" s="207"/>
      <c r="L934" s="207"/>
      <c r="M934" s="207"/>
      <c r="N934" s="207"/>
      <c r="O934" s="207"/>
      <c r="P934" s="207"/>
      <c r="Q934" s="207"/>
      <c r="R934" s="207"/>
      <c r="S934" s="207"/>
      <c r="T934" s="207"/>
      <c r="U934" s="207"/>
      <c r="V934" s="207"/>
      <c r="W934" s="207"/>
      <c r="X934" s="207"/>
      <c r="Y934" s="207"/>
      <c r="Z934" s="207"/>
      <c r="AA934" s="208"/>
    </row>
    <row r="935" spans="1:27" ht="15.75" customHeight="1">
      <c r="A935" s="242"/>
      <c r="B935" s="243"/>
      <c r="C935" s="244"/>
      <c r="D935" s="243"/>
      <c r="E935" s="243"/>
      <c r="F935" s="243"/>
      <c r="G935" s="243"/>
      <c r="H935" s="243"/>
      <c r="I935" s="243"/>
      <c r="J935" s="243"/>
      <c r="K935" s="207"/>
      <c r="L935" s="207"/>
      <c r="M935" s="207"/>
      <c r="N935" s="207"/>
      <c r="O935" s="207"/>
      <c r="P935" s="207"/>
      <c r="Q935" s="207"/>
      <c r="R935" s="207"/>
      <c r="S935" s="207"/>
      <c r="T935" s="207"/>
      <c r="U935" s="207"/>
      <c r="V935" s="207"/>
      <c r="W935" s="207"/>
      <c r="X935" s="207"/>
      <c r="Y935" s="207"/>
      <c r="Z935" s="207"/>
      <c r="AA935" s="208"/>
    </row>
    <row r="936" spans="1:27" ht="15.75" customHeight="1">
      <c r="A936" s="242"/>
      <c r="B936" s="243"/>
      <c r="C936" s="244"/>
      <c r="D936" s="243"/>
      <c r="E936" s="243"/>
      <c r="F936" s="243"/>
      <c r="G936" s="243"/>
      <c r="H936" s="243"/>
      <c r="I936" s="243"/>
      <c r="J936" s="243"/>
      <c r="K936" s="207"/>
      <c r="L936" s="207"/>
      <c r="M936" s="207"/>
      <c r="N936" s="207"/>
      <c r="O936" s="207"/>
      <c r="P936" s="207"/>
      <c r="Q936" s="207"/>
      <c r="R936" s="207"/>
      <c r="S936" s="207"/>
      <c r="T936" s="207"/>
      <c r="U936" s="207"/>
      <c r="V936" s="207"/>
      <c r="W936" s="207"/>
      <c r="X936" s="207"/>
      <c r="Y936" s="207"/>
      <c r="Z936" s="207"/>
      <c r="AA936" s="208"/>
    </row>
    <row r="937" spans="1:27" ht="15.75" customHeight="1">
      <c r="A937" s="242"/>
      <c r="B937" s="243"/>
      <c r="C937" s="244"/>
      <c r="D937" s="243"/>
      <c r="E937" s="243"/>
      <c r="F937" s="243"/>
      <c r="G937" s="243"/>
      <c r="H937" s="243"/>
      <c r="I937" s="243"/>
      <c r="J937" s="243"/>
      <c r="K937" s="207"/>
      <c r="L937" s="207"/>
      <c r="M937" s="207"/>
      <c r="N937" s="207"/>
      <c r="O937" s="207"/>
      <c r="P937" s="207"/>
      <c r="Q937" s="207"/>
      <c r="R937" s="207"/>
      <c r="S937" s="207"/>
      <c r="T937" s="207"/>
      <c r="U937" s="207"/>
      <c r="V937" s="207"/>
      <c r="W937" s="207"/>
      <c r="X937" s="207"/>
      <c r="Y937" s="207"/>
      <c r="Z937" s="207"/>
      <c r="AA937" s="208"/>
    </row>
    <row r="938" spans="1:27" ht="15.75" customHeight="1">
      <c r="A938" s="242"/>
      <c r="B938" s="243"/>
      <c r="C938" s="244"/>
      <c r="D938" s="243"/>
      <c r="E938" s="243"/>
      <c r="F938" s="243"/>
      <c r="G938" s="243"/>
      <c r="H938" s="243"/>
      <c r="I938" s="243"/>
      <c r="J938" s="243"/>
      <c r="K938" s="207"/>
      <c r="L938" s="207"/>
      <c r="M938" s="207"/>
      <c r="N938" s="207"/>
      <c r="O938" s="207"/>
      <c r="P938" s="207"/>
      <c r="Q938" s="207"/>
      <c r="R938" s="207"/>
      <c r="S938" s="207"/>
      <c r="T938" s="207"/>
      <c r="U938" s="207"/>
      <c r="V938" s="207"/>
      <c r="W938" s="207"/>
      <c r="X938" s="207"/>
      <c r="Y938" s="207"/>
      <c r="Z938" s="207"/>
      <c r="AA938" s="208"/>
    </row>
    <row r="939" spans="1:27" ht="15.75" customHeight="1">
      <c r="A939" s="242"/>
      <c r="B939" s="243"/>
      <c r="C939" s="244"/>
      <c r="D939" s="243"/>
      <c r="E939" s="243"/>
      <c r="F939" s="243"/>
      <c r="G939" s="243"/>
      <c r="H939" s="243"/>
      <c r="I939" s="243"/>
      <c r="J939" s="243"/>
      <c r="K939" s="207"/>
      <c r="L939" s="207"/>
      <c r="M939" s="207"/>
      <c r="N939" s="207"/>
      <c r="O939" s="207"/>
      <c r="P939" s="207"/>
      <c r="Q939" s="207"/>
      <c r="R939" s="207"/>
      <c r="S939" s="207"/>
      <c r="T939" s="207"/>
      <c r="U939" s="207"/>
      <c r="V939" s="207"/>
      <c r="W939" s="207"/>
      <c r="X939" s="207"/>
      <c r="Y939" s="207"/>
      <c r="Z939" s="207"/>
      <c r="AA939" s="208"/>
    </row>
    <row r="940" spans="1:27" ht="15.75" customHeight="1">
      <c r="A940" s="242"/>
      <c r="B940" s="243"/>
      <c r="C940" s="244"/>
      <c r="D940" s="243"/>
      <c r="E940" s="243"/>
      <c r="F940" s="243"/>
      <c r="G940" s="243"/>
      <c r="H940" s="243"/>
      <c r="I940" s="243"/>
      <c r="J940" s="243"/>
      <c r="K940" s="207"/>
      <c r="L940" s="207"/>
      <c r="M940" s="207"/>
      <c r="N940" s="207"/>
      <c r="O940" s="207"/>
      <c r="P940" s="207"/>
      <c r="Q940" s="207"/>
      <c r="R940" s="207"/>
      <c r="S940" s="207"/>
      <c r="T940" s="207"/>
      <c r="U940" s="207"/>
      <c r="V940" s="207"/>
      <c r="W940" s="207"/>
      <c r="X940" s="207"/>
      <c r="Y940" s="207"/>
      <c r="Z940" s="207"/>
      <c r="AA940" s="208"/>
    </row>
    <row r="941" spans="1:27" ht="15.75" customHeight="1">
      <c r="A941" s="242"/>
      <c r="B941" s="243"/>
      <c r="C941" s="244"/>
      <c r="D941" s="243"/>
      <c r="E941" s="243"/>
      <c r="F941" s="243"/>
      <c r="G941" s="243"/>
      <c r="H941" s="243"/>
      <c r="I941" s="243"/>
      <c r="J941" s="243"/>
      <c r="K941" s="207"/>
      <c r="L941" s="207"/>
      <c r="M941" s="207"/>
      <c r="N941" s="207"/>
      <c r="O941" s="207"/>
      <c r="P941" s="207"/>
      <c r="Q941" s="207"/>
      <c r="R941" s="207"/>
      <c r="S941" s="207"/>
      <c r="T941" s="207"/>
      <c r="U941" s="207"/>
      <c r="V941" s="207"/>
      <c r="W941" s="207"/>
      <c r="X941" s="207"/>
      <c r="Y941" s="207"/>
      <c r="Z941" s="207"/>
      <c r="AA941" s="208"/>
    </row>
    <row r="942" spans="1:27" ht="15.75" customHeight="1">
      <c r="A942" s="242"/>
      <c r="B942" s="243"/>
      <c r="C942" s="244"/>
      <c r="D942" s="243"/>
      <c r="E942" s="243"/>
      <c r="F942" s="243"/>
      <c r="G942" s="243"/>
      <c r="H942" s="243"/>
      <c r="I942" s="243"/>
      <c r="J942" s="243"/>
      <c r="K942" s="207"/>
      <c r="L942" s="207"/>
      <c r="M942" s="207"/>
      <c r="N942" s="207"/>
      <c r="O942" s="207"/>
      <c r="P942" s="207"/>
      <c r="Q942" s="207"/>
      <c r="R942" s="207"/>
      <c r="S942" s="207"/>
      <c r="T942" s="207"/>
      <c r="U942" s="207"/>
      <c r="V942" s="207"/>
      <c r="W942" s="207"/>
      <c r="X942" s="207"/>
      <c r="Y942" s="207"/>
      <c r="Z942" s="207"/>
      <c r="AA942" s="208"/>
    </row>
    <row r="943" spans="1:27" ht="15.75" customHeight="1">
      <c r="A943" s="242"/>
      <c r="B943" s="243"/>
      <c r="C943" s="244"/>
      <c r="D943" s="243"/>
      <c r="E943" s="243"/>
      <c r="F943" s="243"/>
      <c r="G943" s="243"/>
      <c r="H943" s="243"/>
      <c r="I943" s="243"/>
      <c r="J943" s="243"/>
      <c r="K943" s="207"/>
      <c r="L943" s="207"/>
      <c r="M943" s="207"/>
      <c r="N943" s="207"/>
      <c r="O943" s="207"/>
      <c r="P943" s="207"/>
      <c r="Q943" s="207"/>
      <c r="R943" s="207"/>
      <c r="S943" s="207"/>
      <c r="T943" s="207"/>
      <c r="U943" s="207"/>
      <c r="V943" s="207"/>
      <c r="W943" s="207"/>
      <c r="X943" s="207"/>
      <c r="Y943" s="207"/>
      <c r="Z943" s="207"/>
      <c r="AA943" s="208"/>
    </row>
    <row r="944" spans="1:27" ht="15.75" customHeight="1">
      <c r="A944" s="242"/>
      <c r="B944" s="243"/>
      <c r="C944" s="244"/>
      <c r="D944" s="243"/>
      <c r="E944" s="243"/>
      <c r="F944" s="243"/>
      <c r="G944" s="243"/>
      <c r="H944" s="243"/>
      <c r="I944" s="243"/>
      <c r="J944" s="243"/>
      <c r="K944" s="207"/>
      <c r="L944" s="207"/>
      <c r="M944" s="207"/>
      <c r="N944" s="207"/>
      <c r="O944" s="207"/>
      <c r="P944" s="207"/>
      <c r="Q944" s="207"/>
      <c r="R944" s="207"/>
      <c r="S944" s="207"/>
      <c r="T944" s="207"/>
      <c r="U944" s="207"/>
      <c r="V944" s="207"/>
      <c r="W944" s="207"/>
      <c r="X944" s="207"/>
      <c r="Y944" s="207"/>
      <c r="Z944" s="207"/>
      <c r="AA944" s="208"/>
    </row>
    <row r="945" spans="1:27" ht="15.75" customHeight="1">
      <c r="A945" s="242"/>
      <c r="B945" s="243"/>
      <c r="C945" s="244"/>
      <c r="D945" s="243"/>
      <c r="E945" s="243"/>
      <c r="F945" s="243"/>
      <c r="G945" s="243"/>
      <c r="H945" s="243"/>
      <c r="I945" s="243"/>
      <c r="J945" s="243"/>
      <c r="K945" s="207"/>
      <c r="L945" s="207"/>
      <c r="M945" s="207"/>
      <c r="N945" s="207"/>
      <c r="O945" s="207"/>
      <c r="P945" s="207"/>
      <c r="Q945" s="207"/>
      <c r="R945" s="207"/>
      <c r="S945" s="207"/>
      <c r="T945" s="207"/>
      <c r="U945" s="207"/>
      <c r="V945" s="207"/>
      <c r="W945" s="207"/>
      <c r="X945" s="207"/>
      <c r="Y945" s="207"/>
      <c r="Z945" s="207"/>
      <c r="AA945" s="208"/>
    </row>
    <row r="946" spans="1:27" ht="15.75" customHeight="1">
      <c r="A946" s="242"/>
      <c r="B946" s="243"/>
      <c r="C946" s="244"/>
      <c r="D946" s="243"/>
      <c r="E946" s="243"/>
      <c r="F946" s="243"/>
      <c r="G946" s="243"/>
      <c r="H946" s="243"/>
      <c r="I946" s="243"/>
      <c r="J946" s="243"/>
      <c r="K946" s="207"/>
      <c r="L946" s="207"/>
      <c r="M946" s="207"/>
      <c r="N946" s="207"/>
      <c r="O946" s="207"/>
      <c r="P946" s="207"/>
      <c r="Q946" s="207"/>
      <c r="R946" s="207"/>
      <c r="S946" s="207"/>
      <c r="T946" s="207"/>
      <c r="U946" s="207"/>
      <c r="V946" s="207"/>
      <c r="W946" s="207"/>
      <c r="X946" s="207"/>
      <c r="Y946" s="207"/>
      <c r="Z946" s="207"/>
      <c r="AA946" s="208"/>
    </row>
    <row r="947" spans="1:27" ht="15.75" customHeight="1">
      <c r="A947" s="242"/>
      <c r="B947" s="243"/>
      <c r="C947" s="244"/>
      <c r="D947" s="243"/>
      <c r="E947" s="243"/>
      <c r="F947" s="243"/>
      <c r="G947" s="243"/>
      <c r="H947" s="243"/>
      <c r="I947" s="243"/>
      <c r="J947" s="243"/>
      <c r="K947" s="207"/>
      <c r="L947" s="207"/>
      <c r="M947" s="207"/>
      <c r="N947" s="207"/>
      <c r="O947" s="207"/>
      <c r="P947" s="207"/>
      <c r="Q947" s="207"/>
      <c r="R947" s="207"/>
      <c r="S947" s="207"/>
      <c r="T947" s="207"/>
      <c r="U947" s="207"/>
      <c r="V947" s="207"/>
      <c r="W947" s="207"/>
      <c r="X947" s="207"/>
      <c r="Y947" s="207"/>
      <c r="Z947" s="207"/>
      <c r="AA947" s="208"/>
    </row>
    <row r="948" spans="1:27" ht="15.75" customHeight="1">
      <c r="A948" s="242"/>
      <c r="B948" s="243"/>
      <c r="C948" s="244"/>
      <c r="D948" s="243"/>
      <c r="E948" s="243"/>
      <c r="F948" s="243"/>
      <c r="G948" s="243"/>
      <c r="H948" s="243"/>
      <c r="I948" s="243"/>
      <c r="J948" s="243"/>
      <c r="K948" s="207"/>
      <c r="L948" s="207"/>
      <c r="M948" s="207"/>
      <c r="N948" s="207"/>
      <c r="O948" s="207"/>
      <c r="P948" s="207"/>
      <c r="Q948" s="207"/>
      <c r="R948" s="207"/>
      <c r="S948" s="207"/>
      <c r="T948" s="207"/>
      <c r="U948" s="207"/>
      <c r="V948" s="207"/>
      <c r="W948" s="207"/>
      <c r="X948" s="207"/>
      <c r="Y948" s="207"/>
      <c r="Z948" s="207"/>
      <c r="AA948" s="208"/>
    </row>
    <row r="949" spans="1:27" ht="15.75" customHeight="1">
      <c r="A949" s="242"/>
      <c r="B949" s="243"/>
      <c r="C949" s="244"/>
      <c r="D949" s="243"/>
      <c r="E949" s="243"/>
      <c r="F949" s="243"/>
      <c r="G949" s="243"/>
      <c r="H949" s="243"/>
      <c r="I949" s="243"/>
      <c r="J949" s="243"/>
      <c r="K949" s="207"/>
      <c r="L949" s="207"/>
      <c r="M949" s="207"/>
      <c r="N949" s="207"/>
      <c r="O949" s="207"/>
      <c r="P949" s="207"/>
      <c r="Q949" s="207"/>
      <c r="R949" s="207"/>
      <c r="S949" s="207"/>
      <c r="T949" s="207"/>
      <c r="U949" s="207"/>
      <c r="V949" s="207"/>
      <c r="W949" s="207"/>
      <c r="X949" s="207"/>
      <c r="Y949" s="207"/>
      <c r="Z949" s="207"/>
      <c r="AA949" s="208"/>
    </row>
    <row r="950" spans="1:27" ht="15.75" customHeight="1">
      <c r="A950" s="242"/>
      <c r="B950" s="243"/>
      <c r="C950" s="244"/>
      <c r="D950" s="243"/>
      <c r="E950" s="243"/>
      <c r="F950" s="243"/>
      <c r="G950" s="243"/>
      <c r="H950" s="243"/>
      <c r="I950" s="243"/>
      <c r="J950" s="243"/>
      <c r="K950" s="207"/>
      <c r="L950" s="207"/>
      <c r="M950" s="207"/>
      <c r="N950" s="207"/>
      <c r="O950" s="207"/>
      <c r="P950" s="207"/>
      <c r="Q950" s="207"/>
      <c r="R950" s="207"/>
      <c r="S950" s="207"/>
      <c r="T950" s="207"/>
      <c r="U950" s="207"/>
      <c r="V950" s="207"/>
      <c r="W950" s="207"/>
      <c r="X950" s="207"/>
      <c r="Y950" s="207"/>
      <c r="Z950" s="207"/>
      <c r="AA950" s="208"/>
    </row>
    <row r="951" spans="1:27" ht="15.75" customHeight="1">
      <c r="A951" s="242"/>
      <c r="B951" s="243"/>
      <c r="C951" s="244"/>
      <c r="D951" s="243"/>
      <c r="E951" s="243"/>
      <c r="F951" s="243"/>
      <c r="G951" s="243"/>
      <c r="H951" s="243"/>
      <c r="I951" s="243"/>
      <c r="J951" s="243"/>
      <c r="K951" s="207"/>
      <c r="L951" s="207"/>
      <c r="M951" s="207"/>
      <c r="N951" s="207"/>
      <c r="O951" s="207"/>
      <c r="P951" s="207"/>
      <c r="Q951" s="207"/>
      <c r="R951" s="207"/>
      <c r="S951" s="207"/>
      <c r="T951" s="207"/>
      <c r="U951" s="207"/>
      <c r="V951" s="207"/>
      <c r="W951" s="207"/>
      <c r="X951" s="207"/>
      <c r="Y951" s="207"/>
      <c r="Z951" s="207"/>
      <c r="AA951" s="208"/>
    </row>
    <row r="952" spans="1:27" ht="15.75" customHeight="1">
      <c r="A952" s="242"/>
      <c r="B952" s="243"/>
      <c r="C952" s="244"/>
      <c r="D952" s="243"/>
      <c r="E952" s="243"/>
      <c r="F952" s="243"/>
      <c r="G952" s="243"/>
      <c r="H952" s="243"/>
      <c r="I952" s="243"/>
      <c r="J952" s="243"/>
      <c r="K952" s="207"/>
      <c r="L952" s="207"/>
      <c r="M952" s="207"/>
      <c r="N952" s="207"/>
      <c r="O952" s="207"/>
      <c r="P952" s="207"/>
      <c r="Q952" s="207"/>
      <c r="R952" s="207"/>
      <c r="S952" s="207"/>
      <c r="T952" s="207"/>
      <c r="U952" s="207"/>
      <c r="V952" s="207"/>
      <c r="W952" s="207"/>
      <c r="X952" s="207"/>
      <c r="Y952" s="207"/>
      <c r="Z952" s="207"/>
      <c r="AA952" s="208"/>
    </row>
    <row r="953" spans="1:27" ht="15.75" customHeight="1">
      <c r="A953" s="242"/>
      <c r="B953" s="243"/>
      <c r="C953" s="244"/>
      <c r="D953" s="243"/>
      <c r="E953" s="243"/>
      <c r="F953" s="243"/>
      <c r="G953" s="243"/>
      <c r="H953" s="243"/>
      <c r="I953" s="243"/>
      <c r="J953" s="243"/>
      <c r="K953" s="207"/>
      <c r="L953" s="207"/>
      <c r="M953" s="207"/>
      <c r="N953" s="207"/>
      <c r="O953" s="207"/>
      <c r="P953" s="207"/>
      <c r="Q953" s="207"/>
      <c r="R953" s="207"/>
      <c r="S953" s="207"/>
      <c r="T953" s="207"/>
      <c r="U953" s="207"/>
      <c r="V953" s="207"/>
      <c r="W953" s="207"/>
      <c r="X953" s="207"/>
      <c r="Y953" s="207"/>
      <c r="Z953" s="207"/>
      <c r="AA953" s="208"/>
    </row>
    <row r="954" spans="1:27" ht="15.75" customHeight="1">
      <c r="A954" s="242"/>
      <c r="B954" s="243"/>
      <c r="C954" s="244"/>
      <c r="D954" s="243"/>
      <c r="E954" s="243"/>
      <c r="F954" s="243"/>
      <c r="G954" s="243"/>
      <c r="H954" s="243"/>
      <c r="I954" s="243"/>
      <c r="J954" s="243"/>
      <c r="K954" s="207"/>
      <c r="L954" s="207"/>
      <c r="M954" s="207"/>
      <c r="N954" s="207"/>
      <c r="O954" s="207"/>
      <c r="P954" s="207"/>
      <c r="Q954" s="207"/>
      <c r="R954" s="207"/>
      <c r="S954" s="207"/>
      <c r="T954" s="207"/>
      <c r="U954" s="207"/>
      <c r="V954" s="207"/>
      <c r="W954" s="207"/>
      <c r="X954" s="207"/>
      <c r="Y954" s="207"/>
      <c r="Z954" s="207"/>
      <c r="AA954" s="208"/>
    </row>
    <row r="955" spans="1:27" ht="15.75" customHeight="1">
      <c r="A955" s="242"/>
      <c r="B955" s="243"/>
      <c r="C955" s="244"/>
      <c r="D955" s="243"/>
      <c r="E955" s="243"/>
      <c r="F955" s="243"/>
      <c r="G955" s="243"/>
      <c r="H955" s="243"/>
      <c r="I955" s="243"/>
      <c r="J955" s="243"/>
      <c r="K955" s="207"/>
      <c r="L955" s="207"/>
      <c r="M955" s="207"/>
      <c r="N955" s="207"/>
      <c r="O955" s="207"/>
      <c r="P955" s="207"/>
      <c r="Q955" s="207"/>
      <c r="R955" s="207"/>
      <c r="S955" s="207"/>
      <c r="T955" s="207"/>
      <c r="U955" s="207"/>
      <c r="V955" s="207"/>
      <c r="W955" s="207"/>
      <c r="X955" s="207"/>
      <c r="Y955" s="207"/>
      <c r="Z955" s="207"/>
      <c r="AA955" s="208"/>
    </row>
    <row r="956" spans="1:27" ht="15.75" customHeight="1">
      <c r="A956" s="242"/>
      <c r="B956" s="243"/>
      <c r="C956" s="244"/>
      <c r="D956" s="243"/>
      <c r="E956" s="243"/>
      <c r="F956" s="243"/>
      <c r="G956" s="243"/>
      <c r="H956" s="243"/>
      <c r="I956" s="243"/>
      <c r="J956" s="243"/>
      <c r="K956" s="207"/>
      <c r="L956" s="207"/>
      <c r="M956" s="207"/>
      <c r="N956" s="207"/>
      <c r="O956" s="207"/>
      <c r="P956" s="207"/>
      <c r="Q956" s="207"/>
      <c r="R956" s="207"/>
      <c r="S956" s="207"/>
      <c r="T956" s="207"/>
      <c r="U956" s="207"/>
      <c r="V956" s="207"/>
      <c r="W956" s="207"/>
      <c r="X956" s="207"/>
      <c r="Y956" s="207"/>
      <c r="Z956" s="207"/>
      <c r="AA956" s="208"/>
    </row>
    <row r="957" spans="1:27" ht="15.75" customHeight="1">
      <c r="A957" s="242"/>
      <c r="B957" s="243"/>
      <c r="C957" s="244"/>
      <c r="D957" s="243"/>
      <c r="E957" s="243"/>
      <c r="F957" s="243"/>
      <c r="G957" s="243"/>
      <c r="H957" s="243"/>
      <c r="I957" s="243"/>
      <c r="J957" s="243"/>
      <c r="K957" s="207"/>
      <c r="L957" s="207"/>
      <c r="M957" s="207"/>
      <c r="N957" s="207"/>
      <c r="O957" s="207"/>
      <c r="P957" s="207"/>
      <c r="Q957" s="207"/>
      <c r="R957" s="207"/>
      <c r="S957" s="207"/>
      <c r="T957" s="207"/>
      <c r="U957" s="207"/>
      <c r="V957" s="207"/>
      <c r="W957" s="207"/>
      <c r="X957" s="207"/>
      <c r="Y957" s="207"/>
      <c r="Z957" s="207"/>
      <c r="AA957" s="208"/>
    </row>
    <row r="958" spans="1:27" ht="15.75" customHeight="1">
      <c r="A958" s="242"/>
      <c r="B958" s="243"/>
      <c r="C958" s="244"/>
      <c r="D958" s="243"/>
      <c r="E958" s="243"/>
      <c r="F958" s="243"/>
      <c r="G958" s="243"/>
      <c r="H958" s="243"/>
      <c r="I958" s="243"/>
      <c r="J958" s="243"/>
      <c r="K958" s="207"/>
      <c r="L958" s="207"/>
      <c r="M958" s="207"/>
      <c r="N958" s="207"/>
      <c r="O958" s="207"/>
      <c r="P958" s="207"/>
      <c r="Q958" s="207"/>
      <c r="R958" s="207"/>
      <c r="S958" s="207"/>
      <c r="T958" s="207"/>
      <c r="U958" s="207"/>
      <c r="V958" s="207"/>
      <c r="W958" s="207"/>
      <c r="X958" s="207"/>
      <c r="Y958" s="207"/>
      <c r="Z958" s="207"/>
      <c r="AA958" s="208"/>
    </row>
    <row r="959" spans="1:27" ht="15.75" customHeight="1">
      <c r="A959" s="242"/>
      <c r="B959" s="243"/>
      <c r="C959" s="244"/>
      <c r="D959" s="243"/>
      <c r="E959" s="243"/>
      <c r="F959" s="243"/>
      <c r="G959" s="243"/>
      <c r="H959" s="243"/>
      <c r="I959" s="243"/>
      <c r="J959" s="243"/>
      <c r="K959" s="207"/>
      <c r="L959" s="207"/>
      <c r="M959" s="207"/>
      <c r="N959" s="207"/>
      <c r="O959" s="207"/>
      <c r="P959" s="207"/>
      <c r="Q959" s="207"/>
      <c r="R959" s="207"/>
      <c r="S959" s="207"/>
      <c r="T959" s="207"/>
      <c r="U959" s="207"/>
      <c r="V959" s="207"/>
      <c r="W959" s="207"/>
      <c r="X959" s="207"/>
      <c r="Y959" s="207"/>
      <c r="Z959" s="207"/>
      <c r="AA959" s="208"/>
    </row>
    <row r="960" spans="1:27" ht="15.75" customHeight="1">
      <c r="A960" s="242"/>
      <c r="B960" s="243"/>
      <c r="C960" s="244"/>
      <c r="D960" s="243"/>
      <c r="E960" s="243"/>
      <c r="F960" s="243"/>
      <c r="G960" s="243"/>
      <c r="H960" s="243"/>
      <c r="I960" s="243"/>
      <c r="J960" s="243"/>
      <c r="K960" s="207"/>
      <c r="L960" s="207"/>
      <c r="M960" s="207"/>
      <c r="N960" s="207"/>
      <c r="O960" s="207"/>
      <c r="P960" s="207"/>
      <c r="Q960" s="207"/>
      <c r="R960" s="207"/>
      <c r="S960" s="207"/>
      <c r="T960" s="207"/>
      <c r="U960" s="207"/>
      <c r="V960" s="207"/>
      <c r="W960" s="207"/>
      <c r="X960" s="207"/>
      <c r="Y960" s="207"/>
      <c r="Z960" s="207"/>
      <c r="AA960" s="208"/>
    </row>
    <row r="961" spans="1:27" ht="15.75" customHeight="1">
      <c r="A961" s="242"/>
      <c r="B961" s="243"/>
      <c r="C961" s="244"/>
      <c r="D961" s="243"/>
      <c r="E961" s="243"/>
      <c r="F961" s="243"/>
      <c r="G961" s="243"/>
      <c r="H961" s="243"/>
      <c r="I961" s="243"/>
      <c r="J961" s="243"/>
      <c r="K961" s="207"/>
      <c r="L961" s="207"/>
      <c r="M961" s="207"/>
      <c r="N961" s="207"/>
      <c r="O961" s="207"/>
      <c r="P961" s="207"/>
      <c r="Q961" s="207"/>
      <c r="R961" s="207"/>
      <c r="S961" s="207"/>
      <c r="T961" s="207"/>
      <c r="U961" s="207"/>
      <c r="V961" s="207"/>
      <c r="W961" s="207"/>
      <c r="X961" s="207"/>
      <c r="Y961" s="207"/>
      <c r="Z961" s="207"/>
      <c r="AA961" s="208"/>
    </row>
    <row r="962" spans="1:27" ht="15.75" customHeight="1">
      <c r="A962" s="242"/>
      <c r="B962" s="243"/>
      <c r="C962" s="244"/>
      <c r="D962" s="243"/>
      <c r="E962" s="243"/>
      <c r="F962" s="243"/>
      <c r="G962" s="243"/>
      <c r="H962" s="243"/>
      <c r="I962" s="243"/>
      <c r="J962" s="243"/>
      <c r="K962" s="207"/>
      <c r="L962" s="207"/>
      <c r="M962" s="207"/>
      <c r="N962" s="207"/>
      <c r="O962" s="207"/>
      <c r="P962" s="207"/>
      <c r="Q962" s="207"/>
      <c r="R962" s="207"/>
      <c r="S962" s="207"/>
      <c r="T962" s="207"/>
      <c r="U962" s="207"/>
      <c r="V962" s="207"/>
      <c r="W962" s="207"/>
      <c r="X962" s="207"/>
      <c r="Y962" s="207"/>
      <c r="Z962" s="207"/>
      <c r="AA962" s="208"/>
    </row>
    <row r="963" spans="1:27" ht="15.75" customHeight="1">
      <c r="A963" s="242"/>
      <c r="B963" s="243"/>
      <c r="C963" s="244"/>
      <c r="D963" s="243"/>
      <c r="E963" s="243"/>
      <c r="F963" s="243"/>
      <c r="G963" s="243"/>
      <c r="H963" s="243"/>
      <c r="I963" s="243"/>
      <c r="J963" s="243"/>
      <c r="K963" s="207"/>
      <c r="L963" s="207"/>
      <c r="M963" s="207"/>
      <c r="N963" s="207"/>
      <c r="O963" s="207"/>
      <c r="P963" s="207"/>
      <c r="Q963" s="207"/>
      <c r="R963" s="207"/>
      <c r="S963" s="207"/>
      <c r="T963" s="207"/>
      <c r="U963" s="207"/>
      <c r="V963" s="207"/>
      <c r="W963" s="207"/>
      <c r="X963" s="207"/>
      <c r="Y963" s="207"/>
      <c r="Z963" s="207"/>
      <c r="AA963" s="208"/>
    </row>
    <row r="964" spans="1:27" ht="15.75" customHeight="1">
      <c r="A964" s="242"/>
      <c r="B964" s="243"/>
      <c r="C964" s="244"/>
      <c r="D964" s="243"/>
      <c r="E964" s="243"/>
      <c r="F964" s="243"/>
      <c r="G964" s="243"/>
      <c r="H964" s="243"/>
      <c r="I964" s="243"/>
      <c r="J964" s="243"/>
      <c r="K964" s="207"/>
      <c r="L964" s="207"/>
      <c r="M964" s="207"/>
      <c r="N964" s="207"/>
      <c r="O964" s="207"/>
      <c r="P964" s="207"/>
      <c r="Q964" s="207"/>
      <c r="R964" s="207"/>
      <c r="S964" s="207"/>
      <c r="T964" s="207"/>
      <c r="U964" s="207"/>
      <c r="V964" s="207"/>
      <c r="W964" s="207"/>
      <c r="X964" s="207"/>
      <c r="Y964" s="207"/>
      <c r="Z964" s="207"/>
      <c r="AA964" s="208"/>
    </row>
    <row r="965" spans="1:27" ht="15.75" customHeight="1">
      <c r="A965" s="242"/>
      <c r="B965" s="243"/>
      <c r="C965" s="244"/>
      <c r="D965" s="243"/>
      <c r="E965" s="243"/>
      <c r="F965" s="243"/>
      <c r="G965" s="243"/>
      <c r="H965" s="243"/>
      <c r="I965" s="243"/>
      <c r="J965" s="243"/>
      <c r="K965" s="207"/>
      <c r="L965" s="207"/>
      <c r="M965" s="207"/>
      <c r="N965" s="207"/>
      <c r="O965" s="207"/>
      <c r="P965" s="207"/>
      <c r="Q965" s="207"/>
      <c r="R965" s="207"/>
      <c r="S965" s="207"/>
      <c r="T965" s="207"/>
      <c r="U965" s="207"/>
      <c r="V965" s="207"/>
      <c r="W965" s="207"/>
      <c r="X965" s="207"/>
      <c r="Y965" s="207"/>
      <c r="Z965" s="207"/>
      <c r="AA965" s="208"/>
    </row>
    <row r="966" spans="1:27" ht="15.75" customHeight="1">
      <c r="A966" s="242"/>
      <c r="B966" s="243"/>
      <c r="C966" s="244"/>
      <c r="D966" s="243"/>
      <c r="E966" s="243"/>
      <c r="F966" s="243"/>
      <c r="G966" s="243"/>
      <c r="H966" s="243"/>
      <c r="I966" s="243"/>
      <c r="J966" s="243"/>
      <c r="K966" s="207"/>
      <c r="L966" s="207"/>
      <c r="M966" s="207"/>
      <c r="N966" s="207"/>
      <c r="O966" s="207"/>
      <c r="P966" s="207"/>
      <c r="Q966" s="207"/>
      <c r="R966" s="207"/>
      <c r="S966" s="207"/>
      <c r="T966" s="207"/>
      <c r="U966" s="207"/>
      <c r="V966" s="207"/>
      <c r="W966" s="207"/>
      <c r="X966" s="207"/>
      <c r="Y966" s="207"/>
      <c r="Z966" s="207"/>
      <c r="AA966" s="208"/>
    </row>
    <row r="967" spans="1:27" ht="15.75" customHeight="1">
      <c r="A967" s="242"/>
      <c r="B967" s="243"/>
      <c r="C967" s="244"/>
      <c r="D967" s="243"/>
      <c r="E967" s="243"/>
      <c r="F967" s="243"/>
      <c r="G967" s="243"/>
      <c r="H967" s="243"/>
      <c r="I967" s="243"/>
      <c r="J967" s="243"/>
      <c r="K967" s="207"/>
      <c r="L967" s="207"/>
      <c r="M967" s="207"/>
      <c r="N967" s="207"/>
      <c r="O967" s="207"/>
      <c r="P967" s="207"/>
      <c r="Q967" s="207"/>
      <c r="R967" s="207"/>
      <c r="S967" s="207"/>
      <c r="T967" s="207"/>
      <c r="U967" s="207"/>
      <c r="V967" s="207"/>
      <c r="W967" s="207"/>
      <c r="X967" s="207"/>
      <c r="Y967" s="207"/>
      <c r="Z967" s="207"/>
      <c r="AA967" s="208"/>
    </row>
    <row r="968" spans="1:27" ht="15.75" customHeight="1">
      <c r="A968" s="242"/>
      <c r="B968" s="243"/>
      <c r="C968" s="244"/>
      <c r="D968" s="243"/>
      <c r="E968" s="243"/>
      <c r="F968" s="243"/>
      <c r="G968" s="243"/>
      <c r="H968" s="243"/>
      <c r="I968" s="243"/>
      <c r="J968" s="243"/>
      <c r="K968" s="207"/>
      <c r="L968" s="207"/>
      <c r="M968" s="207"/>
      <c r="N968" s="207"/>
      <c r="O968" s="207"/>
      <c r="P968" s="207"/>
      <c r="Q968" s="207"/>
      <c r="R968" s="207"/>
      <c r="S968" s="207"/>
      <c r="T968" s="207"/>
      <c r="U968" s="207"/>
      <c r="V968" s="207"/>
      <c r="W968" s="207"/>
      <c r="X968" s="207"/>
      <c r="Y968" s="207"/>
      <c r="Z968" s="207"/>
      <c r="AA968" s="208"/>
    </row>
    <row r="969" spans="1:27" ht="15.75" customHeight="1">
      <c r="A969" s="242"/>
      <c r="B969" s="243"/>
      <c r="C969" s="244"/>
      <c r="D969" s="243"/>
      <c r="E969" s="243"/>
      <c r="F969" s="243"/>
      <c r="G969" s="243"/>
      <c r="H969" s="243"/>
      <c r="I969" s="243"/>
      <c r="J969" s="243"/>
      <c r="K969" s="207"/>
      <c r="L969" s="207"/>
      <c r="M969" s="207"/>
      <c r="N969" s="207"/>
      <c r="O969" s="207"/>
      <c r="P969" s="207"/>
      <c r="Q969" s="207"/>
      <c r="R969" s="207"/>
      <c r="S969" s="207"/>
      <c r="T969" s="207"/>
      <c r="U969" s="207"/>
      <c r="V969" s="207"/>
      <c r="W969" s="207"/>
      <c r="X969" s="207"/>
      <c r="Y969" s="207"/>
      <c r="Z969" s="207"/>
      <c r="AA969" s="208"/>
    </row>
    <row r="970" spans="1:27" ht="15.75" customHeight="1">
      <c r="A970" s="242"/>
      <c r="B970" s="243"/>
      <c r="C970" s="244"/>
      <c r="D970" s="243"/>
      <c r="E970" s="243"/>
      <c r="F970" s="243"/>
      <c r="G970" s="243"/>
      <c r="H970" s="243"/>
      <c r="I970" s="243"/>
      <c r="J970" s="243"/>
      <c r="K970" s="207"/>
      <c r="L970" s="207"/>
      <c r="M970" s="207"/>
      <c r="N970" s="207"/>
      <c r="O970" s="207"/>
      <c r="P970" s="207"/>
      <c r="Q970" s="207"/>
      <c r="R970" s="207"/>
      <c r="S970" s="207"/>
      <c r="T970" s="207"/>
      <c r="U970" s="207"/>
      <c r="V970" s="207"/>
      <c r="W970" s="207"/>
      <c r="X970" s="207"/>
      <c r="Y970" s="207"/>
      <c r="Z970" s="207"/>
      <c r="AA970" s="208"/>
    </row>
    <row r="971" spans="1:27" ht="15.75" customHeight="1">
      <c r="A971" s="242"/>
      <c r="B971" s="243"/>
      <c r="C971" s="244"/>
      <c r="D971" s="243"/>
      <c r="E971" s="243"/>
      <c r="F971" s="243"/>
      <c r="G971" s="243"/>
      <c r="H971" s="243"/>
      <c r="I971" s="243"/>
      <c r="J971" s="243"/>
      <c r="K971" s="207"/>
      <c r="L971" s="207"/>
      <c r="M971" s="207"/>
      <c r="N971" s="207"/>
      <c r="O971" s="207"/>
      <c r="P971" s="207"/>
      <c r="Q971" s="207"/>
      <c r="R971" s="207"/>
      <c r="S971" s="207"/>
      <c r="T971" s="207"/>
      <c r="U971" s="207"/>
      <c r="V971" s="207"/>
      <c r="W971" s="207"/>
      <c r="X971" s="207"/>
      <c r="Y971" s="207"/>
      <c r="Z971" s="207"/>
      <c r="AA971" s="208"/>
    </row>
    <row r="972" spans="1:27" ht="15.75" customHeight="1">
      <c r="A972" s="242"/>
      <c r="B972" s="243"/>
      <c r="C972" s="244"/>
      <c r="D972" s="243"/>
      <c r="E972" s="243"/>
      <c r="F972" s="243"/>
      <c r="G972" s="243"/>
      <c r="H972" s="243"/>
      <c r="I972" s="243"/>
      <c r="J972" s="243"/>
      <c r="K972" s="207"/>
      <c r="L972" s="207"/>
      <c r="M972" s="207"/>
      <c r="N972" s="207"/>
      <c r="O972" s="207"/>
      <c r="P972" s="207"/>
      <c r="Q972" s="207"/>
      <c r="R972" s="207"/>
      <c r="S972" s="207"/>
      <c r="T972" s="207"/>
      <c r="U972" s="207"/>
      <c r="V972" s="207"/>
      <c r="W972" s="207"/>
      <c r="X972" s="207"/>
      <c r="Y972" s="207"/>
      <c r="Z972" s="207"/>
      <c r="AA972" s="208"/>
    </row>
    <row r="973" spans="1:27" ht="15.75" customHeight="1">
      <c r="A973" s="242"/>
      <c r="B973" s="243"/>
      <c r="C973" s="244"/>
      <c r="D973" s="243"/>
      <c r="E973" s="243"/>
      <c r="F973" s="243"/>
      <c r="G973" s="243"/>
      <c r="H973" s="243"/>
      <c r="I973" s="243"/>
      <c r="J973" s="243"/>
      <c r="K973" s="207"/>
      <c r="L973" s="207"/>
      <c r="M973" s="207"/>
      <c r="N973" s="207"/>
      <c r="O973" s="207"/>
      <c r="P973" s="207"/>
      <c r="Q973" s="207"/>
      <c r="R973" s="207"/>
      <c r="S973" s="207"/>
      <c r="T973" s="207"/>
      <c r="U973" s="207"/>
      <c r="V973" s="207"/>
      <c r="W973" s="207"/>
      <c r="X973" s="207"/>
      <c r="Y973" s="207"/>
      <c r="Z973" s="207"/>
      <c r="AA973" s="208"/>
    </row>
    <row r="974" spans="1:27" ht="15.75" customHeight="1">
      <c r="A974" s="242"/>
      <c r="B974" s="243"/>
      <c r="C974" s="244"/>
      <c r="D974" s="243"/>
      <c r="E974" s="243"/>
      <c r="F974" s="243"/>
      <c r="G974" s="243"/>
      <c r="H974" s="243"/>
      <c r="I974" s="243"/>
      <c r="J974" s="243"/>
      <c r="K974" s="207"/>
      <c r="L974" s="207"/>
      <c r="M974" s="207"/>
      <c r="N974" s="207"/>
      <c r="O974" s="207"/>
      <c r="P974" s="207"/>
      <c r="Q974" s="207"/>
      <c r="R974" s="207"/>
      <c r="S974" s="207"/>
      <c r="T974" s="207"/>
      <c r="U974" s="207"/>
      <c r="V974" s="207"/>
      <c r="W974" s="207"/>
      <c r="X974" s="207"/>
      <c r="Y974" s="207"/>
      <c r="Z974" s="207"/>
      <c r="AA974" s="208"/>
    </row>
    <row r="975" spans="1:27" ht="15.75" customHeight="1">
      <c r="A975" s="242"/>
      <c r="B975" s="243"/>
      <c r="C975" s="244"/>
      <c r="D975" s="243"/>
      <c r="E975" s="243"/>
      <c r="F975" s="243"/>
      <c r="G975" s="243"/>
      <c r="H975" s="243"/>
      <c r="I975" s="243"/>
      <c r="J975" s="243"/>
      <c r="K975" s="207"/>
      <c r="L975" s="207"/>
      <c r="M975" s="207"/>
      <c r="N975" s="207"/>
      <c r="O975" s="207"/>
      <c r="P975" s="207"/>
      <c r="Q975" s="207"/>
      <c r="R975" s="207"/>
      <c r="S975" s="207"/>
      <c r="T975" s="207"/>
      <c r="U975" s="207"/>
      <c r="V975" s="207"/>
      <c r="W975" s="207"/>
      <c r="X975" s="207"/>
      <c r="Y975" s="207"/>
      <c r="Z975" s="207"/>
      <c r="AA975" s="208"/>
    </row>
    <row r="976" spans="1:27" ht="15.75" customHeight="1">
      <c r="A976" s="242"/>
      <c r="B976" s="243"/>
      <c r="C976" s="244"/>
      <c r="D976" s="243"/>
      <c r="E976" s="243"/>
      <c r="F976" s="243"/>
      <c r="G976" s="243"/>
      <c r="H976" s="243"/>
      <c r="I976" s="243"/>
      <c r="J976" s="243"/>
      <c r="K976" s="207"/>
      <c r="L976" s="207"/>
      <c r="M976" s="207"/>
      <c r="N976" s="207"/>
      <c r="O976" s="207"/>
      <c r="P976" s="207"/>
      <c r="Q976" s="207"/>
      <c r="R976" s="207"/>
      <c r="S976" s="207"/>
      <c r="T976" s="207"/>
      <c r="U976" s="207"/>
      <c r="V976" s="207"/>
      <c r="W976" s="207"/>
      <c r="X976" s="207"/>
      <c r="Y976" s="207"/>
      <c r="Z976" s="207"/>
      <c r="AA976" s="208"/>
    </row>
    <row r="977" spans="1:27" ht="15.75" customHeight="1">
      <c r="A977" s="242"/>
      <c r="B977" s="243"/>
      <c r="C977" s="244"/>
      <c r="D977" s="243"/>
      <c r="E977" s="243"/>
      <c r="F977" s="243"/>
      <c r="G977" s="243"/>
      <c r="H977" s="243"/>
      <c r="I977" s="243"/>
      <c r="J977" s="243"/>
      <c r="K977" s="207"/>
      <c r="L977" s="207"/>
      <c r="M977" s="207"/>
      <c r="N977" s="207"/>
      <c r="O977" s="207"/>
      <c r="P977" s="207"/>
      <c r="Q977" s="207"/>
      <c r="R977" s="207"/>
      <c r="S977" s="207"/>
      <c r="T977" s="207"/>
      <c r="U977" s="207"/>
      <c r="V977" s="207"/>
      <c r="W977" s="207"/>
      <c r="X977" s="207"/>
      <c r="Y977" s="207"/>
      <c r="Z977" s="207"/>
      <c r="AA977" s="208"/>
    </row>
    <row r="978" spans="1:27" ht="15.75" customHeight="1">
      <c r="A978" s="242"/>
      <c r="B978" s="243"/>
      <c r="C978" s="244"/>
      <c r="D978" s="243"/>
      <c r="E978" s="243"/>
      <c r="F978" s="243"/>
      <c r="G978" s="243"/>
      <c r="H978" s="243"/>
      <c r="I978" s="243"/>
      <c r="J978" s="243"/>
      <c r="K978" s="207"/>
      <c r="L978" s="207"/>
      <c r="M978" s="207"/>
      <c r="N978" s="207"/>
      <c r="O978" s="207"/>
      <c r="P978" s="207"/>
      <c r="Q978" s="207"/>
      <c r="R978" s="207"/>
      <c r="S978" s="207"/>
      <c r="T978" s="207"/>
      <c r="U978" s="207"/>
      <c r="V978" s="207"/>
      <c r="W978" s="207"/>
      <c r="X978" s="207"/>
      <c r="Y978" s="207"/>
      <c r="Z978" s="207"/>
      <c r="AA978" s="208"/>
    </row>
    <row r="979" spans="1:27" ht="15.75" customHeight="1">
      <c r="A979" s="242"/>
      <c r="B979" s="243"/>
      <c r="C979" s="244"/>
      <c r="D979" s="243"/>
      <c r="E979" s="243"/>
      <c r="F979" s="243"/>
      <c r="G979" s="243"/>
      <c r="H979" s="243"/>
      <c r="I979" s="243"/>
      <c r="J979" s="243"/>
      <c r="K979" s="207"/>
      <c r="L979" s="207"/>
      <c r="M979" s="207"/>
      <c r="N979" s="207"/>
      <c r="O979" s="207"/>
      <c r="P979" s="207"/>
      <c r="Q979" s="207"/>
      <c r="R979" s="207"/>
      <c r="S979" s="207"/>
      <c r="T979" s="207"/>
      <c r="U979" s="207"/>
      <c r="V979" s="207"/>
      <c r="W979" s="207"/>
      <c r="X979" s="207"/>
      <c r="Y979" s="207"/>
      <c r="Z979" s="207"/>
      <c r="AA979" s="208"/>
    </row>
    <row r="980" spans="1:27" ht="15.75" customHeight="1">
      <c r="A980" s="242"/>
      <c r="B980" s="243"/>
      <c r="C980" s="244"/>
      <c r="D980" s="243"/>
      <c r="E980" s="243"/>
      <c r="F980" s="243"/>
      <c r="G980" s="243"/>
      <c r="H980" s="243"/>
      <c r="I980" s="243"/>
      <c r="J980" s="243"/>
      <c r="K980" s="207"/>
      <c r="L980" s="207"/>
      <c r="M980" s="207"/>
      <c r="N980" s="207"/>
      <c r="O980" s="207"/>
      <c r="P980" s="207"/>
      <c r="Q980" s="207"/>
      <c r="R980" s="207"/>
      <c r="S980" s="207"/>
      <c r="T980" s="207"/>
      <c r="U980" s="207"/>
      <c r="V980" s="207"/>
      <c r="W980" s="207"/>
      <c r="X980" s="207"/>
      <c r="Y980" s="207"/>
      <c r="Z980" s="207"/>
      <c r="AA980" s="208"/>
    </row>
    <row r="981" spans="1:27" ht="15.75" customHeight="1">
      <c r="A981" s="242"/>
      <c r="B981" s="243"/>
      <c r="C981" s="244"/>
      <c r="D981" s="243"/>
      <c r="E981" s="243"/>
      <c r="F981" s="243"/>
      <c r="G981" s="243"/>
      <c r="H981" s="243"/>
      <c r="I981" s="243"/>
      <c r="J981" s="243"/>
      <c r="K981" s="207"/>
      <c r="L981" s="207"/>
      <c r="M981" s="207"/>
      <c r="N981" s="207"/>
      <c r="O981" s="207"/>
      <c r="P981" s="207"/>
      <c r="Q981" s="207"/>
      <c r="R981" s="207"/>
      <c r="S981" s="207"/>
      <c r="T981" s="207"/>
      <c r="U981" s="207"/>
      <c r="V981" s="207"/>
      <c r="W981" s="207"/>
      <c r="X981" s="207"/>
      <c r="Y981" s="207"/>
      <c r="Z981" s="207"/>
      <c r="AA981" s="208"/>
    </row>
    <row r="982" spans="1:27" ht="15.75" customHeight="1">
      <c r="A982" s="242"/>
      <c r="B982" s="243"/>
      <c r="C982" s="244"/>
      <c r="D982" s="243"/>
      <c r="E982" s="243"/>
      <c r="F982" s="243"/>
      <c r="G982" s="243"/>
      <c r="H982" s="243"/>
      <c r="I982" s="243"/>
      <c r="J982" s="243"/>
      <c r="K982" s="207"/>
      <c r="L982" s="207"/>
      <c r="M982" s="207"/>
      <c r="N982" s="207"/>
      <c r="O982" s="207"/>
      <c r="P982" s="207"/>
      <c r="Q982" s="207"/>
      <c r="R982" s="207"/>
      <c r="S982" s="207"/>
      <c r="T982" s="207"/>
      <c r="U982" s="207"/>
      <c r="V982" s="207"/>
      <c r="W982" s="207"/>
      <c r="X982" s="207"/>
      <c r="Y982" s="207"/>
      <c r="Z982" s="207"/>
      <c r="AA982" s="208"/>
    </row>
    <row r="983" spans="1:27" ht="15.75" customHeight="1">
      <c r="A983" s="242"/>
      <c r="B983" s="243"/>
      <c r="C983" s="244"/>
      <c r="D983" s="243"/>
      <c r="E983" s="243"/>
      <c r="F983" s="243"/>
      <c r="G983" s="243"/>
      <c r="H983" s="243"/>
      <c r="I983" s="243"/>
      <c r="J983" s="243"/>
      <c r="K983" s="207"/>
      <c r="L983" s="207"/>
      <c r="M983" s="207"/>
      <c r="N983" s="207"/>
      <c r="O983" s="207"/>
      <c r="P983" s="207"/>
      <c r="Q983" s="207"/>
      <c r="R983" s="207"/>
      <c r="S983" s="207"/>
      <c r="T983" s="207"/>
      <c r="U983" s="207"/>
      <c r="V983" s="207"/>
      <c r="W983" s="207"/>
      <c r="X983" s="207"/>
      <c r="Y983" s="207"/>
      <c r="Z983" s="207"/>
      <c r="AA983" s="208"/>
    </row>
    <row r="984" spans="1:27" ht="15.75" customHeight="1">
      <c r="A984" s="242"/>
      <c r="B984" s="243"/>
      <c r="C984" s="244"/>
      <c r="D984" s="243"/>
      <c r="E984" s="243"/>
      <c r="F984" s="243"/>
      <c r="G984" s="243"/>
      <c r="H984" s="243"/>
      <c r="I984" s="243"/>
      <c r="J984" s="243"/>
      <c r="K984" s="207"/>
      <c r="L984" s="207"/>
      <c r="M984" s="207"/>
      <c r="N984" s="207"/>
      <c r="O984" s="207"/>
      <c r="P984" s="207"/>
      <c r="Q984" s="207"/>
      <c r="R984" s="207"/>
      <c r="S984" s="207"/>
      <c r="T984" s="207"/>
      <c r="U984" s="207"/>
      <c r="V984" s="207"/>
      <c r="W984" s="207"/>
      <c r="X984" s="207"/>
      <c r="Y984" s="207"/>
      <c r="Z984" s="207"/>
      <c r="AA984" s="208"/>
    </row>
    <row r="985" spans="1:27" ht="15.75" customHeight="1">
      <c r="A985" s="242"/>
      <c r="B985" s="243"/>
      <c r="C985" s="244"/>
      <c r="D985" s="243"/>
      <c r="E985" s="243"/>
      <c r="F985" s="243"/>
      <c r="G985" s="243"/>
      <c r="H985" s="243"/>
      <c r="I985" s="243"/>
      <c r="J985" s="243"/>
      <c r="K985" s="207"/>
      <c r="L985" s="207"/>
      <c r="M985" s="207"/>
      <c r="N985" s="207"/>
      <c r="O985" s="207"/>
      <c r="P985" s="207"/>
      <c r="Q985" s="207"/>
      <c r="R985" s="207"/>
      <c r="S985" s="207"/>
      <c r="T985" s="207"/>
      <c r="U985" s="207"/>
      <c r="V985" s="207"/>
      <c r="W985" s="207"/>
      <c r="X985" s="207"/>
      <c r="Y985" s="207"/>
      <c r="Z985" s="207"/>
      <c r="AA985" s="208"/>
    </row>
    <row r="986" spans="1:27" ht="15.75" customHeight="1">
      <c r="A986" s="242"/>
      <c r="B986" s="243"/>
      <c r="C986" s="244"/>
      <c r="D986" s="243"/>
      <c r="E986" s="243"/>
      <c r="F986" s="243"/>
      <c r="G986" s="243"/>
      <c r="H986" s="243"/>
      <c r="I986" s="243"/>
      <c r="J986" s="243"/>
      <c r="K986" s="207"/>
      <c r="L986" s="207"/>
      <c r="M986" s="207"/>
      <c r="N986" s="207"/>
      <c r="O986" s="207"/>
      <c r="P986" s="207"/>
      <c r="Q986" s="207"/>
      <c r="R986" s="207"/>
      <c r="S986" s="207"/>
      <c r="T986" s="207"/>
      <c r="U986" s="207"/>
      <c r="V986" s="207"/>
      <c r="W986" s="207"/>
      <c r="X986" s="207"/>
      <c r="Y986" s="207"/>
      <c r="Z986" s="207"/>
      <c r="AA986" s="208"/>
    </row>
    <row r="987" spans="1:27" ht="15.75" customHeight="1">
      <c r="A987" s="242"/>
      <c r="B987" s="243"/>
      <c r="C987" s="244"/>
      <c r="D987" s="243"/>
      <c r="E987" s="243"/>
      <c r="F987" s="243"/>
      <c r="G987" s="243"/>
      <c r="H987" s="243"/>
      <c r="I987" s="243"/>
      <c r="J987" s="243"/>
      <c r="K987" s="207"/>
      <c r="L987" s="207"/>
      <c r="M987" s="207"/>
      <c r="N987" s="207"/>
      <c r="O987" s="207"/>
      <c r="P987" s="207"/>
      <c r="Q987" s="207"/>
      <c r="R987" s="207"/>
      <c r="S987" s="207"/>
      <c r="T987" s="207"/>
      <c r="U987" s="207"/>
      <c r="V987" s="207"/>
      <c r="W987" s="207"/>
      <c r="X987" s="207"/>
      <c r="Y987" s="207"/>
      <c r="Z987" s="207"/>
      <c r="AA987" s="208"/>
    </row>
    <row r="988" spans="1:27" ht="15.75" customHeight="1">
      <c r="A988" s="242"/>
      <c r="B988" s="243"/>
      <c r="C988" s="244"/>
      <c r="D988" s="243"/>
      <c r="E988" s="243"/>
      <c r="F988" s="243"/>
      <c r="G988" s="243"/>
      <c r="H988" s="243"/>
      <c r="I988" s="243"/>
      <c r="J988" s="243"/>
      <c r="K988" s="207"/>
      <c r="L988" s="207"/>
      <c r="M988" s="207"/>
      <c r="N988" s="207"/>
      <c r="O988" s="207"/>
      <c r="P988" s="207"/>
      <c r="Q988" s="207"/>
      <c r="R988" s="207"/>
      <c r="S988" s="207"/>
      <c r="T988" s="207"/>
      <c r="U988" s="207"/>
      <c r="V988" s="207"/>
      <c r="W988" s="207"/>
      <c r="X988" s="207"/>
      <c r="Y988" s="207"/>
      <c r="Z988" s="207"/>
      <c r="AA988" s="208"/>
    </row>
    <row r="989" spans="1:27" ht="15.75" customHeight="1">
      <c r="A989" s="242"/>
      <c r="B989" s="243"/>
      <c r="C989" s="244"/>
      <c r="D989" s="243"/>
      <c r="E989" s="243"/>
      <c r="F989" s="243"/>
      <c r="G989" s="243"/>
      <c r="H989" s="243"/>
      <c r="I989" s="243"/>
      <c r="J989" s="243"/>
      <c r="K989" s="207"/>
      <c r="L989" s="207"/>
      <c r="M989" s="207"/>
      <c r="N989" s="207"/>
      <c r="O989" s="207"/>
      <c r="P989" s="207"/>
      <c r="Q989" s="207"/>
      <c r="R989" s="207"/>
      <c r="S989" s="207"/>
      <c r="T989" s="207"/>
      <c r="U989" s="207"/>
      <c r="V989" s="207"/>
      <c r="W989" s="207"/>
      <c r="X989" s="207"/>
      <c r="Y989" s="207"/>
      <c r="Z989" s="207"/>
      <c r="AA989" s="208"/>
    </row>
    <row r="990" spans="1:27" ht="15.75" customHeight="1">
      <c r="A990" s="242"/>
      <c r="B990" s="243"/>
      <c r="C990" s="244"/>
      <c r="D990" s="243"/>
      <c r="E990" s="243"/>
      <c r="F990" s="243"/>
      <c r="G990" s="243"/>
      <c r="H990" s="243"/>
      <c r="I990" s="243"/>
      <c r="J990" s="243"/>
      <c r="K990" s="207"/>
      <c r="L990" s="207"/>
      <c r="M990" s="207"/>
      <c r="N990" s="207"/>
      <c r="O990" s="207"/>
      <c r="P990" s="207"/>
      <c r="Q990" s="207"/>
      <c r="R990" s="207"/>
      <c r="S990" s="207"/>
      <c r="T990" s="207"/>
      <c r="U990" s="207"/>
      <c r="V990" s="207"/>
      <c r="W990" s="207"/>
      <c r="X990" s="207"/>
      <c r="Y990" s="207"/>
      <c r="Z990" s="207"/>
      <c r="AA990" s="208"/>
    </row>
    <row r="991" spans="1:27" ht="15.75" customHeight="1">
      <c r="A991" s="242"/>
      <c r="B991" s="243"/>
      <c r="C991" s="244"/>
      <c r="D991" s="243"/>
      <c r="E991" s="243"/>
      <c r="F991" s="243"/>
      <c r="G991" s="243"/>
      <c r="H991" s="243"/>
      <c r="I991" s="243"/>
      <c r="J991" s="243"/>
      <c r="K991" s="207"/>
      <c r="L991" s="207"/>
      <c r="M991" s="207"/>
      <c r="N991" s="207"/>
      <c r="O991" s="207"/>
      <c r="P991" s="207"/>
      <c r="Q991" s="207"/>
      <c r="R991" s="207"/>
      <c r="S991" s="207"/>
      <c r="T991" s="207"/>
      <c r="U991" s="207"/>
      <c r="V991" s="207"/>
      <c r="W991" s="207"/>
      <c r="X991" s="207"/>
      <c r="Y991" s="207"/>
      <c r="Z991" s="207"/>
      <c r="AA991" s="208"/>
    </row>
    <row r="992" spans="1:27" ht="15.75" customHeight="1">
      <c r="A992" s="242"/>
      <c r="B992" s="243"/>
      <c r="C992" s="244"/>
      <c r="D992" s="243"/>
      <c r="E992" s="243"/>
      <c r="F992" s="243"/>
      <c r="G992" s="243"/>
      <c r="H992" s="243"/>
      <c r="I992" s="243"/>
      <c r="J992" s="243"/>
      <c r="K992" s="207"/>
      <c r="L992" s="207"/>
      <c r="M992" s="207"/>
      <c r="N992" s="207"/>
      <c r="O992" s="207"/>
      <c r="P992" s="207"/>
      <c r="Q992" s="207"/>
      <c r="R992" s="207"/>
      <c r="S992" s="207"/>
      <c r="T992" s="207"/>
      <c r="U992" s="207"/>
      <c r="V992" s="207"/>
      <c r="W992" s="207"/>
      <c r="X992" s="207"/>
      <c r="Y992" s="207"/>
      <c r="Z992" s="207"/>
      <c r="AA992" s="208"/>
    </row>
    <row r="993" spans="1:27" ht="15.75" customHeight="1">
      <c r="A993" s="242"/>
      <c r="B993" s="243"/>
      <c r="C993" s="244"/>
      <c r="D993" s="243"/>
      <c r="E993" s="243"/>
      <c r="F993" s="243"/>
      <c r="G993" s="243"/>
      <c r="H993" s="243"/>
      <c r="I993" s="243"/>
      <c r="J993" s="243"/>
      <c r="K993" s="207"/>
      <c r="L993" s="207"/>
      <c r="M993" s="207"/>
      <c r="N993" s="207"/>
      <c r="O993" s="207"/>
      <c r="P993" s="207"/>
      <c r="Q993" s="207"/>
      <c r="R993" s="207"/>
      <c r="S993" s="207"/>
      <c r="T993" s="207"/>
      <c r="U993" s="207"/>
      <c r="V993" s="207"/>
      <c r="W993" s="207"/>
      <c r="X993" s="207"/>
      <c r="Y993" s="207"/>
      <c r="Z993" s="207"/>
      <c r="AA993" s="208"/>
    </row>
    <row r="994" spans="1:27" ht="15.75" customHeight="1">
      <c r="A994" s="245"/>
      <c r="B994" s="246"/>
      <c r="C994" s="247"/>
      <c r="D994" s="246"/>
      <c r="E994" s="246"/>
      <c r="F994" s="246"/>
      <c r="G994" s="246"/>
      <c r="H994" s="246"/>
      <c r="I994" s="246"/>
      <c r="J994" s="246"/>
      <c r="K994" s="248"/>
      <c r="L994" s="248"/>
      <c r="M994" s="248"/>
      <c r="N994" s="248"/>
      <c r="O994" s="248"/>
      <c r="P994" s="248"/>
      <c r="Q994" s="248"/>
      <c r="R994" s="248"/>
      <c r="S994" s="248"/>
      <c r="T994" s="248"/>
      <c r="U994" s="248"/>
      <c r="V994" s="248"/>
      <c r="W994" s="248"/>
      <c r="X994" s="248"/>
      <c r="Y994" s="248"/>
      <c r="Z994" s="248"/>
      <c r="AA994" s="249"/>
    </row>
  </sheetData>
  <autoFilter ref="A1:AA136" xr:uid="{00000000-0009-0000-0000-000002000000}"/>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1055"/>
  <sheetViews>
    <sheetView workbookViewId="0">
      <pane ySplit="1" topLeftCell="A2" activePane="bottomLeft" state="frozen"/>
      <selection pane="bottomLeft" activeCell="B3" sqref="B3"/>
    </sheetView>
  </sheetViews>
  <sheetFormatPr baseColWidth="10" defaultColWidth="14.42578125" defaultRowHeight="15" customHeight="1"/>
  <cols>
    <col min="1" max="1" width="22.42578125" customWidth="1"/>
    <col min="2" max="2" width="4" customWidth="1"/>
    <col min="3" max="3" width="57" customWidth="1"/>
    <col min="4" max="4" width="35.28515625" hidden="1" customWidth="1"/>
    <col min="5" max="5" width="25.140625" hidden="1" customWidth="1"/>
    <col min="6" max="7" width="41.28515625" customWidth="1"/>
    <col min="8" max="10" width="39.28515625" customWidth="1"/>
    <col min="11" max="11" width="10.7109375" customWidth="1"/>
  </cols>
  <sheetData>
    <row r="1" spans="1:31" ht="29.25" customHeight="1">
      <c r="A1" s="250" t="s">
        <v>18</v>
      </c>
      <c r="B1" s="251" t="s">
        <v>2</v>
      </c>
      <c r="C1" s="193" t="s">
        <v>6313</v>
      </c>
      <c r="D1" s="252" t="s">
        <v>6314</v>
      </c>
      <c r="E1" s="252" t="s">
        <v>6315</v>
      </c>
      <c r="F1" s="251" t="s">
        <v>6316</v>
      </c>
      <c r="G1" s="252" t="s">
        <v>6317</v>
      </c>
      <c r="H1" s="253" t="s">
        <v>6318</v>
      </c>
      <c r="I1" s="254"/>
      <c r="J1" s="254"/>
    </row>
    <row r="2" spans="1:31" ht="30">
      <c r="A2" s="197" t="s">
        <v>33</v>
      </c>
      <c r="B2" s="255"/>
      <c r="C2" s="229" t="s">
        <v>6319</v>
      </c>
      <c r="D2" s="256"/>
      <c r="E2" s="256"/>
      <c r="F2" s="256" t="s">
        <v>6320</v>
      </c>
      <c r="G2" s="257">
        <v>2022</v>
      </c>
      <c r="H2" s="198" t="s">
        <v>6321</v>
      </c>
      <c r="I2" s="198"/>
      <c r="J2" s="198"/>
      <c r="K2" s="258"/>
      <c r="L2" s="258"/>
      <c r="M2" s="258"/>
      <c r="N2" s="258"/>
      <c r="O2" s="258"/>
      <c r="P2" s="258"/>
      <c r="Q2" s="258"/>
      <c r="R2" s="258"/>
      <c r="S2" s="258"/>
      <c r="T2" s="258"/>
      <c r="U2" s="258"/>
      <c r="V2" s="258"/>
      <c r="W2" s="258"/>
      <c r="X2" s="258"/>
      <c r="Y2" s="258"/>
      <c r="Z2" s="258"/>
      <c r="AA2" s="258"/>
      <c r="AB2" s="258"/>
      <c r="AC2" s="258"/>
      <c r="AD2" s="258"/>
      <c r="AE2" s="259"/>
    </row>
    <row r="3" spans="1:31" ht="15.75" customHeight="1">
      <c r="A3" s="197" t="s">
        <v>33</v>
      </c>
      <c r="B3" s="260"/>
      <c r="C3" s="205" t="s">
        <v>6322</v>
      </c>
      <c r="D3" s="206"/>
      <c r="E3" s="206"/>
      <c r="F3" s="206" t="s">
        <v>6323</v>
      </c>
      <c r="G3" s="236">
        <v>2022</v>
      </c>
      <c r="H3" s="261" t="s">
        <v>6321</v>
      </c>
      <c r="I3" s="262"/>
      <c r="J3" s="262"/>
    </row>
    <row r="4" spans="1:31" ht="15.75" customHeight="1">
      <c r="A4" s="197" t="s">
        <v>33</v>
      </c>
      <c r="B4" s="260"/>
      <c r="C4" s="205" t="s">
        <v>6324</v>
      </c>
      <c r="D4" s="206"/>
      <c r="E4" s="206"/>
      <c r="F4" s="206" t="s">
        <v>6325</v>
      </c>
      <c r="G4" s="236">
        <v>2022</v>
      </c>
      <c r="H4" s="261" t="s">
        <v>6321</v>
      </c>
      <c r="I4" s="262"/>
      <c r="J4" s="262"/>
    </row>
    <row r="5" spans="1:31" ht="15.75" customHeight="1">
      <c r="A5" s="197" t="s">
        <v>33</v>
      </c>
      <c r="B5" s="260"/>
      <c r="C5" s="205" t="s">
        <v>6326</v>
      </c>
      <c r="D5" s="206"/>
      <c r="E5" s="206"/>
      <c r="F5" s="206" t="s">
        <v>6327</v>
      </c>
      <c r="G5" s="236">
        <v>2022</v>
      </c>
      <c r="H5" s="261" t="s">
        <v>6321</v>
      </c>
      <c r="I5" s="262"/>
      <c r="J5" s="262"/>
    </row>
    <row r="6" spans="1:31" ht="15.75" customHeight="1">
      <c r="A6" s="197" t="s">
        <v>33</v>
      </c>
      <c r="B6" s="260"/>
      <c r="C6" s="205" t="s">
        <v>6328</v>
      </c>
      <c r="D6" s="206"/>
      <c r="E6" s="206"/>
      <c r="F6" s="206" t="s">
        <v>6329</v>
      </c>
      <c r="G6" s="236">
        <v>2021</v>
      </c>
      <c r="H6" s="261" t="s">
        <v>6321</v>
      </c>
      <c r="I6" s="262"/>
      <c r="J6" s="262"/>
    </row>
    <row r="7" spans="1:31" ht="15.75" customHeight="1">
      <c r="A7" s="197" t="s">
        <v>33</v>
      </c>
      <c r="B7" s="260"/>
      <c r="C7" s="205" t="s">
        <v>6330</v>
      </c>
      <c r="D7" s="206"/>
      <c r="E7" s="206"/>
      <c r="F7" s="206" t="s">
        <v>6331</v>
      </c>
      <c r="G7" s="236">
        <v>2021</v>
      </c>
      <c r="H7" s="261" t="s">
        <v>6321</v>
      </c>
      <c r="I7" s="262"/>
      <c r="J7" s="262"/>
    </row>
    <row r="8" spans="1:31" ht="15.75" customHeight="1">
      <c r="A8" s="197" t="s">
        <v>33</v>
      </c>
      <c r="B8" s="260"/>
      <c r="C8" s="205" t="s">
        <v>6332</v>
      </c>
      <c r="D8" s="206"/>
      <c r="E8" s="206"/>
      <c r="F8" s="206" t="s">
        <v>6333</v>
      </c>
      <c r="G8" s="236">
        <v>2020</v>
      </c>
      <c r="H8" s="261" t="s">
        <v>6321</v>
      </c>
      <c r="I8" s="262"/>
      <c r="J8" s="262"/>
    </row>
    <row r="9" spans="1:31" ht="15.75" customHeight="1">
      <c r="A9" s="197" t="s">
        <v>33</v>
      </c>
      <c r="B9" s="260"/>
      <c r="C9" s="205" t="s">
        <v>6334</v>
      </c>
      <c r="D9" s="206"/>
      <c r="E9" s="206"/>
      <c r="F9" s="206" t="s">
        <v>6335</v>
      </c>
      <c r="G9" s="236">
        <v>2020</v>
      </c>
      <c r="H9" s="261" t="s">
        <v>6321</v>
      </c>
      <c r="I9" s="262"/>
      <c r="J9" s="262"/>
    </row>
    <row r="10" spans="1:31" ht="15.75" customHeight="1">
      <c r="A10" s="197" t="s">
        <v>33</v>
      </c>
      <c r="B10" s="260"/>
      <c r="C10" s="205" t="s">
        <v>6336</v>
      </c>
      <c r="D10" s="206"/>
      <c r="E10" s="206"/>
      <c r="F10" s="206" t="s">
        <v>6337</v>
      </c>
      <c r="G10" s="236">
        <v>2020</v>
      </c>
      <c r="H10" s="261" t="s">
        <v>6321</v>
      </c>
      <c r="I10" s="262"/>
      <c r="J10" s="262"/>
    </row>
    <row r="11" spans="1:31" ht="15.75" customHeight="1">
      <c r="A11" s="197" t="s">
        <v>33</v>
      </c>
      <c r="B11" s="260"/>
      <c r="C11" s="205" t="s">
        <v>6338</v>
      </c>
      <c r="D11" s="206"/>
      <c r="E11" s="206"/>
      <c r="F11" s="206" t="s">
        <v>6339</v>
      </c>
      <c r="G11" s="236">
        <v>2019</v>
      </c>
      <c r="H11" s="261" t="s">
        <v>6321</v>
      </c>
      <c r="I11" s="262"/>
      <c r="J11" s="262"/>
    </row>
    <row r="12" spans="1:31" ht="15.75" customHeight="1">
      <c r="A12" s="197" t="s">
        <v>33</v>
      </c>
      <c r="B12" s="260"/>
      <c r="C12" s="205" t="s">
        <v>6340</v>
      </c>
      <c r="D12" s="206"/>
      <c r="E12" s="206"/>
      <c r="F12" s="206" t="s">
        <v>6341</v>
      </c>
      <c r="G12" s="236">
        <v>2019</v>
      </c>
      <c r="H12" s="261" t="s">
        <v>6321</v>
      </c>
      <c r="I12" s="262"/>
      <c r="J12" s="262"/>
    </row>
    <row r="13" spans="1:31" ht="15.75" customHeight="1">
      <c r="A13" s="197" t="s">
        <v>33</v>
      </c>
      <c r="B13" s="260"/>
      <c r="C13" s="205" t="s">
        <v>6342</v>
      </c>
      <c r="D13" s="206"/>
      <c r="E13" s="206"/>
      <c r="F13" s="206" t="s">
        <v>6343</v>
      </c>
      <c r="G13" s="236">
        <v>2019</v>
      </c>
      <c r="H13" s="261" t="s">
        <v>6321</v>
      </c>
      <c r="I13" s="262"/>
      <c r="J13" s="262"/>
    </row>
    <row r="14" spans="1:31" ht="15.75" customHeight="1">
      <c r="A14" s="197" t="s">
        <v>33</v>
      </c>
      <c r="B14" s="260"/>
      <c r="C14" s="205" t="s">
        <v>6344</v>
      </c>
      <c r="D14" s="206"/>
      <c r="E14" s="206"/>
      <c r="F14" s="206" t="s">
        <v>6345</v>
      </c>
      <c r="G14" s="236">
        <v>2021</v>
      </c>
      <c r="H14" s="261" t="s">
        <v>6321</v>
      </c>
      <c r="I14" s="262"/>
      <c r="J14" s="262"/>
    </row>
    <row r="15" spans="1:31" ht="15.75" customHeight="1">
      <c r="A15" s="197" t="s">
        <v>33</v>
      </c>
      <c r="B15" s="260"/>
      <c r="C15" s="205" t="s">
        <v>6346</v>
      </c>
      <c r="D15" s="206"/>
      <c r="E15" s="206"/>
      <c r="F15" s="206" t="s">
        <v>6347</v>
      </c>
      <c r="G15" s="236">
        <v>2021</v>
      </c>
      <c r="H15" s="261" t="s">
        <v>6321</v>
      </c>
      <c r="I15" s="262"/>
      <c r="J15" s="262"/>
    </row>
    <row r="16" spans="1:31" ht="15.75" customHeight="1">
      <c r="A16" s="197" t="s">
        <v>33</v>
      </c>
      <c r="B16" s="260">
        <v>2</v>
      </c>
      <c r="C16" s="205" t="s">
        <v>6348</v>
      </c>
      <c r="D16" s="206"/>
      <c r="E16" s="206"/>
      <c r="F16" s="206" t="s">
        <v>6349</v>
      </c>
      <c r="G16" s="236">
        <v>2019</v>
      </c>
      <c r="H16" s="261" t="s">
        <v>6350</v>
      </c>
      <c r="I16" s="262"/>
      <c r="J16" s="262"/>
    </row>
    <row r="17" spans="1:10" ht="15.75" customHeight="1">
      <c r="A17" s="197" t="s">
        <v>33</v>
      </c>
      <c r="B17" s="260">
        <v>3</v>
      </c>
      <c r="C17" s="205" t="s">
        <v>6351</v>
      </c>
      <c r="D17" s="206"/>
      <c r="E17" s="206"/>
      <c r="F17" s="206" t="s">
        <v>6352</v>
      </c>
      <c r="G17" s="236">
        <v>2018</v>
      </c>
      <c r="H17" s="261" t="s">
        <v>6350</v>
      </c>
      <c r="I17" s="262"/>
      <c r="J17" s="262"/>
    </row>
    <row r="18" spans="1:10" ht="15.75" customHeight="1">
      <c r="A18" s="197" t="s">
        <v>33</v>
      </c>
      <c r="B18" s="260">
        <v>4</v>
      </c>
      <c r="C18" s="205" t="s">
        <v>6353</v>
      </c>
      <c r="D18" s="206"/>
      <c r="E18" s="206"/>
      <c r="F18" s="206" t="s">
        <v>6354</v>
      </c>
      <c r="G18" s="236">
        <v>2018</v>
      </c>
      <c r="H18" s="261" t="s">
        <v>6350</v>
      </c>
      <c r="I18" s="262"/>
      <c r="J18" s="262"/>
    </row>
    <row r="19" spans="1:10" ht="15.75" customHeight="1">
      <c r="A19" s="197" t="s">
        <v>33</v>
      </c>
      <c r="B19" s="260">
        <v>5</v>
      </c>
      <c r="C19" s="205" t="s">
        <v>6355</v>
      </c>
      <c r="D19" s="206"/>
      <c r="E19" s="206"/>
      <c r="F19" s="206" t="s">
        <v>6356</v>
      </c>
      <c r="G19" s="236">
        <v>2018</v>
      </c>
      <c r="H19" s="261" t="s">
        <v>6350</v>
      </c>
      <c r="I19" s="262"/>
      <c r="J19" s="262"/>
    </row>
    <row r="20" spans="1:10" ht="15.75" customHeight="1">
      <c r="A20" s="197" t="s">
        <v>33</v>
      </c>
      <c r="B20" s="260">
        <v>6</v>
      </c>
      <c r="C20" s="205" t="s">
        <v>6357</v>
      </c>
      <c r="D20" s="206"/>
      <c r="E20" s="206"/>
      <c r="F20" s="206" t="s">
        <v>6358</v>
      </c>
      <c r="G20" s="236">
        <v>2018</v>
      </c>
      <c r="H20" s="261" t="s">
        <v>6350</v>
      </c>
      <c r="I20" s="262"/>
      <c r="J20" s="262"/>
    </row>
    <row r="21" spans="1:10" ht="15.75" customHeight="1">
      <c r="A21" s="197" t="s">
        <v>33</v>
      </c>
      <c r="B21" s="260">
        <v>7</v>
      </c>
      <c r="C21" s="205" t="s">
        <v>6359</v>
      </c>
      <c r="D21" s="206"/>
      <c r="E21" s="206"/>
      <c r="F21" s="206" t="s">
        <v>6360</v>
      </c>
      <c r="G21" s="236">
        <v>2017</v>
      </c>
      <c r="H21" s="261" t="s">
        <v>6350</v>
      </c>
      <c r="I21" s="262"/>
      <c r="J21" s="262"/>
    </row>
    <row r="22" spans="1:10" ht="15.75" customHeight="1">
      <c r="A22" s="197" t="s">
        <v>33</v>
      </c>
      <c r="B22" s="260">
        <v>8</v>
      </c>
      <c r="C22" s="205" t="s">
        <v>6361</v>
      </c>
      <c r="D22" s="206"/>
      <c r="E22" s="206"/>
      <c r="F22" s="206" t="s">
        <v>6362</v>
      </c>
      <c r="G22" s="236">
        <v>2017</v>
      </c>
      <c r="H22" s="261" t="s">
        <v>6350</v>
      </c>
      <c r="I22" s="262"/>
      <c r="J22" s="262"/>
    </row>
    <row r="23" spans="1:10" ht="15.75" customHeight="1">
      <c r="A23" s="197" t="s">
        <v>33</v>
      </c>
      <c r="B23" s="260">
        <v>9</v>
      </c>
      <c r="C23" s="205" t="s">
        <v>6363</v>
      </c>
      <c r="D23" s="206"/>
      <c r="E23" s="206"/>
      <c r="F23" s="206" t="s">
        <v>6364</v>
      </c>
      <c r="G23" s="236">
        <v>2017</v>
      </c>
      <c r="H23" s="261" t="s">
        <v>6350</v>
      </c>
      <c r="I23" s="262"/>
      <c r="J23" s="262"/>
    </row>
    <row r="24" spans="1:10" ht="15.75" customHeight="1">
      <c r="A24" s="197" t="s">
        <v>33</v>
      </c>
      <c r="B24" s="260">
        <v>10</v>
      </c>
      <c r="C24" s="205" t="s">
        <v>6365</v>
      </c>
      <c r="D24" s="206"/>
      <c r="E24" s="206"/>
      <c r="F24" s="206" t="s">
        <v>6366</v>
      </c>
      <c r="G24" s="236">
        <v>2016</v>
      </c>
      <c r="H24" s="261" t="s">
        <v>6350</v>
      </c>
      <c r="I24" s="262"/>
      <c r="J24" s="262"/>
    </row>
    <row r="25" spans="1:10" ht="15.75" customHeight="1">
      <c r="A25" s="197" t="s">
        <v>33</v>
      </c>
      <c r="B25" s="260">
        <v>11</v>
      </c>
      <c r="C25" s="205" t="s">
        <v>6367</v>
      </c>
      <c r="D25" s="206"/>
      <c r="E25" s="206"/>
      <c r="F25" s="206" t="s">
        <v>6368</v>
      </c>
      <c r="G25" s="236">
        <v>2016</v>
      </c>
      <c r="H25" s="261" t="s">
        <v>6350</v>
      </c>
      <c r="I25" s="262"/>
      <c r="J25" s="262"/>
    </row>
    <row r="26" spans="1:10" ht="15.75" customHeight="1">
      <c r="A26" s="197" t="s">
        <v>33</v>
      </c>
      <c r="B26" s="260">
        <v>12</v>
      </c>
      <c r="C26" s="205" t="s">
        <v>6369</v>
      </c>
      <c r="D26" s="206"/>
      <c r="E26" s="206"/>
      <c r="F26" s="206" t="s">
        <v>6370</v>
      </c>
      <c r="G26" s="236">
        <v>2016</v>
      </c>
      <c r="H26" s="261" t="s">
        <v>6350</v>
      </c>
      <c r="I26" s="262"/>
      <c r="J26" s="262"/>
    </row>
    <row r="27" spans="1:10" ht="15.75" customHeight="1">
      <c r="A27" s="197" t="s">
        <v>33</v>
      </c>
      <c r="B27" s="260">
        <v>13</v>
      </c>
      <c r="C27" s="205" t="s">
        <v>6371</v>
      </c>
      <c r="D27" s="206"/>
      <c r="E27" s="206"/>
      <c r="F27" s="206" t="s">
        <v>6372</v>
      </c>
      <c r="G27" s="236">
        <v>2016</v>
      </c>
      <c r="H27" s="261" t="s">
        <v>6350</v>
      </c>
      <c r="I27" s="262"/>
      <c r="J27" s="262"/>
    </row>
    <row r="28" spans="1:10" ht="15.75" customHeight="1">
      <c r="A28" s="197" t="s">
        <v>33</v>
      </c>
      <c r="B28" s="260">
        <v>14</v>
      </c>
      <c r="C28" s="205" t="s">
        <v>6373</v>
      </c>
      <c r="D28" s="206"/>
      <c r="E28" s="206"/>
      <c r="F28" s="206" t="s">
        <v>6374</v>
      </c>
      <c r="G28" s="236">
        <v>2016</v>
      </c>
      <c r="H28" s="261" t="s">
        <v>6350</v>
      </c>
      <c r="I28" s="262"/>
      <c r="J28" s="262"/>
    </row>
    <row r="29" spans="1:10" ht="15.75" customHeight="1">
      <c r="A29" s="197" t="s">
        <v>33</v>
      </c>
      <c r="B29" s="260">
        <v>15</v>
      </c>
      <c r="C29" s="205" t="s">
        <v>6375</v>
      </c>
      <c r="D29" s="206"/>
      <c r="E29" s="206"/>
      <c r="F29" s="206" t="s">
        <v>6376</v>
      </c>
      <c r="G29" s="236">
        <v>2016</v>
      </c>
      <c r="H29" s="261" t="s">
        <v>6350</v>
      </c>
      <c r="I29" s="262"/>
      <c r="J29" s="262"/>
    </row>
    <row r="30" spans="1:10" ht="15.75" customHeight="1">
      <c r="A30" s="197" t="s">
        <v>33</v>
      </c>
      <c r="B30" s="260">
        <v>16</v>
      </c>
      <c r="C30" s="205" t="s">
        <v>6377</v>
      </c>
      <c r="D30" s="206"/>
      <c r="E30" s="206"/>
      <c r="F30" s="206" t="s">
        <v>6378</v>
      </c>
      <c r="G30" s="236">
        <v>2016</v>
      </c>
      <c r="H30" s="261" t="s">
        <v>6350</v>
      </c>
      <c r="I30" s="262"/>
      <c r="J30" s="262"/>
    </row>
    <row r="31" spans="1:10" ht="15.75" customHeight="1">
      <c r="A31" s="197" t="s">
        <v>33</v>
      </c>
      <c r="B31" s="260">
        <v>17</v>
      </c>
      <c r="C31" s="205" t="s">
        <v>6379</v>
      </c>
      <c r="D31" s="206"/>
      <c r="E31" s="206"/>
      <c r="F31" s="206" t="s">
        <v>6380</v>
      </c>
      <c r="G31" s="236">
        <v>2016</v>
      </c>
      <c r="H31" s="261" t="s">
        <v>6350</v>
      </c>
      <c r="I31" s="262"/>
      <c r="J31" s="262"/>
    </row>
    <row r="32" spans="1:10" ht="15.75" customHeight="1">
      <c r="A32" s="197" t="s">
        <v>33</v>
      </c>
      <c r="B32" s="260">
        <v>18</v>
      </c>
      <c r="C32" s="205" t="s">
        <v>6381</v>
      </c>
      <c r="D32" s="206"/>
      <c r="E32" s="206"/>
      <c r="F32" s="206" t="s">
        <v>6382</v>
      </c>
      <c r="G32" s="236">
        <v>2016</v>
      </c>
      <c r="H32" s="261" t="s">
        <v>6350</v>
      </c>
      <c r="I32" s="262"/>
      <c r="J32" s="262"/>
    </row>
    <row r="33" spans="1:10" ht="15.75" customHeight="1">
      <c r="A33" s="197" t="s">
        <v>33</v>
      </c>
      <c r="B33" s="260">
        <v>19</v>
      </c>
      <c r="C33" s="205" t="s">
        <v>6383</v>
      </c>
      <c r="D33" s="206"/>
      <c r="E33" s="206"/>
      <c r="F33" s="206" t="s">
        <v>6384</v>
      </c>
      <c r="G33" s="236">
        <v>2016</v>
      </c>
      <c r="H33" s="261" t="s">
        <v>6385</v>
      </c>
      <c r="I33" s="262"/>
      <c r="J33" s="262"/>
    </row>
    <row r="34" spans="1:10" ht="15.75" customHeight="1">
      <c r="A34" s="197" t="s">
        <v>33</v>
      </c>
      <c r="B34" s="260">
        <v>20</v>
      </c>
      <c r="C34" s="205" t="s">
        <v>6386</v>
      </c>
      <c r="D34" s="206"/>
      <c r="E34" s="206"/>
      <c r="F34" s="206" t="s">
        <v>6387</v>
      </c>
      <c r="G34" s="236">
        <v>2016</v>
      </c>
      <c r="H34" s="261" t="s">
        <v>6385</v>
      </c>
      <c r="I34" s="262"/>
      <c r="J34" s="262"/>
    </row>
    <row r="35" spans="1:10" ht="15.75" customHeight="1">
      <c r="A35" s="197" t="s">
        <v>33</v>
      </c>
      <c r="B35" s="260">
        <v>21</v>
      </c>
      <c r="C35" s="205" t="s">
        <v>6388</v>
      </c>
      <c r="D35" s="206"/>
      <c r="E35" s="206"/>
      <c r="F35" s="206" t="s">
        <v>6389</v>
      </c>
      <c r="G35" s="236">
        <v>2015</v>
      </c>
      <c r="H35" s="261" t="s">
        <v>6350</v>
      </c>
      <c r="I35" s="262"/>
      <c r="J35" s="262"/>
    </row>
    <row r="36" spans="1:10" ht="15.75" customHeight="1">
      <c r="A36" s="197" t="s">
        <v>33</v>
      </c>
      <c r="B36" s="260">
        <v>22</v>
      </c>
      <c r="C36" s="205" t="s">
        <v>6390</v>
      </c>
      <c r="D36" s="206"/>
      <c r="E36" s="206"/>
      <c r="F36" s="206" t="s">
        <v>6391</v>
      </c>
      <c r="G36" s="236">
        <v>2015</v>
      </c>
      <c r="H36" s="261" t="s">
        <v>6350</v>
      </c>
      <c r="I36" s="262"/>
      <c r="J36" s="262"/>
    </row>
    <row r="37" spans="1:10" ht="15.75" customHeight="1">
      <c r="A37" s="197" t="s">
        <v>33</v>
      </c>
      <c r="B37" s="260">
        <v>23</v>
      </c>
      <c r="C37" s="205" t="s">
        <v>6392</v>
      </c>
      <c r="D37" s="206"/>
      <c r="E37" s="206"/>
      <c r="F37" s="206" t="s">
        <v>6393</v>
      </c>
      <c r="G37" s="236">
        <v>2015</v>
      </c>
      <c r="H37" s="261" t="s">
        <v>6350</v>
      </c>
      <c r="I37" s="262"/>
      <c r="J37" s="262"/>
    </row>
    <row r="38" spans="1:10" ht="15.75" customHeight="1">
      <c r="A38" s="197" t="s">
        <v>33</v>
      </c>
      <c r="B38" s="260">
        <v>24</v>
      </c>
      <c r="C38" s="205" t="s">
        <v>6394</v>
      </c>
      <c r="D38" s="206"/>
      <c r="E38" s="206"/>
      <c r="F38" s="206" t="s">
        <v>6395</v>
      </c>
      <c r="G38" s="236">
        <v>2015</v>
      </c>
      <c r="H38" s="261" t="s">
        <v>6350</v>
      </c>
      <c r="I38" s="262"/>
      <c r="J38" s="262"/>
    </row>
    <row r="39" spans="1:10" ht="15.75" customHeight="1">
      <c r="A39" s="197" t="s">
        <v>33</v>
      </c>
      <c r="B39" s="260">
        <v>25</v>
      </c>
      <c r="C39" s="205" t="s">
        <v>6396</v>
      </c>
      <c r="D39" s="206"/>
      <c r="E39" s="206"/>
      <c r="F39" s="206" t="s">
        <v>6397</v>
      </c>
      <c r="G39" s="236">
        <v>2015</v>
      </c>
      <c r="H39" s="261" t="s">
        <v>6350</v>
      </c>
      <c r="I39" s="262"/>
      <c r="J39" s="262"/>
    </row>
    <row r="40" spans="1:10" ht="15.75" customHeight="1">
      <c r="A40" s="197" t="s">
        <v>33</v>
      </c>
      <c r="B40" s="260">
        <v>26</v>
      </c>
      <c r="C40" s="205" t="s">
        <v>6398</v>
      </c>
      <c r="D40" s="206"/>
      <c r="E40" s="206"/>
      <c r="F40" s="206" t="s">
        <v>6399</v>
      </c>
      <c r="G40" s="236">
        <v>2015</v>
      </c>
      <c r="H40" s="261" t="s">
        <v>6350</v>
      </c>
      <c r="I40" s="262"/>
      <c r="J40" s="262"/>
    </row>
    <row r="41" spans="1:10" ht="15.75" customHeight="1">
      <c r="A41" s="197" t="s">
        <v>33</v>
      </c>
      <c r="B41" s="260">
        <v>27</v>
      </c>
      <c r="C41" s="205" t="s">
        <v>6400</v>
      </c>
      <c r="D41" s="206"/>
      <c r="E41" s="206"/>
      <c r="F41" s="206" t="s">
        <v>6401</v>
      </c>
      <c r="G41" s="236">
        <v>2015</v>
      </c>
      <c r="H41" s="261" t="s">
        <v>6350</v>
      </c>
      <c r="I41" s="262"/>
      <c r="J41" s="262"/>
    </row>
    <row r="42" spans="1:10" ht="15.75" customHeight="1">
      <c r="A42" s="197" t="s">
        <v>33</v>
      </c>
      <c r="B42" s="260">
        <v>28</v>
      </c>
      <c r="C42" s="205" t="s">
        <v>6402</v>
      </c>
      <c r="D42" s="206"/>
      <c r="E42" s="206"/>
      <c r="F42" s="206" t="s">
        <v>6403</v>
      </c>
      <c r="G42" s="236">
        <v>2015</v>
      </c>
      <c r="H42" s="261" t="s">
        <v>6350</v>
      </c>
      <c r="I42" s="262"/>
      <c r="J42" s="262"/>
    </row>
    <row r="43" spans="1:10" ht="15.75" customHeight="1">
      <c r="A43" s="197" t="s">
        <v>33</v>
      </c>
      <c r="B43" s="260">
        <v>29</v>
      </c>
      <c r="C43" s="205" t="s">
        <v>6404</v>
      </c>
      <c r="D43" s="206"/>
      <c r="E43" s="206"/>
      <c r="F43" s="206" t="s">
        <v>6405</v>
      </c>
      <c r="G43" s="236">
        <v>2014</v>
      </c>
      <c r="H43" s="261" t="s">
        <v>6350</v>
      </c>
      <c r="I43" s="262"/>
      <c r="J43" s="262"/>
    </row>
    <row r="44" spans="1:10" ht="15.75" customHeight="1">
      <c r="A44" s="197" t="s">
        <v>33</v>
      </c>
      <c r="B44" s="260">
        <v>30</v>
      </c>
      <c r="C44" s="205" t="s">
        <v>6406</v>
      </c>
      <c r="D44" s="206"/>
      <c r="E44" s="206"/>
      <c r="F44" s="206" t="s">
        <v>6405</v>
      </c>
      <c r="G44" s="236">
        <v>2014</v>
      </c>
      <c r="H44" s="261" t="s">
        <v>6350</v>
      </c>
      <c r="I44" s="262"/>
      <c r="J44" s="262"/>
    </row>
    <row r="45" spans="1:10" ht="15.75" customHeight="1">
      <c r="A45" s="197" t="s">
        <v>33</v>
      </c>
      <c r="B45" s="260">
        <v>31</v>
      </c>
      <c r="C45" s="205" t="s">
        <v>6407</v>
      </c>
      <c r="D45" s="206"/>
      <c r="E45" s="206"/>
      <c r="F45" s="206" t="s">
        <v>6408</v>
      </c>
      <c r="G45" s="236">
        <v>2014</v>
      </c>
      <c r="H45" s="261" t="s">
        <v>6350</v>
      </c>
      <c r="I45" s="262"/>
      <c r="J45" s="262"/>
    </row>
    <row r="46" spans="1:10" ht="15.75" customHeight="1">
      <c r="A46" s="197" t="s">
        <v>33</v>
      </c>
      <c r="B46" s="260">
        <v>32</v>
      </c>
      <c r="C46" s="205" t="s">
        <v>6409</v>
      </c>
      <c r="D46" s="206"/>
      <c r="E46" s="206"/>
      <c r="F46" s="206" t="s">
        <v>6410</v>
      </c>
      <c r="G46" s="236">
        <v>2014</v>
      </c>
      <c r="H46" s="261" t="s">
        <v>6350</v>
      </c>
      <c r="I46" s="262"/>
      <c r="J46" s="262"/>
    </row>
    <row r="47" spans="1:10" ht="15.75" customHeight="1">
      <c r="A47" s="197" t="s">
        <v>33</v>
      </c>
      <c r="B47" s="260">
        <v>33</v>
      </c>
      <c r="C47" s="205" t="s">
        <v>6411</v>
      </c>
      <c r="D47" s="206"/>
      <c r="E47" s="206"/>
      <c r="F47" s="206" t="s">
        <v>6412</v>
      </c>
      <c r="G47" s="236">
        <v>2014</v>
      </c>
      <c r="H47" s="261" t="s">
        <v>6385</v>
      </c>
      <c r="I47" s="262"/>
      <c r="J47" s="262"/>
    </row>
    <row r="48" spans="1:10" ht="15.75" customHeight="1">
      <c r="A48" s="197" t="s">
        <v>33</v>
      </c>
      <c r="B48" s="260">
        <v>34</v>
      </c>
      <c r="C48" s="205" t="s">
        <v>6413</v>
      </c>
      <c r="D48" s="206"/>
      <c r="E48" s="206"/>
      <c r="F48" s="206" t="s">
        <v>6414</v>
      </c>
      <c r="G48" s="236">
        <v>2014</v>
      </c>
      <c r="H48" s="261" t="s">
        <v>6350</v>
      </c>
      <c r="I48" s="262"/>
      <c r="J48" s="262"/>
    </row>
    <row r="49" spans="1:31" ht="15.75" customHeight="1">
      <c r="A49" s="197" t="s">
        <v>33</v>
      </c>
      <c r="B49" s="260">
        <v>35</v>
      </c>
      <c r="C49" s="205" t="s">
        <v>6415</v>
      </c>
      <c r="D49" s="206"/>
      <c r="E49" s="206"/>
      <c r="F49" s="206" t="s">
        <v>6416</v>
      </c>
      <c r="G49" s="236">
        <v>2013</v>
      </c>
      <c r="H49" s="261" t="s">
        <v>6385</v>
      </c>
      <c r="I49" s="262"/>
      <c r="J49" s="262"/>
    </row>
    <row r="50" spans="1:31" ht="15.75" customHeight="1">
      <c r="A50" s="197" t="s">
        <v>33</v>
      </c>
      <c r="B50" s="260">
        <v>36</v>
      </c>
      <c r="C50" s="205" t="s">
        <v>6417</v>
      </c>
      <c r="D50" s="206"/>
      <c r="E50" s="206"/>
      <c r="F50" s="206" t="s">
        <v>6418</v>
      </c>
      <c r="G50" s="236">
        <v>2013</v>
      </c>
      <c r="H50" s="261" t="s">
        <v>6385</v>
      </c>
      <c r="I50" s="262"/>
      <c r="J50" s="262"/>
    </row>
    <row r="51" spans="1:31" ht="15.75" customHeight="1">
      <c r="A51" s="197" t="s">
        <v>33</v>
      </c>
      <c r="B51" s="260">
        <v>37</v>
      </c>
      <c r="C51" s="205" t="s">
        <v>6419</v>
      </c>
      <c r="D51" s="206"/>
      <c r="E51" s="206"/>
      <c r="F51" s="206" t="s">
        <v>6420</v>
      </c>
      <c r="G51" s="236">
        <v>2013</v>
      </c>
      <c r="H51" s="261" t="s">
        <v>6350</v>
      </c>
      <c r="I51" s="262"/>
      <c r="J51" s="262"/>
    </row>
    <row r="52" spans="1:31" ht="15.75" customHeight="1">
      <c r="A52" s="197" t="s">
        <v>33</v>
      </c>
      <c r="B52" s="260">
        <v>38</v>
      </c>
      <c r="C52" s="205" t="s">
        <v>6421</v>
      </c>
      <c r="D52" s="206"/>
      <c r="E52" s="206"/>
      <c r="F52" s="206" t="s">
        <v>6422</v>
      </c>
      <c r="G52" s="236">
        <v>2013</v>
      </c>
      <c r="H52" s="261" t="s">
        <v>6385</v>
      </c>
      <c r="I52" s="262"/>
      <c r="J52" s="262"/>
    </row>
    <row r="53" spans="1:31" ht="15.75" customHeight="1">
      <c r="A53" s="197" t="s">
        <v>33</v>
      </c>
      <c r="B53" s="260">
        <v>39</v>
      </c>
      <c r="C53" s="205" t="s">
        <v>6423</v>
      </c>
      <c r="D53" s="206"/>
      <c r="E53" s="206"/>
      <c r="F53" s="206" t="s">
        <v>6424</v>
      </c>
      <c r="G53" s="236">
        <v>2013</v>
      </c>
      <c r="H53" s="261" t="s">
        <v>6350</v>
      </c>
      <c r="I53" s="262"/>
      <c r="J53" s="262"/>
    </row>
    <row r="54" spans="1:31" ht="15.75" customHeight="1">
      <c r="A54" s="197" t="s">
        <v>33</v>
      </c>
      <c r="B54" s="260">
        <v>40</v>
      </c>
      <c r="C54" s="205" t="s">
        <v>6425</v>
      </c>
      <c r="D54" s="206"/>
      <c r="E54" s="206"/>
      <c r="F54" s="206" t="s">
        <v>6426</v>
      </c>
      <c r="G54" s="236">
        <v>2013</v>
      </c>
      <c r="H54" s="261" t="s">
        <v>6385</v>
      </c>
      <c r="I54" s="262"/>
      <c r="J54" s="262"/>
    </row>
    <row r="55" spans="1:31" ht="15.75" customHeight="1">
      <c r="A55" s="197" t="s">
        <v>33</v>
      </c>
      <c r="B55" s="260">
        <v>41</v>
      </c>
      <c r="C55" s="205" t="s">
        <v>6427</v>
      </c>
      <c r="D55" s="206"/>
      <c r="E55" s="206"/>
      <c r="F55" s="206" t="s">
        <v>6428</v>
      </c>
      <c r="G55" s="236">
        <v>2013</v>
      </c>
      <c r="H55" s="261" t="s">
        <v>6350</v>
      </c>
      <c r="I55" s="262"/>
      <c r="J55" s="262"/>
    </row>
    <row r="56" spans="1:31" ht="15.75" customHeight="1">
      <c r="A56" s="197" t="s">
        <v>1190</v>
      </c>
      <c r="B56" s="255">
        <v>42</v>
      </c>
      <c r="C56" s="77" t="s">
        <v>6429</v>
      </c>
      <c r="D56" s="256"/>
      <c r="E56" s="256"/>
      <c r="F56" s="256" t="s">
        <v>6430</v>
      </c>
      <c r="G56" s="257">
        <v>2020</v>
      </c>
      <c r="H56" s="9" t="s">
        <v>6321</v>
      </c>
      <c r="I56" s="263"/>
      <c r="J56" s="263"/>
      <c r="K56" s="264"/>
      <c r="L56" s="264"/>
      <c r="M56" s="264"/>
      <c r="N56" s="264"/>
      <c r="O56" s="264"/>
      <c r="P56" s="264"/>
      <c r="Q56" s="264"/>
      <c r="R56" s="264"/>
      <c r="S56" s="264"/>
      <c r="T56" s="264"/>
      <c r="U56" s="264"/>
      <c r="V56" s="264"/>
      <c r="W56" s="264"/>
      <c r="X56" s="264"/>
      <c r="Y56" s="264"/>
      <c r="Z56" s="264"/>
      <c r="AA56" s="264"/>
      <c r="AB56" s="264"/>
      <c r="AC56" s="264"/>
      <c r="AD56" s="264"/>
      <c r="AE56" s="265"/>
    </row>
    <row r="57" spans="1:31" ht="15.75" customHeight="1">
      <c r="A57" s="197" t="s">
        <v>1190</v>
      </c>
      <c r="B57" s="260"/>
      <c r="C57" s="205" t="s">
        <v>6431</v>
      </c>
      <c r="D57" s="206" t="s">
        <v>6432</v>
      </c>
      <c r="E57" s="206" t="s">
        <v>6433</v>
      </c>
      <c r="F57" s="206"/>
      <c r="G57" s="236">
        <v>2016</v>
      </c>
      <c r="H57" s="261" t="s">
        <v>6433</v>
      </c>
      <c r="I57" s="262"/>
      <c r="J57" s="262"/>
    </row>
    <row r="58" spans="1:31" ht="15.75" customHeight="1">
      <c r="A58" s="197" t="s">
        <v>1190</v>
      </c>
      <c r="B58" s="260"/>
      <c r="C58" s="205" t="s">
        <v>6434</v>
      </c>
      <c r="D58" s="206" t="s">
        <v>6435</v>
      </c>
      <c r="E58" s="206" t="s">
        <v>6321</v>
      </c>
      <c r="F58" s="206"/>
      <c r="G58" s="236">
        <v>2016</v>
      </c>
      <c r="H58" s="261" t="s">
        <v>6321</v>
      </c>
      <c r="I58" s="262"/>
      <c r="J58" s="262"/>
    </row>
    <row r="59" spans="1:31" ht="15.75" customHeight="1">
      <c r="A59" s="197" t="s">
        <v>1190</v>
      </c>
      <c r="B59" s="260"/>
      <c r="C59" s="205" t="s">
        <v>6436</v>
      </c>
      <c r="D59" s="206" t="s">
        <v>6437</v>
      </c>
      <c r="E59" s="206" t="s">
        <v>6321</v>
      </c>
      <c r="F59" s="206"/>
      <c r="G59" s="236">
        <v>2016</v>
      </c>
      <c r="H59" s="261" t="s">
        <v>6321</v>
      </c>
      <c r="I59" s="262"/>
      <c r="J59" s="262"/>
    </row>
    <row r="60" spans="1:31" ht="15.75" customHeight="1">
      <c r="A60" s="197" t="s">
        <v>1190</v>
      </c>
      <c r="B60" s="260"/>
      <c r="C60" s="205" t="s">
        <v>6438</v>
      </c>
      <c r="D60" s="206" t="s">
        <v>6439</v>
      </c>
      <c r="E60" s="206" t="s">
        <v>6321</v>
      </c>
      <c r="F60" s="206"/>
      <c r="G60" s="236">
        <v>2016</v>
      </c>
      <c r="H60" s="261" t="s">
        <v>6321</v>
      </c>
      <c r="I60" s="262"/>
      <c r="J60" s="262"/>
    </row>
    <row r="61" spans="1:31" ht="15.75" customHeight="1">
      <c r="A61" s="197" t="s">
        <v>1190</v>
      </c>
      <c r="B61" s="260"/>
      <c r="C61" s="205" t="s">
        <v>6440</v>
      </c>
      <c r="D61" s="206" t="s">
        <v>6441</v>
      </c>
      <c r="E61" s="206" t="s">
        <v>6321</v>
      </c>
      <c r="F61" s="206"/>
      <c r="G61" s="236">
        <v>2015</v>
      </c>
      <c r="H61" s="261" t="s">
        <v>6321</v>
      </c>
      <c r="I61" s="262"/>
      <c r="J61" s="262"/>
    </row>
    <row r="62" spans="1:31" ht="15.75" customHeight="1">
      <c r="A62" s="197" t="s">
        <v>1190</v>
      </c>
      <c r="B62" s="260"/>
      <c r="C62" s="205" t="s">
        <v>6442</v>
      </c>
      <c r="D62" s="206">
        <v>2021</v>
      </c>
      <c r="E62" s="206" t="s">
        <v>6321</v>
      </c>
      <c r="F62" s="206"/>
      <c r="G62" s="236">
        <v>2021</v>
      </c>
      <c r="H62" s="261" t="s">
        <v>6321</v>
      </c>
      <c r="I62" s="262"/>
      <c r="J62" s="262"/>
    </row>
    <row r="63" spans="1:31" ht="15.75" customHeight="1">
      <c r="A63" s="197" t="s">
        <v>1190</v>
      </c>
      <c r="B63" s="260"/>
      <c r="C63" s="205" t="s">
        <v>6443</v>
      </c>
      <c r="D63" s="206">
        <v>2022</v>
      </c>
      <c r="E63" s="206" t="s">
        <v>6321</v>
      </c>
      <c r="F63" s="206"/>
      <c r="G63" s="236">
        <v>2022</v>
      </c>
      <c r="H63" s="261" t="s">
        <v>6321</v>
      </c>
      <c r="I63" s="262"/>
      <c r="J63" s="262"/>
    </row>
    <row r="64" spans="1:31" ht="15.75" customHeight="1">
      <c r="A64" s="197" t="s">
        <v>1190</v>
      </c>
      <c r="B64" s="260"/>
      <c r="C64" s="205" t="s">
        <v>6444</v>
      </c>
      <c r="D64" s="206">
        <v>2019</v>
      </c>
      <c r="E64" s="206" t="s">
        <v>6321</v>
      </c>
      <c r="F64" s="206"/>
      <c r="G64" s="236">
        <v>2019</v>
      </c>
      <c r="H64" s="261" t="s">
        <v>6321</v>
      </c>
      <c r="I64" s="262"/>
      <c r="J64" s="262"/>
    </row>
    <row r="65" spans="1:10" ht="15.75" customHeight="1">
      <c r="A65" s="197" t="s">
        <v>1190</v>
      </c>
      <c r="B65" s="260"/>
      <c r="C65" s="205" t="s">
        <v>6445</v>
      </c>
      <c r="D65" s="206">
        <v>2018</v>
      </c>
      <c r="E65" s="206" t="s">
        <v>6321</v>
      </c>
      <c r="F65" s="206"/>
      <c r="G65" s="236">
        <v>2018</v>
      </c>
      <c r="H65" s="261" t="s">
        <v>6321</v>
      </c>
      <c r="I65" s="262"/>
      <c r="J65" s="262"/>
    </row>
    <row r="66" spans="1:10" ht="15.75" customHeight="1">
      <c r="A66" s="197" t="s">
        <v>1190</v>
      </c>
      <c r="B66" s="260">
        <v>43</v>
      </c>
      <c r="C66" s="205" t="s">
        <v>6446</v>
      </c>
      <c r="D66" s="206"/>
      <c r="E66" s="206"/>
      <c r="F66" s="206" t="s">
        <v>6447</v>
      </c>
      <c r="G66" s="236">
        <v>2017</v>
      </c>
      <c r="H66" s="261" t="s">
        <v>6448</v>
      </c>
      <c r="I66" s="262"/>
      <c r="J66" s="262"/>
    </row>
    <row r="67" spans="1:10" ht="15.75" customHeight="1">
      <c r="A67" s="197" t="s">
        <v>1190</v>
      </c>
      <c r="B67" s="260">
        <v>44</v>
      </c>
      <c r="C67" s="205" t="s">
        <v>6449</v>
      </c>
      <c r="D67" s="206"/>
      <c r="E67" s="206"/>
      <c r="F67" s="206" t="s">
        <v>6450</v>
      </c>
      <c r="G67" s="236">
        <v>2017</v>
      </c>
      <c r="H67" s="261" t="s">
        <v>6448</v>
      </c>
      <c r="I67" s="262"/>
      <c r="J67" s="262"/>
    </row>
    <row r="68" spans="1:10" ht="15.75" customHeight="1">
      <c r="A68" s="197" t="s">
        <v>1190</v>
      </c>
      <c r="B68" s="260">
        <v>45</v>
      </c>
      <c r="C68" s="205" t="s">
        <v>6451</v>
      </c>
      <c r="D68" s="206"/>
      <c r="E68" s="206"/>
      <c r="F68" s="206" t="s">
        <v>6452</v>
      </c>
      <c r="G68" s="236">
        <v>2016</v>
      </c>
      <c r="H68" s="266" t="s">
        <v>6321</v>
      </c>
      <c r="I68" s="262"/>
      <c r="J68" s="262"/>
    </row>
    <row r="69" spans="1:10" ht="15.75" customHeight="1">
      <c r="A69" s="197" t="s">
        <v>1190</v>
      </c>
      <c r="B69" s="260">
        <v>46</v>
      </c>
      <c r="C69" s="205" t="s">
        <v>6453</v>
      </c>
      <c r="D69" s="206"/>
      <c r="E69" s="206"/>
      <c r="F69" s="206" t="s">
        <v>6454</v>
      </c>
      <c r="G69" s="236">
        <v>2016</v>
      </c>
      <c r="H69" s="261" t="s">
        <v>6448</v>
      </c>
      <c r="I69" s="262"/>
      <c r="J69" s="262"/>
    </row>
    <row r="70" spans="1:10" ht="15.75" customHeight="1">
      <c r="A70" s="197" t="s">
        <v>1190</v>
      </c>
      <c r="B70" s="260">
        <v>47</v>
      </c>
      <c r="C70" s="205" t="s">
        <v>6455</v>
      </c>
      <c r="D70" s="206"/>
      <c r="E70" s="206"/>
      <c r="F70" s="206" t="s">
        <v>6456</v>
      </c>
      <c r="G70" s="236">
        <v>2016</v>
      </c>
      <c r="H70" s="261" t="s">
        <v>6448</v>
      </c>
      <c r="I70" s="262"/>
      <c r="J70" s="262"/>
    </row>
    <row r="71" spans="1:10" ht="15.75" customHeight="1">
      <c r="A71" s="197" t="s">
        <v>1190</v>
      </c>
      <c r="B71" s="260">
        <v>48</v>
      </c>
      <c r="C71" s="205" t="s">
        <v>6457</v>
      </c>
      <c r="D71" s="206"/>
      <c r="E71" s="206"/>
      <c r="F71" s="206" t="s">
        <v>6370</v>
      </c>
      <c r="G71" s="236">
        <v>2016</v>
      </c>
      <c r="H71" s="266" t="s">
        <v>6321</v>
      </c>
      <c r="I71" s="262"/>
      <c r="J71" s="262"/>
    </row>
    <row r="72" spans="1:10" ht="15.75" customHeight="1">
      <c r="A72" s="197" t="s">
        <v>1190</v>
      </c>
      <c r="B72" s="260">
        <v>49</v>
      </c>
      <c r="C72" s="205" t="s">
        <v>6458</v>
      </c>
      <c r="D72" s="206"/>
      <c r="E72" s="206"/>
      <c r="F72" s="206" t="s">
        <v>6459</v>
      </c>
      <c r="G72" s="236">
        <v>2016</v>
      </c>
      <c r="H72" s="261" t="s">
        <v>6460</v>
      </c>
      <c r="I72" s="262"/>
      <c r="J72" s="262"/>
    </row>
    <row r="73" spans="1:10" ht="15.75" customHeight="1">
      <c r="A73" s="197" t="s">
        <v>1190</v>
      </c>
      <c r="B73" s="260">
        <v>50</v>
      </c>
      <c r="C73" s="205" t="s">
        <v>6438</v>
      </c>
      <c r="D73" s="206"/>
      <c r="E73" s="206"/>
      <c r="F73" s="206" t="s">
        <v>6461</v>
      </c>
      <c r="G73" s="236">
        <v>2016</v>
      </c>
      <c r="H73" s="261" t="s">
        <v>6448</v>
      </c>
      <c r="I73" s="262"/>
      <c r="J73" s="262"/>
    </row>
    <row r="74" spans="1:10" ht="15.75" customHeight="1">
      <c r="A74" s="197" t="s">
        <v>1190</v>
      </c>
      <c r="B74" s="260">
        <v>51</v>
      </c>
      <c r="C74" s="205" t="s">
        <v>6462</v>
      </c>
      <c r="D74" s="206"/>
      <c r="E74" s="206"/>
      <c r="F74" s="206" t="s">
        <v>6463</v>
      </c>
      <c r="G74" s="236">
        <v>2016</v>
      </c>
      <c r="H74" s="261" t="s">
        <v>6448</v>
      </c>
      <c r="I74" s="262"/>
      <c r="J74" s="262"/>
    </row>
    <row r="75" spans="1:10" ht="15.75" customHeight="1">
      <c r="A75" s="197" t="s">
        <v>1190</v>
      </c>
      <c r="B75" s="260">
        <v>52</v>
      </c>
      <c r="C75" s="205" t="s">
        <v>6464</v>
      </c>
      <c r="D75" s="206"/>
      <c r="E75" s="206"/>
      <c r="F75" s="206" t="s">
        <v>6391</v>
      </c>
      <c r="G75" s="236">
        <v>2015</v>
      </c>
      <c r="H75" s="261" t="s">
        <v>6448</v>
      </c>
      <c r="I75" s="262"/>
      <c r="J75" s="262"/>
    </row>
    <row r="76" spans="1:10" ht="15.75" customHeight="1">
      <c r="A76" s="197" t="s">
        <v>1190</v>
      </c>
      <c r="B76" s="260">
        <v>53</v>
      </c>
      <c r="C76" s="205" t="s">
        <v>6465</v>
      </c>
      <c r="D76" s="206"/>
      <c r="E76" s="206"/>
      <c r="F76" s="206" t="s">
        <v>6466</v>
      </c>
      <c r="G76" s="236">
        <v>2015</v>
      </c>
      <c r="H76" s="261" t="s">
        <v>6448</v>
      </c>
      <c r="I76" s="262"/>
      <c r="J76" s="262"/>
    </row>
    <row r="77" spans="1:10" ht="15.75" customHeight="1">
      <c r="A77" s="197" t="s">
        <v>1190</v>
      </c>
      <c r="B77" s="260">
        <v>54</v>
      </c>
      <c r="C77" s="205" t="s">
        <v>6467</v>
      </c>
      <c r="D77" s="206"/>
      <c r="E77" s="206"/>
      <c r="F77" s="206" t="s">
        <v>6468</v>
      </c>
      <c r="G77" s="236">
        <v>2015</v>
      </c>
      <c r="H77" s="261" t="s">
        <v>6448</v>
      </c>
      <c r="I77" s="262"/>
      <c r="J77" s="262"/>
    </row>
    <row r="78" spans="1:10" ht="15.75" customHeight="1">
      <c r="A78" s="197" t="s">
        <v>1190</v>
      </c>
      <c r="B78" s="260">
        <v>55</v>
      </c>
      <c r="C78" s="205" t="s">
        <v>6469</v>
      </c>
      <c r="D78" s="206"/>
      <c r="E78" s="206"/>
      <c r="F78" s="206" t="s">
        <v>6470</v>
      </c>
      <c r="G78" s="236">
        <v>2015</v>
      </c>
      <c r="H78" s="261" t="s">
        <v>6460</v>
      </c>
      <c r="I78" s="262"/>
      <c r="J78" s="262"/>
    </row>
    <row r="79" spans="1:10" ht="15.75" customHeight="1">
      <c r="A79" s="197" t="s">
        <v>1190</v>
      </c>
      <c r="B79" s="260">
        <v>56</v>
      </c>
      <c r="C79" s="205" t="s">
        <v>6471</v>
      </c>
      <c r="D79" s="206"/>
      <c r="E79" s="206"/>
      <c r="F79" s="206" t="s">
        <v>6472</v>
      </c>
      <c r="G79" s="236">
        <v>2015</v>
      </c>
      <c r="H79" s="261" t="s">
        <v>6460</v>
      </c>
      <c r="I79" s="262"/>
      <c r="J79" s="262"/>
    </row>
    <row r="80" spans="1:10" ht="15.75" customHeight="1">
      <c r="A80" s="197" t="s">
        <v>1190</v>
      </c>
      <c r="B80" s="260">
        <v>57</v>
      </c>
      <c r="C80" s="205" t="s">
        <v>6473</v>
      </c>
      <c r="D80" s="206"/>
      <c r="E80" s="206"/>
      <c r="F80" s="206" t="s">
        <v>6474</v>
      </c>
      <c r="G80" s="236">
        <v>2015</v>
      </c>
      <c r="H80" s="261" t="s">
        <v>6460</v>
      </c>
      <c r="I80" s="262"/>
      <c r="J80" s="262"/>
    </row>
    <row r="81" spans="1:31" ht="15.75" customHeight="1">
      <c r="A81" s="197" t="s">
        <v>1190</v>
      </c>
      <c r="B81" s="260">
        <v>58</v>
      </c>
      <c r="C81" s="205" t="s">
        <v>6475</v>
      </c>
      <c r="D81" s="206"/>
      <c r="E81" s="206"/>
      <c r="F81" s="206" t="s">
        <v>6476</v>
      </c>
      <c r="G81" s="236">
        <v>2014</v>
      </c>
      <c r="H81" s="261" t="s">
        <v>6448</v>
      </c>
      <c r="I81" s="262"/>
      <c r="J81" s="262"/>
    </row>
    <row r="82" spans="1:31" ht="15.75" customHeight="1">
      <c r="A82" s="197" t="s">
        <v>1190</v>
      </c>
      <c r="B82" s="260">
        <v>59</v>
      </c>
      <c r="C82" s="205" t="s">
        <v>6477</v>
      </c>
      <c r="D82" s="206"/>
      <c r="E82" s="206"/>
      <c r="F82" s="206" t="s">
        <v>6476</v>
      </c>
      <c r="G82" s="236">
        <v>2014</v>
      </c>
      <c r="H82" s="261" t="s">
        <v>6448</v>
      </c>
      <c r="I82" s="262"/>
      <c r="J82" s="262"/>
    </row>
    <row r="83" spans="1:31" ht="15.75" customHeight="1">
      <c r="A83" s="197" t="s">
        <v>1190</v>
      </c>
      <c r="B83" s="260">
        <v>60</v>
      </c>
      <c r="C83" s="205" t="s">
        <v>6404</v>
      </c>
      <c r="D83" s="206"/>
      <c r="E83" s="206"/>
      <c r="F83" s="206" t="s">
        <v>6405</v>
      </c>
      <c r="G83" s="236">
        <v>2014</v>
      </c>
      <c r="H83" s="261" t="s">
        <v>6448</v>
      </c>
      <c r="I83" s="262"/>
      <c r="J83" s="262"/>
    </row>
    <row r="84" spans="1:31" ht="15.75" customHeight="1">
      <c r="A84" s="197" t="s">
        <v>1190</v>
      </c>
      <c r="B84" s="260">
        <v>61</v>
      </c>
      <c r="C84" s="205" t="s">
        <v>6478</v>
      </c>
      <c r="D84" s="206"/>
      <c r="E84" s="206"/>
      <c r="F84" s="206" t="s">
        <v>6479</v>
      </c>
      <c r="G84" s="236">
        <v>2014</v>
      </c>
      <c r="H84" s="261" t="s">
        <v>6460</v>
      </c>
      <c r="I84" s="262"/>
      <c r="J84" s="262"/>
    </row>
    <row r="85" spans="1:31" ht="15.75" customHeight="1">
      <c r="A85" s="197" t="s">
        <v>1190</v>
      </c>
      <c r="B85" s="260">
        <v>62</v>
      </c>
      <c r="C85" s="205" t="s">
        <v>6480</v>
      </c>
      <c r="D85" s="206"/>
      <c r="E85" s="206"/>
      <c r="F85" s="206" t="s">
        <v>6481</v>
      </c>
      <c r="G85" s="236">
        <v>2014</v>
      </c>
      <c r="H85" s="261" t="s">
        <v>6460</v>
      </c>
      <c r="I85" s="262"/>
      <c r="J85" s="262"/>
    </row>
    <row r="86" spans="1:31" ht="15.75" customHeight="1">
      <c r="A86" s="197" t="s">
        <v>1190</v>
      </c>
      <c r="B86" s="260">
        <v>63</v>
      </c>
      <c r="C86" s="205" t="s">
        <v>6482</v>
      </c>
      <c r="D86" s="206"/>
      <c r="E86" s="206"/>
      <c r="F86" s="206" t="s">
        <v>6483</v>
      </c>
      <c r="G86" s="236">
        <v>2013</v>
      </c>
      <c r="H86" s="261" t="s">
        <v>6448</v>
      </c>
      <c r="I86" s="262"/>
      <c r="J86" s="262"/>
    </row>
    <row r="87" spans="1:31" ht="15.75" customHeight="1">
      <c r="A87" s="197" t="s">
        <v>1478</v>
      </c>
      <c r="B87" s="255">
        <v>64</v>
      </c>
      <c r="C87" s="229" t="s">
        <v>6484</v>
      </c>
      <c r="D87" s="267"/>
      <c r="E87" s="267"/>
      <c r="F87" s="267">
        <v>43171</v>
      </c>
      <c r="G87" s="226">
        <v>2018</v>
      </c>
      <c r="H87" s="268" t="s">
        <v>6321</v>
      </c>
      <c r="I87" s="269"/>
      <c r="J87" s="269"/>
      <c r="K87" s="264"/>
      <c r="L87" s="264"/>
      <c r="M87" s="264"/>
      <c r="N87" s="264"/>
      <c r="O87" s="264"/>
      <c r="P87" s="264"/>
      <c r="Q87" s="264"/>
      <c r="R87" s="264"/>
      <c r="S87" s="264"/>
      <c r="T87" s="264"/>
      <c r="U87" s="264"/>
      <c r="V87" s="264"/>
      <c r="W87" s="264"/>
      <c r="X87" s="264"/>
      <c r="Y87" s="264"/>
      <c r="Z87" s="264"/>
      <c r="AA87" s="264"/>
      <c r="AB87" s="264"/>
      <c r="AC87" s="264"/>
      <c r="AD87" s="264"/>
      <c r="AE87" s="265"/>
    </row>
    <row r="88" spans="1:31" ht="15.75" customHeight="1">
      <c r="A88" s="197" t="s">
        <v>1478</v>
      </c>
      <c r="B88" s="270"/>
      <c r="C88" s="222" t="s">
        <v>6485</v>
      </c>
      <c r="D88" s="209"/>
      <c r="E88" s="209"/>
      <c r="F88" s="221" t="s">
        <v>6486</v>
      </c>
      <c r="G88" s="221">
        <v>2019</v>
      </c>
      <c r="H88" s="271" t="s">
        <v>6321</v>
      </c>
      <c r="I88" s="272"/>
      <c r="J88" s="272"/>
    </row>
    <row r="89" spans="1:31" ht="15.75" customHeight="1">
      <c r="A89" s="197" t="s">
        <v>1478</v>
      </c>
      <c r="B89" s="270"/>
      <c r="C89" s="222" t="s">
        <v>6487</v>
      </c>
      <c r="D89" s="209"/>
      <c r="E89" s="209"/>
      <c r="F89" s="221" t="s">
        <v>6488</v>
      </c>
      <c r="G89" s="221">
        <v>2019</v>
      </c>
      <c r="H89" s="271" t="s">
        <v>6321</v>
      </c>
      <c r="I89" s="272"/>
      <c r="J89" s="272"/>
    </row>
    <row r="90" spans="1:31" ht="15.75" customHeight="1">
      <c r="A90" s="197" t="s">
        <v>1478</v>
      </c>
      <c r="B90" s="270"/>
      <c r="C90" s="222" t="s">
        <v>6489</v>
      </c>
      <c r="D90" s="209"/>
      <c r="E90" s="209"/>
      <c r="F90" s="221" t="s">
        <v>6490</v>
      </c>
      <c r="G90" s="221">
        <v>2019</v>
      </c>
      <c r="H90" s="271" t="s">
        <v>6321</v>
      </c>
      <c r="I90" s="272"/>
      <c r="J90" s="272"/>
    </row>
    <row r="91" spans="1:31" ht="15.75" customHeight="1">
      <c r="A91" s="197" t="s">
        <v>1478</v>
      </c>
      <c r="B91" s="270"/>
      <c r="C91" s="222" t="s">
        <v>6491</v>
      </c>
      <c r="D91" s="209"/>
      <c r="E91" s="209"/>
      <c r="F91" s="221" t="s">
        <v>6492</v>
      </c>
      <c r="G91" s="221">
        <v>2019</v>
      </c>
      <c r="H91" s="271" t="s">
        <v>6321</v>
      </c>
      <c r="I91" s="272"/>
      <c r="J91" s="272"/>
    </row>
    <row r="92" spans="1:31" ht="15.75" customHeight="1">
      <c r="A92" s="197" t="s">
        <v>1478</v>
      </c>
      <c r="B92" s="270"/>
      <c r="C92" s="222" t="s">
        <v>6493</v>
      </c>
      <c r="D92" s="209"/>
      <c r="E92" s="209"/>
      <c r="F92" s="221" t="s">
        <v>6494</v>
      </c>
      <c r="G92" s="221">
        <v>2019</v>
      </c>
      <c r="H92" s="271" t="s">
        <v>6321</v>
      </c>
      <c r="I92" s="272"/>
      <c r="J92" s="272"/>
    </row>
    <row r="93" spans="1:31" ht="15.75" customHeight="1">
      <c r="A93" s="197" t="s">
        <v>1478</v>
      </c>
      <c r="B93" s="270"/>
      <c r="C93" s="273" t="s">
        <v>6484</v>
      </c>
      <c r="D93" s="209"/>
      <c r="E93" s="209"/>
      <c r="F93" s="221" t="s">
        <v>6495</v>
      </c>
      <c r="G93" s="221">
        <v>2018</v>
      </c>
      <c r="H93" s="271" t="s">
        <v>6321</v>
      </c>
      <c r="I93" s="272"/>
      <c r="J93" s="272"/>
    </row>
    <row r="94" spans="1:31" ht="15.75" customHeight="1">
      <c r="A94" s="197" t="s">
        <v>1478</v>
      </c>
      <c r="B94" s="270"/>
      <c r="C94" s="273" t="s">
        <v>6496</v>
      </c>
      <c r="D94" s="209"/>
      <c r="E94" s="209"/>
      <c r="F94" s="221" t="s">
        <v>6497</v>
      </c>
      <c r="G94" s="221">
        <v>2017</v>
      </c>
      <c r="H94" s="271" t="s">
        <v>6321</v>
      </c>
      <c r="I94" s="272"/>
      <c r="J94" s="272"/>
    </row>
    <row r="95" spans="1:31" ht="15.75" customHeight="1">
      <c r="A95" s="197" t="s">
        <v>1478</v>
      </c>
      <c r="B95" s="260">
        <v>66</v>
      </c>
      <c r="C95" s="220" t="s">
        <v>6446</v>
      </c>
      <c r="D95" s="209"/>
      <c r="E95" s="209"/>
      <c r="F95" s="209" t="s">
        <v>6498</v>
      </c>
      <c r="G95" s="221">
        <v>2017</v>
      </c>
      <c r="H95" s="271" t="s">
        <v>6321</v>
      </c>
      <c r="I95" s="272"/>
      <c r="J95" s="272"/>
    </row>
    <row r="96" spans="1:31" ht="15.75" customHeight="1">
      <c r="A96" s="197" t="s">
        <v>1478</v>
      </c>
      <c r="B96" s="260">
        <v>67</v>
      </c>
      <c r="C96" s="220" t="s">
        <v>6449</v>
      </c>
      <c r="D96" s="274"/>
      <c r="E96" s="274"/>
      <c r="F96" s="274">
        <v>42829</v>
      </c>
      <c r="G96" s="221">
        <v>2017</v>
      </c>
      <c r="H96" s="271" t="s">
        <v>6321</v>
      </c>
      <c r="I96" s="272"/>
      <c r="J96" s="272"/>
    </row>
    <row r="97" spans="1:10" ht="15.75" customHeight="1">
      <c r="A97" s="197" t="s">
        <v>1478</v>
      </c>
      <c r="B97" s="270">
        <v>69</v>
      </c>
      <c r="C97" s="220" t="s">
        <v>6453</v>
      </c>
      <c r="D97" s="209"/>
      <c r="E97" s="209"/>
      <c r="F97" s="209" t="s">
        <v>6499</v>
      </c>
      <c r="G97" s="221">
        <v>2016</v>
      </c>
      <c r="H97" s="271" t="s">
        <v>6321</v>
      </c>
      <c r="I97" s="272"/>
      <c r="J97" s="272"/>
    </row>
    <row r="98" spans="1:10" ht="15.75" customHeight="1">
      <c r="A98" s="197" t="s">
        <v>1478</v>
      </c>
      <c r="B98" s="270"/>
      <c r="C98" s="222" t="s">
        <v>6500</v>
      </c>
      <c r="D98" s="209"/>
      <c r="E98" s="209"/>
      <c r="F98" s="221" t="s">
        <v>6501</v>
      </c>
      <c r="G98" s="221">
        <v>2017</v>
      </c>
      <c r="H98" s="271" t="s">
        <v>6321</v>
      </c>
      <c r="I98" s="272"/>
      <c r="J98" s="272"/>
    </row>
    <row r="99" spans="1:10" ht="15.75" customHeight="1">
      <c r="A99" s="197" t="s">
        <v>1478</v>
      </c>
      <c r="B99" s="270"/>
      <c r="C99" s="222" t="s">
        <v>6502</v>
      </c>
      <c r="D99" s="209"/>
      <c r="E99" s="209"/>
      <c r="F99" s="221" t="s">
        <v>6503</v>
      </c>
      <c r="G99" s="221">
        <v>2017</v>
      </c>
      <c r="H99" s="271" t="s">
        <v>6321</v>
      </c>
      <c r="I99" s="272"/>
      <c r="J99" s="272"/>
    </row>
    <row r="100" spans="1:10" ht="15.75" customHeight="1">
      <c r="A100" s="197" t="s">
        <v>1478</v>
      </c>
      <c r="B100" s="270">
        <v>73</v>
      </c>
      <c r="C100" s="220" t="s">
        <v>6455</v>
      </c>
      <c r="D100" s="274"/>
      <c r="E100" s="274"/>
      <c r="F100" s="274">
        <v>42647</v>
      </c>
      <c r="G100" s="221">
        <v>2016</v>
      </c>
      <c r="H100" s="271" t="s">
        <v>6321</v>
      </c>
      <c r="I100" s="272"/>
      <c r="J100" s="272"/>
    </row>
    <row r="101" spans="1:10" ht="15.75" customHeight="1">
      <c r="A101" s="197" t="s">
        <v>1478</v>
      </c>
      <c r="B101" s="270">
        <v>74</v>
      </c>
      <c r="C101" s="220" t="s">
        <v>6504</v>
      </c>
      <c r="D101" s="209"/>
      <c r="E101" s="209"/>
      <c r="F101" s="209" t="s">
        <v>6505</v>
      </c>
      <c r="G101" s="221">
        <v>2015</v>
      </c>
      <c r="H101" s="271" t="s">
        <v>6506</v>
      </c>
      <c r="I101" s="272"/>
      <c r="J101" s="272"/>
    </row>
    <row r="102" spans="1:10" ht="15.75" customHeight="1">
      <c r="A102" s="197" t="s">
        <v>1478</v>
      </c>
      <c r="B102" s="270">
        <v>75</v>
      </c>
      <c r="C102" s="220" t="s">
        <v>6507</v>
      </c>
      <c r="D102" s="209"/>
      <c r="E102" s="209"/>
      <c r="F102" s="209" t="s">
        <v>6505</v>
      </c>
      <c r="G102" s="221">
        <v>2015</v>
      </c>
      <c r="H102" s="271" t="s">
        <v>6433</v>
      </c>
      <c r="I102" s="272"/>
      <c r="J102" s="272"/>
    </row>
    <row r="103" spans="1:10" ht="15.75" customHeight="1">
      <c r="A103" s="197" t="s">
        <v>1478</v>
      </c>
      <c r="B103" s="260">
        <v>76</v>
      </c>
      <c r="C103" s="220" t="s">
        <v>6508</v>
      </c>
      <c r="D103" s="209"/>
      <c r="E103" s="209"/>
      <c r="F103" s="209" t="s">
        <v>6509</v>
      </c>
      <c r="G103" s="221">
        <v>2015</v>
      </c>
      <c r="H103" s="271" t="s">
        <v>6433</v>
      </c>
      <c r="I103" s="272"/>
      <c r="J103" s="272"/>
    </row>
    <row r="104" spans="1:10" ht="15.75" customHeight="1">
      <c r="A104" s="197" t="s">
        <v>1478</v>
      </c>
      <c r="B104" s="270">
        <v>78</v>
      </c>
      <c r="C104" s="220" t="s">
        <v>6510</v>
      </c>
      <c r="D104" s="274"/>
      <c r="E104" s="274"/>
      <c r="F104" s="274">
        <v>41702</v>
      </c>
      <c r="G104" s="221">
        <v>2014</v>
      </c>
      <c r="H104" s="271" t="s">
        <v>6321</v>
      </c>
      <c r="I104" s="272"/>
      <c r="J104" s="272"/>
    </row>
    <row r="105" spans="1:10" ht="15.75" customHeight="1">
      <c r="A105" s="197" t="s">
        <v>1478</v>
      </c>
      <c r="B105" s="270">
        <v>79</v>
      </c>
      <c r="C105" s="220" t="s">
        <v>6511</v>
      </c>
      <c r="D105" s="274"/>
      <c r="E105" s="274"/>
      <c r="F105" s="274">
        <v>41557</v>
      </c>
      <c r="G105" s="221">
        <v>2013</v>
      </c>
      <c r="H105" s="271" t="s">
        <v>6433</v>
      </c>
      <c r="I105" s="272"/>
      <c r="J105" s="272"/>
    </row>
    <row r="106" spans="1:10" ht="15.75" customHeight="1">
      <c r="A106" s="197" t="s">
        <v>1478</v>
      </c>
      <c r="B106" s="270">
        <v>80</v>
      </c>
      <c r="C106" s="220" t="s">
        <v>6512</v>
      </c>
      <c r="D106" s="274"/>
      <c r="E106" s="274"/>
      <c r="F106" s="274">
        <v>41400</v>
      </c>
      <c r="G106" s="221">
        <v>2013</v>
      </c>
      <c r="H106" s="271" t="s">
        <v>6433</v>
      </c>
      <c r="I106" s="272"/>
      <c r="J106" s="272"/>
    </row>
    <row r="107" spans="1:10" ht="15.75" customHeight="1">
      <c r="A107" s="197" t="s">
        <v>1478</v>
      </c>
      <c r="B107" s="260">
        <v>82</v>
      </c>
      <c r="C107" s="220" t="s">
        <v>6513</v>
      </c>
      <c r="D107" s="209"/>
      <c r="E107" s="209"/>
      <c r="F107" s="209" t="s">
        <v>6514</v>
      </c>
      <c r="G107" s="221">
        <v>2013</v>
      </c>
      <c r="H107" s="271" t="s">
        <v>6433</v>
      </c>
      <c r="I107" s="272"/>
      <c r="J107" s="272"/>
    </row>
    <row r="108" spans="1:10" ht="15.75" customHeight="1">
      <c r="A108" s="197" t="s">
        <v>1478</v>
      </c>
      <c r="B108" s="270">
        <v>83</v>
      </c>
      <c r="C108" s="220" t="s">
        <v>6515</v>
      </c>
      <c r="D108" s="209"/>
      <c r="E108" s="209"/>
      <c r="F108" s="209" t="s">
        <v>6516</v>
      </c>
      <c r="G108" s="221">
        <v>2013</v>
      </c>
      <c r="H108" s="271" t="s">
        <v>6321</v>
      </c>
      <c r="I108" s="272"/>
      <c r="J108" s="272"/>
    </row>
    <row r="109" spans="1:10" ht="15.75" customHeight="1">
      <c r="A109" s="197" t="s">
        <v>1478</v>
      </c>
      <c r="B109" s="270">
        <v>84</v>
      </c>
      <c r="C109" s="220" t="s">
        <v>6517</v>
      </c>
      <c r="D109" s="274"/>
      <c r="E109" s="274"/>
      <c r="F109" s="274">
        <v>41277</v>
      </c>
      <c r="G109" s="221">
        <v>2013</v>
      </c>
      <c r="H109" s="271" t="s">
        <v>6433</v>
      </c>
      <c r="I109" s="272"/>
      <c r="J109" s="272"/>
    </row>
    <row r="110" spans="1:10" ht="15.75" customHeight="1">
      <c r="A110" s="197" t="s">
        <v>1478</v>
      </c>
      <c r="B110" s="270">
        <v>85</v>
      </c>
      <c r="C110" s="220" t="s">
        <v>6518</v>
      </c>
      <c r="D110" s="56"/>
      <c r="E110" s="56"/>
      <c r="F110" s="56" t="s">
        <v>6519</v>
      </c>
      <c r="G110" s="104">
        <v>2012</v>
      </c>
      <c r="H110" s="271" t="s">
        <v>6433</v>
      </c>
      <c r="I110" s="272"/>
      <c r="J110" s="272"/>
    </row>
    <row r="111" spans="1:10" ht="15.75" customHeight="1">
      <c r="A111" s="197" t="s">
        <v>1478</v>
      </c>
      <c r="B111" s="260">
        <v>86</v>
      </c>
      <c r="C111" s="220" t="s">
        <v>6520</v>
      </c>
      <c r="D111" s="56"/>
      <c r="E111" s="56"/>
      <c r="F111" s="56" t="s">
        <v>6521</v>
      </c>
      <c r="G111" s="104">
        <v>2012</v>
      </c>
      <c r="H111" s="271" t="s">
        <v>6321</v>
      </c>
      <c r="I111" s="272"/>
      <c r="J111" s="272"/>
    </row>
    <row r="112" spans="1:10" ht="15.75" customHeight="1">
      <c r="A112" s="197" t="s">
        <v>1478</v>
      </c>
      <c r="B112" s="270">
        <v>88</v>
      </c>
      <c r="C112" s="220" t="s">
        <v>6522</v>
      </c>
      <c r="D112" s="209"/>
      <c r="E112" s="209"/>
      <c r="F112" s="209" t="s">
        <v>6523</v>
      </c>
      <c r="G112" s="104">
        <v>2012</v>
      </c>
      <c r="H112" s="271" t="s">
        <v>6433</v>
      </c>
      <c r="I112" s="272"/>
      <c r="J112" s="272"/>
    </row>
    <row r="113" spans="1:10" ht="15.75" customHeight="1">
      <c r="A113" s="197" t="s">
        <v>1478</v>
      </c>
      <c r="B113" s="270">
        <v>89</v>
      </c>
      <c r="C113" s="220" t="s">
        <v>6524</v>
      </c>
      <c r="D113" s="274"/>
      <c r="E113" s="274"/>
      <c r="F113" s="274">
        <v>41220</v>
      </c>
      <c r="G113" s="104">
        <v>2012</v>
      </c>
      <c r="H113" s="271" t="s">
        <v>6321</v>
      </c>
      <c r="I113" s="272"/>
      <c r="J113" s="272"/>
    </row>
    <row r="114" spans="1:10" ht="15.75" customHeight="1">
      <c r="A114" s="197" t="s">
        <v>1478</v>
      </c>
      <c r="B114" s="270">
        <v>90</v>
      </c>
      <c r="C114" s="220" t="s">
        <v>6525</v>
      </c>
      <c r="D114" s="274"/>
      <c r="E114" s="274"/>
      <c r="F114" s="274">
        <v>40944</v>
      </c>
      <c r="G114" s="104">
        <v>2012</v>
      </c>
      <c r="H114" s="271" t="s">
        <v>6433</v>
      </c>
      <c r="I114" s="272"/>
      <c r="J114" s="272"/>
    </row>
    <row r="115" spans="1:10" ht="15.75" customHeight="1">
      <c r="A115" s="197" t="s">
        <v>1478</v>
      </c>
      <c r="B115" s="260">
        <v>92</v>
      </c>
      <c r="C115" s="220" t="s">
        <v>6526</v>
      </c>
      <c r="D115" s="274"/>
      <c r="E115" s="274"/>
      <c r="F115" s="274">
        <v>40943</v>
      </c>
      <c r="G115" s="104">
        <v>2012</v>
      </c>
      <c r="H115" s="271" t="s">
        <v>6321</v>
      </c>
      <c r="I115" s="272"/>
      <c r="J115" s="272"/>
    </row>
    <row r="116" spans="1:10" ht="15.75" customHeight="1">
      <c r="A116" s="197" t="s">
        <v>1478</v>
      </c>
      <c r="B116" s="270">
        <v>93</v>
      </c>
      <c r="C116" s="220" t="s">
        <v>6517</v>
      </c>
      <c r="D116" s="209"/>
      <c r="E116" s="209"/>
      <c r="F116" s="209" t="s">
        <v>6527</v>
      </c>
      <c r="G116" s="104">
        <v>2012</v>
      </c>
      <c r="H116" s="271" t="s">
        <v>6321</v>
      </c>
      <c r="I116" s="272"/>
      <c r="J116" s="272"/>
    </row>
    <row r="117" spans="1:10" ht="15.75" customHeight="1">
      <c r="A117" s="197" t="s">
        <v>1478</v>
      </c>
      <c r="B117" s="270">
        <v>94</v>
      </c>
      <c r="C117" s="220" t="s">
        <v>6528</v>
      </c>
      <c r="D117" s="209"/>
      <c r="E117" s="209"/>
      <c r="F117" s="209" t="s">
        <v>6529</v>
      </c>
      <c r="G117" s="104">
        <v>2012</v>
      </c>
      <c r="H117" s="271" t="s">
        <v>6321</v>
      </c>
      <c r="I117" s="272"/>
      <c r="J117" s="272"/>
    </row>
    <row r="118" spans="1:10" ht="15.75" customHeight="1">
      <c r="A118" s="197" t="s">
        <v>1478</v>
      </c>
      <c r="B118" s="270">
        <v>95</v>
      </c>
      <c r="C118" s="220" t="s">
        <v>6530</v>
      </c>
      <c r="D118" s="274"/>
      <c r="E118" s="274"/>
      <c r="F118" s="274">
        <v>40795</v>
      </c>
      <c r="G118" s="221">
        <v>2011</v>
      </c>
      <c r="H118" s="271" t="s">
        <v>6433</v>
      </c>
      <c r="I118" s="272"/>
      <c r="J118" s="272"/>
    </row>
    <row r="119" spans="1:10" ht="15.75" customHeight="1">
      <c r="A119" s="197" t="s">
        <v>1478</v>
      </c>
      <c r="B119" s="260">
        <v>96</v>
      </c>
      <c r="C119" s="220" t="s">
        <v>6531</v>
      </c>
      <c r="D119" s="209"/>
      <c r="E119" s="209"/>
      <c r="F119" s="209" t="s">
        <v>6532</v>
      </c>
      <c r="G119" s="221">
        <v>2010</v>
      </c>
      <c r="H119" s="271" t="s">
        <v>6433</v>
      </c>
      <c r="I119" s="272"/>
      <c r="J119" s="272"/>
    </row>
    <row r="120" spans="1:10" ht="15.75" customHeight="1">
      <c r="A120" s="197" t="s">
        <v>1478</v>
      </c>
      <c r="B120" s="260">
        <v>97</v>
      </c>
      <c r="C120" s="220" t="s">
        <v>6533</v>
      </c>
      <c r="D120" s="274"/>
      <c r="E120" s="274"/>
      <c r="F120" s="274">
        <v>40335</v>
      </c>
      <c r="G120" s="221">
        <v>2010</v>
      </c>
      <c r="H120" s="271" t="s">
        <v>6321</v>
      </c>
      <c r="I120" s="272"/>
      <c r="J120" s="272"/>
    </row>
    <row r="121" spans="1:10" ht="15.75" customHeight="1">
      <c r="A121" s="197" t="s">
        <v>1478</v>
      </c>
      <c r="B121" s="270">
        <v>98</v>
      </c>
      <c r="C121" s="220" t="s">
        <v>6534</v>
      </c>
      <c r="D121" s="209"/>
      <c r="E121" s="209"/>
      <c r="F121" s="209" t="s">
        <v>6535</v>
      </c>
      <c r="G121" s="221">
        <v>2010</v>
      </c>
      <c r="H121" s="271" t="s">
        <v>6321</v>
      </c>
      <c r="I121" s="272"/>
      <c r="J121" s="272"/>
    </row>
    <row r="122" spans="1:10" ht="15.75" customHeight="1">
      <c r="A122" s="197" t="s">
        <v>1478</v>
      </c>
      <c r="B122" s="270">
        <v>99</v>
      </c>
      <c r="C122" s="220" t="s">
        <v>6536</v>
      </c>
      <c r="D122" s="209"/>
      <c r="E122" s="209"/>
      <c r="F122" s="209" t="s">
        <v>6537</v>
      </c>
      <c r="G122" s="221">
        <v>2009</v>
      </c>
      <c r="H122" s="271" t="s">
        <v>6321</v>
      </c>
      <c r="I122" s="272"/>
      <c r="J122" s="272"/>
    </row>
    <row r="123" spans="1:10" ht="15.75" customHeight="1">
      <c r="A123" s="197" t="s">
        <v>1478</v>
      </c>
      <c r="B123" s="270">
        <v>100</v>
      </c>
      <c r="C123" s="220" t="s">
        <v>6538</v>
      </c>
      <c r="D123" s="209"/>
      <c r="E123" s="209"/>
      <c r="F123" s="209" t="s">
        <v>6539</v>
      </c>
      <c r="G123" s="221">
        <v>2009</v>
      </c>
      <c r="H123" s="271" t="s">
        <v>6321</v>
      </c>
      <c r="I123" s="272"/>
      <c r="J123" s="272"/>
    </row>
    <row r="124" spans="1:10" ht="15.75" customHeight="1">
      <c r="A124" s="197" t="s">
        <v>1478</v>
      </c>
      <c r="B124" s="260">
        <v>101</v>
      </c>
      <c r="C124" s="220" t="s">
        <v>6540</v>
      </c>
      <c r="D124" s="209"/>
      <c r="E124" s="209"/>
      <c r="F124" s="209" t="s">
        <v>6539</v>
      </c>
      <c r="G124" s="221">
        <v>2009</v>
      </c>
      <c r="H124" s="271" t="s">
        <v>6321</v>
      </c>
      <c r="I124" s="272"/>
      <c r="J124" s="272"/>
    </row>
    <row r="125" spans="1:10" ht="15.75" customHeight="1">
      <c r="A125" s="197" t="s">
        <v>1478</v>
      </c>
      <c r="B125" s="260">
        <v>102</v>
      </c>
      <c r="C125" s="220" t="s">
        <v>6531</v>
      </c>
      <c r="D125" s="274"/>
      <c r="E125" s="274"/>
      <c r="F125" s="274">
        <v>40095</v>
      </c>
      <c r="G125" s="221">
        <v>2009</v>
      </c>
      <c r="H125" s="271" t="s">
        <v>6433</v>
      </c>
      <c r="I125" s="272"/>
      <c r="J125" s="272"/>
    </row>
    <row r="126" spans="1:10" ht="15.75" customHeight="1">
      <c r="A126" s="197" t="s">
        <v>1478</v>
      </c>
      <c r="B126" s="270">
        <v>103</v>
      </c>
      <c r="C126" s="220" t="s">
        <v>6541</v>
      </c>
      <c r="D126" s="209"/>
      <c r="E126" s="209"/>
      <c r="F126" s="209" t="s">
        <v>6542</v>
      </c>
      <c r="G126" s="221">
        <v>2009</v>
      </c>
      <c r="H126" s="271" t="s">
        <v>6433</v>
      </c>
      <c r="I126" s="272"/>
      <c r="J126" s="272"/>
    </row>
    <row r="127" spans="1:10" ht="15.75" customHeight="1">
      <c r="A127" s="197" t="s">
        <v>1478</v>
      </c>
      <c r="B127" s="270">
        <v>104</v>
      </c>
      <c r="C127" s="220" t="s">
        <v>6543</v>
      </c>
      <c r="D127" s="274"/>
      <c r="E127" s="274"/>
      <c r="F127" s="274">
        <v>39936</v>
      </c>
      <c r="G127" s="221">
        <v>2009</v>
      </c>
      <c r="H127" s="271" t="s">
        <v>6321</v>
      </c>
      <c r="I127" s="272"/>
      <c r="J127" s="272"/>
    </row>
    <row r="128" spans="1:10" ht="15.75" customHeight="1">
      <c r="A128" s="197" t="s">
        <v>1478</v>
      </c>
      <c r="B128" s="270">
        <v>105</v>
      </c>
      <c r="C128" s="220" t="s">
        <v>6544</v>
      </c>
      <c r="D128" s="209"/>
      <c r="E128" s="209"/>
      <c r="F128" s="209" t="s">
        <v>6545</v>
      </c>
      <c r="G128" s="221">
        <v>2008</v>
      </c>
      <c r="H128" s="271" t="s">
        <v>6321</v>
      </c>
      <c r="I128" s="272"/>
      <c r="J128" s="272"/>
    </row>
    <row r="129" spans="1:30" ht="15.75" customHeight="1">
      <c r="A129" s="197" t="s">
        <v>1478</v>
      </c>
      <c r="B129" s="260">
        <v>106</v>
      </c>
      <c r="C129" s="220" t="s">
        <v>6546</v>
      </c>
      <c r="D129" s="209"/>
      <c r="E129" s="209"/>
      <c r="F129" s="209" t="s">
        <v>6547</v>
      </c>
      <c r="G129" s="221">
        <v>2008</v>
      </c>
      <c r="H129" s="271" t="s">
        <v>6321</v>
      </c>
      <c r="I129" s="272"/>
      <c r="J129" s="272"/>
    </row>
    <row r="130" spans="1:30" ht="15.75" customHeight="1">
      <c r="A130" s="197" t="s">
        <v>1478</v>
      </c>
      <c r="B130" s="260">
        <v>107</v>
      </c>
      <c r="C130" s="220" t="s">
        <v>6548</v>
      </c>
      <c r="D130" s="274"/>
      <c r="E130" s="274"/>
      <c r="F130" s="274">
        <v>39694</v>
      </c>
      <c r="G130" s="221">
        <v>2008</v>
      </c>
      <c r="H130" s="271" t="s">
        <v>6321</v>
      </c>
      <c r="I130" s="272"/>
      <c r="J130" s="272"/>
    </row>
    <row r="131" spans="1:30" ht="15.75" customHeight="1">
      <c r="A131" s="197" t="s">
        <v>1478</v>
      </c>
      <c r="B131" s="270">
        <v>108</v>
      </c>
      <c r="C131" s="220" t="s">
        <v>6549</v>
      </c>
      <c r="D131" s="274"/>
      <c r="E131" s="274"/>
      <c r="F131" s="274">
        <v>39089</v>
      </c>
      <c r="G131" s="221">
        <v>2007</v>
      </c>
      <c r="H131" s="271" t="s">
        <v>6321</v>
      </c>
      <c r="I131" s="272"/>
      <c r="J131" s="272"/>
    </row>
    <row r="132" spans="1:30" ht="15.75" customHeight="1">
      <c r="A132" s="197" t="s">
        <v>1478</v>
      </c>
      <c r="B132" s="270">
        <v>109</v>
      </c>
      <c r="C132" s="220" t="s">
        <v>6550</v>
      </c>
      <c r="D132" s="274"/>
      <c r="E132" s="274"/>
      <c r="F132" s="274">
        <v>39206</v>
      </c>
      <c r="G132" s="221">
        <v>2007</v>
      </c>
      <c r="H132" s="271" t="s">
        <v>6321</v>
      </c>
      <c r="I132" s="272"/>
      <c r="J132" s="272"/>
    </row>
    <row r="133" spans="1:30" ht="15.75" customHeight="1">
      <c r="A133" s="197" t="s">
        <v>1478</v>
      </c>
      <c r="B133" s="270">
        <v>110</v>
      </c>
      <c r="C133" s="220" t="s">
        <v>6551</v>
      </c>
      <c r="D133" s="274"/>
      <c r="E133" s="274"/>
      <c r="F133" s="274">
        <v>38725</v>
      </c>
      <c r="G133" s="221">
        <v>2006</v>
      </c>
      <c r="H133" s="271" t="s">
        <v>6433</v>
      </c>
      <c r="I133" s="272"/>
      <c r="J133" s="272"/>
    </row>
    <row r="134" spans="1:30" ht="15.75" customHeight="1">
      <c r="A134" s="197" t="s">
        <v>1478</v>
      </c>
      <c r="B134" s="260">
        <v>111</v>
      </c>
      <c r="C134" s="220" t="s">
        <v>6552</v>
      </c>
      <c r="D134" s="274"/>
      <c r="E134" s="274"/>
      <c r="F134" s="274">
        <v>38720</v>
      </c>
      <c r="G134" s="221">
        <v>2006</v>
      </c>
      <c r="H134" s="271" t="s">
        <v>6321</v>
      </c>
      <c r="I134" s="272"/>
      <c r="J134" s="272"/>
    </row>
    <row r="135" spans="1:30" ht="15.75" customHeight="1">
      <c r="A135" s="197" t="s">
        <v>1478</v>
      </c>
      <c r="B135" s="260">
        <v>112</v>
      </c>
      <c r="C135" s="220" t="s">
        <v>6553</v>
      </c>
      <c r="D135" s="274"/>
      <c r="E135" s="274"/>
      <c r="F135" s="274">
        <v>38357</v>
      </c>
      <c r="G135" s="221">
        <v>2005</v>
      </c>
      <c r="H135" s="271" t="s">
        <v>6433</v>
      </c>
      <c r="I135" s="272"/>
      <c r="J135" s="272"/>
    </row>
    <row r="136" spans="1:30" ht="15.75" customHeight="1">
      <c r="A136" s="197" t="s">
        <v>1478</v>
      </c>
      <c r="B136" s="270">
        <v>113</v>
      </c>
      <c r="C136" s="220" t="s">
        <v>6554</v>
      </c>
      <c r="D136" s="209"/>
      <c r="E136" s="209"/>
      <c r="F136" s="209" t="s">
        <v>6555</v>
      </c>
      <c r="G136" s="221">
        <v>2004</v>
      </c>
      <c r="H136" s="271" t="s">
        <v>6433</v>
      </c>
      <c r="I136" s="272"/>
      <c r="J136" s="272"/>
    </row>
    <row r="137" spans="1:30" ht="15.75" customHeight="1">
      <c r="A137" s="197" t="s">
        <v>1478</v>
      </c>
      <c r="B137" s="270">
        <v>114</v>
      </c>
      <c r="C137" s="220" t="s">
        <v>6556</v>
      </c>
      <c r="D137" s="274"/>
      <c r="E137" s="274"/>
      <c r="F137" s="274">
        <v>38083</v>
      </c>
      <c r="G137" s="221">
        <v>2004</v>
      </c>
      <c r="H137" s="271" t="s">
        <v>6433</v>
      </c>
      <c r="I137" s="272"/>
      <c r="J137" s="272"/>
    </row>
    <row r="138" spans="1:30" ht="15.75" customHeight="1">
      <c r="A138" s="197" t="s">
        <v>1478</v>
      </c>
      <c r="B138" s="270">
        <v>115</v>
      </c>
      <c r="C138" s="220" t="s">
        <v>6557</v>
      </c>
      <c r="D138" s="209"/>
      <c r="E138" s="209"/>
      <c r="F138" s="209" t="s">
        <v>6558</v>
      </c>
      <c r="G138" s="221">
        <v>2004</v>
      </c>
      <c r="H138" s="271" t="s">
        <v>6433</v>
      </c>
      <c r="I138" s="272"/>
      <c r="J138" s="272"/>
    </row>
    <row r="139" spans="1:30" ht="15.75" customHeight="1">
      <c r="A139" s="197" t="s">
        <v>1478</v>
      </c>
      <c r="B139" s="260">
        <v>116</v>
      </c>
      <c r="C139" s="220" t="s">
        <v>6559</v>
      </c>
      <c r="D139" s="274"/>
      <c r="E139" s="274"/>
      <c r="F139" s="274">
        <v>37989</v>
      </c>
      <c r="G139" s="221">
        <v>2003</v>
      </c>
      <c r="H139" s="271" t="s">
        <v>6321</v>
      </c>
      <c r="I139" s="272"/>
      <c r="J139" s="272"/>
    </row>
    <row r="140" spans="1:30" ht="15.75" customHeight="1">
      <c r="A140" s="197" t="s">
        <v>1478</v>
      </c>
      <c r="B140" s="260">
        <v>117</v>
      </c>
      <c r="C140" s="205" t="s">
        <v>6560</v>
      </c>
      <c r="D140" s="56"/>
      <c r="E140" s="56"/>
      <c r="F140" s="56" t="s">
        <v>6561</v>
      </c>
      <c r="G140" s="104">
        <v>2003</v>
      </c>
      <c r="H140" s="275" t="s">
        <v>6321</v>
      </c>
      <c r="I140" s="276"/>
      <c r="J140" s="276"/>
    </row>
    <row r="141" spans="1:30" ht="15.75" customHeight="1">
      <c r="A141" s="197" t="s">
        <v>1478</v>
      </c>
      <c r="B141" s="270">
        <v>118</v>
      </c>
      <c r="C141" s="205" t="s">
        <v>6562</v>
      </c>
      <c r="D141" s="56"/>
      <c r="E141" s="56"/>
      <c r="F141" s="56" t="s">
        <v>6563</v>
      </c>
      <c r="G141" s="104">
        <v>2003</v>
      </c>
      <c r="H141" s="275" t="s">
        <v>6321</v>
      </c>
      <c r="I141" s="276"/>
      <c r="J141" s="276"/>
    </row>
    <row r="142" spans="1:30" ht="15.75" customHeight="1">
      <c r="A142" s="197" t="s">
        <v>1478</v>
      </c>
      <c r="B142" s="270">
        <v>119</v>
      </c>
      <c r="C142" s="220" t="s">
        <v>6564</v>
      </c>
      <c r="D142" s="274"/>
      <c r="E142" s="274"/>
      <c r="F142" s="274">
        <v>36901</v>
      </c>
      <c r="G142" s="221">
        <v>2002</v>
      </c>
      <c r="H142" s="271" t="s">
        <v>6433</v>
      </c>
      <c r="I142" s="272"/>
      <c r="J142" s="272"/>
    </row>
    <row r="143" spans="1:30" ht="15.75" customHeight="1">
      <c r="A143" s="211" t="s">
        <v>1572</v>
      </c>
      <c r="B143" s="270">
        <v>120</v>
      </c>
      <c r="C143" s="277" t="s">
        <v>6565</v>
      </c>
      <c r="D143" s="267"/>
      <c r="E143" s="267"/>
      <c r="F143" s="267" t="s">
        <v>6349</v>
      </c>
      <c r="G143" s="226">
        <v>2019</v>
      </c>
      <c r="H143" s="268" t="s">
        <v>1890</v>
      </c>
      <c r="I143" s="269"/>
      <c r="J143" s="269"/>
      <c r="K143" s="264"/>
      <c r="L143" s="264"/>
      <c r="M143" s="264"/>
      <c r="N143" s="264"/>
      <c r="O143" s="264"/>
      <c r="P143" s="264"/>
      <c r="Q143" s="264"/>
      <c r="R143" s="264"/>
      <c r="S143" s="264"/>
      <c r="T143" s="264"/>
      <c r="U143" s="264"/>
      <c r="V143" s="264"/>
      <c r="W143" s="264"/>
      <c r="X143" s="264"/>
      <c r="Y143" s="264"/>
      <c r="Z143" s="264"/>
      <c r="AA143" s="264"/>
      <c r="AB143" s="264"/>
      <c r="AC143" s="264"/>
      <c r="AD143" s="264"/>
    </row>
    <row r="144" spans="1:30" ht="15.75" customHeight="1">
      <c r="A144" s="211" t="s">
        <v>1572</v>
      </c>
      <c r="B144" s="260"/>
      <c r="C144" s="278" t="s">
        <v>6566</v>
      </c>
      <c r="D144" s="279"/>
      <c r="E144" s="279"/>
      <c r="F144" s="280" t="s">
        <v>6567</v>
      </c>
      <c r="G144" s="280">
        <v>2020</v>
      </c>
      <c r="H144" s="281" t="s">
        <v>6321</v>
      </c>
      <c r="I144" s="282"/>
      <c r="J144" s="282"/>
      <c r="K144" s="283"/>
      <c r="L144" s="283"/>
      <c r="M144" s="283"/>
      <c r="N144" s="283"/>
      <c r="O144" s="283"/>
      <c r="P144" s="283"/>
      <c r="Q144" s="283"/>
      <c r="R144" s="283"/>
      <c r="S144" s="283"/>
      <c r="T144" s="283"/>
      <c r="U144" s="283"/>
      <c r="V144" s="283"/>
      <c r="W144" s="283"/>
      <c r="X144" s="283"/>
      <c r="Y144" s="283"/>
      <c r="Z144" s="283"/>
      <c r="AA144" s="283"/>
      <c r="AB144" s="283"/>
      <c r="AC144" s="283"/>
      <c r="AD144" s="283"/>
    </row>
    <row r="145" spans="1:30" ht="15.75" customHeight="1">
      <c r="A145" s="211" t="s">
        <v>1572</v>
      </c>
      <c r="B145" s="260"/>
      <c r="C145" s="238" t="s">
        <v>6566</v>
      </c>
      <c r="D145" s="279"/>
      <c r="E145" s="279"/>
      <c r="F145" s="279" t="s">
        <v>6568</v>
      </c>
      <c r="G145" s="280">
        <v>2020</v>
      </c>
      <c r="H145" s="284" t="s">
        <v>6321</v>
      </c>
      <c r="I145" s="282"/>
      <c r="J145" s="282"/>
      <c r="K145" s="283"/>
      <c r="L145" s="283"/>
      <c r="M145" s="283"/>
      <c r="N145" s="283"/>
      <c r="O145" s="283"/>
      <c r="P145" s="283"/>
      <c r="Q145" s="283"/>
      <c r="R145" s="283"/>
      <c r="S145" s="283"/>
      <c r="T145" s="283"/>
      <c r="U145" s="283"/>
      <c r="V145" s="283"/>
      <c r="W145" s="283"/>
      <c r="X145" s="283"/>
      <c r="Y145" s="283"/>
      <c r="Z145" s="283"/>
      <c r="AA145" s="283"/>
      <c r="AB145" s="283"/>
      <c r="AC145" s="283"/>
      <c r="AD145" s="283"/>
    </row>
    <row r="146" spans="1:30" ht="15.75" customHeight="1">
      <c r="A146" s="211" t="s">
        <v>1572</v>
      </c>
      <c r="B146" s="260"/>
      <c r="C146" s="278" t="s">
        <v>6569</v>
      </c>
      <c r="D146" s="279"/>
      <c r="E146" s="279"/>
      <c r="F146" s="280" t="s">
        <v>6570</v>
      </c>
      <c r="G146" s="280">
        <v>2019</v>
      </c>
      <c r="H146" s="281" t="s">
        <v>6321</v>
      </c>
      <c r="I146" s="282"/>
      <c r="J146" s="282"/>
      <c r="K146" s="283"/>
      <c r="L146" s="283"/>
      <c r="M146" s="283"/>
      <c r="N146" s="283"/>
      <c r="O146" s="283"/>
      <c r="P146" s="283"/>
      <c r="Q146" s="283"/>
      <c r="R146" s="283"/>
      <c r="S146" s="283"/>
      <c r="T146" s="283"/>
      <c r="U146" s="283"/>
      <c r="V146" s="283"/>
      <c r="W146" s="283"/>
      <c r="X146" s="283"/>
      <c r="Y146" s="283"/>
      <c r="Z146" s="283"/>
      <c r="AA146" s="283"/>
      <c r="AB146" s="283"/>
      <c r="AC146" s="283"/>
      <c r="AD146" s="283"/>
    </row>
    <row r="147" spans="1:30" ht="15.75" customHeight="1">
      <c r="A147" s="211" t="s">
        <v>1572</v>
      </c>
      <c r="B147" s="260"/>
      <c r="C147" s="273" t="s">
        <v>6571</v>
      </c>
      <c r="D147" s="279"/>
      <c r="E147" s="279"/>
      <c r="F147" s="280" t="s">
        <v>6572</v>
      </c>
      <c r="G147" s="280">
        <v>2018</v>
      </c>
      <c r="H147" s="281" t="s">
        <v>6321</v>
      </c>
      <c r="I147" s="282"/>
      <c r="J147" s="282"/>
      <c r="K147" s="283"/>
      <c r="L147" s="283"/>
      <c r="M147" s="283"/>
      <c r="N147" s="283"/>
      <c r="O147" s="283"/>
      <c r="P147" s="283"/>
      <c r="Q147" s="283"/>
      <c r="R147" s="283"/>
      <c r="S147" s="283"/>
      <c r="T147" s="283"/>
      <c r="U147" s="283"/>
      <c r="V147" s="283"/>
      <c r="W147" s="283"/>
      <c r="X147" s="283"/>
      <c r="Y147" s="283"/>
      <c r="Z147" s="283"/>
      <c r="AA147" s="283"/>
      <c r="AB147" s="283"/>
      <c r="AC147" s="283"/>
      <c r="AD147" s="283"/>
    </row>
    <row r="148" spans="1:30" ht="15.75" customHeight="1">
      <c r="A148" s="211" t="s">
        <v>1572</v>
      </c>
      <c r="B148" s="260">
        <v>121</v>
      </c>
      <c r="C148" s="238" t="s">
        <v>6573</v>
      </c>
      <c r="D148" s="279"/>
      <c r="E148" s="279"/>
      <c r="F148" s="279">
        <v>43413</v>
      </c>
      <c r="G148" s="280">
        <v>2018</v>
      </c>
      <c r="H148" s="284" t="s">
        <v>6321</v>
      </c>
      <c r="I148" s="282"/>
      <c r="J148" s="282"/>
      <c r="K148" s="283"/>
      <c r="L148" s="283"/>
      <c r="M148" s="283"/>
      <c r="N148" s="283"/>
      <c r="O148" s="283"/>
      <c r="P148" s="283"/>
      <c r="Q148" s="283"/>
      <c r="R148" s="283"/>
      <c r="S148" s="283"/>
      <c r="T148" s="283"/>
      <c r="U148" s="283"/>
      <c r="V148" s="283"/>
      <c r="W148" s="283"/>
      <c r="X148" s="283"/>
      <c r="Y148" s="283"/>
      <c r="Z148" s="283"/>
      <c r="AA148" s="283"/>
      <c r="AB148" s="283"/>
      <c r="AC148" s="283"/>
      <c r="AD148" s="283"/>
    </row>
    <row r="149" spans="1:30" ht="15.75" customHeight="1">
      <c r="A149" s="211" t="s">
        <v>1572</v>
      </c>
      <c r="B149" s="270">
        <v>124</v>
      </c>
      <c r="C149" s="205" t="s">
        <v>6574</v>
      </c>
      <c r="D149" s="285"/>
      <c r="E149" s="285"/>
      <c r="F149" s="285">
        <v>43215</v>
      </c>
      <c r="G149" s="104">
        <v>2018</v>
      </c>
      <c r="H149" s="275" t="s">
        <v>6321</v>
      </c>
      <c r="I149" s="276"/>
      <c r="J149" s="276"/>
    </row>
    <row r="150" spans="1:30" ht="15.75" customHeight="1">
      <c r="A150" s="211" t="s">
        <v>1572</v>
      </c>
      <c r="B150" s="270"/>
      <c r="C150" s="286" t="s">
        <v>6575</v>
      </c>
      <c r="D150" s="285"/>
      <c r="E150" s="285"/>
      <c r="F150" s="104" t="s">
        <v>6576</v>
      </c>
      <c r="G150" s="104">
        <v>2018</v>
      </c>
      <c r="H150" s="275" t="s">
        <v>6321</v>
      </c>
      <c r="I150" s="276"/>
      <c r="J150" s="276"/>
    </row>
    <row r="151" spans="1:30" ht="15.75" customHeight="1">
      <c r="A151" s="211" t="s">
        <v>1572</v>
      </c>
      <c r="B151" s="260"/>
      <c r="C151" s="286" t="s">
        <v>6577</v>
      </c>
      <c r="D151" s="285"/>
      <c r="E151" s="285"/>
      <c r="F151" s="104" t="s">
        <v>6578</v>
      </c>
      <c r="G151" s="104">
        <v>2018</v>
      </c>
      <c r="H151" s="287" t="s">
        <v>6506</v>
      </c>
      <c r="I151" s="276"/>
      <c r="J151" s="276"/>
    </row>
    <row r="152" spans="1:30" ht="15.75" customHeight="1">
      <c r="A152" s="211" t="s">
        <v>1572</v>
      </c>
      <c r="B152" s="260"/>
      <c r="C152" s="286" t="s">
        <v>6579</v>
      </c>
      <c r="D152" s="285"/>
      <c r="E152" s="285"/>
      <c r="F152" s="273" t="s">
        <v>6580</v>
      </c>
      <c r="G152" s="104">
        <v>2018</v>
      </c>
      <c r="H152" s="287" t="s">
        <v>6433</v>
      </c>
      <c r="I152" s="276"/>
      <c r="J152" s="276"/>
    </row>
    <row r="153" spans="1:30" ht="15.75" customHeight="1">
      <c r="A153" s="211" t="s">
        <v>1572</v>
      </c>
      <c r="B153" s="260"/>
      <c r="C153" s="286" t="s">
        <v>6581</v>
      </c>
      <c r="D153" s="285"/>
      <c r="E153" s="285"/>
      <c r="F153" s="104" t="s">
        <v>6582</v>
      </c>
      <c r="G153" s="104">
        <v>2018</v>
      </c>
      <c r="H153" s="287" t="s">
        <v>6433</v>
      </c>
      <c r="I153" s="276"/>
      <c r="J153" s="276"/>
    </row>
    <row r="154" spans="1:30" ht="15.75" customHeight="1">
      <c r="A154" s="211" t="s">
        <v>1572</v>
      </c>
      <c r="B154" s="260"/>
      <c r="C154" s="286" t="s">
        <v>6583</v>
      </c>
      <c r="D154" s="285"/>
      <c r="E154" s="285"/>
      <c r="F154" s="104" t="s">
        <v>6584</v>
      </c>
      <c r="G154" s="104">
        <v>2018</v>
      </c>
      <c r="H154" s="287" t="s">
        <v>6321</v>
      </c>
      <c r="I154" s="276"/>
      <c r="J154" s="276"/>
    </row>
    <row r="155" spans="1:30" ht="15.75" customHeight="1">
      <c r="A155" s="211" t="s">
        <v>1572</v>
      </c>
      <c r="B155" s="270">
        <v>145</v>
      </c>
      <c r="C155" s="205" t="s">
        <v>6585</v>
      </c>
      <c r="D155" s="285"/>
      <c r="E155" s="285"/>
      <c r="F155" s="285">
        <v>42810</v>
      </c>
      <c r="G155" s="104">
        <v>2017</v>
      </c>
      <c r="H155" s="275" t="s">
        <v>6321</v>
      </c>
      <c r="I155" s="276"/>
      <c r="J155" s="276"/>
    </row>
    <row r="156" spans="1:30" ht="15.75" customHeight="1">
      <c r="A156" s="211" t="s">
        <v>1572</v>
      </c>
      <c r="B156" s="260">
        <v>146</v>
      </c>
      <c r="C156" s="205" t="s">
        <v>6586</v>
      </c>
      <c r="D156" s="285"/>
      <c r="E156" s="285"/>
      <c r="F156" s="285">
        <v>42872</v>
      </c>
      <c r="G156" s="104">
        <v>2017</v>
      </c>
      <c r="H156" s="275" t="s">
        <v>6433</v>
      </c>
      <c r="I156" s="276"/>
      <c r="J156" s="276"/>
    </row>
    <row r="157" spans="1:30" ht="15.75" customHeight="1">
      <c r="A157" s="211" t="s">
        <v>1572</v>
      </c>
      <c r="B157" s="260">
        <v>152</v>
      </c>
      <c r="C157" s="205" t="s">
        <v>6587</v>
      </c>
      <c r="D157" s="56"/>
      <c r="E157" s="56"/>
      <c r="F157" s="56" t="s">
        <v>6588</v>
      </c>
      <c r="G157" s="104">
        <v>2017</v>
      </c>
      <c r="H157" s="275" t="s">
        <v>6321</v>
      </c>
      <c r="I157" s="276"/>
      <c r="J157" s="276"/>
    </row>
    <row r="158" spans="1:30" ht="15.75" customHeight="1">
      <c r="A158" s="211" t="s">
        <v>1572</v>
      </c>
      <c r="B158" s="260">
        <v>122</v>
      </c>
      <c r="C158" s="205" t="s">
        <v>6589</v>
      </c>
      <c r="D158" s="285"/>
      <c r="E158" s="285"/>
      <c r="F158" s="285">
        <v>43007</v>
      </c>
      <c r="G158" s="104">
        <v>2017</v>
      </c>
      <c r="H158" s="275" t="s">
        <v>6321</v>
      </c>
      <c r="I158" s="276"/>
      <c r="J158" s="276"/>
    </row>
    <row r="159" spans="1:30" ht="15.75" customHeight="1">
      <c r="A159" s="211" t="s">
        <v>1572</v>
      </c>
      <c r="B159" s="270">
        <v>123</v>
      </c>
      <c r="C159" s="205" t="s">
        <v>6590</v>
      </c>
      <c r="D159" s="285"/>
      <c r="E159" s="285"/>
      <c r="F159" s="285">
        <v>42887</v>
      </c>
      <c r="G159" s="104">
        <v>2017</v>
      </c>
      <c r="H159" s="275" t="s">
        <v>6321</v>
      </c>
      <c r="I159" s="276"/>
      <c r="J159" s="276"/>
    </row>
    <row r="160" spans="1:30" ht="15.75" customHeight="1">
      <c r="A160" s="211" t="s">
        <v>1572</v>
      </c>
      <c r="B160" s="270"/>
      <c r="C160" s="286" t="s">
        <v>6591</v>
      </c>
      <c r="D160" s="285"/>
      <c r="E160" s="285"/>
      <c r="F160" s="104" t="s">
        <v>6592</v>
      </c>
      <c r="G160" s="104">
        <v>2017</v>
      </c>
      <c r="H160" s="287" t="s">
        <v>6321</v>
      </c>
      <c r="I160" s="276"/>
      <c r="J160" s="276"/>
    </row>
    <row r="161" spans="1:10" ht="15.75" customHeight="1">
      <c r="A161" s="211" t="s">
        <v>1572</v>
      </c>
      <c r="B161" s="260">
        <v>136</v>
      </c>
      <c r="C161" s="205" t="s">
        <v>6464</v>
      </c>
      <c r="D161" s="285"/>
      <c r="E161" s="285"/>
      <c r="F161" s="285">
        <v>42305</v>
      </c>
      <c r="G161" s="104">
        <v>2015</v>
      </c>
      <c r="H161" s="275" t="s">
        <v>6321</v>
      </c>
      <c r="I161" s="276"/>
      <c r="J161" s="276"/>
    </row>
    <row r="162" spans="1:10" ht="15.75" customHeight="1">
      <c r="A162" s="211" t="s">
        <v>1572</v>
      </c>
      <c r="B162" s="260">
        <v>151</v>
      </c>
      <c r="C162" s="205" t="s">
        <v>6593</v>
      </c>
      <c r="D162" s="285"/>
      <c r="E162" s="285"/>
      <c r="F162" s="285">
        <v>42954</v>
      </c>
      <c r="G162" s="104">
        <v>2017</v>
      </c>
      <c r="H162" s="275" t="s">
        <v>6321</v>
      </c>
      <c r="I162" s="276"/>
      <c r="J162" s="276"/>
    </row>
    <row r="163" spans="1:10" ht="15.75" customHeight="1">
      <c r="A163" s="211" t="s">
        <v>1572</v>
      </c>
      <c r="B163" s="260">
        <v>126</v>
      </c>
      <c r="C163" s="205" t="s">
        <v>6594</v>
      </c>
      <c r="D163" s="285"/>
      <c r="E163" s="285"/>
      <c r="F163" s="285">
        <v>42144</v>
      </c>
      <c r="G163" s="104">
        <v>2015</v>
      </c>
      <c r="H163" s="275" t="s">
        <v>6433</v>
      </c>
      <c r="I163" s="276"/>
      <c r="J163" s="276"/>
    </row>
    <row r="164" spans="1:10" ht="15.75" customHeight="1">
      <c r="A164" s="211" t="s">
        <v>1572</v>
      </c>
      <c r="B164" s="260">
        <v>131</v>
      </c>
      <c r="C164" s="205" t="s">
        <v>6595</v>
      </c>
      <c r="D164" s="285"/>
      <c r="E164" s="285"/>
      <c r="F164" s="285">
        <v>42249</v>
      </c>
      <c r="G164" s="104">
        <v>2015</v>
      </c>
      <c r="H164" s="275" t="s">
        <v>6433</v>
      </c>
      <c r="I164" s="276"/>
      <c r="J164" s="276"/>
    </row>
    <row r="165" spans="1:10" ht="15.75" customHeight="1">
      <c r="A165" s="211" t="s">
        <v>1572</v>
      </c>
      <c r="B165" s="270">
        <v>138</v>
      </c>
      <c r="C165" s="205" t="s">
        <v>6596</v>
      </c>
      <c r="D165" s="285"/>
      <c r="E165" s="285"/>
      <c r="F165" s="285">
        <v>41956</v>
      </c>
      <c r="G165" s="104">
        <v>2014</v>
      </c>
      <c r="H165" s="275" t="s">
        <v>6433</v>
      </c>
      <c r="I165" s="276"/>
      <c r="J165" s="276"/>
    </row>
    <row r="166" spans="1:10" ht="15.75" customHeight="1">
      <c r="A166" s="211" t="s">
        <v>1572</v>
      </c>
      <c r="B166" s="260">
        <v>127</v>
      </c>
      <c r="C166" s="205" t="s">
        <v>6597</v>
      </c>
      <c r="D166" s="285"/>
      <c r="E166" s="285"/>
      <c r="F166" s="285">
        <v>41764</v>
      </c>
      <c r="G166" s="104">
        <v>2014</v>
      </c>
      <c r="H166" s="275" t="s">
        <v>6506</v>
      </c>
      <c r="I166" s="276"/>
      <c r="J166" s="276"/>
    </row>
    <row r="167" spans="1:10" ht="15.75" customHeight="1">
      <c r="A167" s="211" t="s">
        <v>1572</v>
      </c>
      <c r="B167" s="270">
        <v>140</v>
      </c>
      <c r="C167" s="205" t="s">
        <v>6404</v>
      </c>
      <c r="D167" s="285"/>
      <c r="E167" s="285"/>
      <c r="F167" s="285">
        <v>41955</v>
      </c>
      <c r="G167" s="104">
        <v>2014</v>
      </c>
      <c r="H167" s="275" t="s">
        <v>6321</v>
      </c>
      <c r="I167" s="276"/>
      <c r="J167" s="276"/>
    </row>
    <row r="168" spans="1:10" ht="15.75" customHeight="1">
      <c r="A168" s="211" t="s">
        <v>1572</v>
      </c>
      <c r="B168" s="260">
        <v>141</v>
      </c>
      <c r="C168" s="205" t="s">
        <v>6598</v>
      </c>
      <c r="D168" s="285"/>
      <c r="E168" s="285"/>
      <c r="F168" s="285">
        <v>41889</v>
      </c>
      <c r="G168" s="104">
        <v>2014</v>
      </c>
      <c r="H168" s="275" t="s">
        <v>6433</v>
      </c>
      <c r="I168" s="276"/>
      <c r="J168" s="276"/>
    </row>
    <row r="169" spans="1:10" ht="15.75" customHeight="1">
      <c r="A169" s="211" t="s">
        <v>1572</v>
      </c>
      <c r="B169" s="270">
        <v>130</v>
      </c>
      <c r="C169" s="205" t="s">
        <v>6599</v>
      </c>
      <c r="D169" s="285"/>
      <c r="E169" s="285"/>
      <c r="F169" s="285">
        <v>41528</v>
      </c>
      <c r="G169" s="104">
        <v>2013</v>
      </c>
      <c r="H169" s="275" t="s">
        <v>6433</v>
      </c>
      <c r="I169" s="276"/>
      <c r="J169" s="276"/>
    </row>
    <row r="170" spans="1:10" ht="15.75" customHeight="1">
      <c r="A170" s="211" t="s">
        <v>1572</v>
      </c>
      <c r="B170" s="270">
        <v>128</v>
      </c>
      <c r="C170" s="205" t="s">
        <v>6600</v>
      </c>
      <c r="D170" s="285"/>
      <c r="E170" s="285"/>
      <c r="F170" s="285">
        <v>41591</v>
      </c>
      <c r="G170" s="104">
        <v>2013</v>
      </c>
      <c r="H170" s="275" t="s">
        <v>6321</v>
      </c>
      <c r="I170" s="276"/>
      <c r="J170" s="276"/>
    </row>
    <row r="171" spans="1:10" ht="15.75" customHeight="1">
      <c r="A171" s="211" t="s">
        <v>1572</v>
      </c>
      <c r="B171" s="260">
        <v>132</v>
      </c>
      <c r="C171" s="205" t="s">
        <v>6601</v>
      </c>
      <c r="D171" s="285"/>
      <c r="E171" s="285"/>
      <c r="F171" s="285">
        <v>41491</v>
      </c>
      <c r="G171" s="104">
        <v>2013</v>
      </c>
      <c r="H171" s="275" t="s">
        <v>6321</v>
      </c>
      <c r="I171" s="276"/>
      <c r="J171" s="276"/>
    </row>
    <row r="172" spans="1:10" ht="15.75" customHeight="1">
      <c r="A172" s="211" t="s">
        <v>1572</v>
      </c>
      <c r="B172" s="270">
        <v>133</v>
      </c>
      <c r="C172" s="205" t="s">
        <v>6602</v>
      </c>
      <c r="D172" s="285"/>
      <c r="E172" s="285"/>
      <c r="F172" s="285">
        <v>41597</v>
      </c>
      <c r="G172" s="104">
        <v>2013</v>
      </c>
      <c r="H172" s="275" t="s">
        <v>6321</v>
      </c>
      <c r="I172" s="276"/>
      <c r="J172" s="276"/>
    </row>
    <row r="173" spans="1:10" ht="15.75" customHeight="1">
      <c r="A173" s="211" t="s">
        <v>1572</v>
      </c>
      <c r="B173" s="270">
        <v>134</v>
      </c>
      <c r="C173" s="205" t="s">
        <v>6603</v>
      </c>
      <c r="D173" s="285"/>
      <c r="E173" s="285"/>
      <c r="F173" s="285">
        <v>41461</v>
      </c>
      <c r="G173" s="104">
        <v>2013</v>
      </c>
      <c r="H173" s="275" t="s">
        <v>6321</v>
      </c>
      <c r="I173" s="276"/>
      <c r="J173" s="276"/>
    </row>
    <row r="174" spans="1:10" ht="15.75" customHeight="1">
      <c r="A174" s="211" t="s">
        <v>1572</v>
      </c>
      <c r="B174" s="270">
        <v>135</v>
      </c>
      <c r="C174" s="205" t="s">
        <v>6604</v>
      </c>
      <c r="D174" s="285"/>
      <c r="E174" s="285"/>
      <c r="F174" s="285">
        <v>41631</v>
      </c>
      <c r="G174" s="104">
        <v>2013</v>
      </c>
      <c r="H174" s="275" t="s">
        <v>6321</v>
      </c>
      <c r="I174" s="276"/>
      <c r="J174" s="276"/>
    </row>
    <row r="175" spans="1:10" ht="15.75" customHeight="1">
      <c r="A175" s="211" t="s">
        <v>1572</v>
      </c>
      <c r="B175" s="270">
        <v>129</v>
      </c>
      <c r="C175" s="205" t="s">
        <v>6605</v>
      </c>
      <c r="D175" s="285"/>
      <c r="E175" s="285"/>
      <c r="F175" s="285">
        <v>41605</v>
      </c>
      <c r="G175" s="104">
        <v>2013</v>
      </c>
      <c r="H175" s="275" t="s">
        <v>6321</v>
      </c>
      <c r="I175" s="276"/>
      <c r="J175" s="276"/>
    </row>
    <row r="176" spans="1:10" ht="15.75" customHeight="1">
      <c r="A176" s="211" t="s">
        <v>1572</v>
      </c>
      <c r="B176" s="260">
        <v>137</v>
      </c>
      <c r="C176" s="205" t="s">
        <v>6606</v>
      </c>
      <c r="D176" s="285"/>
      <c r="E176" s="285"/>
      <c r="F176" s="285">
        <v>41542</v>
      </c>
      <c r="G176" s="104">
        <v>2013</v>
      </c>
      <c r="H176" s="275" t="s">
        <v>6433</v>
      </c>
      <c r="I176" s="276"/>
      <c r="J176" s="276"/>
    </row>
    <row r="177" spans="1:31" ht="15.75" customHeight="1">
      <c r="A177" s="211" t="s">
        <v>1572</v>
      </c>
      <c r="B177" s="270">
        <v>139</v>
      </c>
      <c r="C177" s="205" t="s">
        <v>6607</v>
      </c>
      <c r="D177" s="285"/>
      <c r="E177" s="285"/>
      <c r="F177" s="285">
        <v>41445</v>
      </c>
      <c r="G177" s="104">
        <v>2013</v>
      </c>
      <c r="H177" s="275" t="s">
        <v>6321</v>
      </c>
      <c r="I177" s="276"/>
      <c r="J177" s="276"/>
    </row>
    <row r="178" spans="1:31" ht="15.75" customHeight="1">
      <c r="A178" s="211" t="s">
        <v>1572</v>
      </c>
      <c r="B178" s="270">
        <v>143</v>
      </c>
      <c r="C178" s="205" t="s">
        <v>6608</v>
      </c>
      <c r="D178" s="285"/>
      <c r="E178" s="285"/>
      <c r="F178" s="285">
        <v>40993</v>
      </c>
      <c r="G178" s="104">
        <v>2012</v>
      </c>
      <c r="H178" s="275" t="s">
        <v>6321</v>
      </c>
      <c r="I178" s="276"/>
      <c r="J178" s="276"/>
    </row>
    <row r="179" spans="1:31" ht="15.75" customHeight="1">
      <c r="A179" s="211" t="s">
        <v>1572</v>
      </c>
      <c r="B179" s="270">
        <v>144</v>
      </c>
      <c r="C179" s="205" t="s">
        <v>6609</v>
      </c>
      <c r="D179" s="285"/>
      <c r="E179" s="285"/>
      <c r="F179" s="285">
        <v>41183</v>
      </c>
      <c r="G179" s="104">
        <v>2012</v>
      </c>
      <c r="H179" s="275" t="s">
        <v>6433</v>
      </c>
      <c r="I179" s="276"/>
      <c r="J179" s="276"/>
    </row>
    <row r="180" spans="1:31" ht="15.75" customHeight="1">
      <c r="A180" s="211" t="s">
        <v>1572</v>
      </c>
      <c r="B180" s="270">
        <v>149</v>
      </c>
      <c r="C180" s="205" t="s">
        <v>6610</v>
      </c>
      <c r="D180" s="285"/>
      <c r="E180" s="285"/>
      <c r="F180" s="285">
        <v>40544</v>
      </c>
      <c r="G180" s="104">
        <v>2011</v>
      </c>
      <c r="H180" s="275" t="s">
        <v>6433</v>
      </c>
      <c r="I180" s="276"/>
      <c r="J180" s="276"/>
    </row>
    <row r="181" spans="1:31" ht="15.75" customHeight="1">
      <c r="A181" s="211" t="s">
        <v>1572</v>
      </c>
      <c r="B181" s="260">
        <v>147</v>
      </c>
      <c r="C181" s="205" t="s">
        <v>6611</v>
      </c>
      <c r="D181" s="285"/>
      <c r="E181" s="285"/>
      <c r="F181" s="285">
        <v>40451</v>
      </c>
      <c r="G181" s="104">
        <v>2010</v>
      </c>
      <c r="H181" s="275" t="s">
        <v>6321</v>
      </c>
      <c r="I181" s="276"/>
      <c r="J181" s="276"/>
    </row>
    <row r="182" spans="1:31" ht="15.75" customHeight="1">
      <c r="A182" s="211" t="s">
        <v>1572</v>
      </c>
      <c r="B182" s="270">
        <v>148</v>
      </c>
      <c r="C182" s="205" t="s">
        <v>6612</v>
      </c>
      <c r="D182" s="285"/>
      <c r="E182" s="285"/>
      <c r="F182" s="285">
        <v>40179</v>
      </c>
      <c r="G182" s="104">
        <v>2010</v>
      </c>
      <c r="H182" s="275" t="s">
        <v>6433</v>
      </c>
      <c r="I182" s="276"/>
      <c r="J182" s="276"/>
    </row>
    <row r="183" spans="1:31" ht="15.75" customHeight="1">
      <c r="A183" s="211" t="s">
        <v>1572</v>
      </c>
      <c r="B183" s="260">
        <v>142</v>
      </c>
      <c r="C183" s="205" t="s">
        <v>6613</v>
      </c>
      <c r="D183" s="285"/>
      <c r="E183" s="285"/>
      <c r="F183" s="285">
        <v>39814</v>
      </c>
      <c r="G183" s="104">
        <v>2009</v>
      </c>
      <c r="H183" s="275" t="s">
        <v>6433</v>
      </c>
      <c r="I183" s="276"/>
      <c r="J183" s="276"/>
    </row>
    <row r="184" spans="1:31" ht="15.75" customHeight="1">
      <c r="A184" s="211" t="s">
        <v>5969</v>
      </c>
      <c r="B184" s="255">
        <v>153</v>
      </c>
      <c r="C184" s="77" t="s">
        <v>6614</v>
      </c>
      <c r="D184" s="288"/>
      <c r="E184" s="288"/>
      <c r="F184" s="288" t="s">
        <v>6615</v>
      </c>
      <c r="G184" s="257">
        <v>2021</v>
      </c>
      <c r="H184" s="289" t="s">
        <v>6350</v>
      </c>
      <c r="I184" s="263"/>
      <c r="J184" s="263"/>
      <c r="K184" s="264"/>
      <c r="L184" s="264"/>
      <c r="M184" s="264"/>
      <c r="N184" s="264"/>
      <c r="O184" s="264"/>
      <c r="P184" s="264"/>
      <c r="Q184" s="264"/>
      <c r="R184" s="264"/>
      <c r="S184" s="264"/>
      <c r="T184" s="264"/>
      <c r="U184" s="264"/>
      <c r="V184" s="264"/>
      <c r="W184" s="264"/>
      <c r="X184" s="264"/>
      <c r="Y184" s="264"/>
      <c r="Z184" s="264"/>
      <c r="AA184" s="264"/>
      <c r="AB184" s="264"/>
      <c r="AC184" s="264"/>
      <c r="AD184" s="264"/>
      <c r="AE184" s="265"/>
    </row>
    <row r="185" spans="1:31" ht="15.75" customHeight="1">
      <c r="A185" s="211" t="s">
        <v>5969</v>
      </c>
      <c r="B185" s="270">
        <v>154</v>
      </c>
      <c r="C185" s="290" t="s">
        <v>6616</v>
      </c>
      <c r="D185" s="291"/>
      <c r="E185" s="291"/>
      <c r="F185" s="291">
        <v>44329</v>
      </c>
      <c r="G185" s="292">
        <v>2021</v>
      </c>
      <c r="H185" s="293" t="s">
        <v>6350</v>
      </c>
      <c r="I185" s="294"/>
      <c r="J185" s="294"/>
      <c r="K185" s="283"/>
      <c r="L185" s="283"/>
      <c r="M185" s="283"/>
      <c r="N185" s="283"/>
      <c r="O185" s="283"/>
      <c r="P185" s="283"/>
      <c r="Q185" s="283"/>
      <c r="R185" s="283"/>
      <c r="S185" s="283"/>
      <c r="T185" s="283"/>
      <c r="U185" s="283"/>
      <c r="V185" s="283"/>
      <c r="W185" s="283"/>
      <c r="X185" s="283"/>
      <c r="Y185" s="283"/>
      <c r="Z185" s="283"/>
      <c r="AA185" s="283"/>
      <c r="AB185" s="283"/>
      <c r="AC185" s="283"/>
      <c r="AD185" s="283"/>
    </row>
    <row r="186" spans="1:31" ht="15.75" customHeight="1">
      <c r="A186" s="211" t="s">
        <v>5969</v>
      </c>
      <c r="B186" s="270">
        <v>155</v>
      </c>
      <c r="C186" s="290" t="s">
        <v>6617</v>
      </c>
      <c r="D186" s="295"/>
      <c r="E186" s="295"/>
      <c r="F186" s="295" t="s">
        <v>6618</v>
      </c>
      <c r="G186" s="292">
        <v>2021</v>
      </c>
      <c r="H186" s="293" t="s">
        <v>6433</v>
      </c>
      <c r="I186" s="294"/>
      <c r="J186" s="294"/>
      <c r="K186" s="283"/>
      <c r="L186" s="283"/>
      <c r="M186" s="283"/>
      <c r="N186" s="283"/>
      <c r="O186" s="283"/>
      <c r="P186" s="283"/>
      <c r="Q186" s="283"/>
      <c r="R186" s="283"/>
      <c r="S186" s="283"/>
      <c r="T186" s="283"/>
      <c r="U186" s="283"/>
      <c r="V186" s="283"/>
      <c r="W186" s="283"/>
      <c r="X186" s="283"/>
      <c r="Y186" s="283"/>
      <c r="Z186" s="283"/>
      <c r="AA186" s="283"/>
      <c r="AB186" s="283"/>
      <c r="AC186" s="283"/>
      <c r="AD186" s="283"/>
    </row>
    <row r="187" spans="1:31" ht="15.75" customHeight="1">
      <c r="A187" s="211" t="s">
        <v>5969</v>
      </c>
      <c r="B187" s="260">
        <v>156</v>
      </c>
      <c r="C187" s="214" t="s">
        <v>6619</v>
      </c>
      <c r="D187" s="279"/>
      <c r="E187" s="279"/>
      <c r="F187" s="279">
        <v>44057</v>
      </c>
      <c r="G187" s="280">
        <v>2020</v>
      </c>
      <c r="H187" s="296" t="s">
        <v>6321</v>
      </c>
      <c r="I187" s="297"/>
      <c r="J187" s="297"/>
      <c r="K187" s="283"/>
      <c r="L187" s="283"/>
      <c r="M187" s="283"/>
      <c r="N187" s="283"/>
      <c r="O187" s="283"/>
      <c r="P187" s="283"/>
      <c r="Q187" s="283"/>
      <c r="R187" s="283"/>
      <c r="S187" s="283"/>
      <c r="T187" s="283"/>
      <c r="U187" s="283"/>
      <c r="V187" s="283"/>
      <c r="W187" s="283"/>
      <c r="X187" s="283"/>
      <c r="Y187" s="283"/>
      <c r="Z187" s="283"/>
      <c r="AA187" s="283"/>
      <c r="AB187" s="283"/>
      <c r="AC187" s="283"/>
      <c r="AD187" s="283"/>
    </row>
    <row r="188" spans="1:31" ht="15.75" customHeight="1">
      <c r="A188" s="211" t="s">
        <v>5969</v>
      </c>
      <c r="B188" s="260">
        <v>157</v>
      </c>
      <c r="C188" s="220" t="s">
        <v>6620</v>
      </c>
      <c r="D188" s="285"/>
      <c r="E188" s="285"/>
      <c r="F188" s="285">
        <v>43677</v>
      </c>
      <c r="G188" s="104">
        <v>2019</v>
      </c>
      <c r="H188" s="271" t="s">
        <v>6321</v>
      </c>
      <c r="I188" s="272"/>
      <c r="J188" s="272"/>
    </row>
    <row r="189" spans="1:31" ht="15.75" customHeight="1">
      <c r="A189" s="211" t="s">
        <v>5969</v>
      </c>
      <c r="B189" s="270">
        <v>158</v>
      </c>
      <c r="C189" s="220" t="s">
        <v>6621</v>
      </c>
      <c r="D189" s="285"/>
      <c r="E189" s="285"/>
      <c r="F189" s="285">
        <v>43603</v>
      </c>
      <c r="G189" s="104">
        <v>2019</v>
      </c>
      <c r="H189" s="271" t="s">
        <v>6321</v>
      </c>
      <c r="I189" s="272"/>
      <c r="J189" s="272"/>
    </row>
    <row r="190" spans="1:31" ht="15.75" customHeight="1">
      <c r="A190" s="211" t="s">
        <v>5969</v>
      </c>
      <c r="B190" s="270">
        <v>159</v>
      </c>
      <c r="C190" s="220" t="s">
        <v>6622</v>
      </c>
      <c r="D190" s="285"/>
      <c r="E190" s="285"/>
      <c r="F190" s="285">
        <v>43720</v>
      </c>
      <c r="G190" s="104">
        <v>2019</v>
      </c>
      <c r="H190" s="271" t="s">
        <v>6433</v>
      </c>
      <c r="I190" s="272"/>
      <c r="J190" s="272"/>
    </row>
    <row r="191" spans="1:31" ht="15.75" customHeight="1">
      <c r="A191" s="211" t="s">
        <v>5969</v>
      </c>
      <c r="B191" s="270">
        <v>160</v>
      </c>
      <c r="C191" s="220" t="s">
        <v>6623</v>
      </c>
      <c r="D191" s="285"/>
      <c r="E191" s="285"/>
      <c r="F191" s="285">
        <v>43674</v>
      </c>
      <c r="G191" s="104">
        <v>2019</v>
      </c>
      <c r="H191" s="271" t="s">
        <v>6321</v>
      </c>
      <c r="I191" s="272"/>
      <c r="J191" s="272"/>
    </row>
    <row r="192" spans="1:31" ht="15.75" customHeight="1">
      <c r="A192" s="211" t="s">
        <v>5969</v>
      </c>
      <c r="B192" s="260">
        <v>161</v>
      </c>
      <c r="C192" s="220" t="s">
        <v>6624</v>
      </c>
      <c r="D192" s="285"/>
      <c r="E192" s="285"/>
      <c r="F192" s="285">
        <v>43726</v>
      </c>
      <c r="G192" s="104">
        <v>2019</v>
      </c>
      <c r="H192" s="271" t="s">
        <v>6321</v>
      </c>
      <c r="I192" s="272"/>
      <c r="J192" s="272"/>
    </row>
    <row r="193" spans="1:10" ht="15.75" customHeight="1">
      <c r="A193" s="211" t="s">
        <v>5969</v>
      </c>
      <c r="B193" s="260">
        <v>162</v>
      </c>
      <c r="C193" s="220" t="s">
        <v>6625</v>
      </c>
      <c r="D193" s="285"/>
      <c r="E193" s="285"/>
      <c r="F193" s="285">
        <v>43699</v>
      </c>
      <c r="G193" s="104">
        <v>2019</v>
      </c>
      <c r="H193" s="271" t="s">
        <v>6321</v>
      </c>
      <c r="I193" s="272"/>
      <c r="J193" s="272"/>
    </row>
    <row r="194" spans="1:10" ht="15.75" customHeight="1">
      <c r="A194" s="211" t="s">
        <v>5969</v>
      </c>
      <c r="B194" s="270">
        <v>163</v>
      </c>
      <c r="C194" s="220" t="s">
        <v>6626</v>
      </c>
      <c r="D194" s="285"/>
      <c r="E194" s="285"/>
      <c r="F194" s="285">
        <v>43635</v>
      </c>
      <c r="G194" s="104">
        <v>2019</v>
      </c>
      <c r="H194" s="271" t="s">
        <v>6321</v>
      </c>
      <c r="I194" s="272"/>
      <c r="J194" s="272"/>
    </row>
    <row r="195" spans="1:10" ht="15.75" customHeight="1">
      <c r="A195" s="211" t="s">
        <v>5969</v>
      </c>
      <c r="B195" s="270">
        <v>164</v>
      </c>
      <c r="C195" s="205" t="s">
        <v>6627</v>
      </c>
      <c r="D195" s="285"/>
      <c r="E195" s="285"/>
      <c r="F195" s="285">
        <v>43227</v>
      </c>
      <c r="G195" s="104">
        <v>2018</v>
      </c>
      <c r="H195" s="271" t="s">
        <v>6321</v>
      </c>
      <c r="I195" s="272"/>
      <c r="J195" s="272"/>
    </row>
    <row r="196" spans="1:10" ht="15.75" customHeight="1">
      <c r="A196" s="211" t="s">
        <v>5969</v>
      </c>
      <c r="B196" s="270">
        <v>165</v>
      </c>
      <c r="C196" s="205" t="s">
        <v>6628</v>
      </c>
      <c r="D196" s="285"/>
      <c r="E196" s="285"/>
      <c r="F196" s="285">
        <v>43300</v>
      </c>
      <c r="G196" s="104">
        <v>2018</v>
      </c>
      <c r="H196" s="271" t="s">
        <v>6321</v>
      </c>
      <c r="I196" s="272"/>
      <c r="J196" s="272"/>
    </row>
    <row r="197" spans="1:10" ht="15.75" customHeight="1">
      <c r="A197" s="211" t="s">
        <v>5969</v>
      </c>
      <c r="B197" s="260">
        <v>166</v>
      </c>
      <c r="C197" s="205" t="s">
        <v>6629</v>
      </c>
      <c r="D197" s="285"/>
      <c r="E197" s="285"/>
      <c r="F197" s="285">
        <v>43315</v>
      </c>
      <c r="G197" s="104">
        <v>2018</v>
      </c>
      <c r="H197" s="271" t="s">
        <v>6321</v>
      </c>
      <c r="I197" s="272"/>
      <c r="J197" s="272"/>
    </row>
    <row r="198" spans="1:10" ht="15.75" customHeight="1">
      <c r="A198" s="211" t="s">
        <v>5969</v>
      </c>
      <c r="B198" s="260">
        <v>167</v>
      </c>
      <c r="C198" s="205" t="s">
        <v>6630</v>
      </c>
      <c r="D198" s="285"/>
      <c r="E198" s="285"/>
      <c r="F198" s="285">
        <v>43392</v>
      </c>
      <c r="G198" s="104">
        <v>2018</v>
      </c>
      <c r="H198" s="271" t="s">
        <v>6321</v>
      </c>
      <c r="I198" s="272"/>
      <c r="J198" s="272"/>
    </row>
    <row r="199" spans="1:10" ht="15.75" customHeight="1">
      <c r="A199" s="211" t="s">
        <v>5969</v>
      </c>
      <c r="B199" s="270">
        <v>168</v>
      </c>
      <c r="C199" s="220" t="s">
        <v>6631</v>
      </c>
      <c r="D199" s="274"/>
      <c r="E199" s="274"/>
      <c r="F199" s="274">
        <v>42979</v>
      </c>
      <c r="G199" s="221">
        <v>2017</v>
      </c>
      <c r="H199" s="271" t="s">
        <v>6321</v>
      </c>
      <c r="I199" s="272"/>
      <c r="J199" s="272"/>
    </row>
    <row r="200" spans="1:10" ht="15.75" customHeight="1">
      <c r="A200" s="211" t="s">
        <v>5969</v>
      </c>
      <c r="B200" s="270">
        <v>169</v>
      </c>
      <c r="C200" s="220" t="s">
        <v>6632</v>
      </c>
      <c r="D200" s="274"/>
      <c r="E200" s="274"/>
      <c r="F200" s="274">
        <v>42969</v>
      </c>
      <c r="G200" s="221">
        <v>2017</v>
      </c>
      <c r="H200" s="271" t="s">
        <v>6433</v>
      </c>
      <c r="I200" s="272"/>
      <c r="J200" s="272"/>
    </row>
    <row r="201" spans="1:10" ht="15.75" customHeight="1">
      <c r="A201" s="211" t="s">
        <v>5969</v>
      </c>
      <c r="B201" s="270">
        <v>170</v>
      </c>
      <c r="C201" s="220" t="s">
        <v>6633</v>
      </c>
      <c r="D201" s="274"/>
      <c r="E201" s="274"/>
      <c r="F201" s="274">
        <v>43052</v>
      </c>
      <c r="G201" s="221">
        <v>2017</v>
      </c>
      <c r="H201" s="271" t="s">
        <v>6506</v>
      </c>
      <c r="I201" s="272"/>
      <c r="J201" s="272"/>
    </row>
    <row r="202" spans="1:10" ht="15.75" customHeight="1">
      <c r="A202" s="211" t="s">
        <v>5969</v>
      </c>
      <c r="B202" s="260">
        <v>171</v>
      </c>
      <c r="C202" s="220" t="s">
        <v>6634</v>
      </c>
      <c r="D202" s="274"/>
      <c r="E202" s="274"/>
      <c r="F202" s="274">
        <v>43027</v>
      </c>
      <c r="G202" s="221">
        <v>2017</v>
      </c>
      <c r="H202" s="271" t="s">
        <v>6321</v>
      </c>
      <c r="I202" s="272"/>
      <c r="J202" s="272"/>
    </row>
    <row r="203" spans="1:10" ht="15.75" customHeight="1">
      <c r="A203" s="211" t="s">
        <v>5969</v>
      </c>
      <c r="B203" s="260">
        <v>172</v>
      </c>
      <c r="C203" s="220" t="s">
        <v>6635</v>
      </c>
      <c r="D203" s="274"/>
      <c r="E203" s="274"/>
      <c r="F203" s="274">
        <v>42860</v>
      </c>
      <c r="G203" s="221">
        <v>2017</v>
      </c>
      <c r="H203" s="271" t="s">
        <v>6321</v>
      </c>
      <c r="I203" s="272"/>
      <c r="J203" s="272"/>
    </row>
    <row r="204" spans="1:10" ht="15.75" customHeight="1">
      <c r="A204" s="211" t="s">
        <v>5969</v>
      </c>
      <c r="B204" s="270">
        <v>173</v>
      </c>
      <c r="C204" s="220" t="s">
        <v>6636</v>
      </c>
      <c r="D204" s="274"/>
      <c r="E204" s="274"/>
      <c r="F204" s="274">
        <v>42584</v>
      </c>
      <c r="G204" s="221">
        <v>2016</v>
      </c>
      <c r="H204" s="271" t="s">
        <v>6321</v>
      </c>
      <c r="I204" s="272"/>
      <c r="J204" s="272"/>
    </row>
    <row r="205" spans="1:10" ht="15.75" customHeight="1">
      <c r="A205" s="211" t="s">
        <v>5969</v>
      </c>
      <c r="B205" s="270">
        <v>174</v>
      </c>
      <c r="C205" s="220" t="s">
        <v>6438</v>
      </c>
      <c r="D205" s="274"/>
      <c r="E205" s="274"/>
      <c r="F205" s="274">
        <v>42634</v>
      </c>
      <c r="G205" s="221">
        <v>2016</v>
      </c>
      <c r="H205" s="271" t="s">
        <v>6321</v>
      </c>
      <c r="I205" s="272"/>
      <c r="J205" s="272"/>
    </row>
    <row r="206" spans="1:10" ht="15.75" customHeight="1">
      <c r="A206" s="211" t="s">
        <v>5969</v>
      </c>
      <c r="B206" s="270">
        <v>175</v>
      </c>
      <c r="C206" s="220" t="s">
        <v>6637</v>
      </c>
      <c r="D206" s="274"/>
      <c r="E206" s="274"/>
      <c r="F206" s="274">
        <v>42667</v>
      </c>
      <c r="G206" s="221">
        <v>2016</v>
      </c>
      <c r="H206" s="271" t="s">
        <v>6506</v>
      </c>
      <c r="I206" s="272"/>
      <c r="J206" s="272"/>
    </row>
    <row r="207" spans="1:10" ht="15.75" customHeight="1">
      <c r="A207" s="211" t="s">
        <v>5969</v>
      </c>
      <c r="B207" s="260">
        <v>176</v>
      </c>
      <c r="C207" s="220" t="s">
        <v>6638</v>
      </c>
      <c r="D207" s="274"/>
      <c r="E207" s="274"/>
      <c r="F207" s="274">
        <v>42154</v>
      </c>
      <c r="G207" s="221">
        <v>2015</v>
      </c>
      <c r="H207" s="271" t="s">
        <v>6321</v>
      </c>
      <c r="I207" s="272"/>
      <c r="J207" s="272"/>
    </row>
    <row r="208" spans="1:10" ht="15.75" customHeight="1">
      <c r="A208" s="211" t="s">
        <v>5969</v>
      </c>
      <c r="B208" s="260">
        <v>177</v>
      </c>
      <c r="C208" s="220" t="s">
        <v>6639</v>
      </c>
      <c r="D208" s="274"/>
      <c r="E208" s="274"/>
      <c r="F208" s="274">
        <v>42200</v>
      </c>
      <c r="G208" s="221">
        <v>2015</v>
      </c>
      <c r="H208" s="271" t="s">
        <v>6433</v>
      </c>
      <c r="I208" s="272"/>
      <c r="J208" s="272"/>
    </row>
    <row r="209" spans="1:30" ht="15.75" customHeight="1">
      <c r="A209" s="211" t="s">
        <v>5969</v>
      </c>
      <c r="B209" s="270">
        <v>178</v>
      </c>
      <c r="C209" s="220" t="s">
        <v>6640</v>
      </c>
      <c r="D209" s="274"/>
      <c r="E209" s="274"/>
      <c r="F209" s="274">
        <v>42221</v>
      </c>
      <c r="G209" s="221">
        <v>2015</v>
      </c>
      <c r="H209" s="271" t="s">
        <v>6321</v>
      </c>
      <c r="I209" s="272"/>
      <c r="J209" s="272"/>
    </row>
    <row r="210" spans="1:30" ht="15.75" customHeight="1">
      <c r="A210" s="211" t="s">
        <v>5969</v>
      </c>
      <c r="B210" s="270">
        <v>179</v>
      </c>
      <c r="C210" s="220" t="s">
        <v>6641</v>
      </c>
      <c r="D210" s="274"/>
      <c r="E210" s="274"/>
      <c r="F210" s="274">
        <v>42271</v>
      </c>
      <c r="G210" s="221">
        <v>2015</v>
      </c>
      <c r="H210" s="271" t="s">
        <v>6321</v>
      </c>
      <c r="I210" s="272"/>
      <c r="J210" s="272"/>
    </row>
    <row r="211" spans="1:30" ht="15.75" customHeight="1">
      <c r="A211" s="211" t="s">
        <v>5969</v>
      </c>
      <c r="B211" s="270">
        <v>180</v>
      </c>
      <c r="C211" s="220" t="s">
        <v>6642</v>
      </c>
      <c r="D211" s="274"/>
      <c r="E211" s="274"/>
      <c r="F211" s="274">
        <v>42305</v>
      </c>
      <c r="G211" s="221">
        <v>2015</v>
      </c>
      <c r="H211" s="271" t="s">
        <v>6321</v>
      </c>
      <c r="I211" s="272"/>
      <c r="J211" s="272"/>
    </row>
    <row r="212" spans="1:30" ht="15.75" customHeight="1">
      <c r="A212" s="211" t="s">
        <v>5969</v>
      </c>
      <c r="B212" s="260">
        <v>181</v>
      </c>
      <c r="C212" s="220" t="s">
        <v>6641</v>
      </c>
      <c r="D212" s="274"/>
      <c r="E212" s="274"/>
      <c r="F212" s="274">
        <v>42271</v>
      </c>
      <c r="G212" s="221">
        <v>2015</v>
      </c>
      <c r="H212" s="271" t="s">
        <v>6321</v>
      </c>
      <c r="I212" s="272"/>
      <c r="J212" s="272"/>
    </row>
    <row r="213" spans="1:30" ht="15.75" customHeight="1">
      <c r="A213" s="211" t="s">
        <v>5969</v>
      </c>
      <c r="B213" s="260">
        <v>182</v>
      </c>
      <c r="C213" s="220" t="s">
        <v>6643</v>
      </c>
      <c r="D213" s="274"/>
      <c r="E213" s="274"/>
      <c r="F213" s="274">
        <v>42103</v>
      </c>
      <c r="G213" s="221">
        <v>2015</v>
      </c>
      <c r="H213" s="271" t="s">
        <v>6321</v>
      </c>
      <c r="I213" s="272"/>
      <c r="J213" s="272"/>
    </row>
    <row r="214" spans="1:30" ht="15.75" customHeight="1">
      <c r="A214" s="211" t="s">
        <v>5969</v>
      </c>
      <c r="B214" s="270">
        <v>183</v>
      </c>
      <c r="C214" s="220" t="s">
        <v>6644</v>
      </c>
      <c r="D214" s="274"/>
      <c r="E214" s="274"/>
      <c r="F214" s="274">
        <v>41878</v>
      </c>
      <c r="G214" s="221">
        <v>2014</v>
      </c>
      <c r="H214" s="271" t="s">
        <v>6433</v>
      </c>
      <c r="I214" s="272"/>
      <c r="J214" s="272"/>
    </row>
    <row r="215" spans="1:30" ht="15.75" customHeight="1">
      <c r="A215" s="211" t="s">
        <v>5969</v>
      </c>
      <c r="B215" s="270">
        <v>184</v>
      </c>
      <c r="C215" s="220" t="s">
        <v>6645</v>
      </c>
      <c r="D215" s="274"/>
      <c r="E215" s="274"/>
      <c r="F215" s="274">
        <v>41935</v>
      </c>
      <c r="G215" s="221">
        <v>2014</v>
      </c>
      <c r="H215" s="271" t="s">
        <v>6506</v>
      </c>
      <c r="I215" s="272"/>
      <c r="J215" s="272"/>
    </row>
    <row r="216" spans="1:30" ht="15.75" customHeight="1">
      <c r="A216" s="211" t="s">
        <v>5969</v>
      </c>
      <c r="B216" s="270">
        <v>185</v>
      </c>
      <c r="C216" s="220" t="s">
        <v>6646</v>
      </c>
      <c r="D216" s="274"/>
      <c r="E216" s="274"/>
      <c r="F216" s="274">
        <v>41872</v>
      </c>
      <c r="G216" s="221">
        <v>2014</v>
      </c>
      <c r="H216" s="271" t="s">
        <v>6321</v>
      </c>
      <c r="I216" s="272"/>
      <c r="J216" s="272"/>
    </row>
    <row r="217" spans="1:30" ht="15.75" customHeight="1">
      <c r="A217" s="211" t="s">
        <v>5969</v>
      </c>
      <c r="B217" s="260">
        <v>186</v>
      </c>
      <c r="C217" s="220" t="s">
        <v>6647</v>
      </c>
      <c r="D217" s="274"/>
      <c r="E217" s="274"/>
      <c r="F217" s="274">
        <v>41913</v>
      </c>
      <c r="G217" s="221">
        <v>2014</v>
      </c>
      <c r="H217" s="271" t="s">
        <v>6321</v>
      </c>
      <c r="I217" s="272"/>
      <c r="J217" s="272"/>
    </row>
    <row r="218" spans="1:30" ht="15.75" customHeight="1">
      <c r="A218" s="211" t="s">
        <v>5969</v>
      </c>
      <c r="B218" s="260">
        <v>187</v>
      </c>
      <c r="C218" s="220" t="s">
        <v>6643</v>
      </c>
      <c r="D218" s="274"/>
      <c r="E218" s="274"/>
      <c r="F218" s="274">
        <v>41766</v>
      </c>
      <c r="G218" s="221">
        <v>2014</v>
      </c>
      <c r="H218" s="271" t="s">
        <v>6321</v>
      </c>
      <c r="I218" s="272"/>
      <c r="J218" s="272"/>
    </row>
    <row r="219" spans="1:30" ht="15.75" customHeight="1">
      <c r="A219" s="211" t="s">
        <v>5969</v>
      </c>
      <c r="B219" s="270">
        <v>188</v>
      </c>
      <c r="C219" s="220" t="s">
        <v>6648</v>
      </c>
      <c r="D219" s="274"/>
      <c r="E219" s="274"/>
      <c r="F219" s="274">
        <v>41347</v>
      </c>
      <c r="G219" s="221">
        <v>2013</v>
      </c>
      <c r="H219" s="271" t="s">
        <v>6321</v>
      </c>
      <c r="I219" s="272"/>
      <c r="J219" s="272"/>
    </row>
    <row r="220" spans="1:30" ht="15.75" customHeight="1">
      <c r="A220" s="211" t="s">
        <v>5969</v>
      </c>
      <c r="B220" s="270">
        <v>189</v>
      </c>
      <c r="C220" s="220" t="s">
        <v>6649</v>
      </c>
      <c r="D220" s="274"/>
      <c r="E220" s="274"/>
      <c r="F220" s="274">
        <v>41358</v>
      </c>
      <c r="G220" s="221">
        <v>2013</v>
      </c>
      <c r="H220" s="271" t="s">
        <v>6321</v>
      </c>
      <c r="I220" s="272"/>
      <c r="J220" s="272"/>
    </row>
    <row r="221" spans="1:30" ht="15.75" customHeight="1">
      <c r="A221" s="211" t="s">
        <v>5969</v>
      </c>
      <c r="B221" s="270">
        <v>190</v>
      </c>
      <c r="C221" s="220" t="s">
        <v>6650</v>
      </c>
      <c r="D221" s="274"/>
      <c r="E221" s="274"/>
      <c r="F221" s="274">
        <v>41529</v>
      </c>
      <c r="G221" s="221">
        <v>2013</v>
      </c>
      <c r="H221" s="271" t="s">
        <v>6506</v>
      </c>
      <c r="I221" s="272"/>
      <c r="J221" s="272"/>
    </row>
    <row r="222" spans="1:30" ht="15.75" customHeight="1">
      <c r="A222" s="211" t="s">
        <v>5969</v>
      </c>
      <c r="B222" s="260">
        <v>191</v>
      </c>
      <c r="C222" s="220" t="s">
        <v>6651</v>
      </c>
      <c r="D222" s="274"/>
      <c r="E222" s="274"/>
      <c r="F222" s="274">
        <v>41528</v>
      </c>
      <c r="G222" s="221">
        <v>2013</v>
      </c>
      <c r="H222" s="271" t="s">
        <v>6433</v>
      </c>
      <c r="I222" s="272"/>
      <c r="J222" s="272"/>
    </row>
    <row r="223" spans="1:30" ht="15.75" customHeight="1">
      <c r="A223" s="197" t="s">
        <v>1995</v>
      </c>
      <c r="B223" s="260">
        <v>192</v>
      </c>
      <c r="C223" s="199" t="s">
        <v>6652</v>
      </c>
      <c r="D223" s="298"/>
      <c r="E223" s="298"/>
      <c r="F223" s="298">
        <v>41661</v>
      </c>
      <c r="G223" s="200">
        <v>2014</v>
      </c>
      <c r="H223" s="299" t="s">
        <v>6433</v>
      </c>
      <c r="I223" s="300"/>
      <c r="J223" s="300"/>
      <c r="K223" s="264"/>
      <c r="L223" s="264"/>
      <c r="M223" s="264"/>
      <c r="N223" s="264"/>
      <c r="O223" s="264"/>
      <c r="P223" s="264"/>
      <c r="Q223" s="264"/>
      <c r="R223" s="264"/>
      <c r="S223" s="264"/>
      <c r="T223" s="264"/>
      <c r="U223" s="264"/>
      <c r="V223" s="264"/>
      <c r="W223" s="264"/>
      <c r="X223" s="264"/>
      <c r="Y223" s="264"/>
      <c r="Z223" s="264"/>
      <c r="AA223" s="264"/>
      <c r="AB223" s="264"/>
      <c r="AC223" s="264"/>
      <c r="AD223" s="264"/>
    </row>
    <row r="224" spans="1:30" ht="15.75" customHeight="1">
      <c r="A224" s="197" t="s">
        <v>1995</v>
      </c>
      <c r="B224" s="270">
        <v>193</v>
      </c>
      <c r="C224" s="205" t="s">
        <v>6653</v>
      </c>
      <c r="D224" s="285"/>
      <c r="E224" s="285"/>
      <c r="F224" s="285">
        <v>41767</v>
      </c>
      <c r="G224" s="104">
        <v>2014</v>
      </c>
      <c r="H224" s="275" t="s">
        <v>6321</v>
      </c>
      <c r="I224" s="276"/>
      <c r="J224" s="276"/>
    </row>
    <row r="225" spans="1:30" ht="15.75" customHeight="1">
      <c r="A225" s="197" t="s">
        <v>1995</v>
      </c>
      <c r="B225" s="270">
        <v>194</v>
      </c>
      <c r="C225" s="205" t="s">
        <v>6654</v>
      </c>
      <c r="D225" s="285"/>
      <c r="E225" s="285"/>
      <c r="F225" s="285">
        <v>41768</v>
      </c>
      <c r="G225" s="104">
        <v>2014</v>
      </c>
      <c r="H225" s="275" t="s">
        <v>6321</v>
      </c>
      <c r="I225" s="276"/>
      <c r="J225" s="276"/>
    </row>
    <row r="226" spans="1:30" ht="15.75" customHeight="1">
      <c r="A226" s="197" t="s">
        <v>1995</v>
      </c>
      <c r="B226" s="270">
        <v>195</v>
      </c>
      <c r="C226" s="205" t="s">
        <v>6655</v>
      </c>
      <c r="D226" s="285"/>
      <c r="E226" s="285"/>
      <c r="F226" s="285">
        <v>42196</v>
      </c>
      <c r="G226" s="104">
        <v>2015</v>
      </c>
      <c r="H226" s="275" t="s">
        <v>6321</v>
      </c>
      <c r="I226" s="276"/>
      <c r="J226" s="276"/>
    </row>
    <row r="227" spans="1:30" ht="15.75" customHeight="1">
      <c r="A227" s="197" t="s">
        <v>1995</v>
      </c>
      <c r="B227" s="260">
        <v>196</v>
      </c>
      <c r="C227" s="205" t="s">
        <v>6656</v>
      </c>
      <c r="D227" s="285"/>
      <c r="E227" s="285"/>
      <c r="F227" s="285">
        <v>42268</v>
      </c>
      <c r="G227" s="104">
        <v>2015</v>
      </c>
      <c r="H227" s="275" t="s">
        <v>6433</v>
      </c>
      <c r="I227" s="276"/>
      <c r="J227" s="276"/>
    </row>
    <row r="228" spans="1:30" ht="15.75" customHeight="1">
      <c r="A228" s="197" t="s">
        <v>1995</v>
      </c>
      <c r="B228" s="260">
        <v>197</v>
      </c>
      <c r="C228" s="205" t="s">
        <v>6657</v>
      </c>
      <c r="D228" s="285"/>
      <c r="E228" s="285"/>
      <c r="F228" s="285">
        <v>42268</v>
      </c>
      <c r="G228" s="104">
        <v>2015</v>
      </c>
      <c r="H228" s="275" t="s">
        <v>6433</v>
      </c>
      <c r="I228" s="276"/>
      <c r="J228" s="276"/>
    </row>
    <row r="229" spans="1:30" ht="15.75" customHeight="1">
      <c r="A229" s="197" t="s">
        <v>2004</v>
      </c>
      <c r="B229" s="270">
        <v>198</v>
      </c>
      <c r="C229" s="199" t="s">
        <v>6658</v>
      </c>
      <c r="D229" s="201"/>
      <c r="E229" s="201"/>
      <c r="F229" s="201" t="s">
        <v>6659</v>
      </c>
      <c r="G229" s="200">
        <v>2013</v>
      </c>
      <c r="H229" s="299" t="s">
        <v>6433</v>
      </c>
      <c r="I229" s="300"/>
      <c r="J229" s="300"/>
      <c r="K229" s="264"/>
      <c r="L229" s="264"/>
      <c r="M229" s="264"/>
      <c r="N229" s="264"/>
      <c r="O229" s="264"/>
      <c r="P229" s="264"/>
      <c r="Q229" s="264"/>
      <c r="R229" s="264"/>
      <c r="S229" s="264"/>
      <c r="T229" s="264"/>
      <c r="U229" s="264"/>
      <c r="V229" s="264"/>
      <c r="W229" s="264"/>
      <c r="X229" s="264"/>
      <c r="Y229" s="264"/>
      <c r="Z229" s="264"/>
      <c r="AA229" s="264"/>
      <c r="AB229" s="264"/>
      <c r="AC229" s="264"/>
      <c r="AD229" s="264"/>
    </row>
    <row r="230" spans="1:30" ht="15.75" customHeight="1">
      <c r="A230" s="197" t="s">
        <v>2004</v>
      </c>
      <c r="B230" s="270">
        <v>199</v>
      </c>
      <c r="C230" s="205" t="s">
        <v>6660</v>
      </c>
      <c r="D230" s="56"/>
      <c r="E230" s="56"/>
      <c r="F230" s="56" t="s">
        <v>6661</v>
      </c>
      <c r="G230" s="104">
        <v>2014</v>
      </c>
      <c r="H230" s="275" t="s">
        <v>6433</v>
      </c>
      <c r="I230" s="276"/>
      <c r="J230" s="276"/>
    </row>
    <row r="231" spans="1:30" ht="15.75" customHeight="1">
      <c r="A231" s="197" t="s">
        <v>2004</v>
      </c>
      <c r="B231" s="270">
        <v>200</v>
      </c>
      <c r="C231" s="205" t="s">
        <v>6662</v>
      </c>
      <c r="D231" s="56"/>
      <c r="E231" s="56"/>
      <c r="F231" s="56" t="s">
        <v>6663</v>
      </c>
      <c r="G231" s="104">
        <v>2015</v>
      </c>
      <c r="H231" s="275" t="s">
        <v>6433</v>
      </c>
      <c r="I231" s="276"/>
      <c r="J231" s="276"/>
    </row>
    <row r="232" spans="1:30" ht="15.75" customHeight="1">
      <c r="A232" s="197" t="s">
        <v>2004</v>
      </c>
      <c r="B232" s="260">
        <v>201</v>
      </c>
      <c r="C232" s="205" t="s">
        <v>6664</v>
      </c>
      <c r="D232" s="56"/>
      <c r="E232" s="56"/>
      <c r="F232" s="56" t="s">
        <v>6665</v>
      </c>
      <c r="G232" s="104">
        <v>2015</v>
      </c>
      <c r="H232" s="275" t="s">
        <v>6506</v>
      </c>
      <c r="I232" s="276"/>
      <c r="J232" s="276"/>
    </row>
    <row r="233" spans="1:30" ht="15.75" customHeight="1">
      <c r="A233" s="197" t="s">
        <v>2004</v>
      </c>
      <c r="B233" s="260">
        <v>202</v>
      </c>
      <c r="C233" s="205" t="s">
        <v>6666</v>
      </c>
      <c r="D233" s="56"/>
      <c r="E233" s="56"/>
      <c r="F233" s="56" t="s">
        <v>6667</v>
      </c>
      <c r="G233" s="104">
        <v>2016</v>
      </c>
      <c r="H233" s="275" t="s">
        <v>6506</v>
      </c>
      <c r="I233" s="276"/>
      <c r="J233" s="276"/>
    </row>
    <row r="234" spans="1:30" ht="15.75" customHeight="1">
      <c r="A234" s="197" t="s">
        <v>2004</v>
      </c>
      <c r="B234" s="270">
        <v>203</v>
      </c>
      <c r="C234" s="205" t="s">
        <v>6668</v>
      </c>
      <c r="D234" s="56"/>
      <c r="E234" s="56"/>
      <c r="F234" s="56" t="s">
        <v>6669</v>
      </c>
      <c r="G234" s="104">
        <v>2017</v>
      </c>
      <c r="H234" s="275" t="s">
        <v>6433</v>
      </c>
      <c r="I234" s="276"/>
      <c r="J234" s="276"/>
    </row>
    <row r="235" spans="1:30" ht="15.75" customHeight="1">
      <c r="A235" s="197" t="s">
        <v>2004</v>
      </c>
      <c r="B235" s="270">
        <v>204</v>
      </c>
      <c r="C235" s="205" t="s">
        <v>6670</v>
      </c>
      <c r="D235" s="56"/>
      <c r="E235" s="56"/>
      <c r="F235" s="56" t="s">
        <v>6671</v>
      </c>
      <c r="G235" s="104">
        <v>2017</v>
      </c>
      <c r="H235" s="275" t="s">
        <v>6506</v>
      </c>
      <c r="I235" s="276"/>
      <c r="J235" s="276"/>
    </row>
    <row r="236" spans="1:30" ht="15.75" customHeight="1">
      <c r="A236" s="197" t="s">
        <v>2004</v>
      </c>
      <c r="B236" s="270">
        <v>205</v>
      </c>
      <c r="C236" s="205" t="s">
        <v>6672</v>
      </c>
      <c r="D236" s="56"/>
      <c r="E236" s="56"/>
      <c r="F236" s="56" t="s">
        <v>6673</v>
      </c>
      <c r="G236" s="104">
        <v>2018</v>
      </c>
      <c r="H236" s="275" t="s">
        <v>6433</v>
      </c>
      <c r="I236" s="276"/>
      <c r="J236" s="276"/>
    </row>
    <row r="237" spans="1:30" ht="15.75" customHeight="1">
      <c r="A237" s="197" t="s">
        <v>2004</v>
      </c>
      <c r="B237" s="260">
        <v>206</v>
      </c>
      <c r="C237" s="205" t="s">
        <v>6674</v>
      </c>
      <c r="D237" s="56"/>
      <c r="E237" s="56"/>
      <c r="F237" s="56" t="s">
        <v>6675</v>
      </c>
      <c r="G237" s="104">
        <v>2014</v>
      </c>
      <c r="H237" s="275" t="s">
        <v>6506</v>
      </c>
      <c r="I237" s="276"/>
      <c r="J237" s="276"/>
    </row>
    <row r="238" spans="1:30" ht="15.75" customHeight="1">
      <c r="A238" s="197" t="s">
        <v>2004</v>
      </c>
      <c r="B238" s="260">
        <v>207</v>
      </c>
      <c r="C238" s="205" t="s">
        <v>6676</v>
      </c>
      <c r="D238" s="56"/>
      <c r="E238" s="56"/>
      <c r="F238" s="56" t="s">
        <v>6677</v>
      </c>
      <c r="G238" s="104">
        <v>2014</v>
      </c>
      <c r="H238" s="275" t="s">
        <v>6506</v>
      </c>
      <c r="I238" s="276"/>
      <c r="J238" s="276"/>
    </row>
    <row r="239" spans="1:30" ht="15.75" customHeight="1">
      <c r="A239" s="197" t="s">
        <v>2004</v>
      </c>
      <c r="B239" s="270">
        <v>208</v>
      </c>
      <c r="C239" s="205" t="s">
        <v>6678</v>
      </c>
      <c r="D239" s="56"/>
      <c r="E239" s="56"/>
      <c r="F239" s="56" t="s">
        <v>6679</v>
      </c>
      <c r="G239" s="104">
        <v>2014</v>
      </c>
      <c r="H239" s="275" t="s">
        <v>6506</v>
      </c>
      <c r="I239" s="276"/>
      <c r="J239" s="276"/>
    </row>
    <row r="240" spans="1:30" ht="15.75" customHeight="1">
      <c r="A240" s="197" t="s">
        <v>2004</v>
      </c>
      <c r="B240" s="270">
        <v>209</v>
      </c>
      <c r="C240" s="205" t="s">
        <v>6680</v>
      </c>
      <c r="D240" s="56"/>
      <c r="E240" s="56"/>
      <c r="F240" s="56" t="s">
        <v>6681</v>
      </c>
      <c r="G240" s="104">
        <v>2014</v>
      </c>
      <c r="H240" s="275" t="s">
        <v>6506</v>
      </c>
      <c r="I240" s="276"/>
      <c r="J240" s="276"/>
    </row>
    <row r="241" spans="1:10" ht="15.75" customHeight="1">
      <c r="A241" s="197" t="s">
        <v>2004</v>
      </c>
      <c r="B241" s="270">
        <v>210</v>
      </c>
      <c r="C241" s="205" t="s">
        <v>6682</v>
      </c>
      <c r="D241" s="56"/>
      <c r="E241" s="56"/>
      <c r="F241" s="56" t="s">
        <v>6683</v>
      </c>
      <c r="G241" s="104">
        <v>2014</v>
      </c>
      <c r="H241" s="275" t="s">
        <v>6506</v>
      </c>
      <c r="I241" s="276"/>
      <c r="J241" s="276"/>
    </row>
    <row r="242" spans="1:10" ht="15.75" customHeight="1">
      <c r="A242" s="197" t="s">
        <v>2004</v>
      </c>
      <c r="B242" s="260">
        <v>211</v>
      </c>
      <c r="C242" s="205" t="s">
        <v>6684</v>
      </c>
      <c r="D242" s="56"/>
      <c r="E242" s="56"/>
      <c r="F242" s="56" t="s">
        <v>6685</v>
      </c>
      <c r="G242" s="104">
        <v>2014</v>
      </c>
      <c r="H242" s="275" t="s">
        <v>6506</v>
      </c>
      <c r="I242" s="276"/>
      <c r="J242" s="276"/>
    </row>
    <row r="243" spans="1:10" ht="15.75" customHeight="1">
      <c r="A243" s="197" t="s">
        <v>2004</v>
      </c>
      <c r="B243" s="260">
        <v>212</v>
      </c>
      <c r="C243" s="205" t="s">
        <v>6686</v>
      </c>
      <c r="D243" s="56"/>
      <c r="E243" s="56"/>
      <c r="F243" s="56" t="s">
        <v>6687</v>
      </c>
      <c r="G243" s="104">
        <v>2014</v>
      </c>
      <c r="H243" s="275" t="s">
        <v>6506</v>
      </c>
      <c r="I243" s="276"/>
      <c r="J243" s="276"/>
    </row>
    <row r="244" spans="1:10" ht="15.75" customHeight="1">
      <c r="A244" s="197" t="s">
        <v>2004</v>
      </c>
      <c r="B244" s="270">
        <v>213</v>
      </c>
      <c r="C244" s="205" t="s">
        <v>6688</v>
      </c>
      <c r="D244" s="56"/>
      <c r="E244" s="56"/>
      <c r="F244" s="56" t="s">
        <v>6689</v>
      </c>
      <c r="G244" s="104">
        <v>2015</v>
      </c>
      <c r="H244" s="275" t="s">
        <v>6506</v>
      </c>
      <c r="I244" s="276"/>
      <c r="J244" s="276"/>
    </row>
    <row r="245" spans="1:10" ht="15.75" customHeight="1">
      <c r="A245" s="197" t="s">
        <v>2004</v>
      </c>
      <c r="B245" s="270">
        <v>214</v>
      </c>
      <c r="C245" s="205" t="s">
        <v>6690</v>
      </c>
      <c r="D245" s="56"/>
      <c r="E245" s="56"/>
      <c r="F245" s="56" t="s">
        <v>6691</v>
      </c>
      <c r="G245" s="104">
        <v>2015</v>
      </c>
      <c r="H245" s="275" t="s">
        <v>6506</v>
      </c>
      <c r="I245" s="276"/>
      <c r="J245" s="276"/>
    </row>
    <row r="246" spans="1:10" ht="15.75" customHeight="1">
      <c r="A246" s="197" t="s">
        <v>2004</v>
      </c>
      <c r="B246" s="270">
        <v>215</v>
      </c>
      <c r="C246" s="205" t="s">
        <v>6692</v>
      </c>
      <c r="D246" s="56"/>
      <c r="E246" s="56"/>
      <c r="F246" s="56" t="s">
        <v>6693</v>
      </c>
      <c r="G246" s="104">
        <v>2015</v>
      </c>
      <c r="H246" s="275" t="s">
        <v>6506</v>
      </c>
      <c r="I246" s="276"/>
      <c r="J246" s="276"/>
    </row>
    <row r="247" spans="1:10" ht="15.75" customHeight="1">
      <c r="A247" s="197" t="s">
        <v>2004</v>
      </c>
      <c r="B247" s="260">
        <v>216</v>
      </c>
      <c r="C247" s="205" t="s">
        <v>6678</v>
      </c>
      <c r="D247" s="56"/>
      <c r="E247" s="56"/>
      <c r="F247" s="56" t="s">
        <v>6694</v>
      </c>
      <c r="G247" s="104">
        <v>2015</v>
      </c>
      <c r="H247" s="275" t="s">
        <v>6506</v>
      </c>
      <c r="I247" s="276"/>
      <c r="J247" s="276"/>
    </row>
    <row r="248" spans="1:10" ht="15.75" customHeight="1">
      <c r="A248" s="197" t="s">
        <v>2004</v>
      </c>
      <c r="B248" s="260">
        <v>217</v>
      </c>
      <c r="C248" s="205" t="s">
        <v>6695</v>
      </c>
      <c r="D248" s="56"/>
      <c r="E248" s="56"/>
      <c r="F248" s="56" t="s">
        <v>6696</v>
      </c>
      <c r="G248" s="104">
        <v>2015</v>
      </c>
      <c r="H248" s="275" t="s">
        <v>6506</v>
      </c>
      <c r="I248" s="276"/>
      <c r="J248" s="276"/>
    </row>
    <row r="249" spans="1:10" ht="15.75" customHeight="1">
      <c r="A249" s="197" t="s">
        <v>2004</v>
      </c>
      <c r="B249" s="270">
        <v>218</v>
      </c>
      <c r="C249" s="205" t="s">
        <v>6697</v>
      </c>
      <c r="D249" s="56"/>
      <c r="E249" s="56"/>
      <c r="F249" s="56" t="s">
        <v>6698</v>
      </c>
      <c r="G249" s="104">
        <v>2015</v>
      </c>
      <c r="H249" s="275" t="s">
        <v>6506</v>
      </c>
      <c r="I249" s="276"/>
      <c r="J249" s="276"/>
    </row>
    <row r="250" spans="1:10" ht="15.75" customHeight="1">
      <c r="A250" s="197" t="s">
        <v>2004</v>
      </c>
      <c r="B250" s="270">
        <v>219</v>
      </c>
      <c r="C250" s="205" t="s">
        <v>6699</v>
      </c>
      <c r="D250" s="56"/>
      <c r="E250" s="56"/>
      <c r="F250" s="56" t="s">
        <v>6700</v>
      </c>
      <c r="G250" s="104">
        <v>2015</v>
      </c>
      <c r="H250" s="275" t="s">
        <v>6506</v>
      </c>
      <c r="I250" s="276"/>
      <c r="J250" s="276"/>
    </row>
    <row r="251" spans="1:10" ht="15.75" customHeight="1">
      <c r="A251" s="197" t="s">
        <v>2004</v>
      </c>
      <c r="B251" s="270">
        <v>220</v>
      </c>
      <c r="C251" s="205" t="s">
        <v>6701</v>
      </c>
      <c r="D251" s="56"/>
      <c r="E251" s="56"/>
      <c r="F251" s="56" t="s">
        <v>6702</v>
      </c>
      <c r="G251" s="104">
        <v>2015</v>
      </c>
      <c r="H251" s="275" t="s">
        <v>6506</v>
      </c>
      <c r="I251" s="276"/>
      <c r="J251" s="276"/>
    </row>
    <row r="252" spans="1:10" ht="15.75" customHeight="1">
      <c r="A252" s="197" t="s">
        <v>2004</v>
      </c>
      <c r="B252" s="260">
        <v>221</v>
      </c>
      <c r="C252" s="205" t="s">
        <v>6703</v>
      </c>
      <c r="D252" s="56"/>
      <c r="E252" s="56"/>
      <c r="F252" s="56" t="s">
        <v>6704</v>
      </c>
      <c r="G252" s="104">
        <v>2015</v>
      </c>
      <c r="H252" s="275" t="s">
        <v>6506</v>
      </c>
      <c r="I252" s="276"/>
      <c r="J252" s="276"/>
    </row>
    <row r="253" spans="1:10" ht="15.75" customHeight="1">
      <c r="A253" s="197" t="s">
        <v>2004</v>
      </c>
      <c r="B253" s="260">
        <v>222</v>
      </c>
      <c r="C253" s="205" t="s">
        <v>6705</v>
      </c>
      <c r="D253" s="56"/>
      <c r="E253" s="56"/>
      <c r="F253" s="56" t="s">
        <v>6706</v>
      </c>
      <c r="G253" s="104">
        <v>2015</v>
      </c>
      <c r="H253" s="275" t="s">
        <v>6506</v>
      </c>
      <c r="I253" s="276"/>
      <c r="J253" s="276"/>
    </row>
    <row r="254" spans="1:10" ht="15.75" customHeight="1">
      <c r="A254" s="197" t="s">
        <v>2004</v>
      </c>
      <c r="B254" s="270">
        <v>223</v>
      </c>
      <c r="C254" s="205" t="s">
        <v>6707</v>
      </c>
      <c r="D254" s="56"/>
      <c r="E254" s="56"/>
      <c r="F254" s="56" t="s">
        <v>6708</v>
      </c>
      <c r="G254" s="104">
        <v>2015</v>
      </c>
      <c r="H254" s="275" t="s">
        <v>6506</v>
      </c>
      <c r="I254" s="276"/>
      <c r="J254" s="276"/>
    </row>
    <row r="255" spans="1:10" ht="15.75" customHeight="1">
      <c r="A255" s="197" t="s">
        <v>2004</v>
      </c>
      <c r="B255" s="270">
        <v>224</v>
      </c>
      <c r="C255" s="205" t="s">
        <v>6709</v>
      </c>
      <c r="D255" s="56"/>
      <c r="E255" s="56"/>
      <c r="F255" s="56" t="s">
        <v>6710</v>
      </c>
      <c r="G255" s="104">
        <v>2015</v>
      </c>
      <c r="H255" s="275" t="s">
        <v>6506</v>
      </c>
      <c r="I255" s="276"/>
      <c r="J255" s="276"/>
    </row>
    <row r="256" spans="1:10" ht="15.75" customHeight="1">
      <c r="A256" s="197" t="s">
        <v>2004</v>
      </c>
      <c r="B256" s="270">
        <v>225</v>
      </c>
      <c r="C256" s="205" t="s">
        <v>6711</v>
      </c>
      <c r="D256" s="56"/>
      <c r="E256" s="56"/>
      <c r="F256" s="56" t="s">
        <v>6712</v>
      </c>
      <c r="G256" s="104">
        <v>2015</v>
      </c>
      <c r="H256" s="275" t="s">
        <v>6506</v>
      </c>
      <c r="I256" s="276"/>
      <c r="J256" s="276"/>
    </row>
    <row r="257" spans="1:10" ht="15.75" customHeight="1">
      <c r="A257" s="197" t="s">
        <v>2004</v>
      </c>
      <c r="B257" s="260">
        <v>226</v>
      </c>
      <c r="C257" s="205" t="s">
        <v>6713</v>
      </c>
      <c r="D257" s="56"/>
      <c r="E257" s="56"/>
      <c r="F257" s="56" t="s">
        <v>6714</v>
      </c>
      <c r="G257" s="104">
        <v>2016</v>
      </c>
      <c r="H257" s="275" t="s">
        <v>6506</v>
      </c>
      <c r="I257" s="276"/>
      <c r="J257" s="276"/>
    </row>
    <row r="258" spans="1:10" ht="15.75" customHeight="1">
      <c r="A258" s="197" t="s">
        <v>2004</v>
      </c>
      <c r="B258" s="260">
        <v>227</v>
      </c>
      <c r="C258" s="205" t="s">
        <v>6715</v>
      </c>
      <c r="D258" s="56"/>
      <c r="E258" s="56"/>
      <c r="F258" s="56" t="s">
        <v>6716</v>
      </c>
      <c r="G258" s="104">
        <v>2016</v>
      </c>
      <c r="H258" s="275" t="s">
        <v>6506</v>
      </c>
      <c r="I258" s="276"/>
      <c r="J258" s="276"/>
    </row>
    <row r="259" spans="1:10" ht="15.75" customHeight="1">
      <c r="A259" s="197" t="s">
        <v>2004</v>
      </c>
      <c r="B259" s="270">
        <v>228</v>
      </c>
      <c r="C259" s="205" t="s">
        <v>6717</v>
      </c>
      <c r="D259" s="56"/>
      <c r="E259" s="56"/>
      <c r="F259" s="56" t="s">
        <v>6718</v>
      </c>
      <c r="G259" s="104">
        <v>2016</v>
      </c>
      <c r="H259" s="275" t="s">
        <v>6506</v>
      </c>
      <c r="I259" s="276"/>
      <c r="J259" s="276"/>
    </row>
    <row r="260" spans="1:10" ht="15.75" customHeight="1">
      <c r="A260" s="197" t="s">
        <v>2004</v>
      </c>
      <c r="B260" s="270">
        <v>229</v>
      </c>
      <c r="C260" s="205" t="s">
        <v>6719</v>
      </c>
      <c r="D260" s="56"/>
      <c r="E260" s="56"/>
      <c r="F260" s="56" t="s">
        <v>6720</v>
      </c>
      <c r="G260" s="104">
        <v>2016</v>
      </c>
      <c r="H260" s="275" t="s">
        <v>6506</v>
      </c>
      <c r="I260" s="276"/>
      <c r="J260" s="276"/>
    </row>
    <row r="261" spans="1:10" ht="15.75" customHeight="1">
      <c r="A261" s="197" t="s">
        <v>2004</v>
      </c>
      <c r="B261" s="270">
        <v>230</v>
      </c>
      <c r="C261" s="205" t="s">
        <v>6721</v>
      </c>
      <c r="D261" s="56"/>
      <c r="E261" s="56"/>
      <c r="F261" s="56" t="s">
        <v>6722</v>
      </c>
      <c r="G261" s="104">
        <v>2016</v>
      </c>
      <c r="H261" s="275" t="s">
        <v>6506</v>
      </c>
      <c r="I261" s="276"/>
      <c r="J261" s="276"/>
    </row>
    <row r="262" spans="1:10" ht="15.75" customHeight="1">
      <c r="A262" s="197" t="s">
        <v>2004</v>
      </c>
      <c r="B262" s="260">
        <v>231</v>
      </c>
      <c r="C262" s="205" t="s">
        <v>6723</v>
      </c>
      <c r="D262" s="56"/>
      <c r="E262" s="56"/>
      <c r="F262" s="56" t="s">
        <v>6667</v>
      </c>
      <c r="G262" s="104">
        <v>2016</v>
      </c>
      <c r="H262" s="275" t="s">
        <v>6506</v>
      </c>
      <c r="I262" s="276"/>
      <c r="J262" s="276"/>
    </row>
    <row r="263" spans="1:10" ht="15.75" customHeight="1">
      <c r="A263" s="197" t="s">
        <v>2004</v>
      </c>
      <c r="B263" s="260">
        <v>232</v>
      </c>
      <c r="C263" s="205" t="s">
        <v>6724</v>
      </c>
      <c r="D263" s="56"/>
      <c r="E263" s="56"/>
      <c r="F263" s="56" t="s">
        <v>6725</v>
      </c>
      <c r="G263" s="104">
        <v>2016</v>
      </c>
      <c r="H263" s="275" t="s">
        <v>6506</v>
      </c>
      <c r="I263" s="276"/>
      <c r="J263" s="276"/>
    </row>
    <row r="264" spans="1:10" ht="15.75" customHeight="1">
      <c r="A264" s="197" t="s">
        <v>2004</v>
      </c>
      <c r="B264" s="270">
        <v>233</v>
      </c>
      <c r="C264" s="205" t="s">
        <v>6688</v>
      </c>
      <c r="D264" s="56"/>
      <c r="E264" s="56"/>
      <c r="F264" s="56" t="s">
        <v>6726</v>
      </c>
      <c r="G264" s="104">
        <v>2016</v>
      </c>
      <c r="H264" s="275" t="s">
        <v>6506</v>
      </c>
      <c r="I264" s="276"/>
      <c r="J264" s="276"/>
    </row>
    <row r="265" spans="1:10" ht="15.75" customHeight="1">
      <c r="A265" s="197" t="s">
        <v>2004</v>
      </c>
      <c r="B265" s="270">
        <v>234</v>
      </c>
      <c r="C265" s="205" t="s">
        <v>6727</v>
      </c>
      <c r="D265" s="56"/>
      <c r="E265" s="56"/>
      <c r="F265" s="56" t="s">
        <v>6728</v>
      </c>
      <c r="G265" s="104">
        <v>2017</v>
      </c>
      <c r="H265" s="275" t="s">
        <v>6506</v>
      </c>
      <c r="I265" s="276"/>
      <c r="J265" s="276"/>
    </row>
    <row r="266" spans="1:10" ht="15.75" customHeight="1">
      <c r="A266" s="197" t="s">
        <v>2004</v>
      </c>
      <c r="B266" s="270">
        <v>235</v>
      </c>
      <c r="C266" s="205" t="s">
        <v>6729</v>
      </c>
      <c r="D266" s="56"/>
      <c r="E266" s="56"/>
      <c r="F266" s="56" t="s">
        <v>6730</v>
      </c>
      <c r="G266" s="104">
        <v>2017</v>
      </c>
      <c r="H266" s="275" t="s">
        <v>6506</v>
      </c>
      <c r="I266" s="276"/>
      <c r="J266" s="276"/>
    </row>
    <row r="267" spans="1:10" ht="15.75" customHeight="1">
      <c r="A267" s="197" t="s">
        <v>2004</v>
      </c>
      <c r="B267" s="260">
        <v>236</v>
      </c>
      <c r="C267" s="205" t="s">
        <v>6731</v>
      </c>
      <c r="D267" s="56"/>
      <c r="E267" s="56"/>
      <c r="F267" s="56" t="s">
        <v>6732</v>
      </c>
      <c r="G267" s="104">
        <v>2017</v>
      </c>
      <c r="H267" s="275" t="s">
        <v>6506</v>
      </c>
      <c r="I267" s="276"/>
      <c r="J267" s="276"/>
    </row>
    <row r="268" spans="1:10" ht="15.75" customHeight="1">
      <c r="A268" s="197" t="s">
        <v>2004</v>
      </c>
      <c r="B268" s="260">
        <v>237</v>
      </c>
      <c r="C268" s="205" t="s">
        <v>6733</v>
      </c>
      <c r="D268" s="56"/>
      <c r="E268" s="56"/>
      <c r="F268" s="56" t="s">
        <v>6734</v>
      </c>
      <c r="G268" s="104">
        <v>2017</v>
      </c>
      <c r="H268" s="275" t="s">
        <v>6506</v>
      </c>
      <c r="I268" s="276"/>
      <c r="J268" s="276"/>
    </row>
    <row r="269" spans="1:10" ht="15.75" customHeight="1">
      <c r="A269" s="197" t="s">
        <v>2004</v>
      </c>
      <c r="B269" s="270">
        <v>238</v>
      </c>
      <c r="C269" s="205" t="s">
        <v>6735</v>
      </c>
      <c r="D269" s="56"/>
      <c r="E269" s="56"/>
      <c r="F269" s="56" t="s">
        <v>6736</v>
      </c>
      <c r="G269" s="104">
        <v>2017</v>
      </c>
      <c r="H269" s="275" t="s">
        <v>6506</v>
      </c>
      <c r="I269" s="276"/>
      <c r="J269" s="276"/>
    </row>
    <row r="270" spans="1:10" ht="15.75" customHeight="1">
      <c r="A270" s="197" t="s">
        <v>2004</v>
      </c>
      <c r="B270" s="270">
        <v>239</v>
      </c>
      <c r="C270" s="205" t="s">
        <v>6737</v>
      </c>
      <c r="D270" s="56"/>
      <c r="E270" s="56"/>
      <c r="F270" s="56" t="s">
        <v>6738</v>
      </c>
      <c r="G270" s="104">
        <v>2017</v>
      </c>
      <c r="H270" s="275" t="s">
        <v>6506</v>
      </c>
      <c r="I270" s="276"/>
      <c r="J270" s="276"/>
    </row>
    <row r="271" spans="1:10" ht="15.75" customHeight="1">
      <c r="A271" s="197" t="s">
        <v>2004</v>
      </c>
      <c r="B271" s="270">
        <v>240</v>
      </c>
      <c r="C271" s="205" t="s">
        <v>6739</v>
      </c>
      <c r="D271" s="56"/>
      <c r="E271" s="56"/>
      <c r="F271" s="56" t="s">
        <v>6740</v>
      </c>
      <c r="G271" s="104">
        <v>2017</v>
      </c>
      <c r="H271" s="275" t="s">
        <v>6506</v>
      </c>
      <c r="I271" s="276"/>
      <c r="J271" s="276"/>
    </row>
    <row r="272" spans="1:10" ht="15.75" customHeight="1">
      <c r="A272" s="197" t="s">
        <v>2004</v>
      </c>
      <c r="B272" s="260">
        <v>241</v>
      </c>
      <c r="C272" s="205" t="s">
        <v>6741</v>
      </c>
      <c r="D272" s="56"/>
      <c r="E272" s="56"/>
      <c r="F272" s="56" t="s">
        <v>6742</v>
      </c>
      <c r="G272" s="104">
        <v>2017</v>
      </c>
      <c r="H272" s="275" t="s">
        <v>6506</v>
      </c>
      <c r="I272" s="276"/>
      <c r="J272" s="276"/>
    </row>
    <row r="273" spans="1:10" ht="15.75" customHeight="1">
      <c r="A273" s="197" t="s">
        <v>2004</v>
      </c>
      <c r="B273" s="260">
        <v>242</v>
      </c>
      <c r="C273" s="205" t="s">
        <v>6743</v>
      </c>
      <c r="D273" s="56"/>
      <c r="E273" s="56"/>
      <c r="F273" s="56" t="s">
        <v>6744</v>
      </c>
      <c r="G273" s="104">
        <v>2018</v>
      </c>
      <c r="H273" s="275" t="s">
        <v>6506</v>
      </c>
      <c r="I273" s="276"/>
      <c r="J273" s="276"/>
    </row>
    <row r="274" spans="1:10" ht="15.75" customHeight="1">
      <c r="A274" s="197" t="s">
        <v>2004</v>
      </c>
      <c r="B274" s="270">
        <v>243</v>
      </c>
      <c r="C274" s="205" t="s">
        <v>6745</v>
      </c>
      <c r="D274" s="56"/>
      <c r="E274" s="56"/>
      <c r="F274" s="56" t="s">
        <v>6746</v>
      </c>
      <c r="G274" s="104">
        <v>2018</v>
      </c>
      <c r="H274" s="275" t="s">
        <v>6506</v>
      </c>
      <c r="I274" s="276"/>
      <c r="J274" s="276"/>
    </row>
    <row r="275" spans="1:10" ht="15.75" customHeight="1">
      <c r="A275" s="197" t="s">
        <v>2004</v>
      </c>
      <c r="B275" s="270">
        <v>244</v>
      </c>
      <c r="C275" s="205" t="s">
        <v>6747</v>
      </c>
      <c r="D275" s="56"/>
      <c r="E275" s="56"/>
      <c r="F275" s="56" t="s">
        <v>6748</v>
      </c>
      <c r="G275" s="104">
        <v>2017</v>
      </c>
      <c r="H275" s="275" t="s">
        <v>6506</v>
      </c>
      <c r="I275" s="276"/>
      <c r="J275" s="276"/>
    </row>
    <row r="276" spans="1:10" ht="15.75" customHeight="1">
      <c r="A276" s="197" t="s">
        <v>2004</v>
      </c>
      <c r="B276" s="270">
        <v>245</v>
      </c>
      <c r="C276" s="205" t="s">
        <v>6749</v>
      </c>
      <c r="D276" s="285"/>
      <c r="E276" s="285"/>
      <c r="F276" s="285">
        <v>43356</v>
      </c>
      <c r="G276" s="104">
        <v>2018</v>
      </c>
      <c r="H276" s="275" t="s">
        <v>6506</v>
      </c>
      <c r="I276" s="276"/>
      <c r="J276" s="276"/>
    </row>
    <row r="277" spans="1:10" ht="15.75" customHeight="1">
      <c r="A277" s="197" t="s">
        <v>2004</v>
      </c>
      <c r="B277" s="260">
        <v>246</v>
      </c>
      <c r="C277" s="205" t="s">
        <v>6750</v>
      </c>
      <c r="D277" s="56"/>
      <c r="E277" s="56"/>
      <c r="F277" s="56" t="s">
        <v>6751</v>
      </c>
      <c r="G277" s="104">
        <v>2013</v>
      </c>
      <c r="H277" s="275" t="s">
        <v>6506</v>
      </c>
      <c r="I277" s="276"/>
      <c r="J277" s="276"/>
    </row>
    <row r="278" spans="1:10" ht="15.75" customHeight="1">
      <c r="A278" s="197" t="s">
        <v>2004</v>
      </c>
      <c r="B278" s="260">
        <v>247</v>
      </c>
      <c r="C278" s="205" t="s">
        <v>6752</v>
      </c>
      <c r="D278" s="56"/>
      <c r="E278" s="56"/>
      <c r="F278" s="56" t="s">
        <v>6753</v>
      </c>
      <c r="G278" s="104">
        <v>2013</v>
      </c>
      <c r="H278" s="275" t="s">
        <v>6506</v>
      </c>
      <c r="I278" s="276"/>
      <c r="J278" s="276"/>
    </row>
    <row r="279" spans="1:10" ht="15.75" customHeight="1">
      <c r="A279" s="197" t="s">
        <v>2004</v>
      </c>
      <c r="B279" s="270">
        <v>248</v>
      </c>
      <c r="C279" s="205" t="s">
        <v>6754</v>
      </c>
      <c r="D279" s="56"/>
      <c r="E279" s="56"/>
      <c r="F279" s="56" t="s">
        <v>6755</v>
      </c>
      <c r="G279" s="104">
        <v>2014</v>
      </c>
      <c r="H279" s="275" t="s">
        <v>6506</v>
      </c>
      <c r="I279" s="276"/>
      <c r="J279" s="276"/>
    </row>
    <row r="280" spans="1:10" ht="15.75" customHeight="1">
      <c r="A280" s="197" t="s">
        <v>2004</v>
      </c>
      <c r="B280" s="270">
        <v>249</v>
      </c>
      <c r="C280" s="205" t="s">
        <v>6756</v>
      </c>
      <c r="D280" s="56"/>
      <c r="E280" s="56"/>
      <c r="F280" s="56" t="s">
        <v>6757</v>
      </c>
      <c r="G280" s="104">
        <v>2014</v>
      </c>
      <c r="H280" s="275" t="s">
        <v>6506</v>
      </c>
      <c r="I280" s="276"/>
      <c r="J280" s="276"/>
    </row>
    <row r="281" spans="1:10" ht="15.75" customHeight="1">
      <c r="A281" s="197" t="s">
        <v>2004</v>
      </c>
      <c r="B281" s="270">
        <v>250</v>
      </c>
      <c r="C281" s="205" t="s">
        <v>6758</v>
      </c>
      <c r="D281" s="56"/>
      <c r="E281" s="56"/>
      <c r="F281" s="56" t="s">
        <v>6759</v>
      </c>
      <c r="G281" s="104">
        <v>2014</v>
      </c>
      <c r="H281" s="275" t="s">
        <v>6506</v>
      </c>
      <c r="I281" s="276"/>
      <c r="J281" s="276"/>
    </row>
    <row r="282" spans="1:10" ht="15.75" customHeight="1">
      <c r="A282" s="197" t="s">
        <v>2004</v>
      </c>
      <c r="B282" s="260">
        <v>251</v>
      </c>
      <c r="C282" s="205" t="s">
        <v>6760</v>
      </c>
      <c r="D282" s="56"/>
      <c r="E282" s="56"/>
      <c r="F282" s="56" t="s">
        <v>6761</v>
      </c>
      <c r="G282" s="104">
        <v>2014</v>
      </c>
      <c r="H282" s="275" t="s">
        <v>6506</v>
      </c>
      <c r="I282" s="276"/>
      <c r="J282" s="276"/>
    </row>
    <row r="283" spans="1:10" ht="15.75" customHeight="1">
      <c r="A283" s="197" t="s">
        <v>2004</v>
      </c>
      <c r="B283" s="260">
        <v>252</v>
      </c>
      <c r="C283" s="205" t="s">
        <v>6762</v>
      </c>
      <c r="D283" s="56"/>
      <c r="E283" s="56"/>
      <c r="F283" s="56" t="s">
        <v>6763</v>
      </c>
      <c r="G283" s="104">
        <v>2015</v>
      </c>
      <c r="H283" s="275" t="s">
        <v>6506</v>
      </c>
      <c r="I283" s="276"/>
      <c r="J283" s="276"/>
    </row>
    <row r="284" spans="1:10" ht="15.75" customHeight="1">
      <c r="A284" s="197" t="s">
        <v>2004</v>
      </c>
      <c r="B284" s="270">
        <v>253</v>
      </c>
      <c r="C284" s="205" t="s">
        <v>6764</v>
      </c>
      <c r="D284" s="56"/>
      <c r="E284" s="56"/>
      <c r="F284" s="56" t="s">
        <v>6765</v>
      </c>
      <c r="G284" s="104">
        <v>2015</v>
      </c>
      <c r="H284" s="275" t="s">
        <v>6506</v>
      </c>
      <c r="I284" s="276"/>
      <c r="J284" s="276"/>
    </row>
    <row r="285" spans="1:10" ht="15.75" customHeight="1">
      <c r="A285" s="197" t="s">
        <v>2004</v>
      </c>
      <c r="B285" s="270">
        <v>254</v>
      </c>
      <c r="C285" s="205" t="s">
        <v>6766</v>
      </c>
      <c r="D285" s="56"/>
      <c r="E285" s="56"/>
      <c r="F285" s="56" t="s">
        <v>6767</v>
      </c>
      <c r="G285" s="104">
        <v>2015</v>
      </c>
      <c r="H285" s="275" t="s">
        <v>6506</v>
      </c>
      <c r="I285" s="276"/>
      <c r="J285" s="276"/>
    </row>
    <row r="286" spans="1:10" ht="15.75" customHeight="1">
      <c r="A286" s="197" t="s">
        <v>2004</v>
      </c>
      <c r="B286" s="270">
        <v>255</v>
      </c>
      <c r="C286" s="205" t="s">
        <v>6768</v>
      </c>
      <c r="D286" s="56"/>
      <c r="E286" s="56"/>
      <c r="F286" s="56" t="s">
        <v>6769</v>
      </c>
      <c r="G286" s="104">
        <v>2015</v>
      </c>
      <c r="H286" s="275" t="s">
        <v>6506</v>
      </c>
      <c r="I286" s="276"/>
      <c r="J286" s="276"/>
    </row>
    <row r="287" spans="1:10" ht="15.75" customHeight="1">
      <c r="A287" s="197" t="s">
        <v>2004</v>
      </c>
      <c r="B287" s="260">
        <v>256</v>
      </c>
      <c r="C287" s="205" t="s">
        <v>6770</v>
      </c>
      <c r="D287" s="56"/>
      <c r="E287" s="56"/>
      <c r="F287" s="56" t="s">
        <v>6771</v>
      </c>
      <c r="G287" s="104">
        <v>2015</v>
      </c>
      <c r="H287" s="275" t="s">
        <v>6506</v>
      </c>
      <c r="I287" s="276"/>
      <c r="J287" s="276"/>
    </row>
    <row r="288" spans="1:10" ht="15.75" customHeight="1">
      <c r="A288" s="197" t="s">
        <v>2004</v>
      </c>
      <c r="B288" s="260">
        <v>257</v>
      </c>
      <c r="C288" s="205" t="s">
        <v>6772</v>
      </c>
      <c r="D288" s="56"/>
      <c r="E288" s="56"/>
      <c r="F288" s="56" t="s">
        <v>6773</v>
      </c>
      <c r="G288" s="104">
        <v>2015</v>
      </c>
      <c r="H288" s="275" t="s">
        <v>6506</v>
      </c>
      <c r="I288" s="276"/>
      <c r="J288" s="276"/>
    </row>
    <row r="289" spans="1:30" ht="15.75" customHeight="1">
      <c r="A289" s="197" t="s">
        <v>2004</v>
      </c>
      <c r="B289" s="270">
        <v>258</v>
      </c>
      <c r="C289" s="205" t="s">
        <v>6774</v>
      </c>
      <c r="D289" s="56"/>
      <c r="E289" s="56"/>
      <c r="F289" s="56" t="s">
        <v>6775</v>
      </c>
      <c r="G289" s="104">
        <v>2016</v>
      </c>
      <c r="H289" s="275" t="s">
        <v>6506</v>
      </c>
      <c r="I289" s="276"/>
      <c r="J289" s="276"/>
    </row>
    <row r="290" spans="1:30" ht="15.75" customHeight="1">
      <c r="A290" s="197" t="s">
        <v>2004</v>
      </c>
      <c r="B290" s="270">
        <v>259</v>
      </c>
      <c r="C290" s="205" t="s">
        <v>6776</v>
      </c>
      <c r="D290" s="285"/>
      <c r="E290" s="285"/>
      <c r="F290" s="285">
        <v>42510</v>
      </c>
      <c r="G290" s="104">
        <v>2016</v>
      </c>
      <c r="H290" s="275" t="s">
        <v>6321</v>
      </c>
      <c r="I290" s="276"/>
      <c r="J290" s="276"/>
    </row>
    <row r="291" spans="1:30" ht="15.75" customHeight="1">
      <c r="A291" s="197" t="s">
        <v>2004</v>
      </c>
      <c r="B291" s="270">
        <v>260</v>
      </c>
      <c r="C291" s="205" t="s">
        <v>6777</v>
      </c>
      <c r="D291" s="285"/>
      <c r="E291" s="285"/>
      <c r="F291" s="285">
        <v>42292</v>
      </c>
      <c r="G291" s="104">
        <v>2015</v>
      </c>
      <c r="H291" s="275" t="s">
        <v>6433</v>
      </c>
      <c r="I291" s="276"/>
      <c r="J291" s="276"/>
    </row>
    <row r="292" spans="1:30" ht="15.75" customHeight="1">
      <c r="A292" s="197" t="s">
        <v>2004</v>
      </c>
      <c r="B292" s="260">
        <v>261</v>
      </c>
      <c r="C292" s="205" t="s">
        <v>6778</v>
      </c>
      <c r="D292" s="56"/>
      <c r="E292" s="56"/>
      <c r="F292" s="56" t="s">
        <v>6779</v>
      </c>
      <c r="G292" s="104">
        <v>2015</v>
      </c>
      <c r="H292" s="275" t="s">
        <v>6321</v>
      </c>
      <c r="I292" s="276"/>
      <c r="J292" s="276"/>
    </row>
    <row r="293" spans="1:30" ht="15.75" customHeight="1">
      <c r="A293" s="197" t="s">
        <v>2004</v>
      </c>
      <c r="B293" s="260">
        <v>262</v>
      </c>
      <c r="C293" s="205" t="s">
        <v>6780</v>
      </c>
      <c r="D293" s="285"/>
      <c r="E293" s="285"/>
      <c r="F293" s="285">
        <v>43587</v>
      </c>
      <c r="G293" s="104">
        <v>2019</v>
      </c>
      <c r="H293" s="275" t="s">
        <v>6506</v>
      </c>
      <c r="I293" s="276"/>
      <c r="J293" s="276"/>
    </row>
    <row r="294" spans="1:30" ht="15.75" customHeight="1">
      <c r="A294" s="197" t="s">
        <v>2004</v>
      </c>
      <c r="B294" s="270">
        <v>263</v>
      </c>
      <c r="C294" s="205" t="s">
        <v>6781</v>
      </c>
      <c r="D294" s="285"/>
      <c r="E294" s="285"/>
      <c r="F294" s="285">
        <v>42849</v>
      </c>
      <c r="G294" s="104">
        <v>2017</v>
      </c>
      <c r="H294" s="275" t="s">
        <v>6321</v>
      </c>
      <c r="I294" s="276"/>
      <c r="J294" s="276"/>
    </row>
    <row r="295" spans="1:30" ht="15.75" customHeight="1">
      <c r="A295" s="197" t="s">
        <v>2004</v>
      </c>
      <c r="B295" s="270">
        <v>264</v>
      </c>
      <c r="C295" s="205" t="s">
        <v>6782</v>
      </c>
      <c r="D295" s="285"/>
      <c r="E295" s="285"/>
      <c r="F295" s="285">
        <v>43062</v>
      </c>
      <c r="G295" s="104">
        <v>2017</v>
      </c>
      <c r="H295" s="275" t="s">
        <v>6506</v>
      </c>
      <c r="I295" s="276"/>
      <c r="J295" s="276"/>
    </row>
    <row r="296" spans="1:30" ht="15.75" customHeight="1">
      <c r="A296" s="197" t="s">
        <v>2004</v>
      </c>
      <c r="B296" s="270">
        <v>265</v>
      </c>
      <c r="C296" s="205" t="s">
        <v>6783</v>
      </c>
      <c r="D296" s="285"/>
      <c r="E296" s="285"/>
      <c r="F296" s="285">
        <v>43377</v>
      </c>
      <c r="G296" s="104">
        <v>2018</v>
      </c>
      <c r="H296" s="275" t="s">
        <v>6506</v>
      </c>
      <c r="I296" s="276"/>
      <c r="J296" s="276"/>
    </row>
    <row r="297" spans="1:30" ht="15.75" customHeight="1">
      <c r="A297" s="197" t="s">
        <v>2004</v>
      </c>
      <c r="B297" s="260">
        <v>266</v>
      </c>
      <c r="C297" s="205" t="s">
        <v>6784</v>
      </c>
      <c r="D297" s="285"/>
      <c r="E297" s="285"/>
      <c r="F297" s="285">
        <v>43370</v>
      </c>
      <c r="G297" s="104">
        <v>2018</v>
      </c>
      <c r="H297" s="275" t="s">
        <v>6506</v>
      </c>
      <c r="I297" s="276"/>
      <c r="J297" s="276"/>
    </row>
    <row r="298" spans="1:30" ht="15.75" customHeight="1">
      <c r="A298" s="197" t="s">
        <v>2004</v>
      </c>
      <c r="B298" s="260">
        <v>267</v>
      </c>
      <c r="C298" s="205" t="s">
        <v>6785</v>
      </c>
      <c r="D298" s="285"/>
      <c r="E298" s="285"/>
      <c r="F298" s="285">
        <v>43349</v>
      </c>
      <c r="G298" s="104">
        <v>2018</v>
      </c>
      <c r="H298" s="275" t="s">
        <v>6506</v>
      </c>
      <c r="I298" s="276"/>
      <c r="J298" s="276"/>
    </row>
    <row r="299" spans="1:30" ht="15.75" customHeight="1">
      <c r="A299" s="197" t="s">
        <v>2004</v>
      </c>
      <c r="B299" s="270">
        <v>268</v>
      </c>
      <c r="C299" s="205" t="s">
        <v>6786</v>
      </c>
      <c r="D299" s="285"/>
      <c r="E299" s="285"/>
      <c r="F299" s="285">
        <v>43510</v>
      </c>
      <c r="G299" s="104">
        <v>2019</v>
      </c>
      <c r="H299" s="275" t="s">
        <v>6506</v>
      </c>
      <c r="I299" s="276"/>
      <c r="J299" s="276"/>
    </row>
    <row r="300" spans="1:30" ht="15.75" customHeight="1">
      <c r="A300" s="197" t="s">
        <v>2004</v>
      </c>
      <c r="B300" s="270">
        <v>269</v>
      </c>
      <c r="C300" s="205" t="s">
        <v>6787</v>
      </c>
      <c r="D300" s="285"/>
      <c r="E300" s="285"/>
      <c r="F300" s="285">
        <v>42983</v>
      </c>
      <c r="G300" s="104">
        <v>2017</v>
      </c>
      <c r="H300" s="275" t="s">
        <v>6506</v>
      </c>
      <c r="I300" s="276"/>
      <c r="J300" s="276"/>
    </row>
    <row r="301" spans="1:30" ht="15.75" customHeight="1">
      <c r="A301" s="197" t="s">
        <v>2004</v>
      </c>
      <c r="B301" s="270">
        <v>270</v>
      </c>
      <c r="C301" s="205" t="s">
        <v>6788</v>
      </c>
      <c r="D301" s="285"/>
      <c r="E301" s="285"/>
      <c r="F301" s="285">
        <v>43726</v>
      </c>
      <c r="G301" s="104">
        <v>2019</v>
      </c>
      <c r="H301" s="275" t="s">
        <v>6321</v>
      </c>
      <c r="I301" s="276"/>
      <c r="J301" s="276"/>
    </row>
    <row r="302" spans="1:30" ht="15.75" customHeight="1">
      <c r="A302" s="197" t="s">
        <v>2042</v>
      </c>
      <c r="B302" s="260">
        <v>271</v>
      </c>
      <c r="C302" s="301" t="s">
        <v>6789</v>
      </c>
      <c r="D302" s="302"/>
      <c r="E302" s="302"/>
      <c r="F302" s="302">
        <v>43110</v>
      </c>
      <c r="G302" s="303">
        <v>2018</v>
      </c>
      <c r="H302" s="304" t="s">
        <v>6321</v>
      </c>
      <c r="I302" s="305"/>
      <c r="J302" s="305"/>
      <c r="K302" s="264"/>
      <c r="L302" s="264"/>
      <c r="M302" s="264"/>
      <c r="N302" s="264"/>
      <c r="O302" s="264"/>
      <c r="P302" s="264"/>
      <c r="Q302" s="264"/>
      <c r="R302" s="264"/>
      <c r="S302" s="264"/>
      <c r="T302" s="264"/>
      <c r="U302" s="264"/>
      <c r="V302" s="264"/>
      <c r="W302" s="264"/>
      <c r="X302" s="264"/>
      <c r="Y302" s="264"/>
      <c r="Z302" s="264"/>
      <c r="AA302" s="264"/>
      <c r="AB302" s="264"/>
      <c r="AC302" s="264"/>
      <c r="AD302" s="264"/>
    </row>
    <row r="303" spans="1:30" ht="30.75" customHeight="1">
      <c r="A303" s="306"/>
      <c r="B303" s="260">
        <v>272</v>
      </c>
      <c r="C303" s="307" t="s">
        <v>6790</v>
      </c>
      <c r="D303" s="308"/>
      <c r="E303" s="308"/>
      <c r="F303" s="308">
        <v>42607</v>
      </c>
      <c r="G303" s="309">
        <v>2016</v>
      </c>
      <c r="H303" s="310" t="s">
        <v>6433</v>
      </c>
      <c r="I303" s="311"/>
      <c r="J303" s="311"/>
    </row>
    <row r="304" spans="1:30" ht="15" customHeight="1">
      <c r="A304" s="306"/>
      <c r="B304" s="270">
        <v>273</v>
      </c>
      <c r="C304" s="307" t="s">
        <v>6791</v>
      </c>
      <c r="D304" s="308"/>
      <c r="E304" s="308"/>
      <c r="F304" s="308">
        <v>42571</v>
      </c>
      <c r="G304" s="309">
        <v>2016</v>
      </c>
      <c r="H304" s="310" t="s">
        <v>6321</v>
      </c>
      <c r="I304" s="311"/>
      <c r="J304" s="311"/>
    </row>
    <row r="305" spans="1:30" ht="46.5" customHeight="1">
      <c r="A305" s="306"/>
      <c r="B305" s="270">
        <v>274</v>
      </c>
      <c r="C305" s="307" t="s">
        <v>6792</v>
      </c>
      <c r="D305" s="308"/>
      <c r="E305" s="308"/>
      <c r="F305" s="308">
        <v>42716</v>
      </c>
      <c r="G305" s="309">
        <v>2016</v>
      </c>
      <c r="H305" s="310" t="s">
        <v>6321</v>
      </c>
      <c r="I305" s="311"/>
      <c r="J305" s="311"/>
    </row>
    <row r="306" spans="1:30" ht="30.75" customHeight="1">
      <c r="A306" s="306"/>
      <c r="B306" s="270">
        <v>275</v>
      </c>
      <c r="C306" s="307" t="s">
        <v>6793</v>
      </c>
      <c r="D306" s="308"/>
      <c r="E306" s="308"/>
      <c r="F306" s="308">
        <v>42473</v>
      </c>
      <c r="G306" s="309">
        <v>2016</v>
      </c>
      <c r="H306" s="310" t="s">
        <v>6321</v>
      </c>
      <c r="I306" s="311"/>
      <c r="J306" s="311"/>
    </row>
    <row r="307" spans="1:30" ht="15" customHeight="1">
      <c r="A307" s="306"/>
      <c r="B307" s="260">
        <v>276</v>
      </c>
      <c r="C307" s="307" t="s">
        <v>6794</v>
      </c>
      <c r="D307" s="308"/>
      <c r="E307" s="308"/>
      <c r="F307" s="308">
        <v>42262</v>
      </c>
      <c r="G307" s="309">
        <v>2015</v>
      </c>
      <c r="H307" s="310" t="s">
        <v>6433</v>
      </c>
      <c r="I307" s="311"/>
      <c r="J307" s="311"/>
    </row>
    <row r="308" spans="1:30" ht="15" customHeight="1">
      <c r="A308" s="306"/>
      <c r="B308" s="260">
        <v>277</v>
      </c>
      <c r="C308" s="307" t="s">
        <v>6795</v>
      </c>
      <c r="D308" s="308"/>
      <c r="E308" s="308"/>
      <c r="F308" s="308">
        <v>42172</v>
      </c>
      <c r="G308" s="309">
        <v>2015</v>
      </c>
      <c r="H308" s="310" t="s">
        <v>6321</v>
      </c>
      <c r="I308" s="311"/>
      <c r="J308" s="311"/>
    </row>
    <row r="309" spans="1:30" ht="15" customHeight="1">
      <c r="A309" s="306"/>
      <c r="B309" s="270">
        <v>278</v>
      </c>
      <c r="C309" s="307" t="s">
        <v>6796</v>
      </c>
      <c r="D309" s="308"/>
      <c r="E309" s="308"/>
      <c r="F309" s="308">
        <v>42257</v>
      </c>
      <c r="G309" s="309">
        <v>2015</v>
      </c>
      <c r="H309" s="310" t="s">
        <v>6433</v>
      </c>
      <c r="I309" s="311"/>
      <c r="J309" s="311"/>
    </row>
    <row r="310" spans="1:30" ht="30.75" customHeight="1">
      <c r="A310" s="306"/>
      <c r="B310" s="270">
        <v>279</v>
      </c>
      <c r="C310" s="307" t="s">
        <v>6797</v>
      </c>
      <c r="D310" s="308"/>
      <c r="E310" s="308"/>
      <c r="F310" s="308">
        <v>41907</v>
      </c>
      <c r="G310" s="309">
        <v>2014</v>
      </c>
      <c r="H310" s="310" t="s">
        <v>6433</v>
      </c>
      <c r="I310" s="311"/>
      <c r="J310" s="311"/>
    </row>
    <row r="311" spans="1:30" ht="15.75" customHeight="1">
      <c r="A311" s="306"/>
      <c r="B311" s="270">
        <v>280</v>
      </c>
      <c r="C311" s="307" t="s">
        <v>6798</v>
      </c>
      <c r="D311" s="308"/>
      <c r="E311" s="308"/>
      <c r="F311" s="308">
        <v>41914</v>
      </c>
      <c r="G311" s="309">
        <v>2014</v>
      </c>
      <c r="H311" s="310" t="s">
        <v>6321</v>
      </c>
      <c r="I311" s="311"/>
      <c r="J311" s="311"/>
    </row>
    <row r="312" spans="1:30" ht="15.75" customHeight="1">
      <c r="A312" s="197" t="s">
        <v>6021</v>
      </c>
      <c r="B312" s="260">
        <v>281</v>
      </c>
      <c r="C312" s="229" t="s">
        <v>6799</v>
      </c>
      <c r="D312" s="267"/>
      <c r="E312" s="267"/>
      <c r="F312" s="267">
        <v>40140</v>
      </c>
      <c r="G312" s="226">
        <v>2009</v>
      </c>
      <c r="H312" s="268" t="s">
        <v>6433</v>
      </c>
      <c r="I312" s="269"/>
      <c r="J312" s="269"/>
      <c r="K312" s="264"/>
      <c r="L312" s="264"/>
      <c r="M312" s="264"/>
      <c r="N312" s="264"/>
      <c r="O312" s="264"/>
      <c r="P312" s="264"/>
      <c r="Q312" s="264"/>
      <c r="R312" s="264"/>
      <c r="S312" s="264"/>
      <c r="T312" s="264"/>
      <c r="U312" s="264"/>
      <c r="V312" s="264"/>
      <c r="W312" s="264"/>
      <c r="X312" s="264"/>
      <c r="Y312" s="264"/>
      <c r="Z312" s="264"/>
      <c r="AA312" s="264"/>
      <c r="AB312" s="264"/>
      <c r="AC312" s="264"/>
      <c r="AD312" s="264"/>
    </row>
    <row r="313" spans="1:30" ht="15.75" customHeight="1">
      <c r="A313" s="197" t="s">
        <v>6021</v>
      </c>
      <c r="B313" s="260">
        <v>282</v>
      </c>
      <c r="C313" s="220" t="s">
        <v>6800</v>
      </c>
      <c r="D313" s="274"/>
      <c r="E313" s="274"/>
      <c r="F313" s="274">
        <v>39356</v>
      </c>
      <c r="G313" s="221">
        <v>2007</v>
      </c>
      <c r="H313" s="271" t="s">
        <v>6321</v>
      </c>
      <c r="I313" s="272"/>
      <c r="J313" s="272"/>
    </row>
    <row r="314" spans="1:30" ht="15.75" customHeight="1">
      <c r="A314" s="197" t="s">
        <v>6021</v>
      </c>
      <c r="B314" s="270">
        <v>283</v>
      </c>
      <c r="C314" s="220" t="s">
        <v>6801</v>
      </c>
      <c r="D314" s="274"/>
      <c r="E314" s="274"/>
      <c r="F314" s="274">
        <v>40835</v>
      </c>
      <c r="G314" s="221">
        <v>2011</v>
      </c>
      <c r="H314" s="271" t="s">
        <v>6433</v>
      </c>
      <c r="I314" s="272"/>
      <c r="J314" s="272"/>
    </row>
    <row r="315" spans="1:30" ht="15.75" customHeight="1">
      <c r="A315" s="197" t="s">
        <v>6021</v>
      </c>
      <c r="B315" s="270">
        <v>284</v>
      </c>
      <c r="C315" s="220" t="s">
        <v>6802</v>
      </c>
      <c r="D315" s="274"/>
      <c r="E315" s="274"/>
      <c r="F315" s="274">
        <v>41031</v>
      </c>
      <c r="G315" s="221">
        <v>2012</v>
      </c>
      <c r="H315" s="271" t="s">
        <v>6506</v>
      </c>
      <c r="I315" s="272"/>
      <c r="J315" s="272"/>
    </row>
    <row r="316" spans="1:30" ht="15.75" customHeight="1">
      <c r="A316" s="197" t="s">
        <v>6021</v>
      </c>
      <c r="B316" s="270">
        <v>285</v>
      </c>
      <c r="C316" s="220" t="s">
        <v>6803</v>
      </c>
      <c r="D316" s="274"/>
      <c r="E316" s="274"/>
      <c r="F316" s="274">
        <v>41592</v>
      </c>
      <c r="G316" s="221">
        <v>2013</v>
      </c>
      <c r="H316" s="271" t="s">
        <v>6506</v>
      </c>
      <c r="I316" s="272"/>
      <c r="J316" s="272"/>
    </row>
    <row r="317" spans="1:30" ht="15.75" customHeight="1">
      <c r="A317" s="197" t="s">
        <v>6021</v>
      </c>
      <c r="B317" s="260">
        <v>286</v>
      </c>
      <c r="C317" s="220" t="s">
        <v>6804</v>
      </c>
      <c r="D317" s="274"/>
      <c r="E317" s="274"/>
      <c r="F317" s="274">
        <v>41689</v>
      </c>
      <c r="G317" s="221">
        <v>2014</v>
      </c>
      <c r="H317" s="271" t="s">
        <v>6321</v>
      </c>
      <c r="I317" s="272"/>
      <c r="J317" s="272"/>
    </row>
    <row r="318" spans="1:30" ht="15.75" customHeight="1">
      <c r="A318" s="197" t="s">
        <v>6021</v>
      </c>
      <c r="B318" s="260">
        <v>287</v>
      </c>
      <c r="C318" s="220" t="s">
        <v>6805</v>
      </c>
      <c r="D318" s="274"/>
      <c r="E318" s="274"/>
      <c r="F318" s="274">
        <v>40454</v>
      </c>
      <c r="G318" s="221">
        <v>2010</v>
      </c>
      <c r="H318" s="271" t="s">
        <v>6321</v>
      </c>
      <c r="I318" s="272"/>
      <c r="J318" s="272"/>
    </row>
    <row r="319" spans="1:30" ht="15.75" customHeight="1">
      <c r="A319" s="197" t="s">
        <v>6021</v>
      </c>
      <c r="B319" s="270">
        <v>288</v>
      </c>
      <c r="C319" s="220" t="s">
        <v>6806</v>
      </c>
      <c r="D319" s="274"/>
      <c r="E319" s="274"/>
      <c r="F319" s="274">
        <v>41955</v>
      </c>
      <c r="G319" s="221">
        <v>2014</v>
      </c>
      <c r="H319" s="271" t="s">
        <v>6321</v>
      </c>
      <c r="I319" s="272"/>
      <c r="J319" s="272"/>
    </row>
    <row r="320" spans="1:30" ht="15.75" customHeight="1">
      <c r="A320" s="197" t="s">
        <v>6021</v>
      </c>
      <c r="B320" s="270">
        <v>289</v>
      </c>
      <c r="C320" s="220" t="s">
        <v>6807</v>
      </c>
      <c r="D320" s="274"/>
      <c r="E320" s="274"/>
      <c r="F320" s="274">
        <v>41892</v>
      </c>
      <c r="G320" s="221">
        <v>2014</v>
      </c>
      <c r="H320" s="271" t="s">
        <v>6433</v>
      </c>
      <c r="I320" s="272"/>
      <c r="J320" s="272"/>
    </row>
    <row r="321" spans="1:10" ht="15.75" customHeight="1">
      <c r="A321" s="197" t="s">
        <v>6021</v>
      </c>
      <c r="B321" s="270">
        <v>290</v>
      </c>
      <c r="C321" s="220" t="s">
        <v>6808</v>
      </c>
      <c r="D321" s="274"/>
      <c r="E321" s="274"/>
      <c r="F321" s="274">
        <v>41927</v>
      </c>
      <c r="G321" s="221">
        <v>2014</v>
      </c>
      <c r="H321" s="271" t="s">
        <v>6506</v>
      </c>
      <c r="I321" s="272"/>
      <c r="J321" s="272"/>
    </row>
    <row r="322" spans="1:10" ht="15.75" customHeight="1">
      <c r="A322" s="197" t="s">
        <v>6021</v>
      </c>
      <c r="B322" s="260">
        <v>291</v>
      </c>
      <c r="C322" s="220" t="s">
        <v>6809</v>
      </c>
      <c r="D322" s="274"/>
      <c r="E322" s="274"/>
      <c r="F322" s="274">
        <v>42319</v>
      </c>
      <c r="G322" s="221">
        <v>2015</v>
      </c>
      <c r="H322" s="271" t="s">
        <v>6506</v>
      </c>
      <c r="I322" s="272"/>
      <c r="J322" s="272"/>
    </row>
    <row r="323" spans="1:10" ht="15.75" customHeight="1">
      <c r="A323" s="197" t="s">
        <v>6021</v>
      </c>
      <c r="B323" s="260">
        <v>292</v>
      </c>
      <c r="C323" s="220" t="s">
        <v>6810</v>
      </c>
      <c r="D323" s="274"/>
      <c r="E323" s="274"/>
      <c r="F323" s="274">
        <v>38261</v>
      </c>
      <c r="G323" s="221">
        <v>2004</v>
      </c>
      <c r="H323" s="271" t="s">
        <v>6506</v>
      </c>
      <c r="I323" s="272"/>
      <c r="J323" s="272"/>
    </row>
    <row r="324" spans="1:10" ht="15.75" customHeight="1">
      <c r="A324" s="197" t="s">
        <v>6021</v>
      </c>
      <c r="B324" s="270">
        <v>293</v>
      </c>
      <c r="C324" s="220" t="s">
        <v>6811</v>
      </c>
      <c r="D324" s="274"/>
      <c r="E324" s="274"/>
      <c r="F324" s="274">
        <v>38677</v>
      </c>
      <c r="G324" s="221">
        <v>2005</v>
      </c>
      <c r="H324" s="271" t="s">
        <v>6321</v>
      </c>
      <c r="I324" s="272"/>
      <c r="J324" s="272"/>
    </row>
    <row r="325" spans="1:10" ht="15.75" customHeight="1">
      <c r="A325" s="197" t="s">
        <v>6021</v>
      </c>
      <c r="B325" s="270">
        <v>294</v>
      </c>
      <c r="C325" s="220" t="s">
        <v>6812</v>
      </c>
      <c r="D325" s="274"/>
      <c r="E325" s="274"/>
      <c r="F325" s="274">
        <v>42275</v>
      </c>
      <c r="G325" s="221">
        <v>2015</v>
      </c>
      <c r="H325" s="271" t="s">
        <v>6321</v>
      </c>
      <c r="I325" s="272"/>
      <c r="J325" s="272"/>
    </row>
    <row r="326" spans="1:10" ht="15.75" customHeight="1">
      <c r="A326" s="197" t="s">
        <v>6021</v>
      </c>
      <c r="B326" s="270">
        <v>295</v>
      </c>
      <c r="C326" s="220" t="s">
        <v>6813</v>
      </c>
      <c r="D326" s="274"/>
      <c r="E326" s="274"/>
      <c r="F326" s="274">
        <v>42282</v>
      </c>
      <c r="G326" s="221">
        <v>2015</v>
      </c>
      <c r="H326" s="271" t="s">
        <v>6321</v>
      </c>
      <c r="I326" s="272"/>
      <c r="J326" s="272"/>
    </row>
    <row r="327" spans="1:10" ht="15.75" customHeight="1">
      <c r="A327" s="197" t="s">
        <v>6021</v>
      </c>
      <c r="B327" s="260">
        <v>296</v>
      </c>
      <c r="C327" s="220" t="s">
        <v>6814</v>
      </c>
      <c r="D327" s="274"/>
      <c r="E327" s="274"/>
      <c r="F327" s="274">
        <v>37257</v>
      </c>
      <c r="G327" s="221">
        <v>2002</v>
      </c>
      <c r="H327" s="271" t="s">
        <v>6506</v>
      </c>
      <c r="I327" s="272"/>
      <c r="J327" s="272"/>
    </row>
    <row r="328" spans="1:10" ht="15.75" customHeight="1">
      <c r="A328" s="197" t="s">
        <v>6021</v>
      </c>
      <c r="B328" s="260">
        <v>297</v>
      </c>
      <c r="C328" s="220" t="s">
        <v>6815</v>
      </c>
      <c r="D328" s="274"/>
      <c r="E328" s="274"/>
      <c r="F328" s="274">
        <v>37257</v>
      </c>
      <c r="G328" s="221">
        <v>2002</v>
      </c>
      <c r="H328" s="271" t="s">
        <v>6506</v>
      </c>
      <c r="I328" s="272"/>
      <c r="J328" s="272"/>
    </row>
    <row r="329" spans="1:10" ht="15.75" customHeight="1">
      <c r="A329" s="197" t="s">
        <v>6021</v>
      </c>
      <c r="B329" s="270">
        <v>298</v>
      </c>
      <c r="C329" s="220" t="s">
        <v>6816</v>
      </c>
      <c r="D329" s="274"/>
      <c r="E329" s="274"/>
      <c r="F329" s="274">
        <v>37257</v>
      </c>
      <c r="G329" s="221">
        <v>2002</v>
      </c>
      <c r="H329" s="271" t="s">
        <v>6506</v>
      </c>
      <c r="I329" s="272"/>
      <c r="J329" s="272"/>
    </row>
    <row r="330" spans="1:10" ht="15.75" customHeight="1">
      <c r="A330" s="197" t="s">
        <v>6021</v>
      </c>
      <c r="B330" s="270">
        <v>299</v>
      </c>
      <c r="C330" s="220" t="s">
        <v>6817</v>
      </c>
      <c r="D330" s="274"/>
      <c r="E330" s="274"/>
      <c r="F330" s="274">
        <v>37257</v>
      </c>
      <c r="G330" s="221">
        <v>2002</v>
      </c>
      <c r="H330" s="271" t="s">
        <v>6506</v>
      </c>
      <c r="I330" s="272"/>
      <c r="J330" s="272"/>
    </row>
    <row r="331" spans="1:10" ht="15.75" customHeight="1">
      <c r="A331" s="197" t="s">
        <v>6021</v>
      </c>
      <c r="B331" s="270">
        <v>300</v>
      </c>
      <c r="C331" s="220" t="s">
        <v>6818</v>
      </c>
      <c r="D331" s="274"/>
      <c r="E331" s="274"/>
      <c r="F331" s="274">
        <v>37987</v>
      </c>
      <c r="G331" s="221">
        <v>2004</v>
      </c>
      <c r="H331" s="271" t="s">
        <v>6506</v>
      </c>
      <c r="I331" s="272"/>
      <c r="J331" s="272"/>
    </row>
    <row r="332" spans="1:10" ht="15.75" customHeight="1">
      <c r="A332" s="197" t="s">
        <v>6021</v>
      </c>
      <c r="B332" s="260">
        <v>301</v>
      </c>
      <c r="C332" s="220" t="s">
        <v>6819</v>
      </c>
      <c r="D332" s="274"/>
      <c r="E332" s="274"/>
      <c r="F332" s="274">
        <v>40849</v>
      </c>
      <c r="G332" s="221">
        <v>2011</v>
      </c>
      <c r="H332" s="271" t="s">
        <v>6433</v>
      </c>
      <c r="I332" s="272"/>
      <c r="J332" s="272"/>
    </row>
    <row r="333" spans="1:10" ht="15.75" customHeight="1">
      <c r="A333" s="197" t="s">
        <v>6021</v>
      </c>
      <c r="B333" s="260">
        <v>302</v>
      </c>
      <c r="C333" s="220" t="s">
        <v>6820</v>
      </c>
      <c r="D333" s="274"/>
      <c r="E333" s="274"/>
      <c r="F333" s="274">
        <v>41450</v>
      </c>
      <c r="G333" s="221">
        <v>2013</v>
      </c>
      <c r="H333" s="271" t="s">
        <v>6321</v>
      </c>
      <c r="I333" s="272"/>
      <c r="J333" s="272"/>
    </row>
    <row r="334" spans="1:10" ht="15.75" customHeight="1">
      <c r="A334" s="197" t="s">
        <v>6021</v>
      </c>
      <c r="B334" s="270">
        <v>303</v>
      </c>
      <c r="C334" s="220" t="s">
        <v>6821</v>
      </c>
      <c r="D334" s="274"/>
      <c r="E334" s="274"/>
      <c r="F334" s="274">
        <v>41461</v>
      </c>
      <c r="G334" s="221">
        <v>2013</v>
      </c>
      <c r="H334" s="271" t="s">
        <v>6506</v>
      </c>
      <c r="I334" s="272"/>
      <c r="J334" s="272"/>
    </row>
    <row r="335" spans="1:10" ht="15.75" customHeight="1">
      <c r="A335" s="197" t="s">
        <v>6021</v>
      </c>
      <c r="B335" s="270">
        <v>304</v>
      </c>
      <c r="C335" s="220" t="s">
        <v>6822</v>
      </c>
      <c r="D335" s="274"/>
      <c r="E335" s="274"/>
      <c r="F335" s="274">
        <v>38956</v>
      </c>
      <c r="G335" s="221">
        <v>2006</v>
      </c>
      <c r="H335" s="271" t="s">
        <v>6321</v>
      </c>
      <c r="I335" s="272"/>
      <c r="J335" s="272"/>
    </row>
    <row r="336" spans="1:10" ht="15.75" customHeight="1">
      <c r="A336" s="197" t="s">
        <v>6021</v>
      </c>
      <c r="B336" s="270">
        <v>305</v>
      </c>
      <c r="C336" s="220" t="s">
        <v>6823</v>
      </c>
      <c r="D336" s="274"/>
      <c r="E336" s="274"/>
      <c r="F336" s="274">
        <v>39622</v>
      </c>
      <c r="G336" s="221">
        <v>2008</v>
      </c>
      <c r="H336" s="271" t="s">
        <v>6321</v>
      </c>
      <c r="I336" s="272"/>
      <c r="J336" s="272"/>
    </row>
    <row r="337" spans="1:10" ht="15.75" customHeight="1">
      <c r="A337" s="197" t="s">
        <v>6021</v>
      </c>
      <c r="B337" s="260">
        <v>306</v>
      </c>
      <c r="C337" s="220" t="s">
        <v>6824</v>
      </c>
      <c r="D337" s="274"/>
      <c r="E337" s="274"/>
      <c r="F337" s="274">
        <v>39650</v>
      </c>
      <c r="G337" s="221">
        <v>2008</v>
      </c>
      <c r="H337" s="271" t="s">
        <v>6321</v>
      </c>
      <c r="I337" s="272"/>
      <c r="J337" s="272"/>
    </row>
    <row r="338" spans="1:10" ht="15.75" customHeight="1">
      <c r="A338" s="197" t="s">
        <v>6021</v>
      </c>
      <c r="B338" s="260">
        <v>307</v>
      </c>
      <c r="C338" s="220" t="s">
        <v>6825</v>
      </c>
      <c r="D338" s="274"/>
      <c r="E338" s="274"/>
      <c r="F338" s="274">
        <v>38978</v>
      </c>
      <c r="G338" s="221">
        <v>2006</v>
      </c>
      <c r="H338" s="271" t="s">
        <v>6321</v>
      </c>
      <c r="I338" s="272"/>
      <c r="J338" s="272"/>
    </row>
    <row r="339" spans="1:10" ht="15.75" customHeight="1">
      <c r="A339" s="197" t="s">
        <v>6021</v>
      </c>
      <c r="B339" s="270">
        <v>308</v>
      </c>
      <c r="C339" s="220" t="s">
        <v>6826</v>
      </c>
      <c r="D339" s="274"/>
      <c r="E339" s="274"/>
      <c r="F339" s="274">
        <v>38672</v>
      </c>
      <c r="G339" s="221">
        <v>2005</v>
      </c>
      <c r="H339" s="271" t="s">
        <v>6506</v>
      </c>
      <c r="I339" s="272"/>
      <c r="J339" s="272"/>
    </row>
    <row r="340" spans="1:10" ht="15.75" customHeight="1">
      <c r="A340" s="197" t="s">
        <v>6021</v>
      </c>
      <c r="B340" s="270">
        <v>309</v>
      </c>
      <c r="C340" s="220" t="s">
        <v>6827</v>
      </c>
      <c r="D340" s="274"/>
      <c r="E340" s="274"/>
      <c r="F340" s="274">
        <v>40126</v>
      </c>
      <c r="G340" s="221">
        <v>2009</v>
      </c>
      <c r="H340" s="271" t="s">
        <v>6321</v>
      </c>
      <c r="I340" s="272"/>
      <c r="J340" s="272"/>
    </row>
    <row r="341" spans="1:10" ht="15.75" customHeight="1">
      <c r="A341" s="197" t="s">
        <v>6021</v>
      </c>
      <c r="B341" s="270">
        <v>310</v>
      </c>
      <c r="C341" s="220" t="s">
        <v>6828</v>
      </c>
      <c r="D341" s="274"/>
      <c r="E341" s="274"/>
      <c r="F341" s="274">
        <v>40434</v>
      </c>
      <c r="G341" s="221">
        <v>2010</v>
      </c>
      <c r="H341" s="271" t="s">
        <v>6321</v>
      </c>
      <c r="I341" s="272"/>
      <c r="J341" s="272"/>
    </row>
    <row r="342" spans="1:10" ht="15.75" customHeight="1">
      <c r="A342" s="197" t="s">
        <v>6021</v>
      </c>
      <c r="B342" s="260">
        <v>311</v>
      </c>
      <c r="C342" s="220" t="s">
        <v>6829</v>
      </c>
      <c r="D342" s="274"/>
      <c r="E342" s="274"/>
      <c r="F342" s="274">
        <v>40819</v>
      </c>
      <c r="G342" s="221">
        <v>2011</v>
      </c>
      <c r="H342" s="271" t="s">
        <v>6321</v>
      </c>
      <c r="I342" s="272"/>
      <c r="J342" s="272"/>
    </row>
    <row r="343" spans="1:10" ht="15.75" customHeight="1">
      <c r="A343" s="197" t="s">
        <v>6021</v>
      </c>
      <c r="B343" s="260">
        <v>312</v>
      </c>
      <c r="C343" s="220" t="s">
        <v>6830</v>
      </c>
      <c r="D343" s="274"/>
      <c r="E343" s="274"/>
      <c r="F343" s="274">
        <v>40848</v>
      </c>
      <c r="G343" s="221">
        <v>2011</v>
      </c>
      <c r="H343" s="271" t="s">
        <v>6321</v>
      </c>
      <c r="I343" s="272"/>
      <c r="J343" s="272"/>
    </row>
    <row r="344" spans="1:10" ht="15.75" customHeight="1">
      <c r="A344" s="197" t="s">
        <v>6021</v>
      </c>
      <c r="B344" s="270">
        <v>313</v>
      </c>
      <c r="C344" s="220" t="s">
        <v>6831</v>
      </c>
      <c r="D344" s="274"/>
      <c r="E344" s="274"/>
      <c r="F344" s="274">
        <v>41182</v>
      </c>
      <c r="G344" s="221">
        <v>2012</v>
      </c>
      <c r="H344" s="271" t="s">
        <v>6321</v>
      </c>
      <c r="I344" s="272"/>
      <c r="J344" s="272"/>
    </row>
    <row r="345" spans="1:10" ht="15.75" customHeight="1">
      <c r="A345" s="197" t="s">
        <v>6021</v>
      </c>
      <c r="B345" s="270">
        <v>314</v>
      </c>
      <c r="C345" s="220" t="s">
        <v>6832</v>
      </c>
      <c r="D345" s="274"/>
      <c r="E345" s="274"/>
      <c r="F345" s="274">
        <v>41441</v>
      </c>
      <c r="G345" s="221">
        <v>2013</v>
      </c>
      <c r="H345" s="271" t="s">
        <v>6321</v>
      </c>
      <c r="I345" s="272"/>
      <c r="J345" s="272"/>
    </row>
    <row r="346" spans="1:10" ht="15.75" customHeight="1">
      <c r="A346" s="197" t="s">
        <v>6021</v>
      </c>
      <c r="B346" s="270">
        <v>315</v>
      </c>
      <c r="C346" s="220" t="s">
        <v>6833</v>
      </c>
      <c r="D346" s="274"/>
      <c r="E346" s="274"/>
      <c r="F346" s="274">
        <v>37371</v>
      </c>
      <c r="G346" s="221">
        <v>2002</v>
      </c>
      <c r="H346" s="271" t="s">
        <v>6433</v>
      </c>
      <c r="I346" s="272"/>
      <c r="J346" s="272"/>
    </row>
    <row r="347" spans="1:10" ht="15.75" customHeight="1">
      <c r="A347" s="197" t="s">
        <v>6021</v>
      </c>
      <c r="B347" s="260">
        <v>316</v>
      </c>
      <c r="C347" s="220" t="s">
        <v>6834</v>
      </c>
      <c r="D347" s="274"/>
      <c r="E347" s="274"/>
      <c r="F347" s="274">
        <v>41592</v>
      </c>
      <c r="G347" s="221">
        <v>2013</v>
      </c>
      <c r="H347" s="271" t="s">
        <v>6321</v>
      </c>
      <c r="I347" s="272"/>
      <c r="J347" s="272"/>
    </row>
    <row r="348" spans="1:10" ht="15.75" customHeight="1">
      <c r="A348" s="197" t="s">
        <v>6021</v>
      </c>
      <c r="B348" s="260">
        <v>317</v>
      </c>
      <c r="C348" s="220" t="s">
        <v>6804</v>
      </c>
      <c r="D348" s="274"/>
      <c r="E348" s="274"/>
      <c r="F348" s="274">
        <v>41689</v>
      </c>
      <c r="G348" s="221">
        <v>2014</v>
      </c>
      <c r="H348" s="271" t="s">
        <v>6321</v>
      </c>
      <c r="I348" s="272"/>
      <c r="J348" s="272"/>
    </row>
    <row r="349" spans="1:10" ht="15.75" customHeight="1">
      <c r="A349" s="197" t="s">
        <v>6021</v>
      </c>
      <c r="B349" s="270">
        <v>318</v>
      </c>
      <c r="C349" s="220" t="s">
        <v>6835</v>
      </c>
      <c r="D349" s="274"/>
      <c r="E349" s="274"/>
      <c r="F349" s="274">
        <v>41892</v>
      </c>
      <c r="G349" s="221">
        <v>2014</v>
      </c>
      <c r="H349" s="271" t="s">
        <v>6433</v>
      </c>
      <c r="I349" s="272"/>
      <c r="J349" s="272"/>
    </row>
    <row r="350" spans="1:10" ht="15.75" customHeight="1">
      <c r="A350" s="197" t="s">
        <v>6021</v>
      </c>
      <c r="B350" s="270">
        <v>319</v>
      </c>
      <c r="C350" s="220" t="s">
        <v>6836</v>
      </c>
      <c r="D350" s="274"/>
      <c r="E350" s="274"/>
      <c r="F350" s="274">
        <v>41925</v>
      </c>
      <c r="G350" s="221">
        <v>2014</v>
      </c>
      <c r="H350" s="271" t="s">
        <v>6321</v>
      </c>
      <c r="I350" s="272"/>
      <c r="J350" s="272"/>
    </row>
    <row r="351" spans="1:10" ht="15.75" customHeight="1">
      <c r="A351" s="197" t="s">
        <v>6021</v>
      </c>
      <c r="B351" s="270">
        <v>320</v>
      </c>
      <c r="C351" s="220" t="s">
        <v>6837</v>
      </c>
      <c r="D351" s="274"/>
      <c r="E351" s="274"/>
      <c r="F351" s="274">
        <v>42240</v>
      </c>
      <c r="G351" s="221">
        <v>2015</v>
      </c>
      <c r="H351" s="271" t="s">
        <v>6321</v>
      </c>
      <c r="I351" s="272"/>
      <c r="J351" s="272"/>
    </row>
    <row r="352" spans="1:10" ht="15.75" customHeight="1">
      <c r="A352" s="197" t="s">
        <v>6021</v>
      </c>
      <c r="B352" s="260">
        <v>321</v>
      </c>
      <c r="C352" s="220" t="s">
        <v>6838</v>
      </c>
      <c r="D352" s="274"/>
      <c r="E352" s="274"/>
      <c r="F352" s="274">
        <v>42169</v>
      </c>
      <c r="G352" s="221">
        <v>2015</v>
      </c>
      <c r="H352" s="271" t="s">
        <v>6321</v>
      </c>
      <c r="I352" s="272"/>
      <c r="J352" s="272"/>
    </row>
    <row r="353" spans="1:30" ht="15.75" customHeight="1">
      <c r="A353" s="197" t="s">
        <v>6021</v>
      </c>
      <c r="B353" s="260">
        <v>322</v>
      </c>
      <c r="C353" s="220" t="s">
        <v>6839</v>
      </c>
      <c r="D353" s="274"/>
      <c r="E353" s="274"/>
      <c r="F353" s="274">
        <v>42638</v>
      </c>
      <c r="G353" s="221">
        <v>2016</v>
      </c>
      <c r="H353" s="271" t="s">
        <v>6321</v>
      </c>
      <c r="I353" s="272"/>
      <c r="J353" s="272"/>
    </row>
    <row r="354" spans="1:30" ht="15.75" customHeight="1">
      <c r="A354" s="197" t="s">
        <v>6021</v>
      </c>
      <c r="B354" s="270">
        <v>323</v>
      </c>
      <c r="C354" s="220" t="s">
        <v>6840</v>
      </c>
      <c r="D354" s="274"/>
      <c r="E354" s="274"/>
      <c r="F354" s="274">
        <v>42683</v>
      </c>
      <c r="G354" s="221">
        <v>2016</v>
      </c>
      <c r="H354" s="271" t="s">
        <v>6321</v>
      </c>
      <c r="I354" s="272"/>
      <c r="J354" s="272"/>
    </row>
    <row r="355" spans="1:30" ht="15.75" customHeight="1">
      <c r="A355" s="197" t="s">
        <v>6021</v>
      </c>
      <c r="B355" s="270">
        <v>324</v>
      </c>
      <c r="C355" s="220" t="s">
        <v>6841</v>
      </c>
      <c r="D355" s="274"/>
      <c r="E355" s="274"/>
      <c r="F355" s="274">
        <v>42634</v>
      </c>
      <c r="G355" s="221">
        <v>2016</v>
      </c>
      <c r="H355" s="271" t="s">
        <v>6321</v>
      </c>
      <c r="I355" s="272"/>
      <c r="J355" s="272"/>
    </row>
    <row r="356" spans="1:30" ht="15.75" customHeight="1">
      <c r="A356" s="197" t="s">
        <v>6021</v>
      </c>
      <c r="B356" s="270">
        <v>325</v>
      </c>
      <c r="C356" s="220" t="s">
        <v>6842</v>
      </c>
      <c r="D356" s="274"/>
      <c r="E356" s="274"/>
      <c r="F356" s="274">
        <v>42303</v>
      </c>
      <c r="G356" s="221">
        <v>2015</v>
      </c>
      <c r="H356" s="271" t="s">
        <v>6321</v>
      </c>
      <c r="I356" s="272"/>
      <c r="J356" s="272"/>
    </row>
    <row r="357" spans="1:30" ht="15.75" customHeight="1">
      <c r="A357" s="197" t="s">
        <v>6021</v>
      </c>
      <c r="B357" s="260">
        <v>326</v>
      </c>
      <c r="C357" s="220" t="s">
        <v>6843</v>
      </c>
      <c r="D357" s="274"/>
      <c r="E357" s="274"/>
      <c r="F357" s="274">
        <v>42298</v>
      </c>
      <c r="G357" s="221">
        <v>2015</v>
      </c>
      <c r="H357" s="271" t="s">
        <v>6506</v>
      </c>
      <c r="I357" s="272"/>
      <c r="J357" s="272"/>
    </row>
    <row r="358" spans="1:30" ht="15.75" customHeight="1">
      <c r="A358" s="197" t="s">
        <v>6021</v>
      </c>
      <c r="B358" s="260">
        <v>327</v>
      </c>
      <c r="C358" s="220" t="s">
        <v>6844</v>
      </c>
      <c r="D358" s="274"/>
      <c r="E358" s="274"/>
      <c r="F358" s="274">
        <v>42319</v>
      </c>
      <c r="G358" s="221">
        <v>2015</v>
      </c>
      <c r="H358" s="271" t="s">
        <v>6506</v>
      </c>
      <c r="I358" s="272"/>
      <c r="J358" s="272"/>
    </row>
    <row r="359" spans="1:30" ht="15.75" customHeight="1">
      <c r="A359" s="197" t="s">
        <v>6021</v>
      </c>
      <c r="B359" s="270">
        <v>328</v>
      </c>
      <c r="C359" s="220" t="s">
        <v>6845</v>
      </c>
      <c r="D359" s="274"/>
      <c r="E359" s="274"/>
      <c r="F359" s="274">
        <v>42326</v>
      </c>
      <c r="G359" s="221">
        <v>2015</v>
      </c>
      <c r="H359" s="271" t="s">
        <v>6321</v>
      </c>
      <c r="I359" s="272"/>
      <c r="J359" s="272"/>
    </row>
    <row r="360" spans="1:30" ht="15.75" customHeight="1">
      <c r="A360" s="197" t="s">
        <v>6021</v>
      </c>
      <c r="B360" s="270">
        <v>329</v>
      </c>
      <c r="C360" s="220" t="s">
        <v>6846</v>
      </c>
      <c r="D360" s="274"/>
      <c r="E360" s="274"/>
      <c r="F360" s="274">
        <v>42319</v>
      </c>
      <c r="G360" s="221">
        <v>2015</v>
      </c>
      <c r="H360" s="271" t="s">
        <v>6321</v>
      </c>
      <c r="I360" s="272"/>
      <c r="J360" s="272"/>
    </row>
    <row r="361" spans="1:30" ht="15.75" customHeight="1">
      <c r="A361" s="197" t="s">
        <v>6021</v>
      </c>
      <c r="B361" s="270">
        <v>330</v>
      </c>
      <c r="C361" s="220" t="s">
        <v>6847</v>
      </c>
      <c r="D361" s="274"/>
      <c r="E361" s="274"/>
      <c r="F361" s="274">
        <v>42638</v>
      </c>
      <c r="G361" s="221">
        <v>2016</v>
      </c>
      <c r="H361" s="271" t="s">
        <v>6321</v>
      </c>
      <c r="I361" s="272"/>
      <c r="J361" s="272"/>
    </row>
    <row r="362" spans="1:30" ht="15.75" customHeight="1">
      <c r="A362" s="197" t="s">
        <v>6021</v>
      </c>
      <c r="B362" s="260">
        <v>331</v>
      </c>
      <c r="C362" s="220" t="s">
        <v>6848</v>
      </c>
      <c r="D362" s="274"/>
      <c r="E362" s="274"/>
      <c r="F362" s="274">
        <v>42667</v>
      </c>
      <c r="G362" s="221">
        <v>2016</v>
      </c>
      <c r="H362" s="271" t="s">
        <v>6506</v>
      </c>
      <c r="I362" s="272"/>
      <c r="J362" s="272"/>
    </row>
    <row r="363" spans="1:30" ht="15.75" customHeight="1">
      <c r="A363" s="197" t="s">
        <v>6021</v>
      </c>
      <c r="B363" s="260">
        <v>332</v>
      </c>
      <c r="C363" s="220" t="s">
        <v>6849</v>
      </c>
      <c r="D363" s="274"/>
      <c r="E363" s="274"/>
      <c r="F363" s="274">
        <v>42683</v>
      </c>
      <c r="G363" s="221">
        <v>2016</v>
      </c>
      <c r="H363" s="271" t="s">
        <v>6321</v>
      </c>
      <c r="I363" s="272"/>
      <c r="J363" s="272"/>
    </row>
    <row r="364" spans="1:30" ht="15.75" customHeight="1">
      <c r="A364" s="197" t="s">
        <v>2777</v>
      </c>
      <c r="B364" s="270">
        <v>333</v>
      </c>
      <c r="C364" s="77" t="s">
        <v>6850</v>
      </c>
      <c r="D364" s="312"/>
      <c r="E364" s="312"/>
      <c r="F364" s="312">
        <v>44452</v>
      </c>
      <c r="G364" s="12">
        <v>2021</v>
      </c>
      <c r="H364" s="14" t="s">
        <v>6321</v>
      </c>
      <c r="I364" s="313"/>
      <c r="J364" s="313"/>
      <c r="K364" s="264"/>
      <c r="L364" s="264"/>
      <c r="M364" s="264"/>
      <c r="N364" s="264"/>
      <c r="O364" s="264"/>
      <c r="P364" s="264"/>
      <c r="Q364" s="264"/>
      <c r="R364" s="264"/>
      <c r="S364" s="264"/>
      <c r="T364" s="264"/>
      <c r="U364" s="264"/>
      <c r="V364" s="264"/>
      <c r="W364" s="264"/>
      <c r="X364" s="264"/>
      <c r="Y364" s="264"/>
      <c r="Z364" s="264"/>
      <c r="AA364" s="264"/>
      <c r="AB364" s="264"/>
      <c r="AC364" s="264"/>
      <c r="AD364" s="264"/>
    </row>
    <row r="365" spans="1:30" ht="15.75" customHeight="1">
      <c r="A365" s="197" t="s">
        <v>2777</v>
      </c>
      <c r="B365" s="270">
        <v>334</v>
      </c>
      <c r="C365" s="214" t="s">
        <v>6851</v>
      </c>
      <c r="D365" s="216"/>
      <c r="E365" s="216"/>
      <c r="F365" s="216" t="s">
        <v>6852</v>
      </c>
      <c r="G365" s="215">
        <v>2018</v>
      </c>
      <c r="H365" s="296" t="s">
        <v>6433</v>
      </c>
      <c r="I365" s="297"/>
      <c r="J365" s="297"/>
      <c r="K365" s="283"/>
      <c r="L365" s="283"/>
      <c r="M365" s="283"/>
      <c r="N365" s="283"/>
      <c r="O365" s="283"/>
      <c r="P365" s="283"/>
      <c r="Q365" s="283"/>
      <c r="R365" s="283"/>
      <c r="S365" s="283"/>
      <c r="T365" s="283"/>
      <c r="U365" s="283"/>
      <c r="V365" s="283"/>
      <c r="W365" s="283"/>
      <c r="X365" s="283"/>
      <c r="Y365" s="283"/>
      <c r="Z365" s="283"/>
      <c r="AA365" s="283"/>
      <c r="AB365" s="283"/>
      <c r="AC365" s="283"/>
      <c r="AD365" s="283"/>
    </row>
    <row r="366" spans="1:30" ht="15.75" customHeight="1">
      <c r="A366" s="197" t="s">
        <v>2777</v>
      </c>
      <c r="B366" s="270">
        <v>335</v>
      </c>
      <c r="C366" s="220" t="s">
        <v>6853</v>
      </c>
      <c r="D366" s="209"/>
      <c r="E366" s="209"/>
      <c r="F366" s="209" t="s">
        <v>6854</v>
      </c>
      <c r="G366" s="221">
        <v>2016</v>
      </c>
      <c r="H366" s="271" t="s">
        <v>6321</v>
      </c>
      <c r="I366" s="272"/>
      <c r="J366" s="272"/>
    </row>
    <row r="367" spans="1:30" ht="15.75" customHeight="1">
      <c r="A367" s="197" t="s">
        <v>2777</v>
      </c>
      <c r="B367" s="260">
        <v>336</v>
      </c>
      <c r="C367" s="220" t="s">
        <v>6855</v>
      </c>
      <c r="D367" s="209"/>
      <c r="E367" s="209"/>
      <c r="F367" s="209" t="s">
        <v>6856</v>
      </c>
      <c r="G367" s="221">
        <v>2015</v>
      </c>
      <c r="H367" s="271" t="s">
        <v>6321</v>
      </c>
      <c r="I367" s="272"/>
      <c r="J367" s="272"/>
    </row>
    <row r="368" spans="1:30" ht="15.75" customHeight="1">
      <c r="A368" s="197" t="s">
        <v>2777</v>
      </c>
      <c r="B368" s="260">
        <v>337</v>
      </c>
      <c r="C368" s="220" t="s">
        <v>6857</v>
      </c>
      <c r="D368" s="274"/>
      <c r="E368" s="274"/>
      <c r="F368" s="274">
        <v>42267</v>
      </c>
      <c r="G368" s="221">
        <v>2015</v>
      </c>
      <c r="H368" s="271" t="s">
        <v>6321</v>
      </c>
      <c r="I368" s="272"/>
      <c r="J368" s="272"/>
    </row>
    <row r="369" spans="1:31" ht="15.75" customHeight="1">
      <c r="A369" s="197" t="s">
        <v>2777</v>
      </c>
      <c r="B369" s="270">
        <v>338</v>
      </c>
      <c r="C369" s="220" t="s">
        <v>6858</v>
      </c>
      <c r="D369" s="209"/>
      <c r="E369" s="209"/>
      <c r="F369" s="209" t="s">
        <v>6859</v>
      </c>
      <c r="G369" s="221">
        <v>2014</v>
      </c>
      <c r="H369" s="271" t="s">
        <v>6321</v>
      </c>
      <c r="I369" s="272"/>
      <c r="J369" s="272"/>
    </row>
    <row r="370" spans="1:31" ht="15.75" customHeight="1">
      <c r="A370" s="197" t="s">
        <v>2777</v>
      </c>
      <c r="B370" s="270">
        <v>339</v>
      </c>
      <c r="C370" s="220" t="s">
        <v>6860</v>
      </c>
      <c r="D370" s="209"/>
      <c r="E370" s="209"/>
      <c r="F370" s="209" t="s">
        <v>6861</v>
      </c>
      <c r="G370" s="221">
        <v>2014</v>
      </c>
      <c r="H370" s="271" t="s">
        <v>6433</v>
      </c>
      <c r="I370" s="272"/>
      <c r="J370" s="272"/>
    </row>
    <row r="371" spans="1:31" ht="15.75" customHeight="1">
      <c r="A371" s="197" t="s">
        <v>2777</v>
      </c>
      <c r="B371" s="270">
        <v>340</v>
      </c>
      <c r="C371" s="220" t="s">
        <v>6862</v>
      </c>
      <c r="D371" s="274"/>
      <c r="E371" s="274"/>
      <c r="F371" s="274">
        <v>41434</v>
      </c>
      <c r="G371" s="221">
        <v>2013</v>
      </c>
      <c r="H371" s="271" t="s">
        <v>6863</v>
      </c>
      <c r="I371" s="272"/>
      <c r="J371" s="272"/>
    </row>
    <row r="372" spans="1:31" ht="15.75" customHeight="1">
      <c r="A372" s="197" t="s">
        <v>2777</v>
      </c>
      <c r="B372" s="260">
        <v>341</v>
      </c>
      <c r="C372" s="220" t="s">
        <v>6864</v>
      </c>
      <c r="D372" s="209"/>
      <c r="E372" s="209"/>
      <c r="F372" s="209" t="s">
        <v>6865</v>
      </c>
      <c r="G372" s="221">
        <v>2013</v>
      </c>
      <c r="H372" s="271" t="s">
        <v>6321</v>
      </c>
      <c r="I372" s="272"/>
      <c r="J372" s="272"/>
    </row>
    <row r="373" spans="1:31" ht="15.75" customHeight="1">
      <c r="A373" s="197" t="s">
        <v>2777</v>
      </c>
      <c r="B373" s="260">
        <v>342</v>
      </c>
      <c r="C373" s="220" t="s">
        <v>6866</v>
      </c>
      <c r="D373" s="209"/>
      <c r="E373" s="209"/>
      <c r="F373" s="209" t="s">
        <v>6867</v>
      </c>
      <c r="G373" s="221">
        <v>2012</v>
      </c>
      <c r="H373" s="271" t="s">
        <v>6433</v>
      </c>
      <c r="I373" s="272"/>
      <c r="J373" s="272"/>
    </row>
    <row r="374" spans="1:31" ht="15.75" customHeight="1">
      <c r="A374" s="197" t="s">
        <v>2850</v>
      </c>
      <c r="B374" s="255">
        <v>343</v>
      </c>
      <c r="C374" s="199" t="s">
        <v>6868</v>
      </c>
      <c r="D374" s="267"/>
      <c r="E374" s="267"/>
      <c r="F374" s="267">
        <v>41281</v>
      </c>
      <c r="G374" s="226">
        <v>2013</v>
      </c>
      <c r="H374" s="314" t="s">
        <v>6321</v>
      </c>
      <c r="I374" s="269"/>
      <c r="J374" s="269"/>
      <c r="K374" s="264"/>
      <c r="L374" s="264"/>
      <c r="M374" s="264"/>
      <c r="N374" s="264"/>
      <c r="O374" s="264"/>
      <c r="P374" s="264"/>
      <c r="Q374" s="264"/>
      <c r="R374" s="264"/>
      <c r="S374" s="264"/>
      <c r="T374" s="264"/>
      <c r="U374" s="264"/>
      <c r="V374" s="264"/>
      <c r="W374" s="264"/>
      <c r="X374" s="264"/>
      <c r="Y374" s="264"/>
      <c r="Z374" s="264"/>
      <c r="AA374" s="264"/>
      <c r="AB374" s="264"/>
      <c r="AC374" s="264"/>
      <c r="AD374" s="264"/>
      <c r="AE374" s="265"/>
    </row>
    <row r="375" spans="1:31" ht="15.75" customHeight="1">
      <c r="A375" s="197" t="s">
        <v>2850</v>
      </c>
      <c r="B375" s="270">
        <v>344</v>
      </c>
      <c r="C375" s="205" t="s">
        <v>6869</v>
      </c>
      <c r="D375" s="274"/>
      <c r="E375" s="274"/>
      <c r="F375" s="274">
        <v>41281</v>
      </c>
      <c r="G375" s="221">
        <v>2013</v>
      </c>
      <c r="H375" s="315" t="s">
        <v>6350</v>
      </c>
      <c r="I375" s="272"/>
      <c r="J375" s="272"/>
    </row>
    <row r="376" spans="1:31" ht="15.75" customHeight="1">
      <c r="A376" s="197" t="s">
        <v>2850</v>
      </c>
      <c r="B376" s="270">
        <v>345</v>
      </c>
      <c r="C376" s="205" t="s">
        <v>6870</v>
      </c>
      <c r="D376" s="274"/>
      <c r="E376" s="274"/>
      <c r="F376" s="274">
        <v>41957</v>
      </c>
      <c r="G376" s="221">
        <v>2014</v>
      </c>
      <c r="H376" s="316" t="s">
        <v>6506</v>
      </c>
      <c r="I376" s="272"/>
      <c r="J376" s="272"/>
    </row>
    <row r="377" spans="1:31" ht="15.75" customHeight="1">
      <c r="A377" s="197" t="s">
        <v>2850</v>
      </c>
      <c r="B377" s="260">
        <v>346</v>
      </c>
      <c r="C377" s="205" t="s">
        <v>6871</v>
      </c>
      <c r="D377" s="274"/>
      <c r="E377" s="274"/>
      <c r="F377" s="274">
        <v>41281</v>
      </c>
      <c r="G377" s="221">
        <v>2013</v>
      </c>
      <c r="H377" s="271" t="s">
        <v>6433</v>
      </c>
      <c r="I377" s="272"/>
      <c r="J377" s="272"/>
    </row>
    <row r="378" spans="1:31" ht="15.75" customHeight="1">
      <c r="A378" s="197" t="s">
        <v>2850</v>
      </c>
      <c r="B378" s="260">
        <v>347</v>
      </c>
      <c r="C378" s="205" t="s">
        <v>6872</v>
      </c>
      <c r="D378" s="274"/>
      <c r="E378" s="274"/>
      <c r="F378" s="274">
        <v>41281</v>
      </c>
      <c r="G378" s="221">
        <v>2013</v>
      </c>
      <c r="H378" s="315" t="s">
        <v>6350</v>
      </c>
      <c r="I378" s="272"/>
      <c r="J378" s="272"/>
    </row>
    <row r="379" spans="1:31" ht="15.75" customHeight="1">
      <c r="A379" s="197" t="s">
        <v>2850</v>
      </c>
      <c r="B379" s="270">
        <v>348</v>
      </c>
      <c r="C379" s="205" t="s">
        <v>6873</v>
      </c>
      <c r="D379" s="274"/>
      <c r="E379" s="274"/>
      <c r="F379" s="274">
        <v>42052</v>
      </c>
      <c r="G379" s="221">
        <v>2015</v>
      </c>
      <c r="H379" s="315" t="s">
        <v>6350</v>
      </c>
      <c r="I379" s="272"/>
      <c r="J379" s="272"/>
    </row>
    <row r="380" spans="1:31" ht="15.75" customHeight="1">
      <c r="A380" s="197" t="s">
        <v>2850</v>
      </c>
      <c r="B380" s="270">
        <v>349</v>
      </c>
      <c r="C380" s="205" t="s">
        <v>6874</v>
      </c>
      <c r="D380" s="274"/>
      <c r="E380" s="274"/>
      <c r="F380" s="274">
        <v>41689</v>
      </c>
      <c r="G380" s="221">
        <v>2014</v>
      </c>
      <c r="H380" s="315" t="s">
        <v>6350</v>
      </c>
      <c r="I380" s="272"/>
      <c r="J380" s="272"/>
    </row>
    <row r="381" spans="1:31" ht="15.75" customHeight="1">
      <c r="A381" s="197" t="s">
        <v>2850</v>
      </c>
      <c r="B381" s="270">
        <v>350</v>
      </c>
      <c r="C381" s="205" t="s">
        <v>6875</v>
      </c>
      <c r="D381" s="274"/>
      <c r="E381" s="274"/>
      <c r="F381" s="274">
        <v>42063</v>
      </c>
      <c r="G381" s="221">
        <v>2015</v>
      </c>
      <c r="H381" s="315" t="s">
        <v>6350</v>
      </c>
      <c r="I381" s="272"/>
      <c r="J381" s="272"/>
    </row>
    <row r="382" spans="1:31" ht="15.75" customHeight="1">
      <c r="A382" s="197" t="s">
        <v>2850</v>
      </c>
      <c r="B382" s="260">
        <v>351</v>
      </c>
      <c r="C382" s="205" t="s">
        <v>6876</v>
      </c>
      <c r="D382" s="274"/>
      <c r="E382" s="274"/>
      <c r="F382" s="274">
        <v>42240</v>
      </c>
      <c r="G382" s="221">
        <v>2015</v>
      </c>
      <c r="H382" s="315" t="s">
        <v>6350</v>
      </c>
      <c r="I382" s="272"/>
      <c r="J382" s="272"/>
    </row>
    <row r="383" spans="1:31" ht="15.75" customHeight="1">
      <c r="A383" s="197" t="s">
        <v>2850</v>
      </c>
      <c r="B383" s="260">
        <v>352</v>
      </c>
      <c r="C383" s="205" t="s">
        <v>6877</v>
      </c>
      <c r="D383" s="274"/>
      <c r="E383" s="274"/>
      <c r="F383" s="274">
        <v>42576</v>
      </c>
      <c r="G383" s="221">
        <v>2016</v>
      </c>
      <c r="H383" s="315" t="s">
        <v>6350</v>
      </c>
      <c r="I383" s="272"/>
      <c r="J383" s="272"/>
    </row>
    <row r="384" spans="1:31" ht="15.75" customHeight="1">
      <c r="A384" s="197" t="s">
        <v>2850</v>
      </c>
      <c r="B384" s="270">
        <v>353</v>
      </c>
      <c r="C384" s="205" t="s">
        <v>6878</v>
      </c>
      <c r="D384" s="274"/>
      <c r="E384" s="274"/>
      <c r="F384" s="274">
        <v>42740</v>
      </c>
      <c r="G384" s="221">
        <v>2017</v>
      </c>
      <c r="H384" s="315" t="s">
        <v>6350</v>
      </c>
      <c r="I384" s="272"/>
      <c r="J384" s="272"/>
    </row>
    <row r="385" spans="1:30" ht="15.75" customHeight="1">
      <c r="A385" s="197" t="s">
        <v>2850</v>
      </c>
      <c r="B385" s="270">
        <v>354</v>
      </c>
      <c r="C385" s="205" t="s">
        <v>6879</v>
      </c>
      <c r="D385" s="274"/>
      <c r="E385" s="274"/>
      <c r="F385" s="274">
        <v>42968</v>
      </c>
      <c r="G385" s="221">
        <v>2017</v>
      </c>
      <c r="H385" s="315" t="s">
        <v>6350</v>
      </c>
      <c r="I385" s="272"/>
      <c r="J385" s="272"/>
    </row>
    <row r="386" spans="1:30" ht="15.75" customHeight="1">
      <c r="A386" s="197" t="s">
        <v>2850</v>
      </c>
      <c r="B386" s="270">
        <v>355</v>
      </c>
      <c r="C386" s="205" t="s">
        <v>6880</v>
      </c>
      <c r="D386" s="274"/>
      <c r="E386" s="274"/>
      <c r="F386" s="274">
        <v>43318</v>
      </c>
      <c r="G386" s="221">
        <v>2018</v>
      </c>
      <c r="H386" s="315" t="s">
        <v>6350</v>
      </c>
      <c r="I386" s="272"/>
      <c r="J386" s="272"/>
    </row>
    <row r="387" spans="1:30" ht="15.75" customHeight="1">
      <c r="A387" s="197" t="s">
        <v>2850</v>
      </c>
      <c r="B387" s="260">
        <v>356</v>
      </c>
      <c r="C387" s="205" t="s">
        <v>6881</v>
      </c>
      <c r="D387" s="274"/>
      <c r="E387" s="274"/>
      <c r="F387" s="274">
        <v>43361</v>
      </c>
      <c r="G387" s="221">
        <v>2018</v>
      </c>
      <c r="H387" s="315" t="s">
        <v>6350</v>
      </c>
      <c r="I387" s="272"/>
      <c r="J387" s="272"/>
    </row>
    <row r="388" spans="1:30" ht="15.75" customHeight="1">
      <c r="A388" s="197" t="s">
        <v>2850</v>
      </c>
      <c r="B388" s="260">
        <v>357</v>
      </c>
      <c r="C388" s="205" t="s">
        <v>6882</v>
      </c>
      <c r="D388" s="274"/>
      <c r="E388" s="274"/>
      <c r="F388" s="274">
        <v>43019</v>
      </c>
      <c r="G388" s="221">
        <v>2017</v>
      </c>
      <c r="H388" s="315" t="s">
        <v>6350</v>
      </c>
      <c r="I388" s="272"/>
      <c r="J388" s="272"/>
    </row>
    <row r="389" spans="1:30" ht="15.75" customHeight="1">
      <c r="A389" s="197" t="s">
        <v>2850</v>
      </c>
      <c r="B389" s="270">
        <v>358</v>
      </c>
      <c r="C389" s="205" t="s">
        <v>6883</v>
      </c>
      <c r="D389" s="274"/>
      <c r="E389" s="274"/>
      <c r="F389" s="274">
        <v>41971</v>
      </c>
      <c r="G389" s="221">
        <v>2014</v>
      </c>
      <c r="H389" s="271" t="s">
        <v>6433</v>
      </c>
      <c r="I389" s="272"/>
      <c r="J389" s="272"/>
    </row>
    <row r="390" spans="1:30" ht="15.75" customHeight="1">
      <c r="A390" s="197" t="s">
        <v>2850</v>
      </c>
      <c r="B390" s="270">
        <v>359</v>
      </c>
      <c r="C390" s="205" t="s">
        <v>6884</v>
      </c>
      <c r="D390" s="274"/>
      <c r="E390" s="274"/>
      <c r="F390" s="274">
        <v>43019</v>
      </c>
      <c r="G390" s="221">
        <v>2017</v>
      </c>
      <c r="H390" s="315" t="s">
        <v>6350</v>
      </c>
      <c r="I390" s="272"/>
      <c r="J390" s="272"/>
    </row>
    <row r="391" spans="1:30" ht="15.75" customHeight="1">
      <c r="A391" s="197" t="s">
        <v>2850</v>
      </c>
      <c r="B391" s="270">
        <v>360</v>
      </c>
      <c r="C391" s="205" t="s">
        <v>6885</v>
      </c>
      <c r="D391" s="274"/>
      <c r="E391" s="274"/>
      <c r="F391" s="274">
        <v>42291</v>
      </c>
      <c r="G391" s="221">
        <v>2015</v>
      </c>
      <c r="H391" s="271" t="s">
        <v>6433</v>
      </c>
      <c r="I391" s="272"/>
      <c r="J391" s="272"/>
    </row>
    <row r="392" spans="1:30" ht="15.75" customHeight="1">
      <c r="A392" s="197" t="s">
        <v>2850</v>
      </c>
      <c r="B392" s="260">
        <v>361</v>
      </c>
      <c r="C392" s="205" t="s">
        <v>6886</v>
      </c>
      <c r="D392" s="285"/>
      <c r="E392" s="285"/>
      <c r="F392" s="285">
        <v>43390</v>
      </c>
      <c r="G392" s="104">
        <v>2018</v>
      </c>
      <c r="H392" s="271" t="s">
        <v>6433</v>
      </c>
      <c r="I392" s="272"/>
      <c r="J392" s="272"/>
    </row>
    <row r="393" spans="1:30" ht="15.75" customHeight="1">
      <c r="A393" s="197" t="s">
        <v>2850</v>
      </c>
      <c r="B393" s="260">
        <v>362</v>
      </c>
      <c r="C393" s="205" t="s">
        <v>6887</v>
      </c>
      <c r="D393" s="285"/>
      <c r="E393" s="285"/>
      <c r="F393" s="285">
        <v>43369</v>
      </c>
      <c r="G393" s="104">
        <v>2018</v>
      </c>
      <c r="H393" s="271" t="s">
        <v>6433</v>
      </c>
      <c r="I393" s="272"/>
      <c r="J393" s="272"/>
    </row>
    <row r="394" spans="1:30" ht="15.75" customHeight="1">
      <c r="A394" s="197" t="s">
        <v>2850</v>
      </c>
      <c r="B394" s="270">
        <v>363</v>
      </c>
      <c r="C394" s="290" t="s">
        <v>6888</v>
      </c>
      <c r="D394" s="295"/>
      <c r="E394" s="295"/>
      <c r="F394" s="295" t="s">
        <v>6889</v>
      </c>
      <c r="G394" s="292">
        <v>2021</v>
      </c>
      <c r="H394" s="315" t="s">
        <v>6350</v>
      </c>
      <c r="I394" s="317"/>
      <c r="J394" s="317"/>
      <c r="K394" s="283"/>
      <c r="L394" s="283"/>
      <c r="M394" s="283"/>
      <c r="N394" s="283"/>
      <c r="O394" s="283"/>
      <c r="P394" s="283"/>
      <c r="Q394" s="283"/>
      <c r="R394" s="283"/>
      <c r="S394" s="283"/>
      <c r="T394" s="283"/>
      <c r="U394" s="283"/>
      <c r="V394" s="283"/>
      <c r="W394" s="283"/>
      <c r="X394" s="283"/>
      <c r="Y394" s="283"/>
      <c r="Z394" s="283"/>
      <c r="AA394" s="283"/>
      <c r="AB394" s="283"/>
      <c r="AC394" s="283"/>
      <c r="AD394" s="283"/>
    </row>
    <row r="395" spans="1:30" ht="15.75" customHeight="1">
      <c r="A395" s="197" t="s">
        <v>2850</v>
      </c>
      <c r="B395" s="270">
        <v>364</v>
      </c>
      <c r="C395" s="290" t="s">
        <v>6888</v>
      </c>
      <c r="D395" s="295"/>
      <c r="E395" s="295"/>
      <c r="F395" s="295" t="s">
        <v>6889</v>
      </c>
      <c r="G395" s="292">
        <v>2021</v>
      </c>
      <c r="H395" s="315" t="s">
        <v>6350</v>
      </c>
      <c r="I395" s="317"/>
      <c r="J395" s="317"/>
      <c r="K395" s="283"/>
      <c r="L395" s="283"/>
      <c r="M395" s="283"/>
      <c r="N395" s="283"/>
      <c r="O395" s="283"/>
      <c r="P395" s="283"/>
      <c r="Q395" s="283"/>
      <c r="R395" s="283"/>
      <c r="S395" s="283"/>
      <c r="T395" s="283"/>
      <c r="U395" s="283"/>
      <c r="V395" s="283"/>
      <c r="W395" s="283"/>
      <c r="X395" s="283"/>
      <c r="Y395" s="283"/>
      <c r="Z395" s="283"/>
      <c r="AA395" s="283"/>
      <c r="AB395" s="283"/>
      <c r="AC395" s="283"/>
      <c r="AD395" s="283"/>
    </row>
    <row r="396" spans="1:30" ht="15.75" customHeight="1">
      <c r="A396" s="197" t="s">
        <v>3007</v>
      </c>
      <c r="B396" s="270">
        <v>365</v>
      </c>
      <c r="C396" s="77" t="s">
        <v>6348</v>
      </c>
      <c r="D396" s="318"/>
      <c r="E396" s="318"/>
      <c r="F396" s="318" t="s">
        <v>6349</v>
      </c>
      <c r="G396" s="257">
        <v>2019</v>
      </c>
      <c r="H396" s="231" t="s">
        <v>6350</v>
      </c>
      <c r="I396" s="319"/>
      <c r="J396" s="319"/>
      <c r="K396" s="264"/>
      <c r="L396" s="264"/>
      <c r="M396" s="264"/>
      <c r="N396" s="264"/>
      <c r="O396" s="264"/>
      <c r="P396" s="264"/>
      <c r="Q396" s="264"/>
      <c r="R396" s="264"/>
      <c r="S396" s="264"/>
      <c r="T396" s="264"/>
      <c r="U396" s="264"/>
      <c r="V396" s="264"/>
      <c r="W396" s="264"/>
      <c r="X396" s="264"/>
      <c r="Y396" s="264"/>
      <c r="Z396" s="264"/>
      <c r="AA396" s="264"/>
      <c r="AB396" s="264"/>
      <c r="AC396" s="264"/>
      <c r="AD396" s="264"/>
    </row>
    <row r="397" spans="1:30" ht="15.75" customHeight="1">
      <c r="A397" s="197" t="s">
        <v>3007</v>
      </c>
      <c r="B397" s="260"/>
      <c r="C397" s="320" t="s">
        <v>6890</v>
      </c>
      <c r="D397" s="321"/>
      <c r="E397" s="321"/>
      <c r="F397" s="321" t="s">
        <v>6891</v>
      </c>
      <c r="G397" s="322">
        <v>2021</v>
      </c>
      <c r="H397" s="323" t="s">
        <v>6321</v>
      </c>
      <c r="I397" s="324"/>
      <c r="J397" s="324"/>
      <c r="K397" s="283"/>
      <c r="L397" s="283"/>
      <c r="M397" s="283"/>
      <c r="N397" s="283"/>
      <c r="O397" s="283"/>
      <c r="P397" s="283"/>
      <c r="Q397" s="283"/>
      <c r="R397" s="283"/>
      <c r="S397" s="283"/>
      <c r="T397" s="283"/>
      <c r="U397" s="283"/>
      <c r="V397" s="283"/>
      <c r="W397" s="283"/>
      <c r="X397" s="283"/>
      <c r="Y397" s="283"/>
      <c r="Z397" s="283"/>
      <c r="AA397" s="283"/>
      <c r="AB397" s="283"/>
      <c r="AC397" s="283"/>
      <c r="AD397" s="283"/>
    </row>
    <row r="398" spans="1:30" ht="15.75" customHeight="1">
      <c r="A398" s="197" t="s">
        <v>3007</v>
      </c>
      <c r="B398" s="260"/>
      <c r="C398" s="320" t="s">
        <v>6892</v>
      </c>
      <c r="D398" s="321"/>
      <c r="E398" s="321"/>
      <c r="F398" s="321" t="s">
        <v>6893</v>
      </c>
      <c r="G398" s="322">
        <v>2021</v>
      </c>
      <c r="H398" s="323" t="s">
        <v>6321</v>
      </c>
      <c r="I398" s="324"/>
      <c r="J398" s="324"/>
      <c r="K398" s="283"/>
      <c r="L398" s="283"/>
      <c r="M398" s="283"/>
      <c r="N398" s="283"/>
      <c r="O398" s="283"/>
      <c r="P398" s="283"/>
      <c r="Q398" s="283"/>
      <c r="R398" s="283"/>
      <c r="S398" s="283"/>
      <c r="T398" s="283"/>
      <c r="U398" s="283"/>
      <c r="V398" s="283"/>
      <c r="W398" s="283"/>
      <c r="X398" s="283"/>
      <c r="Y398" s="283"/>
      <c r="Z398" s="283"/>
      <c r="AA398" s="283"/>
      <c r="AB398" s="283"/>
      <c r="AC398" s="283"/>
      <c r="AD398" s="283"/>
    </row>
    <row r="399" spans="1:30" ht="15.75" customHeight="1">
      <c r="A399" s="197" t="s">
        <v>3007</v>
      </c>
      <c r="B399" s="260"/>
      <c r="C399" s="320" t="s">
        <v>6894</v>
      </c>
      <c r="D399" s="321"/>
      <c r="E399" s="321"/>
      <c r="F399" s="321" t="s">
        <v>6335</v>
      </c>
      <c r="G399" s="322">
        <v>2020</v>
      </c>
      <c r="H399" s="323" t="s">
        <v>6321</v>
      </c>
      <c r="I399" s="324"/>
      <c r="J399" s="324"/>
      <c r="K399" s="283"/>
      <c r="L399" s="283"/>
      <c r="M399" s="283"/>
      <c r="N399" s="283"/>
      <c r="O399" s="283"/>
      <c r="P399" s="283"/>
      <c r="Q399" s="283"/>
      <c r="R399" s="283"/>
      <c r="S399" s="283"/>
      <c r="T399" s="283"/>
      <c r="U399" s="283"/>
      <c r="V399" s="283"/>
      <c r="W399" s="283"/>
      <c r="X399" s="283"/>
      <c r="Y399" s="283"/>
      <c r="Z399" s="283"/>
      <c r="AA399" s="283"/>
      <c r="AB399" s="283"/>
      <c r="AC399" s="283"/>
      <c r="AD399" s="283"/>
    </row>
    <row r="400" spans="1:30" ht="15.75" customHeight="1">
      <c r="A400" s="197" t="s">
        <v>3007</v>
      </c>
      <c r="B400" s="260"/>
      <c r="C400" s="325" t="s">
        <v>6895</v>
      </c>
      <c r="D400" s="321"/>
      <c r="E400" s="321"/>
      <c r="F400" s="322" t="s">
        <v>6335</v>
      </c>
      <c r="G400" s="322">
        <v>2020</v>
      </c>
      <c r="H400" s="326" t="s">
        <v>6321</v>
      </c>
      <c r="I400" s="324"/>
      <c r="J400" s="324"/>
      <c r="K400" s="283"/>
      <c r="L400" s="283"/>
      <c r="M400" s="283"/>
      <c r="N400" s="283"/>
      <c r="O400" s="283"/>
      <c r="P400" s="283"/>
      <c r="Q400" s="283"/>
      <c r="R400" s="283"/>
      <c r="S400" s="283"/>
      <c r="T400" s="283"/>
      <c r="U400" s="283"/>
      <c r="V400" s="283"/>
      <c r="W400" s="283"/>
      <c r="X400" s="283"/>
      <c r="Y400" s="283"/>
      <c r="Z400" s="283"/>
      <c r="AA400" s="283"/>
      <c r="AB400" s="283"/>
      <c r="AC400" s="283"/>
      <c r="AD400" s="283"/>
    </row>
    <row r="401" spans="1:30" ht="15.75" customHeight="1">
      <c r="A401" s="197" t="s">
        <v>3007</v>
      </c>
      <c r="B401" s="260"/>
      <c r="C401" s="325" t="s">
        <v>6896</v>
      </c>
      <c r="D401" s="321"/>
      <c r="E401" s="321"/>
      <c r="F401" s="322" t="s">
        <v>6897</v>
      </c>
      <c r="G401" s="322">
        <v>2019</v>
      </c>
      <c r="H401" s="326" t="s">
        <v>6321</v>
      </c>
      <c r="I401" s="324"/>
      <c r="J401" s="324"/>
      <c r="K401" s="283"/>
      <c r="L401" s="283"/>
      <c r="M401" s="283"/>
      <c r="N401" s="283"/>
      <c r="O401" s="283"/>
      <c r="P401" s="283"/>
      <c r="Q401" s="283"/>
      <c r="R401" s="283"/>
      <c r="S401" s="283"/>
      <c r="T401" s="283"/>
      <c r="U401" s="283"/>
      <c r="V401" s="283"/>
      <c r="W401" s="283"/>
      <c r="X401" s="283"/>
      <c r="Y401" s="283"/>
      <c r="Z401" s="283"/>
      <c r="AA401" s="283"/>
      <c r="AB401" s="283"/>
      <c r="AC401" s="283"/>
      <c r="AD401" s="283"/>
    </row>
    <row r="402" spans="1:30" ht="15.75" customHeight="1">
      <c r="A402" s="197" t="s">
        <v>3007</v>
      </c>
      <c r="B402" s="260">
        <v>366</v>
      </c>
      <c r="C402" s="320" t="s">
        <v>6898</v>
      </c>
      <c r="D402" s="321"/>
      <c r="E402" s="321"/>
      <c r="F402" s="321">
        <v>43265</v>
      </c>
      <c r="G402" s="322">
        <v>2018</v>
      </c>
      <c r="H402" s="323" t="s">
        <v>6506</v>
      </c>
      <c r="I402" s="324"/>
      <c r="J402" s="324"/>
      <c r="K402" s="283"/>
      <c r="L402" s="283"/>
      <c r="M402" s="283"/>
      <c r="N402" s="283"/>
      <c r="O402" s="283"/>
      <c r="P402" s="283"/>
      <c r="Q402" s="283"/>
      <c r="R402" s="283"/>
      <c r="S402" s="283"/>
      <c r="T402" s="283"/>
      <c r="U402" s="283"/>
      <c r="V402" s="283"/>
      <c r="W402" s="283"/>
      <c r="X402" s="283"/>
      <c r="Y402" s="283"/>
      <c r="Z402" s="283"/>
      <c r="AA402" s="283"/>
      <c r="AB402" s="283"/>
      <c r="AC402" s="283"/>
      <c r="AD402" s="283"/>
    </row>
    <row r="403" spans="1:30" ht="15.75" customHeight="1">
      <c r="A403" s="197" t="s">
        <v>3007</v>
      </c>
      <c r="B403" s="260"/>
      <c r="C403" s="327" t="s">
        <v>6899</v>
      </c>
      <c r="D403" s="328"/>
      <c r="E403" s="328"/>
      <c r="F403" s="329" t="s">
        <v>6900</v>
      </c>
      <c r="G403" s="329">
        <v>2018</v>
      </c>
      <c r="H403" s="326" t="s">
        <v>6321</v>
      </c>
      <c r="I403" s="330"/>
      <c r="J403" s="330"/>
    </row>
    <row r="404" spans="1:30" ht="15.75" customHeight="1">
      <c r="A404" s="197" t="s">
        <v>3007</v>
      </c>
      <c r="B404" s="260"/>
      <c r="C404" s="273" t="s">
        <v>6901</v>
      </c>
      <c r="D404" s="328"/>
      <c r="E404" s="328"/>
      <c r="F404" s="329" t="s">
        <v>6902</v>
      </c>
      <c r="G404" s="329">
        <v>2018</v>
      </c>
      <c r="H404" s="326" t="s">
        <v>6321</v>
      </c>
      <c r="I404" s="330"/>
      <c r="J404" s="330"/>
    </row>
    <row r="405" spans="1:30" ht="15.75" customHeight="1">
      <c r="A405" s="197" t="s">
        <v>3007</v>
      </c>
      <c r="B405" s="260"/>
      <c r="C405" s="327" t="s">
        <v>6903</v>
      </c>
      <c r="D405" s="328"/>
      <c r="E405" s="328"/>
      <c r="F405" s="329" t="s">
        <v>6904</v>
      </c>
      <c r="G405" s="329">
        <v>2018</v>
      </c>
      <c r="H405" s="326" t="s">
        <v>6321</v>
      </c>
      <c r="I405" s="330"/>
      <c r="J405" s="330"/>
    </row>
    <row r="406" spans="1:30" ht="15.75" customHeight="1">
      <c r="A406" s="197" t="s">
        <v>3007</v>
      </c>
      <c r="B406" s="260"/>
      <c r="C406" s="327" t="s">
        <v>6905</v>
      </c>
      <c r="D406" s="328"/>
      <c r="E406" s="328"/>
      <c r="F406" s="329" t="s">
        <v>6906</v>
      </c>
      <c r="G406" s="329">
        <v>2018</v>
      </c>
      <c r="H406" s="326" t="s">
        <v>6321</v>
      </c>
      <c r="I406" s="330"/>
      <c r="J406" s="330"/>
    </row>
    <row r="407" spans="1:30" ht="15.75" customHeight="1">
      <c r="A407" s="197" t="s">
        <v>3007</v>
      </c>
      <c r="B407" s="260"/>
      <c r="C407" s="327" t="s">
        <v>6907</v>
      </c>
      <c r="D407" s="328"/>
      <c r="E407" s="328"/>
      <c r="F407" s="329" t="s">
        <v>6908</v>
      </c>
      <c r="G407" s="329">
        <v>2018</v>
      </c>
      <c r="H407" s="326" t="s">
        <v>6321</v>
      </c>
      <c r="I407" s="330"/>
      <c r="J407" s="330"/>
    </row>
    <row r="408" spans="1:30" ht="15.75" customHeight="1">
      <c r="A408" s="197" t="s">
        <v>3007</v>
      </c>
      <c r="B408" s="260">
        <v>367</v>
      </c>
      <c r="C408" s="331" t="s">
        <v>6909</v>
      </c>
      <c r="D408" s="328"/>
      <c r="E408" s="328"/>
      <c r="F408" s="328">
        <v>43227</v>
      </c>
      <c r="G408" s="329">
        <v>2018</v>
      </c>
      <c r="H408" s="332" t="s">
        <v>6506</v>
      </c>
      <c r="I408" s="330"/>
      <c r="J408" s="330"/>
    </row>
    <row r="409" spans="1:30" ht="15.75" customHeight="1">
      <c r="A409" s="197" t="s">
        <v>3007</v>
      </c>
      <c r="B409" s="270"/>
      <c r="C409" s="327" t="s">
        <v>6910</v>
      </c>
      <c r="D409" s="328"/>
      <c r="E409" s="328"/>
      <c r="F409" s="329" t="s">
        <v>6911</v>
      </c>
      <c r="G409" s="329">
        <v>2017</v>
      </c>
      <c r="H409" s="326" t="s">
        <v>6321</v>
      </c>
      <c r="I409" s="330"/>
      <c r="J409" s="330"/>
    </row>
    <row r="410" spans="1:30" ht="15.75" customHeight="1">
      <c r="A410" s="197" t="s">
        <v>3007</v>
      </c>
      <c r="B410" s="270"/>
      <c r="C410" s="327" t="s">
        <v>6912</v>
      </c>
      <c r="D410" s="328"/>
      <c r="E410" s="328"/>
      <c r="F410" s="329" t="s">
        <v>6913</v>
      </c>
      <c r="G410" s="329">
        <v>2017</v>
      </c>
      <c r="H410" s="326" t="s">
        <v>6321</v>
      </c>
      <c r="I410" s="330"/>
      <c r="J410" s="330"/>
    </row>
    <row r="411" spans="1:30" ht="16.5">
      <c r="A411" s="197" t="s">
        <v>3007</v>
      </c>
      <c r="B411" s="333"/>
      <c r="C411" s="273" t="s">
        <v>6914</v>
      </c>
      <c r="D411" s="333"/>
      <c r="E411" s="333"/>
      <c r="F411" s="273" t="s">
        <v>6915</v>
      </c>
      <c r="G411" s="329">
        <v>2016</v>
      </c>
      <c r="H411" s="326" t="s">
        <v>6321</v>
      </c>
    </row>
    <row r="412" spans="1:30" ht="15.75" customHeight="1">
      <c r="A412" s="197" t="s">
        <v>3007</v>
      </c>
      <c r="B412" s="270"/>
      <c r="C412" s="327" t="s">
        <v>6916</v>
      </c>
      <c r="D412" s="328"/>
      <c r="E412" s="328"/>
      <c r="F412" s="329" t="s">
        <v>6917</v>
      </c>
      <c r="G412" s="329">
        <v>2016</v>
      </c>
      <c r="H412" s="326" t="s">
        <v>6321</v>
      </c>
      <c r="I412" s="330"/>
      <c r="J412" s="330"/>
    </row>
    <row r="413" spans="1:30" ht="15.75" customHeight="1">
      <c r="A413" s="197" t="s">
        <v>3007</v>
      </c>
      <c r="B413" s="270"/>
      <c r="C413" s="327" t="s">
        <v>6918</v>
      </c>
      <c r="D413" s="328"/>
      <c r="E413" s="328"/>
      <c r="F413" s="329" t="s">
        <v>6919</v>
      </c>
      <c r="G413" s="329">
        <v>2015</v>
      </c>
      <c r="H413" s="326" t="s">
        <v>6321</v>
      </c>
      <c r="I413" s="330"/>
      <c r="J413" s="330"/>
    </row>
    <row r="414" spans="1:30" ht="15.75" customHeight="1">
      <c r="A414" s="197" t="s">
        <v>3007</v>
      </c>
      <c r="B414" s="270">
        <v>368</v>
      </c>
      <c r="C414" s="331" t="s">
        <v>6920</v>
      </c>
      <c r="D414" s="328"/>
      <c r="E414" s="328"/>
      <c r="F414" s="328">
        <v>42901</v>
      </c>
      <c r="G414" s="329">
        <v>2015</v>
      </c>
      <c r="H414" s="326" t="s">
        <v>6321</v>
      </c>
      <c r="I414" s="330"/>
      <c r="J414" s="330"/>
    </row>
    <row r="415" spans="1:30" ht="15.75" customHeight="1">
      <c r="A415" s="197" t="s">
        <v>3007</v>
      </c>
      <c r="B415" s="270">
        <v>369</v>
      </c>
      <c r="C415" s="331" t="s">
        <v>6921</v>
      </c>
      <c r="D415" s="328"/>
      <c r="E415" s="328"/>
      <c r="F415" s="328">
        <v>41918</v>
      </c>
      <c r="G415" s="329">
        <v>2014</v>
      </c>
      <c r="H415" s="332" t="s">
        <v>6321</v>
      </c>
      <c r="I415" s="330"/>
      <c r="J415" s="330"/>
    </row>
    <row r="416" spans="1:30" ht="15.75" customHeight="1">
      <c r="A416" s="197" t="s">
        <v>3007</v>
      </c>
      <c r="B416" s="270">
        <v>370</v>
      </c>
      <c r="C416" s="331" t="s">
        <v>6922</v>
      </c>
      <c r="D416" s="328"/>
      <c r="E416" s="328"/>
      <c r="F416" s="328">
        <v>41913</v>
      </c>
      <c r="G416" s="329">
        <v>2014</v>
      </c>
      <c r="H416" s="332" t="s">
        <v>6506</v>
      </c>
      <c r="I416" s="330"/>
      <c r="J416" s="330"/>
    </row>
    <row r="417" spans="1:30" ht="15.75" customHeight="1">
      <c r="A417" s="197" t="s">
        <v>3007</v>
      </c>
      <c r="B417" s="260">
        <v>371</v>
      </c>
      <c r="C417" s="331" t="s">
        <v>6923</v>
      </c>
      <c r="D417" s="328"/>
      <c r="E417" s="328"/>
      <c r="F417" s="328">
        <v>41913</v>
      </c>
      <c r="G417" s="329">
        <v>2014</v>
      </c>
      <c r="H417" s="332" t="s">
        <v>6321</v>
      </c>
      <c r="I417" s="330"/>
      <c r="J417" s="330"/>
    </row>
    <row r="418" spans="1:30" ht="15.75" customHeight="1">
      <c r="A418" s="197" t="s">
        <v>3007</v>
      </c>
      <c r="B418" s="260">
        <v>372</v>
      </c>
      <c r="C418" s="331" t="s">
        <v>6924</v>
      </c>
      <c r="D418" s="328"/>
      <c r="E418" s="328"/>
      <c r="F418" s="328">
        <v>41909</v>
      </c>
      <c r="G418" s="329">
        <v>2014</v>
      </c>
      <c r="H418" s="332" t="s">
        <v>6321</v>
      </c>
      <c r="I418" s="330"/>
      <c r="J418" s="330"/>
    </row>
    <row r="419" spans="1:30" ht="15.75" customHeight="1">
      <c r="A419" s="197" t="s">
        <v>3007</v>
      </c>
      <c r="B419" s="270">
        <v>373</v>
      </c>
      <c r="C419" s="334" t="s">
        <v>6617</v>
      </c>
      <c r="D419" s="328"/>
      <c r="E419" s="328"/>
      <c r="F419" s="328">
        <v>41887</v>
      </c>
      <c r="G419" s="329">
        <v>2014</v>
      </c>
      <c r="H419" s="332" t="s">
        <v>6506</v>
      </c>
      <c r="I419" s="330"/>
      <c r="J419" s="330"/>
    </row>
    <row r="420" spans="1:30" ht="15.75" customHeight="1">
      <c r="A420" s="197" t="s">
        <v>3007</v>
      </c>
      <c r="B420" s="270">
        <v>374</v>
      </c>
      <c r="C420" s="331" t="s">
        <v>6925</v>
      </c>
      <c r="D420" s="328"/>
      <c r="E420" s="328"/>
      <c r="F420" s="328">
        <v>41884</v>
      </c>
      <c r="G420" s="329">
        <v>2014</v>
      </c>
      <c r="H420" s="332" t="s">
        <v>6321</v>
      </c>
      <c r="I420" s="330"/>
      <c r="J420" s="330"/>
    </row>
    <row r="421" spans="1:30" ht="15.75" customHeight="1">
      <c r="A421" s="197" t="s">
        <v>3007</v>
      </c>
      <c r="B421" s="270">
        <v>375</v>
      </c>
      <c r="C421" s="331" t="s">
        <v>6926</v>
      </c>
      <c r="D421" s="328"/>
      <c r="E421" s="328"/>
      <c r="F421" s="328">
        <v>41808</v>
      </c>
      <c r="G421" s="329">
        <v>2014</v>
      </c>
      <c r="H421" s="332" t="s">
        <v>6321</v>
      </c>
      <c r="I421" s="330"/>
      <c r="J421" s="330"/>
    </row>
    <row r="422" spans="1:30" ht="15.75" customHeight="1">
      <c r="A422" s="197" t="s">
        <v>3007</v>
      </c>
      <c r="B422" s="260">
        <v>376</v>
      </c>
      <c r="C422" s="331" t="s">
        <v>6927</v>
      </c>
      <c r="D422" s="328"/>
      <c r="E422" s="328"/>
      <c r="F422" s="328">
        <v>41766</v>
      </c>
      <c r="G422" s="329">
        <v>2014</v>
      </c>
      <c r="H422" s="332" t="s">
        <v>6506</v>
      </c>
      <c r="I422" s="330"/>
      <c r="J422" s="330"/>
    </row>
    <row r="423" spans="1:30" ht="15.75" customHeight="1">
      <c r="A423" s="197" t="s">
        <v>3007</v>
      </c>
      <c r="B423" s="260">
        <v>377</v>
      </c>
      <c r="C423" s="331" t="s">
        <v>6928</v>
      </c>
      <c r="D423" s="328"/>
      <c r="E423" s="328"/>
      <c r="F423" s="328">
        <v>41530</v>
      </c>
      <c r="G423" s="329">
        <v>2013</v>
      </c>
      <c r="H423" s="332" t="s">
        <v>6321</v>
      </c>
      <c r="I423" s="330"/>
      <c r="J423" s="330"/>
    </row>
    <row r="424" spans="1:30" ht="15.75" customHeight="1">
      <c r="A424" s="197" t="s">
        <v>3007</v>
      </c>
      <c r="B424" s="270">
        <v>378</v>
      </c>
      <c r="C424" s="331" t="s">
        <v>6929</v>
      </c>
      <c r="D424" s="328"/>
      <c r="E424" s="328"/>
      <c r="F424" s="328">
        <v>41519</v>
      </c>
      <c r="G424" s="329">
        <v>2013</v>
      </c>
      <c r="H424" s="332" t="s">
        <v>6321</v>
      </c>
      <c r="I424" s="330"/>
      <c r="J424" s="330"/>
    </row>
    <row r="425" spans="1:30" ht="15.75" customHeight="1">
      <c r="A425" s="197" t="s">
        <v>3007</v>
      </c>
      <c r="B425" s="270">
        <v>379</v>
      </c>
      <c r="C425" s="331" t="s">
        <v>6930</v>
      </c>
      <c r="D425" s="328"/>
      <c r="E425" s="328"/>
      <c r="F425" s="328">
        <v>41458</v>
      </c>
      <c r="G425" s="329">
        <v>2013</v>
      </c>
      <c r="H425" s="332" t="s">
        <v>6321</v>
      </c>
      <c r="I425" s="330"/>
      <c r="J425" s="330"/>
    </row>
    <row r="426" spans="1:30" ht="15.75" customHeight="1">
      <c r="A426" s="197" t="s">
        <v>3007</v>
      </c>
      <c r="B426" s="270">
        <v>380</v>
      </c>
      <c r="C426" s="331" t="s">
        <v>6931</v>
      </c>
      <c r="D426" s="328"/>
      <c r="E426" s="328"/>
      <c r="F426" s="328">
        <v>41447</v>
      </c>
      <c r="G426" s="329">
        <v>2013</v>
      </c>
      <c r="H426" s="332" t="s">
        <v>6321</v>
      </c>
      <c r="I426" s="330"/>
      <c r="J426" s="330"/>
    </row>
    <row r="427" spans="1:30" ht="15.75" customHeight="1">
      <c r="A427" s="197" t="s">
        <v>3007</v>
      </c>
      <c r="B427" s="260">
        <v>381</v>
      </c>
      <c r="C427" s="331" t="s">
        <v>6932</v>
      </c>
      <c r="D427" s="328"/>
      <c r="E427" s="328"/>
      <c r="F427" s="328">
        <v>41444</v>
      </c>
      <c r="G427" s="329">
        <v>2013</v>
      </c>
      <c r="H427" s="332" t="s">
        <v>6321</v>
      </c>
      <c r="I427" s="330"/>
      <c r="J427" s="330"/>
    </row>
    <row r="428" spans="1:30" ht="15.75" customHeight="1">
      <c r="A428" s="197" t="s">
        <v>3007</v>
      </c>
      <c r="B428" s="260">
        <v>382</v>
      </c>
      <c r="C428" s="331" t="s">
        <v>6933</v>
      </c>
      <c r="D428" s="328"/>
      <c r="E428" s="328"/>
      <c r="F428" s="328">
        <v>41352</v>
      </c>
      <c r="G428" s="329">
        <v>2013</v>
      </c>
      <c r="H428" s="332" t="s">
        <v>6321</v>
      </c>
      <c r="I428" s="330"/>
      <c r="J428" s="330"/>
    </row>
    <row r="429" spans="1:30" ht="15.75" customHeight="1">
      <c r="A429" s="197" t="s">
        <v>3007</v>
      </c>
      <c r="B429" s="270">
        <v>383</v>
      </c>
      <c r="C429" s="335" t="s">
        <v>6934</v>
      </c>
      <c r="D429" s="285"/>
      <c r="E429" s="285"/>
      <c r="F429" s="285">
        <v>41223</v>
      </c>
      <c r="G429" s="104">
        <v>2012</v>
      </c>
      <c r="H429" s="336" t="s">
        <v>6506</v>
      </c>
      <c r="I429" s="337"/>
      <c r="J429" s="337"/>
    </row>
    <row r="430" spans="1:30" ht="15.75" customHeight="1">
      <c r="A430" s="197" t="s">
        <v>3558</v>
      </c>
      <c r="B430" s="270">
        <v>384</v>
      </c>
      <c r="C430" s="199" t="s">
        <v>6935</v>
      </c>
      <c r="D430" s="201"/>
      <c r="E430" s="201"/>
      <c r="F430" s="201" t="s">
        <v>6936</v>
      </c>
      <c r="G430" s="200">
        <v>2013</v>
      </c>
      <c r="H430" s="299" t="s">
        <v>6321</v>
      </c>
      <c r="I430" s="300"/>
      <c r="J430" s="300"/>
      <c r="K430" s="264"/>
      <c r="L430" s="264"/>
      <c r="M430" s="264"/>
      <c r="N430" s="264"/>
      <c r="O430" s="264"/>
      <c r="P430" s="264"/>
      <c r="Q430" s="264"/>
      <c r="R430" s="264"/>
      <c r="S430" s="264"/>
      <c r="T430" s="264"/>
      <c r="U430" s="264"/>
      <c r="V430" s="264"/>
      <c r="W430" s="264"/>
      <c r="X430" s="264"/>
      <c r="Y430" s="264"/>
      <c r="Z430" s="264"/>
      <c r="AA430" s="264"/>
      <c r="AB430" s="264"/>
      <c r="AC430" s="264"/>
      <c r="AD430" s="264"/>
    </row>
    <row r="431" spans="1:30" ht="15.75" customHeight="1">
      <c r="A431" s="197" t="s">
        <v>3558</v>
      </c>
      <c r="B431" s="270">
        <v>385</v>
      </c>
      <c r="C431" s="205" t="s">
        <v>6606</v>
      </c>
      <c r="D431" s="56"/>
      <c r="E431" s="56"/>
      <c r="F431" s="56" t="s">
        <v>6937</v>
      </c>
      <c r="G431" s="104">
        <v>2013</v>
      </c>
      <c r="H431" s="275" t="s">
        <v>6433</v>
      </c>
      <c r="I431" s="276"/>
      <c r="J431" s="276"/>
    </row>
    <row r="432" spans="1:30" ht="15.75" customHeight="1">
      <c r="A432" s="197" t="s">
        <v>3558</v>
      </c>
      <c r="B432" s="260">
        <v>386</v>
      </c>
      <c r="C432" s="205" t="s">
        <v>6938</v>
      </c>
      <c r="D432" s="285"/>
      <c r="E432" s="285"/>
      <c r="F432" s="285">
        <v>41620</v>
      </c>
      <c r="G432" s="104">
        <v>2013</v>
      </c>
      <c r="H432" s="275" t="s">
        <v>6321</v>
      </c>
      <c r="I432" s="276"/>
      <c r="J432" s="276"/>
    </row>
    <row r="433" spans="1:10" ht="15.75" customHeight="1">
      <c r="A433" s="197" t="s">
        <v>3558</v>
      </c>
      <c r="B433" s="260">
        <v>387</v>
      </c>
      <c r="C433" s="205" t="s">
        <v>6939</v>
      </c>
      <c r="D433" s="285"/>
      <c r="E433" s="285"/>
      <c r="F433" s="285">
        <v>41824</v>
      </c>
      <c r="G433" s="104">
        <v>2014</v>
      </c>
      <c r="H433" s="275" t="s">
        <v>6321</v>
      </c>
      <c r="I433" s="276"/>
      <c r="J433" s="276"/>
    </row>
    <row r="434" spans="1:10" ht="15.75" customHeight="1">
      <c r="A434" s="197" t="s">
        <v>3558</v>
      </c>
      <c r="B434" s="270">
        <v>388</v>
      </c>
      <c r="C434" s="205" t="s">
        <v>6940</v>
      </c>
      <c r="D434" s="56"/>
      <c r="E434" s="56"/>
      <c r="F434" s="56" t="s">
        <v>6941</v>
      </c>
      <c r="G434" s="104">
        <v>2014</v>
      </c>
      <c r="H434" s="275" t="s">
        <v>6321</v>
      </c>
      <c r="I434" s="276"/>
      <c r="J434" s="276"/>
    </row>
    <row r="435" spans="1:10" ht="15.75" customHeight="1">
      <c r="A435" s="197" t="s">
        <v>3558</v>
      </c>
      <c r="B435" s="270">
        <v>389</v>
      </c>
      <c r="C435" s="205" t="s">
        <v>6942</v>
      </c>
      <c r="D435" s="56"/>
      <c r="E435" s="56"/>
      <c r="F435" s="56" t="s">
        <v>6943</v>
      </c>
      <c r="G435" s="104">
        <v>2014</v>
      </c>
      <c r="H435" s="275" t="s">
        <v>6321</v>
      </c>
      <c r="I435" s="276"/>
      <c r="J435" s="276"/>
    </row>
    <row r="436" spans="1:10" ht="15.75" customHeight="1">
      <c r="A436" s="197" t="s">
        <v>3558</v>
      </c>
      <c r="B436" s="270">
        <v>390</v>
      </c>
      <c r="C436" s="205" t="s">
        <v>6944</v>
      </c>
      <c r="D436" s="56"/>
      <c r="E436" s="56"/>
      <c r="F436" s="56" t="s">
        <v>6945</v>
      </c>
      <c r="G436" s="104">
        <v>2014</v>
      </c>
      <c r="H436" s="275" t="s">
        <v>6321</v>
      </c>
      <c r="I436" s="276"/>
      <c r="J436" s="276"/>
    </row>
    <row r="437" spans="1:10" ht="15.75" customHeight="1">
      <c r="A437" s="197" t="s">
        <v>3558</v>
      </c>
      <c r="B437" s="260">
        <v>391</v>
      </c>
      <c r="C437" s="205" t="s">
        <v>6946</v>
      </c>
      <c r="D437" s="285"/>
      <c r="E437" s="285"/>
      <c r="F437" s="285">
        <v>41675</v>
      </c>
      <c r="G437" s="104">
        <v>2014</v>
      </c>
      <c r="H437" s="275" t="s">
        <v>6321</v>
      </c>
      <c r="I437" s="276"/>
      <c r="J437" s="276"/>
    </row>
    <row r="438" spans="1:10" ht="15.75" customHeight="1">
      <c r="A438" s="197" t="s">
        <v>3558</v>
      </c>
      <c r="B438" s="260">
        <v>392</v>
      </c>
      <c r="C438" s="205" t="s">
        <v>6947</v>
      </c>
      <c r="D438" s="56"/>
      <c r="E438" s="56"/>
      <c r="F438" s="56" t="s">
        <v>6948</v>
      </c>
      <c r="G438" s="104">
        <v>2015</v>
      </c>
      <c r="H438" s="275" t="s">
        <v>6433</v>
      </c>
      <c r="I438" s="276"/>
      <c r="J438" s="276"/>
    </row>
    <row r="439" spans="1:10" ht="15.75" customHeight="1">
      <c r="A439" s="197" t="s">
        <v>3558</v>
      </c>
      <c r="B439" s="270">
        <v>393</v>
      </c>
      <c r="C439" s="205" t="s">
        <v>6949</v>
      </c>
      <c r="D439" s="56"/>
      <c r="E439" s="56"/>
      <c r="F439" s="56" t="s">
        <v>6950</v>
      </c>
      <c r="G439" s="104">
        <v>2016</v>
      </c>
      <c r="H439" s="275" t="s">
        <v>6321</v>
      </c>
      <c r="I439" s="276"/>
      <c r="J439" s="276"/>
    </row>
    <row r="440" spans="1:10" ht="15.75" customHeight="1">
      <c r="A440" s="197" t="s">
        <v>3558</v>
      </c>
      <c r="B440" s="270">
        <v>394</v>
      </c>
      <c r="C440" s="205" t="s">
        <v>6951</v>
      </c>
      <c r="D440" s="56"/>
      <c r="E440" s="56"/>
      <c r="F440" s="56" t="s">
        <v>6952</v>
      </c>
      <c r="G440" s="104">
        <v>2016</v>
      </c>
      <c r="H440" s="275" t="s">
        <v>6321</v>
      </c>
      <c r="I440" s="276"/>
      <c r="J440" s="276"/>
    </row>
    <row r="441" spans="1:10" ht="15.75" customHeight="1">
      <c r="A441" s="197" t="s">
        <v>3558</v>
      </c>
      <c r="B441" s="270">
        <v>395</v>
      </c>
      <c r="C441" s="205" t="s">
        <v>6953</v>
      </c>
      <c r="D441" s="56"/>
      <c r="E441" s="56"/>
      <c r="F441" s="56" t="s">
        <v>6954</v>
      </c>
      <c r="G441" s="104">
        <v>2016</v>
      </c>
      <c r="H441" s="275" t="s">
        <v>6433</v>
      </c>
      <c r="I441" s="276"/>
      <c r="J441" s="276"/>
    </row>
    <row r="442" spans="1:10" ht="15.75" customHeight="1">
      <c r="A442" s="197" t="s">
        <v>3558</v>
      </c>
      <c r="B442" s="260">
        <v>396</v>
      </c>
      <c r="C442" s="205" t="s">
        <v>6955</v>
      </c>
      <c r="D442" s="56"/>
      <c r="E442" s="56"/>
      <c r="F442" s="56" t="s">
        <v>6956</v>
      </c>
      <c r="G442" s="104">
        <v>2016</v>
      </c>
      <c r="H442" s="275" t="s">
        <v>6321</v>
      </c>
      <c r="I442" s="276"/>
      <c r="J442" s="276"/>
    </row>
    <row r="443" spans="1:10" ht="15.75" customHeight="1">
      <c r="A443" s="197" t="s">
        <v>3558</v>
      </c>
      <c r="B443" s="260">
        <v>397</v>
      </c>
      <c r="C443" s="205" t="s">
        <v>6957</v>
      </c>
      <c r="D443" s="56"/>
      <c r="E443" s="56"/>
      <c r="F443" s="56" t="s">
        <v>6958</v>
      </c>
      <c r="G443" s="104">
        <v>2016</v>
      </c>
      <c r="H443" s="275" t="s">
        <v>6321</v>
      </c>
      <c r="I443" s="276"/>
      <c r="J443" s="276"/>
    </row>
    <row r="444" spans="1:10" ht="15.75" customHeight="1">
      <c r="A444" s="197" t="s">
        <v>3558</v>
      </c>
      <c r="B444" s="270">
        <v>398</v>
      </c>
      <c r="C444" s="205" t="s">
        <v>6959</v>
      </c>
      <c r="D444" s="285"/>
      <c r="E444" s="285"/>
      <c r="F444" s="285">
        <v>42649</v>
      </c>
      <c r="G444" s="104">
        <v>2016</v>
      </c>
      <c r="H444" s="275" t="s">
        <v>6321</v>
      </c>
      <c r="I444" s="276"/>
      <c r="J444" s="276"/>
    </row>
    <row r="445" spans="1:10" ht="15.75" customHeight="1">
      <c r="A445" s="197" t="s">
        <v>3558</v>
      </c>
      <c r="B445" s="270"/>
      <c r="C445" s="286" t="s">
        <v>6960</v>
      </c>
      <c r="D445" s="56"/>
      <c r="E445" s="56"/>
      <c r="F445" s="104" t="s">
        <v>6961</v>
      </c>
      <c r="G445" s="104">
        <v>2016</v>
      </c>
      <c r="H445" s="315" t="s">
        <v>6350</v>
      </c>
      <c r="I445" s="276"/>
      <c r="J445" s="276"/>
    </row>
    <row r="446" spans="1:10" ht="15.75" customHeight="1">
      <c r="A446" s="197" t="s">
        <v>3558</v>
      </c>
      <c r="B446" s="270">
        <v>399</v>
      </c>
      <c r="C446" s="205" t="s">
        <v>6962</v>
      </c>
      <c r="D446" s="56"/>
      <c r="E446" s="56"/>
      <c r="F446" s="56" t="s">
        <v>6963</v>
      </c>
      <c r="G446" s="104">
        <v>2016</v>
      </c>
      <c r="H446" s="275" t="s">
        <v>6321</v>
      </c>
      <c r="I446" s="276"/>
      <c r="J446" s="276"/>
    </row>
    <row r="447" spans="1:10" ht="15.75" customHeight="1">
      <c r="A447" s="197" t="s">
        <v>3558</v>
      </c>
      <c r="B447" s="270">
        <v>400</v>
      </c>
      <c r="C447" s="205" t="s">
        <v>6957</v>
      </c>
      <c r="D447" s="285"/>
      <c r="E447" s="285"/>
      <c r="F447" s="285">
        <v>43051</v>
      </c>
      <c r="G447" s="104">
        <v>2017</v>
      </c>
      <c r="H447" s="275" t="s">
        <v>6321</v>
      </c>
      <c r="I447" s="276"/>
      <c r="J447" s="276"/>
    </row>
    <row r="448" spans="1:10" ht="15.75" customHeight="1">
      <c r="A448" s="197" t="s">
        <v>3558</v>
      </c>
      <c r="B448" s="260"/>
      <c r="C448" s="286" t="s">
        <v>6964</v>
      </c>
      <c r="D448" s="56"/>
      <c r="E448" s="56"/>
      <c r="F448" s="104" t="s">
        <v>6965</v>
      </c>
      <c r="G448" s="104">
        <v>2017</v>
      </c>
      <c r="H448" s="315" t="s">
        <v>6350</v>
      </c>
      <c r="I448" s="276"/>
      <c r="J448" s="276"/>
    </row>
    <row r="449" spans="1:30" ht="15.75" customHeight="1">
      <c r="A449" s="197" t="s">
        <v>3558</v>
      </c>
      <c r="B449" s="260">
        <v>401</v>
      </c>
      <c r="C449" s="205" t="s">
        <v>6944</v>
      </c>
      <c r="D449" s="56"/>
      <c r="E449" s="56"/>
      <c r="F449" s="56" t="s">
        <v>6966</v>
      </c>
      <c r="G449" s="104">
        <v>2017</v>
      </c>
      <c r="H449" s="275" t="s">
        <v>6321</v>
      </c>
      <c r="I449" s="276"/>
      <c r="J449" s="276"/>
    </row>
    <row r="450" spans="1:30" ht="15.75" customHeight="1">
      <c r="A450" s="197" t="s">
        <v>3558</v>
      </c>
      <c r="B450" s="260">
        <v>402</v>
      </c>
      <c r="C450" s="205" t="s">
        <v>6967</v>
      </c>
      <c r="D450" s="56"/>
      <c r="E450" s="56"/>
      <c r="F450" s="56" t="s">
        <v>6968</v>
      </c>
      <c r="G450" s="104">
        <v>2018</v>
      </c>
      <c r="H450" s="275" t="s">
        <v>6321</v>
      </c>
      <c r="I450" s="276"/>
      <c r="J450" s="276"/>
    </row>
    <row r="451" spans="1:30" ht="15.75" customHeight="1">
      <c r="A451" s="197" t="s">
        <v>3558</v>
      </c>
      <c r="B451" s="260"/>
      <c r="C451" s="286" t="s">
        <v>6969</v>
      </c>
      <c r="D451" s="56"/>
      <c r="E451" s="56"/>
      <c r="F451" s="104" t="s">
        <v>6970</v>
      </c>
      <c r="G451" s="104">
        <v>2018</v>
      </c>
      <c r="H451" s="315" t="s">
        <v>6350</v>
      </c>
      <c r="I451" s="276"/>
      <c r="J451" s="276"/>
    </row>
    <row r="452" spans="1:30" ht="15.75" customHeight="1">
      <c r="A452" s="197" t="s">
        <v>3558</v>
      </c>
      <c r="B452" s="270">
        <v>403</v>
      </c>
      <c r="C452" s="205" t="s">
        <v>6971</v>
      </c>
      <c r="D452" s="56"/>
      <c r="E452" s="56"/>
      <c r="F452" s="56" t="s">
        <v>6972</v>
      </c>
      <c r="G452" s="104">
        <v>2018</v>
      </c>
      <c r="H452" s="275" t="s">
        <v>6321</v>
      </c>
      <c r="I452" s="276"/>
      <c r="J452" s="276"/>
    </row>
    <row r="453" spans="1:30" ht="15.75" customHeight="1">
      <c r="A453" s="197" t="s">
        <v>3558</v>
      </c>
      <c r="B453" s="270">
        <v>404</v>
      </c>
      <c r="C453" s="205" t="s">
        <v>6973</v>
      </c>
      <c r="D453" s="285"/>
      <c r="E453" s="285"/>
      <c r="F453" s="285">
        <v>43377</v>
      </c>
      <c r="G453" s="104">
        <v>2018</v>
      </c>
      <c r="H453" s="275" t="s">
        <v>6321</v>
      </c>
      <c r="I453" s="276"/>
      <c r="J453" s="276"/>
    </row>
    <row r="454" spans="1:30" ht="15.75" customHeight="1">
      <c r="A454" s="197" t="s">
        <v>3558</v>
      </c>
      <c r="B454" s="270">
        <v>405</v>
      </c>
      <c r="C454" s="205" t="s">
        <v>6974</v>
      </c>
      <c r="D454" s="285"/>
      <c r="E454" s="285"/>
      <c r="F454" s="285">
        <v>43345</v>
      </c>
      <c r="G454" s="104">
        <v>2018</v>
      </c>
      <c r="H454" s="275" t="s">
        <v>6321</v>
      </c>
      <c r="I454" s="276"/>
      <c r="J454" s="276"/>
    </row>
    <row r="455" spans="1:30" ht="15.75" customHeight="1">
      <c r="A455" s="197" t="s">
        <v>3558</v>
      </c>
      <c r="B455" s="260"/>
      <c r="C455" s="286" t="s">
        <v>6975</v>
      </c>
      <c r="D455" s="56"/>
      <c r="E455" s="56"/>
      <c r="F455" s="104" t="s">
        <v>6976</v>
      </c>
      <c r="G455" s="104">
        <v>2018</v>
      </c>
      <c r="H455" s="315" t="s">
        <v>6350</v>
      </c>
      <c r="I455" s="276"/>
      <c r="J455" s="276"/>
    </row>
    <row r="456" spans="1:30" ht="15.75" customHeight="1">
      <c r="A456" s="197" t="s">
        <v>3558</v>
      </c>
      <c r="B456" s="260"/>
      <c r="C456" s="286" t="s">
        <v>6977</v>
      </c>
      <c r="D456" s="56"/>
      <c r="E456" s="56"/>
      <c r="F456" s="104" t="s">
        <v>6978</v>
      </c>
      <c r="G456" s="104">
        <v>2018</v>
      </c>
      <c r="H456" s="315" t="s">
        <v>6350</v>
      </c>
      <c r="I456" s="276"/>
      <c r="J456" s="276"/>
    </row>
    <row r="457" spans="1:30" ht="15.75" customHeight="1">
      <c r="A457" s="197" t="s">
        <v>3558</v>
      </c>
      <c r="B457" s="260">
        <v>406</v>
      </c>
      <c r="C457" s="205" t="s">
        <v>6979</v>
      </c>
      <c r="D457" s="56"/>
      <c r="E457" s="56"/>
      <c r="F457" s="56" t="s">
        <v>6980</v>
      </c>
      <c r="G457" s="104">
        <v>2018</v>
      </c>
      <c r="H457" s="275" t="s">
        <v>6321</v>
      </c>
      <c r="I457" s="276"/>
      <c r="J457" s="276"/>
    </row>
    <row r="458" spans="1:30" ht="15.75" customHeight="1">
      <c r="A458" s="197" t="s">
        <v>3558</v>
      </c>
      <c r="B458" s="260"/>
      <c r="C458" s="205" t="s">
        <v>6964</v>
      </c>
      <c r="D458" s="56"/>
      <c r="E458" s="56"/>
      <c r="F458" s="56" t="s">
        <v>6981</v>
      </c>
      <c r="G458" s="104">
        <v>2019</v>
      </c>
      <c r="H458" s="275" t="s">
        <v>6321</v>
      </c>
      <c r="I458" s="276"/>
      <c r="J458" s="276"/>
    </row>
    <row r="459" spans="1:30" ht="15.75" customHeight="1">
      <c r="A459" s="197" t="s">
        <v>3558</v>
      </c>
      <c r="B459" s="260"/>
      <c r="C459" s="205" t="s">
        <v>6982</v>
      </c>
      <c r="D459" s="56"/>
      <c r="E459" s="56"/>
      <c r="F459" s="56" t="s">
        <v>6335</v>
      </c>
      <c r="G459" s="104">
        <v>2020</v>
      </c>
      <c r="H459" s="275" t="s">
        <v>6321</v>
      </c>
      <c r="I459" s="276"/>
      <c r="J459" s="276"/>
    </row>
    <row r="460" spans="1:30" ht="15.75" customHeight="1">
      <c r="A460" s="197" t="s">
        <v>6156</v>
      </c>
      <c r="B460" s="260">
        <v>407</v>
      </c>
      <c r="C460" s="338" t="s">
        <v>6983</v>
      </c>
      <c r="D460" s="339"/>
      <c r="E460" s="339"/>
      <c r="F460" s="339" t="s">
        <v>6984</v>
      </c>
      <c r="G460" s="340">
        <v>2019</v>
      </c>
      <c r="H460" s="299" t="s">
        <v>6321</v>
      </c>
      <c r="I460" s="300"/>
      <c r="J460" s="300"/>
      <c r="K460" s="264"/>
      <c r="L460" s="264"/>
      <c r="M460" s="264"/>
      <c r="N460" s="264"/>
      <c r="O460" s="264"/>
      <c r="P460" s="264"/>
      <c r="Q460" s="264"/>
      <c r="R460" s="264"/>
      <c r="S460" s="264"/>
      <c r="T460" s="264"/>
      <c r="U460" s="264"/>
      <c r="V460" s="264"/>
      <c r="W460" s="264"/>
      <c r="X460" s="264"/>
      <c r="Y460" s="264"/>
      <c r="Z460" s="264"/>
      <c r="AA460" s="264"/>
      <c r="AB460" s="264"/>
      <c r="AC460" s="264"/>
      <c r="AD460" s="264"/>
    </row>
    <row r="461" spans="1:30" ht="15.75" customHeight="1">
      <c r="A461" s="197" t="s">
        <v>6985</v>
      </c>
      <c r="B461" s="270">
        <v>408</v>
      </c>
      <c r="C461" s="341" t="s">
        <v>6986</v>
      </c>
      <c r="D461" s="342"/>
      <c r="E461" s="342"/>
      <c r="F461" s="342" t="s">
        <v>6987</v>
      </c>
      <c r="G461" s="343">
        <v>2019</v>
      </c>
      <c r="H461" s="275" t="s">
        <v>6321</v>
      </c>
      <c r="I461" s="276"/>
      <c r="J461" s="276"/>
    </row>
    <row r="462" spans="1:30" ht="15.75" customHeight="1">
      <c r="A462" s="197" t="s">
        <v>6988</v>
      </c>
      <c r="B462" s="270">
        <v>409</v>
      </c>
      <c r="C462" s="341" t="s">
        <v>6989</v>
      </c>
      <c r="D462" s="342"/>
      <c r="E462" s="342"/>
      <c r="F462" s="342" t="s">
        <v>6990</v>
      </c>
      <c r="G462" s="343">
        <v>2019</v>
      </c>
      <c r="H462" s="275" t="s">
        <v>6321</v>
      </c>
      <c r="I462" s="276"/>
      <c r="J462" s="276"/>
    </row>
    <row r="463" spans="1:30" ht="15.75" customHeight="1">
      <c r="A463" s="197" t="s">
        <v>6991</v>
      </c>
      <c r="B463" s="270">
        <v>410</v>
      </c>
      <c r="C463" s="341" t="s">
        <v>6992</v>
      </c>
      <c r="D463" s="342"/>
      <c r="E463" s="342"/>
      <c r="F463" s="342" t="s">
        <v>6990</v>
      </c>
      <c r="G463" s="343">
        <v>2019</v>
      </c>
      <c r="H463" s="275" t="s">
        <v>6321</v>
      </c>
      <c r="I463" s="276"/>
      <c r="J463" s="276"/>
    </row>
    <row r="464" spans="1:30" ht="15.75" customHeight="1">
      <c r="A464" s="197" t="s">
        <v>6993</v>
      </c>
      <c r="B464" s="260">
        <v>411</v>
      </c>
      <c r="C464" s="341" t="s">
        <v>6994</v>
      </c>
      <c r="D464" s="342"/>
      <c r="E464" s="342"/>
      <c r="F464" s="342" t="s">
        <v>6987</v>
      </c>
      <c r="G464" s="343">
        <v>2019</v>
      </c>
      <c r="H464" s="275" t="s">
        <v>6321</v>
      </c>
      <c r="I464" s="276"/>
      <c r="J464" s="276"/>
    </row>
    <row r="465" spans="1:30" ht="15.75" customHeight="1">
      <c r="A465" s="197" t="s">
        <v>6159</v>
      </c>
      <c r="B465" s="260">
        <v>412</v>
      </c>
      <c r="C465" s="338" t="s">
        <v>6995</v>
      </c>
      <c r="D465" s="339"/>
      <c r="E465" s="339"/>
      <c r="F465" s="339" t="s">
        <v>6996</v>
      </c>
      <c r="G465" s="340">
        <v>2021</v>
      </c>
      <c r="H465" s="299" t="s">
        <v>6997</v>
      </c>
      <c r="I465" s="300"/>
      <c r="J465" s="300"/>
      <c r="K465" s="264"/>
      <c r="L465" s="264"/>
      <c r="M465" s="264"/>
      <c r="N465" s="264"/>
      <c r="O465" s="264"/>
      <c r="P465" s="264"/>
      <c r="Q465" s="264"/>
      <c r="R465" s="264"/>
      <c r="S465" s="264"/>
      <c r="T465" s="264"/>
      <c r="U465" s="264"/>
      <c r="V465" s="264"/>
      <c r="W465" s="264"/>
      <c r="X465" s="264"/>
      <c r="Y465" s="264"/>
      <c r="Z465" s="264"/>
      <c r="AA465" s="264"/>
      <c r="AB465" s="264"/>
      <c r="AC465" s="264"/>
      <c r="AD465" s="264"/>
    </row>
    <row r="466" spans="1:30" ht="15.75" customHeight="1">
      <c r="A466" s="197" t="s">
        <v>6159</v>
      </c>
      <c r="B466" s="270">
        <v>413</v>
      </c>
      <c r="C466" s="341" t="s">
        <v>6998</v>
      </c>
      <c r="D466" s="342"/>
      <c r="E466" s="342"/>
      <c r="F466" s="342" t="s">
        <v>6999</v>
      </c>
      <c r="G466" s="343">
        <v>2021</v>
      </c>
      <c r="H466" s="275" t="s">
        <v>6997</v>
      </c>
      <c r="I466" s="276"/>
      <c r="J466" s="276"/>
      <c r="K466" s="264"/>
      <c r="L466" s="264"/>
      <c r="M466" s="264"/>
      <c r="N466" s="264"/>
      <c r="O466" s="264"/>
      <c r="P466" s="264"/>
      <c r="Q466" s="264"/>
      <c r="R466" s="264"/>
      <c r="S466" s="264"/>
      <c r="T466" s="264"/>
      <c r="U466" s="264"/>
      <c r="V466" s="264"/>
      <c r="W466" s="264"/>
      <c r="X466" s="264"/>
      <c r="Y466" s="264"/>
      <c r="Z466" s="264"/>
      <c r="AA466" s="264"/>
      <c r="AB466" s="264"/>
      <c r="AC466" s="264"/>
      <c r="AD466" s="264"/>
    </row>
    <row r="467" spans="1:30" ht="15.75" customHeight="1">
      <c r="A467" s="197" t="s">
        <v>6159</v>
      </c>
      <c r="B467" s="270"/>
      <c r="C467" s="344" t="s">
        <v>7000</v>
      </c>
      <c r="D467" s="342"/>
      <c r="E467" s="342"/>
      <c r="F467" s="343" t="s">
        <v>7001</v>
      </c>
      <c r="G467" s="343">
        <v>2019</v>
      </c>
      <c r="H467" s="315" t="s">
        <v>6350</v>
      </c>
      <c r="I467" s="276"/>
      <c r="J467" s="276"/>
      <c r="K467" s="345"/>
      <c r="L467" s="345"/>
      <c r="M467" s="345"/>
      <c r="N467" s="345"/>
      <c r="O467" s="345"/>
      <c r="P467" s="345"/>
      <c r="Q467" s="345"/>
      <c r="R467" s="345"/>
      <c r="S467" s="345"/>
      <c r="T467" s="345"/>
      <c r="U467" s="345"/>
      <c r="V467" s="345"/>
      <c r="W467" s="345"/>
      <c r="X467" s="345"/>
      <c r="Y467" s="345"/>
      <c r="Z467" s="345"/>
      <c r="AA467" s="345"/>
      <c r="AB467" s="345"/>
      <c r="AC467" s="345"/>
      <c r="AD467" s="345"/>
    </row>
    <row r="468" spans="1:30" ht="15.75" customHeight="1">
      <c r="A468" s="197" t="s">
        <v>6159</v>
      </c>
      <c r="B468" s="260">
        <v>421</v>
      </c>
      <c r="C468" s="346" t="s">
        <v>7002</v>
      </c>
      <c r="D468" s="347"/>
      <c r="E468" s="347"/>
      <c r="F468" s="347">
        <v>2018</v>
      </c>
      <c r="G468" s="347">
        <v>2018</v>
      </c>
      <c r="H468" s="348" t="s">
        <v>6321</v>
      </c>
      <c r="I468" s="349"/>
      <c r="J468" s="349"/>
    </row>
    <row r="469" spans="1:30" ht="15.75" customHeight="1">
      <c r="A469" s="197" t="s">
        <v>6159</v>
      </c>
      <c r="B469" s="260">
        <v>422</v>
      </c>
      <c r="C469" s="346" t="s">
        <v>7003</v>
      </c>
      <c r="D469" s="347"/>
      <c r="E469" s="347"/>
      <c r="F469" s="347">
        <v>2018</v>
      </c>
      <c r="G469" s="347">
        <v>2018</v>
      </c>
      <c r="H469" s="348" t="s">
        <v>6321</v>
      </c>
      <c r="I469" s="349"/>
      <c r="J469" s="349"/>
    </row>
    <row r="470" spans="1:30" ht="15.75" customHeight="1">
      <c r="A470" s="197" t="s">
        <v>6159</v>
      </c>
      <c r="B470" s="270"/>
      <c r="C470" s="350" t="s">
        <v>7004</v>
      </c>
      <c r="D470" s="347"/>
      <c r="E470" s="347"/>
      <c r="F470" s="351" t="s">
        <v>7005</v>
      </c>
      <c r="G470" s="351">
        <v>2017</v>
      </c>
      <c r="H470" s="315" t="s">
        <v>6350</v>
      </c>
      <c r="I470" s="349"/>
      <c r="J470" s="349"/>
    </row>
    <row r="471" spans="1:30" ht="15.75" customHeight="1">
      <c r="A471" s="197" t="s">
        <v>6159</v>
      </c>
      <c r="B471" s="270"/>
      <c r="C471" s="350" t="s">
        <v>7006</v>
      </c>
      <c r="D471" s="347"/>
      <c r="E471" s="347"/>
      <c r="F471" s="351" t="s">
        <v>7007</v>
      </c>
      <c r="G471" s="351">
        <v>2017</v>
      </c>
      <c r="H471" s="315" t="s">
        <v>6350</v>
      </c>
      <c r="I471" s="349"/>
      <c r="J471" s="349"/>
    </row>
    <row r="472" spans="1:30" ht="15.75" customHeight="1">
      <c r="A472" s="197" t="s">
        <v>6159</v>
      </c>
      <c r="B472" s="270">
        <v>419</v>
      </c>
      <c r="C472" s="346" t="s">
        <v>7008</v>
      </c>
      <c r="D472" s="347"/>
      <c r="E472" s="347"/>
      <c r="F472" s="347">
        <v>2016</v>
      </c>
      <c r="G472" s="347">
        <v>2016</v>
      </c>
      <c r="H472" s="348" t="s">
        <v>6321</v>
      </c>
      <c r="I472" s="349"/>
      <c r="J472" s="349"/>
    </row>
    <row r="473" spans="1:30" ht="15.75" customHeight="1">
      <c r="A473" s="197" t="s">
        <v>6159</v>
      </c>
      <c r="B473" s="270">
        <v>420</v>
      </c>
      <c r="C473" s="346" t="s">
        <v>7009</v>
      </c>
      <c r="D473" s="347"/>
      <c r="E473" s="347"/>
      <c r="F473" s="347">
        <v>2016</v>
      </c>
      <c r="G473" s="347">
        <v>2016</v>
      </c>
      <c r="H473" s="348" t="s">
        <v>6321</v>
      </c>
      <c r="I473" s="349"/>
      <c r="J473" s="349"/>
    </row>
    <row r="474" spans="1:30" ht="15.75" customHeight="1">
      <c r="A474" s="197" t="s">
        <v>6159</v>
      </c>
      <c r="B474" s="270">
        <v>418</v>
      </c>
      <c r="C474" s="346" t="s">
        <v>7010</v>
      </c>
      <c r="D474" s="347"/>
      <c r="E474" s="347"/>
      <c r="F474" s="347">
        <v>2015</v>
      </c>
      <c r="G474" s="347">
        <v>2015</v>
      </c>
      <c r="H474" s="348" t="s">
        <v>6321</v>
      </c>
      <c r="I474" s="349"/>
      <c r="J474" s="349"/>
    </row>
    <row r="475" spans="1:30" ht="15.75" customHeight="1">
      <c r="A475" s="197" t="s">
        <v>6159</v>
      </c>
      <c r="B475" s="260">
        <v>416</v>
      </c>
      <c r="C475" s="346" t="s">
        <v>7011</v>
      </c>
      <c r="D475" s="347"/>
      <c r="E475" s="347"/>
      <c r="F475" s="347">
        <v>2014</v>
      </c>
      <c r="G475" s="347">
        <v>2014</v>
      </c>
      <c r="H475" s="348" t="s">
        <v>6321</v>
      </c>
      <c r="I475" s="349"/>
      <c r="J475" s="349"/>
    </row>
    <row r="476" spans="1:30" ht="15.75" customHeight="1">
      <c r="A476" s="197" t="s">
        <v>6159</v>
      </c>
      <c r="B476" s="260">
        <v>417</v>
      </c>
      <c r="C476" s="346" t="s">
        <v>7012</v>
      </c>
      <c r="D476" s="347"/>
      <c r="E476" s="347"/>
      <c r="F476" s="347">
        <v>2014</v>
      </c>
      <c r="G476" s="347">
        <v>2014</v>
      </c>
      <c r="H476" s="348" t="s">
        <v>6433</v>
      </c>
      <c r="I476" s="349"/>
      <c r="J476" s="349"/>
    </row>
    <row r="477" spans="1:30" ht="15.75" customHeight="1">
      <c r="A477" s="197" t="s">
        <v>6159</v>
      </c>
      <c r="B477" s="270">
        <v>414</v>
      </c>
      <c r="C477" s="352" t="s">
        <v>7013</v>
      </c>
      <c r="D477" s="353"/>
      <c r="E477" s="353"/>
      <c r="F477" s="353">
        <v>2013</v>
      </c>
      <c r="G477" s="353">
        <v>2013</v>
      </c>
      <c r="H477" s="354" t="s">
        <v>6321</v>
      </c>
      <c r="I477" s="355"/>
      <c r="J477" s="355"/>
      <c r="K477" s="283"/>
      <c r="L477" s="283"/>
      <c r="M477" s="283"/>
      <c r="N477" s="283"/>
      <c r="O477" s="283"/>
      <c r="P477" s="283"/>
      <c r="Q477" s="283"/>
      <c r="R477" s="283"/>
      <c r="S477" s="283"/>
      <c r="T477" s="283"/>
      <c r="U477" s="283"/>
      <c r="V477" s="283"/>
      <c r="W477" s="283"/>
      <c r="X477" s="283"/>
      <c r="Y477" s="283"/>
      <c r="Z477" s="283"/>
      <c r="AA477" s="283"/>
      <c r="AB477" s="283"/>
      <c r="AC477" s="283"/>
      <c r="AD477" s="283"/>
    </row>
    <row r="478" spans="1:30" ht="15.75" customHeight="1">
      <c r="A478" s="197" t="s">
        <v>6159</v>
      </c>
      <c r="B478" s="270">
        <v>415</v>
      </c>
      <c r="C478" s="346" t="s">
        <v>7014</v>
      </c>
      <c r="D478" s="347"/>
      <c r="E478" s="347"/>
      <c r="F478" s="347">
        <v>2013</v>
      </c>
      <c r="G478" s="347">
        <v>2013</v>
      </c>
      <c r="H478" s="348" t="s">
        <v>6321</v>
      </c>
      <c r="I478" s="349"/>
      <c r="J478" s="349"/>
    </row>
    <row r="479" spans="1:30" ht="15.75" customHeight="1">
      <c r="A479" s="197" t="s">
        <v>3977</v>
      </c>
      <c r="B479" s="270">
        <v>423</v>
      </c>
      <c r="C479" s="356" t="s">
        <v>7015</v>
      </c>
      <c r="D479" s="357"/>
      <c r="E479" s="357"/>
      <c r="F479" s="357" t="s">
        <v>7016</v>
      </c>
      <c r="G479" s="358">
        <v>2021</v>
      </c>
      <c r="H479" s="359" t="s">
        <v>6350</v>
      </c>
      <c r="I479" s="360"/>
      <c r="J479" s="360"/>
      <c r="K479" s="264"/>
      <c r="L479" s="264"/>
      <c r="M479" s="264"/>
      <c r="N479" s="264"/>
      <c r="O479" s="264"/>
      <c r="P479" s="264"/>
      <c r="Q479" s="264"/>
      <c r="R479" s="264"/>
      <c r="S479" s="264"/>
      <c r="T479" s="264"/>
      <c r="U479" s="264"/>
      <c r="V479" s="264"/>
      <c r="W479" s="264"/>
      <c r="X479" s="264"/>
      <c r="Y479" s="264"/>
      <c r="Z479" s="264"/>
      <c r="AA479" s="264"/>
      <c r="AB479" s="264"/>
      <c r="AC479" s="264"/>
      <c r="AD479" s="264"/>
    </row>
    <row r="480" spans="1:30" ht="15.75" customHeight="1">
      <c r="A480" s="197" t="s">
        <v>3977</v>
      </c>
      <c r="B480" s="270">
        <v>424</v>
      </c>
      <c r="C480" s="352" t="s">
        <v>7017</v>
      </c>
      <c r="D480" s="353"/>
      <c r="E480" s="353"/>
      <c r="F480" s="353" t="s">
        <v>7018</v>
      </c>
      <c r="G480" s="361">
        <v>2021</v>
      </c>
      <c r="H480" s="354" t="s">
        <v>6321</v>
      </c>
      <c r="I480" s="355"/>
      <c r="J480" s="355"/>
      <c r="K480" s="283"/>
      <c r="L480" s="283"/>
      <c r="M480" s="283"/>
      <c r="N480" s="283"/>
      <c r="O480" s="283"/>
      <c r="P480" s="283"/>
      <c r="Q480" s="283"/>
      <c r="R480" s="283"/>
      <c r="S480" s="283"/>
      <c r="T480" s="283"/>
      <c r="U480" s="283"/>
      <c r="V480" s="283"/>
      <c r="W480" s="283"/>
      <c r="X480" s="283"/>
      <c r="Y480" s="283"/>
      <c r="Z480" s="283"/>
      <c r="AA480" s="283"/>
      <c r="AB480" s="283"/>
      <c r="AC480" s="283"/>
      <c r="AD480" s="283"/>
    </row>
    <row r="481" spans="1:30" ht="15.75" customHeight="1">
      <c r="A481" s="197" t="s">
        <v>3977</v>
      </c>
      <c r="B481" s="270">
        <v>425</v>
      </c>
      <c r="C481" s="238" t="s">
        <v>7019</v>
      </c>
      <c r="D481" s="279"/>
      <c r="E481" s="279"/>
      <c r="F481" s="279">
        <v>44111</v>
      </c>
      <c r="G481" s="280">
        <v>2020</v>
      </c>
      <c r="H481" s="284" t="s">
        <v>6433</v>
      </c>
      <c r="I481" s="282"/>
      <c r="J481" s="282"/>
      <c r="K481" s="283"/>
      <c r="L481" s="283"/>
      <c r="M481" s="283"/>
      <c r="N481" s="283"/>
      <c r="O481" s="283"/>
      <c r="P481" s="283"/>
      <c r="Q481" s="283"/>
      <c r="R481" s="283"/>
      <c r="S481" s="283"/>
      <c r="T481" s="283"/>
      <c r="U481" s="283"/>
      <c r="V481" s="283"/>
      <c r="W481" s="283"/>
      <c r="X481" s="283"/>
      <c r="Y481" s="283"/>
      <c r="Z481" s="283"/>
      <c r="AA481" s="283"/>
      <c r="AB481" s="283"/>
      <c r="AC481" s="283"/>
      <c r="AD481" s="283"/>
    </row>
    <row r="482" spans="1:30" ht="15.75" customHeight="1">
      <c r="A482" s="197" t="s">
        <v>3977</v>
      </c>
      <c r="B482" s="260"/>
      <c r="C482" s="286" t="s">
        <v>7020</v>
      </c>
      <c r="D482" s="285"/>
      <c r="E482" s="285"/>
      <c r="F482" s="104" t="s">
        <v>7021</v>
      </c>
      <c r="G482" s="104">
        <v>2020</v>
      </c>
      <c r="H482" s="275" t="s">
        <v>6321</v>
      </c>
      <c r="I482" s="276"/>
      <c r="J482" s="276"/>
    </row>
    <row r="483" spans="1:30" ht="15.75" customHeight="1">
      <c r="A483" s="197" t="s">
        <v>3977</v>
      </c>
      <c r="B483" s="260"/>
      <c r="C483" s="286" t="s">
        <v>7022</v>
      </c>
      <c r="D483" s="285"/>
      <c r="E483" s="285"/>
      <c r="F483" s="104" t="s">
        <v>7023</v>
      </c>
      <c r="G483" s="104">
        <v>2020</v>
      </c>
      <c r="H483" s="275" t="s">
        <v>6321</v>
      </c>
      <c r="I483" s="276"/>
      <c r="J483" s="276"/>
    </row>
    <row r="484" spans="1:30" ht="15.75" customHeight="1">
      <c r="A484" s="197" t="s">
        <v>3977</v>
      </c>
      <c r="B484" s="260">
        <v>426</v>
      </c>
      <c r="C484" s="205" t="s">
        <v>7024</v>
      </c>
      <c r="D484" s="285"/>
      <c r="E484" s="285"/>
      <c r="F484" s="285">
        <v>44100</v>
      </c>
      <c r="G484" s="104">
        <v>2020</v>
      </c>
      <c r="H484" s="275" t="s">
        <v>6321</v>
      </c>
      <c r="I484" s="276"/>
      <c r="J484" s="276"/>
    </row>
    <row r="485" spans="1:30" ht="15.75" customHeight="1">
      <c r="A485" s="197" t="s">
        <v>3977</v>
      </c>
      <c r="B485" s="260">
        <v>427</v>
      </c>
      <c r="C485" s="205" t="s">
        <v>7025</v>
      </c>
      <c r="D485" s="285"/>
      <c r="E485" s="285"/>
      <c r="F485" s="285">
        <v>44074</v>
      </c>
      <c r="G485" s="104">
        <v>2020</v>
      </c>
      <c r="H485" s="275" t="s">
        <v>6321</v>
      </c>
      <c r="I485" s="276"/>
      <c r="J485" s="276"/>
    </row>
    <row r="486" spans="1:30" ht="15.75" customHeight="1">
      <c r="A486" s="197" t="s">
        <v>3977</v>
      </c>
      <c r="B486" s="270">
        <v>428</v>
      </c>
      <c r="C486" s="205" t="s">
        <v>7026</v>
      </c>
      <c r="D486" s="285"/>
      <c r="E486" s="285"/>
      <c r="F486" s="285">
        <v>43571</v>
      </c>
      <c r="G486" s="104">
        <v>2019</v>
      </c>
      <c r="H486" s="275" t="s">
        <v>6321</v>
      </c>
      <c r="I486" s="276"/>
      <c r="J486" s="276"/>
    </row>
    <row r="487" spans="1:30" ht="15.75" customHeight="1">
      <c r="A487" s="197" t="s">
        <v>3977</v>
      </c>
      <c r="B487" s="270"/>
      <c r="C487" s="286" t="s">
        <v>7027</v>
      </c>
      <c r="D487" s="285"/>
      <c r="E487" s="285"/>
      <c r="F487" s="104" t="s">
        <v>7028</v>
      </c>
      <c r="G487" s="104">
        <v>2019</v>
      </c>
      <c r="H487" s="275" t="s">
        <v>6321</v>
      </c>
      <c r="I487" s="276"/>
      <c r="J487" s="276"/>
    </row>
    <row r="488" spans="1:30" ht="15.75" customHeight="1">
      <c r="A488" s="197" t="s">
        <v>3977</v>
      </c>
      <c r="B488" s="270"/>
      <c r="C488" s="286" t="s">
        <v>7029</v>
      </c>
      <c r="D488" s="285"/>
      <c r="E488" s="285"/>
      <c r="F488" s="104" t="s">
        <v>7030</v>
      </c>
      <c r="G488" s="104">
        <v>2019</v>
      </c>
      <c r="H488" s="275" t="s">
        <v>6321</v>
      </c>
      <c r="I488" s="276"/>
      <c r="J488" s="276"/>
    </row>
    <row r="489" spans="1:30" ht="15.75" customHeight="1">
      <c r="A489" s="197" t="s">
        <v>3977</v>
      </c>
      <c r="B489" s="270"/>
      <c r="C489" s="286" t="s">
        <v>7031</v>
      </c>
      <c r="D489" s="285"/>
      <c r="E489" s="285"/>
      <c r="F489" s="104" t="s">
        <v>7032</v>
      </c>
      <c r="G489" s="104">
        <v>2019</v>
      </c>
      <c r="H489" s="275" t="s">
        <v>6321</v>
      </c>
      <c r="I489" s="276"/>
      <c r="J489" s="276"/>
    </row>
    <row r="490" spans="1:30" ht="15.75" customHeight="1">
      <c r="A490" s="197" t="s">
        <v>3977</v>
      </c>
      <c r="B490" s="270"/>
      <c r="C490" s="286" t="s">
        <v>7033</v>
      </c>
      <c r="D490" s="285"/>
      <c r="E490" s="285"/>
      <c r="F490" s="104" t="s">
        <v>7034</v>
      </c>
      <c r="G490" s="104">
        <v>2019</v>
      </c>
      <c r="H490" s="275" t="s">
        <v>6321</v>
      </c>
      <c r="I490" s="276"/>
      <c r="J490" s="276"/>
    </row>
    <row r="491" spans="1:30" ht="15.75" customHeight="1">
      <c r="A491" s="197" t="s">
        <v>3977</v>
      </c>
      <c r="B491" s="270"/>
      <c r="C491" s="286" t="s">
        <v>7035</v>
      </c>
      <c r="D491" s="285"/>
      <c r="E491" s="285"/>
      <c r="F491" s="104" t="s">
        <v>7036</v>
      </c>
      <c r="G491" s="104">
        <v>2019</v>
      </c>
      <c r="H491" s="275" t="s">
        <v>6321</v>
      </c>
      <c r="I491" s="276"/>
      <c r="J491" s="276"/>
    </row>
    <row r="492" spans="1:30" ht="15.75" customHeight="1">
      <c r="A492" s="197" t="s">
        <v>3977</v>
      </c>
      <c r="B492" s="270"/>
      <c r="C492" s="286" t="s">
        <v>7037</v>
      </c>
      <c r="D492" s="285"/>
      <c r="E492" s="285"/>
      <c r="F492" s="104" t="s">
        <v>7038</v>
      </c>
      <c r="G492" s="104">
        <v>2019</v>
      </c>
      <c r="H492" s="275" t="s">
        <v>6321</v>
      </c>
      <c r="I492" s="276"/>
      <c r="J492" s="276"/>
    </row>
    <row r="493" spans="1:30" ht="15.75" customHeight="1">
      <c r="A493" s="197" t="s">
        <v>3977</v>
      </c>
      <c r="B493" s="270"/>
      <c r="C493" s="286" t="s">
        <v>7039</v>
      </c>
      <c r="D493" s="285"/>
      <c r="E493" s="285"/>
      <c r="F493" s="104" t="s">
        <v>7040</v>
      </c>
      <c r="G493" s="104">
        <v>2019</v>
      </c>
      <c r="H493" s="275" t="s">
        <v>6321</v>
      </c>
      <c r="I493" s="276"/>
      <c r="J493" s="276"/>
    </row>
    <row r="494" spans="1:30" ht="15.75" customHeight="1">
      <c r="A494" s="197" t="s">
        <v>3977</v>
      </c>
      <c r="B494" s="270">
        <v>429</v>
      </c>
      <c r="C494" s="286" t="s">
        <v>7041</v>
      </c>
      <c r="D494" s="285"/>
      <c r="E494" s="285"/>
      <c r="F494" s="285">
        <v>43450</v>
      </c>
      <c r="G494" s="104">
        <v>2018</v>
      </c>
      <c r="H494" s="275" t="s">
        <v>6433</v>
      </c>
      <c r="I494" s="276"/>
      <c r="J494" s="276"/>
    </row>
    <row r="495" spans="1:30" ht="15.75" customHeight="1">
      <c r="A495" s="197" t="s">
        <v>3977</v>
      </c>
      <c r="B495" s="270">
        <v>430</v>
      </c>
      <c r="C495" s="205" t="s">
        <v>7042</v>
      </c>
      <c r="D495" s="285"/>
      <c r="E495" s="285"/>
      <c r="F495" s="285">
        <v>43420</v>
      </c>
      <c r="G495" s="104">
        <v>2018</v>
      </c>
      <c r="H495" s="275" t="s">
        <v>6321</v>
      </c>
      <c r="I495" s="276"/>
      <c r="J495" s="276"/>
    </row>
    <row r="496" spans="1:30" ht="15.75" customHeight="1">
      <c r="A496" s="197" t="s">
        <v>3977</v>
      </c>
      <c r="B496" s="260">
        <v>431</v>
      </c>
      <c r="C496" s="205" t="s">
        <v>7043</v>
      </c>
      <c r="D496" s="285"/>
      <c r="E496" s="285"/>
      <c r="F496" s="285">
        <v>43420</v>
      </c>
      <c r="G496" s="104">
        <v>2018</v>
      </c>
      <c r="H496" s="275" t="s">
        <v>6433</v>
      </c>
      <c r="I496" s="276"/>
      <c r="J496" s="276"/>
    </row>
    <row r="497" spans="1:30" ht="15.75" customHeight="1">
      <c r="A497" s="197" t="s">
        <v>3977</v>
      </c>
      <c r="B497" s="260">
        <v>432</v>
      </c>
      <c r="C497" s="205" t="s">
        <v>7044</v>
      </c>
      <c r="D497" s="285"/>
      <c r="E497" s="285"/>
      <c r="F497" s="285">
        <v>43405</v>
      </c>
      <c r="G497" s="104">
        <v>2018</v>
      </c>
      <c r="H497" s="275" t="s">
        <v>6433</v>
      </c>
      <c r="I497" s="276"/>
      <c r="J497" s="276"/>
    </row>
    <row r="498" spans="1:30" ht="15.75" customHeight="1">
      <c r="A498" s="197" t="s">
        <v>3977</v>
      </c>
      <c r="B498" s="270">
        <v>433</v>
      </c>
      <c r="C498" s="205" t="s">
        <v>7045</v>
      </c>
      <c r="D498" s="285"/>
      <c r="E498" s="285"/>
      <c r="F498" s="285">
        <v>43398</v>
      </c>
      <c r="G498" s="104">
        <v>2018</v>
      </c>
      <c r="H498" s="275" t="s">
        <v>6321</v>
      </c>
      <c r="I498" s="276"/>
      <c r="J498" s="276"/>
    </row>
    <row r="499" spans="1:30" ht="15.75" customHeight="1">
      <c r="A499" s="197" t="s">
        <v>3977</v>
      </c>
      <c r="B499" s="270">
        <v>434</v>
      </c>
      <c r="C499" s="205" t="s">
        <v>7046</v>
      </c>
      <c r="D499" s="285"/>
      <c r="E499" s="285"/>
      <c r="F499" s="285">
        <v>43390</v>
      </c>
      <c r="G499" s="104">
        <v>2018</v>
      </c>
      <c r="H499" s="275" t="s">
        <v>6321</v>
      </c>
      <c r="I499" s="276"/>
      <c r="J499" s="276"/>
    </row>
    <row r="500" spans="1:30" ht="15.75" customHeight="1">
      <c r="A500" s="197" t="s">
        <v>3977</v>
      </c>
      <c r="B500" s="270">
        <v>435</v>
      </c>
      <c r="C500" s="205" t="s">
        <v>7047</v>
      </c>
      <c r="D500" s="285"/>
      <c r="E500" s="285"/>
      <c r="F500" s="285">
        <v>43342</v>
      </c>
      <c r="G500" s="104">
        <v>2018</v>
      </c>
      <c r="H500" s="275" t="s">
        <v>6433</v>
      </c>
      <c r="I500" s="276"/>
      <c r="J500" s="276"/>
    </row>
    <row r="501" spans="1:30" ht="15.75" customHeight="1">
      <c r="A501" s="197" t="s">
        <v>3977</v>
      </c>
      <c r="B501" s="260">
        <v>436</v>
      </c>
      <c r="C501" s="205" t="s">
        <v>7048</v>
      </c>
      <c r="D501" s="285"/>
      <c r="E501" s="285"/>
      <c r="F501" s="285">
        <v>43318</v>
      </c>
      <c r="G501" s="104">
        <v>2018</v>
      </c>
      <c r="H501" s="275" t="s">
        <v>6321</v>
      </c>
      <c r="I501" s="276"/>
      <c r="J501" s="276"/>
    </row>
    <row r="502" spans="1:30" ht="15.75" customHeight="1">
      <c r="A502" s="197" t="s">
        <v>3977</v>
      </c>
      <c r="B502" s="260">
        <v>437</v>
      </c>
      <c r="C502" s="205" t="s">
        <v>7049</v>
      </c>
      <c r="D502" s="285"/>
      <c r="E502" s="285"/>
      <c r="F502" s="285">
        <v>43315</v>
      </c>
      <c r="G502" s="104">
        <v>2018</v>
      </c>
      <c r="H502" s="275" t="s">
        <v>6321</v>
      </c>
      <c r="I502" s="276"/>
      <c r="J502" s="276"/>
    </row>
    <row r="503" spans="1:30" ht="15.75" customHeight="1">
      <c r="A503" s="197" t="s">
        <v>3977</v>
      </c>
      <c r="B503" s="270">
        <v>438</v>
      </c>
      <c r="C503" s="205" t="s">
        <v>7050</v>
      </c>
      <c r="D503" s="285"/>
      <c r="E503" s="285"/>
      <c r="F503" s="285">
        <v>43012</v>
      </c>
      <c r="G503" s="104">
        <v>2017</v>
      </c>
      <c r="H503" s="275" t="s">
        <v>6433</v>
      </c>
      <c r="I503" s="276"/>
      <c r="J503" s="276"/>
    </row>
    <row r="504" spans="1:30" ht="15.75" customHeight="1">
      <c r="A504" s="197" t="s">
        <v>3977</v>
      </c>
      <c r="B504" s="270">
        <v>439</v>
      </c>
      <c r="C504" s="205" t="s">
        <v>6626</v>
      </c>
      <c r="D504" s="285"/>
      <c r="E504" s="285"/>
      <c r="F504" s="285">
        <v>42907</v>
      </c>
      <c r="G504" s="104">
        <v>2017</v>
      </c>
      <c r="H504" s="275" t="s">
        <v>6321</v>
      </c>
      <c r="I504" s="276"/>
      <c r="J504" s="276"/>
    </row>
    <row r="505" spans="1:30" ht="15.75" customHeight="1">
      <c r="A505" s="197" t="s">
        <v>3977</v>
      </c>
      <c r="B505" s="270">
        <v>440</v>
      </c>
      <c r="C505" s="205" t="s">
        <v>6369</v>
      </c>
      <c r="D505" s="285"/>
      <c r="E505" s="285"/>
      <c r="F505" s="285">
        <v>42634</v>
      </c>
      <c r="G505" s="104">
        <v>2016</v>
      </c>
      <c r="H505" s="275" t="s">
        <v>6321</v>
      </c>
      <c r="I505" s="276"/>
      <c r="J505" s="276"/>
    </row>
    <row r="506" spans="1:30" ht="15.75" customHeight="1">
      <c r="A506" s="197" t="s">
        <v>3977</v>
      </c>
      <c r="B506" s="260">
        <v>441</v>
      </c>
      <c r="C506" s="205" t="s">
        <v>7051</v>
      </c>
      <c r="D506" s="285"/>
      <c r="E506" s="285"/>
      <c r="F506" s="285">
        <v>42535</v>
      </c>
      <c r="G506" s="104">
        <v>2016</v>
      </c>
      <c r="H506" s="275" t="s">
        <v>6433</v>
      </c>
      <c r="I506" s="276"/>
      <c r="J506" s="276"/>
    </row>
    <row r="507" spans="1:30" ht="15.75" customHeight="1">
      <c r="A507" s="197" t="s">
        <v>3977</v>
      </c>
      <c r="B507" s="260">
        <v>442</v>
      </c>
      <c r="C507" s="205" t="s">
        <v>6388</v>
      </c>
      <c r="D507" s="285"/>
      <c r="E507" s="285"/>
      <c r="F507" s="285">
        <v>42319</v>
      </c>
      <c r="G507" s="104">
        <v>2015</v>
      </c>
      <c r="H507" s="275" t="s">
        <v>6321</v>
      </c>
      <c r="I507" s="276"/>
      <c r="J507" s="276"/>
    </row>
    <row r="508" spans="1:30" ht="15.75" customHeight="1">
      <c r="A508" s="197" t="s">
        <v>4053</v>
      </c>
      <c r="B508" s="270">
        <v>443</v>
      </c>
      <c r="C508" s="362" t="s">
        <v>7052</v>
      </c>
      <c r="D508" s="363"/>
      <c r="E508" s="363"/>
      <c r="F508" s="363" t="s">
        <v>7053</v>
      </c>
      <c r="G508" s="364">
        <v>2017</v>
      </c>
      <c r="H508" s="365" t="s">
        <v>6321</v>
      </c>
      <c r="I508" s="366"/>
      <c r="J508" s="366"/>
      <c r="K508" s="264"/>
      <c r="L508" s="264"/>
      <c r="M508" s="264"/>
      <c r="N508" s="264"/>
      <c r="O508" s="264"/>
      <c r="P508" s="264"/>
      <c r="Q508" s="264"/>
      <c r="R508" s="264"/>
      <c r="S508" s="264"/>
      <c r="T508" s="264"/>
      <c r="U508" s="264"/>
      <c r="V508" s="264"/>
      <c r="W508" s="264"/>
      <c r="X508" s="264"/>
      <c r="Y508" s="264"/>
      <c r="Z508" s="264"/>
      <c r="AA508" s="264"/>
      <c r="AB508" s="264"/>
      <c r="AC508" s="264"/>
      <c r="AD508" s="264"/>
    </row>
    <row r="509" spans="1:30" ht="15.75" customHeight="1">
      <c r="A509" s="197" t="s">
        <v>4053</v>
      </c>
      <c r="B509" s="270">
        <v>444</v>
      </c>
      <c r="C509" s="335" t="s">
        <v>7054</v>
      </c>
      <c r="D509" s="367"/>
      <c r="E509" s="367"/>
      <c r="F509" s="367" t="s">
        <v>7055</v>
      </c>
      <c r="G509" s="368">
        <v>2016</v>
      </c>
      <c r="H509" s="369" t="s">
        <v>6433</v>
      </c>
      <c r="I509" s="370"/>
      <c r="J509" s="370"/>
    </row>
    <row r="510" spans="1:30" ht="15.75" customHeight="1">
      <c r="A510" s="197" t="s">
        <v>4428</v>
      </c>
      <c r="B510" s="255">
        <v>452</v>
      </c>
      <c r="C510" s="227" t="s">
        <v>7056</v>
      </c>
      <c r="D510" s="371"/>
      <c r="E510" s="371"/>
      <c r="F510" s="371" t="s">
        <v>7057</v>
      </c>
      <c r="G510" s="372">
        <v>2021</v>
      </c>
      <c r="H510" s="373" t="s">
        <v>6321</v>
      </c>
      <c r="I510" s="374"/>
      <c r="J510" s="374"/>
      <c r="K510" s="375"/>
      <c r="L510" s="264"/>
      <c r="M510" s="264"/>
      <c r="N510" s="264"/>
      <c r="O510" s="264"/>
      <c r="P510" s="264"/>
      <c r="Q510" s="264"/>
      <c r="R510" s="264"/>
      <c r="S510" s="264"/>
      <c r="T510" s="264"/>
      <c r="U510" s="264"/>
      <c r="V510" s="264"/>
      <c r="W510" s="264"/>
      <c r="X510" s="264"/>
      <c r="Y510" s="264"/>
      <c r="Z510" s="264"/>
      <c r="AA510" s="264"/>
      <c r="AB510" s="264"/>
      <c r="AC510" s="264"/>
      <c r="AD510" s="264"/>
    </row>
    <row r="511" spans="1:30" ht="15.75" customHeight="1">
      <c r="A511" s="197" t="s">
        <v>4428</v>
      </c>
      <c r="B511" s="270">
        <v>453</v>
      </c>
      <c r="C511" s="205" t="s">
        <v>7058</v>
      </c>
      <c r="D511" s="285"/>
      <c r="E511" s="285"/>
      <c r="F511" s="285">
        <v>44161</v>
      </c>
      <c r="G511" s="104">
        <v>2020</v>
      </c>
      <c r="H511" s="275" t="s">
        <v>6433</v>
      </c>
      <c r="I511" s="276"/>
      <c r="J511" s="276"/>
    </row>
    <row r="512" spans="1:30" ht="15.75" customHeight="1">
      <c r="A512" s="197" t="s">
        <v>4428</v>
      </c>
      <c r="B512" s="270">
        <v>454</v>
      </c>
      <c r="C512" s="205" t="s">
        <v>7059</v>
      </c>
      <c r="D512" s="285"/>
      <c r="E512" s="285"/>
      <c r="F512" s="285">
        <v>44068</v>
      </c>
      <c r="G512" s="104">
        <v>2020</v>
      </c>
      <c r="H512" s="275" t="s">
        <v>6433</v>
      </c>
      <c r="I512" s="276"/>
      <c r="J512" s="276"/>
    </row>
    <row r="513" spans="1:30" ht="15.75" customHeight="1">
      <c r="A513" s="197" t="s">
        <v>4428</v>
      </c>
      <c r="B513" s="270">
        <v>455</v>
      </c>
      <c r="C513" s="205" t="s">
        <v>7060</v>
      </c>
      <c r="D513" s="285"/>
      <c r="E513" s="285"/>
      <c r="F513" s="285">
        <v>43761</v>
      </c>
      <c r="G513" s="104">
        <v>2019</v>
      </c>
      <c r="H513" s="275" t="s">
        <v>6433</v>
      </c>
      <c r="I513" s="276"/>
      <c r="J513" s="276"/>
    </row>
    <row r="514" spans="1:30" ht="15.75" customHeight="1">
      <c r="A514" s="197" t="s">
        <v>4428</v>
      </c>
      <c r="B514" s="260">
        <v>456</v>
      </c>
      <c r="C514" s="205" t="s">
        <v>7061</v>
      </c>
      <c r="D514" s="56"/>
      <c r="E514" s="56"/>
      <c r="F514" s="56">
        <v>2019</v>
      </c>
      <c r="G514" s="56">
        <v>2019</v>
      </c>
      <c r="H514" s="275" t="s">
        <v>6321</v>
      </c>
      <c r="I514" s="276"/>
      <c r="J514" s="276"/>
    </row>
    <row r="515" spans="1:30" ht="15.75" customHeight="1">
      <c r="A515" s="197" t="s">
        <v>4428</v>
      </c>
      <c r="B515" s="260">
        <v>457</v>
      </c>
      <c r="C515" s="205" t="s">
        <v>7062</v>
      </c>
      <c r="D515" s="285"/>
      <c r="E515" s="285"/>
      <c r="F515" s="285">
        <v>43331</v>
      </c>
      <c r="G515" s="104">
        <v>2018</v>
      </c>
      <c r="H515" s="275" t="s">
        <v>6321</v>
      </c>
      <c r="I515" s="276"/>
      <c r="J515" s="276"/>
    </row>
    <row r="516" spans="1:30" ht="15.75" customHeight="1">
      <c r="A516" s="197" t="s">
        <v>4428</v>
      </c>
      <c r="B516" s="270">
        <v>458</v>
      </c>
      <c r="C516" s="205" t="s">
        <v>7063</v>
      </c>
      <c r="D516" s="285"/>
      <c r="E516" s="285"/>
      <c r="F516" s="285">
        <v>43004</v>
      </c>
      <c r="G516" s="104">
        <v>2017</v>
      </c>
      <c r="H516" s="275" t="s">
        <v>6321</v>
      </c>
      <c r="I516" s="276"/>
      <c r="J516" s="276"/>
    </row>
    <row r="517" spans="1:30" ht="15.75" customHeight="1">
      <c r="A517" s="197" t="s">
        <v>4428</v>
      </c>
      <c r="B517" s="270">
        <v>459</v>
      </c>
      <c r="C517" s="205" t="s">
        <v>7064</v>
      </c>
      <c r="D517" s="285"/>
      <c r="E517" s="285"/>
      <c r="F517" s="285">
        <v>42865</v>
      </c>
      <c r="G517" s="104">
        <v>2017</v>
      </c>
      <c r="H517" s="275" t="s">
        <v>6321</v>
      </c>
      <c r="I517" s="276"/>
      <c r="J517" s="276"/>
    </row>
    <row r="518" spans="1:30" ht="15.75" customHeight="1">
      <c r="A518" s="197" t="s">
        <v>4428</v>
      </c>
      <c r="B518" s="270">
        <v>460</v>
      </c>
      <c r="C518" s="205" t="s">
        <v>7065</v>
      </c>
      <c r="D518" s="285"/>
      <c r="E518" s="285"/>
      <c r="F518" s="285">
        <v>41955</v>
      </c>
      <c r="G518" s="104">
        <v>2014</v>
      </c>
      <c r="H518" s="275" t="s">
        <v>6321</v>
      </c>
      <c r="I518" s="276"/>
      <c r="J518" s="276"/>
    </row>
    <row r="519" spans="1:30" ht="15.75" customHeight="1">
      <c r="A519" s="197" t="s">
        <v>4428</v>
      </c>
      <c r="B519" s="260">
        <v>461</v>
      </c>
      <c r="C519" s="205" t="s">
        <v>7066</v>
      </c>
      <c r="D519" s="285"/>
      <c r="E519" s="285"/>
      <c r="F519" s="285">
        <v>41591</v>
      </c>
      <c r="G519" s="104">
        <v>2013</v>
      </c>
      <c r="H519" s="275" t="s">
        <v>6321</v>
      </c>
      <c r="I519" s="276"/>
      <c r="J519" s="276"/>
    </row>
    <row r="520" spans="1:30" ht="15.75" customHeight="1">
      <c r="A520" s="197" t="s">
        <v>4428</v>
      </c>
      <c r="B520" s="260">
        <v>462</v>
      </c>
      <c r="C520" s="205" t="s">
        <v>7067</v>
      </c>
      <c r="D520" s="285"/>
      <c r="E520" s="285"/>
      <c r="F520" s="285">
        <v>41323</v>
      </c>
      <c r="G520" s="104">
        <v>2013</v>
      </c>
      <c r="H520" s="275" t="s">
        <v>6321</v>
      </c>
      <c r="I520" s="276"/>
      <c r="J520" s="276"/>
    </row>
    <row r="521" spans="1:30" ht="15.75" customHeight="1">
      <c r="A521" s="197" t="s">
        <v>4428</v>
      </c>
      <c r="B521" s="270">
        <v>463</v>
      </c>
      <c r="C521" s="238" t="s">
        <v>7068</v>
      </c>
      <c r="D521" s="234"/>
      <c r="E521" s="234"/>
      <c r="F521" s="234" t="s">
        <v>7069</v>
      </c>
      <c r="G521" s="280">
        <v>2012</v>
      </c>
      <c r="H521" s="284" t="s">
        <v>6321</v>
      </c>
      <c r="I521" s="282"/>
      <c r="J521" s="282"/>
      <c r="K521" s="283"/>
    </row>
    <row r="522" spans="1:30" ht="15.75" customHeight="1">
      <c r="A522" s="197" t="s">
        <v>4428</v>
      </c>
      <c r="B522" s="270">
        <v>464</v>
      </c>
      <c r="C522" s="205" t="s">
        <v>7070</v>
      </c>
      <c r="D522" s="376"/>
      <c r="E522" s="376"/>
      <c r="F522" s="376" t="s">
        <v>7071</v>
      </c>
      <c r="G522" s="377">
        <v>2011</v>
      </c>
      <c r="H522" s="275" t="s">
        <v>6321</v>
      </c>
      <c r="I522" s="276"/>
      <c r="J522" s="276"/>
    </row>
    <row r="523" spans="1:30" ht="15.75" customHeight="1">
      <c r="A523" s="197" t="s">
        <v>4428</v>
      </c>
      <c r="B523" s="270">
        <v>465</v>
      </c>
      <c r="C523" s="205" t="s">
        <v>7072</v>
      </c>
      <c r="D523" s="285"/>
      <c r="E523" s="285"/>
      <c r="F523" s="285">
        <v>40629</v>
      </c>
      <c r="G523" s="104">
        <v>2011</v>
      </c>
      <c r="H523" s="275" t="s">
        <v>6321</v>
      </c>
      <c r="I523" s="276"/>
      <c r="J523" s="276"/>
    </row>
    <row r="524" spans="1:30" ht="15.75" customHeight="1">
      <c r="A524" s="197" t="s">
        <v>4428</v>
      </c>
      <c r="B524" s="260">
        <v>466</v>
      </c>
      <c r="C524" s="205" t="s">
        <v>7073</v>
      </c>
      <c r="D524" s="285"/>
      <c r="E524" s="285"/>
      <c r="F524" s="285">
        <v>40526</v>
      </c>
      <c r="G524" s="104">
        <v>2010</v>
      </c>
      <c r="H524" s="56" t="s">
        <v>6433</v>
      </c>
      <c r="I524" s="276"/>
      <c r="J524" s="276"/>
    </row>
    <row r="525" spans="1:30" ht="15.75" customHeight="1">
      <c r="A525" s="197" t="s">
        <v>4492</v>
      </c>
      <c r="B525" s="260">
        <v>467</v>
      </c>
      <c r="C525" s="199" t="s">
        <v>7074</v>
      </c>
      <c r="D525" s="201"/>
      <c r="E525" s="201"/>
      <c r="F525" s="201" t="s">
        <v>7075</v>
      </c>
      <c r="G525" s="200">
        <v>2015</v>
      </c>
      <c r="H525" s="378" t="s">
        <v>6321</v>
      </c>
      <c r="I525" s="300"/>
      <c r="J525" s="300"/>
      <c r="K525" s="264"/>
      <c r="L525" s="264"/>
      <c r="M525" s="264"/>
      <c r="N525" s="264"/>
      <c r="O525" s="264"/>
      <c r="P525" s="264"/>
      <c r="Q525" s="264"/>
      <c r="R525" s="264"/>
      <c r="S525" s="264"/>
      <c r="T525" s="264"/>
      <c r="U525" s="264"/>
      <c r="V525" s="264"/>
      <c r="W525" s="264"/>
      <c r="X525" s="264"/>
      <c r="Y525" s="264"/>
      <c r="Z525" s="264"/>
      <c r="AA525" s="264"/>
      <c r="AB525" s="264"/>
      <c r="AC525" s="264"/>
      <c r="AD525" s="264"/>
    </row>
    <row r="526" spans="1:30" ht="15.75" customHeight="1">
      <c r="A526" s="197" t="s">
        <v>4492</v>
      </c>
      <c r="B526" s="270"/>
      <c r="C526" s="205" t="s">
        <v>7076</v>
      </c>
      <c r="D526" s="285"/>
      <c r="E526" s="285"/>
      <c r="F526" s="285" t="s">
        <v>7077</v>
      </c>
      <c r="G526" s="104">
        <v>2019</v>
      </c>
      <c r="H526" s="287" t="s">
        <v>6321</v>
      </c>
      <c r="I526" s="276"/>
      <c r="J526" s="276"/>
    </row>
    <row r="527" spans="1:30" ht="15.75" customHeight="1">
      <c r="A527" s="197" t="s">
        <v>4492</v>
      </c>
      <c r="B527" s="270">
        <v>468</v>
      </c>
      <c r="C527" s="205" t="s">
        <v>7078</v>
      </c>
      <c r="D527" s="285"/>
      <c r="E527" s="285"/>
      <c r="F527" s="285">
        <v>42556</v>
      </c>
      <c r="G527" s="104">
        <v>2016</v>
      </c>
      <c r="H527" s="287" t="s">
        <v>6433</v>
      </c>
      <c r="I527" s="276"/>
      <c r="J527" s="276"/>
    </row>
    <row r="528" spans="1:30" ht="15.75" customHeight="1">
      <c r="A528" s="197" t="s">
        <v>4492</v>
      </c>
      <c r="B528" s="270">
        <v>469</v>
      </c>
      <c r="C528" s="205" t="s">
        <v>7079</v>
      </c>
      <c r="D528" s="285"/>
      <c r="E528" s="285"/>
      <c r="F528" s="285">
        <v>42241</v>
      </c>
      <c r="G528" s="104">
        <v>2015</v>
      </c>
      <c r="H528" s="287" t="s">
        <v>6321</v>
      </c>
      <c r="I528" s="276"/>
      <c r="J528" s="276"/>
    </row>
    <row r="529" spans="1:30" ht="15.75" customHeight="1">
      <c r="A529" s="197" t="s">
        <v>4492</v>
      </c>
      <c r="B529" s="270">
        <v>470</v>
      </c>
      <c r="C529" s="205" t="s">
        <v>7080</v>
      </c>
      <c r="D529" s="285"/>
      <c r="E529" s="285"/>
      <c r="F529" s="285">
        <v>43215</v>
      </c>
      <c r="G529" s="104">
        <v>2018</v>
      </c>
      <c r="H529" s="287" t="s">
        <v>6433</v>
      </c>
      <c r="I529" s="276"/>
      <c r="J529" s="276"/>
    </row>
    <row r="530" spans="1:30" ht="15.75" customHeight="1">
      <c r="A530" s="197" t="s">
        <v>4492</v>
      </c>
      <c r="B530" s="260">
        <v>471</v>
      </c>
      <c r="C530" s="205" t="s">
        <v>7081</v>
      </c>
      <c r="D530" s="285"/>
      <c r="E530" s="285"/>
      <c r="F530" s="285">
        <v>43254</v>
      </c>
      <c r="G530" s="104">
        <v>2018</v>
      </c>
      <c r="H530" s="287" t="s">
        <v>6321</v>
      </c>
      <c r="I530" s="276"/>
      <c r="J530" s="276"/>
    </row>
    <row r="531" spans="1:30" ht="15.75" customHeight="1">
      <c r="A531" s="197" t="s">
        <v>4492</v>
      </c>
      <c r="B531" s="260">
        <v>472</v>
      </c>
      <c r="C531" s="205" t="s">
        <v>7082</v>
      </c>
      <c r="D531" s="285"/>
      <c r="E531" s="285"/>
      <c r="F531" s="285">
        <v>43327</v>
      </c>
      <c r="G531" s="104">
        <v>2018</v>
      </c>
      <c r="H531" s="287" t="s">
        <v>6433</v>
      </c>
      <c r="I531" s="276"/>
      <c r="J531" s="276"/>
    </row>
    <row r="532" spans="1:30" ht="15.75" customHeight="1">
      <c r="A532" s="197" t="s">
        <v>4572</v>
      </c>
      <c r="B532" s="270">
        <v>473</v>
      </c>
      <c r="C532" s="229" t="s">
        <v>7083</v>
      </c>
      <c r="D532" s="267"/>
      <c r="E532" s="267"/>
      <c r="F532" s="267">
        <v>43412</v>
      </c>
      <c r="G532" s="226">
        <v>2018</v>
      </c>
      <c r="H532" s="268" t="s">
        <v>6433</v>
      </c>
      <c r="I532" s="269"/>
      <c r="J532" s="269"/>
      <c r="K532" s="264"/>
      <c r="L532" s="264"/>
      <c r="M532" s="264"/>
      <c r="N532" s="264"/>
      <c r="O532" s="264"/>
      <c r="P532" s="264"/>
      <c r="Q532" s="264"/>
      <c r="R532" s="264"/>
      <c r="S532" s="264"/>
      <c r="T532" s="264"/>
      <c r="U532" s="264"/>
      <c r="V532" s="264"/>
      <c r="W532" s="264"/>
      <c r="X532" s="264"/>
      <c r="Y532" s="264"/>
      <c r="Z532" s="264"/>
      <c r="AA532" s="264"/>
      <c r="AB532" s="264"/>
      <c r="AC532" s="264"/>
      <c r="AD532" s="264"/>
    </row>
    <row r="533" spans="1:30" ht="15.75" customHeight="1">
      <c r="A533" s="197" t="s">
        <v>4572</v>
      </c>
      <c r="B533" s="270"/>
      <c r="C533" s="220" t="s">
        <v>7084</v>
      </c>
      <c r="D533" s="274"/>
      <c r="E533" s="274"/>
      <c r="F533" s="274" t="s">
        <v>7085</v>
      </c>
      <c r="G533" s="221">
        <v>2020</v>
      </c>
      <c r="H533" s="271" t="s">
        <v>6433</v>
      </c>
      <c r="I533" s="272"/>
      <c r="J533" s="272"/>
    </row>
    <row r="534" spans="1:30" ht="15.75" customHeight="1">
      <c r="A534" s="197" t="s">
        <v>4572</v>
      </c>
      <c r="B534" s="270"/>
      <c r="C534" s="220" t="s">
        <v>7086</v>
      </c>
      <c r="D534" s="274"/>
      <c r="E534" s="274"/>
      <c r="F534" s="274" t="s">
        <v>7087</v>
      </c>
      <c r="G534" s="221">
        <v>2020</v>
      </c>
      <c r="H534" s="271" t="s">
        <v>6321</v>
      </c>
      <c r="I534" s="272"/>
      <c r="J534" s="272"/>
    </row>
    <row r="535" spans="1:30" ht="15.75" customHeight="1">
      <c r="A535" s="197" t="s">
        <v>4572</v>
      </c>
      <c r="B535" s="270"/>
      <c r="C535" s="220" t="s">
        <v>7088</v>
      </c>
      <c r="D535" s="274"/>
      <c r="E535" s="274"/>
      <c r="F535" s="274" t="s">
        <v>7089</v>
      </c>
      <c r="G535" s="221">
        <v>2019</v>
      </c>
      <c r="H535" s="271" t="s">
        <v>6433</v>
      </c>
      <c r="I535" s="272"/>
      <c r="J535" s="272"/>
    </row>
    <row r="536" spans="1:30" ht="15.75" customHeight="1">
      <c r="A536" s="197" t="s">
        <v>4572</v>
      </c>
      <c r="B536" s="270"/>
      <c r="C536" s="220" t="s">
        <v>7090</v>
      </c>
      <c r="D536" s="274"/>
      <c r="E536" s="274"/>
      <c r="F536" s="274" t="s">
        <v>7091</v>
      </c>
      <c r="G536" s="221">
        <v>2021</v>
      </c>
      <c r="H536" s="271" t="s">
        <v>6321</v>
      </c>
      <c r="I536" s="272"/>
      <c r="J536" s="272"/>
    </row>
    <row r="537" spans="1:30" ht="15.75" customHeight="1">
      <c r="A537" s="197" t="s">
        <v>4572</v>
      </c>
      <c r="B537" s="270">
        <v>474</v>
      </c>
      <c r="C537" s="220" t="s">
        <v>7092</v>
      </c>
      <c r="D537" s="274"/>
      <c r="E537" s="274"/>
      <c r="F537" s="274">
        <v>43346</v>
      </c>
      <c r="G537" s="221">
        <v>2018</v>
      </c>
      <c r="H537" s="271" t="s">
        <v>6321</v>
      </c>
      <c r="I537" s="272"/>
      <c r="J537" s="272"/>
    </row>
    <row r="538" spans="1:30" ht="15.75" customHeight="1">
      <c r="A538" s="197" t="s">
        <v>4572</v>
      </c>
      <c r="B538" s="270">
        <v>475</v>
      </c>
      <c r="C538" s="220" t="s">
        <v>7093</v>
      </c>
      <c r="D538" s="274"/>
      <c r="E538" s="274"/>
      <c r="F538" s="274">
        <v>43334</v>
      </c>
      <c r="G538" s="221">
        <v>2018</v>
      </c>
      <c r="H538" s="271" t="s">
        <v>6321</v>
      </c>
      <c r="I538" s="272"/>
      <c r="J538" s="272"/>
    </row>
    <row r="539" spans="1:30" ht="15.75" customHeight="1">
      <c r="A539" s="197" t="s">
        <v>4572</v>
      </c>
      <c r="B539" s="260">
        <v>476</v>
      </c>
      <c r="C539" s="220" t="s">
        <v>7094</v>
      </c>
      <c r="D539" s="274"/>
      <c r="E539" s="274"/>
      <c r="F539" s="274">
        <v>43249</v>
      </c>
      <c r="G539" s="221">
        <v>2018</v>
      </c>
      <c r="H539" s="271" t="s">
        <v>6433</v>
      </c>
      <c r="I539" s="272"/>
      <c r="J539" s="272"/>
    </row>
    <row r="540" spans="1:30" ht="15.75" customHeight="1">
      <c r="A540" s="197" t="s">
        <v>4572</v>
      </c>
      <c r="B540" s="260">
        <v>477</v>
      </c>
      <c r="C540" s="220" t="s">
        <v>7095</v>
      </c>
      <c r="D540" s="274"/>
      <c r="E540" s="274"/>
      <c r="F540" s="274">
        <v>43215</v>
      </c>
      <c r="G540" s="221">
        <v>2018</v>
      </c>
      <c r="H540" s="271" t="s">
        <v>6433</v>
      </c>
      <c r="I540" s="272"/>
      <c r="J540" s="272"/>
    </row>
    <row r="541" spans="1:30" ht="15.75" customHeight="1">
      <c r="A541" s="197" t="s">
        <v>4572</v>
      </c>
      <c r="B541" s="270">
        <v>478</v>
      </c>
      <c r="C541" s="220" t="s">
        <v>7096</v>
      </c>
      <c r="D541" s="274"/>
      <c r="E541" s="274"/>
      <c r="F541" s="274">
        <v>43207</v>
      </c>
      <c r="G541" s="221">
        <v>2018</v>
      </c>
      <c r="H541" s="271" t="s">
        <v>6321</v>
      </c>
      <c r="I541" s="272"/>
      <c r="J541" s="272"/>
    </row>
    <row r="542" spans="1:30" ht="15.75" customHeight="1">
      <c r="A542" s="197" t="s">
        <v>4572</v>
      </c>
      <c r="B542" s="270">
        <v>479</v>
      </c>
      <c r="C542" s="220" t="s">
        <v>7097</v>
      </c>
      <c r="D542" s="274"/>
      <c r="E542" s="274"/>
      <c r="F542" s="274">
        <v>43061</v>
      </c>
      <c r="G542" s="221">
        <v>2017</v>
      </c>
      <c r="H542" s="271" t="s">
        <v>6321</v>
      </c>
      <c r="I542" s="272"/>
      <c r="J542" s="272"/>
    </row>
    <row r="543" spans="1:30" ht="15.75" customHeight="1">
      <c r="A543" s="197" t="s">
        <v>4572</v>
      </c>
      <c r="B543" s="270">
        <v>480</v>
      </c>
      <c r="C543" s="220" t="s">
        <v>7098</v>
      </c>
      <c r="D543" s="274"/>
      <c r="E543" s="274"/>
      <c r="F543" s="274">
        <v>42963</v>
      </c>
      <c r="G543" s="221">
        <v>2017</v>
      </c>
      <c r="H543" s="271" t="s">
        <v>6321</v>
      </c>
      <c r="I543" s="272"/>
      <c r="J543" s="272"/>
    </row>
    <row r="544" spans="1:30" ht="15.75" customHeight="1">
      <c r="A544" s="197" t="s">
        <v>4572</v>
      </c>
      <c r="B544" s="260">
        <v>481</v>
      </c>
      <c r="C544" s="220" t="s">
        <v>7099</v>
      </c>
      <c r="D544" s="274"/>
      <c r="E544" s="274"/>
      <c r="F544" s="274">
        <v>42957</v>
      </c>
      <c r="G544" s="221">
        <v>2017</v>
      </c>
      <c r="H544" s="271" t="s">
        <v>6321</v>
      </c>
      <c r="I544" s="272"/>
      <c r="J544" s="272"/>
    </row>
    <row r="545" spans="1:10" ht="15.75" customHeight="1">
      <c r="A545" s="197" t="s">
        <v>4572</v>
      </c>
      <c r="B545" s="260">
        <v>482</v>
      </c>
      <c r="C545" s="220" t="s">
        <v>7100</v>
      </c>
      <c r="D545" s="274"/>
      <c r="E545" s="274"/>
      <c r="F545" s="274">
        <v>42864</v>
      </c>
      <c r="G545" s="221">
        <v>2017</v>
      </c>
      <c r="H545" s="271" t="s">
        <v>6321</v>
      </c>
      <c r="I545" s="272"/>
      <c r="J545" s="272"/>
    </row>
    <row r="546" spans="1:10" ht="15.75" customHeight="1">
      <c r="A546" s="197" t="s">
        <v>4572</v>
      </c>
      <c r="B546" s="270">
        <v>483</v>
      </c>
      <c r="C546" s="220" t="s">
        <v>7101</v>
      </c>
      <c r="D546" s="274"/>
      <c r="E546" s="274"/>
      <c r="F546" s="274">
        <v>42858</v>
      </c>
      <c r="G546" s="221">
        <v>2017</v>
      </c>
      <c r="H546" s="271" t="s">
        <v>6433</v>
      </c>
      <c r="I546" s="272"/>
      <c r="J546" s="272"/>
    </row>
    <row r="547" spans="1:10" ht="15.75" customHeight="1">
      <c r="A547" s="197" t="s">
        <v>4572</v>
      </c>
      <c r="B547" s="270">
        <v>484</v>
      </c>
      <c r="C547" s="220" t="s">
        <v>7102</v>
      </c>
      <c r="D547" s="274"/>
      <c r="E547" s="274"/>
      <c r="F547" s="274">
        <v>42818</v>
      </c>
      <c r="G547" s="221">
        <v>2017</v>
      </c>
      <c r="H547" s="271" t="s">
        <v>6321</v>
      </c>
      <c r="I547" s="272"/>
      <c r="J547" s="272"/>
    </row>
    <row r="548" spans="1:10" ht="15.75" customHeight="1">
      <c r="A548" s="197" t="s">
        <v>4572</v>
      </c>
      <c r="B548" s="270">
        <v>485</v>
      </c>
      <c r="C548" s="220" t="s">
        <v>7103</v>
      </c>
      <c r="D548" s="274"/>
      <c r="E548" s="274"/>
      <c r="F548" s="274">
        <v>42709</v>
      </c>
      <c r="G548" s="221">
        <v>2016</v>
      </c>
      <c r="H548" s="271" t="s">
        <v>6433</v>
      </c>
      <c r="I548" s="272"/>
      <c r="J548" s="272"/>
    </row>
    <row r="549" spans="1:10" ht="15.75" customHeight="1">
      <c r="A549" s="197" t="s">
        <v>4572</v>
      </c>
      <c r="B549" s="260">
        <v>486</v>
      </c>
      <c r="C549" s="220" t="s">
        <v>7104</v>
      </c>
      <c r="D549" s="274"/>
      <c r="E549" s="274"/>
      <c r="F549" s="274">
        <v>42662</v>
      </c>
      <c r="G549" s="221">
        <v>2016</v>
      </c>
      <c r="H549" s="271" t="s">
        <v>6321</v>
      </c>
      <c r="I549" s="272"/>
      <c r="J549" s="272"/>
    </row>
    <row r="550" spans="1:10" ht="15.75" customHeight="1">
      <c r="A550" s="197" t="s">
        <v>4572</v>
      </c>
      <c r="B550" s="260">
        <v>487</v>
      </c>
      <c r="C550" s="220" t="s">
        <v>7105</v>
      </c>
      <c r="D550" s="274"/>
      <c r="E550" s="274"/>
      <c r="F550" s="274">
        <v>42662</v>
      </c>
      <c r="G550" s="221">
        <v>2016</v>
      </c>
      <c r="H550" s="271" t="s">
        <v>6433</v>
      </c>
      <c r="I550" s="272"/>
      <c r="J550" s="272"/>
    </row>
    <row r="551" spans="1:10" ht="15.75" customHeight="1">
      <c r="A551" s="197" t="s">
        <v>4572</v>
      </c>
      <c r="B551" s="270">
        <v>488</v>
      </c>
      <c r="C551" s="220" t="s">
        <v>7105</v>
      </c>
      <c r="D551" s="274"/>
      <c r="E551" s="274"/>
      <c r="F551" s="274">
        <v>42662</v>
      </c>
      <c r="G551" s="221">
        <v>2016</v>
      </c>
      <c r="H551" s="271" t="s">
        <v>6433</v>
      </c>
      <c r="I551" s="272"/>
      <c r="J551" s="272"/>
    </row>
    <row r="552" spans="1:10" ht="15.75" customHeight="1">
      <c r="A552" s="197" t="s">
        <v>4572</v>
      </c>
      <c r="B552" s="270">
        <v>489</v>
      </c>
      <c r="C552" s="220" t="s">
        <v>7106</v>
      </c>
      <c r="D552" s="274"/>
      <c r="E552" s="274"/>
      <c r="F552" s="274">
        <v>42639</v>
      </c>
      <c r="G552" s="221">
        <v>2016</v>
      </c>
      <c r="H552" s="271" t="s">
        <v>6433</v>
      </c>
      <c r="I552" s="272"/>
      <c r="J552" s="272"/>
    </row>
    <row r="553" spans="1:10" ht="15.75" customHeight="1">
      <c r="A553" s="197" t="s">
        <v>4572</v>
      </c>
      <c r="B553" s="270">
        <v>490</v>
      </c>
      <c r="C553" s="220" t="s">
        <v>7107</v>
      </c>
      <c r="D553" s="274"/>
      <c r="E553" s="274"/>
      <c r="F553" s="274">
        <v>42626</v>
      </c>
      <c r="G553" s="221">
        <v>2016</v>
      </c>
      <c r="H553" s="271" t="s">
        <v>6321</v>
      </c>
      <c r="I553" s="272"/>
      <c r="J553" s="272"/>
    </row>
    <row r="554" spans="1:10" ht="15.75" customHeight="1">
      <c r="A554" s="197" t="s">
        <v>4572</v>
      </c>
      <c r="B554" s="260">
        <v>491</v>
      </c>
      <c r="C554" s="205" t="s">
        <v>7107</v>
      </c>
      <c r="D554" s="285"/>
      <c r="E554" s="285"/>
      <c r="F554" s="285">
        <v>42626</v>
      </c>
      <c r="G554" s="221">
        <v>2016</v>
      </c>
      <c r="H554" s="275" t="s">
        <v>6321</v>
      </c>
      <c r="I554" s="276"/>
      <c r="J554" s="276"/>
    </row>
    <row r="555" spans="1:10" ht="15.75" customHeight="1">
      <c r="A555" s="197" t="s">
        <v>4572</v>
      </c>
      <c r="B555" s="260">
        <v>492</v>
      </c>
      <c r="C555" s="205" t="s">
        <v>7108</v>
      </c>
      <c r="D555" s="285"/>
      <c r="E555" s="285"/>
      <c r="F555" s="285">
        <v>42613</v>
      </c>
      <c r="G555" s="221">
        <v>2016</v>
      </c>
      <c r="H555" s="275" t="s">
        <v>6433</v>
      </c>
      <c r="I555" s="276"/>
      <c r="J555" s="276"/>
    </row>
    <row r="556" spans="1:10" ht="15.75" customHeight="1">
      <c r="A556" s="197" t="s">
        <v>4572</v>
      </c>
      <c r="B556" s="270">
        <v>493</v>
      </c>
      <c r="C556" s="205" t="s">
        <v>7109</v>
      </c>
      <c r="D556" s="285"/>
      <c r="E556" s="285"/>
      <c r="F556" s="285">
        <v>42606</v>
      </c>
      <c r="G556" s="221">
        <v>2016</v>
      </c>
      <c r="H556" s="275" t="s">
        <v>6321</v>
      </c>
      <c r="I556" s="276"/>
      <c r="J556" s="276"/>
    </row>
    <row r="557" spans="1:10" ht="15.75" customHeight="1">
      <c r="A557" s="197" t="s">
        <v>4572</v>
      </c>
      <c r="B557" s="270">
        <v>494</v>
      </c>
      <c r="C557" s="205" t="s">
        <v>7110</v>
      </c>
      <c r="D557" s="285"/>
      <c r="E557" s="285"/>
      <c r="F557" s="285">
        <v>42599</v>
      </c>
      <c r="G557" s="221">
        <v>2016</v>
      </c>
      <c r="H557" s="275" t="s">
        <v>6321</v>
      </c>
      <c r="I557" s="276"/>
      <c r="J557" s="276"/>
    </row>
    <row r="558" spans="1:10" ht="15.75" customHeight="1">
      <c r="A558" s="197" t="s">
        <v>4572</v>
      </c>
      <c r="B558" s="270">
        <v>495</v>
      </c>
      <c r="C558" s="205" t="s">
        <v>7111</v>
      </c>
      <c r="D558" s="285"/>
      <c r="E558" s="285"/>
      <c r="F558" s="285">
        <v>42549</v>
      </c>
      <c r="G558" s="221">
        <v>2016</v>
      </c>
      <c r="H558" s="275" t="s">
        <v>6321</v>
      </c>
      <c r="I558" s="276"/>
      <c r="J558" s="276"/>
    </row>
    <row r="559" spans="1:10" ht="15.75" customHeight="1">
      <c r="A559" s="197" t="s">
        <v>4572</v>
      </c>
      <c r="B559" s="260">
        <v>496</v>
      </c>
      <c r="C559" s="205" t="s">
        <v>7112</v>
      </c>
      <c r="D559" s="285"/>
      <c r="E559" s="285"/>
      <c r="F559" s="285">
        <v>42492</v>
      </c>
      <c r="G559" s="221">
        <v>2016</v>
      </c>
      <c r="H559" s="275" t="s">
        <v>6321</v>
      </c>
      <c r="I559" s="276"/>
      <c r="J559" s="276"/>
    </row>
    <row r="560" spans="1:10" ht="15.75" customHeight="1">
      <c r="A560" s="197" t="s">
        <v>4572</v>
      </c>
      <c r="B560" s="260">
        <v>497</v>
      </c>
      <c r="C560" s="205" t="s">
        <v>7113</v>
      </c>
      <c r="D560" s="285"/>
      <c r="E560" s="285"/>
      <c r="F560" s="285">
        <v>42482</v>
      </c>
      <c r="G560" s="221">
        <v>2016</v>
      </c>
      <c r="H560" s="275" t="s">
        <v>6321</v>
      </c>
      <c r="I560" s="276"/>
      <c r="J560" s="276"/>
    </row>
    <row r="561" spans="1:10" ht="15.75" customHeight="1">
      <c r="A561" s="197" t="s">
        <v>4572</v>
      </c>
      <c r="B561" s="270">
        <v>498</v>
      </c>
      <c r="C561" s="205" t="s">
        <v>7114</v>
      </c>
      <c r="D561" s="285"/>
      <c r="E561" s="285"/>
      <c r="F561" s="285">
        <v>42329</v>
      </c>
      <c r="G561" s="104">
        <v>2015</v>
      </c>
      <c r="H561" s="275" t="s">
        <v>6321</v>
      </c>
      <c r="I561" s="276"/>
      <c r="J561" s="276"/>
    </row>
    <row r="562" spans="1:10" ht="15.75" customHeight="1">
      <c r="A562" s="197" t="s">
        <v>4572</v>
      </c>
      <c r="B562" s="270">
        <v>499</v>
      </c>
      <c r="C562" s="205" t="s">
        <v>7115</v>
      </c>
      <c r="D562" s="285"/>
      <c r="E562" s="285"/>
      <c r="F562" s="285">
        <v>42329</v>
      </c>
      <c r="G562" s="104">
        <v>2015</v>
      </c>
      <c r="H562" s="275" t="s">
        <v>6321</v>
      </c>
      <c r="I562" s="276"/>
      <c r="J562" s="276"/>
    </row>
    <row r="563" spans="1:10" ht="15.75" customHeight="1">
      <c r="A563" s="197" t="s">
        <v>4572</v>
      </c>
      <c r="B563" s="270">
        <v>500</v>
      </c>
      <c r="C563" s="205" t="s">
        <v>7116</v>
      </c>
      <c r="D563" s="285"/>
      <c r="E563" s="285"/>
      <c r="F563" s="285">
        <v>42320</v>
      </c>
      <c r="G563" s="104">
        <v>2015</v>
      </c>
      <c r="H563" s="275" t="s">
        <v>6321</v>
      </c>
      <c r="I563" s="276"/>
      <c r="J563" s="276"/>
    </row>
    <row r="564" spans="1:10" ht="15.75" customHeight="1">
      <c r="A564" s="197" t="s">
        <v>4572</v>
      </c>
      <c r="B564" s="260">
        <v>501</v>
      </c>
      <c r="C564" s="205" t="s">
        <v>7116</v>
      </c>
      <c r="D564" s="285"/>
      <c r="E564" s="285"/>
      <c r="F564" s="285">
        <v>42320</v>
      </c>
      <c r="G564" s="104">
        <v>2015</v>
      </c>
      <c r="H564" s="275" t="s">
        <v>6321</v>
      </c>
      <c r="I564" s="276"/>
      <c r="J564" s="276"/>
    </row>
    <row r="565" spans="1:10" ht="15.75" customHeight="1">
      <c r="A565" s="197" t="s">
        <v>4572</v>
      </c>
      <c r="B565" s="260">
        <v>502</v>
      </c>
      <c r="C565" s="205" t="s">
        <v>7117</v>
      </c>
      <c r="D565" s="285"/>
      <c r="E565" s="285"/>
      <c r="F565" s="285">
        <v>42317</v>
      </c>
      <c r="G565" s="104">
        <v>2015</v>
      </c>
      <c r="H565" s="275" t="s">
        <v>6433</v>
      </c>
      <c r="I565" s="276"/>
      <c r="J565" s="276"/>
    </row>
    <row r="566" spans="1:10" ht="15.75" customHeight="1">
      <c r="A566" s="197" t="s">
        <v>4572</v>
      </c>
      <c r="B566" s="270">
        <v>503</v>
      </c>
      <c r="C566" s="205" t="s">
        <v>7118</v>
      </c>
      <c r="D566" s="285"/>
      <c r="E566" s="285"/>
      <c r="F566" s="285">
        <v>42305</v>
      </c>
      <c r="G566" s="104">
        <v>2015</v>
      </c>
      <c r="H566" s="275" t="s">
        <v>6321</v>
      </c>
      <c r="I566" s="276"/>
      <c r="J566" s="276"/>
    </row>
    <row r="567" spans="1:10" ht="15.75" customHeight="1">
      <c r="A567" s="197" t="s">
        <v>4572</v>
      </c>
      <c r="B567" s="270">
        <v>504</v>
      </c>
      <c r="C567" s="205" t="s">
        <v>7118</v>
      </c>
      <c r="D567" s="285"/>
      <c r="E567" s="285"/>
      <c r="F567" s="285">
        <v>42305</v>
      </c>
      <c r="G567" s="104">
        <v>2015</v>
      </c>
      <c r="H567" s="275" t="s">
        <v>6321</v>
      </c>
      <c r="I567" s="276"/>
      <c r="J567" s="276"/>
    </row>
    <row r="568" spans="1:10" ht="15.75" customHeight="1">
      <c r="A568" s="197" t="s">
        <v>4572</v>
      </c>
      <c r="B568" s="270">
        <v>505</v>
      </c>
      <c r="C568" s="205" t="s">
        <v>7119</v>
      </c>
      <c r="D568" s="285"/>
      <c r="E568" s="285"/>
      <c r="F568" s="285">
        <v>42305</v>
      </c>
      <c r="G568" s="104">
        <v>2015</v>
      </c>
      <c r="H568" s="275" t="s">
        <v>6321</v>
      </c>
      <c r="I568" s="276"/>
      <c r="J568" s="276"/>
    </row>
    <row r="569" spans="1:10" ht="15.75" customHeight="1">
      <c r="A569" s="197" t="s">
        <v>4572</v>
      </c>
      <c r="B569" s="260">
        <v>506</v>
      </c>
      <c r="C569" s="205" t="s">
        <v>7120</v>
      </c>
      <c r="D569" s="285"/>
      <c r="E569" s="285"/>
      <c r="F569" s="285">
        <v>42298</v>
      </c>
      <c r="G569" s="104">
        <v>2015</v>
      </c>
      <c r="H569" s="275" t="s">
        <v>6321</v>
      </c>
      <c r="I569" s="276"/>
      <c r="J569" s="276"/>
    </row>
    <row r="570" spans="1:10" ht="15.75" customHeight="1">
      <c r="A570" s="197" t="s">
        <v>4572</v>
      </c>
      <c r="B570" s="260">
        <v>507</v>
      </c>
      <c r="C570" s="205" t="s">
        <v>7121</v>
      </c>
      <c r="D570" s="285"/>
      <c r="E570" s="285"/>
      <c r="F570" s="285">
        <v>42235</v>
      </c>
      <c r="G570" s="104">
        <v>2015</v>
      </c>
      <c r="H570" s="275" t="s">
        <v>6321</v>
      </c>
      <c r="I570" s="276"/>
      <c r="J570" s="276"/>
    </row>
    <row r="571" spans="1:10" ht="15.75" customHeight="1">
      <c r="A571" s="197" t="s">
        <v>4572</v>
      </c>
      <c r="B571" s="270">
        <v>508</v>
      </c>
      <c r="C571" s="205" t="s">
        <v>7122</v>
      </c>
      <c r="D571" s="285"/>
      <c r="E571" s="285"/>
      <c r="F571" s="285">
        <v>42171</v>
      </c>
      <c r="G571" s="104">
        <v>2015</v>
      </c>
      <c r="H571" s="275" t="s">
        <v>6321</v>
      </c>
      <c r="I571" s="276"/>
      <c r="J571" s="276"/>
    </row>
    <row r="572" spans="1:10" ht="15.75" customHeight="1">
      <c r="A572" s="197" t="s">
        <v>4572</v>
      </c>
      <c r="B572" s="270">
        <v>509</v>
      </c>
      <c r="C572" s="205" t="s">
        <v>7123</v>
      </c>
      <c r="D572" s="285"/>
      <c r="E572" s="285"/>
      <c r="F572" s="285">
        <v>42171</v>
      </c>
      <c r="G572" s="104">
        <v>2015</v>
      </c>
      <c r="H572" s="275" t="s">
        <v>6321</v>
      </c>
      <c r="I572" s="276"/>
      <c r="J572" s="276"/>
    </row>
    <row r="573" spans="1:10" ht="15.75" customHeight="1">
      <c r="A573" s="197" t="s">
        <v>4572</v>
      </c>
      <c r="B573" s="270">
        <v>510</v>
      </c>
      <c r="C573" s="205" t="s">
        <v>7124</v>
      </c>
      <c r="D573" s="285"/>
      <c r="E573" s="285"/>
      <c r="F573" s="285">
        <v>42165</v>
      </c>
      <c r="G573" s="104">
        <v>2015</v>
      </c>
      <c r="H573" s="275" t="s">
        <v>6321</v>
      </c>
      <c r="I573" s="276"/>
      <c r="J573" s="276"/>
    </row>
    <row r="574" spans="1:10" ht="15.75" customHeight="1">
      <c r="A574" s="197" t="s">
        <v>4572</v>
      </c>
      <c r="B574" s="260">
        <v>511</v>
      </c>
      <c r="C574" s="205" t="s">
        <v>7124</v>
      </c>
      <c r="D574" s="285"/>
      <c r="E574" s="285"/>
      <c r="F574" s="285">
        <v>42165</v>
      </c>
      <c r="G574" s="104">
        <v>2015</v>
      </c>
      <c r="H574" s="275" t="s">
        <v>6321</v>
      </c>
      <c r="I574" s="276"/>
      <c r="J574" s="276"/>
    </row>
    <row r="575" spans="1:10" ht="15.75" customHeight="1">
      <c r="A575" s="197" t="s">
        <v>4572</v>
      </c>
      <c r="B575" s="260">
        <v>512</v>
      </c>
      <c r="C575" s="205" t="s">
        <v>7125</v>
      </c>
      <c r="D575" s="285"/>
      <c r="E575" s="285"/>
      <c r="F575" s="285">
        <v>42075</v>
      </c>
      <c r="G575" s="104">
        <v>2015</v>
      </c>
      <c r="H575" s="275" t="s">
        <v>6321</v>
      </c>
      <c r="I575" s="276"/>
      <c r="J575" s="276"/>
    </row>
    <row r="576" spans="1:10" ht="15.75" customHeight="1">
      <c r="A576" s="197" t="s">
        <v>4572</v>
      </c>
      <c r="B576" s="270">
        <v>513</v>
      </c>
      <c r="C576" s="205" t="s">
        <v>7126</v>
      </c>
      <c r="D576" s="285"/>
      <c r="E576" s="285"/>
      <c r="F576" s="285">
        <v>42075</v>
      </c>
      <c r="G576" s="104">
        <v>2015</v>
      </c>
      <c r="H576" s="275" t="s">
        <v>6321</v>
      </c>
      <c r="I576" s="276"/>
      <c r="J576" s="276"/>
    </row>
    <row r="577" spans="1:30" ht="15.75" customHeight="1">
      <c r="A577" s="197" t="s">
        <v>4572</v>
      </c>
      <c r="B577" s="270">
        <v>514</v>
      </c>
      <c r="C577" s="205" t="s">
        <v>7127</v>
      </c>
      <c r="D577" s="285"/>
      <c r="E577" s="285"/>
      <c r="F577" s="285">
        <v>41961</v>
      </c>
      <c r="G577" s="104">
        <v>2014</v>
      </c>
      <c r="H577" s="275" t="s">
        <v>6433</v>
      </c>
      <c r="I577" s="276"/>
      <c r="J577" s="276"/>
    </row>
    <row r="578" spans="1:30" ht="15.75" customHeight="1">
      <c r="A578" s="197" t="s">
        <v>4572</v>
      </c>
      <c r="B578" s="270">
        <v>515</v>
      </c>
      <c r="C578" s="205" t="s">
        <v>7128</v>
      </c>
      <c r="D578" s="285"/>
      <c r="E578" s="285"/>
      <c r="F578" s="285">
        <v>41820</v>
      </c>
      <c r="G578" s="104">
        <v>2014</v>
      </c>
      <c r="H578" s="275" t="s">
        <v>6321</v>
      </c>
      <c r="I578" s="276"/>
      <c r="J578" s="276"/>
    </row>
    <row r="579" spans="1:30" ht="15.75" customHeight="1">
      <c r="A579" s="197" t="s">
        <v>4572</v>
      </c>
      <c r="B579" s="260">
        <v>516</v>
      </c>
      <c r="C579" s="205" t="s">
        <v>7129</v>
      </c>
      <c r="D579" s="285"/>
      <c r="E579" s="285"/>
      <c r="F579" s="285">
        <v>41306</v>
      </c>
      <c r="G579" s="104">
        <v>2013</v>
      </c>
      <c r="H579" s="275" t="s">
        <v>6433</v>
      </c>
      <c r="I579" s="276"/>
      <c r="J579" s="276"/>
    </row>
    <row r="580" spans="1:30" ht="15.75" customHeight="1">
      <c r="A580" s="197" t="s">
        <v>4935</v>
      </c>
      <c r="B580" s="260">
        <v>517</v>
      </c>
      <c r="C580" s="199" t="s">
        <v>7130</v>
      </c>
      <c r="D580" s="298"/>
      <c r="E580" s="298"/>
      <c r="F580" s="298" t="s">
        <v>7131</v>
      </c>
      <c r="G580" s="200">
        <v>2021</v>
      </c>
      <c r="H580" s="299" t="s">
        <v>6350</v>
      </c>
      <c r="I580" s="300"/>
      <c r="J580" s="300"/>
      <c r="K580" s="264"/>
      <c r="L580" s="264"/>
      <c r="M580" s="264"/>
      <c r="N580" s="264"/>
      <c r="O580" s="264"/>
      <c r="P580" s="264"/>
      <c r="Q580" s="264"/>
      <c r="R580" s="264"/>
      <c r="S580" s="264"/>
      <c r="T580" s="264"/>
      <c r="U580" s="264"/>
      <c r="V580" s="264"/>
      <c r="W580" s="264"/>
      <c r="X580" s="264"/>
      <c r="Y580" s="264"/>
      <c r="Z580" s="264"/>
      <c r="AA580" s="264"/>
      <c r="AB580" s="264"/>
      <c r="AC580" s="264"/>
      <c r="AD580" s="264"/>
    </row>
    <row r="581" spans="1:30" ht="15.75" customHeight="1">
      <c r="A581" s="197" t="s">
        <v>4935</v>
      </c>
      <c r="B581" s="270">
        <v>518</v>
      </c>
      <c r="C581" s="205" t="s">
        <v>7132</v>
      </c>
      <c r="D581" s="285"/>
      <c r="E581" s="285"/>
      <c r="F581" s="285" t="s">
        <v>7133</v>
      </c>
      <c r="G581" s="104">
        <v>2021</v>
      </c>
      <c r="H581" s="275" t="s">
        <v>6350</v>
      </c>
      <c r="I581" s="276"/>
      <c r="J581" s="276"/>
      <c r="K581" s="283"/>
      <c r="L581" s="283"/>
      <c r="M581" s="283"/>
      <c r="N581" s="283"/>
      <c r="O581" s="283"/>
      <c r="P581" s="283"/>
      <c r="Q581" s="283"/>
      <c r="R581" s="283"/>
      <c r="S581" s="283"/>
      <c r="T581" s="283"/>
      <c r="U581" s="283"/>
      <c r="V581" s="283"/>
      <c r="W581" s="283"/>
      <c r="X581" s="283"/>
      <c r="Y581" s="283"/>
      <c r="Z581" s="283"/>
      <c r="AA581" s="283"/>
      <c r="AB581" s="283"/>
      <c r="AC581" s="283"/>
      <c r="AD581" s="283"/>
    </row>
    <row r="582" spans="1:30" ht="15.75" customHeight="1">
      <c r="A582" s="197" t="s">
        <v>4935</v>
      </c>
      <c r="B582" s="270">
        <v>519</v>
      </c>
      <c r="C582" s="214" t="s">
        <v>6886</v>
      </c>
      <c r="D582" s="379"/>
      <c r="E582" s="379"/>
      <c r="F582" s="379">
        <v>43390</v>
      </c>
      <c r="G582" s="215">
        <v>2018</v>
      </c>
      <c r="H582" s="296" t="s">
        <v>6321</v>
      </c>
      <c r="I582" s="297"/>
      <c r="J582" s="297"/>
      <c r="K582" s="283"/>
      <c r="L582" s="283"/>
      <c r="M582" s="283"/>
      <c r="N582" s="283"/>
      <c r="O582" s="283"/>
      <c r="P582" s="283"/>
      <c r="Q582" s="283"/>
      <c r="R582" s="283"/>
      <c r="S582" s="283"/>
      <c r="T582" s="283"/>
      <c r="U582" s="283"/>
      <c r="V582" s="283"/>
      <c r="W582" s="283"/>
      <c r="X582" s="283"/>
      <c r="Y582" s="283"/>
      <c r="Z582" s="283"/>
      <c r="AA582" s="283"/>
      <c r="AB582" s="283"/>
      <c r="AC582" s="283"/>
      <c r="AD582" s="283"/>
    </row>
    <row r="583" spans="1:30" ht="15.75" customHeight="1">
      <c r="A583" s="197" t="s">
        <v>4935</v>
      </c>
      <c r="B583" s="270">
        <v>520</v>
      </c>
      <c r="C583" s="220" t="s">
        <v>7134</v>
      </c>
      <c r="D583" s="274"/>
      <c r="E583" s="274"/>
      <c r="F583" s="274">
        <v>43360</v>
      </c>
      <c r="G583" s="221">
        <v>2018</v>
      </c>
      <c r="H583" s="271" t="s">
        <v>6321</v>
      </c>
      <c r="I583" s="272"/>
      <c r="J583" s="272"/>
    </row>
    <row r="584" spans="1:30" ht="15.75" customHeight="1">
      <c r="A584" s="197" t="s">
        <v>4935</v>
      </c>
      <c r="B584" s="260">
        <v>521</v>
      </c>
      <c r="C584" s="220" t="s">
        <v>7135</v>
      </c>
      <c r="D584" s="274"/>
      <c r="E584" s="274"/>
      <c r="F584" s="274">
        <v>43040</v>
      </c>
      <c r="G584" s="221">
        <v>2017</v>
      </c>
      <c r="H584" s="271" t="s">
        <v>6321</v>
      </c>
      <c r="I584" s="272"/>
      <c r="J584" s="272"/>
    </row>
    <row r="585" spans="1:30" ht="15.75" customHeight="1">
      <c r="A585" s="197" t="s">
        <v>4935</v>
      </c>
      <c r="B585" s="260">
        <v>522</v>
      </c>
      <c r="C585" s="220" t="s">
        <v>7136</v>
      </c>
      <c r="D585" s="380"/>
      <c r="E585" s="380"/>
      <c r="F585" s="380">
        <v>42886</v>
      </c>
      <c r="G585" s="228">
        <v>2017</v>
      </c>
      <c r="H585" s="271" t="s">
        <v>6321</v>
      </c>
      <c r="I585" s="272"/>
      <c r="J585" s="272"/>
    </row>
    <row r="586" spans="1:30" ht="15.75" customHeight="1">
      <c r="A586" s="197" t="s">
        <v>4935</v>
      </c>
      <c r="B586" s="270">
        <v>523</v>
      </c>
      <c r="C586" s="220" t="s">
        <v>7137</v>
      </c>
      <c r="D586" s="274"/>
      <c r="E586" s="274"/>
      <c r="F586" s="274">
        <v>42842</v>
      </c>
      <c r="G586" s="221">
        <v>2017</v>
      </c>
      <c r="H586" s="271" t="s">
        <v>6433</v>
      </c>
      <c r="I586" s="272"/>
      <c r="J586" s="272"/>
    </row>
    <row r="587" spans="1:30" ht="15.75" customHeight="1">
      <c r="A587" s="197" t="s">
        <v>4935</v>
      </c>
      <c r="B587" s="270">
        <v>524</v>
      </c>
      <c r="C587" s="205" t="s">
        <v>7138</v>
      </c>
      <c r="D587" s="285"/>
      <c r="E587" s="285"/>
      <c r="F587" s="285">
        <v>42842</v>
      </c>
      <c r="G587" s="104">
        <v>2017</v>
      </c>
      <c r="H587" s="275" t="s">
        <v>6321</v>
      </c>
      <c r="I587" s="276"/>
      <c r="J587" s="276"/>
    </row>
    <row r="588" spans="1:30" ht="15.75" customHeight="1">
      <c r="A588" s="197" t="s">
        <v>4935</v>
      </c>
      <c r="B588" s="270">
        <v>525</v>
      </c>
      <c r="C588" s="205" t="s">
        <v>7139</v>
      </c>
      <c r="D588" s="285"/>
      <c r="E588" s="285"/>
      <c r="F588" s="285">
        <v>42683</v>
      </c>
      <c r="G588" s="104">
        <v>2016</v>
      </c>
      <c r="H588" s="275" t="s">
        <v>6321</v>
      </c>
      <c r="I588" s="276"/>
      <c r="J588" s="276"/>
    </row>
    <row r="589" spans="1:30" ht="15.75" customHeight="1">
      <c r="A589" s="197" t="s">
        <v>4935</v>
      </c>
      <c r="B589" s="260">
        <v>526</v>
      </c>
      <c r="C589" s="205" t="s">
        <v>7140</v>
      </c>
      <c r="D589" s="285"/>
      <c r="E589" s="285"/>
      <c r="F589" s="285">
        <v>42654</v>
      </c>
      <c r="G589" s="104">
        <v>2016</v>
      </c>
      <c r="H589" s="275" t="s">
        <v>6321</v>
      </c>
      <c r="I589" s="276"/>
      <c r="J589" s="276"/>
    </row>
    <row r="590" spans="1:30" ht="15.75" customHeight="1">
      <c r="A590" s="197" t="s">
        <v>4935</v>
      </c>
      <c r="B590" s="260">
        <v>527</v>
      </c>
      <c r="C590" s="205" t="s">
        <v>7141</v>
      </c>
      <c r="D590" s="285"/>
      <c r="E590" s="285"/>
      <c r="F590" s="285">
        <v>42634</v>
      </c>
      <c r="G590" s="104">
        <v>2016</v>
      </c>
      <c r="H590" s="275" t="s">
        <v>6321</v>
      </c>
      <c r="I590" s="276"/>
      <c r="J590" s="276"/>
    </row>
    <row r="591" spans="1:30" ht="15.75" customHeight="1">
      <c r="A591" s="197" t="s">
        <v>4935</v>
      </c>
      <c r="B591" s="270">
        <v>528</v>
      </c>
      <c r="C591" s="205" t="s">
        <v>7142</v>
      </c>
      <c r="D591" s="285"/>
      <c r="E591" s="285"/>
      <c r="F591" s="285">
        <v>42535</v>
      </c>
      <c r="G591" s="104">
        <v>2016</v>
      </c>
      <c r="H591" s="275" t="s">
        <v>6321</v>
      </c>
      <c r="I591" s="276"/>
      <c r="J591" s="276"/>
    </row>
    <row r="592" spans="1:30" ht="15.75" customHeight="1">
      <c r="A592" s="197" t="s">
        <v>4935</v>
      </c>
      <c r="B592" s="270">
        <v>529</v>
      </c>
      <c r="C592" s="205" t="s">
        <v>7143</v>
      </c>
      <c r="D592" s="285"/>
      <c r="E592" s="285"/>
      <c r="F592" s="285">
        <v>42526</v>
      </c>
      <c r="G592" s="104">
        <v>2016</v>
      </c>
      <c r="H592" s="275" t="s">
        <v>6321</v>
      </c>
      <c r="I592" s="276"/>
      <c r="J592" s="276"/>
    </row>
    <row r="593" spans="1:10" ht="15.75" customHeight="1">
      <c r="A593" s="197" t="s">
        <v>4935</v>
      </c>
      <c r="B593" s="270">
        <v>530</v>
      </c>
      <c r="C593" s="205" t="s">
        <v>7144</v>
      </c>
      <c r="D593" s="285"/>
      <c r="E593" s="285"/>
      <c r="F593" s="285">
        <v>42492</v>
      </c>
      <c r="G593" s="104">
        <v>2016</v>
      </c>
      <c r="H593" s="275" t="s">
        <v>6321</v>
      </c>
      <c r="I593" s="276"/>
      <c r="J593" s="276"/>
    </row>
    <row r="594" spans="1:10" ht="15.75" customHeight="1">
      <c r="A594" s="197" t="s">
        <v>4935</v>
      </c>
      <c r="B594" s="260">
        <v>531</v>
      </c>
      <c r="C594" s="205" t="s">
        <v>7145</v>
      </c>
      <c r="D594" s="285"/>
      <c r="E594" s="285"/>
      <c r="F594" s="285">
        <v>42449</v>
      </c>
      <c r="G594" s="104">
        <v>2016</v>
      </c>
      <c r="H594" s="275" t="s">
        <v>6321</v>
      </c>
      <c r="I594" s="276"/>
      <c r="J594" s="276"/>
    </row>
    <row r="595" spans="1:10" ht="15.75" customHeight="1">
      <c r="A595" s="197" t="s">
        <v>4935</v>
      </c>
      <c r="B595" s="260">
        <v>532</v>
      </c>
      <c r="C595" s="205" t="s">
        <v>7146</v>
      </c>
      <c r="D595" s="285"/>
      <c r="E595" s="285"/>
      <c r="F595" s="285">
        <v>42378</v>
      </c>
      <c r="G595" s="104">
        <v>2016</v>
      </c>
      <c r="H595" s="275" t="s">
        <v>6321</v>
      </c>
      <c r="I595" s="276"/>
      <c r="J595" s="276"/>
    </row>
    <row r="596" spans="1:10" ht="15.75" customHeight="1">
      <c r="A596" s="197" t="s">
        <v>4935</v>
      </c>
      <c r="B596" s="270">
        <v>533</v>
      </c>
      <c r="C596" s="205" t="s">
        <v>7147</v>
      </c>
      <c r="D596" s="285"/>
      <c r="E596" s="285"/>
      <c r="F596" s="285">
        <v>42326</v>
      </c>
      <c r="G596" s="104">
        <v>2015</v>
      </c>
      <c r="H596" s="275" t="s">
        <v>6321</v>
      </c>
      <c r="I596" s="276"/>
      <c r="J596" s="276"/>
    </row>
    <row r="597" spans="1:10" ht="15.75" customHeight="1">
      <c r="A597" s="197" t="s">
        <v>4935</v>
      </c>
      <c r="B597" s="270">
        <v>534</v>
      </c>
      <c r="C597" s="205" t="s">
        <v>7148</v>
      </c>
      <c r="D597" s="285"/>
      <c r="E597" s="285"/>
      <c r="F597" s="285">
        <v>42319</v>
      </c>
      <c r="G597" s="104">
        <v>2015</v>
      </c>
      <c r="H597" s="275" t="s">
        <v>6321</v>
      </c>
      <c r="I597" s="276"/>
      <c r="J597" s="276"/>
    </row>
    <row r="598" spans="1:10" ht="15.75" customHeight="1">
      <c r="A598" s="197" t="s">
        <v>4935</v>
      </c>
      <c r="B598" s="270">
        <v>535</v>
      </c>
      <c r="C598" s="205" t="s">
        <v>7149</v>
      </c>
      <c r="D598" s="285"/>
      <c r="E598" s="285"/>
      <c r="F598" s="285">
        <v>42317</v>
      </c>
      <c r="G598" s="104">
        <v>2015</v>
      </c>
      <c r="H598" s="275" t="s">
        <v>6321</v>
      </c>
      <c r="I598" s="276"/>
      <c r="J598" s="276"/>
    </row>
    <row r="599" spans="1:10" ht="15.75" customHeight="1">
      <c r="A599" s="197" t="s">
        <v>4935</v>
      </c>
      <c r="B599" s="260">
        <v>536</v>
      </c>
      <c r="C599" s="205" t="s">
        <v>7150</v>
      </c>
      <c r="D599" s="285"/>
      <c r="E599" s="285"/>
      <c r="F599" s="285">
        <v>42282</v>
      </c>
      <c r="G599" s="104">
        <v>2015</v>
      </c>
      <c r="H599" s="275" t="s">
        <v>6321</v>
      </c>
      <c r="I599" s="276"/>
      <c r="J599" s="276"/>
    </row>
    <row r="600" spans="1:10" ht="15.75" customHeight="1">
      <c r="A600" s="197" t="s">
        <v>4935</v>
      </c>
      <c r="B600" s="260">
        <v>537</v>
      </c>
      <c r="C600" s="205" t="s">
        <v>7151</v>
      </c>
      <c r="D600" s="285"/>
      <c r="E600" s="285"/>
      <c r="F600" s="285">
        <v>42267</v>
      </c>
      <c r="G600" s="104">
        <v>2015</v>
      </c>
      <c r="H600" s="275" t="s">
        <v>6321</v>
      </c>
      <c r="I600" s="276"/>
      <c r="J600" s="276"/>
    </row>
    <row r="601" spans="1:10" ht="15.75" customHeight="1">
      <c r="A601" s="197" t="s">
        <v>4935</v>
      </c>
      <c r="B601" s="270">
        <v>538</v>
      </c>
      <c r="C601" s="205" t="s">
        <v>7152</v>
      </c>
      <c r="D601" s="285"/>
      <c r="E601" s="285"/>
      <c r="F601" s="285">
        <v>42261</v>
      </c>
      <c r="G601" s="104">
        <v>2015</v>
      </c>
      <c r="H601" s="275" t="s">
        <v>6321</v>
      </c>
      <c r="I601" s="276"/>
      <c r="J601" s="276"/>
    </row>
    <row r="602" spans="1:10" ht="15.75" customHeight="1">
      <c r="A602" s="197" t="s">
        <v>4935</v>
      </c>
      <c r="B602" s="270">
        <v>539</v>
      </c>
      <c r="C602" s="205" t="s">
        <v>7153</v>
      </c>
      <c r="D602" s="285"/>
      <c r="E602" s="285"/>
      <c r="F602" s="285">
        <v>42249</v>
      </c>
      <c r="G602" s="104">
        <v>2015</v>
      </c>
      <c r="H602" s="275" t="s">
        <v>6433</v>
      </c>
      <c r="I602" s="276"/>
      <c r="J602" s="276"/>
    </row>
    <row r="603" spans="1:10" ht="15.75" customHeight="1">
      <c r="A603" s="197" t="s">
        <v>4935</v>
      </c>
      <c r="B603" s="270">
        <v>540</v>
      </c>
      <c r="C603" s="205" t="s">
        <v>7154</v>
      </c>
      <c r="D603" s="285"/>
      <c r="E603" s="285"/>
      <c r="F603" s="285">
        <v>42211</v>
      </c>
      <c r="G603" s="104">
        <v>2015</v>
      </c>
      <c r="H603" s="275" t="s">
        <v>6321</v>
      </c>
      <c r="I603" s="276"/>
      <c r="J603" s="276"/>
    </row>
    <row r="604" spans="1:10" ht="15.75" customHeight="1">
      <c r="A604" s="197" t="s">
        <v>4935</v>
      </c>
      <c r="B604" s="260">
        <v>541</v>
      </c>
      <c r="C604" s="205" t="s">
        <v>7155</v>
      </c>
      <c r="D604" s="285"/>
      <c r="E604" s="285"/>
      <c r="F604" s="285">
        <v>42162</v>
      </c>
      <c r="G604" s="104">
        <v>2015</v>
      </c>
      <c r="H604" s="275" t="s">
        <v>6321</v>
      </c>
      <c r="I604" s="276"/>
      <c r="J604" s="276"/>
    </row>
    <row r="605" spans="1:10" ht="15.75" customHeight="1">
      <c r="A605" s="197" t="s">
        <v>4935</v>
      </c>
      <c r="B605" s="260">
        <v>542</v>
      </c>
      <c r="C605" s="205" t="s">
        <v>7156</v>
      </c>
      <c r="D605" s="285"/>
      <c r="E605" s="285"/>
      <c r="F605" s="285">
        <v>42157</v>
      </c>
      <c r="G605" s="104">
        <v>2015</v>
      </c>
      <c r="H605" s="275" t="s">
        <v>6321</v>
      </c>
      <c r="I605" s="276"/>
      <c r="J605" s="276"/>
    </row>
    <row r="606" spans="1:10" ht="15.75" customHeight="1">
      <c r="A606" s="197" t="s">
        <v>4935</v>
      </c>
      <c r="B606" s="270">
        <v>543</v>
      </c>
      <c r="C606" s="205" t="s">
        <v>7157</v>
      </c>
      <c r="D606" s="285"/>
      <c r="E606" s="285"/>
      <c r="F606" s="285">
        <v>42156</v>
      </c>
      <c r="G606" s="104">
        <v>2015</v>
      </c>
      <c r="H606" s="275" t="s">
        <v>6321</v>
      </c>
      <c r="I606" s="276"/>
      <c r="J606" s="276"/>
    </row>
    <row r="607" spans="1:10" ht="15.75" customHeight="1">
      <c r="A607" s="197" t="s">
        <v>4935</v>
      </c>
      <c r="B607" s="270">
        <v>544</v>
      </c>
      <c r="C607" s="205" t="s">
        <v>7158</v>
      </c>
      <c r="D607" s="285"/>
      <c r="E607" s="285"/>
      <c r="F607" s="285">
        <v>41974</v>
      </c>
      <c r="G607" s="104">
        <v>2014</v>
      </c>
      <c r="H607" s="275" t="s">
        <v>6321</v>
      </c>
      <c r="I607" s="276"/>
      <c r="J607" s="276"/>
    </row>
    <row r="608" spans="1:10" ht="15.75" customHeight="1">
      <c r="A608" s="197" t="s">
        <v>4935</v>
      </c>
      <c r="B608" s="270">
        <v>545</v>
      </c>
      <c r="C608" s="205" t="s">
        <v>7159</v>
      </c>
      <c r="D608" s="285"/>
      <c r="E608" s="285"/>
      <c r="F608" s="285">
        <v>41955</v>
      </c>
      <c r="G608" s="104">
        <v>2014</v>
      </c>
      <c r="H608" s="275" t="s">
        <v>6321</v>
      </c>
      <c r="I608" s="276"/>
      <c r="J608" s="276"/>
    </row>
    <row r="609" spans="1:10" ht="15.75" customHeight="1">
      <c r="A609" s="197" t="s">
        <v>4935</v>
      </c>
      <c r="B609" s="260">
        <v>546</v>
      </c>
      <c r="C609" s="205" t="s">
        <v>7160</v>
      </c>
      <c r="D609" s="285"/>
      <c r="E609" s="285"/>
      <c r="F609" s="285">
        <v>41932</v>
      </c>
      <c r="G609" s="104">
        <v>2014</v>
      </c>
      <c r="H609" s="275" t="s">
        <v>6433</v>
      </c>
      <c r="I609" s="276"/>
      <c r="J609" s="276"/>
    </row>
    <row r="610" spans="1:10" ht="15.75" customHeight="1">
      <c r="A610" s="197" t="s">
        <v>4935</v>
      </c>
      <c r="B610" s="260">
        <v>547</v>
      </c>
      <c r="C610" s="205" t="s">
        <v>7161</v>
      </c>
      <c r="D610" s="285"/>
      <c r="E610" s="285"/>
      <c r="F610" s="285">
        <v>41927</v>
      </c>
      <c r="G610" s="104">
        <v>2014</v>
      </c>
      <c r="H610" s="275" t="s">
        <v>6321</v>
      </c>
      <c r="I610" s="276"/>
      <c r="J610" s="276"/>
    </row>
    <row r="611" spans="1:10" ht="15.75" customHeight="1">
      <c r="A611" s="197" t="s">
        <v>4935</v>
      </c>
      <c r="B611" s="270">
        <v>548</v>
      </c>
      <c r="C611" s="205" t="s">
        <v>7162</v>
      </c>
      <c r="D611" s="285"/>
      <c r="E611" s="285"/>
      <c r="F611" s="285">
        <v>41892</v>
      </c>
      <c r="G611" s="104">
        <v>2014</v>
      </c>
      <c r="H611" s="275" t="s">
        <v>6321</v>
      </c>
      <c r="I611" s="276"/>
      <c r="J611" s="276"/>
    </row>
    <row r="612" spans="1:10" ht="15.75" customHeight="1">
      <c r="A612" s="197" t="s">
        <v>4935</v>
      </c>
      <c r="B612" s="270">
        <v>549</v>
      </c>
      <c r="C612" s="205" t="s">
        <v>7163</v>
      </c>
      <c r="D612" s="285"/>
      <c r="E612" s="285"/>
      <c r="F612" s="285">
        <v>41802</v>
      </c>
      <c r="G612" s="104">
        <v>2014</v>
      </c>
      <c r="H612" s="275" t="s">
        <v>6433</v>
      </c>
      <c r="I612" s="276"/>
      <c r="J612" s="276"/>
    </row>
    <row r="613" spans="1:10" ht="15.75" customHeight="1">
      <c r="A613" s="197" t="s">
        <v>4935</v>
      </c>
      <c r="B613" s="270">
        <v>550</v>
      </c>
      <c r="C613" s="205" t="s">
        <v>7164</v>
      </c>
      <c r="D613" s="285"/>
      <c r="E613" s="285"/>
      <c r="F613" s="285">
        <v>41778</v>
      </c>
      <c r="G613" s="104">
        <v>2014</v>
      </c>
      <c r="H613" s="275" t="s">
        <v>6321</v>
      </c>
      <c r="I613" s="276"/>
      <c r="J613" s="276"/>
    </row>
    <row r="614" spans="1:10" ht="15.75" customHeight="1">
      <c r="A614" s="197" t="s">
        <v>4935</v>
      </c>
      <c r="B614" s="260">
        <v>551</v>
      </c>
      <c r="C614" s="205" t="s">
        <v>7165</v>
      </c>
      <c r="D614" s="285"/>
      <c r="E614" s="285"/>
      <c r="F614" s="285">
        <v>41772</v>
      </c>
      <c r="G614" s="104">
        <v>2014</v>
      </c>
      <c r="H614" s="275" t="s">
        <v>6321</v>
      </c>
      <c r="I614" s="276"/>
      <c r="J614" s="276"/>
    </row>
    <row r="615" spans="1:10" ht="15.75" customHeight="1">
      <c r="A615" s="197" t="s">
        <v>4935</v>
      </c>
      <c r="B615" s="260">
        <v>552</v>
      </c>
      <c r="C615" s="205" t="s">
        <v>7166</v>
      </c>
      <c r="D615" s="285"/>
      <c r="E615" s="285"/>
      <c r="F615" s="285">
        <v>41714</v>
      </c>
      <c r="G615" s="104">
        <v>2014</v>
      </c>
      <c r="H615" s="275" t="s">
        <v>6321</v>
      </c>
      <c r="I615" s="276"/>
      <c r="J615" s="276"/>
    </row>
    <row r="616" spans="1:10" ht="15.75" customHeight="1">
      <c r="A616" s="197" t="s">
        <v>4935</v>
      </c>
      <c r="B616" s="270">
        <v>553</v>
      </c>
      <c r="C616" s="205" t="s">
        <v>7167</v>
      </c>
      <c r="D616" s="285"/>
      <c r="E616" s="285"/>
      <c r="F616" s="285">
        <v>41605</v>
      </c>
      <c r="G616" s="104">
        <v>2013</v>
      </c>
      <c r="H616" s="275" t="s">
        <v>6321</v>
      </c>
      <c r="I616" s="276"/>
      <c r="J616" s="276"/>
    </row>
    <row r="617" spans="1:10" ht="15.75" customHeight="1">
      <c r="A617" s="197" t="s">
        <v>4935</v>
      </c>
      <c r="B617" s="270">
        <v>554</v>
      </c>
      <c r="C617" s="205" t="s">
        <v>7168</v>
      </c>
      <c r="D617" s="285"/>
      <c r="E617" s="285"/>
      <c r="F617" s="285">
        <v>41592</v>
      </c>
      <c r="G617" s="104">
        <v>2013</v>
      </c>
      <c r="H617" s="275" t="s">
        <v>6321</v>
      </c>
      <c r="I617" s="276"/>
      <c r="J617" s="276"/>
    </row>
    <row r="618" spans="1:10" ht="15.75" customHeight="1">
      <c r="A618" s="197" t="s">
        <v>4935</v>
      </c>
      <c r="B618" s="270">
        <v>555</v>
      </c>
      <c r="C618" s="205" t="s">
        <v>7169</v>
      </c>
      <c r="D618" s="285"/>
      <c r="E618" s="285"/>
      <c r="F618" s="285">
        <v>41584</v>
      </c>
      <c r="G618" s="104">
        <v>2013</v>
      </c>
      <c r="H618" s="275" t="s">
        <v>6321</v>
      </c>
      <c r="I618" s="276"/>
      <c r="J618" s="276"/>
    </row>
    <row r="619" spans="1:10" ht="15.75" customHeight="1">
      <c r="A619" s="197" t="s">
        <v>4935</v>
      </c>
      <c r="B619" s="260">
        <v>556</v>
      </c>
      <c r="C619" s="205" t="s">
        <v>7170</v>
      </c>
      <c r="D619" s="285"/>
      <c r="E619" s="285"/>
      <c r="F619" s="285">
        <v>41581</v>
      </c>
      <c r="G619" s="104">
        <v>2013</v>
      </c>
      <c r="H619" s="275" t="s">
        <v>6321</v>
      </c>
      <c r="I619" s="276"/>
      <c r="J619" s="276"/>
    </row>
    <row r="620" spans="1:10" ht="15.75" customHeight="1">
      <c r="A620" s="197" t="s">
        <v>4935</v>
      </c>
      <c r="B620" s="260">
        <v>557</v>
      </c>
      <c r="C620" s="205" t="s">
        <v>7171</v>
      </c>
      <c r="D620" s="285"/>
      <c r="E620" s="285"/>
      <c r="F620" s="285">
        <v>41579</v>
      </c>
      <c r="G620" s="104">
        <v>2013</v>
      </c>
      <c r="H620" s="275" t="s">
        <v>6321</v>
      </c>
      <c r="I620" s="276"/>
      <c r="J620" s="276"/>
    </row>
    <row r="621" spans="1:10" ht="15.75" customHeight="1">
      <c r="A621" s="197" t="s">
        <v>4935</v>
      </c>
      <c r="B621" s="270">
        <v>558</v>
      </c>
      <c r="C621" s="205" t="s">
        <v>7172</v>
      </c>
      <c r="D621" s="285"/>
      <c r="E621" s="285"/>
      <c r="F621" s="285">
        <v>41575</v>
      </c>
      <c r="G621" s="104">
        <v>2013</v>
      </c>
      <c r="H621" s="275" t="s">
        <v>6321</v>
      </c>
      <c r="I621" s="276"/>
      <c r="J621" s="276"/>
    </row>
    <row r="622" spans="1:10" ht="15.75" customHeight="1">
      <c r="A622" s="197" t="s">
        <v>4935</v>
      </c>
      <c r="B622" s="270">
        <v>559</v>
      </c>
      <c r="C622" s="205" t="s">
        <v>7173</v>
      </c>
      <c r="D622" s="285"/>
      <c r="E622" s="285"/>
      <c r="F622" s="285">
        <v>41514</v>
      </c>
      <c r="G622" s="104">
        <v>2013</v>
      </c>
      <c r="H622" s="275" t="s">
        <v>6321</v>
      </c>
      <c r="I622" s="276"/>
      <c r="J622" s="276"/>
    </row>
    <row r="623" spans="1:10" ht="15.75" customHeight="1">
      <c r="A623" s="197" t="s">
        <v>4935</v>
      </c>
      <c r="B623" s="270">
        <v>560</v>
      </c>
      <c r="C623" s="205" t="s">
        <v>7174</v>
      </c>
      <c r="D623" s="285"/>
      <c r="E623" s="285"/>
      <c r="F623" s="285">
        <v>41487</v>
      </c>
      <c r="G623" s="104">
        <v>2013</v>
      </c>
      <c r="H623" s="275" t="s">
        <v>6321</v>
      </c>
      <c r="I623" s="276"/>
      <c r="J623" s="276"/>
    </row>
    <row r="624" spans="1:10" ht="15.75" customHeight="1">
      <c r="A624" s="197" t="s">
        <v>4935</v>
      </c>
      <c r="B624" s="260">
        <v>561</v>
      </c>
      <c r="C624" s="205" t="s">
        <v>7175</v>
      </c>
      <c r="D624" s="285"/>
      <c r="E624" s="285"/>
      <c r="F624" s="285">
        <v>41487</v>
      </c>
      <c r="G624" s="104">
        <v>2013</v>
      </c>
      <c r="H624" s="315" t="s">
        <v>6350</v>
      </c>
      <c r="I624" s="276"/>
      <c r="J624" s="276"/>
    </row>
    <row r="625" spans="1:31" ht="15.75" customHeight="1">
      <c r="A625" s="197" t="s">
        <v>4935</v>
      </c>
      <c r="B625" s="260">
        <v>562</v>
      </c>
      <c r="C625" s="205" t="s">
        <v>7176</v>
      </c>
      <c r="D625" s="285"/>
      <c r="E625" s="285"/>
      <c r="F625" s="285">
        <v>41461</v>
      </c>
      <c r="G625" s="104">
        <v>2013</v>
      </c>
      <c r="H625" s="275" t="s">
        <v>6321</v>
      </c>
      <c r="I625" s="276"/>
      <c r="J625" s="276"/>
    </row>
    <row r="626" spans="1:31" ht="15.75" customHeight="1">
      <c r="A626" s="197" t="s">
        <v>4935</v>
      </c>
      <c r="B626" s="270">
        <v>563</v>
      </c>
      <c r="C626" s="205" t="s">
        <v>7177</v>
      </c>
      <c r="D626" s="285"/>
      <c r="E626" s="285"/>
      <c r="F626" s="285">
        <v>41458</v>
      </c>
      <c r="G626" s="104">
        <v>2013</v>
      </c>
      <c r="H626" s="275" t="s">
        <v>6321</v>
      </c>
      <c r="I626" s="276"/>
      <c r="J626" s="276"/>
    </row>
    <row r="627" spans="1:31" ht="15.75" customHeight="1">
      <c r="A627" s="197" t="s">
        <v>4935</v>
      </c>
      <c r="B627" s="270">
        <v>564</v>
      </c>
      <c r="C627" s="205" t="s">
        <v>7178</v>
      </c>
      <c r="D627" s="285"/>
      <c r="E627" s="285"/>
      <c r="F627" s="285">
        <v>41456</v>
      </c>
      <c r="G627" s="104">
        <v>2013</v>
      </c>
      <c r="H627" s="275" t="s">
        <v>6321</v>
      </c>
      <c r="I627" s="276"/>
      <c r="J627" s="276"/>
    </row>
    <row r="628" spans="1:31" ht="15.75" customHeight="1">
      <c r="A628" s="197" t="s">
        <v>4935</v>
      </c>
      <c r="B628" s="270">
        <v>565</v>
      </c>
      <c r="C628" s="205" t="s">
        <v>7179</v>
      </c>
      <c r="D628" s="285"/>
      <c r="E628" s="285"/>
      <c r="F628" s="285">
        <v>41422</v>
      </c>
      <c r="G628" s="104">
        <v>2013</v>
      </c>
      <c r="H628" s="275" t="s">
        <v>6321</v>
      </c>
      <c r="I628" s="276"/>
      <c r="J628" s="276"/>
    </row>
    <row r="629" spans="1:31" ht="30">
      <c r="A629" s="381" t="s">
        <v>6257</v>
      </c>
      <c r="B629" s="255"/>
      <c r="C629" s="229" t="s">
        <v>6319</v>
      </c>
      <c r="D629" s="256"/>
      <c r="E629" s="256"/>
      <c r="F629" s="256" t="s">
        <v>6320</v>
      </c>
      <c r="G629" s="257">
        <v>2022</v>
      </c>
      <c r="H629" s="299" t="s">
        <v>6321</v>
      </c>
      <c r="I629" s="374"/>
      <c r="J629" s="374"/>
      <c r="K629" s="264"/>
      <c r="L629" s="264"/>
      <c r="M629" s="264"/>
      <c r="N629" s="264"/>
      <c r="O629" s="264"/>
      <c r="P629" s="264"/>
      <c r="Q629" s="264"/>
      <c r="R629" s="264"/>
      <c r="S629" s="264"/>
      <c r="T629" s="264"/>
      <c r="U629" s="264"/>
      <c r="V629" s="264"/>
      <c r="W629" s="264"/>
      <c r="X629" s="264"/>
      <c r="Y629" s="264"/>
      <c r="Z629" s="264"/>
      <c r="AA629" s="264"/>
      <c r="AB629" s="264"/>
      <c r="AC629" s="264"/>
      <c r="AD629" s="264"/>
      <c r="AE629" s="265"/>
    </row>
    <row r="630" spans="1:31">
      <c r="A630" s="381" t="s">
        <v>6257</v>
      </c>
      <c r="B630" s="260"/>
      <c r="C630" s="214" t="s">
        <v>6322</v>
      </c>
      <c r="D630" s="382"/>
      <c r="E630" s="382"/>
      <c r="F630" s="382" t="s">
        <v>6323</v>
      </c>
      <c r="G630" s="292">
        <v>2022</v>
      </c>
      <c r="H630" s="275" t="s">
        <v>6321</v>
      </c>
      <c r="I630" s="383"/>
      <c r="J630" s="383"/>
      <c r="K630" s="283"/>
      <c r="L630" s="283"/>
      <c r="M630" s="283"/>
      <c r="N630" s="283"/>
      <c r="O630" s="283"/>
      <c r="P630" s="283"/>
      <c r="Q630" s="283"/>
      <c r="R630" s="283"/>
      <c r="S630" s="283"/>
      <c r="T630" s="283"/>
      <c r="U630" s="283"/>
      <c r="V630" s="283"/>
      <c r="W630" s="283"/>
      <c r="X630" s="283"/>
      <c r="Y630" s="283"/>
      <c r="Z630" s="283"/>
      <c r="AA630" s="283"/>
      <c r="AB630" s="283"/>
      <c r="AC630" s="283"/>
      <c r="AD630" s="283"/>
    </row>
    <row r="631" spans="1:31" ht="30">
      <c r="A631" s="381" t="s">
        <v>6257</v>
      </c>
      <c r="B631" s="260"/>
      <c r="C631" s="214" t="s">
        <v>6324</v>
      </c>
      <c r="D631" s="382"/>
      <c r="E631" s="382"/>
      <c r="F631" s="382" t="s">
        <v>6325</v>
      </c>
      <c r="G631" s="292">
        <v>2022</v>
      </c>
      <c r="H631" s="275" t="s">
        <v>6321</v>
      </c>
      <c r="I631" s="383"/>
      <c r="J631" s="383"/>
      <c r="K631" s="283"/>
      <c r="L631" s="283"/>
      <c r="M631" s="283"/>
      <c r="N631" s="283"/>
      <c r="O631" s="283"/>
      <c r="P631" s="283"/>
      <c r="Q631" s="283"/>
      <c r="R631" s="283"/>
      <c r="S631" s="283"/>
      <c r="T631" s="283"/>
      <c r="U631" s="283"/>
      <c r="V631" s="283"/>
      <c r="W631" s="283"/>
      <c r="X631" s="283"/>
      <c r="Y631" s="283"/>
      <c r="Z631" s="283"/>
      <c r="AA631" s="283"/>
      <c r="AB631" s="283"/>
      <c r="AC631" s="283"/>
      <c r="AD631" s="283"/>
    </row>
    <row r="632" spans="1:31" ht="30">
      <c r="A632" s="381" t="s">
        <v>6257</v>
      </c>
      <c r="B632" s="260"/>
      <c r="C632" s="214" t="s">
        <v>6326</v>
      </c>
      <c r="D632" s="382"/>
      <c r="E632" s="382"/>
      <c r="F632" s="382" t="s">
        <v>6327</v>
      </c>
      <c r="G632" s="292">
        <v>2022</v>
      </c>
      <c r="H632" s="275" t="s">
        <v>6321</v>
      </c>
      <c r="I632" s="383"/>
      <c r="J632" s="383"/>
      <c r="K632" s="283"/>
      <c r="L632" s="283"/>
      <c r="M632" s="283"/>
      <c r="N632" s="283"/>
      <c r="O632" s="283"/>
      <c r="P632" s="283"/>
      <c r="Q632" s="283"/>
      <c r="R632" s="283"/>
      <c r="S632" s="283"/>
      <c r="T632" s="283"/>
      <c r="U632" s="283"/>
      <c r="V632" s="283"/>
      <c r="W632" s="283"/>
      <c r="X632" s="283"/>
      <c r="Y632" s="283"/>
      <c r="Z632" s="283"/>
      <c r="AA632" s="283"/>
      <c r="AB632" s="283"/>
      <c r="AC632" s="283"/>
      <c r="AD632" s="283"/>
    </row>
    <row r="633" spans="1:31">
      <c r="A633" s="381" t="s">
        <v>6257</v>
      </c>
      <c r="B633" s="260"/>
      <c r="C633" s="214" t="s">
        <v>6328</v>
      </c>
      <c r="D633" s="382"/>
      <c r="E633" s="382"/>
      <c r="F633" s="382" t="s">
        <v>6329</v>
      </c>
      <c r="G633" s="292">
        <v>2021</v>
      </c>
      <c r="H633" s="275" t="s">
        <v>6321</v>
      </c>
      <c r="I633" s="383"/>
      <c r="J633" s="383"/>
      <c r="K633" s="283"/>
      <c r="L633" s="283"/>
      <c r="M633" s="283"/>
      <c r="N633" s="283"/>
      <c r="O633" s="283"/>
      <c r="P633" s="283"/>
      <c r="Q633" s="283"/>
      <c r="R633" s="283"/>
      <c r="S633" s="283"/>
      <c r="T633" s="283"/>
      <c r="U633" s="283"/>
      <c r="V633" s="283"/>
      <c r="W633" s="283"/>
      <c r="X633" s="283"/>
      <c r="Y633" s="283"/>
      <c r="Z633" s="283"/>
      <c r="AA633" s="283"/>
      <c r="AB633" s="283"/>
      <c r="AC633" s="283"/>
      <c r="AD633" s="283"/>
    </row>
    <row r="634" spans="1:31">
      <c r="A634" s="381" t="s">
        <v>6257</v>
      </c>
      <c r="B634" s="260">
        <v>1</v>
      </c>
      <c r="C634" s="214" t="s">
        <v>7180</v>
      </c>
      <c r="D634" s="382"/>
      <c r="E634" s="382"/>
      <c r="F634" s="382" t="s">
        <v>6331</v>
      </c>
      <c r="G634" s="292">
        <v>2021</v>
      </c>
      <c r="H634" s="275" t="s">
        <v>6321</v>
      </c>
      <c r="I634" s="383"/>
      <c r="J634" s="383"/>
      <c r="K634" s="283"/>
      <c r="L634" s="283"/>
      <c r="M634" s="283"/>
      <c r="N634" s="283"/>
      <c r="O634" s="283"/>
      <c r="P634" s="283"/>
      <c r="Q634" s="283"/>
      <c r="R634" s="283"/>
      <c r="S634" s="283"/>
      <c r="T634" s="283"/>
      <c r="U634" s="283"/>
      <c r="V634" s="283"/>
      <c r="W634" s="283"/>
      <c r="X634" s="283"/>
      <c r="Y634" s="283"/>
      <c r="Z634" s="283"/>
      <c r="AA634" s="283"/>
      <c r="AB634" s="283"/>
      <c r="AC634" s="283"/>
      <c r="AD634" s="283"/>
    </row>
    <row r="635" spans="1:31">
      <c r="A635" s="381" t="s">
        <v>6257</v>
      </c>
      <c r="B635" s="260"/>
      <c r="C635" s="214" t="s">
        <v>6332</v>
      </c>
      <c r="D635" s="382"/>
      <c r="E635" s="382"/>
      <c r="F635" s="382" t="s">
        <v>6333</v>
      </c>
      <c r="G635" s="292">
        <v>2020</v>
      </c>
      <c r="H635" s="275" t="s">
        <v>6321</v>
      </c>
      <c r="I635" s="383"/>
      <c r="J635" s="383"/>
      <c r="K635" s="283"/>
      <c r="L635" s="283"/>
      <c r="M635" s="283"/>
      <c r="N635" s="283"/>
      <c r="O635" s="283"/>
      <c r="P635" s="283"/>
      <c r="Q635" s="283"/>
      <c r="R635" s="283"/>
      <c r="S635" s="283"/>
      <c r="T635" s="283"/>
      <c r="U635" s="283"/>
      <c r="V635" s="283"/>
      <c r="W635" s="283"/>
      <c r="X635" s="283"/>
      <c r="Y635" s="283"/>
      <c r="Z635" s="283"/>
      <c r="AA635" s="283"/>
      <c r="AB635" s="283"/>
      <c r="AC635" s="283"/>
      <c r="AD635" s="283"/>
    </row>
    <row r="636" spans="1:31" ht="30">
      <c r="A636" s="381" t="s">
        <v>6257</v>
      </c>
      <c r="B636" s="260"/>
      <c r="C636" s="214" t="s">
        <v>6334</v>
      </c>
      <c r="D636" s="382"/>
      <c r="E636" s="382"/>
      <c r="F636" s="382" t="s">
        <v>6335</v>
      </c>
      <c r="G636" s="292">
        <v>2020</v>
      </c>
      <c r="H636" s="275" t="s">
        <v>6321</v>
      </c>
      <c r="I636" s="383"/>
      <c r="J636" s="383"/>
      <c r="K636" s="283"/>
      <c r="L636" s="283"/>
      <c r="M636" s="283"/>
      <c r="N636" s="283"/>
      <c r="O636" s="283"/>
      <c r="P636" s="283"/>
      <c r="Q636" s="283"/>
      <c r="R636" s="283"/>
      <c r="S636" s="283"/>
      <c r="T636" s="283"/>
      <c r="U636" s="283"/>
      <c r="V636" s="283"/>
      <c r="W636" s="283"/>
      <c r="X636" s="283"/>
      <c r="Y636" s="283"/>
      <c r="Z636" s="283"/>
      <c r="AA636" s="283"/>
      <c r="AB636" s="283"/>
      <c r="AC636" s="283"/>
      <c r="AD636" s="283"/>
    </row>
    <row r="637" spans="1:31" ht="30">
      <c r="A637" s="381" t="s">
        <v>6257</v>
      </c>
      <c r="B637" s="260"/>
      <c r="C637" s="214" t="s">
        <v>6336</v>
      </c>
      <c r="D637" s="382"/>
      <c r="E637" s="382"/>
      <c r="F637" s="382" t="s">
        <v>6337</v>
      </c>
      <c r="G637" s="292">
        <v>2020</v>
      </c>
      <c r="H637" s="275" t="s">
        <v>6321</v>
      </c>
      <c r="I637" s="383"/>
      <c r="J637" s="383"/>
      <c r="K637" s="283"/>
      <c r="L637" s="283"/>
      <c r="M637" s="283"/>
      <c r="N637" s="283"/>
      <c r="O637" s="283"/>
      <c r="P637" s="283"/>
      <c r="Q637" s="283"/>
      <c r="R637" s="283"/>
      <c r="S637" s="283"/>
      <c r="T637" s="283"/>
      <c r="U637" s="283"/>
      <c r="V637" s="283"/>
      <c r="W637" s="283"/>
      <c r="X637" s="283"/>
      <c r="Y637" s="283"/>
      <c r="Z637" s="283"/>
      <c r="AA637" s="283"/>
      <c r="AB637" s="283"/>
      <c r="AC637" s="283"/>
      <c r="AD637" s="283"/>
    </row>
    <row r="638" spans="1:31" ht="30">
      <c r="A638" s="381" t="s">
        <v>6257</v>
      </c>
      <c r="B638" s="260"/>
      <c r="C638" s="214" t="s">
        <v>6338</v>
      </c>
      <c r="D638" s="382"/>
      <c r="E638" s="382"/>
      <c r="F638" s="382" t="s">
        <v>6339</v>
      </c>
      <c r="G638" s="292">
        <v>2019</v>
      </c>
      <c r="H638" s="275" t="s">
        <v>6321</v>
      </c>
      <c r="I638" s="383"/>
      <c r="J638" s="383"/>
      <c r="K638" s="283"/>
      <c r="L638" s="283"/>
      <c r="M638" s="283"/>
      <c r="N638" s="283"/>
      <c r="O638" s="283"/>
      <c r="P638" s="283"/>
      <c r="Q638" s="283"/>
      <c r="R638" s="283"/>
      <c r="S638" s="283"/>
      <c r="T638" s="283"/>
      <c r="U638" s="283"/>
      <c r="V638" s="283"/>
      <c r="W638" s="283"/>
      <c r="X638" s="283"/>
      <c r="Y638" s="283"/>
      <c r="Z638" s="283"/>
      <c r="AA638" s="283"/>
      <c r="AB638" s="283"/>
      <c r="AC638" s="283"/>
      <c r="AD638" s="283"/>
    </row>
    <row r="639" spans="1:31" ht="30">
      <c r="A639" s="381" t="s">
        <v>6257</v>
      </c>
      <c r="B639" s="260"/>
      <c r="C639" s="214" t="s">
        <v>6340</v>
      </c>
      <c r="D639" s="382"/>
      <c r="E639" s="382"/>
      <c r="F639" s="382" t="s">
        <v>6341</v>
      </c>
      <c r="G639" s="292">
        <v>2019</v>
      </c>
      <c r="H639" s="275" t="s">
        <v>6321</v>
      </c>
      <c r="I639" s="383"/>
      <c r="J639" s="383"/>
      <c r="K639" s="283"/>
      <c r="L639" s="283"/>
      <c r="M639" s="283"/>
      <c r="N639" s="283"/>
      <c r="O639" s="283"/>
      <c r="P639" s="283"/>
      <c r="Q639" s="283"/>
      <c r="R639" s="283"/>
      <c r="S639" s="283"/>
      <c r="T639" s="283"/>
      <c r="U639" s="283"/>
      <c r="V639" s="283"/>
      <c r="W639" s="283"/>
      <c r="X639" s="283"/>
      <c r="Y639" s="283"/>
      <c r="Z639" s="283"/>
      <c r="AA639" s="283"/>
      <c r="AB639" s="283"/>
      <c r="AC639" s="283"/>
      <c r="AD639" s="283"/>
    </row>
    <row r="640" spans="1:31" ht="30">
      <c r="A640" s="381" t="s">
        <v>6257</v>
      </c>
      <c r="B640" s="260"/>
      <c r="C640" s="214" t="s">
        <v>6342</v>
      </c>
      <c r="D640" s="382"/>
      <c r="E640" s="382"/>
      <c r="F640" s="382" t="s">
        <v>6343</v>
      </c>
      <c r="G640" s="292">
        <v>2019</v>
      </c>
      <c r="H640" s="275" t="s">
        <v>6321</v>
      </c>
      <c r="I640" s="383"/>
      <c r="J640" s="383"/>
      <c r="K640" s="283"/>
      <c r="L640" s="283"/>
      <c r="M640" s="283"/>
      <c r="N640" s="283"/>
      <c r="O640" s="283"/>
      <c r="P640" s="283"/>
      <c r="Q640" s="283"/>
      <c r="R640" s="283"/>
      <c r="S640" s="283"/>
      <c r="T640" s="283"/>
      <c r="U640" s="283"/>
      <c r="V640" s="283"/>
      <c r="W640" s="283"/>
      <c r="X640" s="283"/>
      <c r="Y640" s="283"/>
      <c r="Z640" s="283"/>
      <c r="AA640" s="283"/>
      <c r="AB640" s="283"/>
      <c r="AC640" s="283"/>
      <c r="AD640" s="283"/>
    </row>
    <row r="641" spans="1:30">
      <c r="A641" s="381" t="s">
        <v>6257</v>
      </c>
      <c r="B641" s="260"/>
      <c r="C641" s="214" t="s">
        <v>6351</v>
      </c>
      <c r="D641" s="382">
        <v>43417</v>
      </c>
      <c r="E641" s="382" t="s">
        <v>6321</v>
      </c>
      <c r="F641" s="382">
        <v>43417</v>
      </c>
      <c r="G641" s="292">
        <v>2018</v>
      </c>
      <c r="H641" s="275" t="s">
        <v>6321</v>
      </c>
      <c r="I641" s="383"/>
      <c r="J641" s="383"/>
      <c r="K641" s="283"/>
      <c r="L641" s="283"/>
      <c r="M641" s="283"/>
      <c r="N641" s="283"/>
      <c r="O641" s="283"/>
      <c r="P641" s="283"/>
      <c r="Q641" s="283"/>
      <c r="R641" s="283"/>
      <c r="S641" s="283"/>
      <c r="T641" s="283"/>
      <c r="U641" s="283"/>
      <c r="V641" s="283"/>
      <c r="W641" s="283"/>
      <c r="X641" s="283"/>
      <c r="Y641" s="283"/>
      <c r="Z641" s="283"/>
      <c r="AA641" s="283"/>
      <c r="AB641" s="283"/>
      <c r="AC641" s="283"/>
      <c r="AD641" s="283"/>
    </row>
    <row r="642" spans="1:30" ht="30">
      <c r="A642" s="381" t="s">
        <v>6257</v>
      </c>
      <c r="B642" s="260">
        <v>568</v>
      </c>
      <c r="C642" s="214" t="s">
        <v>7181</v>
      </c>
      <c r="D642" s="382"/>
      <c r="E642" s="382"/>
      <c r="F642" s="382" t="s">
        <v>7182</v>
      </c>
      <c r="G642" s="292">
        <v>2018</v>
      </c>
      <c r="H642" s="275" t="s">
        <v>6321</v>
      </c>
      <c r="I642" s="383"/>
      <c r="J642" s="383"/>
      <c r="K642" s="283"/>
      <c r="L642" s="283"/>
      <c r="M642" s="283"/>
      <c r="N642" s="283"/>
      <c r="O642" s="283"/>
      <c r="P642" s="283"/>
      <c r="Q642" s="283"/>
      <c r="R642" s="283"/>
      <c r="S642" s="283"/>
      <c r="T642" s="283"/>
      <c r="U642" s="283"/>
      <c r="V642" s="283"/>
      <c r="W642" s="283"/>
      <c r="X642" s="283"/>
      <c r="Y642" s="283"/>
      <c r="Z642" s="283"/>
      <c r="AA642" s="283"/>
      <c r="AB642" s="283"/>
      <c r="AC642" s="283"/>
      <c r="AD642" s="283"/>
    </row>
    <row r="643" spans="1:30" ht="30">
      <c r="A643" s="381" t="s">
        <v>6257</v>
      </c>
      <c r="B643" s="260">
        <v>569</v>
      </c>
      <c r="C643" s="214" t="s">
        <v>6355</v>
      </c>
      <c r="D643" s="382"/>
      <c r="E643" s="382"/>
      <c r="F643" s="382" t="s">
        <v>7183</v>
      </c>
      <c r="G643" s="292">
        <v>2018</v>
      </c>
      <c r="H643" s="275" t="s">
        <v>6321</v>
      </c>
      <c r="I643" s="383"/>
      <c r="J643" s="383"/>
      <c r="K643" s="283"/>
      <c r="L643" s="283"/>
      <c r="M643" s="283"/>
      <c r="N643" s="283"/>
      <c r="O643" s="283"/>
      <c r="P643" s="283"/>
      <c r="Q643" s="283"/>
      <c r="R643" s="283"/>
      <c r="S643" s="283"/>
      <c r="T643" s="283"/>
      <c r="U643" s="283"/>
      <c r="V643" s="283"/>
      <c r="W643" s="283"/>
      <c r="X643" s="283"/>
      <c r="Y643" s="283"/>
      <c r="Z643" s="283"/>
      <c r="AA643" s="283"/>
      <c r="AB643" s="283"/>
      <c r="AC643" s="283"/>
      <c r="AD643" s="283"/>
    </row>
    <row r="644" spans="1:30" ht="45">
      <c r="A644" s="381" t="s">
        <v>6257</v>
      </c>
      <c r="B644" s="260">
        <v>570</v>
      </c>
      <c r="C644" s="214" t="s">
        <v>7184</v>
      </c>
      <c r="D644" s="382"/>
      <c r="E644" s="382"/>
      <c r="F644" s="382" t="s">
        <v>7185</v>
      </c>
      <c r="G644" s="292">
        <v>2018</v>
      </c>
      <c r="H644" s="275" t="s">
        <v>6321</v>
      </c>
      <c r="I644" s="383"/>
      <c r="J644" s="383"/>
      <c r="K644" s="283"/>
      <c r="L644" s="283"/>
      <c r="M644" s="283"/>
      <c r="N644" s="283"/>
      <c r="O644" s="283"/>
      <c r="P644" s="283"/>
      <c r="Q644" s="283"/>
      <c r="R644" s="283"/>
      <c r="S644" s="283"/>
      <c r="T644" s="283"/>
      <c r="U644" s="283"/>
      <c r="V644" s="283"/>
      <c r="W644" s="283"/>
      <c r="X644" s="283"/>
      <c r="Y644" s="283"/>
      <c r="Z644" s="283"/>
      <c r="AA644" s="283"/>
      <c r="AB644" s="283"/>
      <c r="AC644" s="283"/>
      <c r="AD644" s="283"/>
    </row>
    <row r="645" spans="1:30">
      <c r="A645" s="381" t="s">
        <v>6257</v>
      </c>
      <c r="B645" s="260"/>
      <c r="C645" s="214" t="s">
        <v>7186</v>
      </c>
      <c r="D645" s="382"/>
      <c r="E645" s="382"/>
      <c r="F645" s="382">
        <v>43390</v>
      </c>
      <c r="G645" s="292">
        <v>2018</v>
      </c>
      <c r="H645" s="275" t="s">
        <v>6321</v>
      </c>
      <c r="I645" s="383"/>
      <c r="J645" s="383"/>
      <c r="K645" s="283"/>
      <c r="L645" s="283"/>
      <c r="M645" s="283"/>
      <c r="N645" s="283"/>
      <c r="O645" s="283"/>
      <c r="P645" s="283"/>
      <c r="Q645" s="283"/>
      <c r="R645" s="283"/>
      <c r="S645" s="283"/>
      <c r="T645" s="283"/>
      <c r="U645" s="283"/>
      <c r="V645" s="283"/>
      <c r="W645" s="283"/>
      <c r="X645" s="283"/>
      <c r="Y645" s="283"/>
      <c r="Z645" s="283"/>
      <c r="AA645" s="283"/>
      <c r="AB645" s="283"/>
      <c r="AC645" s="283"/>
      <c r="AD645" s="283"/>
    </row>
    <row r="646" spans="1:30" ht="30">
      <c r="A646" s="381" t="s">
        <v>6257</v>
      </c>
      <c r="B646" s="260"/>
      <c r="C646" s="214" t="s">
        <v>7187</v>
      </c>
      <c r="D646" s="382"/>
      <c r="E646" s="382"/>
      <c r="F646" s="382">
        <v>43377</v>
      </c>
      <c r="G646" s="292">
        <v>2018</v>
      </c>
      <c r="H646" s="275" t="s">
        <v>6321</v>
      </c>
      <c r="I646" s="383"/>
      <c r="J646" s="383"/>
      <c r="K646" s="283"/>
      <c r="L646" s="283"/>
      <c r="M646" s="283"/>
      <c r="N646" s="283"/>
      <c r="O646" s="283"/>
      <c r="P646" s="283"/>
      <c r="Q646" s="283"/>
      <c r="R646" s="283"/>
      <c r="S646" s="283"/>
      <c r="T646" s="283"/>
      <c r="U646" s="283"/>
      <c r="V646" s="283"/>
      <c r="W646" s="283"/>
      <c r="X646" s="283"/>
      <c r="Y646" s="283"/>
      <c r="Z646" s="283"/>
      <c r="AA646" s="283"/>
      <c r="AB646" s="283"/>
      <c r="AC646" s="283"/>
      <c r="AD646" s="283"/>
    </row>
    <row r="647" spans="1:30" ht="30">
      <c r="A647" s="381" t="s">
        <v>6257</v>
      </c>
      <c r="B647" s="260">
        <v>571</v>
      </c>
      <c r="C647" s="214" t="s">
        <v>7188</v>
      </c>
      <c r="D647" s="382"/>
      <c r="E647" s="382"/>
      <c r="F647" s="382" t="s">
        <v>7189</v>
      </c>
      <c r="G647" s="292">
        <v>2018</v>
      </c>
      <c r="H647" s="275" t="s">
        <v>6321</v>
      </c>
      <c r="I647" s="383"/>
      <c r="J647" s="383"/>
      <c r="K647" s="283"/>
      <c r="L647" s="283"/>
      <c r="M647" s="283"/>
      <c r="N647" s="283"/>
      <c r="O647" s="283"/>
      <c r="P647" s="283"/>
      <c r="Q647" s="283"/>
      <c r="R647" s="283"/>
      <c r="S647" s="283"/>
      <c r="T647" s="283"/>
      <c r="U647" s="283"/>
      <c r="V647" s="283"/>
      <c r="W647" s="283"/>
      <c r="X647" s="283"/>
      <c r="Y647" s="283"/>
      <c r="Z647" s="283"/>
      <c r="AA647" s="283"/>
      <c r="AB647" s="283"/>
      <c r="AC647" s="283"/>
      <c r="AD647" s="283"/>
    </row>
    <row r="648" spans="1:30" ht="30">
      <c r="A648" s="381" t="s">
        <v>6257</v>
      </c>
      <c r="B648" s="260"/>
      <c r="C648" s="214" t="s">
        <v>7190</v>
      </c>
      <c r="D648" s="382">
        <v>43318</v>
      </c>
      <c r="E648" s="382" t="s">
        <v>6321</v>
      </c>
      <c r="F648" s="382">
        <v>43318</v>
      </c>
      <c r="G648" s="292">
        <v>2018</v>
      </c>
      <c r="H648" s="275" t="s">
        <v>6321</v>
      </c>
      <c r="I648" s="383"/>
      <c r="J648" s="383"/>
      <c r="K648" s="283"/>
      <c r="L648" s="283"/>
      <c r="M648" s="283"/>
      <c r="N648" s="283"/>
      <c r="O648" s="283"/>
      <c r="P648" s="283"/>
      <c r="Q648" s="283"/>
      <c r="R648" s="283"/>
      <c r="S648" s="283"/>
      <c r="T648" s="283"/>
      <c r="U648" s="283"/>
      <c r="V648" s="283"/>
      <c r="W648" s="283"/>
      <c r="X648" s="283"/>
      <c r="Y648" s="283"/>
      <c r="Z648" s="283"/>
      <c r="AA648" s="283"/>
      <c r="AB648" s="283"/>
      <c r="AC648" s="283"/>
      <c r="AD648" s="283"/>
    </row>
    <row r="649" spans="1:30" ht="30">
      <c r="A649" s="381" t="s">
        <v>6257</v>
      </c>
      <c r="B649" s="260"/>
      <c r="C649" s="214" t="s">
        <v>7191</v>
      </c>
      <c r="D649" s="382">
        <v>43315</v>
      </c>
      <c r="E649" s="382" t="s">
        <v>6321</v>
      </c>
      <c r="F649" s="382">
        <v>43315</v>
      </c>
      <c r="G649" s="292">
        <v>2018</v>
      </c>
      <c r="H649" s="275" t="s">
        <v>6321</v>
      </c>
      <c r="I649" s="383"/>
      <c r="J649" s="383"/>
      <c r="K649" s="283"/>
      <c r="L649" s="283"/>
      <c r="M649" s="283"/>
      <c r="N649" s="283"/>
      <c r="O649" s="283"/>
      <c r="P649" s="283"/>
      <c r="Q649" s="283"/>
      <c r="R649" s="283"/>
      <c r="S649" s="283"/>
      <c r="T649" s="283"/>
      <c r="U649" s="283"/>
      <c r="V649" s="283"/>
      <c r="W649" s="283"/>
      <c r="X649" s="283"/>
      <c r="Y649" s="283"/>
      <c r="Z649" s="283"/>
      <c r="AA649" s="283"/>
      <c r="AB649" s="283"/>
      <c r="AC649" s="283"/>
      <c r="AD649" s="283"/>
    </row>
    <row r="650" spans="1:30" ht="30">
      <c r="A650" s="381" t="s">
        <v>6257</v>
      </c>
      <c r="B650" s="260"/>
      <c r="C650" s="214" t="s">
        <v>7192</v>
      </c>
      <c r="D650" s="382">
        <v>43245</v>
      </c>
      <c r="E650" s="382" t="s">
        <v>6321</v>
      </c>
      <c r="F650" s="382">
        <v>43245</v>
      </c>
      <c r="G650" s="292">
        <v>2018</v>
      </c>
      <c r="H650" s="275" t="s">
        <v>6321</v>
      </c>
      <c r="I650" s="383"/>
      <c r="J650" s="383"/>
      <c r="K650" s="283"/>
      <c r="L650" s="283"/>
      <c r="M650" s="283"/>
      <c r="N650" s="283"/>
      <c r="O650" s="283"/>
      <c r="P650" s="283"/>
      <c r="Q650" s="283"/>
      <c r="R650" s="283"/>
      <c r="S650" s="283"/>
      <c r="T650" s="283"/>
      <c r="U650" s="283"/>
      <c r="V650" s="283"/>
      <c r="W650" s="283"/>
      <c r="X650" s="283"/>
      <c r="Y650" s="283"/>
      <c r="Z650" s="283"/>
      <c r="AA650" s="283"/>
      <c r="AB650" s="283"/>
      <c r="AC650" s="283"/>
      <c r="AD650" s="283"/>
    </row>
    <row r="651" spans="1:30">
      <c r="A651" s="381" t="s">
        <v>6257</v>
      </c>
      <c r="B651" s="260"/>
      <c r="C651" s="214" t="s">
        <v>6357</v>
      </c>
      <c r="D651" s="382">
        <v>43208</v>
      </c>
      <c r="E651" s="382" t="s">
        <v>6321</v>
      </c>
      <c r="F651" s="382">
        <v>43208</v>
      </c>
      <c r="G651" s="292">
        <v>2018</v>
      </c>
      <c r="H651" s="275" t="s">
        <v>6321</v>
      </c>
      <c r="I651" s="383"/>
      <c r="J651" s="383"/>
      <c r="K651" s="283"/>
      <c r="L651" s="283"/>
      <c r="M651" s="283"/>
      <c r="N651" s="283"/>
      <c r="O651" s="283"/>
      <c r="P651" s="283"/>
      <c r="Q651" s="283"/>
      <c r="R651" s="283"/>
      <c r="S651" s="283"/>
      <c r="T651" s="283"/>
      <c r="U651" s="283"/>
      <c r="V651" s="283"/>
      <c r="W651" s="283"/>
      <c r="X651" s="283"/>
      <c r="Y651" s="283"/>
      <c r="Z651" s="283"/>
      <c r="AA651" s="283"/>
      <c r="AB651" s="283"/>
      <c r="AC651" s="283"/>
      <c r="AD651" s="283"/>
    </row>
    <row r="652" spans="1:30" ht="30">
      <c r="A652" s="381" t="s">
        <v>6257</v>
      </c>
      <c r="B652" s="260"/>
      <c r="C652" s="214" t="s">
        <v>6361</v>
      </c>
      <c r="D652" s="382">
        <v>42905</v>
      </c>
      <c r="E652" s="382" t="s">
        <v>6321</v>
      </c>
      <c r="F652" s="382">
        <v>42905</v>
      </c>
      <c r="G652" s="292">
        <v>2017</v>
      </c>
      <c r="H652" s="275" t="s">
        <v>6321</v>
      </c>
      <c r="I652" s="383"/>
      <c r="J652" s="383"/>
      <c r="K652" s="283"/>
      <c r="L652" s="283"/>
      <c r="M652" s="283"/>
      <c r="N652" s="283"/>
      <c r="O652" s="283"/>
      <c r="P652" s="283"/>
      <c r="Q652" s="283"/>
      <c r="R652" s="283"/>
      <c r="S652" s="283"/>
      <c r="T652" s="283"/>
      <c r="U652" s="283"/>
      <c r="V652" s="283"/>
      <c r="W652" s="283"/>
      <c r="X652" s="283"/>
      <c r="Y652" s="283"/>
      <c r="Z652" s="283"/>
      <c r="AA652" s="283"/>
      <c r="AB652" s="283"/>
      <c r="AC652" s="283"/>
      <c r="AD652" s="283"/>
    </row>
    <row r="653" spans="1:30" ht="30">
      <c r="A653" s="381" t="s">
        <v>6257</v>
      </c>
      <c r="B653" s="260">
        <v>572</v>
      </c>
      <c r="C653" s="214" t="s">
        <v>6363</v>
      </c>
      <c r="D653" s="382"/>
      <c r="E653" s="382"/>
      <c r="F653" s="382" t="s">
        <v>7193</v>
      </c>
      <c r="G653" s="292">
        <v>2017</v>
      </c>
      <c r="H653" s="384" t="s">
        <v>6321</v>
      </c>
      <c r="I653" s="383"/>
      <c r="J653" s="383"/>
      <c r="K653" s="283"/>
      <c r="L653" s="283"/>
      <c r="M653" s="283"/>
      <c r="N653" s="283"/>
      <c r="O653" s="283"/>
      <c r="P653" s="283"/>
      <c r="Q653" s="283"/>
      <c r="R653" s="283"/>
      <c r="S653" s="283"/>
      <c r="T653" s="283"/>
      <c r="U653" s="283"/>
      <c r="V653" s="283"/>
      <c r="W653" s="283"/>
      <c r="X653" s="283"/>
      <c r="Y653" s="283"/>
      <c r="Z653" s="283"/>
      <c r="AA653" s="283"/>
      <c r="AB653" s="283"/>
      <c r="AC653" s="283"/>
      <c r="AD653" s="283"/>
    </row>
    <row r="654" spans="1:30">
      <c r="A654" s="381" t="s">
        <v>6257</v>
      </c>
      <c r="B654" s="260">
        <v>573</v>
      </c>
      <c r="C654" s="214" t="s">
        <v>7194</v>
      </c>
      <c r="D654" s="382"/>
      <c r="E654" s="382"/>
      <c r="F654" s="382" t="s">
        <v>7195</v>
      </c>
      <c r="G654" s="292">
        <v>2016</v>
      </c>
      <c r="H654" s="384" t="s">
        <v>6321</v>
      </c>
      <c r="I654" s="383"/>
      <c r="J654" s="383"/>
      <c r="K654" s="283"/>
      <c r="L654" s="283"/>
      <c r="M654" s="283"/>
      <c r="N654" s="283"/>
      <c r="O654" s="283"/>
      <c r="P654" s="283"/>
      <c r="Q654" s="283"/>
      <c r="R654" s="283"/>
      <c r="S654" s="283"/>
      <c r="T654" s="283"/>
      <c r="U654" s="283"/>
      <c r="V654" s="283"/>
      <c r="W654" s="283"/>
      <c r="X654" s="283"/>
      <c r="Y654" s="283"/>
      <c r="Z654" s="283"/>
      <c r="AA654" s="283"/>
      <c r="AB654" s="283"/>
      <c r="AC654" s="283"/>
      <c r="AD654" s="283"/>
    </row>
    <row r="655" spans="1:30" ht="30">
      <c r="A655" s="381" t="s">
        <v>6257</v>
      </c>
      <c r="B655" s="260">
        <v>574</v>
      </c>
      <c r="C655" s="214" t="s">
        <v>7196</v>
      </c>
      <c r="D655" s="382"/>
      <c r="E655" s="382"/>
      <c r="F655" s="382" t="s">
        <v>7197</v>
      </c>
      <c r="G655" s="292">
        <v>2016</v>
      </c>
      <c r="H655" s="384" t="s">
        <v>6321</v>
      </c>
      <c r="I655" s="383"/>
      <c r="J655" s="383"/>
      <c r="K655" s="283"/>
      <c r="L655" s="283"/>
      <c r="M655" s="283"/>
      <c r="N655" s="283"/>
      <c r="O655" s="283"/>
      <c r="P655" s="283"/>
      <c r="Q655" s="283"/>
      <c r="R655" s="283"/>
      <c r="S655" s="283"/>
      <c r="T655" s="283"/>
      <c r="U655" s="283"/>
      <c r="V655" s="283"/>
      <c r="W655" s="283"/>
      <c r="X655" s="283"/>
      <c r="Y655" s="283"/>
      <c r="Z655" s="283"/>
      <c r="AA655" s="283"/>
      <c r="AB655" s="283"/>
      <c r="AC655" s="283"/>
      <c r="AD655" s="283"/>
    </row>
    <row r="656" spans="1:30" ht="30">
      <c r="A656" s="381" t="s">
        <v>6257</v>
      </c>
      <c r="B656" s="260">
        <v>575</v>
      </c>
      <c r="C656" s="214" t="s">
        <v>6371</v>
      </c>
      <c r="D656" s="382"/>
      <c r="E656" s="382"/>
      <c r="F656" s="382" t="s">
        <v>7198</v>
      </c>
      <c r="G656" s="292">
        <v>2016</v>
      </c>
      <c r="H656" s="384" t="s">
        <v>6321</v>
      </c>
      <c r="I656" s="383"/>
      <c r="J656" s="383"/>
      <c r="K656" s="283"/>
      <c r="L656" s="283"/>
      <c r="M656" s="283"/>
      <c r="N656" s="283"/>
      <c r="O656" s="283"/>
      <c r="P656" s="283"/>
      <c r="Q656" s="283"/>
      <c r="R656" s="283"/>
      <c r="S656" s="283"/>
      <c r="T656" s="283"/>
      <c r="U656" s="283"/>
      <c r="V656" s="283"/>
      <c r="W656" s="283"/>
      <c r="X656" s="283"/>
      <c r="Y656" s="283"/>
      <c r="Z656" s="283"/>
      <c r="AA656" s="283"/>
      <c r="AB656" s="283"/>
      <c r="AC656" s="283"/>
      <c r="AD656" s="283"/>
    </row>
    <row r="657" spans="1:31">
      <c r="A657" s="381" t="s">
        <v>6257</v>
      </c>
      <c r="B657" s="260">
        <v>576</v>
      </c>
      <c r="C657" s="214" t="s">
        <v>6375</v>
      </c>
      <c r="D657" s="382"/>
      <c r="E657" s="382"/>
      <c r="F657" s="382" t="s">
        <v>7199</v>
      </c>
      <c r="G657" s="292">
        <v>2016</v>
      </c>
      <c r="H657" s="384" t="s">
        <v>6321</v>
      </c>
      <c r="I657" s="383"/>
      <c r="J657" s="383"/>
      <c r="K657" s="283"/>
      <c r="L657" s="283"/>
      <c r="M657" s="283"/>
      <c r="N657" s="283"/>
      <c r="O657" s="283"/>
      <c r="P657" s="283"/>
      <c r="Q657" s="283"/>
      <c r="R657" s="283"/>
      <c r="S657" s="283"/>
      <c r="T657" s="283"/>
      <c r="U657" s="283"/>
      <c r="V657" s="283"/>
      <c r="W657" s="283"/>
      <c r="X657" s="283"/>
      <c r="Y657" s="283"/>
      <c r="Z657" s="283"/>
      <c r="AA657" s="283"/>
      <c r="AB657" s="283"/>
      <c r="AC657" s="283"/>
      <c r="AD657" s="283"/>
    </row>
    <row r="658" spans="1:31" ht="30">
      <c r="A658" s="381" t="s">
        <v>6257</v>
      </c>
      <c r="B658" s="260">
        <v>577</v>
      </c>
      <c r="C658" s="214" t="s">
        <v>6381</v>
      </c>
      <c r="D658" s="382"/>
      <c r="E658" s="382"/>
      <c r="F658" s="382" t="s">
        <v>7200</v>
      </c>
      <c r="G658" s="292">
        <v>2016</v>
      </c>
      <c r="H658" s="384" t="s">
        <v>6321</v>
      </c>
      <c r="I658" s="383"/>
      <c r="J658" s="383"/>
      <c r="K658" s="283"/>
      <c r="L658" s="283"/>
      <c r="M658" s="283"/>
      <c r="N658" s="283"/>
      <c r="O658" s="283"/>
      <c r="P658" s="283"/>
      <c r="Q658" s="283"/>
      <c r="R658" s="283"/>
      <c r="S658" s="283"/>
      <c r="T658" s="283"/>
      <c r="U658" s="283"/>
      <c r="V658" s="283"/>
      <c r="W658" s="283"/>
      <c r="X658" s="283"/>
      <c r="Y658" s="283"/>
      <c r="Z658" s="283"/>
      <c r="AA658" s="283"/>
      <c r="AB658" s="283"/>
      <c r="AC658" s="283"/>
      <c r="AD658" s="283"/>
    </row>
    <row r="659" spans="1:31" ht="30">
      <c r="A659" s="381" t="s">
        <v>6257</v>
      </c>
      <c r="B659" s="260">
        <v>578</v>
      </c>
      <c r="C659" s="214" t="s">
        <v>6390</v>
      </c>
      <c r="D659" s="382"/>
      <c r="E659" s="382"/>
      <c r="F659" s="382" t="s">
        <v>7201</v>
      </c>
      <c r="G659" s="292">
        <v>2015</v>
      </c>
      <c r="H659" s="384" t="s">
        <v>6321</v>
      </c>
      <c r="I659" s="383"/>
      <c r="J659" s="383"/>
      <c r="K659" s="283"/>
      <c r="L659" s="283"/>
      <c r="M659" s="283"/>
      <c r="N659" s="283"/>
      <c r="O659" s="283"/>
      <c r="P659" s="283"/>
      <c r="Q659" s="283"/>
      <c r="R659" s="283"/>
      <c r="S659" s="283"/>
      <c r="T659" s="283"/>
      <c r="U659" s="283"/>
      <c r="V659" s="283"/>
      <c r="W659" s="283"/>
      <c r="X659" s="283"/>
      <c r="Y659" s="283"/>
      <c r="Z659" s="283"/>
      <c r="AA659" s="283"/>
      <c r="AB659" s="283"/>
      <c r="AC659" s="283"/>
      <c r="AD659" s="283"/>
    </row>
    <row r="660" spans="1:31" ht="30">
      <c r="A660" s="381" t="s">
        <v>6257</v>
      </c>
      <c r="B660" s="260">
        <v>579</v>
      </c>
      <c r="C660" s="214" t="s">
        <v>6396</v>
      </c>
      <c r="D660" s="382"/>
      <c r="E660" s="382"/>
      <c r="F660" s="382" t="s">
        <v>7202</v>
      </c>
      <c r="G660" s="292">
        <v>2015</v>
      </c>
      <c r="H660" s="384" t="s">
        <v>6321</v>
      </c>
      <c r="I660" s="383"/>
      <c r="J660" s="383"/>
      <c r="K660" s="283"/>
      <c r="L660" s="283"/>
      <c r="M660" s="283"/>
      <c r="N660" s="283"/>
      <c r="O660" s="283"/>
      <c r="P660" s="283"/>
      <c r="Q660" s="283"/>
      <c r="R660" s="283"/>
      <c r="S660" s="283"/>
      <c r="T660" s="283"/>
      <c r="U660" s="283"/>
      <c r="V660" s="283"/>
      <c r="W660" s="283"/>
      <c r="X660" s="283"/>
      <c r="Y660" s="283"/>
      <c r="Z660" s="283"/>
      <c r="AA660" s="283"/>
      <c r="AB660" s="283"/>
      <c r="AC660" s="283"/>
      <c r="AD660" s="283"/>
    </row>
    <row r="661" spans="1:31">
      <c r="A661" s="381" t="s">
        <v>6257</v>
      </c>
      <c r="B661" s="260">
        <v>580</v>
      </c>
      <c r="C661" s="214" t="s">
        <v>7203</v>
      </c>
      <c r="D661" s="382"/>
      <c r="E661" s="382"/>
      <c r="F661" s="382" t="s">
        <v>7204</v>
      </c>
      <c r="G661" s="292">
        <v>2014</v>
      </c>
      <c r="H661" s="384" t="s">
        <v>6321</v>
      </c>
      <c r="I661" s="383"/>
      <c r="J661" s="383"/>
      <c r="K661" s="283"/>
      <c r="L661" s="283"/>
      <c r="M661" s="283"/>
      <c r="N661" s="283"/>
      <c r="O661" s="283"/>
      <c r="P661" s="283"/>
      <c r="Q661" s="283"/>
      <c r="R661" s="283"/>
      <c r="S661" s="283"/>
      <c r="T661" s="283"/>
      <c r="U661" s="283"/>
      <c r="V661" s="283"/>
      <c r="W661" s="283"/>
      <c r="X661" s="283"/>
      <c r="Y661" s="283"/>
      <c r="Z661" s="283"/>
      <c r="AA661" s="283"/>
      <c r="AB661" s="283"/>
      <c r="AC661" s="283"/>
      <c r="AD661" s="283"/>
    </row>
    <row r="662" spans="1:31">
      <c r="A662" s="381" t="s">
        <v>6257</v>
      </c>
      <c r="B662" s="260">
        <v>581</v>
      </c>
      <c r="C662" s="214" t="s">
        <v>7205</v>
      </c>
      <c r="D662" s="382"/>
      <c r="E662" s="382"/>
      <c r="F662" s="382" t="s">
        <v>7206</v>
      </c>
      <c r="G662" s="292">
        <v>2014</v>
      </c>
      <c r="H662" s="384" t="s">
        <v>6321</v>
      </c>
      <c r="I662" s="383"/>
      <c r="J662" s="383"/>
      <c r="K662" s="283"/>
      <c r="L662" s="283"/>
      <c r="M662" s="283"/>
      <c r="N662" s="283"/>
      <c r="O662" s="283"/>
      <c r="P662" s="283"/>
      <c r="Q662" s="283"/>
      <c r="R662" s="283"/>
      <c r="S662" s="283"/>
      <c r="T662" s="283"/>
      <c r="U662" s="283"/>
      <c r="V662" s="283"/>
      <c r="W662" s="283"/>
      <c r="X662" s="283"/>
      <c r="Y662" s="283"/>
      <c r="Z662" s="283"/>
      <c r="AA662" s="283"/>
      <c r="AB662" s="283"/>
      <c r="AC662" s="283"/>
      <c r="AD662" s="283"/>
    </row>
    <row r="663" spans="1:31">
      <c r="A663" s="381" t="s">
        <v>6257</v>
      </c>
      <c r="B663" s="260">
        <v>582</v>
      </c>
      <c r="C663" s="214" t="s">
        <v>7207</v>
      </c>
      <c r="D663" s="382"/>
      <c r="E663" s="382"/>
      <c r="F663" s="382" t="s">
        <v>7208</v>
      </c>
      <c r="G663" s="292">
        <v>2014</v>
      </c>
      <c r="H663" s="384" t="s">
        <v>6433</v>
      </c>
      <c r="I663" s="383"/>
      <c r="J663" s="383"/>
      <c r="K663" s="283"/>
      <c r="L663" s="283"/>
      <c r="M663" s="283"/>
      <c r="N663" s="283"/>
      <c r="O663" s="283"/>
      <c r="P663" s="283"/>
      <c r="Q663" s="283"/>
      <c r="R663" s="283"/>
      <c r="S663" s="283"/>
      <c r="T663" s="283"/>
      <c r="U663" s="283"/>
      <c r="V663" s="283"/>
      <c r="W663" s="283"/>
      <c r="X663" s="283"/>
      <c r="Y663" s="283"/>
      <c r="Z663" s="283"/>
      <c r="AA663" s="283"/>
      <c r="AB663" s="283"/>
      <c r="AC663" s="283"/>
      <c r="AD663" s="283"/>
    </row>
    <row r="664" spans="1:31">
      <c r="A664" s="381" t="s">
        <v>6257</v>
      </c>
      <c r="B664" s="260">
        <v>583</v>
      </c>
      <c r="C664" s="214" t="s">
        <v>7209</v>
      </c>
      <c r="D664" s="382"/>
      <c r="E664" s="382"/>
      <c r="F664" s="382" t="s">
        <v>7210</v>
      </c>
      <c r="G664" s="292">
        <v>2014</v>
      </c>
      <c r="H664" s="384" t="s">
        <v>6321</v>
      </c>
      <c r="I664" s="383"/>
      <c r="J664" s="383"/>
      <c r="K664" s="283"/>
      <c r="L664" s="283"/>
      <c r="M664" s="283"/>
      <c r="N664" s="283"/>
      <c r="O664" s="283"/>
      <c r="P664" s="283"/>
      <c r="Q664" s="283"/>
      <c r="R664" s="283"/>
      <c r="S664" s="283"/>
      <c r="T664" s="283"/>
      <c r="U664" s="283"/>
      <c r="V664" s="283"/>
      <c r="W664" s="283"/>
      <c r="X664" s="283"/>
      <c r="Y664" s="283"/>
      <c r="Z664" s="283"/>
      <c r="AA664" s="283"/>
      <c r="AB664" s="283"/>
      <c r="AC664" s="283"/>
      <c r="AD664" s="283"/>
    </row>
    <row r="665" spans="1:31">
      <c r="A665" s="381" t="s">
        <v>6257</v>
      </c>
      <c r="B665" s="260">
        <v>584</v>
      </c>
      <c r="C665" s="214" t="s">
        <v>7211</v>
      </c>
      <c r="D665" s="382"/>
      <c r="E665" s="382"/>
      <c r="F665" s="382" t="s">
        <v>7212</v>
      </c>
      <c r="G665" s="292">
        <v>2014</v>
      </c>
      <c r="H665" s="384" t="s">
        <v>6433</v>
      </c>
      <c r="I665" s="383"/>
      <c r="J665" s="383"/>
      <c r="K665" s="283"/>
      <c r="L665" s="283"/>
      <c r="M665" s="283"/>
      <c r="N665" s="283"/>
      <c r="O665" s="283"/>
      <c r="P665" s="283"/>
      <c r="Q665" s="283"/>
      <c r="R665" s="283"/>
      <c r="S665" s="283"/>
      <c r="T665" s="283"/>
      <c r="U665" s="283"/>
      <c r="V665" s="283"/>
      <c r="W665" s="283"/>
      <c r="X665" s="283"/>
      <c r="Y665" s="283"/>
      <c r="Z665" s="283"/>
      <c r="AA665" s="283"/>
      <c r="AB665" s="283"/>
      <c r="AC665" s="283"/>
      <c r="AD665" s="283"/>
    </row>
    <row r="666" spans="1:31">
      <c r="A666" s="381" t="s">
        <v>6257</v>
      </c>
      <c r="B666" s="260">
        <v>585</v>
      </c>
      <c r="C666" s="214" t="s">
        <v>6597</v>
      </c>
      <c r="D666" s="382"/>
      <c r="E666" s="382"/>
      <c r="F666" s="382" t="s">
        <v>7213</v>
      </c>
      <c r="G666" s="292">
        <v>2014</v>
      </c>
      <c r="H666" s="384" t="s">
        <v>6433</v>
      </c>
      <c r="I666" s="383"/>
      <c r="J666" s="383"/>
      <c r="K666" s="283"/>
      <c r="L666" s="283"/>
      <c r="M666" s="283"/>
      <c r="N666" s="283"/>
      <c r="O666" s="283"/>
      <c r="P666" s="283"/>
      <c r="Q666" s="283"/>
      <c r="R666" s="283"/>
      <c r="S666" s="283"/>
      <c r="T666" s="283"/>
      <c r="U666" s="283"/>
      <c r="V666" s="283"/>
      <c r="W666" s="283"/>
      <c r="X666" s="283"/>
      <c r="Y666" s="283"/>
      <c r="Z666" s="283"/>
      <c r="AA666" s="283"/>
      <c r="AB666" s="283"/>
      <c r="AC666" s="283"/>
      <c r="AD666" s="283"/>
    </row>
    <row r="667" spans="1:31">
      <c r="A667" s="381" t="s">
        <v>6257</v>
      </c>
      <c r="B667" s="260">
        <v>586</v>
      </c>
      <c r="C667" s="214" t="s">
        <v>7214</v>
      </c>
      <c r="D667" s="382"/>
      <c r="E667" s="382"/>
      <c r="F667" s="382" t="s">
        <v>7215</v>
      </c>
      <c r="G667" s="292">
        <v>2013</v>
      </c>
      <c r="H667" s="384" t="s">
        <v>6321</v>
      </c>
      <c r="I667" s="383"/>
      <c r="J667" s="383"/>
      <c r="K667" s="283"/>
      <c r="L667" s="283"/>
      <c r="M667" s="283"/>
      <c r="N667" s="283"/>
      <c r="O667" s="283"/>
      <c r="P667" s="283"/>
      <c r="Q667" s="283"/>
      <c r="R667" s="283"/>
      <c r="S667" s="283"/>
      <c r="T667" s="283"/>
      <c r="U667" s="283"/>
      <c r="V667" s="283"/>
      <c r="W667" s="283"/>
      <c r="X667" s="283"/>
      <c r="Y667" s="283"/>
      <c r="Z667" s="283"/>
      <c r="AA667" s="283"/>
      <c r="AB667" s="283"/>
      <c r="AC667" s="283"/>
      <c r="AD667" s="283"/>
    </row>
    <row r="668" spans="1:31" ht="15.75" customHeight="1">
      <c r="A668" s="197" t="s">
        <v>5412</v>
      </c>
      <c r="B668" s="255">
        <v>588</v>
      </c>
      <c r="C668" s="199" t="s">
        <v>7216</v>
      </c>
      <c r="D668" s="224"/>
      <c r="E668" s="224"/>
      <c r="F668" s="224" t="s">
        <v>7217</v>
      </c>
      <c r="G668" s="226">
        <v>2017</v>
      </c>
      <c r="H668" s="268" t="s">
        <v>6321</v>
      </c>
      <c r="I668" s="269"/>
      <c r="J668" s="269"/>
      <c r="K668" s="264"/>
      <c r="L668" s="264"/>
      <c r="M668" s="264"/>
      <c r="N668" s="264"/>
      <c r="O668" s="264"/>
      <c r="P668" s="264"/>
      <c r="Q668" s="264"/>
      <c r="R668" s="264"/>
      <c r="S668" s="264"/>
      <c r="T668" s="264"/>
      <c r="U668" s="264"/>
      <c r="V668" s="264"/>
      <c r="W668" s="264"/>
      <c r="X668" s="264"/>
      <c r="Y668" s="264"/>
      <c r="Z668" s="264"/>
      <c r="AA668" s="264"/>
      <c r="AB668" s="264"/>
      <c r="AC668" s="264"/>
      <c r="AD668" s="264"/>
      <c r="AE668" s="265"/>
    </row>
    <row r="669" spans="1:31" ht="15.75" customHeight="1">
      <c r="A669" s="197" t="s">
        <v>5412</v>
      </c>
      <c r="B669" s="270">
        <v>589</v>
      </c>
      <c r="C669" s="205" t="s">
        <v>7218</v>
      </c>
      <c r="D669" s="209"/>
      <c r="E669" s="209"/>
      <c r="F669" s="209" t="s">
        <v>7219</v>
      </c>
      <c r="G669" s="221">
        <v>2013</v>
      </c>
      <c r="H669" s="271" t="s">
        <v>6321</v>
      </c>
      <c r="I669" s="272"/>
      <c r="J669" s="272"/>
    </row>
    <row r="670" spans="1:31" ht="15.75" customHeight="1">
      <c r="A670" s="197" t="s">
        <v>5412</v>
      </c>
      <c r="B670" s="270">
        <v>590</v>
      </c>
      <c r="C670" s="205" t="s">
        <v>7220</v>
      </c>
      <c r="D670" s="209"/>
      <c r="E670" s="209"/>
      <c r="F670" s="209" t="s">
        <v>7221</v>
      </c>
      <c r="G670" s="221">
        <v>2013</v>
      </c>
      <c r="H670" s="271" t="s">
        <v>6321</v>
      </c>
      <c r="I670" s="272"/>
      <c r="J670" s="272"/>
    </row>
    <row r="671" spans="1:31" ht="15.75" customHeight="1">
      <c r="A671" s="197" t="s">
        <v>5412</v>
      </c>
      <c r="B671" s="270">
        <v>591</v>
      </c>
      <c r="C671" s="205" t="s">
        <v>7222</v>
      </c>
      <c r="D671" s="209"/>
      <c r="E671" s="209"/>
      <c r="F671" s="209" t="s">
        <v>7223</v>
      </c>
      <c r="G671" s="221">
        <v>2013</v>
      </c>
      <c r="H671" s="271" t="s">
        <v>6321</v>
      </c>
      <c r="I671" s="272"/>
      <c r="J671" s="272"/>
    </row>
    <row r="672" spans="1:31" ht="15.75" customHeight="1">
      <c r="A672" s="197" t="s">
        <v>5412</v>
      </c>
      <c r="B672" s="270">
        <v>592</v>
      </c>
      <c r="C672" s="205" t="s">
        <v>7224</v>
      </c>
      <c r="D672" s="209"/>
      <c r="E672" s="209"/>
      <c r="F672" s="209" t="s">
        <v>7225</v>
      </c>
      <c r="G672" s="221">
        <v>2013</v>
      </c>
      <c r="H672" s="271" t="s">
        <v>6321</v>
      </c>
      <c r="I672" s="272"/>
      <c r="J672" s="272"/>
    </row>
    <row r="673" spans="1:10" ht="15.75" customHeight="1">
      <c r="A673" s="197" t="s">
        <v>5412</v>
      </c>
      <c r="B673" s="270">
        <v>593</v>
      </c>
      <c r="C673" s="205" t="s">
        <v>7226</v>
      </c>
      <c r="D673" s="209"/>
      <c r="E673" s="209"/>
      <c r="F673" s="209" t="s">
        <v>7227</v>
      </c>
      <c r="G673" s="221">
        <v>2013</v>
      </c>
      <c r="H673" s="271" t="s">
        <v>6321</v>
      </c>
      <c r="I673" s="272"/>
      <c r="J673" s="272"/>
    </row>
    <row r="674" spans="1:10" ht="15.75" customHeight="1">
      <c r="A674" s="197" t="s">
        <v>5412</v>
      </c>
      <c r="B674" s="270">
        <v>594</v>
      </c>
      <c r="C674" s="205" t="s">
        <v>7228</v>
      </c>
      <c r="D674" s="209"/>
      <c r="E674" s="209"/>
      <c r="F674" s="209" t="s">
        <v>7229</v>
      </c>
      <c r="G674" s="221">
        <v>2013</v>
      </c>
      <c r="H674" s="271" t="s">
        <v>6433</v>
      </c>
      <c r="I674" s="272"/>
      <c r="J674" s="272"/>
    </row>
    <row r="675" spans="1:10" ht="15.75" customHeight="1">
      <c r="A675" s="197" t="s">
        <v>5412</v>
      </c>
      <c r="B675" s="270">
        <v>595</v>
      </c>
      <c r="C675" s="205" t="s">
        <v>7230</v>
      </c>
      <c r="D675" s="209"/>
      <c r="E675" s="209"/>
      <c r="F675" s="209" t="s">
        <v>7231</v>
      </c>
      <c r="G675" s="221">
        <v>2013</v>
      </c>
      <c r="H675" s="271" t="s">
        <v>6433</v>
      </c>
      <c r="I675" s="272"/>
      <c r="J675" s="272"/>
    </row>
    <row r="676" spans="1:10" ht="15.75" customHeight="1">
      <c r="A676" s="197" t="s">
        <v>5412</v>
      </c>
      <c r="B676" s="270">
        <v>596</v>
      </c>
      <c r="C676" s="205" t="s">
        <v>7232</v>
      </c>
      <c r="D676" s="209"/>
      <c r="E676" s="209"/>
      <c r="F676" s="209" t="s">
        <v>7233</v>
      </c>
      <c r="G676" s="221">
        <v>2013</v>
      </c>
      <c r="H676" s="271" t="s">
        <v>6433</v>
      </c>
      <c r="I676" s="272"/>
      <c r="J676" s="272"/>
    </row>
    <row r="677" spans="1:10" ht="15.75" customHeight="1">
      <c r="A677" s="197" t="s">
        <v>5412</v>
      </c>
      <c r="B677" s="270">
        <v>597</v>
      </c>
      <c r="C677" s="205" t="s">
        <v>7234</v>
      </c>
      <c r="D677" s="209"/>
      <c r="E677" s="209"/>
      <c r="F677" s="209" t="s">
        <v>7235</v>
      </c>
      <c r="G677" s="221">
        <v>2013</v>
      </c>
      <c r="H677" s="271" t="s">
        <v>6321</v>
      </c>
      <c r="I677" s="272"/>
      <c r="J677" s="272"/>
    </row>
    <row r="678" spans="1:10" ht="15.75" customHeight="1">
      <c r="A678" s="197" t="s">
        <v>5412</v>
      </c>
      <c r="B678" s="270">
        <v>598</v>
      </c>
      <c r="C678" s="205" t="s">
        <v>7236</v>
      </c>
      <c r="D678" s="209"/>
      <c r="E678" s="209"/>
      <c r="F678" s="209" t="s">
        <v>7237</v>
      </c>
      <c r="G678" s="221">
        <v>2013</v>
      </c>
      <c r="H678" s="271" t="s">
        <v>6321</v>
      </c>
      <c r="I678" s="272"/>
      <c r="J678" s="272"/>
    </row>
    <row r="679" spans="1:10" ht="15.75" customHeight="1">
      <c r="A679" s="197" t="s">
        <v>5412</v>
      </c>
      <c r="B679" s="270">
        <v>599</v>
      </c>
      <c r="C679" s="205" t="s">
        <v>7238</v>
      </c>
      <c r="D679" s="209"/>
      <c r="E679" s="209"/>
      <c r="F679" s="209" t="s">
        <v>7239</v>
      </c>
      <c r="G679" s="221">
        <v>2013</v>
      </c>
      <c r="H679" s="271" t="s">
        <v>6321</v>
      </c>
      <c r="I679" s="272"/>
      <c r="J679" s="272"/>
    </row>
    <row r="680" spans="1:10" ht="15.75" customHeight="1">
      <c r="A680" s="197" t="s">
        <v>5412</v>
      </c>
      <c r="B680" s="270">
        <v>600</v>
      </c>
      <c r="C680" s="205" t="s">
        <v>7240</v>
      </c>
      <c r="D680" s="209"/>
      <c r="E680" s="209"/>
      <c r="F680" s="209">
        <v>41598</v>
      </c>
      <c r="G680" s="221">
        <v>2013</v>
      </c>
      <c r="H680" s="271" t="s">
        <v>6433</v>
      </c>
      <c r="I680" s="272"/>
      <c r="J680" s="272"/>
    </row>
    <row r="681" spans="1:10" ht="15.75" customHeight="1">
      <c r="A681" s="197" t="s">
        <v>5412</v>
      </c>
      <c r="B681" s="270">
        <v>601</v>
      </c>
      <c r="C681" s="205" t="s">
        <v>7241</v>
      </c>
      <c r="D681" s="209"/>
      <c r="E681" s="209"/>
      <c r="F681" s="209" t="s">
        <v>7242</v>
      </c>
      <c r="G681" s="221">
        <v>2014</v>
      </c>
      <c r="H681" s="271" t="s">
        <v>6321</v>
      </c>
      <c r="I681" s="272"/>
      <c r="J681" s="272"/>
    </row>
    <row r="682" spans="1:10" ht="15.75" customHeight="1">
      <c r="A682" s="197" t="s">
        <v>5412</v>
      </c>
      <c r="B682" s="270">
        <v>602</v>
      </c>
      <c r="C682" s="205" t="s">
        <v>7243</v>
      </c>
      <c r="D682" s="209"/>
      <c r="E682" s="209"/>
      <c r="F682" s="209" t="s">
        <v>7244</v>
      </c>
      <c r="G682" s="221">
        <v>2014</v>
      </c>
      <c r="H682" s="271" t="s">
        <v>6321</v>
      </c>
      <c r="I682" s="272"/>
      <c r="J682" s="272"/>
    </row>
    <row r="683" spans="1:10" ht="15.75" customHeight="1">
      <c r="A683" s="197" t="s">
        <v>5412</v>
      </c>
      <c r="B683" s="270">
        <v>603</v>
      </c>
      <c r="C683" s="205" t="s">
        <v>7245</v>
      </c>
      <c r="D683" s="209"/>
      <c r="E683" s="209"/>
      <c r="F683" s="209" t="s">
        <v>7246</v>
      </c>
      <c r="G683" s="221">
        <v>2014</v>
      </c>
      <c r="H683" s="271" t="s">
        <v>6321</v>
      </c>
      <c r="I683" s="272"/>
      <c r="J683" s="272"/>
    </row>
    <row r="684" spans="1:10" ht="15.75" customHeight="1">
      <c r="A684" s="197" t="s">
        <v>5412</v>
      </c>
      <c r="B684" s="270">
        <v>604</v>
      </c>
      <c r="C684" s="205" t="s">
        <v>7247</v>
      </c>
      <c r="D684" s="209"/>
      <c r="E684" s="209"/>
      <c r="F684" s="209" t="s">
        <v>7248</v>
      </c>
      <c r="G684" s="221">
        <v>2014</v>
      </c>
      <c r="H684" s="271" t="s">
        <v>6321</v>
      </c>
      <c r="I684" s="272"/>
      <c r="J684" s="272"/>
    </row>
    <row r="685" spans="1:10" ht="15.75" customHeight="1">
      <c r="A685" s="197" t="s">
        <v>5412</v>
      </c>
      <c r="B685" s="270">
        <v>605</v>
      </c>
      <c r="C685" s="205" t="s">
        <v>7249</v>
      </c>
      <c r="D685" s="209"/>
      <c r="E685" s="209"/>
      <c r="F685" s="209" t="s">
        <v>7250</v>
      </c>
      <c r="G685" s="221">
        <v>2014</v>
      </c>
      <c r="H685" s="271" t="s">
        <v>6321</v>
      </c>
      <c r="I685" s="272"/>
      <c r="J685" s="272"/>
    </row>
    <row r="686" spans="1:10" ht="15.75" customHeight="1">
      <c r="A686" s="197" t="s">
        <v>5412</v>
      </c>
      <c r="B686" s="270">
        <v>606</v>
      </c>
      <c r="C686" s="205" t="s">
        <v>7251</v>
      </c>
      <c r="D686" s="209"/>
      <c r="E686" s="209"/>
      <c r="F686" s="209">
        <v>41962</v>
      </c>
      <c r="G686" s="221">
        <v>2014</v>
      </c>
      <c r="H686" s="271" t="s">
        <v>6433</v>
      </c>
      <c r="I686" s="272"/>
      <c r="J686" s="272"/>
    </row>
    <row r="687" spans="1:10" ht="15.75" customHeight="1">
      <c r="A687" s="197" t="s">
        <v>5412</v>
      </c>
      <c r="B687" s="270">
        <v>607</v>
      </c>
      <c r="C687" s="205" t="s">
        <v>7252</v>
      </c>
      <c r="D687" s="209"/>
      <c r="E687" s="209"/>
      <c r="F687" s="209" t="s">
        <v>7253</v>
      </c>
      <c r="G687" s="221">
        <v>2014</v>
      </c>
      <c r="H687" s="271" t="s">
        <v>6433</v>
      </c>
      <c r="I687" s="272"/>
      <c r="J687" s="272"/>
    </row>
    <row r="688" spans="1:10" ht="15.75" customHeight="1">
      <c r="A688" s="197" t="s">
        <v>5412</v>
      </c>
      <c r="B688" s="270">
        <v>608</v>
      </c>
      <c r="C688" s="205" t="s">
        <v>7254</v>
      </c>
      <c r="D688" s="209"/>
      <c r="E688" s="209"/>
      <c r="F688" s="209" t="s">
        <v>7255</v>
      </c>
      <c r="G688" s="221">
        <v>2014</v>
      </c>
      <c r="H688" s="271" t="s">
        <v>6321</v>
      </c>
      <c r="I688" s="272"/>
      <c r="J688" s="272"/>
    </row>
    <row r="689" spans="1:10" ht="15.75" customHeight="1">
      <c r="A689" s="197" t="s">
        <v>5412</v>
      </c>
      <c r="B689" s="270">
        <v>609</v>
      </c>
      <c r="C689" s="205" t="s">
        <v>7256</v>
      </c>
      <c r="D689" s="209"/>
      <c r="E689" s="209"/>
      <c r="F689" s="209" t="s">
        <v>7257</v>
      </c>
      <c r="G689" s="221">
        <v>2015</v>
      </c>
      <c r="H689" s="271" t="s">
        <v>6321</v>
      </c>
      <c r="I689" s="272"/>
      <c r="J689" s="272"/>
    </row>
    <row r="690" spans="1:10" ht="15.75" customHeight="1">
      <c r="A690" s="197" t="s">
        <v>5412</v>
      </c>
      <c r="B690" s="270">
        <v>610</v>
      </c>
      <c r="C690" s="205" t="s">
        <v>7258</v>
      </c>
      <c r="D690" s="209"/>
      <c r="E690" s="209"/>
      <c r="F690" s="209" t="s">
        <v>7259</v>
      </c>
      <c r="G690" s="221">
        <v>2015</v>
      </c>
      <c r="H690" s="271" t="s">
        <v>6321</v>
      </c>
      <c r="I690" s="272"/>
      <c r="J690" s="272"/>
    </row>
    <row r="691" spans="1:10" ht="15.75" customHeight="1">
      <c r="A691" s="197" t="s">
        <v>5412</v>
      </c>
      <c r="B691" s="270">
        <v>611</v>
      </c>
      <c r="C691" s="205" t="s">
        <v>7260</v>
      </c>
      <c r="D691" s="209"/>
      <c r="E691" s="209"/>
      <c r="F691" s="209" t="s">
        <v>7261</v>
      </c>
      <c r="G691" s="221">
        <v>2015</v>
      </c>
      <c r="H691" s="271" t="s">
        <v>6321</v>
      </c>
      <c r="I691" s="272"/>
      <c r="J691" s="272"/>
    </row>
    <row r="692" spans="1:10" ht="15.75" customHeight="1">
      <c r="A692" s="197" t="s">
        <v>5412</v>
      </c>
      <c r="B692" s="270">
        <v>612</v>
      </c>
      <c r="C692" s="205" t="s">
        <v>7262</v>
      </c>
      <c r="D692" s="209"/>
      <c r="E692" s="209"/>
      <c r="F692" s="209" t="s">
        <v>7263</v>
      </c>
      <c r="G692" s="221">
        <v>2015</v>
      </c>
      <c r="H692" s="271" t="s">
        <v>6321</v>
      </c>
      <c r="I692" s="272"/>
      <c r="J692" s="272"/>
    </row>
    <row r="693" spans="1:10" ht="15.75" customHeight="1">
      <c r="A693" s="197" t="s">
        <v>5412</v>
      </c>
      <c r="B693" s="270">
        <v>613</v>
      </c>
      <c r="C693" s="205" t="s">
        <v>7264</v>
      </c>
      <c r="D693" s="209"/>
      <c r="E693" s="209"/>
      <c r="F693" s="209" t="s">
        <v>7265</v>
      </c>
      <c r="G693" s="221">
        <v>2015</v>
      </c>
      <c r="H693" s="271" t="s">
        <v>6433</v>
      </c>
      <c r="I693" s="272"/>
      <c r="J693" s="272"/>
    </row>
    <row r="694" spans="1:10" ht="15.75" customHeight="1">
      <c r="A694" s="197" t="s">
        <v>5412</v>
      </c>
      <c r="B694" s="270">
        <v>614</v>
      </c>
      <c r="C694" s="205" t="s">
        <v>7266</v>
      </c>
      <c r="D694" s="209"/>
      <c r="E694" s="209"/>
      <c r="F694" s="209" t="s">
        <v>7267</v>
      </c>
      <c r="G694" s="221">
        <v>2015</v>
      </c>
      <c r="H694" s="271" t="s">
        <v>6433</v>
      </c>
      <c r="I694" s="272"/>
      <c r="J694" s="272"/>
    </row>
    <row r="695" spans="1:10" ht="15.75" customHeight="1">
      <c r="A695" s="197" t="s">
        <v>5412</v>
      </c>
      <c r="B695" s="270">
        <v>615</v>
      </c>
      <c r="C695" s="205" t="s">
        <v>7268</v>
      </c>
      <c r="D695" s="209"/>
      <c r="E695" s="209"/>
      <c r="F695" s="209">
        <v>42230</v>
      </c>
      <c r="G695" s="221">
        <v>2015</v>
      </c>
      <c r="H695" s="271" t="s">
        <v>6433</v>
      </c>
      <c r="I695" s="272"/>
      <c r="J695" s="272"/>
    </row>
    <row r="696" spans="1:10" ht="15.75" customHeight="1">
      <c r="A696" s="197" t="s">
        <v>5412</v>
      </c>
      <c r="B696" s="270">
        <v>616</v>
      </c>
      <c r="C696" s="205" t="s">
        <v>7269</v>
      </c>
      <c r="D696" s="209"/>
      <c r="E696" s="209"/>
      <c r="F696" s="209" t="s">
        <v>7270</v>
      </c>
      <c r="G696" s="221">
        <v>2015</v>
      </c>
      <c r="H696" s="271" t="s">
        <v>6433</v>
      </c>
      <c r="I696" s="272"/>
      <c r="J696" s="272"/>
    </row>
    <row r="697" spans="1:10" ht="15.75" customHeight="1">
      <c r="A697" s="197" t="s">
        <v>5412</v>
      </c>
      <c r="B697" s="270">
        <v>617</v>
      </c>
      <c r="C697" s="205" t="s">
        <v>7271</v>
      </c>
      <c r="D697" s="209"/>
      <c r="E697" s="209"/>
      <c r="F697" s="209" t="s">
        <v>7272</v>
      </c>
      <c r="G697" s="221">
        <v>2015</v>
      </c>
      <c r="H697" s="271" t="s">
        <v>6321</v>
      </c>
      <c r="I697" s="272"/>
      <c r="J697" s="272"/>
    </row>
    <row r="698" spans="1:10" ht="15.75" customHeight="1">
      <c r="A698" s="197" t="s">
        <v>5412</v>
      </c>
      <c r="B698" s="270">
        <v>618</v>
      </c>
      <c r="C698" s="205" t="s">
        <v>7273</v>
      </c>
      <c r="D698" s="209"/>
      <c r="E698" s="209"/>
      <c r="F698" s="209">
        <v>42326</v>
      </c>
      <c r="G698" s="221">
        <v>2015</v>
      </c>
      <c r="H698" s="271" t="s">
        <v>6433</v>
      </c>
      <c r="I698" s="272"/>
      <c r="J698" s="272"/>
    </row>
    <row r="699" spans="1:10" ht="15.75" customHeight="1">
      <c r="A699" s="197" t="s">
        <v>5412</v>
      </c>
      <c r="B699" s="270">
        <v>619</v>
      </c>
      <c r="C699" s="205" t="s">
        <v>7274</v>
      </c>
      <c r="D699" s="209"/>
      <c r="E699" s="209"/>
      <c r="F699" s="209" t="s">
        <v>7275</v>
      </c>
      <c r="G699" s="221">
        <v>2015</v>
      </c>
      <c r="H699" s="271" t="s">
        <v>6433</v>
      </c>
      <c r="I699" s="272"/>
      <c r="J699" s="272"/>
    </row>
    <row r="700" spans="1:10" ht="15.75" customHeight="1">
      <c r="A700" s="197" t="s">
        <v>5412</v>
      </c>
      <c r="B700" s="270">
        <v>620</v>
      </c>
      <c r="C700" s="205" t="s">
        <v>7276</v>
      </c>
      <c r="D700" s="209"/>
      <c r="E700" s="209"/>
      <c r="F700" s="209" t="s">
        <v>7277</v>
      </c>
      <c r="G700" s="221">
        <v>2016</v>
      </c>
      <c r="H700" s="271" t="s">
        <v>6321</v>
      </c>
      <c r="I700" s="272"/>
      <c r="J700" s="272"/>
    </row>
    <row r="701" spans="1:10" ht="15.75" customHeight="1">
      <c r="A701" s="197" t="s">
        <v>5412</v>
      </c>
      <c r="B701" s="270">
        <v>621</v>
      </c>
      <c r="C701" s="205" t="s">
        <v>7278</v>
      </c>
      <c r="D701" s="209"/>
      <c r="E701" s="209"/>
      <c r="F701" s="209" t="s">
        <v>7279</v>
      </c>
      <c r="G701" s="221">
        <v>2016</v>
      </c>
      <c r="H701" s="271" t="s">
        <v>6321</v>
      </c>
      <c r="I701" s="272"/>
      <c r="J701" s="272"/>
    </row>
    <row r="702" spans="1:10" ht="15.75" customHeight="1">
      <c r="A702" s="197" t="s">
        <v>5412</v>
      </c>
      <c r="B702" s="270">
        <v>622</v>
      </c>
      <c r="C702" s="205" t="s">
        <v>7280</v>
      </c>
      <c r="D702" s="209"/>
      <c r="E702" s="209"/>
      <c r="F702" s="209" t="s">
        <v>7281</v>
      </c>
      <c r="G702" s="221">
        <v>2016</v>
      </c>
      <c r="H702" s="271" t="s">
        <v>6321</v>
      </c>
      <c r="I702" s="272"/>
      <c r="J702" s="272"/>
    </row>
    <row r="703" spans="1:10" ht="15.75" customHeight="1">
      <c r="A703" s="197" t="s">
        <v>5412</v>
      </c>
      <c r="B703" s="270">
        <v>623</v>
      </c>
      <c r="C703" s="205" t="s">
        <v>7282</v>
      </c>
      <c r="D703" s="209"/>
      <c r="E703" s="209"/>
      <c r="F703" s="209" t="s">
        <v>7283</v>
      </c>
      <c r="G703" s="221">
        <v>2016</v>
      </c>
      <c r="H703" s="271" t="s">
        <v>6321</v>
      </c>
      <c r="I703" s="272"/>
      <c r="J703" s="272"/>
    </row>
    <row r="704" spans="1:10" ht="15.75" customHeight="1">
      <c r="A704" s="197" t="s">
        <v>5412</v>
      </c>
      <c r="B704" s="270">
        <v>624</v>
      </c>
      <c r="C704" s="205" t="s">
        <v>7284</v>
      </c>
      <c r="D704" s="209"/>
      <c r="E704" s="209"/>
      <c r="F704" s="209" t="s">
        <v>7285</v>
      </c>
      <c r="G704" s="221">
        <v>2016</v>
      </c>
      <c r="H704" s="271" t="s">
        <v>6321</v>
      </c>
      <c r="I704" s="272"/>
      <c r="J704" s="272"/>
    </row>
    <row r="705" spans="1:10" ht="15.75" customHeight="1">
      <c r="A705" s="197" t="s">
        <v>5412</v>
      </c>
      <c r="B705" s="270">
        <v>625</v>
      </c>
      <c r="C705" s="205" t="s">
        <v>7286</v>
      </c>
      <c r="D705" s="209"/>
      <c r="E705" s="209"/>
      <c r="F705" s="209" t="s">
        <v>7287</v>
      </c>
      <c r="G705" s="221">
        <v>2016</v>
      </c>
      <c r="H705" s="271" t="s">
        <v>6321</v>
      </c>
      <c r="I705" s="272"/>
      <c r="J705" s="272"/>
    </row>
    <row r="706" spans="1:10" ht="15.75" customHeight="1">
      <c r="A706" s="197" t="s">
        <v>5412</v>
      </c>
      <c r="B706" s="270">
        <v>626</v>
      </c>
      <c r="C706" s="205" t="s">
        <v>7288</v>
      </c>
      <c r="D706" s="209"/>
      <c r="E706" s="209"/>
      <c r="F706" s="209" t="s">
        <v>7289</v>
      </c>
      <c r="G706" s="221">
        <v>2016</v>
      </c>
      <c r="H706" s="271" t="s">
        <v>6321</v>
      </c>
      <c r="I706" s="272"/>
      <c r="J706" s="272"/>
    </row>
    <row r="707" spans="1:10" ht="15.75" customHeight="1">
      <c r="A707" s="197" t="s">
        <v>5412</v>
      </c>
      <c r="B707" s="270">
        <v>627</v>
      </c>
      <c r="C707" s="205" t="s">
        <v>7290</v>
      </c>
      <c r="D707" s="209"/>
      <c r="E707" s="209"/>
      <c r="F707" s="209" t="s">
        <v>7291</v>
      </c>
      <c r="G707" s="221">
        <v>2016</v>
      </c>
      <c r="H707" s="271" t="s">
        <v>6321</v>
      </c>
      <c r="I707" s="272"/>
      <c r="J707" s="272"/>
    </row>
    <row r="708" spans="1:10" ht="15.75" customHeight="1">
      <c r="A708" s="197" t="s">
        <v>5412</v>
      </c>
      <c r="B708" s="270">
        <v>628</v>
      </c>
      <c r="C708" s="205" t="s">
        <v>7292</v>
      </c>
      <c r="D708" s="209"/>
      <c r="E708" s="209"/>
      <c r="F708" s="209" t="s">
        <v>7293</v>
      </c>
      <c r="G708" s="221">
        <v>2016</v>
      </c>
      <c r="H708" s="271" t="s">
        <v>6321</v>
      </c>
      <c r="I708" s="272"/>
      <c r="J708" s="272"/>
    </row>
    <row r="709" spans="1:10" ht="15.75" customHeight="1">
      <c r="A709" s="197" t="s">
        <v>5412</v>
      </c>
      <c r="B709" s="270">
        <v>629</v>
      </c>
      <c r="C709" s="205" t="s">
        <v>7294</v>
      </c>
      <c r="D709" s="209"/>
      <c r="E709" s="209"/>
      <c r="F709" s="209" t="s">
        <v>7295</v>
      </c>
      <c r="G709" s="221">
        <v>2016</v>
      </c>
      <c r="H709" s="271" t="s">
        <v>6321</v>
      </c>
      <c r="I709" s="272"/>
      <c r="J709" s="272"/>
    </row>
    <row r="710" spans="1:10" ht="15.75" customHeight="1">
      <c r="A710" s="197" t="s">
        <v>5412</v>
      </c>
      <c r="B710" s="270">
        <v>630</v>
      </c>
      <c r="C710" s="205" t="s">
        <v>7296</v>
      </c>
      <c r="D710" s="209"/>
      <c r="E710" s="209"/>
      <c r="F710" s="209" t="s">
        <v>7297</v>
      </c>
      <c r="G710" s="221">
        <v>2017</v>
      </c>
      <c r="H710" s="271" t="s">
        <v>6321</v>
      </c>
      <c r="I710" s="272"/>
      <c r="J710" s="272"/>
    </row>
    <row r="711" spans="1:10" ht="15.75" customHeight="1">
      <c r="A711" s="197" t="s">
        <v>5412</v>
      </c>
      <c r="B711" s="270">
        <v>631</v>
      </c>
      <c r="C711" s="205" t="s">
        <v>7298</v>
      </c>
      <c r="D711" s="209"/>
      <c r="E711" s="209"/>
      <c r="F711" s="209" t="s">
        <v>7299</v>
      </c>
      <c r="G711" s="221">
        <v>2017</v>
      </c>
      <c r="H711" s="271" t="s">
        <v>6321</v>
      </c>
      <c r="I711" s="272"/>
      <c r="J711" s="272"/>
    </row>
    <row r="712" spans="1:10" ht="15.75" customHeight="1">
      <c r="A712" s="197" t="s">
        <v>5412</v>
      </c>
      <c r="B712" s="270">
        <v>632</v>
      </c>
      <c r="C712" s="205" t="s">
        <v>7300</v>
      </c>
      <c r="D712" s="209"/>
      <c r="E712" s="209"/>
      <c r="F712" s="209" t="s">
        <v>7301</v>
      </c>
      <c r="G712" s="221">
        <v>2017</v>
      </c>
      <c r="H712" s="271" t="s">
        <v>6321</v>
      </c>
      <c r="I712" s="272"/>
      <c r="J712" s="272"/>
    </row>
    <row r="713" spans="1:10" ht="15.75" customHeight="1">
      <c r="A713" s="197" t="s">
        <v>5412</v>
      </c>
      <c r="B713" s="270">
        <v>633</v>
      </c>
      <c r="C713" s="205" t="s">
        <v>7302</v>
      </c>
      <c r="D713" s="209"/>
      <c r="E713" s="209"/>
      <c r="F713" s="209" t="s">
        <v>7303</v>
      </c>
      <c r="G713" s="221">
        <v>2017</v>
      </c>
      <c r="H713" s="271" t="s">
        <v>6321</v>
      </c>
      <c r="I713" s="272"/>
      <c r="J713" s="272"/>
    </row>
    <row r="714" spans="1:10" ht="15.75" customHeight="1">
      <c r="A714" s="197" t="s">
        <v>5412</v>
      </c>
      <c r="B714" s="270">
        <v>634</v>
      </c>
      <c r="C714" s="205" t="s">
        <v>7304</v>
      </c>
      <c r="D714" s="209"/>
      <c r="E714" s="209"/>
      <c r="F714" s="209">
        <v>42955</v>
      </c>
      <c r="G714" s="221">
        <v>2017</v>
      </c>
      <c r="H714" s="271" t="s">
        <v>6321</v>
      </c>
      <c r="I714" s="272"/>
      <c r="J714" s="272"/>
    </row>
    <row r="715" spans="1:10" ht="15.75" customHeight="1">
      <c r="A715" s="197" t="s">
        <v>5412</v>
      </c>
      <c r="B715" s="270">
        <v>635</v>
      </c>
      <c r="C715" s="205" t="s">
        <v>7305</v>
      </c>
      <c r="D715" s="209"/>
      <c r="E715" s="209"/>
      <c r="F715" s="209" t="s">
        <v>7306</v>
      </c>
      <c r="G715" s="221">
        <v>2017</v>
      </c>
      <c r="H715" s="271" t="s">
        <v>6433</v>
      </c>
      <c r="I715" s="272"/>
      <c r="J715" s="272"/>
    </row>
    <row r="716" spans="1:10" ht="15.75" customHeight="1">
      <c r="A716" s="197" t="s">
        <v>5412</v>
      </c>
      <c r="B716" s="270">
        <v>636</v>
      </c>
      <c r="C716" s="205" t="s">
        <v>7307</v>
      </c>
      <c r="D716" s="209"/>
      <c r="E716" s="209"/>
      <c r="F716" s="209" t="s">
        <v>7308</v>
      </c>
      <c r="G716" s="221">
        <v>2017</v>
      </c>
      <c r="H716" s="271" t="s">
        <v>6321</v>
      </c>
      <c r="I716" s="272"/>
      <c r="J716" s="272"/>
    </row>
    <row r="717" spans="1:10" ht="15.75" customHeight="1">
      <c r="A717" s="197" t="s">
        <v>5412</v>
      </c>
      <c r="B717" s="270">
        <v>637</v>
      </c>
      <c r="C717" s="205" t="s">
        <v>7309</v>
      </c>
      <c r="D717" s="209"/>
      <c r="E717" s="209"/>
      <c r="F717" s="209">
        <v>43047</v>
      </c>
      <c r="G717" s="221">
        <v>2017</v>
      </c>
      <c r="H717" s="271" t="s">
        <v>6433</v>
      </c>
      <c r="I717" s="272"/>
      <c r="J717" s="272"/>
    </row>
    <row r="718" spans="1:10" ht="15.75" customHeight="1">
      <c r="A718" s="197" t="s">
        <v>5412</v>
      </c>
      <c r="B718" s="270">
        <v>638</v>
      </c>
      <c r="C718" s="205" t="s">
        <v>7310</v>
      </c>
      <c r="D718" s="209"/>
      <c r="E718" s="209"/>
      <c r="F718" s="209" t="s">
        <v>7311</v>
      </c>
      <c r="G718" s="221">
        <v>2017</v>
      </c>
      <c r="H718" s="271" t="s">
        <v>6433</v>
      </c>
      <c r="I718" s="272"/>
      <c r="J718" s="272"/>
    </row>
    <row r="719" spans="1:10" ht="15.75" customHeight="1">
      <c r="A719" s="197" t="s">
        <v>5412</v>
      </c>
      <c r="B719" s="270">
        <v>639</v>
      </c>
      <c r="C719" s="205" t="s">
        <v>7312</v>
      </c>
      <c r="D719" s="209"/>
      <c r="E719" s="209"/>
      <c r="F719" s="209" t="s">
        <v>7313</v>
      </c>
      <c r="G719" s="221">
        <v>2017</v>
      </c>
      <c r="H719" s="271" t="s">
        <v>6321</v>
      </c>
      <c r="I719" s="272"/>
      <c r="J719" s="272"/>
    </row>
    <row r="720" spans="1:10" ht="15.75" customHeight="1">
      <c r="A720" s="197" t="s">
        <v>5412</v>
      </c>
      <c r="B720" s="270">
        <v>640</v>
      </c>
      <c r="C720" s="205" t="s">
        <v>7314</v>
      </c>
      <c r="D720" s="209"/>
      <c r="E720" s="209"/>
      <c r="F720" s="209" t="s">
        <v>7315</v>
      </c>
      <c r="G720" s="221">
        <v>2017</v>
      </c>
      <c r="H720" s="271" t="s">
        <v>6321</v>
      </c>
      <c r="I720" s="272"/>
      <c r="J720" s="272"/>
    </row>
    <row r="721" spans="1:10" ht="15.75" customHeight="1">
      <c r="A721" s="197" t="s">
        <v>5412</v>
      </c>
      <c r="B721" s="270">
        <v>641</v>
      </c>
      <c r="C721" s="205" t="s">
        <v>7316</v>
      </c>
      <c r="D721" s="209"/>
      <c r="E721" s="209"/>
      <c r="F721" s="209" t="s">
        <v>7317</v>
      </c>
      <c r="G721" s="221">
        <v>2017</v>
      </c>
      <c r="H721" s="271" t="s">
        <v>6321</v>
      </c>
      <c r="I721" s="272"/>
      <c r="J721" s="272"/>
    </row>
    <row r="722" spans="1:10" ht="15.75" customHeight="1">
      <c r="A722" s="197" t="s">
        <v>5412</v>
      </c>
      <c r="B722" s="270">
        <v>642</v>
      </c>
      <c r="C722" s="205" t="s">
        <v>7318</v>
      </c>
      <c r="D722" s="209"/>
      <c r="E722" s="209"/>
      <c r="F722" s="209" t="s">
        <v>7319</v>
      </c>
      <c r="G722" s="221">
        <v>2018</v>
      </c>
      <c r="H722" s="271" t="s">
        <v>6433</v>
      </c>
      <c r="I722" s="272"/>
      <c r="J722" s="272"/>
    </row>
    <row r="723" spans="1:10" ht="15.75" customHeight="1">
      <c r="A723" s="197" t="s">
        <v>5412</v>
      </c>
      <c r="B723" s="270">
        <v>643</v>
      </c>
      <c r="C723" s="205" t="s">
        <v>7320</v>
      </c>
      <c r="D723" s="209"/>
      <c r="E723" s="209"/>
      <c r="F723" s="209" t="s">
        <v>7321</v>
      </c>
      <c r="G723" s="221">
        <v>2018</v>
      </c>
      <c r="H723" s="271" t="s">
        <v>6321</v>
      </c>
      <c r="I723" s="272"/>
      <c r="J723" s="272"/>
    </row>
    <row r="724" spans="1:10" ht="15.75" customHeight="1">
      <c r="A724" s="197" t="s">
        <v>5412</v>
      </c>
      <c r="B724" s="270">
        <v>644</v>
      </c>
      <c r="C724" s="205" t="s">
        <v>7322</v>
      </c>
      <c r="D724" s="209"/>
      <c r="E724" s="209"/>
      <c r="F724" s="209" t="s">
        <v>7323</v>
      </c>
      <c r="G724" s="221">
        <v>2018</v>
      </c>
      <c r="H724" s="271" t="s">
        <v>6433</v>
      </c>
      <c r="I724" s="272"/>
      <c r="J724" s="272"/>
    </row>
    <row r="725" spans="1:10" ht="15.75" customHeight="1">
      <c r="A725" s="197" t="s">
        <v>5412</v>
      </c>
      <c r="B725" s="270">
        <v>645</v>
      </c>
      <c r="C725" s="205" t="s">
        <v>7324</v>
      </c>
      <c r="D725" s="209"/>
      <c r="E725" s="209"/>
      <c r="F725" s="209" t="s">
        <v>7325</v>
      </c>
      <c r="G725" s="221">
        <v>2018</v>
      </c>
      <c r="H725" s="271" t="s">
        <v>6321</v>
      </c>
      <c r="I725" s="272"/>
      <c r="J725" s="272"/>
    </row>
    <row r="726" spans="1:10" ht="15.75" customHeight="1">
      <c r="A726" s="197" t="s">
        <v>5412</v>
      </c>
      <c r="B726" s="270">
        <v>646</v>
      </c>
      <c r="C726" s="205" t="s">
        <v>7326</v>
      </c>
      <c r="D726" s="209"/>
      <c r="E726" s="209"/>
      <c r="F726" s="209" t="s">
        <v>7327</v>
      </c>
      <c r="G726" s="221">
        <v>2018</v>
      </c>
      <c r="H726" s="271" t="s">
        <v>6321</v>
      </c>
      <c r="I726" s="272"/>
      <c r="J726" s="272"/>
    </row>
    <row r="727" spans="1:10" ht="15.75" customHeight="1">
      <c r="A727" s="197" t="s">
        <v>5412</v>
      </c>
      <c r="B727" s="270">
        <v>647</v>
      </c>
      <c r="C727" s="205" t="s">
        <v>7328</v>
      </c>
      <c r="D727" s="209"/>
      <c r="E727" s="209"/>
      <c r="F727" s="209" t="s">
        <v>7329</v>
      </c>
      <c r="G727" s="221">
        <v>2018</v>
      </c>
      <c r="H727" s="271" t="s">
        <v>6321</v>
      </c>
      <c r="I727" s="272"/>
      <c r="J727" s="272"/>
    </row>
    <row r="728" spans="1:10" ht="15.75" customHeight="1">
      <c r="A728" s="197" t="s">
        <v>5412</v>
      </c>
      <c r="B728" s="270">
        <v>648</v>
      </c>
      <c r="C728" s="205" t="s">
        <v>7330</v>
      </c>
      <c r="D728" s="209"/>
      <c r="E728" s="209"/>
      <c r="F728" s="209" t="s">
        <v>7331</v>
      </c>
      <c r="G728" s="221">
        <v>2018</v>
      </c>
      <c r="H728" s="271" t="s">
        <v>6321</v>
      </c>
      <c r="I728" s="272"/>
      <c r="J728" s="272"/>
    </row>
    <row r="729" spans="1:10" ht="15.75" customHeight="1">
      <c r="A729" s="197" t="s">
        <v>5412</v>
      </c>
      <c r="B729" s="270">
        <v>649</v>
      </c>
      <c r="C729" s="205" t="s">
        <v>7332</v>
      </c>
      <c r="D729" s="209"/>
      <c r="E729" s="209"/>
      <c r="F729" s="209" t="s">
        <v>7333</v>
      </c>
      <c r="G729" s="221">
        <v>2018</v>
      </c>
      <c r="H729" s="271" t="s">
        <v>6321</v>
      </c>
      <c r="I729" s="272"/>
      <c r="J729" s="272"/>
    </row>
    <row r="730" spans="1:10" ht="15.75" customHeight="1">
      <c r="A730" s="197" t="s">
        <v>5412</v>
      </c>
      <c r="B730" s="270">
        <v>650</v>
      </c>
      <c r="C730" s="205" t="s">
        <v>7334</v>
      </c>
      <c r="D730" s="209"/>
      <c r="E730" s="209"/>
      <c r="F730" s="209">
        <v>43374</v>
      </c>
      <c r="G730" s="221">
        <v>2018</v>
      </c>
      <c r="H730" s="271" t="s">
        <v>6433</v>
      </c>
      <c r="I730" s="272"/>
      <c r="J730" s="272"/>
    </row>
    <row r="731" spans="1:10" ht="15.75" customHeight="1">
      <c r="A731" s="197" t="s">
        <v>5412</v>
      </c>
      <c r="B731" s="270">
        <v>651</v>
      </c>
      <c r="C731" s="205" t="s">
        <v>7335</v>
      </c>
      <c r="D731" s="209"/>
      <c r="E731" s="209"/>
      <c r="F731" s="209" t="s">
        <v>7336</v>
      </c>
      <c r="G731" s="221">
        <v>2018</v>
      </c>
      <c r="H731" s="271" t="s">
        <v>6321</v>
      </c>
      <c r="I731" s="272"/>
      <c r="J731" s="272"/>
    </row>
    <row r="732" spans="1:10" ht="15.75" customHeight="1">
      <c r="A732" s="197" t="s">
        <v>5412</v>
      </c>
      <c r="B732" s="270">
        <v>652</v>
      </c>
      <c r="C732" s="205" t="s">
        <v>7337</v>
      </c>
      <c r="D732" s="209"/>
      <c r="E732" s="209"/>
      <c r="F732" s="209" t="s">
        <v>7338</v>
      </c>
      <c r="G732" s="221">
        <v>2018</v>
      </c>
      <c r="H732" s="271" t="s">
        <v>6321</v>
      </c>
      <c r="I732" s="272"/>
      <c r="J732" s="272"/>
    </row>
    <row r="733" spans="1:10" ht="15.75" customHeight="1">
      <c r="A733" s="197" t="s">
        <v>5412</v>
      </c>
      <c r="B733" s="270">
        <v>653</v>
      </c>
      <c r="C733" s="205" t="s">
        <v>7339</v>
      </c>
      <c r="D733" s="209"/>
      <c r="E733" s="209"/>
      <c r="F733" s="209">
        <v>43420</v>
      </c>
      <c r="G733" s="221">
        <v>2018</v>
      </c>
      <c r="H733" s="271" t="s">
        <v>6433</v>
      </c>
      <c r="I733" s="272"/>
      <c r="J733" s="272"/>
    </row>
    <row r="734" spans="1:10" ht="15.75" customHeight="1">
      <c r="A734" s="197" t="s">
        <v>5412</v>
      </c>
      <c r="B734" s="270">
        <v>654</v>
      </c>
      <c r="C734" s="205" t="s">
        <v>7340</v>
      </c>
      <c r="D734" s="209"/>
      <c r="E734" s="209"/>
      <c r="F734" s="209" t="s">
        <v>6349</v>
      </c>
      <c r="G734" s="221">
        <v>2019</v>
      </c>
      <c r="H734" s="271" t="s">
        <v>6321</v>
      </c>
      <c r="I734" s="272"/>
      <c r="J734" s="272"/>
    </row>
    <row r="735" spans="1:10" ht="15.75" customHeight="1">
      <c r="A735" s="197" t="s">
        <v>5412</v>
      </c>
      <c r="B735" s="270">
        <v>655</v>
      </c>
      <c r="C735" s="205" t="s">
        <v>7341</v>
      </c>
      <c r="D735" s="209"/>
      <c r="E735" s="209"/>
      <c r="F735" s="209" t="s">
        <v>7342</v>
      </c>
      <c r="G735" s="221">
        <v>2019</v>
      </c>
      <c r="H735" s="271" t="s">
        <v>6433</v>
      </c>
      <c r="I735" s="272"/>
      <c r="J735" s="272"/>
    </row>
    <row r="736" spans="1:10" ht="15.75" customHeight="1">
      <c r="A736" s="197" t="s">
        <v>5412</v>
      </c>
      <c r="B736" s="270">
        <v>656</v>
      </c>
      <c r="C736" s="205" t="s">
        <v>7343</v>
      </c>
      <c r="D736" s="209"/>
      <c r="E736" s="209"/>
      <c r="F736" s="209" t="s">
        <v>7344</v>
      </c>
      <c r="G736" s="221">
        <v>2019</v>
      </c>
      <c r="H736" s="271" t="s">
        <v>6321</v>
      </c>
      <c r="I736" s="272"/>
      <c r="J736" s="272"/>
    </row>
    <row r="737" spans="1:10" ht="15.75" customHeight="1">
      <c r="A737" s="197" t="s">
        <v>5412</v>
      </c>
      <c r="B737" s="270">
        <v>657</v>
      </c>
      <c r="C737" s="205" t="s">
        <v>7345</v>
      </c>
      <c r="D737" s="209"/>
      <c r="E737" s="209"/>
      <c r="F737" s="209" t="s">
        <v>7346</v>
      </c>
      <c r="G737" s="221">
        <v>2019</v>
      </c>
      <c r="H737" s="271" t="s">
        <v>6321</v>
      </c>
      <c r="I737" s="272"/>
      <c r="J737" s="272"/>
    </row>
    <row r="738" spans="1:10" ht="15.75" customHeight="1">
      <c r="A738" s="197" t="s">
        <v>5412</v>
      </c>
      <c r="B738" s="270">
        <v>658</v>
      </c>
      <c r="C738" s="205" t="s">
        <v>7347</v>
      </c>
      <c r="D738" s="209"/>
      <c r="E738" s="209"/>
      <c r="F738" s="209" t="s">
        <v>7348</v>
      </c>
      <c r="G738" s="221">
        <v>2019</v>
      </c>
      <c r="H738" s="271" t="s">
        <v>6321</v>
      </c>
      <c r="I738" s="272"/>
      <c r="J738" s="272"/>
    </row>
    <row r="739" spans="1:10" ht="15.75" customHeight="1">
      <c r="A739" s="197" t="s">
        <v>5412</v>
      </c>
      <c r="B739" s="270">
        <v>659</v>
      </c>
      <c r="C739" s="205" t="s">
        <v>7349</v>
      </c>
      <c r="D739" s="209"/>
      <c r="E739" s="209"/>
      <c r="F739" s="209" t="s">
        <v>7350</v>
      </c>
      <c r="G739" s="221">
        <v>2019</v>
      </c>
      <c r="H739" s="271" t="s">
        <v>6321</v>
      </c>
      <c r="I739" s="272"/>
      <c r="J739" s="272"/>
    </row>
    <row r="740" spans="1:10" ht="15.75" customHeight="1">
      <c r="A740" s="197" t="s">
        <v>5412</v>
      </c>
      <c r="B740" s="270">
        <v>660</v>
      </c>
      <c r="C740" s="205" t="s">
        <v>7351</v>
      </c>
      <c r="D740" s="209"/>
      <c r="E740" s="209"/>
      <c r="F740" s="209" t="s">
        <v>7352</v>
      </c>
      <c r="G740" s="221">
        <v>2019</v>
      </c>
      <c r="H740" s="271" t="s">
        <v>6321</v>
      </c>
      <c r="I740" s="272"/>
      <c r="J740" s="272"/>
    </row>
    <row r="741" spans="1:10" ht="15.75" customHeight="1">
      <c r="A741" s="197" t="s">
        <v>5412</v>
      </c>
      <c r="B741" s="270">
        <v>661</v>
      </c>
      <c r="C741" s="205" t="s">
        <v>7353</v>
      </c>
      <c r="D741" s="209"/>
      <c r="E741" s="209"/>
      <c r="F741" s="209" t="s">
        <v>6337</v>
      </c>
      <c r="G741" s="221">
        <v>2020</v>
      </c>
      <c r="H741" s="271" t="s">
        <v>6321</v>
      </c>
      <c r="I741" s="272"/>
      <c r="J741" s="272"/>
    </row>
    <row r="742" spans="1:10" ht="15.75" customHeight="1">
      <c r="A742" s="197" t="s">
        <v>5412</v>
      </c>
      <c r="B742" s="270">
        <v>662</v>
      </c>
      <c r="C742" s="205" t="s">
        <v>7354</v>
      </c>
      <c r="D742" s="209"/>
      <c r="E742" s="209"/>
      <c r="F742" s="209" t="s">
        <v>7355</v>
      </c>
      <c r="G742" s="221">
        <v>2020</v>
      </c>
      <c r="H742" s="271" t="s">
        <v>6321</v>
      </c>
      <c r="I742" s="272"/>
      <c r="J742" s="272"/>
    </row>
    <row r="743" spans="1:10" ht="15.75" customHeight="1">
      <c r="A743" s="197" t="s">
        <v>5412</v>
      </c>
      <c r="B743" s="270">
        <v>663</v>
      </c>
      <c r="C743" s="205" t="s">
        <v>7356</v>
      </c>
      <c r="D743" s="209"/>
      <c r="E743" s="209"/>
      <c r="F743" s="209" t="s">
        <v>7357</v>
      </c>
      <c r="G743" s="221">
        <v>2020</v>
      </c>
      <c r="H743" s="271" t="s">
        <v>6321</v>
      </c>
      <c r="I743" s="272"/>
      <c r="J743" s="272"/>
    </row>
    <row r="744" spans="1:10" ht="15.75" customHeight="1">
      <c r="A744" s="197" t="s">
        <v>5412</v>
      </c>
      <c r="B744" s="270">
        <v>664</v>
      </c>
      <c r="C744" s="205" t="s">
        <v>7358</v>
      </c>
      <c r="D744" s="209"/>
      <c r="E744" s="209"/>
      <c r="F744" s="209" t="s">
        <v>7359</v>
      </c>
      <c r="G744" s="221">
        <v>2020</v>
      </c>
      <c r="H744" s="271" t="s">
        <v>6321</v>
      </c>
      <c r="I744" s="272"/>
      <c r="J744" s="272"/>
    </row>
    <row r="745" spans="1:10" ht="15.75" customHeight="1">
      <c r="A745" s="197" t="s">
        <v>5412</v>
      </c>
      <c r="B745" s="270">
        <v>665</v>
      </c>
      <c r="C745" s="205" t="s">
        <v>7360</v>
      </c>
      <c r="D745" s="209"/>
      <c r="E745" s="209"/>
      <c r="F745" s="209" t="s">
        <v>7361</v>
      </c>
      <c r="G745" s="221">
        <v>2020</v>
      </c>
      <c r="H745" s="271" t="s">
        <v>6321</v>
      </c>
      <c r="I745" s="272"/>
      <c r="J745" s="272"/>
    </row>
    <row r="746" spans="1:10" ht="15.75" customHeight="1">
      <c r="A746" s="197" t="s">
        <v>5412</v>
      </c>
      <c r="B746" s="270">
        <v>666</v>
      </c>
      <c r="C746" s="205" t="s">
        <v>7362</v>
      </c>
      <c r="D746" s="209"/>
      <c r="E746" s="209"/>
      <c r="F746" s="209" t="s">
        <v>7363</v>
      </c>
      <c r="G746" s="221">
        <v>2020</v>
      </c>
      <c r="H746" s="271" t="s">
        <v>6321</v>
      </c>
      <c r="I746" s="272"/>
      <c r="J746" s="272"/>
    </row>
    <row r="747" spans="1:10" ht="15.75" customHeight="1">
      <c r="A747" s="197" t="s">
        <v>5412</v>
      </c>
      <c r="B747" s="270">
        <v>667</v>
      </c>
      <c r="C747" s="205" t="s">
        <v>7364</v>
      </c>
      <c r="D747" s="209"/>
      <c r="E747" s="209"/>
      <c r="F747" s="209" t="s">
        <v>6333</v>
      </c>
      <c r="G747" s="221">
        <v>2020</v>
      </c>
      <c r="H747" s="271" t="s">
        <v>6321</v>
      </c>
      <c r="I747" s="272"/>
      <c r="J747" s="272"/>
    </row>
    <row r="748" spans="1:10" ht="15.75" customHeight="1">
      <c r="A748" s="197" t="s">
        <v>5412</v>
      </c>
      <c r="B748" s="270">
        <v>668</v>
      </c>
      <c r="C748" s="205" t="s">
        <v>7365</v>
      </c>
      <c r="D748" s="209"/>
      <c r="E748" s="209"/>
      <c r="F748" s="209" t="s">
        <v>6333</v>
      </c>
      <c r="G748" s="221">
        <v>2020</v>
      </c>
      <c r="H748" s="271" t="s">
        <v>6321</v>
      </c>
      <c r="I748" s="272"/>
      <c r="J748" s="272"/>
    </row>
    <row r="749" spans="1:10" ht="15.75" customHeight="1">
      <c r="A749" s="197" t="s">
        <v>5412</v>
      </c>
      <c r="B749" s="270">
        <v>669</v>
      </c>
      <c r="C749" s="205" t="s">
        <v>7366</v>
      </c>
      <c r="D749" s="209"/>
      <c r="E749" s="209"/>
      <c r="F749" s="209" t="s">
        <v>7367</v>
      </c>
      <c r="G749" s="221">
        <v>2020</v>
      </c>
      <c r="H749" s="271" t="s">
        <v>6433</v>
      </c>
      <c r="I749" s="272"/>
      <c r="J749" s="272"/>
    </row>
    <row r="750" spans="1:10" ht="15.75" customHeight="1">
      <c r="A750" s="197" t="s">
        <v>5412</v>
      </c>
      <c r="B750" s="270">
        <v>670</v>
      </c>
      <c r="C750" s="205" t="s">
        <v>7368</v>
      </c>
      <c r="D750" s="209"/>
      <c r="E750" s="209"/>
      <c r="F750" s="209" t="s">
        <v>7369</v>
      </c>
      <c r="G750" s="221">
        <v>2020</v>
      </c>
      <c r="H750" s="271" t="s">
        <v>6321</v>
      </c>
      <c r="I750" s="272"/>
      <c r="J750" s="272"/>
    </row>
    <row r="751" spans="1:10" ht="15.75" customHeight="1">
      <c r="A751" s="197" t="s">
        <v>5412</v>
      </c>
      <c r="B751" s="270">
        <v>671</v>
      </c>
      <c r="C751" s="205" t="s">
        <v>7370</v>
      </c>
      <c r="D751" s="209"/>
      <c r="E751" s="209"/>
      <c r="F751" s="209" t="s">
        <v>7371</v>
      </c>
      <c r="G751" s="221">
        <v>2020</v>
      </c>
      <c r="H751" s="271" t="s">
        <v>6433</v>
      </c>
      <c r="I751" s="272"/>
      <c r="J751" s="272"/>
    </row>
    <row r="752" spans="1:10" ht="15.75" customHeight="1">
      <c r="A752" s="197" t="s">
        <v>5412</v>
      </c>
      <c r="B752" s="270">
        <v>672</v>
      </c>
      <c r="C752" s="205" t="s">
        <v>7372</v>
      </c>
      <c r="D752" s="209"/>
      <c r="E752" s="209"/>
      <c r="F752" s="209" t="s">
        <v>7373</v>
      </c>
      <c r="G752" s="221">
        <v>2021</v>
      </c>
      <c r="H752" s="271" t="s">
        <v>6350</v>
      </c>
      <c r="I752" s="272"/>
      <c r="J752" s="272"/>
    </row>
    <row r="753" spans="1:30" ht="15.75" customHeight="1">
      <c r="A753" s="197" t="s">
        <v>5412</v>
      </c>
      <c r="B753" s="270">
        <v>673</v>
      </c>
      <c r="C753" s="205" t="s">
        <v>7374</v>
      </c>
      <c r="D753" s="209"/>
      <c r="E753" s="209"/>
      <c r="F753" s="209" t="s">
        <v>7375</v>
      </c>
      <c r="G753" s="221">
        <v>2021</v>
      </c>
      <c r="H753" s="271" t="s">
        <v>6350</v>
      </c>
      <c r="I753" s="272"/>
      <c r="J753" s="272"/>
    </row>
    <row r="754" spans="1:30" ht="15.75" customHeight="1">
      <c r="A754" s="197" t="s">
        <v>5696</v>
      </c>
      <c r="B754" s="270">
        <v>674</v>
      </c>
      <c r="C754" s="229" t="s">
        <v>7376</v>
      </c>
      <c r="D754" s="267"/>
      <c r="E754" s="267"/>
      <c r="F754" s="267">
        <v>42319</v>
      </c>
      <c r="G754" s="226">
        <v>2015</v>
      </c>
      <c r="H754" s="268" t="s">
        <v>6321</v>
      </c>
      <c r="I754" s="269"/>
      <c r="J754" s="269"/>
    </row>
    <row r="755" spans="1:30" ht="15.75" customHeight="1">
      <c r="A755" s="197" t="s">
        <v>5696</v>
      </c>
      <c r="B755" s="270">
        <v>675</v>
      </c>
      <c r="C755" s="220" t="s">
        <v>7377</v>
      </c>
      <c r="D755" s="274"/>
      <c r="E755" s="274"/>
      <c r="F755" s="274">
        <v>42662</v>
      </c>
      <c r="G755" s="221">
        <v>2016</v>
      </c>
      <c r="H755" s="271" t="s">
        <v>6506</v>
      </c>
      <c r="I755" s="272"/>
      <c r="J755" s="272"/>
    </row>
    <row r="756" spans="1:30" ht="15.75" customHeight="1">
      <c r="A756" s="197" t="s">
        <v>5696</v>
      </c>
      <c r="B756" s="270">
        <v>676</v>
      </c>
      <c r="C756" s="220" t="s">
        <v>7378</v>
      </c>
      <c r="D756" s="274"/>
      <c r="E756" s="274"/>
      <c r="F756" s="274">
        <v>37987</v>
      </c>
      <c r="G756" s="221">
        <v>2004</v>
      </c>
      <c r="H756" s="271" t="s">
        <v>6506</v>
      </c>
      <c r="I756" s="272"/>
      <c r="J756" s="272"/>
    </row>
    <row r="757" spans="1:30" ht="15.75" customHeight="1">
      <c r="A757" s="197" t="s">
        <v>5696</v>
      </c>
      <c r="B757" s="270">
        <v>677</v>
      </c>
      <c r="C757" s="220" t="s">
        <v>7379</v>
      </c>
      <c r="D757" s="274"/>
      <c r="E757" s="274"/>
      <c r="F757" s="274">
        <v>37622</v>
      </c>
      <c r="G757" s="221">
        <v>2003</v>
      </c>
      <c r="H757" s="271" t="s">
        <v>6506</v>
      </c>
      <c r="I757" s="272"/>
      <c r="J757" s="272"/>
    </row>
    <row r="758" spans="1:30" ht="15.75" customHeight="1">
      <c r="A758" s="197" t="s">
        <v>5696</v>
      </c>
      <c r="B758" s="270">
        <v>678</v>
      </c>
      <c r="C758" s="220" t="s">
        <v>7380</v>
      </c>
      <c r="D758" s="274"/>
      <c r="E758" s="274"/>
      <c r="F758" s="274">
        <v>42312</v>
      </c>
      <c r="G758" s="221">
        <v>2015</v>
      </c>
      <c r="H758" s="271" t="s">
        <v>6506</v>
      </c>
      <c r="I758" s="272"/>
      <c r="J758" s="272"/>
    </row>
    <row r="759" spans="1:30" ht="15.75" customHeight="1">
      <c r="A759" s="197" t="s">
        <v>5696</v>
      </c>
      <c r="B759" s="270">
        <v>679</v>
      </c>
      <c r="C759" s="220" t="s">
        <v>7381</v>
      </c>
      <c r="D759" s="274"/>
      <c r="E759" s="274"/>
      <c r="F759" s="274">
        <v>40452</v>
      </c>
      <c r="G759" s="221">
        <v>2010</v>
      </c>
      <c r="H759" s="271" t="s">
        <v>6506</v>
      </c>
      <c r="I759" s="272"/>
      <c r="J759" s="272"/>
    </row>
    <row r="760" spans="1:30" ht="15.75" customHeight="1">
      <c r="A760" s="197" t="s">
        <v>5730</v>
      </c>
      <c r="B760" s="270">
        <v>680</v>
      </c>
      <c r="C760" s="385" t="s">
        <v>7382</v>
      </c>
      <c r="D760" s="386"/>
      <c r="E760" s="386"/>
      <c r="F760" s="386">
        <v>43397</v>
      </c>
      <c r="G760" s="364">
        <v>2018</v>
      </c>
      <c r="H760" s="299" t="s">
        <v>6321</v>
      </c>
      <c r="I760" s="300"/>
      <c r="J760" s="300"/>
      <c r="K760" s="264"/>
      <c r="L760" s="264"/>
      <c r="M760" s="264"/>
      <c r="N760" s="264"/>
      <c r="O760" s="264"/>
      <c r="P760" s="264"/>
      <c r="Q760" s="264"/>
      <c r="R760" s="264"/>
      <c r="S760" s="264"/>
      <c r="T760" s="264"/>
      <c r="U760" s="264"/>
      <c r="V760" s="264"/>
      <c r="W760" s="264"/>
      <c r="X760" s="264"/>
      <c r="Y760" s="264"/>
      <c r="Z760" s="264"/>
      <c r="AA760" s="264"/>
      <c r="AB760" s="264"/>
      <c r="AC760" s="264"/>
      <c r="AD760" s="264"/>
    </row>
    <row r="761" spans="1:30" ht="15.75" customHeight="1">
      <c r="A761" s="197" t="s">
        <v>5730</v>
      </c>
      <c r="B761" s="260">
        <v>681</v>
      </c>
      <c r="C761" s="335" t="s">
        <v>7383</v>
      </c>
      <c r="D761" s="387"/>
      <c r="E761" s="387"/>
      <c r="F761" s="387">
        <v>43364</v>
      </c>
      <c r="G761" s="368">
        <v>2018</v>
      </c>
      <c r="H761" s="275" t="s">
        <v>6321</v>
      </c>
      <c r="I761" s="276"/>
      <c r="J761" s="276"/>
    </row>
    <row r="762" spans="1:30" ht="15.75" customHeight="1">
      <c r="A762" s="197" t="s">
        <v>5730</v>
      </c>
      <c r="B762" s="260">
        <v>682</v>
      </c>
      <c r="C762" s="335" t="s">
        <v>7384</v>
      </c>
      <c r="D762" s="387"/>
      <c r="E762" s="387"/>
      <c r="F762" s="387">
        <v>43334</v>
      </c>
      <c r="G762" s="368">
        <v>2018</v>
      </c>
      <c r="H762" s="275" t="s">
        <v>6433</v>
      </c>
      <c r="I762" s="276"/>
      <c r="J762" s="276"/>
    </row>
    <row r="763" spans="1:30" ht="15.75" customHeight="1">
      <c r="A763" s="197" t="s">
        <v>5730</v>
      </c>
      <c r="B763" s="270">
        <v>683</v>
      </c>
      <c r="C763" s="335" t="s">
        <v>7385</v>
      </c>
      <c r="D763" s="387"/>
      <c r="E763" s="387"/>
      <c r="F763" s="387">
        <v>43280</v>
      </c>
      <c r="G763" s="368">
        <v>2018</v>
      </c>
      <c r="H763" s="275" t="s">
        <v>6321</v>
      </c>
      <c r="I763" s="276"/>
      <c r="J763" s="276"/>
    </row>
    <row r="764" spans="1:30" ht="15.75" customHeight="1">
      <c r="A764" s="197" t="s">
        <v>5730</v>
      </c>
      <c r="B764" s="270">
        <v>684</v>
      </c>
      <c r="C764" s="335" t="s">
        <v>7386</v>
      </c>
      <c r="D764" s="387"/>
      <c r="E764" s="387"/>
      <c r="F764" s="387">
        <v>43272</v>
      </c>
      <c r="G764" s="368">
        <v>2018</v>
      </c>
      <c r="H764" s="275" t="s">
        <v>6321</v>
      </c>
      <c r="I764" s="276"/>
      <c r="J764" s="276"/>
    </row>
    <row r="765" spans="1:30" ht="15.75" customHeight="1">
      <c r="A765" s="197" t="s">
        <v>5730</v>
      </c>
      <c r="B765" s="270">
        <v>685</v>
      </c>
      <c r="C765" s="335" t="s">
        <v>7387</v>
      </c>
      <c r="D765" s="387"/>
      <c r="E765" s="387"/>
      <c r="F765" s="387">
        <v>43237</v>
      </c>
      <c r="G765" s="368">
        <v>2018</v>
      </c>
      <c r="H765" s="275" t="s">
        <v>6433</v>
      </c>
      <c r="I765" s="276"/>
      <c r="J765" s="276"/>
    </row>
    <row r="766" spans="1:30" ht="15.75" customHeight="1">
      <c r="A766" s="197" t="s">
        <v>5730</v>
      </c>
      <c r="B766" s="260">
        <v>686</v>
      </c>
      <c r="C766" s="335" t="s">
        <v>7388</v>
      </c>
      <c r="D766" s="387"/>
      <c r="E766" s="387"/>
      <c r="F766" s="387">
        <v>43203</v>
      </c>
      <c r="G766" s="368">
        <v>2018</v>
      </c>
      <c r="H766" s="275" t="s">
        <v>6433</v>
      </c>
      <c r="I766" s="276"/>
      <c r="J766" s="276"/>
    </row>
    <row r="767" spans="1:30" ht="15.75" customHeight="1">
      <c r="A767" s="197" t="s">
        <v>5730</v>
      </c>
      <c r="B767" s="260">
        <v>687</v>
      </c>
      <c r="C767" s="335" t="s">
        <v>7389</v>
      </c>
      <c r="D767" s="387"/>
      <c r="E767" s="387"/>
      <c r="F767" s="387">
        <v>43045</v>
      </c>
      <c r="G767" s="368">
        <v>2017</v>
      </c>
      <c r="H767" s="275" t="s">
        <v>6321</v>
      </c>
      <c r="I767" s="276"/>
      <c r="J767" s="276"/>
    </row>
    <row r="768" spans="1:30" ht="15.75" customHeight="1">
      <c r="A768" s="197" t="s">
        <v>5730</v>
      </c>
      <c r="B768" s="270">
        <v>688</v>
      </c>
      <c r="C768" s="335" t="s">
        <v>7390</v>
      </c>
      <c r="D768" s="387"/>
      <c r="E768" s="387"/>
      <c r="F768" s="387">
        <v>43040</v>
      </c>
      <c r="G768" s="368">
        <v>2017</v>
      </c>
      <c r="H768" s="275" t="s">
        <v>6321</v>
      </c>
      <c r="I768" s="276"/>
      <c r="J768" s="276"/>
    </row>
    <row r="769" spans="1:10" ht="15.75" customHeight="1">
      <c r="A769" s="197" t="s">
        <v>5730</v>
      </c>
      <c r="B769" s="270">
        <v>689</v>
      </c>
      <c r="C769" s="335" t="s">
        <v>7391</v>
      </c>
      <c r="D769" s="387"/>
      <c r="E769" s="387"/>
      <c r="F769" s="387">
        <v>43017</v>
      </c>
      <c r="G769" s="368">
        <v>2017</v>
      </c>
      <c r="H769" s="275" t="s">
        <v>6321</v>
      </c>
      <c r="I769" s="276"/>
      <c r="J769" s="276"/>
    </row>
    <row r="770" spans="1:10" ht="15.75" customHeight="1">
      <c r="A770" s="197" t="s">
        <v>5730</v>
      </c>
      <c r="B770" s="270">
        <v>690</v>
      </c>
      <c r="C770" s="335" t="s">
        <v>7392</v>
      </c>
      <c r="D770" s="387"/>
      <c r="E770" s="387"/>
      <c r="F770" s="387">
        <v>43005</v>
      </c>
      <c r="G770" s="368">
        <v>2017</v>
      </c>
      <c r="H770" s="275" t="s">
        <v>6433</v>
      </c>
      <c r="I770" s="276"/>
      <c r="J770" s="276"/>
    </row>
    <row r="771" spans="1:10" ht="15.75" customHeight="1">
      <c r="A771" s="197" t="s">
        <v>5730</v>
      </c>
      <c r="B771" s="260">
        <v>691</v>
      </c>
      <c r="C771" s="335" t="s">
        <v>7393</v>
      </c>
      <c r="D771" s="387"/>
      <c r="E771" s="387"/>
      <c r="F771" s="387">
        <v>42971</v>
      </c>
      <c r="G771" s="368">
        <v>2017</v>
      </c>
      <c r="H771" s="275" t="s">
        <v>6433</v>
      </c>
      <c r="I771" s="276"/>
      <c r="J771" s="276"/>
    </row>
    <row r="772" spans="1:10" ht="15.75" customHeight="1">
      <c r="A772" s="197" t="s">
        <v>5730</v>
      </c>
      <c r="B772" s="260">
        <v>692</v>
      </c>
      <c r="C772" s="335" t="s">
        <v>7394</v>
      </c>
      <c r="D772" s="387"/>
      <c r="E772" s="387"/>
      <c r="F772" s="387">
        <v>42900</v>
      </c>
      <c r="G772" s="368">
        <v>2017</v>
      </c>
      <c r="H772" s="275" t="s">
        <v>6321</v>
      </c>
      <c r="I772" s="276"/>
      <c r="J772" s="276"/>
    </row>
    <row r="773" spans="1:10" ht="15.75" customHeight="1">
      <c r="A773" s="197" t="s">
        <v>5730</v>
      </c>
      <c r="B773" s="270">
        <v>693</v>
      </c>
      <c r="C773" s="335" t="s">
        <v>7395</v>
      </c>
      <c r="D773" s="387"/>
      <c r="E773" s="387"/>
      <c r="F773" s="387">
        <v>42842</v>
      </c>
      <c r="G773" s="368">
        <v>2017</v>
      </c>
      <c r="H773" s="275" t="s">
        <v>6433</v>
      </c>
      <c r="I773" s="276"/>
      <c r="J773" s="276"/>
    </row>
    <row r="774" spans="1:10" ht="15.75" customHeight="1">
      <c r="A774" s="197" t="s">
        <v>5730</v>
      </c>
      <c r="B774" s="270">
        <v>694</v>
      </c>
      <c r="C774" s="335" t="s">
        <v>7396</v>
      </c>
      <c r="D774" s="387"/>
      <c r="E774" s="387"/>
      <c r="F774" s="387">
        <v>42704</v>
      </c>
      <c r="G774" s="368">
        <v>2016</v>
      </c>
      <c r="H774" s="275" t="s">
        <v>6433</v>
      </c>
      <c r="I774" s="276"/>
      <c r="J774" s="276"/>
    </row>
    <row r="775" spans="1:10" ht="15.75" customHeight="1">
      <c r="A775" s="197" t="s">
        <v>5730</v>
      </c>
      <c r="B775" s="270">
        <v>695</v>
      </c>
      <c r="C775" s="335" t="s">
        <v>7397</v>
      </c>
      <c r="D775" s="387"/>
      <c r="E775" s="387"/>
      <c r="F775" s="387">
        <v>42702</v>
      </c>
      <c r="G775" s="368">
        <v>2016</v>
      </c>
      <c r="H775" s="275" t="s">
        <v>6433</v>
      </c>
      <c r="I775" s="276"/>
      <c r="J775" s="276"/>
    </row>
    <row r="776" spans="1:10" ht="15.75" customHeight="1">
      <c r="A776" s="197" t="s">
        <v>5730</v>
      </c>
      <c r="B776" s="260">
        <v>696</v>
      </c>
      <c r="C776" s="335" t="s">
        <v>7398</v>
      </c>
      <c r="D776" s="387"/>
      <c r="E776" s="387"/>
      <c r="F776" s="387">
        <v>42700</v>
      </c>
      <c r="G776" s="368">
        <v>2016</v>
      </c>
      <c r="H776" s="275" t="s">
        <v>6433</v>
      </c>
      <c r="I776" s="276"/>
      <c r="J776" s="276"/>
    </row>
    <row r="777" spans="1:10" ht="15.75" customHeight="1">
      <c r="A777" s="197" t="s">
        <v>5730</v>
      </c>
      <c r="B777" s="260">
        <v>697</v>
      </c>
      <c r="C777" s="335" t="s">
        <v>7399</v>
      </c>
      <c r="D777" s="387"/>
      <c r="E777" s="387"/>
      <c r="F777" s="387">
        <v>42693</v>
      </c>
      <c r="G777" s="368">
        <v>2016</v>
      </c>
      <c r="H777" s="275" t="s">
        <v>6433</v>
      </c>
      <c r="I777" s="276"/>
      <c r="J777" s="276"/>
    </row>
    <row r="778" spans="1:10" ht="15.75" customHeight="1">
      <c r="A778" s="197" t="s">
        <v>5730</v>
      </c>
      <c r="B778" s="270">
        <v>698</v>
      </c>
      <c r="C778" s="335" t="s">
        <v>7400</v>
      </c>
      <c r="D778" s="387"/>
      <c r="E778" s="387"/>
      <c r="F778" s="387">
        <v>42683</v>
      </c>
      <c r="G778" s="368">
        <v>2016</v>
      </c>
      <c r="H778" s="275" t="s">
        <v>6321</v>
      </c>
      <c r="I778" s="276"/>
      <c r="J778" s="276"/>
    </row>
    <row r="779" spans="1:10" ht="15.75" customHeight="1">
      <c r="A779" s="197" t="s">
        <v>5730</v>
      </c>
      <c r="B779" s="270">
        <v>699</v>
      </c>
      <c r="C779" s="335" t="s">
        <v>7401</v>
      </c>
      <c r="D779" s="387"/>
      <c r="E779" s="387"/>
      <c r="F779" s="387">
        <v>42657</v>
      </c>
      <c r="G779" s="368">
        <v>2016</v>
      </c>
      <c r="H779" s="275" t="s">
        <v>6433</v>
      </c>
      <c r="I779" s="276"/>
      <c r="J779" s="276"/>
    </row>
    <row r="780" spans="1:10" ht="15.75" customHeight="1">
      <c r="A780" s="197" t="s">
        <v>5730</v>
      </c>
      <c r="B780" s="270">
        <v>700</v>
      </c>
      <c r="C780" s="335" t="s">
        <v>7402</v>
      </c>
      <c r="D780" s="387"/>
      <c r="E780" s="387"/>
      <c r="F780" s="387">
        <v>42612</v>
      </c>
      <c r="G780" s="368">
        <v>2016</v>
      </c>
      <c r="H780" s="275" t="s">
        <v>6433</v>
      </c>
      <c r="I780" s="276"/>
      <c r="J780" s="276"/>
    </row>
    <row r="781" spans="1:10" ht="15.75" customHeight="1">
      <c r="A781" s="197" t="s">
        <v>5730</v>
      </c>
      <c r="B781" s="260">
        <v>701</v>
      </c>
      <c r="C781" s="335" t="s">
        <v>7403</v>
      </c>
      <c r="D781" s="387"/>
      <c r="E781" s="387"/>
      <c r="F781" s="387">
        <v>42611</v>
      </c>
      <c r="G781" s="368">
        <v>2016</v>
      </c>
      <c r="H781" s="275" t="s">
        <v>6321</v>
      </c>
      <c r="I781" s="276"/>
      <c r="J781" s="276"/>
    </row>
    <row r="782" spans="1:10" ht="15.75" customHeight="1">
      <c r="A782" s="197" t="s">
        <v>5730</v>
      </c>
      <c r="B782" s="260">
        <v>702</v>
      </c>
      <c r="C782" s="335" t="s">
        <v>7404</v>
      </c>
      <c r="D782" s="387"/>
      <c r="E782" s="387"/>
      <c r="F782" s="387">
        <v>42605</v>
      </c>
      <c r="G782" s="368">
        <v>2016</v>
      </c>
      <c r="H782" s="275" t="s">
        <v>6321</v>
      </c>
      <c r="I782" s="276"/>
      <c r="J782" s="276"/>
    </row>
    <row r="783" spans="1:10" ht="15.75" customHeight="1">
      <c r="A783" s="197" t="s">
        <v>5730</v>
      </c>
      <c r="B783" s="270">
        <v>703</v>
      </c>
      <c r="C783" s="335" t="s">
        <v>7405</v>
      </c>
      <c r="D783" s="387"/>
      <c r="E783" s="387"/>
      <c r="F783" s="387">
        <v>42544</v>
      </c>
      <c r="G783" s="368">
        <v>2016</v>
      </c>
      <c r="H783" s="275" t="s">
        <v>6321</v>
      </c>
      <c r="I783" s="276"/>
      <c r="J783" s="276"/>
    </row>
    <row r="784" spans="1:10" ht="15.75" customHeight="1">
      <c r="A784" s="197" t="s">
        <v>5730</v>
      </c>
      <c r="B784" s="270">
        <v>704</v>
      </c>
      <c r="C784" s="335" t="s">
        <v>7406</v>
      </c>
      <c r="D784" s="387"/>
      <c r="E784" s="387"/>
      <c r="F784" s="387">
        <v>42501</v>
      </c>
      <c r="G784" s="368">
        <v>2016</v>
      </c>
      <c r="H784" s="275" t="s">
        <v>6433</v>
      </c>
      <c r="I784" s="276"/>
      <c r="J784" s="276"/>
    </row>
    <row r="785" spans="1:10" ht="15.75" customHeight="1">
      <c r="A785" s="197" t="s">
        <v>5730</v>
      </c>
      <c r="B785" s="270">
        <v>705</v>
      </c>
      <c r="C785" s="335" t="s">
        <v>7407</v>
      </c>
      <c r="D785" s="387"/>
      <c r="E785" s="387"/>
      <c r="F785" s="387">
        <v>42487</v>
      </c>
      <c r="G785" s="368">
        <v>2016</v>
      </c>
      <c r="H785" s="275" t="s">
        <v>6321</v>
      </c>
      <c r="I785" s="276"/>
      <c r="J785" s="276"/>
    </row>
    <row r="786" spans="1:10" ht="15.75" customHeight="1">
      <c r="A786" s="197" t="s">
        <v>5730</v>
      </c>
      <c r="B786" s="260">
        <v>706</v>
      </c>
      <c r="C786" s="335" t="s">
        <v>7408</v>
      </c>
      <c r="D786" s="387"/>
      <c r="E786" s="387"/>
      <c r="F786" s="387">
        <v>42325</v>
      </c>
      <c r="G786" s="368">
        <v>2015</v>
      </c>
      <c r="H786" s="275" t="s">
        <v>6433</v>
      </c>
      <c r="I786" s="276"/>
      <c r="J786" s="276"/>
    </row>
    <row r="787" spans="1:10" ht="15.75" customHeight="1">
      <c r="A787" s="197" t="s">
        <v>5730</v>
      </c>
      <c r="B787" s="260">
        <v>707</v>
      </c>
      <c r="C787" s="335" t="s">
        <v>7409</v>
      </c>
      <c r="D787" s="387"/>
      <c r="E787" s="387"/>
      <c r="F787" s="387">
        <v>42283</v>
      </c>
      <c r="G787" s="368">
        <v>2015</v>
      </c>
      <c r="H787" s="275" t="s">
        <v>6433</v>
      </c>
      <c r="I787" s="276"/>
      <c r="J787" s="276"/>
    </row>
    <row r="788" spans="1:10" ht="15.75" customHeight="1">
      <c r="A788" s="197" t="s">
        <v>5730</v>
      </c>
      <c r="B788" s="270">
        <v>708</v>
      </c>
      <c r="C788" s="335" t="s">
        <v>7410</v>
      </c>
      <c r="D788" s="387"/>
      <c r="E788" s="387"/>
      <c r="F788" s="387">
        <v>42279</v>
      </c>
      <c r="G788" s="368">
        <v>2015</v>
      </c>
      <c r="H788" s="275" t="s">
        <v>6433</v>
      </c>
      <c r="I788" s="276"/>
      <c r="J788" s="276"/>
    </row>
    <row r="789" spans="1:10" ht="15.75" customHeight="1">
      <c r="A789" s="197" t="s">
        <v>5730</v>
      </c>
      <c r="B789" s="270">
        <v>709</v>
      </c>
      <c r="C789" s="335" t="s">
        <v>7411</v>
      </c>
      <c r="D789" s="387"/>
      <c r="E789" s="387"/>
      <c r="F789" s="387">
        <v>42257</v>
      </c>
      <c r="G789" s="368">
        <v>2015</v>
      </c>
      <c r="H789" s="275" t="s">
        <v>6321</v>
      </c>
      <c r="I789" s="276"/>
      <c r="J789" s="276"/>
    </row>
    <row r="790" spans="1:10" ht="15.75" customHeight="1">
      <c r="A790" s="197" t="s">
        <v>5730</v>
      </c>
      <c r="B790" s="270">
        <v>710</v>
      </c>
      <c r="C790" s="335" t="s">
        <v>7412</v>
      </c>
      <c r="D790" s="387"/>
      <c r="E790" s="387"/>
      <c r="F790" s="387">
        <v>42194</v>
      </c>
      <c r="G790" s="368">
        <v>2015</v>
      </c>
      <c r="H790" s="275" t="s">
        <v>6321</v>
      </c>
      <c r="I790" s="276"/>
      <c r="J790" s="276"/>
    </row>
    <row r="791" spans="1:10" ht="15.75" customHeight="1">
      <c r="A791" s="197" t="s">
        <v>5730</v>
      </c>
      <c r="B791" s="260">
        <v>711</v>
      </c>
      <c r="C791" s="335" t="s">
        <v>7413</v>
      </c>
      <c r="D791" s="387"/>
      <c r="E791" s="387"/>
      <c r="F791" s="387">
        <v>42143</v>
      </c>
      <c r="G791" s="368">
        <v>2015</v>
      </c>
      <c r="H791" s="275" t="s">
        <v>6321</v>
      </c>
      <c r="I791" s="276"/>
      <c r="J791" s="276"/>
    </row>
    <row r="792" spans="1:10" ht="15.75" customHeight="1">
      <c r="A792" s="197" t="s">
        <v>5730</v>
      </c>
      <c r="B792" s="260">
        <v>712</v>
      </c>
      <c r="C792" s="335" t="s">
        <v>7414</v>
      </c>
      <c r="D792" s="387"/>
      <c r="E792" s="387"/>
      <c r="F792" s="387">
        <v>42130</v>
      </c>
      <c r="G792" s="368">
        <v>2015</v>
      </c>
      <c r="H792" s="275" t="s">
        <v>6433</v>
      </c>
      <c r="I792" s="276"/>
      <c r="J792" s="276"/>
    </row>
    <row r="793" spans="1:10" ht="15.75" customHeight="1">
      <c r="A793" s="197" t="s">
        <v>5730</v>
      </c>
      <c r="B793" s="270">
        <v>713</v>
      </c>
      <c r="C793" s="335" t="s">
        <v>7415</v>
      </c>
      <c r="D793" s="387"/>
      <c r="E793" s="387"/>
      <c r="F793" s="387">
        <v>41948</v>
      </c>
      <c r="G793" s="368">
        <v>2014</v>
      </c>
      <c r="H793" s="275" t="s">
        <v>6321</v>
      </c>
      <c r="I793" s="276"/>
      <c r="J793" s="276"/>
    </row>
    <row r="794" spans="1:10" ht="15.75" customHeight="1">
      <c r="A794" s="197" t="s">
        <v>5730</v>
      </c>
      <c r="B794" s="270">
        <v>714</v>
      </c>
      <c r="C794" s="335" t="s">
        <v>7416</v>
      </c>
      <c r="D794" s="387"/>
      <c r="E794" s="387"/>
      <c r="F794" s="387">
        <v>41932</v>
      </c>
      <c r="G794" s="368">
        <v>2014</v>
      </c>
      <c r="H794" s="275" t="s">
        <v>6321</v>
      </c>
      <c r="I794" s="276"/>
      <c r="J794" s="276"/>
    </row>
    <row r="795" spans="1:10" ht="15.75" customHeight="1">
      <c r="A795" s="197" t="s">
        <v>5730</v>
      </c>
      <c r="B795" s="270">
        <v>715</v>
      </c>
      <c r="C795" s="335" t="s">
        <v>7417</v>
      </c>
      <c r="D795" s="387"/>
      <c r="E795" s="387"/>
      <c r="F795" s="387">
        <v>41921</v>
      </c>
      <c r="G795" s="368">
        <v>2014</v>
      </c>
      <c r="H795" s="275" t="s">
        <v>6321</v>
      </c>
      <c r="I795" s="276"/>
      <c r="J795" s="276"/>
    </row>
    <row r="796" spans="1:10" ht="15.75" customHeight="1">
      <c r="A796" s="197" t="s">
        <v>5730</v>
      </c>
      <c r="B796" s="260">
        <v>716</v>
      </c>
      <c r="C796" s="335" t="s">
        <v>7418</v>
      </c>
      <c r="D796" s="387"/>
      <c r="E796" s="387"/>
      <c r="F796" s="387">
        <v>41914</v>
      </c>
      <c r="G796" s="368">
        <v>2014</v>
      </c>
      <c r="H796" s="275" t="s">
        <v>6321</v>
      </c>
      <c r="I796" s="276"/>
      <c r="J796" s="276"/>
    </row>
    <row r="797" spans="1:10" ht="15.75" customHeight="1">
      <c r="A797" s="197" t="s">
        <v>5730</v>
      </c>
      <c r="B797" s="260">
        <v>717</v>
      </c>
      <c r="C797" s="335" t="s">
        <v>7419</v>
      </c>
      <c r="D797" s="387"/>
      <c r="E797" s="387"/>
      <c r="F797" s="387">
        <v>41775</v>
      </c>
      <c r="G797" s="368">
        <v>2014</v>
      </c>
      <c r="H797" s="275" t="s">
        <v>6321</v>
      </c>
      <c r="I797" s="276"/>
      <c r="J797" s="276"/>
    </row>
    <row r="798" spans="1:10" ht="15.75" customHeight="1">
      <c r="A798" s="197" t="s">
        <v>5730</v>
      </c>
      <c r="B798" s="270">
        <v>718</v>
      </c>
      <c r="C798" s="335" t="s">
        <v>7420</v>
      </c>
      <c r="D798" s="387"/>
      <c r="E798" s="387"/>
      <c r="F798" s="387">
        <v>41767</v>
      </c>
      <c r="G798" s="368">
        <v>2014</v>
      </c>
      <c r="H798" s="275" t="s">
        <v>6433</v>
      </c>
      <c r="I798" s="276"/>
      <c r="J798" s="276"/>
    </row>
    <row r="799" spans="1:10" ht="15.75" customHeight="1">
      <c r="A799" s="197" t="s">
        <v>5730</v>
      </c>
      <c r="B799" s="270">
        <v>719</v>
      </c>
      <c r="C799" s="335" t="s">
        <v>7421</v>
      </c>
      <c r="D799" s="387"/>
      <c r="E799" s="387"/>
      <c r="F799" s="387">
        <v>41690</v>
      </c>
      <c r="G799" s="368">
        <v>2014</v>
      </c>
      <c r="H799" s="275" t="s">
        <v>6433</v>
      </c>
      <c r="I799" s="276"/>
      <c r="J799" s="276"/>
    </row>
    <row r="800" spans="1:10" ht="15.75" customHeight="1">
      <c r="A800" s="197" t="s">
        <v>5730</v>
      </c>
      <c r="B800" s="270">
        <v>720</v>
      </c>
      <c r="C800" s="335" t="s">
        <v>7422</v>
      </c>
      <c r="D800" s="387"/>
      <c r="E800" s="387"/>
      <c r="F800" s="387">
        <v>41568</v>
      </c>
      <c r="G800" s="368">
        <v>2013</v>
      </c>
      <c r="H800" s="275" t="s">
        <v>6321</v>
      </c>
      <c r="I800" s="276"/>
      <c r="J800" s="276"/>
    </row>
    <row r="801" spans="1:31" ht="15.75" customHeight="1">
      <c r="A801" s="197" t="s">
        <v>5730</v>
      </c>
      <c r="B801" s="260">
        <v>721</v>
      </c>
      <c r="C801" s="335" t="s">
        <v>7423</v>
      </c>
      <c r="D801" s="387"/>
      <c r="E801" s="387"/>
      <c r="F801" s="387">
        <v>41470</v>
      </c>
      <c r="G801" s="368">
        <v>2013</v>
      </c>
      <c r="H801" s="275" t="s">
        <v>6433</v>
      </c>
      <c r="I801" s="276"/>
      <c r="J801" s="276"/>
    </row>
    <row r="802" spans="1:31" ht="15.75" customHeight="1">
      <c r="A802" s="197" t="s">
        <v>5730</v>
      </c>
      <c r="B802" s="260">
        <v>722</v>
      </c>
      <c r="C802" s="335" t="s">
        <v>7424</v>
      </c>
      <c r="D802" s="387"/>
      <c r="E802" s="387"/>
      <c r="F802" s="387">
        <v>41353</v>
      </c>
      <c r="G802" s="368">
        <v>2013</v>
      </c>
      <c r="H802" s="275" t="s">
        <v>6321</v>
      </c>
      <c r="I802" s="276"/>
      <c r="J802" s="276"/>
    </row>
    <row r="803" spans="1:31" ht="15.75" customHeight="1">
      <c r="A803" s="9" t="s">
        <v>2516</v>
      </c>
      <c r="B803" s="231"/>
      <c r="C803" s="77" t="s">
        <v>7425</v>
      </c>
      <c r="D803" s="388"/>
      <c r="E803" s="388"/>
      <c r="F803" s="388">
        <v>41330</v>
      </c>
      <c r="G803" s="212">
        <v>2013</v>
      </c>
      <c r="H803" s="9" t="s">
        <v>6321</v>
      </c>
      <c r="I803" s="263"/>
      <c r="J803" s="263"/>
      <c r="K803" s="265"/>
      <c r="L803" s="265"/>
      <c r="M803" s="265"/>
      <c r="N803" s="265"/>
      <c r="O803" s="265"/>
      <c r="P803" s="265"/>
      <c r="Q803" s="265"/>
      <c r="R803" s="265"/>
      <c r="S803" s="265"/>
      <c r="T803" s="265"/>
      <c r="U803" s="265"/>
      <c r="V803" s="265"/>
      <c r="W803" s="265"/>
      <c r="X803" s="265"/>
      <c r="Y803" s="265"/>
      <c r="Z803" s="265"/>
      <c r="AA803" s="265"/>
      <c r="AB803" s="265"/>
      <c r="AC803" s="265"/>
      <c r="AD803" s="265"/>
      <c r="AE803" s="265"/>
    </row>
    <row r="804" spans="1:31" ht="15.75" customHeight="1">
      <c r="A804" s="9" t="s">
        <v>2516</v>
      </c>
      <c r="B804" s="260"/>
      <c r="C804" s="335" t="s">
        <v>7426</v>
      </c>
      <c r="D804" s="387"/>
      <c r="E804" s="387"/>
      <c r="F804" s="387">
        <v>41417</v>
      </c>
      <c r="G804" s="368">
        <v>2013</v>
      </c>
      <c r="H804" s="275" t="s">
        <v>6321</v>
      </c>
      <c r="I804" s="276"/>
      <c r="J804" s="276"/>
    </row>
    <row r="805" spans="1:31" ht="15.75" customHeight="1">
      <c r="A805" s="9" t="s">
        <v>2516</v>
      </c>
      <c r="B805" s="260"/>
      <c r="C805" s="335" t="s">
        <v>7427</v>
      </c>
      <c r="D805" s="387"/>
      <c r="E805" s="387"/>
      <c r="F805" s="387">
        <v>41456</v>
      </c>
      <c r="G805" s="368">
        <v>2013</v>
      </c>
      <c r="H805" s="275" t="s">
        <v>6321</v>
      </c>
      <c r="I805" s="276"/>
      <c r="J805" s="276"/>
    </row>
    <row r="806" spans="1:31" ht="15.75" customHeight="1">
      <c r="A806" s="9" t="s">
        <v>2516</v>
      </c>
      <c r="B806" s="260"/>
      <c r="C806" s="335" t="s">
        <v>7428</v>
      </c>
      <c r="D806" s="387"/>
      <c r="E806" s="387"/>
      <c r="F806" s="387">
        <v>41490</v>
      </c>
      <c r="G806" s="368">
        <v>2013</v>
      </c>
      <c r="H806" s="275" t="s">
        <v>6321</v>
      </c>
      <c r="I806" s="276"/>
      <c r="J806" s="276"/>
    </row>
    <row r="807" spans="1:31" ht="15.75" customHeight="1">
      <c r="A807" s="9" t="s">
        <v>2516</v>
      </c>
      <c r="B807" s="260"/>
      <c r="C807" s="335" t="s">
        <v>7429</v>
      </c>
      <c r="D807" s="387"/>
      <c r="E807" s="387"/>
      <c r="F807" s="387">
        <v>41500</v>
      </c>
      <c r="G807" s="368">
        <v>2013</v>
      </c>
      <c r="H807" s="275" t="s">
        <v>6321</v>
      </c>
      <c r="I807" s="276"/>
      <c r="J807" s="276"/>
    </row>
    <row r="808" spans="1:31" ht="15.75" customHeight="1">
      <c r="A808" s="9" t="s">
        <v>2516</v>
      </c>
      <c r="B808" s="260"/>
      <c r="C808" s="335" t="s">
        <v>7430</v>
      </c>
      <c r="D808" s="387"/>
      <c r="E808" s="387"/>
      <c r="F808" s="387">
        <v>41511</v>
      </c>
      <c r="G808" s="368">
        <v>2013</v>
      </c>
      <c r="H808" s="275" t="s">
        <v>6433</v>
      </c>
      <c r="I808" s="276"/>
      <c r="J808" s="276"/>
    </row>
    <row r="809" spans="1:31" ht="15.75" customHeight="1">
      <c r="A809" s="9" t="s">
        <v>2516</v>
      </c>
      <c r="B809" s="260"/>
      <c r="C809" s="335" t="s">
        <v>7431</v>
      </c>
      <c r="D809" s="387"/>
      <c r="E809" s="387"/>
      <c r="F809" s="387">
        <v>41525</v>
      </c>
      <c r="G809" s="368">
        <v>2013</v>
      </c>
      <c r="H809" s="275" t="s">
        <v>6321</v>
      </c>
      <c r="I809" s="276"/>
      <c r="J809" s="276"/>
    </row>
    <row r="810" spans="1:31" ht="15.75" customHeight="1">
      <c r="A810" s="9" t="s">
        <v>2516</v>
      </c>
      <c r="B810" s="260"/>
      <c r="C810" s="335" t="s">
        <v>7432</v>
      </c>
      <c r="D810" s="387"/>
      <c r="E810" s="387"/>
      <c r="F810" s="387">
        <v>41547</v>
      </c>
      <c r="G810" s="368">
        <v>2013</v>
      </c>
      <c r="H810" s="275" t="s">
        <v>6321</v>
      </c>
      <c r="I810" s="276"/>
      <c r="J810" s="276"/>
    </row>
    <row r="811" spans="1:31" ht="15.75" customHeight="1">
      <c r="A811" s="9" t="s">
        <v>2516</v>
      </c>
      <c r="B811" s="260"/>
      <c r="C811" s="335" t="s">
        <v>7433</v>
      </c>
      <c r="D811" s="387"/>
      <c r="E811" s="387"/>
      <c r="F811" s="387">
        <v>41564</v>
      </c>
      <c r="G811" s="368">
        <v>2013</v>
      </c>
      <c r="H811" s="275" t="s">
        <v>6433</v>
      </c>
      <c r="I811" s="276"/>
      <c r="J811" s="276"/>
    </row>
    <row r="812" spans="1:31" ht="15.75" customHeight="1">
      <c r="A812" s="9" t="s">
        <v>2516</v>
      </c>
      <c r="B812" s="260"/>
      <c r="C812" s="335" t="s">
        <v>7434</v>
      </c>
      <c r="D812" s="387"/>
      <c r="E812" s="387"/>
      <c r="F812" s="387">
        <v>41569</v>
      </c>
      <c r="G812" s="368">
        <v>2013</v>
      </c>
      <c r="H812" s="275" t="s">
        <v>6321</v>
      </c>
      <c r="I812" s="276"/>
      <c r="J812" s="276"/>
    </row>
    <row r="813" spans="1:31" ht="15.75" customHeight="1">
      <c r="A813" s="9" t="s">
        <v>2516</v>
      </c>
      <c r="B813" s="260"/>
      <c r="C813" s="335" t="s">
        <v>7435</v>
      </c>
      <c r="D813" s="387"/>
      <c r="E813" s="387"/>
      <c r="F813" s="387">
        <v>41576</v>
      </c>
      <c r="G813" s="368">
        <v>2013</v>
      </c>
      <c r="H813" s="275" t="s">
        <v>6321</v>
      </c>
      <c r="I813" s="276"/>
      <c r="J813" s="276"/>
    </row>
    <row r="814" spans="1:31" ht="15.75" customHeight="1">
      <c r="A814" s="9" t="s">
        <v>2516</v>
      </c>
      <c r="B814" s="260"/>
      <c r="C814" s="335" t="s">
        <v>7436</v>
      </c>
      <c r="D814" s="387"/>
      <c r="E814" s="387"/>
      <c r="F814" s="387">
        <v>41609</v>
      </c>
      <c r="G814" s="368">
        <v>2013</v>
      </c>
      <c r="H814" s="275" t="s">
        <v>6321</v>
      </c>
      <c r="I814" s="276"/>
      <c r="J814" s="276"/>
    </row>
    <row r="815" spans="1:31" ht="15.75" customHeight="1">
      <c r="A815" s="9" t="s">
        <v>2516</v>
      </c>
      <c r="B815" s="260"/>
      <c r="C815" s="335" t="s">
        <v>7437</v>
      </c>
      <c r="D815" s="387"/>
      <c r="E815" s="387"/>
      <c r="F815" s="387">
        <v>41808</v>
      </c>
      <c r="G815" s="368">
        <v>2014</v>
      </c>
      <c r="H815" s="275" t="s">
        <v>6321</v>
      </c>
      <c r="I815" s="276"/>
      <c r="J815" s="276"/>
    </row>
    <row r="816" spans="1:31" ht="15.75" customHeight="1">
      <c r="A816" s="9" t="s">
        <v>2516</v>
      </c>
      <c r="B816" s="260"/>
      <c r="C816" s="335" t="s">
        <v>7438</v>
      </c>
      <c r="D816" s="387"/>
      <c r="E816" s="387"/>
      <c r="F816" s="387">
        <v>41830</v>
      </c>
      <c r="G816" s="368">
        <v>2014</v>
      </c>
      <c r="H816" s="275" t="s">
        <v>6321</v>
      </c>
      <c r="I816" s="276"/>
      <c r="J816" s="276"/>
    </row>
    <row r="817" spans="1:10" ht="15.75" customHeight="1">
      <c r="A817" s="9" t="s">
        <v>2516</v>
      </c>
      <c r="B817" s="260"/>
      <c r="C817" s="335" t="s">
        <v>7439</v>
      </c>
      <c r="D817" s="387"/>
      <c r="E817" s="387"/>
      <c r="F817" s="387">
        <v>41844</v>
      </c>
      <c r="G817" s="368">
        <v>2014</v>
      </c>
      <c r="H817" s="275" t="s">
        <v>6321</v>
      </c>
      <c r="I817" s="276"/>
      <c r="J817" s="276"/>
    </row>
    <row r="818" spans="1:10" ht="15.75" customHeight="1">
      <c r="A818" s="9" t="s">
        <v>2516</v>
      </c>
      <c r="B818" s="260"/>
      <c r="C818" s="335" t="s">
        <v>7440</v>
      </c>
      <c r="D818" s="387"/>
      <c r="E818" s="387"/>
      <c r="F818" s="387">
        <v>41904</v>
      </c>
      <c r="G818" s="368">
        <v>2014</v>
      </c>
      <c r="H818" s="275" t="s">
        <v>6433</v>
      </c>
      <c r="I818" s="276"/>
      <c r="J818" s="276"/>
    </row>
    <row r="819" spans="1:10" ht="15.75" customHeight="1">
      <c r="A819" s="9" t="s">
        <v>2516</v>
      </c>
      <c r="B819" s="260"/>
      <c r="C819" s="335" t="s">
        <v>7441</v>
      </c>
      <c r="D819" s="387"/>
      <c r="E819" s="387"/>
      <c r="F819" s="387">
        <v>42128</v>
      </c>
      <c r="G819" s="368">
        <v>2015</v>
      </c>
      <c r="H819" s="275" t="s">
        <v>6321</v>
      </c>
      <c r="I819" s="276"/>
      <c r="J819" s="276"/>
    </row>
    <row r="820" spans="1:10" ht="15.75" customHeight="1">
      <c r="A820" s="9" t="s">
        <v>2516</v>
      </c>
      <c r="B820" s="260"/>
      <c r="C820" s="335" t="s">
        <v>7442</v>
      </c>
      <c r="D820" s="387"/>
      <c r="E820" s="387"/>
      <c r="F820" s="387">
        <v>42172</v>
      </c>
      <c r="G820" s="368">
        <v>2015</v>
      </c>
      <c r="H820" s="275" t="s">
        <v>6321</v>
      </c>
      <c r="I820" s="276"/>
      <c r="J820" s="276"/>
    </row>
    <row r="821" spans="1:10" ht="15.75" customHeight="1">
      <c r="A821" s="9" t="s">
        <v>2516</v>
      </c>
      <c r="B821" s="260"/>
      <c r="C821" s="335" t="s">
        <v>7443</v>
      </c>
      <c r="D821" s="387"/>
      <c r="E821" s="387"/>
      <c r="F821" s="387">
        <v>42214</v>
      </c>
      <c r="G821" s="368">
        <v>2015</v>
      </c>
      <c r="H821" s="275" t="s">
        <v>6321</v>
      </c>
      <c r="I821" s="276"/>
      <c r="J821" s="276"/>
    </row>
    <row r="822" spans="1:10" ht="15.75" customHeight="1">
      <c r="A822" s="9" t="s">
        <v>2516</v>
      </c>
      <c r="B822" s="260"/>
      <c r="C822" s="335" t="s">
        <v>7444</v>
      </c>
      <c r="D822" s="387"/>
      <c r="E822" s="387"/>
      <c r="F822" s="387">
        <v>42276</v>
      </c>
      <c r="G822" s="368">
        <v>2015</v>
      </c>
      <c r="H822" s="275" t="s">
        <v>6433</v>
      </c>
      <c r="I822" s="276"/>
      <c r="J822" s="276"/>
    </row>
    <row r="823" spans="1:10" ht="15.75" customHeight="1">
      <c r="A823" s="9" t="s">
        <v>2516</v>
      </c>
      <c r="B823" s="260"/>
      <c r="C823" s="335" t="s">
        <v>7445</v>
      </c>
      <c r="D823" s="387"/>
      <c r="E823" s="387"/>
      <c r="F823" s="387">
        <v>42305</v>
      </c>
      <c r="G823" s="368">
        <v>2015</v>
      </c>
      <c r="H823" s="275" t="s">
        <v>6321</v>
      </c>
      <c r="I823" s="276"/>
      <c r="J823" s="276"/>
    </row>
    <row r="824" spans="1:10" ht="15.75" customHeight="1">
      <c r="A824" s="9" t="s">
        <v>2516</v>
      </c>
      <c r="B824" s="260"/>
      <c r="C824" s="335" t="s">
        <v>7446</v>
      </c>
      <c r="D824" s="387"/>
      <c r="E824" s="387"/>
      <c r="F824" s="387">
        <v>42305</v>
      </c>
      <c r="G824" s="368">
        <v>2015</v>
      </c>
      <c r="H824" s="275" t="s">
        <v>6321</v>
      </c>
      <c r="I824" s="276"/>
      <c r="J824" s="276"/>
    </row>
    <row r="825" spans="1:10" ht="15.75" customHeight="1">
      <c r="A825" s="9" t="s">
        <v>2516</v>
      </c>
      <c r="B825" s="260"/>
      <c r="C825" s="335" t="s">
        <v>7447</v>
      </c>
      <c r="D825" s="387"/>
      <c r="E825" s="387"/>
      <c r="F825" s="387">
        <v>42464</v>
      </c>
      <c r="G825" s="368">
        <v>2016</v>
      </c>
      <c r="H825" s="275" t="s">
        <v>6321</v>
      </c>
      <c r="I825" s="276"/>
      <c r="J825" s="276"/>
    </row>
    <row r="826" spans="1:10" ht="15.75" customHeight="1">
      <c r="A826" s="9" t="s">
        <v>2516</v>
      </c>
      <c r="B826" s="260"/>
      <c r="C826" s="335" t="s">
        <v>7448</v>
      </c>
      <c r="D826" s="387"/>
      <c r="E826" s="387"/>
      <c r="F826" s="387">
        <v>42536</v>
      </c>
      <c r="G826" s="368">
        <v>2016</v>
      </c>
      <c r="H826" s="275" t="s">
        <v>6321</v>
      </c>
      <c r="I826" s="276"/>
      <c r="J826" s="276"/>
    </row>
    <row r="827" spans="1:10" ht="15.75" customHeight="1">
      <c r="A827" s="9" t="s">
        <v>2516</v>
      </c>
      <c r="B827" s="260"/>
      <c r="C827" s="335" t="s">
        <v>7449</v>
      </c>
      <c r="D827" s="387"/>
      <c r="E827" s="387"/>
      <c r="F827" s="387">
        <v>42556</v>
      </c>
      <c r="G827" s="368">
        <v>2016</v>
      </c>
      <c r="H827" s="275" t="s">
        <v>6321</v>
      </c>
      <c r="I827" s="276"/>
      <c r="J827" s="276"/>
    </row>
    <row r="828" spans="1:10" ht="15.75" customHeight="1">
      <c r="A828" s="9" t="s">
        <v>2516</v>
      </c>
      <c r="B828" s="260"/>
      <c r="C828" s="335" t="s">
        <v>7450</v>
      </c>
      <c r="D828" s="387"/>
      <c r="E828" s="387"/>
      <c r="F828" s="387">
        <v>42608</v>
      </c>
      <c r="G828" s="368">
        <v>2016</v>
      </c>
      <c r="H828" s="275" t="s">
        <v>6321</v>
      </c>
      <c r="I828" s="276"/>
      <c r="J828" s="276"/>
    </row>
    <row r="829" spans="1:10" ht="15.75" customHeight="1">
      <c r="A829" s="9" t="s">
        <v>2516</v>
      </c>
      <c r="B829" s="260"/>
      <c r="C829" s="335" t="s">
        <v>7451</v>
      </c>
      <c r="D829" s="387"/>
      <c r="E829" s="387"/>
      <c r="F829" s="387">
        <v>42634</v>
      </c>
      <c r="G829" s="368">
        <v>2016</v>
      </c>
      <c r="H829" s="275" t="s">
        <v>6433</v>
      </c>
      <c r="I829" s="276"/>
      <c r="J829" s="276"/>
    </row>
    <row r="830" spans="1:10" ht="15.75" customHeight="1">
      <c r="A830" s="9" t="s">
        <v>2516</v>
      </c>
      <c r="B830" s="260"/>
      <c r="C830" s="335" t="s">
        <v>7452</v>
      </c>
      <c r="D830" s="387"/>
      <c r="E830" s="387"/>
      <c r="F830" s="387">
        <v>42675</v>
      </c>
      <c r="G830" s="368">
        <v>2016</v>
      </c>
      <c r="H830" s="275" t="s">
        <v>6433</v>
      </c>
      <c r="I830" s="276"/>
      <c r="J830" s="276"/>
    </row>
    <row r="831" spans="1:10" ht="15.75" customHeight="1">
      <c r="A831" s="9" t="s">
        <v>2516</v>
      </c>
      <c r="B831" s="260"/>
      <c r="C831" s="335" t="s">
        <v>7453</v>
      </c>
      <c r="D831" s="387"/>
      <c r="E831" s="387"/>
      <c r="F831" s="387">
        <v>42676</v>
      </c>
      <c r="G831" s="368">
        <v>2016</v>
      </c>
      <c r="H831" s="275" t="s">
        <v>6321</v>
      </c>
      <c r="I831" s="276"/>
      <c r="J831" s="276"/>
    </row>
    <row r="832" spans="1:10" ht="15.75" customHeight="1">
      <c r="A832" s="9" t="s">
        <v>2516</v>
      </c>
      <c r="B832" s="260"/>
      <c r="C832" s="335" t="s">
        <v>7454</v>
      </c>
      <c r="D832" s="387"/>
      <c r="E832" s="387"/>
      <c r="F832" s="387">
        <v>42782</v>
      </c>
      <c r="G832" s="368">
        <v>2017</v>
      </c>
      <c r="H832" s="275" t="s">
        <v>6433</v>
      </c>
      <c r="I832" s="276"/>
      <c r="J832" s="276"/>
    </row>
    <row r="833" spans="1:10" ht="15.75" customHeight="1">
      <c r="A833" s="9" t="s">
        <v>2516</v>
      </c>
      <c r="B833" s="260"/>
      <c r="C833" s="335" t="s">
        <v>7455</v>
      </c>
      <c r="D833" s="387"/>
      <c r="E833" s="387"/>
      <c r="F833" s="387">
        <v>42878</v>
      </c>
      <c r="G833" s="368">
        <v>2017</v>
      </c>
      <c r="H833" s="275" t="s">
        <v>6321</v>
      </c>
      <c r="I833" s="276"/>
      <c r="J833" s="276"/>
    </row>
    <row r="834" spans="1:10" ht="15.75" customHeight="1">
      <c r="A834" s="9" t="s">
        <v>2516</v>
      </c>
      <c r="B834" s="260"/>
      <c r="C834" s="335" t="s">
        <v>7300</v>
      </c>
      <c r="D834" s="387"/>
      <c r="E834" s="387"/>
      <c r="F834" s="387">
        <v>42907</v>
      </c>
      <c r="G834" s="368">
        <v>2017</v>
      </c>
      <c r="H834" s="275" t="s">
        <v>6321</v>
      </c>
      <c r="I834" s="276"/>
      <c r="J834" s="276"/>
    </row>
    <row r="835" spans="1:10" ht="15.75" customHeight="1">
      <c r="A835" s="9" t="s">
        <v>2516</v>
      </c>
      <c r="B835" s="260"/>
      <c r="C835" s="335" t="s">
        <v>7456</v>
      </c>
      <c r="D835" s="387"/>
      <c r="E835" s="387"/>
      <c r="F835" s="387">
        <v>43012</v>
      </c>
      <c r="G835" s="368">
        <v>2017</v>
      </c>
      <c r="H835" s="275" t="s">
        <v>6321</v>
      </c>
      <c r="I835" s="276"/>
      <c r="J835" s="276"/>
    </row>
    <row r="836" spans="1:10" ht="15.75" customHeight="1">
      <c r="A836" s="9" t="s">
        <v>2516</v>
      </c>
      <c r="B836" s="260"/>
      <c r="C836" s="335" t="s">
        <v>7457</v>
      </c>
      <c r="D836" s="387"/>
      <c r="E836" s="387"/>
      <c r="F836" s="387">
        <v>43186</v>
      </c>
      <c r="G836" s="368">
        <v>2018</v>
      </c>
      <c r="H836" s="275" t="s">
        <v>6321</v>
      </c>
      <c r="I836" s="276"/>
      <c r="J836" s="276"/>
    </row>
    <row r="837" spans="1:10" ht="15.75" customHeight="1">
      <c r="A837" s="9" t="s">
        <v>2516</v>
      </c>
      <c r="B837" s="260"/>
      <c r="C837" s="335" t="s">
        <v>7322</v>
      </c>
      <c r="D837" s="387"/>
      <c r="E837" s="387"/>
      <c r="F837" s="387">
        <v>43236</v>
      </c>
      <c r="G837" s="368">
        <v>2018</v>
      </c>
      <c r="H837" s="275" t="s">
        <v>6433</v>
      </c>
      <c r="I837" s="276"/>
      <c r="J837" s="276"/>
    </row>
    <row r="838" spans="1:10" ht="15.75" customHeight="1">
      <c r="A838" s="9" t="s">
        <v>2516</v>
      </c>
      <c r="B838" s="260"/>
      <c r="C838" s="335" t="s">
        <v>7458</v>
      </c>
      <c r="D838" s="387"/>
      <c r="E838" s="387"/>
      <c r="F838" s="387">
        <v>43264</v>
      </c>
      <c r="G838" s="368">
        <v>2018</v>
      </c>
      <c r="H838" s="275" t="s">
        <v>6321</v>
      </c>
      <c r="I838" s="276"/>
      <c r="J838" s="276"/>
    </row>
    <row r="839" spans="1:10" ht="15.75" customHeight="1">
      <c r="A839" s="9" t="s">
        <v>2516</v>
      </c>
      <c r="B839" s="260"/>
      <c r="C839" s="335" t="s">
        <v>7459</v>
      </c>
      <c r="D839" s="387"/>
      <c r="E839" s="387"/>
      <c r="F839" s="387">
        <v>43395</v>
      </c>
      <c r="G839" s="368">
        <v>2018</v>
      </c>
      <c r="H839" s="275" t="s">
        <v>6433</v>
      </c>
      <c r="I839" s="276"/>
      <c r="J839" s="276"/>
    </row>
    <row r="840" spans="1:10" ht="15.75" customHeight="1">
      <c r="A840" s="9" t="s">
        <v>2516</v>
      </c>
      <c r="B840" s="260"/>
      <c r="C840" s="335" t="s">
        <v>7460</v>
      </c>
      <c r="D840" s="387"/>
      <c r="E840" s="387"/>
      <c r="F840" s="387">
        <v>43410</v>
      </c>
      <c r="G840" s="368">
        <v>2018</v>
      </c>
      <c r="H840" s="275" t="s">
        <v>6321</v>
      </c>
      <c r="I840" s="276"/>
      <c r="J840" s="276"/>
    </row>
    <row r="841" spans="1:10" ht="15.75" customHeight="1">
      <c r="A841" s="9" t="s">
        <v>2516</v>
      </c>
      <c r="B841" s="260"/>
      <c r="C841" s="335" t="s">
        <v>7461</v>
      </c>
      <c r="D841" s="387"/>
      <c r="E841" s="387"/>
      <c r="F841" s="387">
        <v>43537</v>
      </c>
      <c r="G841" s="368">
        <v>2019</v>
      </c>
      <c r="H841" s="275" t="s">
        <v>6321</v>
      </c>
      <c r="I841" s="276"/>
      <c r="J841" s="276"/>
    </row>
    <row r="842" spans="1:10" ht="15.75" customHeight="1">
      <c r="A842" s="9" t="s">
        <v>2516</v>
      </c>
      <c r="B842" s="260"/>
      <c r="C842" s="335" t="s">
        <v>7462</v>
      </c>
      <c r="D842" s="387"/>
      <c r="E842" s="387"/>
      <c r="F842" s="387">
        <v>43537</v>
      </c>
      <c r="G842" s="368">
        <v>2019</v>
      </c>
      <c r="H842" s="275" t="s">
        <v>6321</v>
      </c>
      <c r="I842" s="276"/>
      <c r="J842" s="276"/>
    </row>
    <row r="843" spans="1:10" ht="15.75" customHeight="1">
      <c r="A843" s="9" t="s">
        <v>2516</v>
      </c>
      <c r="B843" s="260"/>
      <c r="C843" s="335" t="s">
        <v>7463</v>
      </c>
      <c r="D843" s="387"/>
      <c r="E843" s="387"/>
      <c r="F843" s="387">
        <v>43635</v>
      </c>
      <c r="G843" s="368">
        <v>2019</v>
      </c>
      <c r="H843" s="275" t="s">
        <v>6321</v>
      </c>
      <c r="I843" s="276"/>
      <c r="J843" s="276"/>
    </row>
    <row r="844" spans="1:10" ht="15.75" customHeight="1">
      <c r="A844" s="9" t="s">
        <v>2516</v>
      </c>
      <c r="B844" s="260"/>
      <c r="C844" s="335" t="s">
        <v>7464</v>
      </c>
      <c r="D844" s="387"/>
      <c r="E844" s="387"/>
      <c r="F844" s="387">
        <v>43661</v>
      </c>
      <c r="G844" s="368">
        <v>2019</v>
      </c>
      <c r="H844" s="275" t="s">
        <v>6321</v>
      </c>
      <c r="I844" s="276"/>
      <c r="J844" s="276"/>
    </row>
    <row r="845" spans="1:10" ht="15.75" customHeight="1">
      <c r="A845" s="9" t="s">
        <v>2516</v>
      </c>
      <c r="B845" s="260"/>
      <c r="C845" s="335" t="s">
        <v>7465</v>
      </c>
      <c r="D845" s="387"/>
      <c r="E845" s="387"/>
      <c r="F845" s="387">
        <v>43670</v>
      </c>
      <c r="G845" s="368">
        <v>2019</v>
      </c>
      <c r="H845" s="275" t="s">
        <v>6321</v>
      </c>
      <c r="I845" s="276"/>
      <c r="J845" s="276"/>
    </row>
    <row r="846" spans="1:10" ht="15.75" customHeight="1">
      <c r="A846" s="9" t="s">
        <v>2516</v>
      </c>
      <c r="B846" s="260"/>
      <c r="C846" s="335" t="s">
        <v>7466</v>
      </c>
      <c r="D846" s="387"/>
      <c r="E846" s="387"/>
      <c r="F846" s="387">
        <v>43732</v>
      </c>
      <c r="G846" s="368">
        <v>2019</v>
      </c>
      <c r="H846" s="275" t="s">
        <v>6321</v>
      </c>
      <c r="I846" s="276"/>
      <c r="J846" s="276"/>
    </row>
    <row r="847" spans="1:10" ht="15.75" customHeight="1">
      <c r="A847" s="9" t="s">
        <v>2516</v>
      </c>
      <c r="B847" s="260"/>
      <c r="C847" s="335" t="s">
        <v>7467</v>
      </c>
      <c r="D847" s="387"/>
      <c r="E847" s="387"/>
      <c r="F847" s="387">
        <v>43801</v>
      </c>
      <c r="G847" s="368">
        <v>2019</v>
      </c>
      <c r="H847" s="275" t="s">
        <v>6321</v>
      </c>
      <c r="I847" s="276"/>
      <c r="J847" s="276"/>
    </row>
    <row r="848" spans="1:10" ht="15.75" customHeight="1">
      <c r="A848" s="9" t="s">
        <v>2516</v>
      </c>
      <c r="B848" s="260"/>
      <c r="C848" s="335" t="s">
        <v>7468</v>
      </c>
      <c r="D848" s="387"/>
      <c r="E848" s="387"/>
      <c r="F848" s="387">
        <v>43803</v>
      </c>
      <c r="G848" s="368">
        <v>2019</v>
      </c>
      <c r="H848" s="275" t="s">
        <v>6321</v>
      </c>
      <c r="I848" s="276"/>
      <c r="J848" s="276"/>
    </row>
    <row r="849" spans="1:31" ht="15.75" customHeight="1">
      <c r="A849" s="9" t="s">
        <v>2516</v>
      </c>
      <c r="B849" s="260"/>
      <c r="C849" s="335" t="s">
        <v>7469</v>
      </c>
      <c r="D849" s="387"/>
      <c r="E849" s="387"/>
      <c r="F849" s="387">
        <v>43803</v>
      </c>
      <c r="G849" s="368">
        <v>2019</v>
      </c>
      <c r="H849" s="275" t="s">
        <v>6321</v>
      </c>
      <c r="I849" s="276"/>
      <c r="J849" s="276"/>
    </row>
    <row r="850" spans="1:31" ht="15.75" customHeight="1">
      <c r="A850" s="9" t="s">
        <v>2516</v>
      </c>
      <c r="B850" s="260"/>
      <c r="C850" s="335" t="s">
        <v>7353</v>
      </c>
      <c r="D850" s="387"/>
      <c r="E850" s="387"/>
      <c r="F850" s="387">
        <v>43866</v>
      </c>
      <c r="G850" s="368">
        <v>2020</v>
      </c>
      <c r="H850" s="275" t="s">
        <v>6321</v>
      </c>
      <c r="I850" s="276"/>
      <c r="J850" s="276"/>
    </row>
    <row r="851" spans="1:31" ht="15.75" customHeight="1">
      <c r="A851" s="9" t="s">
        <v>2516</v>
      </c>
      <c r="B851" s="260"/>
      <c r="C851" s="335" t="s">
        <v>7470</v>
      </c>
      <c r="D851" s="387"/>
      <c r="E851" s="387"/>
      <c r="F851" s="387">
        <v>44053</v>
      </c>
      <c r="G851" s="368">
        <v>2020</v>
      </c>
      <c r="H851" s="275" t="s">
        <v>6321</v>
      </c>
      <c r="I851" s="276"/>
      <c r="J851" s="276"/>
    </row>
    <row r="852" spans="1:31" ht="15.75" customHeight="1">
      <c r="A852" s="9" t="s">
        <v>2516</v>
      </c>
      <c r="B852" s="260"/>
      <c r="C852" s="335" t="s">
        <v>7471</v>
      </c>
      <c r="D852" s="387"/>
      <c r="E852" s="387"/>
      <c r="F852" s="387">
        <v>44133</v>
      </c>
      <c r="G852" s="368">
        <v>2020</v>
      </c>
      <c r="H852" s="275" t="s">
        <v>6321</v>
      </c>
      <c r="I852" s="276"/>
      <c r="J852" s="276"/>
    </row>
    <row r="853" spans="1:31" ht="15.75" customHeight="1">
      <c r="A853" s="9" t="s">
        <v>2516</v>
      </c>
      <c r="B853" s="260"/>
      <c r="C853" s="335" t="s">
        <v>7472</v>
      </c>
      <c r="D853" s="387"/>
      <c r="E853" s="387"/>
      <c r="F853" s="387">
        <v>44179</v>
      </c>
      <c r="G853" s="368">
        <v>2016</v>
      </c>
      <c r="H853" s="275" t="s">
        <v>6321</v>
      </c>
      <c r="I853" s="276"/>
      <c r="J853" s="276"/>
    </row>
    <row r="854" spans="1:31" ht="15.75" customHeight="1">
      <c r="A854" s="389" t="s">
        <v>4164</v>
      </c>
      <c r="B854" s="390">
        <v>723</v>
      </c>
      <c r="C854" s="391" t="s">
        <v>6565</v>
      </c>
      <c r="D854" s="392" t="s">
        <v>6349</v>
      </c>
      <c r="E854" s="167" t="s">
        <v>6321</v>
      </c>
      <c r="F854" s="393"/>
      <c r="G854" s="394">
        <v>2019</v>
      </c>
      <c r="H854" s="167" t="s">
        <v>6321</v>
      </c>
      <c r="I854" s="395"/>
      <c r="J854" s="395"/>
      <c r="K854" s="396"/>
      <c r="L854" s="396"/>
      <c r="M854" s="396"/>
      <c r="N854" s="396"/>
      <c r="O854" s="396"/>
      <c r="P854" s="396"/>
      <c r="Q854" s="396"/>
      <c r="R854" s="396"/>
      <c r="S854" s="396"/>
      <c r="T854" s="396"/>
      <c r="U854" s="396"/>
      <c r="V854" s="396"/>
      <c r="W854" s="396"/>
      <c r="X854" s="396"/>
      <c r="Y854" s="396"/>
      <c r="Z854" s="396"/>
      <c r="AA854" s="396"/>
      <c r="AB854" s="396"/>
      <c r="AC854" s="396"/>
      <c r="AD854" s="265"/>
      <c r="AE854" s="265"/>
    </row>
    <row r="855" spans="1:31" ht="15.75" customHeight="1">
      <c r="A855" s="389" t="s">
        <v>4164</v>
      </c>
      <c r="B855" s="397"/>
      <c r="C855" s="398" t="s">
        <v>7473</v>
      </c>
      <c r="D855" s="399" t="s">
        <v>7474</v>
      </c>
      <c r="E855" s="400" t="s">
        <v>6321</v>
      </c>
      <c r="F855" s="401"/>
      <c r="G855" s="402">
        <v>2020</v>
      </c>
      <c r="H855" s="400" t="s">
        <v>6321</v>
      </c>
      <c r="I855" s="403"/>
      <c r="J855" s="403"/>
      <c r="K855" s="404"/>
      <c r="L855" s="404"/>
      <c r="M855" s="404"/>
      <c r="N855" s="404"/>
      <c r="O855" s="404"/>
      <c r="P855" s="404"/>
      <c r="Q855" s="404"/>
      <c r="R855" s="404"/>
      <c r="S855" s="404"/>
      <c r="T855" s="404"/>
      <c r="U855" s="404"/>
      <c r="V855" s="404"/>
      <c r="W855" s="404"/>
      <c r="X855" s="404"/>
      <c r="Y855" s="404"/>
      <c r="Z855" s="404"/>
      <c r="AA855" s="404"/>
      <c r="AB855" s="404"/>
      <c r="AC855" s="404"/>
    </row>
    <row r="856" spans="1:31" ht="15.75" customHeight="1">
      <c r="A856" s="389" t="s">
        <v>4164</v>
      </c>
      <c r="B856" s="397"/>
      <c r="C856" s="398" t="s">
        <v>7475</v>
      </c>
      <c r="D856" s="399" t="s">
        <v>7476</v>
      </c>
      <c r="E856" s="400" t="s">
        <v>6321</v>
      </c>
      <c r="F856" s="401"/>
      <c r="G856" s="402">
        <v>2020</v>
      </c>
      <c r="H856" s="400" t="s">
        <v>6321</v>
      </c>
      <c r="I856" s="403"/>
      <c r="J856" s="403"/>
      <c r="K856" s="404"/>
      <c r="L856" s="404"/>
      <c r="M856" s="404"/>
      <c r="N856" s="404"/>
      <c r="O856" s="404"/>
      <c r="P856" s="404"/>
      <c r="Q856" s="404"/>
      <c r="R856" s="404"/>
      <c r="S856" s="404"/>
      <c r="T856" s="404"/>
      <c r="U856" s="404"/>
      <c r="V856" s="404"/>
      <c r="W856" s="404"/>
      <c r="X856" s="404"/>
      <c r="Y856" s="404"/>
      <c r="Z856" s="404"/>
      <c r="AA856" s="404"/>
      <c r="AB856" s="404"/>
      <c r="AC856" s="404"/>
    </row>
    <row r="857" spans="1:31" ht="15.75" customHeight="1">
      <c r="A857" s="389" t="s">
        <v>4164</v>
      </c>
      <c r="B857" s="397"/>
      <c r="C857" s="398" t="s">
        <v>7477</v>
      </c>
      <c r="D857" s="399" t="s">
        <v>7478</v>
      </c>
      <c r="E857" s="400" t="s">
        <v>6321</v>
      </c>
      <c r="F857" s="401"/>
      <c r="G857" s="402">
        <v>2019</v>
      </c>
      <c r="H857" s="400" t="s">
        <v>6321</v>
      </c>
      <c r="I857" s="403"/>
      <c r="J857" s="403"/>
      <c r="K857" s="404"/>
      <c r="L857" s="404"/>
      <c r="M857" s="404"/>
      <c r="N857" s="404"/>
      <c r="O857" s="404"/>
      <c r="P857" s="404"/>
      <c r="Q857" s="404"/>
      <c r="R857" s="404"/>
      <c r="S857" s="404"/>
      <c r="T857" s="404"/>
      <c r="U857" s="404"/>
      <c r="V857" s="404"/>
      <c r="W857" s="404"/>
      <c r="X857" s="404"/>
      <c r="Y857" s="404"/>
      <c r="Z857" s="404"/>
      <c r="AA857" s="404"/>
      <c r="AB857" s="404"/>
      <c r="AC857" s="404"/>
    </row>
    <row r="858" spans="1:31" ht="15.75" customHeight="1">
      <c r="A858" s="389" t="s">
        <v>4164</v>
      </c>
      <c r="B858" s="397"/>
      <c r="C858" s="398" t="s">
        <v>7479</v>
      </c>
      <c r="D858" s="399" t="s">
        <v>7480</v>
      </c>
      <c r="E858" s="400" t="s">
        <v>6321</v>
      </c>
      <c r="F858" s="401"/>
      <c r="G858" s="402">
        <v>2019</v>
      </c>
      <c r="H858" s="400" t="s">
        <v>6321</v>
      </c>
      <c r="I858" s="403"/>
      <c r="J858" s="403"/>
      <c r="K858" s="404"/>
      <c r="L858" s="404"/>
      <c r="M858" s="404"/>
      <c r="N858" s="404"/>
      <c r="O858" s="404"/>
      <c r="P858" s="404"/>
      <c r="Q858" s="404"/>
      <c r="R858" s="404"/>
      <c r="S858" s="404"/>
      <c r="T858" s="404"/>
      <c r="U858" s="404"/>
      <c r="V858" s="404"/>
      <c r="W858" s="404"/>
      <c r="X858" s="404"/>
      <c r="Y858" s="404"/>
      <c r="Z858" s="404"/>
      <c r="AA858" s="404"/>
      <c r="AB858" s="404"/>
      <c r="AC858" s="404"/>
    </row>
    <row r="859" spans="1:31" ht="15.75" customHeight="1">
      <c r="A859" s="389" t="s">
        <v>4164</v>
      </c>
      <c r="B859" s="397"/>
      <c r="C859" s="398" t="s">
        <v>7481</v>
      </c>
      <c r="D859" s="399" t="s">
        <v>7482</v>
      </c>
      <c r="E859" s="400" t="s">
        <v>6321</v>
      </c>
      <c r="F859" s="401"/>
      <c r="G859" s="402">
        <v>2019</v>
      </c>
      <c r="H859" s="400" t="s">
        <v>6321</v>
      </c>
      <c r="I859" s="403"/>
      <c r="J859" s="403"/>
      <c r="K859" s="404"/>
      <c r="L859" s="404"/>
      <c r="M859" s="404"/>
      <c r="N859" s="404"/>
      <c r="O859" s="404"/>
      <c r="P859" s="404"/>
      <c r="Q859" s="404"/>
      <c r="R859" s="404"/>
      <c r="S859" s="404"/>
      <c r="T859" s="404"/>
      <c r="U859" s="404"/>
      <c r="V859" s="404"/>
      <c r="W859" s="404"/>
      <c r="X859" s="404"/>
      <c r="Y859" s="404"/>
      <c r="Z859" s="404"/>
      <c r="AA859" s="404"/>
      <c r="AB859" s="404"/>
      <c r="AC859" s="404"/>
    </row>
    <row r="860" spans="1:31" ht="15.75" customHeight="1">
      <c r="A860" s="389" t="s">
        <v>4164</v>
      </c>
      <c r="B860" s="397"/>
      <c r="C860" s="398" t="s">
        <v>7483</v>
      </c>
      <c r="D860" s="398" t="s">
        <v>7484</v>
      </c>
      <c r="E860" s="400" t="s">
        <v>6321</v>
      </c>
      <c r="F860" s="401"/>
      <c r="G860" s="402">
        <v>2019</v>
      </c>
      <c r="H860" s="400" t="s">
        <v>6321</v>
      </c>
      <c r="I860" s="403"/>
      <c r="J860" s="403"/>
      <c r="K860" s="404"/>
      <c r="L860" s="404"/>
      <c r="M860" s="404"/>
      <c r="N860" s="404"/>
      <c r="O860" s="404"/>
      <c r="P860" s="404"/>
      <c r="Q860" s="404"/>
      <c r="R860" s="404"/>
      <c r="S860" s="404"/>
      <c r="T860" s="404"/>
      <c r="U860" s="404"/>
      <c r="V860" s="404"/>
      <c r="W860" s="404"/>
      <c r="X860" s="404"/>
      <c r="Y860" s="404"/>
      <c r="Z860" s="404"/>
      <c r="AA860" s="404"/>
      <c r="AB860" s="404"/>
      <c r="AC860" s="404"/>
    </row>
    <row r="861" spans="1:31" ht="15.75" customHeight="1">
      <c r="A861" s="389" t="s">
        <v>4164</v>
      </c>
      <c r="B861" s="397"/>
      <c r="C861" s="794" t="s">
        <v>7485</v>
      </c>
      <c r="D861" s="791"/>
      <c r="E861" s="792"/>
      <c r="F861" s="399" t="s">
        <v>7486</v>
      </c>
      <c r="G861" s="399">
        <v>2018</v>
      </c>
      <c r="H861" s="400" t="s">
        <v>6321</v>
      </c>
      <c r="I861" s="403"/>
      <c r="J861" s="403"/>
      <c r="K861" s="404"/>
      <c r="L861" s="404"/>
      <c r="M861" s="404"/>
      <c r="N861" s="404"/>
      <c r="O861" s="404"/>
      <c r="P861" s="404"/>
      <c r="Q861" s="404"/>
      <c r="R861" s="404"/>
      <c r="S861" s="404"/>
      <c r="T861" s="404"/>
      <c r="U861" s="404"/>
      <c r="V861" s="404"/>
      <c r="W861" s="404"/>
      <c r="X861" s="404"/>
      <c r="Y861" s="404"/>
      <c r="Z861" s="404"/>
      <c r="AA861" s="404"/>
      <c r="AB861" s="404"/>
      <c r="AC861" s="404"/>
      <c r="AD861" s="404"/>
      <c r="AE861" s="404"/>
    </row>
    <row r="862" spans="1:31" ht="15.75" customHeight="1">
      <c r="A862" s="389" t="s">
        <v>4164</v>
      </c>
      <c r="B862" s="397"/>
      <c r="C862" s="398" t="s">
        <v>5715</v>
      </c>
      <c r="D862" s="399" t="s">
        <v>7486</v>
      </c>
      <c r="E862" s="400" t="s">
        <v>6321</v>
      </c>
      <c r="F862" s="401"/>
      <c r="G862" s="399">
        <v>2018</v>
      </c>
      <c r="H862" s="400" t="s">
        <v>6321</v>
      </c>
      <c r="I862" s="403"/>
      <c r="J862" s="403"/>
      <c r="K862" s="404"/>
      <c r="L862" s="404"/>
      <c r="M862" s="404"/>
      <c r="N862" s="404"/>
      <c r="O862" s="404"/>
      <c r="P862" s="404"/>
      <c r="Q862" s="404"/>
      <c r="R862" s="404"/>
      <c r="S862" s="404"/>
      <c r="T862" s="404"/>
      <c r="U862" s="404"/>
      <c r="V862" s="404"/>
      <c r="W862" s="404"/>
      <c r="X862" s="404"/>
      <c r="Y862" s="404"/>
      <c r="Z862" s="404"/>
      <c r="AA862" s="404"/>
      <c r="AB862" s="404"/>
      <c r="AC862" s="404"/>
    </row>
    <row r="863" spans="1:31" ht="15.75" customHeight="1">
      <c r="A863" s="389" t="s">
        <v>4164</v>
      </c>
      <c r="B863" s="397"/>
      <c r="C863" s="398" t="s">
        <v>7487</v>
      </c>
      <c r="D863" s="399" t="s">
        <v>7488</v>
      </c>
      <c r="E863" s="400" t="s">
        <v>6321</v>
      </c>
      <c r="F863" s="401"/>
      <c r="G863" s="399">
        <v>2018</v>
      </c>
      <c r="H863" s="400" t="s">
        <v>6321</v>
      </c>
      <c r="I863" s="403"/>
      <c r="J863" s="403"/>
      <c r="K863" s="404"/>
      <c r="L863" s="404"/>
      <c r="M863" s="404"/>
      <c r="N863" s="404"/>
      <c r="O863" s="404"/>
      <c r="P863" s="404"/>
      <c r="Q863" s="404"/>
      <c r="R863" s="404"/>
      <c r="S863" s="404"/>
      <c r="T863" s="404"/>
      <c r="U863" s="404"/>
      <c r="V863" s="404"/>
      <c r="W863" s="404"/>
      <c r="X863" s="404"/>
      <c r="Y863" s="404"/>
      <c r="Z863" s="404"/>
      <c r="AA863" s="404"/>
      <c r="AB863" s="404"/>
      <c r="AC863" s="404"/>
    </row>
    <row r="864" spans="1:31" ht="15.75" customHeight="1">
      <c r="A864" s="389" t="s">
        <v>4164</v>
      </c>
      <c r="B864" s="397"/>
      <c r="C864" s="398" t="s">
        <v>7489</v>
      </c>
      <c r="D864" s="399" t="s">
        <v>7490</v>
      </c>
      <c r="E864" s="400" t="s">
        <v>6321</v>
      </c>
      <c r="F864" s="401"/>
      <c r="G864" s="399">
        <v>2018</v>
      </c>
      <c r="H864" s="400" t="s">
        <v>6321</v>
      </c>
      <c r="I864" s="403"/>
      <c r="J864" s="403"/>
      <c r="K864" s="404"/>
      <c r="L864" s="404"/>
      <c r="M864" s="404"/>
      <c r="N864" s="404"/>
      <c r="O864" s="404"/>
      <c r="P864" s="404"/>
      <c r="Q864" s="404"/>
      <c r="R864" s="404"/>
      <c r="S864" s="404"/>
      <c r="T864" s="404"/>
      <c r="U864" s="404"/>
      <c r="V864" s="404"/>
      <c r="W864" s="404"/>
      <c r="X864" s="404"/>
      <c r="Y864" s="404"/>
      <c r="Z864" s="404"/>
      <c r="AA864" s="404"/>
      <c r="AB864" s="404"/>
      <c r="AC864" s="404"/>
    </row>
    <row r="865" spans="1:31" ht="15.75" customHeight="1">
      <c r="A865" s="389" t="s">
        <v>4164</v>
      </c>
      <c r="B865" s="397"/>
      <c r="C865" s="794" t="s">
        <v>7491</v>
      </c>
      <c r="D865" s="791"/>
      <c r="E865" s="792"/>
      <c r="F865" s="398" t="s">
        <v>7492</v>
      </c>
      <c r="G865" s="399">
        <v>2018</v>
      </c>
      <c r="H865" s="400" t="s">
        <v>6321</v>
      </c>
      <c r="I865" s="403"/>
      <c r="J865" s="403"/>
      <c r="K865" s="404"/>
      <c r="L865" s="404"/>
      <c r="M865" s="404"/>
      <c r="N865" s="404"/>
      <c r="O865" s="404"/>
      <c r="P865" s="404"/>
      <c r="Q865" s="404"/>
      <c r="R865" s="404"/>
      <c r="S865" s="404"/>
      <c r="T865" s="404"/>
      <c r="U865" s="404"/>
      <c r="V865" s="404"/>
      <c r="W865" s="404"/>
      <c r="X865" s="404"/>
      <c r="Y865" s="404"/>
      <c r="Z865" s="404"/>
      <c r="AA865" s="404"/>
      <c r="AB865" s="404"/>
      <c r="AC865" s="404"/>
      <c r="AD865" s="404"/>
      <c r="AE865" s="404"/>
    </row>
    <row r="866" spans="1:31" ht="15.75" customHeight="1">
      <c r="A866" s="389" t="s">
        <v>4164</v>
      </c>
      <c r="B866" s="397"/>
      <c r="C866" s="398" t="s">
        <v>7493</v>
      </c>
      <c r="D866" s="399" t="s">
        <v>7494</v>
      </c>
      <c r="E866" s="400" t="s">
        <v>6321</v>
      </c>
      <c r="F866" s="401"/>
      <c r="G866" s="399">
        <v>2018</v>
      </c>
      <c r="H866" s="400" t="s">
        <v>6321</v>
      </c>
      <c r="I866" s="403"/>
      <c r="J866" s="403"/>
      <c r="K866" s="404"/>
      <c r="L866" s="404"/>
      <c r="M866" s="404"/>
      <c r="N866" s="404"/>
      <c r="O866" s="404"/>
      <c r="P866" s="404"/>
      <c r="Q866" s="404"/>
      <c r="R866" s="404"/>
      <c r="S866" s="404"/>
      <c r="T866" s="404"/>
      <c r="U866" s="404"/>
      <c r="V866" s="404"/>
      <c r="W866" s="404"/>
      <c r="X866" s="404"/>
      <c r="Y866" s="404"/>
      <c r="Z866" s="404"/>
      <c r="AA866" s="404"/>
      <c r="AB866" s="404"/>
      <c r="AC866" s="404"/>
    </row>
    <row r="867" spans="1:31" ht="15.75" customHeight="1">
      <c r="A867" s="389" t="s">
        <v>4164</v>
      </c>
      <c r="B867" s="397"/>
      <c r="C867" s="794" t="s">
        <v>7495</v>
      </c>
      <c r="D867" s="791"/>
      <c r="E867" s="792"/>
      <c r="F867" s="399" t="s">
        <v>7496</v>
      </c>
      <c r="G867" s="399">
        <v>2018</v>
      </c>
      <c r="H867" s="400" t="s">
        <v>6321</v>
      </c>
      <c r="I867" s="403"/>
      <c r="J867" s="403"/>
      <c r="K867" s="404"/>
      <c r="L867" s="404"/>
      <c r="M867" s="404"/>
      <c r="N867" s="404"/>
      <c r="O867" s="404"/>
      <c r="P867" s="404"/>
      <c r="Q867" s="404"/>
      <c r="R867" s="404"/>
      <c r="S867" s="404"/>
      <c r="T867" s="404"/>
      <c r="U867" s="404"/>
      <c r="V867" s="404"/>
      <c r="W867" s="404"/>
      <c r="X867" s="404"/>
      <c r="Y867" s="404"/>
      <c r="Z867" s="404"/>
      <c r="AA867" s="404"/>
      <c r="AB867" s="404"/>
      <c r="AC867" s="404"/>
      <c r="AD867" s="404"/>
      <c r="AE867" s="404"/>
    </row>
    <row r="868" spans="1:31" ht="15.75" customHeight="1">
      <c r="A868" s="389" t="s">
        <v>4164</v>
      </c>
      <c r="B868" s="397"/>
      <c r="C868" s="398" t="s">
        <v>7495</v>
      </c>
      <c r="D868" s="399" t="s">
        <v>7496</v>
      </c>
      <c r="E868" s="400" t="s">
        <v>6321</v>
      </c>
      <c r="F868" s="401"/>
      <c r="G868" s="399">
        <v>2018</v>
      </c>
      <c r="H868" s="400" t="s">
        <v>6321</v>
      </c>
      <c r="I868" s="403"/>
      <c r="J868" s="403"/>
      <c r="K868" s="404"/>
      <c r="L868" s="404"/>
      <c r="M868" s="404"/>
      <c r="N868" s="404"/>
      <c r="O868" s="404"/>
      <c r="P868" s="404"/>
      <c r="Q868" s="404"/>
      <c r="R868" s="404"/>
      <c r="S868" s="404"/>
      <c r="T868" s="404"/>
      <c r="U868" s="404"/>
      <c r="V868" s="404"/>
      <c r="W868" s="404"/>
      <c r="X868" s="404"/>
      <c r="Y868" s="404"/>
      <c r="Z868" s="404"/>
      <c r="AA868" s="404"/>
      <c r="AB868" s="404"/>
      <c r="AC868" s="404"/>
    </row>
    <row r="869" spans="1:31" ht="15.75" customHeight="1">
      <c r="A869" s="389" t="s">
        <v>4164</v>
      </c>
      <c r="B869" s="397"/>
      <c r="C869" s="794" t="s">
        <v>7497</v>
      </c>
      <c r="D869" s="791"/>
      <c r="E869" s="792"/>
      <c r="F869" s="398" t="s">
        <v>7498</v>
      </c>
      <c r="G869" s="399">
        <v>2018</v>
      </c>
      <c r="H869" s="400" t="s">
        <v>6321</v>
      </c>
      <c r="I869" s="403"/>
      <c r="J869" s="403"/>
      <c r="K869" s="404"/>
      <c r="L869" s="404"/>
      <c r="M869" s="404"/>
      <c r="N869" s="404"/>
      <c r="O869" s="404"/>
      <c r="P869" s="404"/>
      <c r="Q869" s="404"/>
      <c r="R869" s="404"/>
      <c r="S869" s="404"/>
      <c r="T869" s="404"/>
      <c r="U869" s="404"/>
      <c r="V869" s="404"/>
      <c r="W869" s="404"/>
      <c r="X869" s="404"/>
      <c r="Y869" s="404"/>
      <c r="Z869" s="404"/>
      <c r="AA869" s="404"/>
      <c r="AB869" s="404"/>
      <c r="AC869" s="404"/>
      <c r="AD869" s="404"/>
      <c r="AE869" s="404"/>
    </row>
    <row r="870" spans="1:31" ht="15.75" customHeight="1">
      <c r="A870" s="389" t="s">
        <v>4164</v>
      </c>
      <c r="B870" s="397"/>
      <c r="C870" s="398" t="s">
        <v>7499</v>
      </c>
      <c r="D870" s="398" t="s">
        <v>7500</v>
      </c>
      <c r="E870" s="400" t="s">
        <v>6321</v>
      </c>
      <c r="F870" s="401"/>
      <c r="G870" s="399">
        <v>2018</v>
      </c>
      <c r="H870" s="400" t="s">
        <v>6321</v>
      </c>
      <c r="I870" s="403"/>
      <c r="J870" s="403"/>
      <c r="K870" s="404"/>
      <c r="L870" s="404"/>
      <c r="M870" s="404"/>
      <c r="N870" s="404"/>
      <c r="O870" s="404"/>
      <c r="P870" s="404"/>
      <c r="Q870" s="404"/>
      <c r="R870" s="404"/>
      <c r="S870" s="404"/>
      <c r="T870" s="404"/>
      <c r="U870" s="404"/>
      <c r="V870" s="404"/>
      <c r="W870" s="404"/>
      <c r="X870" s="404"/>
      <c r="Y870" s="404"/>
      <c r="Z870" s="404"/>
      <c r="AA870" s="404"/>
      <c r="AB870" s="404"/>
      <c r="AC870" s="404"/>
    </row>
    <row r="871" spans="1:31" ht="15.75" customHeight="1">
      <c r="A871" s="389" t="s">
        <v>4164</v>
      </c>
      <c r="B871" s="397"/>
      <c r="C871" s="398" t="s">
        <v>7501</v>
      </c>
      <c r="D871" s="399" t="s">
        <v>7502</v>
      </c>
      <c r="E871" s="400" t="s">
        <v>6321</v>
      </c>
      <c r="F871" s="401"/>
      <c r="G871" s="399">
        <v>2018</v>
      </c>
      <c r="H871" s="400" t="s">
        <v>6321</v>
      </c>
      <c r="I871" s="403"/>
      <c r="J871" s="403"/>
      <c r="K871" s="404"/>
      <c r="L871" s="404"/>
      <c r="M871" s="404"/>
      <c r="N871" s="404"/>
      <c r="O871" s="404"/>
      <c r="P871" s="404"/>
      <c r="Q871" s="404"/>
      <c r="R871" s="404"/>
      <c r="S871" s="404"/>
      <c r="T871" s="404"/>
      <c r="U871" s="404"/>
      <c r="V871" s="404"/>
      <c r="W871" s="404"/>
      <c r="X871" s="404"/>
      <c r="Y871" s="404"/>
      <c r="Z871" s="404"/>
      <c r="AA871" s="404"/>
      <c r="AB871" s="404"/>
      <c r="AC871" s="404"/>
    </row>
    <row r="872" spans="1:31" ht="15.75" customHeight="1">
      <c r="A872" s="389" t="s">
        <v>4164</v>
      </c>
      <c r="B872" s="397"/>
      <c r="C872" s="398" t="s">
        <v>7503</v>
      </c>
      <c r="D872" s="399" t="s">
        <v>7504</v>
      </c>
      <c r="E872" s="400" t="s">
        <v>6321</v>
      </c>
      <c r="F872" s="401"/>
      <c r="G872" s="402">
        <v>2017</v>
      </c>
      <c r="H872" s="400" t="s">
        <v>6321</v>
      </c>
      <c r="I872" s="403"/>
      <c r="J872" s="403"/>
      <c r="K872" s="404"/>
      <c r="L872" s="404"/>
      <c r="M872" s="404"/>
      <c r="N872" s="404"/>
      <c r="O872" s="404"/>
      <c r="P872" s="404"/>
      <c r="Q872" s="404"/>
      <c r="R872" s="404"/>
      <c r="S872" s="404"/>
      <c r="T872" s="404"/>
      <c r="U872" s="404"/>
      <c r="V872" s="404"/>
      <c r="W872" s="404"/>
      <c r="X872" s="404"/>
      <c r="Y872" s="404"/>
      <c r="Z872" s="404"/>
      <c r="AA872" s="404"/>
      <c r="AB872" s="404"/>
      <c r="AC872" s="404"/>
    </row>
    <row r="873" spans="1:31" ht="15.75" customHeight="1">
      <c r="A873" s="389" t="s">
        <v>4164</v>
      </c>
      <c r="B873" s="397"/>
      <c r="C873" s="398" t="s">
        <v>7505</v>
      </c>
      <c r="D873" s="399" t="s">
        <v>7506</v>
      </c>
      <c r="E873" s="400" t="s">
        <v>6321</v>
      </c>
      <c r="F873" s="401"/>
      <c r="G873" s="402">
        <v>2015</v>
      </c>
      <c r="H873" s="400" t="s">
        <v>6321</v>
      </c>
      <c r="I873" s="403"/>
      <c r="J873" s="403"/>
      <c r="K873" s="404"/>
      <c r="L873" s="404"/>
      <c r="M873" s="404"/>
      <c r="N873" s="404"/>
      <c r="O873" s="404"/>
      <c r="P873" s="404"/>
      <c r="Q873" s="404"/>
      <c r="R873" s="404"/>
      <c r="S873" s="404"/>
      <c r="T873" s="404"/>
      <c r="U873" s="404"/>
      <c r="V873" s="404"/>
      <c r="W873" s="404"/>
      <c r="X873" s="404"/>
      <c r="Y873" s="404"/>
      <c r="Z873" s="404"/>
      <c r="AA873" s="404"/>
      <c r="AB873" s="404"/>
      <c r="AC873" s="404"/>
    </row>
    <row r="874" spans="1:31" ht="15.75" customHeight="1">
      <c r="A874" s="389" t="s">
        <v>4164</v>
      </c>
      <c r="B874" s="397"/>
      <c r="C874" s="398" t="s">
        <v>7507</v>
      </c>
      <c r="D874" s="399" t="s">
        <v>7508</v>
      </c>
      <c r="E874" s="400" t="s">
        <v>6321</v>
      </c>
      <c r="F874" s="401"/>
      <c r="G874" s="402">
        <v>2015</v>
      </c>
      <c r="H874" s="400" t="s">
        <v>6321</v>
      </c>
      <c r="I874" s="403"/>
      <c r="J874" s="403"/>
      <c r="K874" s="404"/>
      <c r="L874" s="404"/>
      <c r="M874" s="404"/>
      <c r="N874" s="404"/>
      <c r="O874" s="404"/>
      <c r="P874" s="404"/>
      <c r="Q874" s="404"/>
      <c r="R874" s="404"/>
      <c r="S874" s="404"/>
      <c r="T874" s="404"/>
      <c r="U874" s="404"/>
      <c r="V874" s="404"/>
      <c r="W874" s="404"/>
      <c r="X874" s="404"/>
      <c r="Y874" s="404"/>
      <c r="Z874" s="404"/>
      <c r="AA874" s="404"/>
      <c r="AB874" s="404"/>
      <c r="AC874" s="404"/>
    </row>
    <row r="875" spans="1:31" ht="15.75" customHeight="1">
      <c r="A875" s="389" t="s">
        <v>4164</v>
      </c>
      <c r="B875" s="397"/>
      <c r="C875" s="398" t="s">
        <v>7509</v>
      </c>
      <c r="D875" s="399" t="s">
        <v>7510</v>
      </c>
      <c r="E875" s="400" t="s">
        <v>6321</v>
      </c>
      <c r="F875" s="401"/>
      <c r="G875" s="402">
        <v>2015</v>
      </c>
      <c r="H875" s="400" t="s">
        <v>6321</v>
      </c>
      <c r="I875" s="403"/>
      <c r="J875" s="403"/>
      <c r="K875" s="404"/>
      <c r="L875" s="404"/>
      <c r="M875" s="404"/>
      <c r="N875" s="404"/>
      <c r="O875" s="404"/>
      <c r="P875" s="404"/>
      <c r="Q875" s="404"/>
      <c r="R875" s="404"/>
      <c r="S875" s="404"/>
      <c r="T875" s="404"/>
      <c r="U875" s="404"/>
      <c r="V875" s="404"/>
      <c r="W875" s="404"/>
      <c r="X875" s="404"/>
      <c r="Y875" s="404"/>
      <c r="Z875" s="404"/>
      <c r="AA875" s="404"/>
      <c r="AB875" s="404"/>
      <c r="AC875" s="404"/>
    </row>
    <row r="876" spans="1:31" ht="15.75" customHeight="1">
      <c r="A876" s="405" t="s">
        <v>4164</v>
      </c>
      <c r="B876" s="406"/>
      <c r="C876" s="407" t="s">
        <v>7511</v>
      </c>
      <c r="D876" s="407" t="s">
        <v>7512</v>
      </c>
      <c r="E876" s="408" t="s">
        <v>6321</v>
      </c>
      <c r="F876" s="409"/>
      <c r="G876" s="410">
        <v>2015</v>
      </c>
      <c r="H876" s="408" t="s">
        <v>6321</v>
      </c>
      <c r="I876" s="403"/>
      <c r="J876" s="403"/>
      <c r="K876" s="404"/>
      <c r="L876" s="404"/>
      <c r="M876" s="404"/>
      <c r="N876" s="404"/>
      <c r="O876" s="404"/>
      <c r="P876" s="404"/>
      <c r="Q876" s="404"/>
      <c r="R876" s="404"/>
      <c r="S876" s="404"/>
      <c r="T876" s="404"/>
      <c r="U876" s="404"/>
      <c r="V876" s="404"/>
      <c r="W876" s="404"/>
      <c r="X876" s="404"/>
      <c r="Y876" s="404"/>
      <c r="Z876" s="404"/>
      <c r="AA876" s="404"/>
      <c r="AB876" s="404"/>
      <c r="AC876" s="404"/>
    </row>
    <row r="877" spans="1:31" ht="15.75" customHeight="1">
      <c r="A877" s="411"/>
      <c r="C877" s="412"/>
      <c r="D877" s="150"/>
      <c r="E877" s="150"/>
      <c r="F877" s="150"/>
      <c r="G877" s="150"/>
      <c r="H877" s="150"/>
      <c r="I877" s="150"/>
      <c r="J877" s="150"/>
    </row>
    <row r="878" spans="1:31" ht="15.75" customHeight="1">
      <c r="A878" s="411"/>
      <c r="C878" s="412"/>
      <c r="D878" s="150"/>
      <c r="E878" s="150"/>
      <c r="F878" s="150"/>
      <c r="G878" s="150"/>
      <c r="H878" s="150"/>
      <c r="I878" s="150"/>
      <c r="J878" s="150"/>
    </row>
    <row r="879" spans="1:31" ht="15.75" customHeight="1">
      <c r="A879" s="411"/>
      <c r="C879" s="412"/>
      <c r="D879" s="150"/>
      <c r="E879" s="150"/>
      <c r="F879" s="150"/>
      <c r="G879" s="150"/>
      <c r="H879" s="150"/>
      <c r="I879" s="150"/>
      <c r="J879" s="150"/>
    </row>
    <row r="880" spans="1:31" ht="15.75" customHeight="1">
      <c r="A880" s="411"/>
      <c r="C880" s="412"/>
      <c r="D880" s="150"/>
      <c r="E880" s="150"/>
      <c r="F880" s="150"/>
      <c r="G880" s="150"/>
      <c r="H880" s="150"/>
      <c r="I880" s="150"/>
      <c r="J880" s="150"/>
    </row>
    <row r="881" spans="1:10" ht="15.75" customHeight="1">
      <c r="A881" s="411"/>
      <c r="C881" s="412"/>
      <c r="D881" s="150"/>
      <c r="E881" s="150"/>
      <c r="F881" s="150"/>
      <c r="G881" s="150"/>
      <c r="H881" s="150"/>
      <c r="I881" s="150"/>
      <c r="J881" s="150"/>
    </row>
    <row r="882" spans="1:10" ht="15.75" customHeight="1">
      <c r="A882" s="411"/>
      <c r="C882" s="412"/>
      <c r="D882" s="150"/>
      <c r="E882" s="150"/>
      <c r="F882" s="150"/>
      <c r="G882" s="150"/>
      <c r="H882" s="150"/>
      <c r="I882" s="150"/>
      <c r="J882" s="150"/>
    </row>
    <row r="883" spans="1:10" ht="15.75" customHeight="1">
      <c r="A883" s="411"/>
      <c r="C883" s="412"/>
      <c r="D883" s="150"/>
      <c r="E883" s="150"/>
      <c r="F883" s="150"/>
      <c r="G883" s="150"/>
      <c r="H883" s="150"/>
      <c r="I883" s="150"/>
      <c r="J883" s="150"/>
    </row>
    <row r="884" spans="1:10" ht="15.75" customHeight="1">
      <c r="A884" s="411"/>
      <c r="C884" s="412"/>
      <c r="D884" s="150"/>
      <c r="E884" s="150"/>
      <c r="F884" s="150"/>
      <c r="G884" s="150"/>
      <c r="H884" s="150"/>
      <c r="I884" s="150"/>
      <c r="J884" s="150"/>
    </row>
    <row r="885" spans="1:10" ht="15.75" customHeight="1">
      <c r="A885" s="411"/>
      <c r="C885" s="412"/>
      <c r="D885" s="150"/>
      <c r="E885" s="150"/>
      <c r="F885" s="150"/>
      <c r="G885" s="150"/>
      <c r="H885" s="150"/>
      <c r="I885" s="150"/>
      <c r="J885" s="150"/>
    </row>
    <row r="886" spans="1:10" ht="15.75" customHeight="1">
      <c r="A886" s="411"/>
      <c r="C886" s="412"/>
      <c r="D886" s="150"/>
      <c r="E886" s="150"/>
      <c r="F886" s="150"/>
      <c r="G886" s="150"/>
      <c r="H886" s="150"/>
      <c r="I886" s="150"/>
      <c r="J886" s="150"/>
    </row>
    <row r="887" spans="1:10" ht="15.75" customHeight="1">
      <c r="A887" s="411"/>
      <c r="C887" s="412"/>
      <c r="D887" s="150"/>
      <c r="E887" s="150"/>
      <c r="F887" s="150"/>
      <c r="G887" s="150"/>
      <c r="H887" s="150"/>
      <c r="I887" s="150"/>
      <c r="J887" s="150"/>
    </row>
    <row r="888" spans="1:10" ht="15.75" customHeight="1">
      <c r="A888" s="411"/>
      <c r="C888" s="412"/>
      <c r="D888" s="150"/>
      <c r="E888" s="150"/>
      <c r="F888" s="150"/>
      <c r="G888" s="150"/>
      <c r="H888" s="150"/>
      <c r="I888" s="150"/>
      <c r="J888" s="150"/>
    </row>
    <row r="889" spans="1:10" ht="15.75" customHeight="1">
      <c r="A889" s="411"/>
      <c r="C889" s="412"/>
      <c r="D889" s="150"/>
      <c r="E889" s="150"/>
      <c r="F889" s="150"/>
      <c r="G889" s="150"/>
      <c r="H889" s="150"/>
      <c r="I889" s="150"/>
      <c r="J889" s="150"/>
    </row>
    <row r="890" spans="1:10" ht="15.75" customHeight="1">
      <c r="A890" s="411"/>
      <c r="C890" s="412"/>
      <c r="D890" s="150"/>
      <c r="E890" s="150"/>
      <c r="F890" s="150"/>
      <c r="G890" s="150"/>
      <c r="H890" s="150"/>
      <c r="I890" s="150"/>
      <c r="J890" s="150"/>
    </row>
    <row r="891" spans="1:10" ht="15.75" customHeight="1">
      <c r="A891" s="411"/>
      <c r="C891" s="412"/>
      <c r="D891" s="150"/>
      <c r="E891" s="150"/>
      <c r="F891" s="150"/>
      <c r="G891" s="150"/>
      <c r="H891" s="150"/>
      <c r="I891" s="150"/>
      <c r="J891" s="150"/>
    </row>
    <row r="892" spans="1:10" ht="15.75" customHeight="1">
      <c r="A892" s="411"/>
      <c r="C892" s="412"/>
      <c r="D892" s="150"/>
      <c r="E892" s="150"/>
      <c r="F892" s="150"/>
      <c r="G892" s="150"/>
      <c r="H892" s="150"/>
      <c r="I892" s="150"/>
      <c r="J892" s="150"/>
    </row>
    <row r="893" spans="1:10" ht="15.75" customHeight="1">
      <c r="A893" s="411"/>
      <c r="C893" s="412"/>
      <c r="D893" s="150"/>
      <c r="E893" s="150"/>
      <c r="F893" s="150"/>
      <c r="G893" s="150"/>
      <c r="H893" s="150"/>
      <c r="I893" s="150"/>
      <c r="J893" s="150"/>
    </row>
    <row r="894" spans="1:10" ht="15.75" customHeight="1">
      <c r="A894" s="411"/>
      <c r="C894" s="412"/>
      <c r="D894" s="150"/>
      <c r="E894" s="150"/>
      <c r="F894" s="150"/>
      <c r="G894" s="150"/>
      <c r="H894" s="150"/>
      <c r="I894" s="150"/>
      <c r="J894" s="150"/>
    </row>
    <row r="895" spans="1:10" ht="15.75" customHeight="1">
      <c r="A895" s="411"/>
      <c r="C895" s="412"/>
      <c r="D895" s="150"/>
      <c r="E895" s="150"/>
      <c r="F895" s="150"/>
      <c r="G895" s="150"/>
      <c r="H895" s="150"/>
      <c r="I895" s="150"/>
      <c r="J895" s="150"/>
    </row>
    <row r="896" spans="1:10" ht="15.75" customHeight="1">
      <c r="A896" s="411"/>
      <c r="C896" s="412"/>
      <c r="D896" s="150"/>
      <c r="E896" s="150"/>
      <c r="F896" s="150"/>
      <c r="G896" s="150"/>
      <c r="H896" s="150"/>
      <c r="I896" s="150"/>
      <c r="J896" s="150"/>
    </row>
    <row r="897" spans="1:10" ht="15.75" customHeight="1">
      <c r="A897" s="411"/>
      <c r="C897" s="412"/>
      <c r="D897" s="150"/>
      <c r="E897" s="150"/>
      <c r="F897" s="150"/>
      <c r="G897" s="150"/>
      <c r="H897" s="150"/>
      <c r="I897" s="150"/>
      <c r="J897" s="150"/>
    </row>
    <row r="898" spans="1:10" ht="15.75" customHeight="1">
      <c r="A898" s="411"/>
      <c r="C898" s="412"/>
      <c r="D898" s="150"/>
      <c r="E898" s="150"/>
      <c r="F898" s="150"/>
      <c r="G898" s="150"/>
      <c r="H898" s="150"/>
      <c r="I898" s="150"/>
      <c r="J898" s="150"/>
    </row>
    <row r="899" spans="1:10" ht="15.75" customHeight="1">
      <c r="A899" s="411"/>
      <c r="C899" s="412"/>
      <c r="D899" s="150"/>
      <c r="E899" s="150"/>
      <c r="F899" s="150"/>
      <c r="G899" s="150"/>
      <c r="H899" s="150"/>
      <c r="I899" s="150"/>
      <c r="J899" s="150"/>
    </row>
    <row r="900" spans="1:10" ht="15.75" customHeight="1">
      <c r="A900" s="411"/>
      <c r="C900" s="412"/>
      <c r="D900" s="150"/>
      <c r="E900" s="150"/>
      <c r="F900" s="150"/>
      <c r="G900" s="150"/>
      <c r="H900" s="150"/>
      <c r="I900" s="150"/>
      <c r="J900" s="150"/>
    </row>
    <row r="901" spans="1:10" ht="15.75" customHeight="1">
      <c r="A901" s="411"/>
      <c r="C901" s="412"/>
      <c r="D901" s="150"/>
      <c r="E901" s="150"/>
      <c r="F901" s="150"/>
      <c r="G901" s="150"/>
      <c r="H901" s="150"/>
      <c r="I901" s="150"/>
      <c r="J901" s="150"/>
    </row>
    <row r="902" spans="1:10" ht="15.75" customHeight="1">
      <c r="A902" s="411"/>
      <c r="C902" s="412"/>
      <c r="D902" s="150"/>
      <c r="E902" s="150"/>
      <c r="F902" s="150"/>
      <c r="G902" s="150"/>
      <c r="H902" s="150"/>
      <c r="I902" s="150"/>
      <c r="J902" s="150"/>
    </row>
    <row r="903" spans="1:10" ht="15.75" customHeight="1">
      <c r="A903" s="411"/>
      <c r="C903" s="412"/>
      <c r="D903" s="150"/>
      <c r="E903" s="150"/>
      <c r="F903" s="150"/>
      <c r="G903" s="150"/>
      <c r="H903" s="150"/>
      <c r="I903" s="150"/>
      <c r="J903" s="150"/>
    </row>
    <row r="904" spans="1:10" ht="15.75" customHeight="1">
      <c r="A904" s="411"/>
      <c r="C904" s="412"/>
      <c r="D904" s="150"/>
      <c r="E904" s="150"/>
      <c r="F904" s="150"/>
      <c r="G904" s="150"/>
      <c r="H904" s="150"/>
      <c r="I904" s="150"/>
      <c r="J904" s="150"/>
    </row>
    <row r="905" spans="1:10" ht="15.75" customHeight="1">
      <c r="A905" s="411"/>
      <c r="C905" s="412"/>
      <c r="D905" s="150"/>
      <c r="E905" s="150"/>
      <c r="F905" s="150"/>
      <c r="G905" s="150"/>
      <c r="H905" s="150"/>
      <c r="I905" s="150"/>
      <c r="J905" s="150"/>
    </row>
    <row r="906" spans="1:10" ht="15.75" customHeight="1">
      <c r="A906" s="411"/>
      <c r="C906" s="412"/>
      <c r="D906" s="150"/>
      <c r="E906" s="150"/>
      <c r="F906" s="150"/>
      <c r="G906" s="150"/>
      <c r="H906" s="150"/>
      <c r="I906" s="150"/>
      <c r="J906" s="150"/>
    </row>
    <row r="907" spans="1:10" ht="15.75" customHeight="1">
      <c r="A907" s="411"/>
      <c r="C907" s="412"/>
      <c r="D907" s="150"/>
      <c r="E907" s="150"/>
      <c r="F907" s="150"/>
      <c r="G907" s="150"/>
      <c r="H907" s="150"/>
      <c r="I907" s="150"/>
      <c r="J907" s="150"/>
    </row>
    <row r="908" spans="1:10" ht="15.75" customHeight="1">
      <c r="A908" s="411"/>
      <c r="C908" s="412"/>
      <c r="D908" s="150"/>
      <c r="E908" s="150"/>
      <c r="F908" s="150"/>
      <c r="G908" s="150"/>
      <c r="H908" s="150"/>
      <c r="I908" s="150"/>
      <c r="J908" s="150"/>
    </row>
    <row r="909" spans="1:10" ht="15.75" customHeight="1">
      <c r="A909" s="411"/>
      <c r="C909" s="412"/>
      <c r="D909" s="150"/>
      <c r="E909" s="150"/>
      <c r="F909" s="150"/>
      <c r="G909" s="150"/>
      <c r="H909" s="150"/>
      <c r="I909" s="150"/>
      <c r="J909" s="150"/>
    </row>
    <row r="910" spans="1:10" ht="15.75" customHeight="1">
      <c r="A910" s="411"/>
      <c r="C910" s="412"/>
      <c r="D910" s="150"/>
      <c r="E910" s="150"/>
      <c r="F910" s="150"/>
      <c r="G910" s="150"/>
      <c r="H910" s="150"/>
      <c r="I910" s="150"/>
      <c r="J910" s="150"/>
    </row>
    <row r="911" spans="1:10" ht="15.75" customHeight="1">
      <c r="A911" s="411"/>
      <c r="C911" s="412"/>
      <c r="D911" s="150"/>
      <c r="E911" s="150"/>
      <c r="F911" s="150"/>
      <c r="G911" s="150"/>
      <c r="H911" s="150"/>
      <c r="I911" s="150"/>
      <c r="J911" s="150"/>
    </row>
    <row r="912" spans="1:10" ht="15.75" customHeight="1">
      <c r="A912" s="411"/>
      <c r="C912" s="412"/>
      <c r="D912" s="150"/>
      <c r="E912" s="150"/>
      <c r="F912" s="150"/>
      <c r="G912" s="150"/>
      <c r="H912" s="150"/>
      <c r="I912" s="150"/>
      <c r="J912" s="150"/>
    </row>
    <row r="913" spans="1:10" ht="15.75" customHeight="1">
      <c r="A913" s="411"/>
      <c r="C913" s="412"/>
      <c r="D913" s="150"/>
      <c r="E913" s="150"/>
      <c r="F913" s="150"/>
      <c r="G913" s="150"/>
      <c r="H913" s="150"/>
      <c r="I913" s="150"/>
      <c r="J913" s="150"/>
    </row>
    <row r="914" spans="1:10" ht="15.75" customHeight="1">
      <c r="A914" s="411"/>
      <c r="C914" s="412"/>
      <c r="D914" s="150"/>
      <c r="E914" s="150"/>
      <c r="F914" s="150"/>
      <c r="G914" s="150"/>
      <c r="H914" s="150"/>
      <c r="I914" s="150"/>
      <c r="J914" s="150"/>
    </row>
    <row r="915" spans="1:10" ht="15.75" customHeight="1">
      <c r="A915" s="411"/>
      <c r="C915" s="412"/>
      <c r="D915" s="150"/>
      <c r="E915" s="150"/>
      <c r="F915" s="150"/>
      <c r="G915" s="150"/>
      <c r="H915" s="150"/>
      <c r="I915" s="150"/>
      <c r="J915" s="150"/>
    </row>
    <row r="916" spans="1:10" ht="15.75" customHeight="1">
      <c r="A916" s="411"/>
      <c r="C916" s="412"/>
      <c r="D916" s="150"/>
      <c r="E916" s="150"/>
      <c r="F916" s="150"/>
      <c r="G916" s="150"/>
      <c r="H916" s="150"/>
      <c r="I916" s="150"/>
      <c r="J916" s="150"/>
    </row>
    <row r="917" spans="1:10" ht="15.75" customHeight="1">
      <c r="A917" s="411"/>
      <c r="C917" s="412"/>
      <c r="D917" s="150"/>
      <c r="E917" s="150"/>
      <c r="F917" s="150"/>
      <c r="G917" s="150"/>
      <c r="H917" s="150"/>
      <c r="I917" s="150"/>
      <c r="J917" s="150"/>
    </row>
    <row r="918" spans="1:10" ht="15.75" customHeight="1">
      <c r="A918" s="411"/>
      <c r="C918" s="412"/>
      <c r="D918" s="150"/>
      <c r="E918" s="150"/>
      <c r="F918" s="150"/>
      <c r="G918" s="150"/>
      <c r="H918" s="150"/>
      <c r="I918" s="150"/>
      <c r="J918" s="150"/>
    </row>
    <row r="919" spans="1:10" ht="15.75" customHeight="1">
      <c r="A919" s="411"/>
      <c r="C919" s="412"/>
      <c r="D919" s="150"/>
      <c r="E919" s="150"/>
      <c r="F919" s="150"/>
      <c r="G919" s="150"/>
      <c r="H919" s="150"/>
      <c r="I919" s="150"/>
      <c r="J919" s="150"/>
    </row>
    <row r="920" spans="1:10" ht="15.75" customHeight="1">
      <c r="A920" s="411"/>
      <c r="C920" s="412"/>
      <c r="D920" s="150"/>
      <c r="E920" s="150"/>
      <c r="F920" s="150"/>
      <c r="G920" s="150"/>
      <c r="H920" s="150"/>
      <c r="I920" s="150"/>
      <c r="J920" s="150"/>
    </row>
    <row r="921" spans="1:10" ht="15.75" customHeight="1">
      <c r="A921" s="411"/>
      <c r="C921" s="412"/>
      <c r="D921" s="150"/>
      <c r="E921" s="150"/>
      <c r="F921" s="150"/>
      <c r="G921" s="150"/>
      <c r="H921" s="150"/>
      <c r="I921" s="150"/>
      <c r="J921" s="150"/>
    </row>
    <row r="922" spans="1:10" ht="15.75" customHeight="1">
      <c r="A922" s="411"/>
      <c r="C922" s="412"/>
      <c r="D922" s="150"/>
      <c r="E922" s="150"/>
      <c r="F922" s="150"/>
      <c r="G922" s="150"/>
      <c r="H922" s="150"/>
      <c r="I922" s="150"/>
      <c r="J922" s="150"/>
    </row>
    <row r="923" spans="1:10" ht="15.75" customHeight="1">
      <c r="A923" s="411"/>
      <c r="C923" s="412"/>
      <c r="D923" s="150"/>
      <c r="E923" s="150"/>
      <c r="F923" s="150"/>
      <c r="G923" s="150"/>
      <c r="H923" s="150"/>
      <c r="I923" s="150"/>
      <c r="J923" s="150"/>
    </row>
    <row r="924" spans="1:10" ht="15.75" customHeight="1">
      <c r="A924" s="411"/>
      <c r="C924" s="412"/>
      <c r="D924" s="150"/>
      <c r="E924" s="150"/>
      <c r="F924" s="150"/>
      <c r="G924" s="150"/>
      <c r="H924" s="150"/>
      <c r="I924" s="150"/>
      <c r="J924" s="150"/>
    </row>
    <row r="925" spans="1:10" ht="15.75" customHeight="1">
      <c r="A925" s="411"/>
      <c r="C925" s="412"/>
      <c r="D925" s="150"/>
      <c r="E925" s="150"/>
      <c r="F925" s="150"/>
      <c r="G925" s="150"/>
      <c r="H925" s="150"/>
      <c r="I925" s="150"/>
      <c r="J925" s="150"/>
    </row>
    <row r="926" spans="1:10" ht="15.75" customHeight="1">
      <c r="A926" s="411"/>
      <c r="C926" s="412"/>
      <c r="D926" s="150"/>
      <c r="E926" s="150"/>
      <c r="F926" s="150"/>
      <c r="G926" s="150"/>
      <c r="H926" s="150"/>
      <c r="I926" s="150"/>
      <c r="J926" s="150"/>
    </row>
    <row r="927" spans="1:10" ht="15.75" customHeight="1">
      <c r="A927" s="411"/>
      <c r="C927" s="412"/>
      <c r="D927" s="150"/>
      <c r="E927" s="150"/>
      <c r="F927" s="150"/>
      <c r="G927" s="150"/>
      <c r="H927" s="150"/>
      <c r="I927" s="150"/>
      <c r="J927" s="150"/>
    </row>
    <row r="928" spans="1:10" ht="15.75" customHeight="1">
      <c r="A928" s="411"/>
      <c r="C928" s="412"/>
      <c r="D928" s="150"/>
      <c r="E928" s="150"/>
      <c r="F928" s="150"/>
      <c r="G928" s="150"/>
      <c r="H928" s="150"/>
      <c r="I928" s="150"/>
      <c r="J928" s="150"/>
    </row>
    <row r="929" spans="1:10" ht="15.75" customHeight="1">
      <c r="A929" s="411"/>
      <c r="C929" s="412"/>
      <c r="D929" s="150"/>
      <c r="E929" s="150"/>
      <c r="F929" s="150"/>
      <c r="G929" s="150"/>
      <c r="H929" s="150"/>
      <c r="I929" s="150"/>
      <c r="J929" s="150"/>
    </row>
    <row r="930" spans="1:10" ht="15.75" customHeight="1">
      <c r="A930" s="411"/>
      <c r="C930" s="412"/>
      <c r="D930" s="150"/>
      <c r="E930" s="150"/>
      <c r="F930" s="150"/>
      <c r="G930" s="150"/>
      <c r="H930" s="150"/>
      <c r="I930" s="150"/>
      <c r="J930" s="150"/>
    </row>
    <row r="931" spans="1:10" ht="15.75" customHeight="1">
      <c r="A931" s="411"/>
      <c r="C931" s="412"/>
      <c r="D931" s="150"/>
      <c r="E931" s="150"/>
      <c r="F931" s="150"/>
      <c r="G931" s="150"/>
      <c r="H931" s="150"/>
      <c r="I931" s="150"/>
      <c r="J931" s="150"/>
    </row>
    <row r="932" spans="1:10" ht="15.75" customHeight="1">
      <c r="A932" s="411"/>
      <c r="C932" s="412"/>
      <c r="D932" s="150"/>
      <c r="E932" s="150"/>
      <c r="F932" s="150"/>
      <c r="G932" s="150"/>
      <c r="H932" s="150"/>
      <c r="I932" s="150"/>
      <c r="J932" s="150"/>
    </row>
    <row r="933" spans="1:10" ht="15.75" customHeight="1">
      <c r="A933" s="411"/>
      <c r="C933" s="412"/>
      <c r="D933" s="150"/>
      <c r="E933" s="150"/>
      <c r="F933" s="150"/>
      <c r="G933" s="150"/>
      <c r="H933" s="150"/>
      <c r="I933" s="150"/>
      <c r="J933" s="150"/>
    </row>
    <row r="934" spans="1:10" ht="15.75" customHeight="1">
      <c r="A934" s="411"/>
      <c r="C934" s="412"/>
      <c r="D934" s="150"/>
      <c r="E934" s="150"/>
      <c r="F934" s="150"/>
      <c r="G934" s="150"/>
      <c r="H934" s="150"/>
      <c r="I934" s="150"/>
      <c r="J934" s="150"/>
    </row>
    <row r="935" spans="1:10" ht="15.75" customHeight="1">
      <c r="A935" s="411"/>
      <c r="C935" s="412"/>
      <c r="D935" s="150"/>
      <c r="E935" s="150"/>
      <c r="F935" s="150"/>
      <c r="G935" s="150"/>
      <c r="H935" s="150"/>
      <c r="I935" s="150"/>
      <c r="J935" s="150"/>
    </row>
    <row r="936" spans="1:10" ht="15.75" customHeight="1">
      <c r="A936" s="411"/>
      <c r="C936" s="412"/>
      <c r="D936" s="150"/>
      <c r="E936" s="150"/>
      <c r="F936" s="150"/>
      <c r="G936" s="150"/>
      <c r="H936" s="150"/>
      <c r="I936" s="150"/>
      <c r="J936" s="150"/>
    </row>
    <row r="937" spans="1:10" ht="15.75" customHeight="1">
      <c r="A937" s="411"/>
      <c r="C937" s="412"/>
      <c r="D937" s="150"/>
      <c r="E937" s="150"/>
      <c r="F937" s="150"/>
      <c r="G937" s="150"/>
      <c r="H937" s="150"/>
      <c r="I937" s="150"/>
      <c r="J937" s="150"/>
    </row>
    <row r="938" spans="1:10" ht="15.75" customHeight="1">
      <c r="A938" s="411"/>
      <c r="C938" s="412"/>
      <c r="D938" s="150"/>
      <c r="E938" s="150"/>
      <c r="F938" s="150"/>
      <c r="G938" s="150"/>
      <c r="H938" s="150"/>
      <c r="I938" s="150"/>
      <c r="J938" s="150"/>
    </row>
    <row r="939" spans="1:10" ht="15.75" customHeight="1">
      <c r="A939" s="411"/>
      <c r="C939" s="412"/>
      <c r="D939" s="150"/>
      <c r="E939" s="150"/>
      <c r="F939" s="150"/>
      <c r="G939" s="150"/>
      <c r="H939" s="150"/>
      <c r="I939" s="150"/>
      <c r="J939" s="150"/>
    </row>
    <row r="940" spans="1:10" ht="15.75" customHeight="1">
      <c r="A940" s="411"/>
      <c r="C940" s="412"/>
      <c r="D940" s="150"/>
      <c r="E940" s="150"/>
      <c r="F940" s="150"/>
      <c r="G940" s="150"/>
      <c r="H940" s="150"/>
      <c r="I940" s="150"/>
      <c r="J940" s="150"/>
    </row>
    <row r="941" spans="1:10" ht="15.75" customHeight="1">
      <c r="A941" s="411"/>
      <c r="C941" s="412"/>
      <c r="D941" s="150"/>
      <c r="E941" s="150"/>
      <c r="F941" s="150"/>
      <c r="G941" s="150"/>
      <c r="H941" s="150"/>
      <c r="I941" s="150"/>
      <c r="J941" s="150"/>
    </row>
    <row r="942" spans="1:10" ht="15.75" customHeight="1">
      <c r="A942" s="411"/>
      <c r="C942" s="412"/>
      <c r="D942" s="150"/>
      <c r="E942" s="150"/>
      <c r="F942" s="150"/>
      <c r="G942" s="150"/>
      <c r="H942" s="150"/>
      <c r="I942" s="150"/>
      <c r="J942" s="150"/>
    </row>
    <row r="943" spans="1:10" ht="15.75" customHeight="1">
      <c r="A943" s="411"/>
      <c r="C943" s="412"/>
      <c r="D943" s="150"/>
      <c r="E943" s="150"/>
      <c r="F943" s="150"/>
      <c r="G943" s="150"/>
      <c r="H943" s="150"/>
      <c r="I943" s="150"/>
      <c r="J943" s="150"/>
    </row>
    <row r="944" spans="1:10" ht="15.75" customHeight="1">
      <c r="A944" s="411"/>
      <c r="C944" s="412"/>
      <c r="D944" s="150"/>
      <c r="E944" s="150"/>
      <c r="F944" s="150"/>
      <c r="G944" s="150"/>
      <c r="H944" s="150"/>
      <c r="I944" s="150"/>
      <c r="J944" s="150"/>
    </row>
    <row r="945" spans="1:10" ht="15.75" customHeight="1">
      <c r="A945" s="411"/>
      <c r="C945" s="412"/>
      <c r="D945" s="150"/>
      <c r="E945" s="150"/>
      <c r="F945" s="150"/>
      <c r="G945" s="150"/>
      <c r="H945" s="150"/>
      <c r="I945" s="150"/>
      <c r="J945" s="150"/>
    </row>
    <row r="946" spans="1:10" ht="15.75" customHeight="1">
      <c r="A946" s="411"/>
      <c r="C946" s="412"/>
      <c r="D946" s="150"/>
      <c r="E946" s="150"/>
      <c r="F946" s="150"/>
      <c r="G946" s="150"/>
      <c r="H946" s="150"/>
      <c r="I946" s="150"/>
      <c r="J946" s="150"/>
    </row>
    <row r="947" spans="1:10" ht="15.75" customHeight="1">
      <c r="A947" s="411"/>
      <c r="C947" s="412"/>
      <c r="D947" s="150"/>
      <c r="E947" s="150"/>
      <c r="F947" s="150"/>
      <c r="G947" s="150"/>
      <c r="H947" s="150"/>
      <c r="I947" s="150"/>
      <c r="J947" s="150"/>
    </row>
    <row r="948" spans="1:10" ht="15.75" customHeight="1">
      <c r="A948" s="411"/>
      <c r="C948" s="412"/>
      <c r="D948" s="150"/>
      <c r="E948" s="150"/>
      <c r="F948" s="150"/>
      <c r="G948" s="150"/>
      <c r="H948" s="150"/>
      <c r="I948" s="150"/>
      <c r="J948" s="150"/>
    </row>
    <row r="949" spans="1:10" ht="15.75" customHeight="1">
      <c r="A949" s="411"/>
      <c r="C949" s="412"/>
      <c r="D949" s="150"/>
      <c r="E949" s="150"/>
      <c r="F949" s="150"/>
      <c r="G949" s="150"/>
      <c r="H949" s="150"/>
      <c r="I949" s="150"/>
      <c r="J949" s="150"/>
    </row>
    <row r="950" spans="1:10" ht="15.75" customHeight="1">
      <c r="A950" s="411"/>
      <c r="C950" s="412"/>
      <c r="D950" s="150"/>
      <c r="E950" s="150"/>
      <c r="F950" s="150"/>
      <c r="G950" s="150"/>
      <c r="H950" s="150"/>
      <c r="I950" s="150"/>
      <c r="J950" s="150"/>
    </row>
    <row r="951" spans="1:10" ht="15.75" customHeight="1">
      <c r="A951" s="411"/>
      <c r="C951" s="412"/>
      <c r="D951" s="150"/>
      <c r="E951" s="150"/>
      <c r="F951" s="150"/>
      <c r="G951" s="150"/>
      <c r="H951" s="150"/>
      <c r="I951" s="150"/>
      <c r="J951" s="150"/>
    </row>
    <row r="952" spans="1:10" ht="15.75" customHeight="1">
      <c r="A952" s="411"/>
      <c r="C952" s="412"/>
      <c r="D952" s="150"/>
      <c r="E952" s="150"/>
      <c r="F952" s="150"/>
      <c r="G952" s="150"/>
      <c r="H952" s="150"/>
      <c r="I952" s="150"/>
      <c r="J952" s="150"/>
    </row>
    <row r="953" spans="1:10" ht="15.75" customHeight="1">
      <c r="A953" s="411"/>
      <c r="C953" s="412"/>
      <c r="D953" s="150"/>
      <c r="E953" s="150"/>
      <c r="F953" s="150"/>
      <c r="G953" s="150"/>
      <c r="H953" s="150"/>
      <c r="I953" s="150"/>
      <c r="J953" s="150"/>
    </row>
    <row r="954" spans="1:10" ht="15.75" customHeight="1">
      <c r="A954" s="411"/>
      <c r="C954" s="412"/>
      <c r="D954" s="150"/>
      <c r="E954" s="150"/>
      <c r="F954" s="150"/>
      <c r="G954" s="150"/>
      <c r="H954" s="150"/>
      <c r="I954" s="150"/>
      <c r="J954" s="150"/>
    </row>
    <row r="955" spans="1:10" ht="15.75" customHeight="1">
      <c r="A955" s="411"/>
      <c r="C955" s="412"/>
      <c r="D955" s="150"/>
      <c r="E955" s="150"/>
      <c r="F955" s="150"/>
      <c r="G955" s="150"/>
      <c r="H955" s="150"/>
      <c r="I955" s="150"/>
      <c r="J955" s="150"/>
    </row>
    <row r="956" spans="1:10" ht="15.75" customHeight="1">
      <c r="A956" s="411"/>
      <c r="C956" s="412"/>
      <c r="D956" s="150"/>
      <c r="E956" s="150"/>
      <c r="F956" s="150"/>
      <c r="G956" s="150"/>
      <c r="H956" s="150"/>
      <c r="I956" s="150"/>
      <c r="J956" s="150"/>
    </row>
    <row r="957" spans="1:10" ht="15.75" customHeight="1">
      <c r="A957" s="411"/>
      <c r="C957" s="412"/>
      <c r="D957" s="150"/>
      <c r="E957" s="150"/>
      <c r="F957" s="150"/>
      <c r="G957" s="150"/>
      <c r="H957" s="150"/>
      <c r="I957" s="150"/>
      <c r="J957" s="150"/>
    </row>
    <row r="958" spans="1:10" ht="15.75" customHeight="1">
      <c r="A958" s="411"/>
      <c r="C958" s="412"/>
      <c r="D958" s="150"/>
      <c r="E958" s="150"/>
      <c r="F958" s="150"/>
      <c r="G958" s="150"/>
      <c r="H958" s="150"/>
      <c r="I958" s="150"/>
      <c r="J958" s="150"/>
    </row>
    <row r="959" spans="1:10" ht="15.75" customHeight="1">
      <c r="A959" s="411"/>
      <c r="C959" s="412"/>
      <c r="D959" s="150"/>
      <c r="E959" s="150"/>
      <c r="F959" s="150"/>
      <c r="G959" s="150"/>
      <c r="H959" s="150"/>
      <c r="I959" s="150"/>
      <c r="J959" s="150"/>
    </row>
    <row r="960" spans="1:10" ht="15.75" customHeight="1">
      <c r="A960" s="411"/>
      <c r="C960" s="412"/>
      <c r="D960" s="150"/>
      <c r="E960" s="150"/>
      <c r="F960" s="150"/>
      <c r="G960" s="150"/>
      <c r="H960" s="150"/>
      <c r="I960" s="150"/>
      <c r="J960" s="150"/>
    </row>
    <row r="961" spans="1:10" ht="15.75" customHeight="1">
      <c r="A961" s="411"/>
      <c r="C961" s="412"/>
      <c r="D961" s="150"/>
      <c r="E961" s="150"/>
      <c r="F961" s="150"/>
      <c r="G961" s="150"/>
      <c r="H961" s="150"/>
      <c r="I961" s="150"/>
      <c r="J961" s="150"/>
    </row>
    <row r="962" spans="1:10" ht="15.75" customHeight="1">
      <c r="A962" s="411"/>
      <c r="C962" s="412"/>
      <c r="D962" s="150"/>
      <c r="E962" s="150"/>
      <c r="F962" s="150"/>
      <c r="G962" s="150"/>
      <c r="H962" s="150"/>
      <c r="I962" s="150"/>
      <c r="J962" s="150"/>
    </row>
    <row r="963" spans="1:10" ht="15.75" customHeight="1">
      <c r="A963" s="411"/>
      <c r="C963" s="412"/>
      <c r="D963" s="150"/>
      <c r="E963" s="150"/>
      <c r="F963" s="150"/>
      <c r="G963" s="150"/>
      <c r="H963" s="150"/>
      <c r="I963" s="150"/>
      <c r="J963" s="150"/>
    </row>
    <row r="964" spans="1:10" ht="15.75" customHeight="1">
      <c r="A964" s="411"/>
      <c r="C964" s="412"/>
      <c r="D964" s="150"/>
      <c r="E964" s="150"/>
      <c r="F964" s="150"/>
      <c r="G964" s="150"/>
      <c r="H964" s="150"/>
      <c r="I964" s="150"/>
      <c r="J964" s="150"/>
    </row>
    <row r="965" spans="1:10" ht="15.75" customHeight="1">
      <c r="A965" s="411"/>
      <c r="C965" s="412"/>
      <c r="D965" s="150"/>
      <c r="E965" s="150"/>
      <c r="F965" s="150"/>
      <c r="G965" s="150"/>
      <c r="H965" s="150"/>
      <c r="I965" s="150"/>
      <c r="J965" s="150"/>
    </row>
    <row r="966" spans="1:10" ht="15.75" customHeight="1">
      <c r="A966" s="411"/>
      <c r="C966" s="412"/>
      <c r="D966" s="150"/>
      <c r="E966" s="150"/>
      <c r="F966" s="150"/>
      <c r="G966" s="150"/>
      <c r="H966" s="150"/>
      <c r="I966" s="150"/>
      <c r="J966" s="150"/>
    </row>
    <row r="967" spans="1:10" ht="15.75" customHeight="1">
      <c r="A967" s="411"/>
      <c r="C967" s="412"/>
      <c r="D967" s="150"/>
      <c r="E967" s="150"/>
      <c r="F967" s="150"/>
      <c r="G967" s="150"/>
      <c r="H967" s="150"/>
      <c r="I967" s="150"/>
      <c r="J967" s="150"/>
    </row>
    <row r="968" spans="1:10" ht="15.75" customHeight="1">
      <c r="A968" s="411"/>
      <c r="C968" s="412"/>
      <c r="D968" s="150"/>
      <c r="E968" s="150"/>
      <c r="F968" s="150"/>
      <c r="G968" s="150"/>
      <c r="H968" s="150"/>
      <c r="I968" s="150"/>
      <c r="J968" s="150"/>
    </row>
    <row r="969" spans="1:10" ht="15.75" customHeight="1">
      <c r="A969" s="411"/>
      <c r="C969" s="412"/>
      <c r="D969" s="150"/>
      <c r="E969" s="150"/>
      <c r="F969" s="150"/>
      <c r="G969" s="150"/>
      <c r="H969" s="150"/>
      <c r="I969" s="150"/>
      <c r="J969" s="150"/>
    </row>
    <row r="970" spans="1:10" ht="15.75" customHeight="1">
      <c r="A970" s="411"/>
      <c r="C970" s="412"/>
      <c r="D970" s="150"/>
      <c r="E970" s="150"/>
      <c r="F970" s="150"/>
      <c r="G970" s="150"/>
      <c r="H970" s="150"/>
      <c r="I970" s="150"/>
      <c r="J970" s="150"/>
    </row>
    <row r="971" spans="1:10" ht="15.75" customHeight="1">
      <c r="A971" s="411"/>
      <c r="C971" s="412"/>
      <c r="D971" s="150"/>
      <c r="E971" s="150"/>
      <c r="F971" s="150"/>
      <c r="G971" s="150"/>
      <c r="H971" s="150"/>
      <c r="I971" s="150"/>
      <c r="J971" s="150"/>
    </row>
    <row r="972" spans="1:10" ht="15.75" customHeight="1">
      <c r="A972" s="411"/>
      <c r="C972" s="412"/>
      <c r="D972" s="150"/>
      <c r="E972" s="150"/>
      <c r="F972" s="150"/>
      <c r="G972" s="150"/>
      <c r="H972" s="150"/>
      <c r="I972" s="150"/>
      <c r="J972" s="150"/>
    </row>
    <row r="973" spans="1:10" ht="15.75" customHeight="1">
      <c r="A973" s="411"/>
      <c r="C973" s="412"/>
      <c r="D973" s="150"/>
      <c r="E973" s="150"/>
      <c r="F973" s="150"/>
      <c r="G973" s="150"/>
      <c r="H973" s="150"/>
      <c r="I973" s="150"/>
      <c r="J973" s="150"/>
    </row>
    <row r="974" spans="1:10" ht="15.75" customHeight="1">
      <c r="A974" s="411"/>
      <c r="C974" s="412"/>
      <c r="D974" s="150"/>
      <c r="E974" s="150"/>
      <c r="F974" s="150"/>
      <c r="G974" s="150"/>
      <c r="H974" s="150"/>
      <c r="I974" s="150"/>
      <c r="J974" s="150"/>
    </row>
    <row r="975" spans="1:10" ht="15.75" customHeight="1">
      <c r="A975" s="411"/>
      <c r="C975" s="412"/>
      <c r="D975" s="150"/>
      <c r="E975" s="150"/>
      <c r="F975" s="150"/>
      <c r="G975" s="150"/>
      <c r="H975" s="150"/>
      <c r="I975" s="150"/>
      <c r="J975" s="150"/>
    </row>
    <row r="976" spans="1:10" ht="15.75" customHeight="1">
      <c r="A976" s="411"/>
      <c r="C976" s="412"/>
      <c r="D976" s="150"/>
      <c r="E976" s="150"/>
      <c r="F976" s="150"/>
      <c r="G976" s="150"/>
      <c r="H976" s="150"/>
      <c r="I976" s="150"/>
      <c r="J976" s="150"/>
    </row>
    <row r="977" spans="1:10" ht="15.75" customHeight="1">
      <c r="A977" s="411"/>
      <c r="C977" s="412"/>
      <c r="D977" s="150"/>
      <c r="E977" s="150"/>
      <c r="F977" s="150"/>
      <c r="G977" s="150"/>
      <c r="H977" s="150"/>
      <c r="I977" s="150"/>
      <c r="J977" s="150"/>
    </row>
    <row r="978" spans="1:10" ht="15.75" customHeight="1">
      <c r="A978" s="411"/>
      <c r="C978" s="412"/>
      <c r="D978" s="150"/>
      <c r="E978" s="150"/>
      <c r="F978" s="150"/>
      <c r="G978" s="150"/>
      <c r="H978" s="150"/>
      <c r="I978" s="150"/>
      <c r="J978" s="150"/>
    </row>
    <row r="979" spans="1:10" ht="15.75" customHeight="1">
      <c r="A979" s="411"/>
      <c r="C979" s="412"/>
      <c r="D979" s="150"/>
      <c r="E979" s="150"/>
      <c r="F979" s="150"/>
      <c r="G979" s="150"/>
      <c r="H979" s="150"/>
      <c r="I979" s="150"/>
      <c r="J979" s="150"/>
    </row>
    <row r="980" spans="1:10" ht="15.75" customHeight="1">
      <c r="A980" s="411"/>
      <c r="C980" s="412"/>
      <c r="D980" s="150"/>
      <c r="E980" s="150"/>
      <c r="F980" s="150"/>
      <c r="G980" s="150"/>
      <c r="H980" s="150"/>
      <c r="I980" s="150"/>
      <c r="J980" s="150"/>
    </row>
    <row r="981" spans="1:10" ht="15.75" customHeight="1">
      <c r="A981" s="411"/>
      <c r="C981" s="412"/>
      <c r="D981" s="150"/>
      <c r="E981" s="150"/>
      <c r="F981" s="150"/>
      <c r="G981" s="150"/>
      <c r="H981" s="150"/>
      <c r="I981" s="150"/>
      <c r="J981" s="150"/>
    </row>
    <row r="982" spans="1:10" ht="15.75" customHeight="1">
      <c r="A982" s="411"/>
      <c r="C982" s="412"/>
      <c r="D982" s="150"/>
      <c r="E982" s="150"/>
      <c r="F982" s="150"/>
      <c r="G982" s="150"/>
      <c r="H982" s="150"/>
      <c r="I982" s="150"/>
      <c r="J982" s="150"/>
    </row>
    <row r="983" spans="1:10" ht="15.75" customHeight="1">
      <c r="A983" s="411"/>
      <c r="C983" s="412"/>
      <c r="D983" s="150"/>
      <c r="E983" s="150"/>
      <c r="F983" s="150"/>
      <c r="G983" s="150"/>
      <c r="H983" s="150"/>
      <c r="I983" s="150"/>
      <c r="J983" s="150"/>
    </row>
    <row r="984" spans="1:10" ht="15.75" customHeight="1">
      <c r="A984" s="411"/>
      <c r="C984" s="412"/>
      <c r="D984" s="150"/>
      <c r="E984" s="150"/>
      <c r="F984" s="150"/>
      <c r="G984" s="150"/>
      <c r="H984" s="150"/>
      <c r="I984" s="150"/>
      <c r="J984" s="150"/>
    </row>
    <row r="985" spans="1:10" ht="15.75" customHeight="1">
      <c r="A985" s="411"/>
      <c r="C985" s="412"/>
      <c r="D985" s="150"/>
      <c r="E985" s="150"/>
      <c r="F985" s="150"/>
      <c r="G985" s="150"/>
      <c r="H985" s="150"/>
      <c r="I985" s="150"/>
      <c r="J985" s="150"/>
    </row>
    <row r="986" spans="1:10" ht="15.75" customHeight="1">
      <c r="A986" s="411"/>
      <c r="C986" s="412"/>
      <c r="D986" s="150"/>
      <c r="E986" s="150"/>
      <c r="F986" s="150"/>
      <c r="G986" s="150"/>
      <c r="H986" s="150"/>
      <c r="I986" s="150"/>
      <c r="J986" s="150"/>
    </row>
    <row r="987" spans="1:10" ht="15.75" customHeight="1">
      <c r="A987" s="411"/>
      <c r="C987" s="412"/>
      <c r="D987" s="150"/>
      <c r="E987" s="150"/>
      <c r="F987" s="150"/>
      <c r="G987" s="150"/>
      <c r="H987" s="150"/>
      <c r="I987" s="150"/>
      <c r="J987" s="150"/>
    </row>
    <row r="988" spans="1:10" ht="15.75" customHeight="1">
      <c r="A988" s="411"/>
      <c r="C988" s="412"/>
      <c r="D988" s="150"/>
      <c r="E988" s="150"/>
      <c r="F988" s="150"/>
      <c r="G988" s="150"/>
      <c r="H988" s="150"/>
      <c r="I988" s="150"/>
      <c r="J988" s="150"/>
    </row>
    <row r="989" spans="1:10" ht="15.75" customHeight="1">
      <c r="A989" s="411"/>
      <c r="C989" s="412"/>
      <c r="D989" s="150"/>
      <c r="E989" s="150"/>
      <c r="F989" s="150"/>
      <c r="G989" s="150"/>
      <c r="H989" s="150"/>
      <c r="I989" s="150"/>
      <c r="J989" s="150"/>
    </row>
    <row r="990" spans="1:10" ht="15.75" customHeight="1">
      <c r="A990" s="411"/>
      <c r="C990" s="412"/>
      <c r="D990" s="150"/>
      <c r="E990" s="150"/>
      <c r="F990" s="150"/>
      <c r="G990" s="150"/>
      <c r="H990" s="150"/>
      <c r="I990" s="150"/>
      <c r="J990" s="150"/>
    </row>
    <row r="991" spans="1:10" ht="15.75" customHeight="1">
      <c r="A991" s="411"/>
      <c r="C991" s="412"/>
      <c r="D991" s="150"/>
      <c r="E991" s="150"/>
      <c r="F991" s="150"/>
      <c r="G991" s="150"/>
      <c r="H991" s="150"/>
      <c r="I991" s="150"/>
      <c r="J991" s="150"/>
    </row>
    <row r="992" spans="1:10" ht="15.75" customHeight="1">
      <c r="A992" s="411"/>
      <c r="C992" s="412"/>
      <c r="D992" s="150"/>
      <c r="E992" s="150"/>
      <c r="F992" s="150"/>
      <c r="G992" s="150"/>
      <c r="H992" s="150"/>
      <c r="I992" s="150"/>
      <c r="J992" s="150"/>
    </row>
    <row r="993" spans="1:10" ht="15.75" customHeight="1">
      <c r="A993" s="411"/>
      <c r="C993" s="412"/>
      <c r="D993" s="150"/>
      <c r="E993" s="150"/>
      <c r="F993" s="150"/>
      <c r="G993" s="150"/>
      <c r="H993" s="150"/>
      <c r="I993" s="150"/>
      <c r="J993" s="150"/>
    </row>
    <row r="994" spans="1:10" ht="15.75" customHeight="1">
      <c r="A994" s="411"/>
      <c r="C994" s="412"/>
      <c r="D994" s="150"/>
      <c r="E994" s="150"/>
      <c r="F994" s="150"/>
      <c r="G994" s="150"/>
      <c r="H994" s="150"/>
      <c r="I994" s="150"/>
      <c r="J994" s="150"/>
    </row>
    <row r="995" spans="1:10" ht="15.75" customHeight="1">
      <c r="A995" s="411"/>
      <c r="C995" s="412"/>
      <c r="D995" s="150"/>
      <c r="E995" s="150"/>
      <c r="F995" s="150"/>
      <c r="G995" s="150"/>
      <c r="H995" s="150"/>
      <c r="I995" s="150"/>
      <c r="J995" s="150"/>
    </row>
    <row r="996" spans="1:10" ht="15.75" customHeight="1">
      <c r="A996" s="411"/>
      <c r="C996" s="412"/>
      <c r="D996" s="150"/>
      <c r="E996" s="150"/>
      <c r="F996" s="150"/>
      <c r="G996" s="150"/>
      <c r="H996" s="150"/>
      <c r="I996" s="150"/>
      <c r="J996" s="150"/>
    </row>
    <row r="997" spans="1:10" ht="15.75" customHeight="1">
      <c r="A997" s="411"/>
      <c r="C997" s="412"/>
      <c r="D997" s="150"/>
      <c r="E997" s="150"/>
      <c r="F997" s="150"/>
      <c r="G997" s="150"/>
      <c r="H997" s="150"/>
      <c r="I997" s="150"/>
      <c r="J997" s="150"/>
    </row>
    <row r="998" spans="1:10" ht="15.75" customHeight="1">
      <c r="A998" s="411"/>
      <c r="C998" s="412"/>
      <c r="D998" s="150"/>
      <c r="E998" s="150"/>
      <c r="F998" s="150"/>
      <c r="G998" s="150"/>
      <c r="H998" s="150"/>
      <c r="I998" s="150"/>
      <c r="J998" s="150"/>
    </row>
    <row r="999" spans="1:10" ht="15.75" customHeight="1">
      <c r="A999" s="411"/>
      <c r="C999" s="412"/>
      <c r="D999" s="150"/>
      <c r="E999" s="150"/>
      <c r="F999" s="150"/>
      <c r="G999" s="150"/>
      <c r="H999" s="150"/>
      <c r="I999" s="150"/>
      <c r="J999" s="150"/>
    </row>
    <row r="1000" spans="1:10" ht="15.75" customHeight="1">
      <c r="A1000" s="411"/>
      <c r="C1000" s="412"/>
      <c r="D1000" s="150"/>
      <c r="E1000" s="150"/>
      <c r="F1000" s="150"/>
      <c r="G1000" s="150"/>
      <c r="H1000" s="150"/>
      <c r="I1000" s="150"/>
      <c r="J1000" s="150"/>
    </row>
    <row r="1001" spans="1:10" ht="15.75" customHeight="1">
      <c r="A1001" s="411"/>
      <c r="C1001" s="412"/>
      <c r="D1001" s="150"/>
      <c r="E1001" s="150"/>
      <c r="F1001" s="150"/>
      <c r="G1001" s="150"/>
      <c r="H1001" s="150"/>
      <c r="I1001" s="150"/>
      <c r="J1001" s="150"/>
    </row>
    <row r="1002" spans="1:10" ht="15.75" customHeight="1">
      <c r="A1002" s="411"/>
      <c r="C1002" s="412"/>
      <c r="D1002" s="150"/>
      <c r="E1002" s="150"/>
      <c r="F1002" s="150"/>
      <c r="G1002" s="150"/>
      <c r="H1002" s="150"/>
      <c r="I1002" s="150"/>
      <c r="J1002" s="150"/>
    </row>
    <row r="1003" spans="1:10" ht="15.75" customHeight="1">
      <c r="A1003" s="411"/>
      <c r="C1003" s="412"/>
      <c r="D1003" s="150"/>
      <c r="E1003" s="150"/>
      <c r="F1003" s="150"/>
      <c r="G1003" s="150"/>
      <c r="H1003" s="150"/>
      <c r="I1003" s="150"/>
      <c r="J1003" s="150"/>
    </row>
    <row r="1004" spans="1:10" ht="15.75" customHeight="1">
      <c r="A1004" s="411"/>
      <c r="C1004" s="412"/>
      <c r="D1004" s="150"/>
      <c r="E1004" s="150"/>
      <c r="F1004" s="150"/>
      <c r="G1004" s="150"/>
      <c r="H1004" s="150"/>
      <c r="I1004" s="150"/>
      <c r="J1004" s="150"/>
    </row>
    <row r="1005" spans="1:10" ht="15.75" customHeight="1">
      <c r="A1005" s="411"/>
      <c r="C1005" s="412"/>
      <c r="D1005" s="150"/>
      <c r="E1005" s="150"/>
      <c r="F1005" s="150"/>
      <c r="G1005" s="150"/>
      <c r="H1005" s="150"/>
      <c r="I1005" s="150"/>
      <c r="J1005" s="150"/>
    </row>
    <row r="1006" spans="1:10" ht="15.75" customHeight="1">
      <c r="A1006" s="411"/>
      <c r="C1006" s="412"/>
      <c r="D1006" s="150"/>
      <c r="E1006" s="150"/>
      <c r="F1006" s="150"/>
      <c r="G1006" s="150"/>
      <c r="H1006" s="150"/>
      <c r="I1006" s="150"/>
      <c r="J1006" s="150"/>
    </row>
    <row r="1007" spans="1:10" ht="15.75" customHeight="1">
      <c r="A1007" s="411"/>
      <c r="C1007" s="412"/>
      <c r="D1007" s="150"/>
      <c r="E1007" s="150"/>
      <c r="F1007" s="150"/>
      <c r="G1007" s="150"/>
      <c r="H1007" s="150"/>
      <c r="I1007" s="150"/>
      <c r="J1007" s="150"/>
    </row>
    <row r="1008" spans="1:10" ht="15.75" customHeight="1">
      <c r="A1008" s="411"/>
      <c r="C1008" s="412"/>
      <c r="D1008" s="150"/>
      <c r="E1008" s="150"/>
      <c r="F1008" s="150"/>
      <c r="G1008" s="150"/>
      <c r="H1008" s="150"/>
      <c r="I1008" s="150"/>
      <c r="J1008" s="150"/>
    </row>
    <row r="1009" spans="1:10" ht="15.75" customHeight="1">
      <c r="A1009" s="411"/>
      <c r="C1009" s="412"/>
      <c r="D1009" s="150"/>
      <c r="E1009" s="150"/>
      <c r="F1009" s="150"/>
      <c r="G1009" s="150"/>
      <c r="H1009" s="150"/>
      <c r="I1009" s="150"/>
      <c r="J1009" s="150"/>
    </row>
    <row r="1010" spans="1:10" ht="15.75" customHeight="1">
      <c r="A1010" s="411"/>
      <c r="C1010" s="412"/>
      <c r="D1010" s="150"/>
      <c r="E1010" s="150"/>
      <c r="F1010" s="150"/>
      <c r="G1010" s="150"/>
      <c r="H1010" s="150"/>
      <c r="I1010" s="150"/>
      <c r="J1010" s="150"/>
    </row>
    <row r="1011" spans="1:10" ht="15.75" customHeight="1">
      <c r="A1011" s="411"/>
      <c r="C1011" s="412"/>
      <c r="D1011" s="150"/>
      <c r="E1011" s="150"/>
      <c r="F1011" s="150"/>
      <c r="G1011" s="150"/>
      <c r="H1011" s="150"/>
      <c r="I1011" s="150"/>
      <c r="J1011" s="150"/>
    </row>
    <row r="1012" spans="1:10" ht="15.75" customHeight="1">
      <c r="A1012" s="411"/>
      <c r="C1012" s="412"/>
      <c r="D1012" s="150"/>
      <c r="E1012" s="150"/>
      <c r="F1012" s="150"/>
      <c r="G1012" s="150"/>
      <c r="H1012" s="150"/>
      <c r="I1012" s="150"/>
      <c r="J1012" s="150"/>
    </row>
    <row r="1013" spans="1:10" ht="15.75" customHeight="1">
      <c r="A1013" s="411"/>
      <c r="C1013" s="412"/>
      <c r="D1013" s="150"/>
      <c r="E1013" s="150"/>
      <c r="F1013" s="150"/>
      <c r="G1013" s="150"/>
      <c r="H1013" s="150"/>
      <c r="I1013" s="150"/>
      <c r="J1013" s="150"/>
    </row>
    <row r="1014" spans="1:10" ht="15.75" customHeight="1">
      <c r="A1014" s="411"/>
      <c r="C1014" s="412"/>
      <c r="D1014" s="150"/>
      <c r="E1014" s="150"/>
      <c r="F1014" s="150"/>
      <c r="G1014" s="150"/>
      <c r="H1014" s="150"/>
      <c r="I1014" s="150"/>
      <c r="J1014" s="150"/>
    </row>
    <row r="1015" spans="1:10" ht="15.75" customHeight="1">
      <c r="A1015" s="411"/>
      <c r="C1015" s="412"/>
      <c r="D1015" s="150"/>
      <c r="E1015" s="150"/>
      <c r="F1015" s="150"/>
      <c r="G1015" s="150"/>
      <c r="H1015" s="150"/>
      <c r="I1015" s="150"/>
      <c r="J1015" s="150"/>
    </row>
    <row r="1016" spans="1:10" ht="15.75" customHeight="1">
      <c r="A1016" s="411"/>
      <c r="C1016" s="412"/>
      <c r="D1016" s="150"/>
      <c r="E1016" s="150"/>
      <c r="F1016" s="150"/>
      <c r="G1016" s="150"/>
      <c r="H1016" s="150"/>
      <c r="I1016" s="150"/>
      <c r="J1016" s="150"/>
    </row>
    <row r="1017" spans="1:10" ht="15.75" customHeight="1">
      <c r="A1017" s="411"/>
      <c r="C1017" s="412"/>
      <c r="D1017" s="150"/>
      <c r="E1017" s="150"/>
      <c r="F1017" s="150"/>
      <c r="G1017" s="150"/>
      <c r="H1017" s="150"/>
      <c r="I1017" s="150"/>
      <c r="J1017" s="150"/>
    </row>
    <row r="1018" spans="1:10" ht="15.75" customHeight="1">
      <c r="A1018" s="411"/>
      <c r="C1018" s="412"/>
      <c r="D1018" s="150"/>
      <c r="E1018" s="150"/>
      <c r="F1018" s="150"/>
      <c r="G1018" s="150"/>
      <c r="H1018" s="150"/>
      <c r="I1018" s="150"/>
      <c r="J1018" s="150"/>
    </row>
    <row r="1019" spans="1:10" ht="15.75" customHeight="1">
      <c r="A1019" s="411"/>
      <c r="C1019" s="412"/>
      <c r="D1019" s="150"/>
      <c r="E1019" s="150"/>
      <c r="F1019" s="150"/>
      <c r="G1019" s="150"/>
      <c r="H1019" s="150"/>
      <c r="I1019" s="150"/>
      <c r="J1019" s="150"/>
    </row>
    <row r="1020" spans="1:10" ht="15.75" customHeight="1">
      <c r="A1020" s="411"/>
      <c r="C1020" s="412"/>
      <c r="D1020" s="150"/>
      <c r="E1020" s="150"/>
      <c r="F1020" s="150"/>
      <c r="G1020" s="150"/>
      <c r="H1020" s="150"/>
      <c r="I1020" s="150"/>
      <c r="J1020" s="150"/>
    </row>
    <row r="1021" spans="1:10" ht="15.75" customHeight="1">
      <c r="A1021" s="411"/>
      <c r="C1021" s="412"/>
      <c r="D1021" s="150"/>
      <c r="E1021" s="150"/>
      <c r="F1021" s="150"/>
      <c r="G1021" s="150"/>
      <c r="H1021" s="150"/>
      <c r="I1021" s="150"/>
      <c r="J1021" s="150"/>
    </row>
    <row r="1022" spans="1:10" ht="15.75" customHeight="1">
      <c r="A1022" s="411"/>
      <c r="C1022" s="412"/>
      <c r="D1022" s="150"/>
      <c r="E1022" s="150"/>
      <c r="F1022" s="150"/>
      <c r="G1022" s="150"/>
      <c r="H1022" s="150"/>
      <c r="I1022" s="150"/>
      <c r="J1022" s="150"/>
    </row>
    <row r="1023" spans="1:10" ht="15.75" customHeight="1">
      <c r="A1023" s="411"/>
      <c r="C1023" s="412"/>
      <c r="D1023" s="150"/>
      <c r="E1023" s="150"/>
      <c r="F1023" s="150"/>
      <c r="G1023" s="150"/>
      <c r="H1023" s="150"/>
      <c r="I1023" s="150"/>
      <c r="J1023" s="150"/>
    </row>
    <row r="1024" spans="1:10" ht="15.75" customHeight="1">
      <c r="A1024" s="411"/>
      <c r="C1024" s="412"/>
      <c r="D1024" s="150"/>
      <c r="E1024" s="150"/>
      <c r="F1024" s="150"/>
      <c r="G1024" s="150"/>
      <c r="H1024" s="150"/>
      <c r="I1024" s="150"/>
      <c r="J1024" s="150"/>
    </row>
    <row r="1025" spans="1:10" ht="15.75" customHeight="1">
      <c r="A1025" s="411"/>
      <c r="C1025" s="412"/>
      <c r="D1025" s="150"/>
      <c r="E1025" s="150"/>
      <c r="F1025" s="150"/>
      <c r="G1025" s="150"/>
      <c r="H1025" s="150"/>
      <c r="I1025" s="150"/>
      <c r="J1025" s="150"/>
    </row>
    <row r="1026" spans="1:10" ht="15.75" customHeight="1">
      <c r="A1026" s="411"/>
      <c r="C1026" s="412"/>
      <c r="D1026" s="150"/>
      <c r="E1026" s="150"/>
      <c r="F1026" s="150"/>
      <c r="G1026" s="150"/>
      <c r="H1026" s="150"/>
      <c r="I1026" s="150"/>
      <c r="J1026" s="150"/>
    </row>
    <row r="1027" spans="1:10" ht="15.75" customHeight="1">
      <c r="A1027" s="411"/>
      <c r="C1027" s="412"/>
      <c r="D1027" s="150"/>
      <c r="E1027" s="150"/>
      <c r="F1027" s="150"/>
      <c r="G1027" s="150"/>
      <c r="H1027" s="150"/>
      <c r="I1027" s="150"/>
      <c r="J1027" s="150"/>
    </row>
    <row r="1028" spans="1:10" ht="15.75" customHeight="1">
      <c r="A1028" s="411"/>
      <c r="C1028" s="412"/>
      <c r="D1028" s="150"/>
      <c r="E1028" s="150"/>
      <c r="F1028" s="150"/>
      <c r="G1028" s="150"/>
      <c r="H1028" s="150"/>
      <c r="I1028" s="150"/>
      <c r="J1028" s="150"/>
    </row>
    <row r="1029" spans="1:10" ht="15.75" customHeight="1">
      <c r="A1029" s="411"/>
      <c r="C1029" s="412"/>
      <c r="D1029" s="150"/>
      <c r="E1029" s="150"/>
      <c r="F1029" s="150"/>
      <c r="G1029" s="150"/>
      <c r="H1029" s="150"/>
      <c r="I1029" s="150"/>
      <c r="J1029" s="150"/>
    </row>
    <row r="1030" spans="1:10" ht="15.75" customHeight="1">
      <c r="A1030" s="411"/>
      <c r="C1030" s="412"/>
      <c r="D1030" s="150"/>
      <c r="E1030" s="150"/>
      <c r="F1030" s="150"/>
      <c r="G1030" s="150"/>
      <c r="H1030" s="150"/>
      <c r="I1030" s="150"/>
      <c r="J1030" s="150"/>
    </row>
    <row r="1031" spans="1:10" ht="15.75" customHeight="1">
      <c r="A1031" s="411"/>
      <c r="C1031" s="412"/>
      <c r="D1031" s="150"/>
      <c r="E1031" s="150"/>
      <c r="F1031" s="150"/>
      <c r="G1031" s="150"/>
      <c r="H1031" s="150"/>
      <c r="I1031" s="150"/>
      <c r="J1031" s="150"/>
    </row>
    <row r="1032" spans="1:10" ht="15.75" customHeight="1">
      <c r="A1032" s="411"/>
      <c r="C1032" s="412"/>
      <c r="D1032" s="150"/>
      <c r="E1032" s="150"/>
      <c r="F1032" s="150"/>
      <c r="G1032" s="150"/>
      <c r="H1032" s="150"/>
      <c r="I1032" s="150"/>
      <c r="J1032" s="150"/>
    </row>
    <row r="1033" spans="1:10" ht="15.75" customHeight="1">
      <c r="A1033" s="411"/>
      <c r="C1033" s="412"/>
      <c r="D1033" s="150"/>
      <c r="E1033" s="150"/>
      <c r="F1033" s="150"/>
      <c r="G1033" s="150"/>
      <c r="H1033" s="150"/>
      <c r="I1033" s="150"/>
      <c r="J1033" s="150"/>
    </row>
    <row r="1034" spans="1:10" ht="15.75" customHeight="1">
      <c r="A1034" s="411"/>
      <c r="C1034" s="412"/>
      <c r="D1034" s="150"/>
      <c r="E1034" s="150"/>
      <c r="F1034" s="150"/>
      <c r="G1034" s="150"/>
      <c r="H1034" s="150"/>
      <c r="I1034" s="150"/>
      <c r="J1034" s="150"/>
    </row>
    <row r="1035" spans="1:10" ht="15.75" customHeight="1">
      <c r="A1035" s="411"/>
      <c r="C1035" s="412"/>
      <c r="D1035" s="150"/>
      <c r="E1035" s="150"/>
      <c r="F1035" s="150"/>
      <c r="G1035" s="150"/>
      <c r="H1035" s="150"/>
      <c r="I1035" s="150"/>
      <c r="J1035" s="150"/>
    </row>
    <row r="1036" spans="1:10" ht="15.75" customHeight="1">
      <c r="A1036" s="411"/>
      <c r="C1036" s="412"/>
      <c r="D1036" s="150"/>
      <c r="E1036" s="150"/>
      <c r="F1036" s="150"/>
      <c r="G1036" s="150"/>
      <c r="H1036" s="150"/>
      <c r="I1036" s="150"/>
      <c r="J1036" s="150"/>
    </row>
    <row r="1037" spans="1:10" ht="15.75" customHeight="1">
      <c r="A1037" s="411"/>
      <c r="C1037" s="412"/>
      <c r="D1037" s="150"/>
      <c r="E1037" s="150"/>
      <c r="F1037" s="150"/>
      <c r="G1037" s="150"/>
      <c r="H1037" s="150"/>
      <c r="I1037" s="150"/>
      <c r="J1037" s="150"/>
    </row>
    <row r="1038" spans="1:10" ht="15.75" customHeight="1">
      <c r="A1038" s="411"/>
      <c r="C1038" s="412"/>
      <c r="D1038" s="150"/>
      <c r="E1038" s="150"/>
      <c r="F1038" s="150"/>
      <c r="G1038" s="150"/>
      <c r="H1038" s="150"/>
      <c r="I1038" s="150"/>
      <c r="J1038" s="150"/>
    </row>
    <row r="1039" spans="1:10" ht="15.75" customHeight="1">
      <c r="A1039" s="411"/>
      <c r="C1039" s="412"/>
      <c r="D1039" s="150"/>
      <c r="E1039" s="150"/>
      <c r="F1039" s="150"/>
      <c r="G1039" s="150"/>
      <c r="H1039" s="150"/>
      <c r="I1039" s="150"/>
      <c r="J1039" s="150"/>
    </row>
    <row r="1040" spans="1:10" ht="15.75" customHeight="1">
      <c r="A1040" s="411"/>
      <c r="C1040" s="412"/>
      <c r="D1040" s="150"/>
      <c r="E1040" s="150"/>
      <c r="F1040" s="150"/>
      <c r="G1040" s="150"/>
      <c r="H1040" s="150"/>
      <c r="I1040" s="150"/>
      <c r="J1040" s="150"/>
    </row>
    <row r="1041" spans="1:7" ht="15.75" customHeight="1">
      <c r="A1041" s="411"/>
      <c r="C1041" s="413"/>
      <c r="G1041" s="411"/>
    </row>
    <row r="1042" spans="1:7" ht="15.75" customHeight="1">
      <c r="A1042" s="411"/>
      <c r="C1042" s="413"/>
      <c r="G1042" s="411"/>
    </row>
    <row r="1043" spans="1:7" ht="15.75" customHeight="1">
      <c r="A1043" s="411"/>
      <c r="C1043" s="413"/>
      <c r="G1043" s="411"/>
    </row>
    <row r="1044" spans="1:7" ht="15.75" customHeight="1">
      <c r="A1044" s="411"/>
      <c r="C1044" s="413"/>
      <c r="G1044" s="411"/>
    </row>
    <row r="1045" spans="1:7" ht="15.75" customHeight="1">
      <c r="A1045" s="411"/>
      <c r="C1045" s="413"/>
      <c r="G1045" s="411"/>
    </row>
    <row r="1046" spans="1:7" ht="15.75" customHeight="1">
      <c r="A1046" s="411"/>
      <c r="C1046" s="413"/>
      <c r="G1046" s="411"/>
    </row>
    <row r="1047" spans="1:7" ht="15.75" customHeight="1">
      <c r="A1047" s="411"/>
      <c r="C1047" s="413"/>
      <c r="G1047" s="411"/>
    </row>
    <row r="1048" spans="1:7" ht="15.75" customHeight="1">
      <c r="A1048" s="411"/>
      <c r="C1048" s="413"/>
      <c r="G1048" s="411"/>
    </row>
    <row r="1049" spans="1:7" ht="15.75" customHeight="1">
      <c r="A1049" s="411"/>
      <c r="C1049" s="413"/>
      <c r="G1049" s="411"/>
    </row>
    <row r="1050" spans="1:7" ht="15.75" customHeight="1">
      <c r="A1050" s="411"/>
      <c r="C1050" s="413"/>
      <c r="G1050" s="411"/>
    </row>
    <row r="1051" spans="1:7" ht="15.75" customHeight="1">
      <c r="A1051" s="411"/>
      <c r="C1051" s="413"/>
      <c r="G1051" s="411"/>
    </row>
    <row r="1052" spans="1:7" ht="15.75" customHeight="1">
      <c r="A1052" s="411"/>
      <c r="C1052" s="413"/>
      <c r="G1052" s="411"/>
    </row>
    <row r="1053" spans="1:7" ht="15.75" customHeight="1">
      <c r="A1053" s="411"/>
      <c r="C1053" s="413"/>
      <c r="G1053" s="411"/>
    </row>
    <row r="1054" spans="1:7" ht="15.75" customHeight="1">
      <c r="A1054" s="411"/>
      <c r="C1054" s="413"/>
      <c r="G1054" s="411"/>
    </row>
    <row r="1055" spans="1:7" ht="15.75" customHeight="1">
      <c r="A1055" s="411"/>
      <c r="C1055" s="413"/>
      <c r="G1055" s="411"/>
    </row>
  </sheetData>
  <autoFilter ref="A1:AE13" xr:uid="{00000000-0009-0000-0000-000003000000}"/>
  <mergeCells count="4">
    <mergeCell ref="C861:E861"/>
    <mergeCell ref="C865:E865"/>
    <mergeCell ref="C867:E867"/>
    <mergeCell ref="C869:E869"/>
  </mergeCell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1088"/>
  <sheetViews>
    <sheetView workbookViewId="0">
      <pane ySplit="1" topLeftCell="A2" activePane="bottomLeft" state="frozen"/>
      <selection pane="bottomLeft" activeCell="B3" sqref="B3"/>
    </sheetView>
  </sheetViews>
  <sheetFormatPr baseColWidth="10" defaultColWidth="14.42578125" defaultRowHeight="15" customHeight="1"/>
  <cols>
    <col min="1" max="1" width="16.140625" customWidth="1"/>
    <col min="2" max="2" width="10.7109375" customWidth="1"/>
    <col min="3" max="3" width="59" customWidth="1"/>
    <col min="4" max="4" width="26" customWidth="1"/>
    <col min="5" max="6" width="16.42578125" customWidth="1"/>
    <col min="7" max="7" width="21.28515625" customWidth="1"/>
    <col min="8" max="8" width="10.7109375" customWidth="1"/>
    <col min="9" max="9" width="27.28515625" customWidth="1"/>
    <col min="10" max="10" width="18.140625" customWidth="1"/>
    <col min="11" max="11" width="27.28515625" customWidth="1"/>
  </cols>
  <sheetData>
    <row r="1" spans="1:28" ht="27.75" customHeight="1">
      <c r="A1" s="414" t="s">
        <v>18</v>
      </c>
      <c r="B1" s="414" t="s">
        <v>2</v>
      </c>
      <c r="C1" s="414" t="s">
        <v>7513</v>
      </c>
      <c r="D1" s="414" t="s">
        <v>6314</v>
      </c>
      <c r="E1" s="414" t="s">
        <v>6315</v>
      </c>
      <c r="F1" s="414" t="s">
        <v>7514</v>
      </c>
      <c r="G1" s="414" t="s">
        <v>5950</v>
      </c>
      <c r="H1" s="414" t="s">
        <v>10</v>
      </c>
      <c r="I1" s="414" t="s">
        <v>7515</v>
      </c>
      <c r="J1" s="414" t="s">
        <v>4943</v>
      </c>
      <c r="K1" s="414" t="s">
        <v>15</v>
      </c>
      <c r="L1" s="150"/>
      <c r="M1" s="150"/>
      <c r="N1" s="150"/>
      <c r="O1" s="150"/>
      <c r="P1" s="150"/>
      <c r="Q1" s="150"/>
      <c r="R1" s="150"/>
      <c r="S1" s="150"/>
      <c r="T1" s="150"/>
      <c r="U1" s="150"/>
      <c r="V1" s="150"/>
      <c r="W1" s="150"/>
      <c r="X1" s="150"/>
      <c r="Y1" s="150"/>
      <c r="Z1" s="150"/>
      <c r="AA1" s="150"/>
      <c r="AB1" s="150"/>
    </row>
    <row r="2" spans="1:28" ht="27.75" customHeight="1">
      <c r="A2" s="415" t="s">
        <v>33</v>
      </c>
      <c r="B2" s="416">
        <v>79</v>
      </c>
      <c r="C2" s="417" t="s">
        <v>7516</v>
      </c>
      <c r="D2" s="418" t="s">
        <v>51</v>
      </c>
      <c r="E2" s="419"/>
      <c r="F2" s="419" t="s">
        <v>91</v>
      </c>
      <c r="G2" s="419" t="s">
        <v>7517</v>
      </c>
      <c r="H2" s="419">
        <v>2020</v>
      </c>
      <c r="I2" s="420" t="s">
        <v>7518</v>
      </c>
      <c r="J2" s="419" t="s">
        <v>5980</v>
      </c>
      <c r="K2" s="420" t="s">
        <v>7519</v>
      </c>
      <c r="L2" s="421"/>
      <c r="M2" s="421"/>
      <c r="N2" s="421"/>
      <c r="O2" s="421"/>
      <c r="P2" s="421"/>
      <c r="Q2" s="421"/>
      <c r="R2" s="421"/>
      <c r="S2" s="421"/>
      <c r="T2" s="421"/>
      <c r="U2" s="421"/>
      <c r="V2" s="421"/>
      <c r="W2" s="421"/>
      <c r="X2" s="421"/>
      <c r="Y2" s="421"/>
      <c r="Z2" s="421"/>
      <c r="AA2" s="421"/>
      <c r="AB2" s="421"/>
    </row>
    <row r="3" spans="1:28" ht="27.75" customHeight="1">
      <c r="A3" s="415" t="s">
        <v>33</v>
      </c>
      <c r="B3" s="422"/>
      <c r="C3" s="423" t="s">
        <v>7520</v>
      </c>
      <c r="D3" s="424" t="s">
        <v>51</v>
      </c>
      <c r="E3" s="425"/>
      <c r="F3" s="426" t="s">
        <v>45</v>
      </c>
      <c r="G3" s="427" t="s">
        <v>7521</v>
      </c>
      <c r="H3" s="151">
        <v>2022</v>
      </c>
      <c r="I3" s="426" t="s">
        <v>5980</v>
      </c>
      <c r="J3" s="427" t="s">
        <v>5980</v>
      </c>
      <c r="K3" s="428"/>
      <c r="L3" s="429" t="s">
        <v>7522</v>
      </c>
      <c r="M3" s="262"/>
      <c r="N3" s="262"/>
      <c r="O3" s="262"/>
      <c r="P3" s="262"/>
      <c r="Q3" s="262"/>
      <c r="R3" s="262"/>
      <c r="S3" s="262"/>
      <c r="T3" s="262"/>
      <c r="U3" s="262"/>
      <c r="V3" s="262"/>
      <c r="W3" s="262"/>
      <c r="X3" s="262"/>
      <c r="Y3" s="262"/>
      <c r="Z3" s="262"/>
      <c r="AA3" s="262"/>
      <c r="AB3" s="262"/>
    </row>
    <row r="4" spans="1:28" ht="27.75" customHeight="1">
      <c r="A4" s="415" t="s">
        <v>33</v>
      </c>
      <c r="B4" s="422"/>
      <c r="C4" s="430" t="s">
        <v>7523</v>
      </c>
      <c r="D4" s="431" t="s">
        <v>51</v>
      </c>
      <c r="E4" s="431"/>
      <c r="F4" s="431" t="s">
        <v>91</v>
      </c>
      <c r="G4" s="431" t="s">
        <v>7524</v>
      </c>
      <c r="H4" s="431">
        <v>2020</v>
      </c>
      <c r="I4" s="432" t="s">
        <v>2692</v>
      </c>
      <c r="J4" s="431" t="s">
        <v>7525</v>
      </c>
      <c r="K4" s="431" t="s">
        <v>7526</v>
      </c>
      <c r="L4" s="150"/>
      <c r="M4" s="150"/>
      <c r="N4" s="150"/>
      <c r="O4" s="150"/>
      <c r="P4" s="150"/>
      <c r="Q4" s="150"/>
      <c r="R4" s="150"/>
      <c r="S4" s="150"/>
      <c r="T4" s="150"/>
      <c r="U4" s="150"/>
      <c r="V4" s="150"/>
      <c r="W4" s="150"/>
      <c r="X4" s="150"/>
      <c r="Y4" s="150"/>
      <c r="Z4" s="150"/>
      <c r="AA4" s="150"/>
      <c r="AB4" s="150"/>
    </row>
    <row r="5" spans="1:28" ht="27.75" customHeight="1">
      <c r="A5" s="415" t="s">
        <v>33</v>
      </c>
      <c r="B5" s="422"/>
      <c r="C5" s="433" t="s">
        <v>7527</v>
      </c>
      <c r="D5" s="426" t="s">
        <v>51</v>
      </c>
      <c r="E5" s="426" t="s">
        <v>7528</v>
      </c>
      <c r="F5" s="426" t="s">
        <v>91</v>
      </c>
      <c r="G5" s="425" t="s">
        <v>7529</v>
      </c>
      <c r="H5" s="425">
        <v>2022</v>
      </c>
      <c r="I5" s="434" t="s">
        <v>7530</v>
      </c>
      <c r="J5" s="425" t="s">
        <v>5980</v>
      </c>
      <c r="K5" s="434" t="s">
        <v>7531</v>
      </c>
      <c r="L5" s="435"/>
      <c r="M5" s="435"/>
      <c r="N5" s="435"/>
      <c r="O5" s="435"/>
      <c r="P5" s="435"/>
      <c r="Q5" s="435"/>
      <c r="R5" s="435"/>
      <c r="S5" s="435"/>
      <c r="T5" s="435"/>
      <c r="U5" s="435"/>
      <c r="V5" s="435"/>
      <c r="W5" s="435"/>
      <c r="X5" s="435"/>
      <c r="Y5" s="435"/>
      <c r="Z5" s="435"/>
      <c r="AA5" s="435"/>
      <c r="AB5" s="435"/>
    </row>
    <row r="6" spans="1:28" ht="27.75" customHeight="1">
      <c r="A6" s="415" t="s">
        <v>33</v>
      </c>
      <c r="B6" s="422"/>
      <c r="C6" s="423" t="s">
        <v>7532</v>
      </c>
      <c r="D6" s="426" t="s">
        <v>51</v>
      </c>
      <c r="E6" s="426" t="s">
        <v>7528</v>
      </c>
      <c r="F6" s="426" t="s">
        <v>45</v>
      </c>
      <c r="G6" s="436" t="s">
        <v>7533</v>
      </c>
      <c r="H6" s="426">
        <v>2022</v>
      </c>
      <c r="I6" s="436" t="s">
        <v>7534</v>
      </c>
      <c r="J6" s="426" t="s">
        <v>7535</v>
      </c>
      <c r="K6" s="436" t="s">
        <v>7536</v>
      </c>
      <c r="L6" s="150"/>
      <c r="M6" s="150"/>
      <c r="N6" s="150"/>
      <c r="O6" s="150"/>
      <c r="P6" s="150"/>
      <c r="Q6" s="150"/>
      <c r="R6" s="150"/>
      <c r="S6" s="150"/>
      <c r="T6" s="150"/>
      <c r="U6" s="150"/>
      <c r="V6" s="150"/>
      <c r="W6" s="150"/>
      <c r="X6" s="150"/>
      <c r="Y6" s="150"/>
      <c r="Z6" s="150"/>
      <c r="AA6" s="150"/>
      <c r="AB6" s="150"/>
    </row>
    <row r="7" spans="1:28" ht="27.75" customHeight="1">
      <c r="A7" s="415" t="s">
        <v>33</v>
      </c>
      <c r="B7" s="422"/>
      <c r="C7" s="152" t="s">
        <v>7537</v>
      </c>
      <c r="D7" s="426" t="s">
        <v>51</v>
      </c>
      <c r="E7" s="426" t="s">
        <v>7528</v>
      </c>
      <c r="F7" s="426" t="s">
        <v>45</v>
      </c>
      <c r="G7" s="436" t="s">
        <v>7538</v>
      </c>
      <c r="H7" s="426">
        <v>2022</v>
      </c>
      <c r="I7" s="436" t="s">
        <v>7539</v>
      </c>
      <c r="J7" s="426" t="s">
        <v>7535</v>
      </c>
      <c r="K7" s="436" t="s">
        <v>7540</v>
      </c>
      <c r="L7" s="150"/>
      <c r="M7" s="150"/>
      <c r="N7" s="150"/>
      <c r="O7" s="150"/>
      <c r="P7" s="150"/>
      <c r="Q7" s="150"/>
      <c r="R7" s="150"/>
      <c r="S7" s="150"/>
      <c r="T7" s="150"/>
      <c r="U7" s="150"/>
      <c r="V7" s="150"/>
      <c r="W7" s="150"/>
      <c r="X7" s="150"/>
      <c r="Y7" s="150"/>
      <c r="Z7" s="150"/>
      <c r="AA7" s="150"/>
      <c r="AB7" s="150"/>
    </row>
    <row r="8" spans="1:28" ht="27.75" customHeight="1">
      <c r="A8" s="415" t="s">
        <v>33</v>
      </c>
      <c r="B8" s="422"/>
      <c r="C8" s="437" t="s">
        <v>7541</v>
      </c>
      <c r="D8" s="426" t="s">
        <v>7528</v>
      </c>
      <c r="E8" s="425"/>
      <c r="F8" s="426" t="s">
        <v>102</v>
      </c>
      <c r="G8" s="436" t="s">
        <v>7542</v>
      </c>
      <c r="H8" s="426">
        <v>2020</v>
      </c>
      <c r="I8" s="436" t="s">
        <v>7543</v>
      </c>
      <c r="J8" s="436" t="s">
        <v>7544</v>
      </c>
      <c r="K8" s="436" t="s">
        <v>7545</v>
      </c>
      <c r="L8" s="150"/>
      <c r="M8" s="150"/>
      <c r="N8" s="150"/>
      <c r="O8" s="150"/>
      <c r="P8" s="150"/>
      <c r="Q8" s="150"/>
      <c r="R8" s="150"/>
      <c r="S8" s="150"/>
      <c r="T8" s="150"/>
      <c r="U8" s="150"/>
      <c r="V8" s="150"/>
      <c r="W8" s="150"/>
      <c r="X8" s="150"/>
      <c r="Y8" s="150"/>
      <c r="Z8" s="150"/>
      <c r="AA8" s="150"/>
      <c r="AB8" s="150"/>
    </row>
    <row r="9" spans="1:28" ht="27.75" customHeight="1">
      <c r="A9" s="415" t="s">
        <v>33</v>
      </c>
      <c r="B9" s="422"/>
      <c r="C9" s="437" t="s">
        <v>7546</v>
      </c>
      <c r="D9" s="426" t="s">
        <v>35</v>
      </c>
      <c r="E9" s="425"/>
      <c r="F9" s="426" t="s">
        <v>102</v>
      </c>
      <c r="G9" s="436" t="s">
        <v>7547</v>
      </c>
      <c r="H9" s="426">
        <v>2020</v>
      </c>
      <c r="I9" s="436" t="s">
        <v>7543</v>
      </c>
      <c r="J9" s="436" t="s">
        <v>7544</v>
      </c>
      <c r="K9" s="436" t="s">
        <v>7548</v>
      </c>
      <c r="L9" s="150"/>
      <c r="M9" s="150"/>
      <c r="N9" s="150"/>
      <c r="O9" s="150"/>
      <c r="P9" s="150"/>
      <c r="Q9" s="150"/>
      <c r="R9" s="150"/>
      <c r="S9" s="150"/>
      <c r="T9" s="150"/>
      <c r="U9" s="150"/>
      <c r="V9" s="150"/>
      <c r="W9" s="150"/>
      <c r="X9" s="150"/>
      <c r="Y9" s="150"/>
      <c r="Z9" s="150"/>
      <c r="AA9" s="150"/>
      <c r="AB9" s="150"/>
    </row>
    <row r="10" spans="1:28" ht="27.75" customHeight="1">
      <c r="A10" s="415" t="s">
        <v>33</v>
      </c>
      <c r="B10" s="422"/>
      <c r="C10" s="437" t="s">
        <v>7549</v>
      </c>
      <c r="D10" s="426" t="s">
        <v>7528</v>
      </c>
      <c r="E10" s="425"/>
      <c r="F10" s="436" t="s">
        <v>45</v>
      </c>
      <c r="G10" s="436" t="s">
        <v>7550</v>
      </c>
      <c r="H10" s="426">
        <v>2020</v>
      </c>
      <c r="I10" s="436" t="s">
        <v>6338</v>
      </c>
      <c r="J10" s="436" t="s">
        <v>5980</v>
      </c>
      <c r="K10" s="436" t="s">
        <v>7551</v>
      </c>
      <c r="L10" s="150"/>
      <c r="M10" s="150"/>
      <c r="N10" s="150"/>
      <c r="O10" s="150"/>
      <c r="P10" s="150"/>
      <c r="Q10" s="150"/>
      <c r="R10" s="150"/>
      <c r="S10" s="150"/>
      <c r="T10" s="150"/>
      <c r="U10" s="150"/>
      <c r="V10" s="150"/>
      <c r="W10" s="150"/>
      <c r="X10" s="150"/>
      <c r="Y10" s="150"/>
      <c r="Z10" s="150"/>
      <c r="AA10" s="150"/>
      <c r="AB10" s="150"/>
    </row>
    <row r="11" spans="1:28" ht="27.75" customHeight="1">
      <c r="A11" s="415" t="s">
        <v>33</v>
      </c>
      <c r="B11" s="422"/>
      <c r="C11" s="437" t="s">
        <v>7552</v>
      </c>
      <c r="D11" s="426" t="s">
        <v>51</v>
      </c>
      <c r="E11" s="425"/>
      <c r="F11" s="436" t="s">
        <v>45</v>
      </c>
      <c r="G11" s="436" t="s">
        <v>7553</v>
      </c>
      <c r="H11" s="426">
        <v>2020</v>
      </c>
      <c r="I11" s="436" t="s">
        <v>7554</v>
      </c>
      <c r="J11" s="436" t="s">
        <v>5980</v>
      </c>
      <c r="K11" s="436" t="s">
        <v>63</v>
      </c>
      <c r="L11" s="150"/>
      <c r="M11" s="150"/>
      <c r="N11" s="150"/>
      <c r="O11" s="150"/>
      <c r="P11" s="150"/>
      <c r="Q11" s="150"/>
      <c r="R11" s="150"/>
      <c r="S11" s="150"/>
      <c r="T11" s="150"/>
      <c r="U11" s="150"/>
      <c r="V11" s="150"/>
      <c r="W11" s="150"/>
      <c r="X11" s="150"/>
      <c r="Y11" s="150"/>
      <c r="Z11" s="150"/>
      <c r="AA11" s="150"/>
      <c r="AB11" s="150"/>
    </row>
    <row r="12" spans="1:28" ht="27.75" customHeight="1">
      <c r="A12" s="415" t="s">
        <v>33</v>
      </c>
      <c r="B12" s="422">
        <v>80</v>
      </c>
      <c r="C12" s="438" t="s">
        <v>7555</v>
      </c>
      <c r="D12" s="426" t="s">
        <v>51</v>
      </c>
      <c r="E12" s="425"/>
      <c r="F12" s="425" t="s">
        <v>91</v>
      </c>
      <c r="G12" s="425" t="s">
        <v>1274</v>
      </c>
      <c r="H12" s="425">
        <v>2019</v>
      </c>
      <c r="I12" s="425" t="s">
        <v>7556</v>
      </c>
      <c r="J12" s="425" t="s">
        <v>5980</v>
      </c>
      <c r="K12" s="425" t="s">
        <v>7557</v>
      </c>
      <c r="L12" s="150"/>
      <c r="M12" s="150"/>
      <c r="N12" s="150"/>
      <c r="O12" s="150"/>
      <c r="P12" s="150"/>
      <c r="Q12" s="150"/>
      <c r="R12" s="150"/>
      <c r="S12" s="150"/>
      <c r="T12" s="150"/>
      <c r="U12" s="150"/>
      <c r="V12" s="150"/>
      <c r="W12" s="150"/>
      <c r="X12" s="150"/>
      <c r="Y12" s="150"/>
      <c r="Z12" s="150"/>
      <c r="AA12" s="150"/>
      <c r="AB12" s="150"/>
    </row>
    <row r="13" spans="1:28" ht="27.75" customHeight="1">
      <c r="A13" s="415" t="s">
        <v>33</v>
      </c>
      <c r="B13" s="422">
        <v>81</v>
      </c>
      <c r="C13" s="438" t="s">
        <v>7558</v>
      </c>
      <c r="D13" s="426" t="s">
        <v>51</v>
      </c>
      <c r="E13" s="425"/>
      <c r="F13" s="425" t="s">
        <v>91</v>
      </c>
      <c r="G13" s="425" t="s">
        <v>7559</v>
      </c>
      <c r="H13" s="425">
        <v>2019</v>
      </c>
      <c r="I13" s="425" t="s">
        <v>7560</v>
      </c>
      <c r="J13" s="425" t="s">
        <v>5980</v>
      </c>
      <c r="K13" s="425" t="s">
        <v>7561</v>
      </c>
      <c r="L13" s="150"/>
      <c r="M13" s="150"/>
      <c r="N13" s="150"/>
      <c r="O13" s="150"/>
      <c r="P13" s="150"/>
      <c r="Q13" s="150"/>
      <c r="R13" s="150"/>
      <c r="S13" s="150"/>
      <c r="T13" s="150"/>
      <c r="U13" s="150"/>
      <c r="V13" s="150"/>
      <c r="W13" s="150"/>
      <c r="X13" s="150"/>
      <c r="Y13" s="150"/>
      <c r="Z13" s="150"/>
      <c r="AA13" s="150"/>
      <c r="AB13" s="150"/>
    </row>
    <row r="14" spans="1:28" ht="27.75" customHeight="1">
      <c r="A14" s="415" t="s">
        <v>33</v>
      </c>
      <c r="B14" s="422"/>
      <c r="C14" s="438" t="s">
        <v>7562</v>
      </c>
      <c r="D14" s="426" t="s">
        <v>51</v>
      </c>
      <c r="E14" s="425"/>
      <c r="F14" s="425" t="s">
        <v>91</v>
      </c>
      <c r="G14" s="425"/>
      <c r="H14" s="426">
        <v>2018</v>
      </c>
      <c r="I14" s="425" t="s">
        <v>7563</v>
      </c>
      <c r="J14" s="425" t="s">
        <v>5980</v>
      </c>
      <c r="K14" s="425"/>
      <c r="L14" s="150"/>
      <c r="M14" s="150"/>
      <c r="N14" s="150"/>
      <c r="O14" s="150"/>
      <c r="P14" s="150"/>
      <c r="Q14" s="150"/>
      <c r="R14" s="150"/>
      <c r="S14" s="150"/>
      <c r="T14" s="150"/>
      <c r="U14" s="150"/>
      <c r="V14" s="150"/>
      <c r="W14" s="150"/>
      <c r="X14" s="150"/>
      <c r="Y14" s="150"/>
      <c r="Z14" s="150"/>
      <c r="AA14" s="150"/>
      <c r="AB14" s="150"/>
    </row>
    <row r="15" spans="1:28" ht="27.75" customHeight="1">
      <c r="A15" s="415" t="s">
        <v>33</v>
      </c>
      <c r="B15" s="422"/>
      <c r="C15" s="438" t="s">
        <v>7564</v>
      </c>
      <c r="D15" s="426" t="s">
        <v>51</v>
      </c>
      <c r="E15" s="425"/>
      <c r="F15" s="425" t="s">
        <v>91</v>
      </c>
      <c r="G15" s="425"/>
      <c r="H15" s="426">
        <v>2018</v>
      </c>
      <c r="I15" s="425" t="s">
        <v>6510</v>
      </c>
      <c r="J15" s="425" t="s">
        <v>7565</v>
      </c>
      <c r="K15" s="425"/>
      <c r="L15" s="150"/>
      <c r="M15" s="150"/>
      <c r="N15" s="150"/>
      <c r="O15" s="150"/>
      <c r="P15" s="150"/>
      <c r="Q15" s="150"/>
      <c r="R15" s="150"/>
      <c r="S15" s="150"/>
      <c r="T15" s="150"/>
      <c r="U15" s="150"/>
      <c r="V15" s="150"/>
      <c r="W15" s="150"/>
      <c r="X15" s="150"/>
      <c r="Y15" s="150"/>
      <c r="Z15" s="150"/>
      <c r="AA15" s="150"/>
      <c r="AB15" s="150"/>
    </row>
    <row r="16" spans="1:28" ht="27.75" customHeight="1">
      <c r="A16" s="415" t="s">
        <v>33</v>
      </c>
      <c r="B16" s="422"/>
      <c r="C16" s="438" t="s">
        <v>7566</v>
      </c>
      <c r="D16" s="426" t="s">
        <v>7528</v>
      </c>
      <c r="E16" s="425"/>
      <c r="F16" s="425" t="s">
        <v>91</v>
      </c>
      <c r="G16" s="425"/>
      <c r="H16" s="426">
        <v>2018</v>
      </c>
      <c r="I16" s="425" t="s">
        <v>7190</v>
      </c>
      <c r="J16" s="425" t="s">
        <v>7565</v>
      </c>
      <c r="K16" s="425"/>
      <c r="L16" s="150"/>
      <c r="M16" s="150"/>
      <c r="N16" s="150"/>
      <c r="O16" s="150"/>
      <c r="P16" s="150"/>
      <c r="Q16" s="150"/>
      <c r="R16" s="150"/>
      <c r="S16" s="150"/>
      <c r="T16" s="150"/>
      <c r="U16" s="150"/>
      <c r="V16" s="150"/>
      <c r="W16" s="150"/>
      <c r="X16" s="150"/>
      <c r="Y16" s="150"/>
      <c r="Z16" s="150"/>
      <c r="AA16" s="150"/>
      <c r="AB16" s="150"/>
    </row>
    <row r="17" spans="1:28" ht="27.75" customHeight="1">
      <c r="A17" s="415" t="s">
        <v>33</v>
      </c>
      <c r="B17" s="422"/>
      <c r="C17" s="438" t="s">
        <v>7567</v>
      </c>
      <c r="D17" s="426" t="s">
        <v>51</v>
      </c>
      <c r="E17" s="425"/>
      <c r="F17" s="425" t="s">
        <v>91</v>
      </c>
      <c r="G17" s="425"/>
      <c r="H17" s="426">
        <v>2018</v>
      </c>
      <c r="I17" s="425" t="s">
        <v>6351</v>
      </c>
      <c r="J17" s="425" t="s">
        <v>5980</v>
      </c>
      <c r="K17" s="425"/>
      <c r="L17" s="150"/>
      <c r="M17" s="150"/>
      <c r="N17" s="150"/>
      <c r="O17" s="150"/>
      <c r="P17" s="150"/>
      <c r="Q17" s="150"/>
      <c r="R17" s="150"/>
      <c r="S17" s="150"/>
      <c r="T17" s="150"/>
      <c r="U17" s="150"/>
      <c r="V17" s="150"/>
      <c r="W17" s="150"/>
      <c r="X17" s="150"/>
      <c r="Y17" s="150"/>
      <c r="Z17" s="150"/>
      <c r="AA17" s="150"/>
      <c r="AB17" s="150"/>
    </row>
    <row r="18" spans="1:28" ht="27.75" customHeight="1">
      <c r="A18" s="415" t="s">
        <v>33</v>
      </c>
      <c r="B18" s="422"/>
      <c r="C18" s="438" t="s">
        <v>7568</v>
      </c>
      <c r="D18" s="426" t="s">
        <v>51</v>
      </c>
      <c r="E18" s="426" t="s">
        <v>35</v>
      </c>
      <c r="F18" s="425" t="s">
        <v>91</v>
      </c>
      <c r="G18" s="425"/>
      <c r="H18" s="426">
        <v>2018</v>
      </c>
      <c r="I18" s="425" t="s">
        <v>7560</v>
      </c>
      <c r="J18" s="425" t="s">
        <v>5980</v>
      </c>
      <c r="K18" s="425"/>
      <c r="L18" s="150"/>
      <c r="M18" s="150"/>
      <c r="N18" s="150"/>
      <c r="O18" s="150"/>
      <c r="P18" s="150"/>
      <c r="Q18" s="150"/>
      <c r="R18" s="150"/>
      <c r="S18" s="150"/>
      <c r="T18" s="150"/>
      <c r="U18" s="150"/>
      <c r="V18" s="150"/>
      <c r="W18" s="150"/>
      <c r="X18" s="150"/>
      <c r="Y18" s="150"/>
      <c r="Z18" s="150"/>
      <c r="AA18" s="150"/>
      <c r="AB18" s="150"/>
    </row>
    <row r="19" spans="1:28" ht="27.75" customHeight="1">
      <c r="A19" s="415" t="s">
        <v>33</v>
      </c>
      <c r="B19" s="422"/>
      <c r="C19" s="438" t="s">
        <v>7569</v>
      </c>
      <c r="D19" s="426" t="s">
        <v>7528</v>
      </c>
      <c r="E19" s="426" t="s">
        <v>35</v>
      </c>
      <c r="F19" s="425" t="s">
        <v>91</v>
      </c>
      <c r="G19" s="425"/>
      <c r="H19" s="426">
        <v>2018</v>
      </c>
      <c r="I19" s="425" t="s">
        <v>7570</v>
      </c>
      <c r="J19" s="425" t="s">
        <v>7565</v>
      </c>
      <c r="K19" s="425"/>
      <c r="L19" s="150"/>
      <c r="M19" s="150"/>
      <c r="N19" s="150"/>
      <c r="O19" s="150"/>
      <c r="P19" s="150"/>
      <c r="Q19" s="150"/>
      <c r="R19" s="150"/>
      <c r="S19" s="150"/>
      <c r="T19" s="150"/>
      <c r="U19" s="150"/>
      <c r="V19" s="150"/>
      <c r="W19" s="150"/>
      <c r="X19" s="150"/>
      <c r="Y19" s="150"/>
      <c r="Z19" s="150"/>
      <c r="AA19" s="150"/>
      <c r="AB19" s="150"/>
    </row>
    <row r="20" spans="1:28" ht="27.75" customHeight="1">
      <c r="A20" s="415" t="s">
        <v>33</v>
      </c>
      <c r="B20" s="422"/>
      <c r="C20" s="438" t="s">
        <v>334</v>
      </c>
      <c r="D20" s="426" t="s">
        <v>7528</v>
      </c>
      <c r="E20" s="425"/>
      <c r="F20" s="425" t="s">
        <v>91</v>
      </c>
      <c r="G20" s="425"/>
      <c r="H20" s="426">
        <v>2018</v>
      </c>
      <c r="I20" s="425" t="s">
        <v>7186</v>
      </c>
      <c r="J20" s="425" t="s">
        <v>5980</v>
      </c>
      <c r="K20" s="425"/>
      <c r="L20" s="150"/>
      <c r="M20" s="150"/>
      <c r="N20" s="150"/>
      <c r="O20" s="150"/>
      <c r="P20" s="150"/>
      <c r="Q20" s="150"/>
      <c r="R20" s="150"/>
      <c r="S20" s="150"/>
      <c r="T20" s="150"/>
      <c r="U20" s="150"/>
      <c r="V20" s="150"/>
      <c r="W20" s="150"/>
      <c r="X20" s="150"/>
      <c r="Y20" s="150"/>
      <c r="Z20" s="150"/>
      <c r="AA20" s="150"/>
      <c r="AB20" s="150"/>
    </row>
    <row r="21" spans="1:28" ht="27.75" customHeight="1">
      <c r="A21" s="415" t="s">
        <v>33</v>
      </c>
      <c r="B21" s="422"/>
      <c r="C21" s="438" t="s">
        <v>7571</v>
      </c>
      <c r="D21" s="426" t="s">
        <v>7528</v>
      </c>
      <c r="E21" s="425"/>
      <c r="F21" s="425" t="s">
        <v>91</v>
      </c>
      <c r="G21" s="425"/>
      <c r="H21" s="426">
        <v>2018</v>
      </c>
      <c r="I21" s="425" t="s">
        <v>7570</v>
      </c>
      <c r="J21" s="425" t="s">
        <v>7565</v>
      </c>
      <c r="K21" s="425"/>
      <c r="L21" s="150"/>
      <c r="M21" s="150"/>
      <c r="N21" s="150"/>
      <c r="O21" s="150"/>
      <c r="P21" s="150"/>
      <c r="Q21" s="150"/>
      <c r="R21" s="150"/>
      <c r="S21" s="150"/>
      <c r="T21" s="150"/>
      <c r="U21" s="150"/>
      <c r="V21" s="150"/>
      <c r="W21" s="150"/>
      <c r="X21" s="150"/>
      <c r="Y21" s="150"/>
      <c r="Z21" s="150"/>
      <c r="AA21" s="150"/>
      <c r="AB21" s="150"/>
    </row>
    <row r="22" spans="1:28" ht="27.75" customHeight="1">
      <c r="A22" s="415" t="s">
        <v>33</v>
      </c>
      <c r="B22" s="422"/>
      <c r="C22" s="438" t="s">
        <v>330</v>
      </c>
      <c r="D22" s="426" t="s">
        <v>7528</v>
      </c>
      <c r="E22" s="426" t="s">
        <v>35</v>
      </c>
      <c r="F22" s="425" t="s">
        <v>91</v>
      </c>
      <c r="G22" s="425"/>
      <c r="H22" s="426">
        <v>2018</v>
      </c>
      <c r="I22" s="425" t="s">
        <v>7572</v>
      </c>
      <c r="J22" s="425" t="s">
        <v>5980</v>
      </c>
      <c r="K22" s="425"/>
      <c r="L22" s="150"/>
      <c r="M22" s="150"/>
      <c r="N22" s="150"/>
      <c r="O22" s="150"/>
      <c r="P22" s="150"/>
      <c r="Q22" s="150"/>
      <c r="R22" s="150"/>
      <c r="S22" s="150"/>
      <c r="T22" s="150"/>
      <c r="U22" s="150"/>
      <c r="V22" s="150"/>
      <c r="W22" s="150"/>
      <c r="X22" s="150"/>
      <c r="Y22" s="150"/>
      <c r="Z22" s="150"/>
      <c r="AA22" s="150"/>
      <c r="AB22" s="150"/>
    </row>
    <row r="23" spans="1:28" ht="27.75" customHeight="1">
      <c r="A23" s="415" t="s">
        <v>33</v>
      </c>
      <c r="B23" s="422"/>
      <c r="C23" s="438" t="s">
        <v>290</v>
      </c>
      <c r="D23" s="426" t="s">
        <v>7528</v>
      </c>
      <c r="E23" s="425"/>
      <c r="F23" s="425" t="s">
        <v>91</v>
      </c>
      <c r="G23" s="425"/>
      <c r="H23" s="426">
        <v>2018</v>
      </c>
      <c r="I23" s="425" t="s">
        <v>7573</v>
      </c>
      <c r="J23" s="425" t="s">
        <v>5980</v>
      </c>
      <c r="K23" s="425"/>
      <c r="L23" s="150"/>
      <c r="M23" s="150"/>
      <c r="N23" s="150"/>
      <c r="O23" s="150"/>
      <c r="P23" s="150"/>
      <c r="Q23" s="150"/>
      <c r="R23" s="150"/>
      <c r="S23" s="150"/>
      <c r="T23" s="150"/>
      <c r="U23" s="150"/>
      <c r="V23" s="150"/>
      <c r="W23" s="150"/>
      <c r="X23" s="150"/>
      <c r="Y23" s="150"/>
      <c r="Z23" s="150"/>
      <c r="AA23" s="150"/>
      <c r="AB23" s="150"/>
    </row>
    <row r="24" spans="1:28" ht="27.75" customHeight="1">
      <c r="A24" s="415" t="s">
        <v>33</v>
      </c>
      <c r="B24" s="422"/>
      <c r="C24" s="438" t="s">
        <v>7574</v>
      </c>
      <c r="D24" s="426" t="s">
        <v>35</v>
      </c>
      <c r="E24" s="426" t="s">
        <v>7575</v>
      </c>
      <c r="F24" s="425" t="s">
        <v>91</v>
      </c>
      <c r="G24" s="425"/>
      <c r="H24" s="426">
        <v>2018</v>
      </c>
      <c r="I24" s="425" t="s">
        <v>7570</v>
      </c>
      <c r="J24" s="425" t="s">
        <v>7565</v>
      </c>
      <c r="K24" s="425"/>
      <c r="L24" s="150"/>
      <c r="M24" s="150"/>
      <c r="N24" s="150"/>
      <c r="O24" s="150"/>
      <c r="P24" s="150"/>
      <c r="Q24" s="150"/>
      <c r="R24" s="150"/>
      <c r="S24" s="150"/>
      <c r="T24" s="150"/>
      <c r="U24" s="150"/>
      <c r="V24" s="150"/>
      <c r="W24" s="150"/>
      <c r="X24" s="150"/>
      <c r="Y24" s="150"/>
      <c r="Z24" s="150"/>
      <c r="AA24" s="150"/>
      <c r="AB24" s="150"/>
    </row>
    <row r="25" spans="1:28" ht="27.75" customHeight="1">
      <c r="A25" s="415" t="s">
        <v>33</v>
      </c>
      <c r="B25" s="422"/>
      <c r="C25" s="438" t="s">
        <v>303</v>
      </c>
      <c r="D25" s="426" t="s">
        <v>7528</v>
      </c>
      <c r="E25" s="425"/>
      <c r="F25" s="425" t="s">
        <v>91</v>
      </c>
      <c r="G25" s="425"/>
      <c r="H25" s="426">
        <v>2018</v>
      </c>
      <c r="I25" s="425" t="s">
        <v>7572</v>
      </c>
      <c r="J25" s="425" t="s">
        <v>5980</v>
      </c>
      <c r="K25" s="425"/>
      <c r="L25" s="150"/>
      <c r="M25" s="150"/>
      <c r="N25" s="150"/>
      <c r="O25" s="150"/>
      <c r="P25" s="150"/>
      <c r="Q25" s="150"/>
      <c r="R25" s="150"/>
      <c r="S25" s="150"/>
      <c r="T25" s="150"/>
      <c r="U25" s="150"/>
      <c r="V25" s="150"/>
      <c r="W25" s="150"/>
      <c r="X25" s="150"/>
      <c r="Y25" s="150"/>
      <c r="Z25" s="150"/>
      <c r="AA25" s="150"/>
      <c r="AB25" s="150"/>
    </row>
    <row r="26" spans="1:28" ht="27.75" customHeight="1">
      <c r="A26" s="415" t="s">
        <v>33</v>
      </c>
      <c r="B26" s="422"/>
      <c r="C26" s="438" t="s">
        <v>7576</v>
      </c>
      <c r="D26" s="426" t="s">
        <v>51</v>
      </c>
      <c r="E26" s="425"/>
      <c r="F26" s="425" t="s">
        <v>91</v>
      </c>
      <c r="G26" s="425"/>
      <c r="H26" s="426">
        <v>2018</v>
      </c>
      <c r="I26" s="425" t="s">
        <v>7577</v>
      </c>
      <c r="J26" s="425" t="s">
        <v>5980</v>
      </c>
      <c r="K26" s="425"/>
      <c r="L26" s="150"/>
      <c r="M26" s="150"/>
      <c r="N26" s="150"/>
      <c r="O26" s="150"/>
      <c r="P26" s="150"/>
      <c r="Q26" s="150"/>
      <c r="R26" s="150"/>
      <c r="S26" s="150"/>
      <c r="T26" s="150"/>
      <c r="U26" s="150"/>
      <c r="V26" s="150"/>
      <c r="W26" s="150"/>
      <c r="X26" s="150"/>
      <c r="Y26" s="150"/>
      <c r="Z26" s="150"/>
      <c r="AA26" s="150"/>
      <c r="AB26" s="150"/>
    </row>
    <row r="27" spans="1:28" ht="27.75" customHeight="1">
      <c r="A27" s="415" t="s">
        <v>33</v>
      </c>
      <c r="B27" s="422"/>
      <c r="C27" s="438" t="s">
        <v>309</v>
      </c>
      <c r="D27" s="426" t="s">
        <v>51</v>
      </c>
      <c r="E27" s="425"/>
      <c r="F27" s="425" t="s">
        <v>91</v>
      </c>
      <c r="G27" s="425"/>
      <c r="H27" s="426">
        <v>2018</v>
      </c>
      <c r="I27" s="425" t="s">
        <v>7572</v>
      </c>
      <c r="J27" s="425" t="s">
        <v>5980</v>
      </c>
      <c r="K27" s="425"/>
      <c r="L27" s="150"/>
      <c r="M27" s="150"/>
      <c r="N27" s="150"/>
      <c r="O27" s="150"/>
      <c r="P27" s="150"/>
      <c r="Q27" s="150"/>
      <c r="R27" s="150"/>
      <c r="S27" s="150"/>
      <c r="T27" s="150"/>
      <c r="U27" s="150"/>
      <c r="V27" s="150"/>
      <c r="W27" s="150"/>
      <c r="X27" s="150"/>
      <c r="Y27" s="150"/>
      <c r="Z27" s="150"/>
      <c r="AA27" s="150"/>
      <c r="AB27" s="150"/>
    </row>
    <row r="28" spans="1:28" ht="27.75" customHeight="1">
      <c r="A28" s="415" t="s">
        <v>33</v>
      </c>
      <c r="B28" s="422"/>
      <c r="C28" s="438" t="s">
        <v>7578</v>
      </c>
      <c r="D28" s="426" t="s">
        <v>51</v>
      </c>
      <c r="E28" s="425"/>
      <c r="F28" s="425" t="s">
        <v>91</v>
      </c>
      <c r="G28" s="425"/>
      <c r="H28" s="426">
        <v>2017</v>
      </c>
      <c r="I28" s="425" t="s">
        <v>7579</v>
      </c>
      <c r="J28" s="425"/>
      <c r="K28" s="425"/>
      <c r="L28" s="150"/>
      <c r="M28" s="150"/>
      <c r="N28" s="150"/>
      <c r="O28" s="150"/>
      <c r="P28" s="150"/>
      <c r="Q28" s="150"/>
      <c r="R28" s="150"/>
      <c r="S28" s="150"/>
      <c r="T28" s="150"/>
      <c r="U28" s="150"/>
      <c r="V28" s="150"/>
      <c r="W28" s="150"/>
      <c r="X28" s="150"/>
      <c r="Y28" s="150"/>
      <c r="Z28" s="150"/>
      <c r="AA28" s="150"/>
      <c r="AB28" s="150"/>
    </row>
    <row r="29" spans="1:28" ht="27.75" customHeight="1">
      <c r="A29" s="415" t="s">
        <v>33</v>
      </c>
      <c r="B29" s="422"/>
      <c r="C29" s="423" t="s">
        <v>7580</v>
      </c>
      <c r="D29" s="426" t="s">
        <v>72</v>
      </c>
      <c r="E29" s="425"/>
      <c r="F29" s="425" t="s">
        <v>91</v>
      </c>
      <c r="G29" s="425"/>
      <c r="H29" s="426">
        <v>2017</v>
      </c>
      <c r="I29" s="425"/>
      <c r="J29" s="425"/>
      <c r="K29" s="425"/>
      <c r="L29" s="150"/>
      <c r="M29" s="150"/>
      <c r="N29" s="150"/>
      <c r="O29" s="150"/>
      <c r="P29" s="150"/>
      <c r="Q29" s="150"/>
      <c r="R29" s="150"/>
      <c r="S29" s="150"/>
      <c r="T29" s="150"/>
      <c r="U29" s="150"/>
      <c r="V29" s="150"/>
      <c r="W29" s="150"/>
      <c r="X29" s="150"/>
      <c r="Y29" s="150"/>
      <c r="Z29" s="150"/>
      <c r="AA29" s="150"/>
      <c r="AB29" s="150"/>
    </row>
    <row r="30" spans="1:28" ht="27.75" customHeight="1">
      <c r="A30" s="415" t="s">
        <v>33</v>
      </c>
      <c r="B30" s="422"/>
      <c r="C30" s="438" t="s">
        <v>7581</v>
      </c>
      <c r="D30" s="426" t="s">
        <v>51</v>
      </c>
      <c r="E30" s="426" t="s">
        <v>35</v>
      </c>
      <c r="F30" s="425" t="s">
        <v>91</v>
      </c>
      <c r="G30" s="425"/>
      <c r="H30" s="426">
        <v>2017</v>
      </c>
      <c r="I30" s="425"/>
      <c r="J30" s="425"/>
      <c r="K30" s="425"/>
      <c r="L30" s="150"/>
      <c r="M30" s="150"/>
      <c r="N30" s="150"/>
      <c r="O30" s="150"/>
      <c r="P30" s="150"/>
      <c r="Q30" s="150"/>
      <c r="R30" s="150"/>
      <c r="S30" s="150"/>
      <c r="T30" s="150"/>
      <c r="U30" s="150"/>
      <c r="V30" s="150"/>
      <c r="W30" s="150"/>
      <c r="X30" s="150"/>
      <c r="Y30" s="150"/>
      <c r="Z30" s="150"/>
      <c r="AA30" s="150"/>
      <c r="AB30" s="150"/>
    </row>
    <row r="31" spans="1:28" ht="27.75" customHeight="1">
      <c r="A31" s="415" t="s">
        <v>33</v>
      </c>
      <c r="B31" s="422"/>
      <c r="C31" s="438" t="s">
        <v>5335</v>
      </c>
      <c r="D31" s="426" t="s">
        <v>51</v>
      </c>
      <c r="E31" s="425"/>
      <c r="F31" s="425" t="s">
        <v>91</v>
      </c>
      <c r="G31" s="425"/>
      <c r="H31" s="426">
        <v>2016</v>
      </c>
      <c r="I31" s="425" t="s">
        <v>7582</v>
      </c>
      <c r="J31" s="425"/>
      <c r="K31" s="425"/>
      <c r="L31" s="150"/>
      <c r="M31" s="150"/>
      <c r="N31" s="150"/>
      <c r="O31" s="150"/>
      <c r="P31" s="150"/>
      <c r="Q31" s="150"/>
      <c r="R31" s="150"/>
      <c r="S31" s="150"/>
      <c r="T31" s="150"/>
      <c r="U31" s="150"/>
      <c r="V31" s="150"/>
      <c r="W31" s="150"/>
      <c r="X31" s="150"/>
      <c r="Y31" s="150"/>
      <c r="Z31" s="150"/>
      <c r="AA31" s="150"/>
      <c r="AB31" s="150"/>
    </row>
    <row r="32" spans="1:28" ht="27.75" customHeight="1">
      <c r="A32" s="415" t="s">
        <v>33</v>
      </c>
      <c r="B32" s="422">
        <v>82</v>
      </c>
      <c r="C32" s="438" t="s">
        <v>7583</v>
      </c>
      <c r="D32" s="426" t="s">
        <v>51</v>
      </c>
      <c r="E32" s="425"/>
      <c r="F32" s="425" t="s">
        <v>91</v>
      </c>
      <c r="G32" s="425" t="s">
        <v>7584</v>
      </c>
      <c r="H32" s="425">
        <v>2013</v>
      </c>
      <c r="I32" s="425" t="s">
        <v>7585</v>
      </c>
      <c r="J32" s="425" t="s">
        <v>7586</v>
      </c>
      <c r="K32" s="425" t="s">
        <v>7551</v>
      </c>
      <c r="L32" s="150"/>
      <c r="M32" s="150"/>
      <c r="N32" s="150"/>
      <c r="O32" s="150"/>
      <c r="P32" s="150"/>
      <c r="Q32" s="150"/>
      <c r="R32" s="150"/>
      <c r="S32" s="150"/>
      <c r="T32" s="150"/>
      <c r="U32" s="150"/>
      <c r="V32" s="150"/>
      <c r="W32" s="150"/>
      <c r="X32" s="150"/>
      <c r="Y32" s="150"/>
      <c r="Z32" s="150"/>
      <c r="AA32" s="150"/>
      <c r="AB32" s="150"/>
    </row>
    <row r="33" spans="1:28" ht="27.75" customHeight="1">
      <c r="A33" s="415" t="s">
        <v>33</v>
      </c>
      <c r="B33" s="422"/>
      <c r="C33" s="439" t="s">
        <v>7587</v>
      </c>
      <c r="D33" s="431" t="s">
        <v>51</v>
      </c>
      <c r="E33" s="440"/>
      <c r="F33" s="425" t="s">
        <v>91</v>
      </c>
      <c r="G33" s="440"/>
      <c r="H33" s="440">
        <v>2012</v>
      </c>
      <c r="I33" s="440" t="s">
        <v>7588</v>
      </c>
      <c r="J33" s="440"/>
      <c r="K33" s="440"/>
      <c r="L33" s="262"/>
      <c r="M33" s="262"/>
      <c r="N33" s="262"/>
      <c r="O33" s="262"/>
      <c r="P33" s="262"/>
      <c r="Q33" s="262"/>
      <c r="R33" s="262"/>
      <c r="S33" s="262"/>
      <c r="T33" s="262"/>
      <c r="U33" s="262"/>
      <c r="V33" s="262"/>
      <c r="W33" s="262"/>
      <c r="X33" s="262"/>
      <c r="Y33" s="262"/>
      <c r="Z33" s="262"/>
      <c r="AA33" s="262"/>
      <c r="AB33" s="262"/>
    </row>
    <row r="34" spans="1:28" ht="27.75" customHeight="1">
      <c r="A34" s="415" t="s">
        <v>33</v>
      </c>
      <c r="B34" s="422"/>
      <c r="C34" s="439" t="s">
        <v>7589</v>
      </c>
      <c r="D34" s="431" t="s">
        <v>51</v>
      </c>
      <c r="E34" s="440"/>
      <c r="F34" s="425" t="s">
        <v>91</v>
      </c>
      <c r="G34" s="440"/>
      <c r="H34" s="440">
        <v>2010</v>
      </c>
      <c r="I34" s="440" t="s">
        <v>7590</v>
      </c>
      <c r="J34" s="440"/>
      <c r="K34" s="440"/>
      <c r="L34" s="262"/>
      <c r="M34" s="262"/>
      <c r="N34" s="262"/>
      <c r="O34" s="262"/>
      <c r="P34" s="262"/>
      <c r="Q34" s="262"/>
      <c r="R34" s="262"/>
      <c r="S34" s="262"/>
      <c r="T34" s="262"/>
      <c r="U34" s="262"/>
      <c r="V34" s="262"/>
      <c r="W34" s="262"/>
      <c r="X34" s="262"/>
      <c r="Y34" s="262"/>
      <c r="Z34" s="262"/>
      <c r="AA34" s="262"/>
      <c r="AB34" s="262"/>
    </row>
    <row r="35" spans="1:28" ht="27.75" customHeight="1">
      <c r="A35" s="415" t="s">
        <v>33</v>
      </c>
      <c r="B35" s="422"/>
      <c r="C35" s="439" t="s">
        <v>7591</v>
      </c>
      <c r="D35" s="431" t="s">
        <v>51</v>
      </c>
      <c r="E35" s="440"/>
      <c r="F35" s="426" t="s">
        <v>59</v>
      </c>
      <c r="G35" s="440"/>
      <c r="H35" s="440">
        <v>2006</v>
      </c>
      <c r="I35" s="440" t="s">
        <v>7592</v>
      </c>
      <c r="J35" s="440"/>
      <c r="K35" s="440"/>
      <c r="L35" s="262"/>
      <c r="M35" s="262"/>
      <c r="N35" s="262"/>
      <c r="O35" s="262"/>
      <c r="P35" s="262"/>
      <c r="Q35" s="262"/>
      <c r="R35" s="262"/>
      <c r="S35" s="262"/>
      <c r="T35" s="262"/>
      <c r="U35" s="262"/>
      <c r="V35" s="262"/>
      <c r="W35" s="262"/>
      <c r="X35" s="262"/>
      <c r="Y35" s="262"/>
      <c r="Z35" s="262"/>
      <c r="AA35" s="262"/>
      <c r="AB35" s="262"/>
    </row>
    <row r="36" spans="1:28" ht="27.75" customHeight="1">
      <c r="A36" s="415" t="s">
        <v>33</v>
      </c>
      <c r="B36" s="422"/>
      <c r="C36" s="438" t="s">
        <v>7566</v>
      </c>
      <c r="D36" s="424" t="s">
        <v>58</v>
      </c>
      <c r="E36" s="425"/>
      <c r="F36" s="424" t="s">
        <v>124</v>
      </c>
      <c r="G36" s="441" t="s">
        <v>7593</v>
      </c>
      <c r="H36" s="424">
        <v>2018</v>
      </c>
      <c r="I36" s="425" t="s">
        <v>7190</v>
      </c>
      <c r="J36" s="427" t="s">
        <v>7594</v>
      </c>
      <c r="K36" s="428" t="s">
        <v>7595</v>
      </c>
      <c r="L36" s="262"/>
      <c r="M36" s="262"/>
      <c r="N36" s="262"/>
      <c r="O36" s="262"/>
      <c r="P36" s="262"/>
      <c r="Q36" s="262"/>
      <c r="R36" s="262"/>
      <c r="S36" s="262"/>
      <c r="T36" s="262"/>
      <c r="U36" s="262"/>
      <c r="V36" s="262"/>
      <c r="W36" s="262"/>
      <c r="X36" s="262"/>
      <c r="Y36" s="262"/>
      <c r="Z36" s="262"/>
      <c r="AA36" s="262"/>
      <c r="AB36" s="262"/>
    </row>
    <row r="37" spans="1:28" ht="27.75" customHeight="1">
      <c r="A37" s="415" t="s">
        <v>33</v>
      </c>
      <c r="B37" s="422"/>
      <c r="C37" s="438" t="s">
        <v>7571</v>
      </c>
      <c r="D37" s="424" t="s">
        <v>58</v>
      </c>
      <c r="E37" s="425"/>
      <c r="F37" s="424" t="s">
        <v>1358</v>
      </c>
      <c r="G37" s="441" t="s">
        <v>7596</v>
      </c>
      <c r="H37" s="424">
        <v>2018</v>
      </c>
      <c r="I37" s="425" t="s">
        <v>7570</v>
      </c>
      <c r="J37" s="427" t="s">
        <v>7594</v>
      </c>
      <c r="K37" s="428" t="s">
        <v>7597</v>
      </c>
      <c r="L37" s="262"/>
      <c r="M37" s="262"/>
      <c r="N37" s="262"/>
      <c r="O37" s="262"/>
      <c r="P37" s="262"/>
      <c r="Q37" s="262"/>
      <c r="R37" s="262"/>
      <c r="S37" s="262"/>
      <c r="T37" s="262"/>
      <c r="U37" s="262"/>
      <c r="V37" s="262"/>
      <c r="W37" s="262"/>
      <c r="X37" s="262"/>
      <c r="Y37" s="262"/>
      <c r="Z37" s="262"/>
      <c r="AA37" s="262"/>
      <c r="AB37" s="262"/>
    </row>
    <row r="38" spans="1:28" ht="27.75" customHeight="1">
      <c r="A38" s="415" t="s">
        <v>33</v>
      </c>
      <c r="B38" s="422"/>
      <c r="C38" s="438" t="s">
        <v>7598</v>
      </c>
      <c r="D38" s="424" t="s">
        <v>58</v>
      </c>
      <c r="E38" s="425" t="s">
        <v>35</v>
      </c>
      <c r="F38" s="424" t="s">
        <v>1358</v>
      </c>
      <c r="G38" s="441" t="s">
        <v>7596</v>
      </c>
      <c r="H38" s="424">
        <v>2018</v>
      </c>
      <c r="I38" s="425" t="s">
        <v>7570</v>
      </c>
      <c r="J38" s="427" t="s">
        <v>7594</v>
      </c>
      <c r="K38" s="428" t="s">
        <v>7599</v>
      </c>
      <c r="L38" s="262"/>
      <c r="M38" s="262"/>
      <c r="N38" s="262"/>
      <c r="O38" s="262"/>
      <c r="P38" s="262"/>
      <c r="Q38" s="262"/>
      <c r="R38" s="262"/>
      <c r="S38" s="262"/>
      <c r="T38" s="262"/>
      <c r="U38" s="262"/>
      <c r="V38" s="262"/>
      <c r="W38" s="262"/>
      <c r="X38" s="262"/>
      <c r="Y38" s="262"/>
      <c r="Z38" s="262"/>
      <c r="AA38" s="262"/>
      <c r="AB38" s="262"/>
    </row>
    <row r="39" spans="1:28" ht="27.75" customHeight="1">
      <c r="A39" s="415" t="s">
        <v>33</v>
      </c>
      <c r="B39" s="422"/>
      <c r="C39" s="438" t="s">
        <v>7574</v>
      </c>
      <c r="D39" s="424" t="s">
        <v>58</v>
      </c>
      <c r="E39" s="425" t="s">
        <v>35</v>
      </c>
      <c r="F39" s="424" t="s">
        <v>1358</v>
      </c>
      <c r="G39" s="441" t="s">
        <v>7596</v>
      </c>
      <c r="H39" s="424">
        <v>2018</v>
      </c>
      <c r="I39" s="425" t="s">
        <v>7570</v>
      </c>
      <c r="J39" s="427" t="s">
        <v>7594</v>
      </c>
      <c r="K39" s="428" t="s">
        <v>7600</v>
      </c>
      <c r="L39" s="262"/>
      <c r="M39" s="262"/>
      <c r="N39" s="262"/>
      <c r="O39" s="262"/>
      <c r="P39" s="262"/>
      <c r="Q39" s="262"/>
      <c r="R39" s="262"/>
      <c r="S39" s="262"/>
      <c r="T39" s="262"/>
      <c r="U39" s="262"/>
      <c r="V39" s="262"/>
      <c r="W39" s="262"/>
      <c r="X39" s="262"/>
      <c r="Y39" s="262"/>
      <c r="Z39" s="262"/>
      <c r="AA39" s="262"/>
      <c r="AB39" s="262"/>
    </row>
    <row r="40" spans="1:28" ht="27.75" customHeight="1">
      <c r="A40" s="415" t="s">
        <v>33</v>
      </c>
      <c r="B40" s="422"/>
      <c r="C40" s="438" t="s">
        <v>7576</v>
      </c>
      <c r="D40" s="426" t="s">
        <v>51</v>
      </c>
      <c r="E40" s="425"/>
      <c r="F40" s="426" t="s">
        <v>102</v>
      </c>
      <c r="G40" s="441" t="s">
        <v>7601</v>
      </c>
      <c r="H40" s="426">
        <v>2018</v>
      </c>
      <c r="I40" s="436" t="s">
        <v>7602</v>
      </c>
      <c r="J40" s="427" t="s">
        <v>7603</v>
      </c>
      <c r="K40" s="442" t="s">
        <v>7604</v>
      </c>
      <c r="L40" s="262"/>
      <c r="M40" s="262"/>
      <c r="N40" s="262"/>
      <c r="O40" s="262"/>
      <c r="P40" s="262"/>
      <c r="Q40" s="262"/>
      <c r="R40" s="262"/>
      <c r="S40" s="262"/>
      <c r="T40" s="262"/>
      <c r="U40" s="262"/>
      <c r="V40" s="262"/>
      <c r="W40" s="262"/>
      <c r="X40" s="262"/>
      <c r="Y40" s="262"/>
      <c r="Z40" s="262"/>
      <c r="AA40" s="262"/>
      <c r="AB40" s="262"/>
    </row>
    <row r="41" spans="1:28" ht="27.75" customHeight="1">
      <c r="A41" s="415" t="s">
        <v>33</v>
      </c>
      <c r="B41" s="422"/>
      <c r="C41" s="438" t="s">
        <v>7516</v>
      </c>
      <c r="D41" s="424" t="s">
        <v>51</v>
      </c>
      <c r="E41" s="425" t="s">
        <v>58</v>
      </c>
      <c r="F41" s="424" t="s">
        <v>52</v>
      </c>
      <c r="G41" s="443" t="s">
        <v>7605</v>
      </c>
      <c r="H41" s="426">
        <v>2020</v>
      </c>
      <c r="I41" s="425" t="s">
        <v>197</v>
      </c>
      <c r="J41" s="427" t="s">
        <v>5980</v>
      </c>
      <c r="K41" s="428" t="s">
        <v>7606</v>
      </c>
      <c r="L41" s="262"/>
      <c r="M41" s="262"/>
      <c r="N41" s="262"/>
      <c r="O41" s="262"/>
      <c r="P41" s="262"/>
      <c r="Q41" s="262"/>
      <c r="R41" s="262"/>
      <c r="S41" s="262"/>
      <c r="T41" s="262"/>
      <c r="U41" s="262"/>
      <c r="V41" s="262"/>
      <c r="W41" s="262"/>
      <c r="X41" s="262"/>
      <c r="Y41" s="262"/>
      <c r="Z41" s="262"/>
      <c r="AA41" s="262"/>
      <c r="AB41" s="262"/>
    </row>
    <row r="42" spans="1:28" ht="27.75" customHeight="1">
      <c r="A42" s="415" t="s">
        <v>33</v>
      </c>
      <c r="B42" s="422"/>
      <c r="C42" s="438" t="s">
        <v>7607</v>
      </c>
      <c r="D42" s="424" t="s">
        <v>58</v>
      </c>
      <c r="E42" s="425"/>
      <c r="F42" s="426" t="s">
        <v>91</v>
      </c>
      <c r="G42" s="443" t="s">
        <v>7605</v>
      </c>
      <c r="H42" s="151">
        <v>2020</v>
      </c>
      <c r="I42" s="425" t="s">
        <v>7534</v>
      </c>
      <c r="J42" s="427" t="s">
        <v>5980</v>
      </c>
      <c r="K42" s="428" t="s">
        <v>7536</v>
      </c>
      <c r="L42" s="262"/>
      <c r="M42" s="262"/>
      <c r="N42" s="262"/>
      <c r="O42" s="262"/>
      <c r="P42" s="262"/>
      <c r="Q42" s="262"/>
      <c r="R42" s="262"/>
      <c r="S42" s="262"/>
      <c r="T42" s="262"/>
      <c r="U42" s="262"/>
      <c r="V42" s="262"/>
      <c r="W42" s="262"/>
      <c r="X42" s="262"/>
      <c r="Y42" s="262"/>
      <c r="Z42" s="262"/>
      <c r="AA42" s="262"/>
      <c r="AB42" s="262"/>
    </row>
    <row r="43" spans="1:28" ht="27.75" customHeight="1">
      <c r="A43" s="415" t="s">
        <v>33</v>
      </c>
      <c r="B43" s="422"/>
      <c r="C43" s="438" t="s">
        <v>7608</v>
      </c>
      <c r="D43" s="424" t="s">
        <v>51</v>
      </c>
      <c r="E43" s="425"/>
      <c r="F43" s="426" t="s">
        <v>91</v>
      </c>
      <c r="G43" s="443" t="s">
        <v>7605</v>
      </c>
      <c r="H43" s="444">
        <v>2022</v>
      </c>
      <c r="I43" s="425" t="s">
        <v>7534</v>
      </c>
      <c r="J43" s="427" t="s">
        <v>5980</v>
      </c>
      <c r="K43" s="428" t="s">
        <v>7609</v>
      </c>
      <c r="L43" s="262"/>
      <c r="M43" s="262"/>
      <c r="N43" s="262"/>
      <c r="O43" s="262"/>
      <c r="P43" s="262"/>
      <c r="Q43" s="262"/>
      <c r="R43" s="262"/>
      <c r="S43" s="262"/>
      <c r="T43" s="262"/>
      <c r="U43" s="262"/>
      <c r="V43" s="262"/>
      <c r="W43" s="262"/>
      <c r="X43" s="262"/>
      <c r="Y43" s="262"/>
      <c r="Z43" s="262"/>
      <c r="AA43" s="262"/>
      <c r="AB43" s="262"/>
    </row>
    <row r="44" spans="1:28" ht="27.75" customHeight="1">
      <c r="A44" s="415" t="s">
        <v>33</v>
      </c>
      <c r="B44" s="422"/>
      <c r="C44" s="438" t="s">
        <v>7537</v>
      </c>
      <c r="D44" s="424" t="s">
        <v>58</v>
      </c>
      <c r="E44" s="425"/>
      <c r="F44" s="426" t="s">
        <v>91</v>
      </c>
      <c r="G44" s="170" t="s">
        <v>7610</v>
      </c>
      <c r="H44" s="444">
        <v>2022</v>
      </c>
      <c r="I44" s="425" t="s">
        <v>7539</v>
      </c>
      <c r="J44" s="427" t="s">
        <v>5980</v>
      </c>
      <c r="K44" s="428" t="s">
        <v>7540</v>
      </c>
      <c r="L44" s="262"/>
      <c r="M44" s="262"/>
      <c r="N44" s="262"/>
      <c r="O44" s="262"/>
      <c r="P44" s="262"/>
      <c r="Q44" s="262"/>
      <c r="R44" s="262"/>
      <c r="S44" s="262"/>
      <c r="T44" s="262"/>
      <c r="U44" s="262"/>
      <c r="V44" s="262"/>
      <c r="W44" s="262"/>
      <c r="X44" s="262"/>
      <c r="Y44" s="262"/>
      <c r="Z44" s="262"/>
      <c r="AA44" s="262"/>
      <c r="AB44" s="262"/>
    </row>
    <row r="45" spans="1:28" ht="27.75" customHeight="1">
      <c r="A45" s="415" t="s">
        <v>33</v>
      </c>
      <c r="B45" s="422">
        <v>91</v>
      </c>
      <c r="C45" s="439" t="s">
        <v>346</v>
      </c>
      <c r="D45" s="431" t="s">
        <v>51</v>
      </c>
      <c r="E45" s="440"/>
      <c r="F45" s="440" t="s">
        <v>124</v>
      </c>
      <c r="G45" s="440" t="s">
        <v>7611</v>
      </c>
      <c r="H45" s="440">
        <v>2018</v>
      </c>
      <c r="I45" s="440" t="s">
        <v>348</v>
      </c>
      <c r="J45" s="440" t="s">
        <v>7594</v>
      </c>
      <c r="K45" s="440" t="s">
        <v>7612</v>
      </c>
      <c r="L45" s="150"/>
      <c r="M45" s="150"/>
      <c r="N45" s="150"/>
      <c r="O45" s="150"/>
      <c r="P45" s="150"/>
      <c r="Q45" s="150"/>
      <c r="R45" s="150"/>
      <c r="S45" s="150"/>
      <c r="T45" s="150"/>
      <c r="U45" s="150"/>
      <c r="V45" s="150"/>
      <c r="W45" s="150"/>
      <c r="X45" s="150"/>
      <c r="Y45" s="150"/>
      <c r="Z45" s="150"/>
      <c r="AA45" s="150"/>
      <c r="AB45" s="150"/>
    </row>
    <row r="46" spans="1:28" ht="27.75" customHeight="1">
      <c r="A46" s="415" t="s">
        <v>33</v>
      </c>
      <c r="B46" s="422">
        <v>2</v>
      </c>
      <c r="C46" s="439" t="s">
        <v>7613</v>
      </c>
      <c r="D46" s="431" t="s">
        <v>35</v>
      </c>
      <c r="E46" s="431" t="s">
        <v>7528</v>
      </c>
      <c r="F46" s="440" t="s">
        <v>59</v>
      </c>
      <c r="G46" s="440" t="s">
        <v>7614</v>
      </c>
      <c r="H46" s="440">
        <v>2016</v>
      </c>
      <c r="I46" s="445" t="s">
        <v>7615</v>
      </c>
      <c r="J46" s="431" t="s">
        <v>7565</v>
      </c>
      <c r="K46" s="440" t="s">
        <v>7616</v>
      </c>
      <c r="L46" s="150"/>
      <c r="M46" s="150"/>
      <c r="N46" s="150"/>
      <c r="O46" s="150"/>
      <c r="P46" s="150"/>
      <c r="Q46" s="150"/>
      <c r="R46" s="150"/>
      <c r="S46" s="150"/>
      <c r="T46" s="150"/>
      <c r="U46" s="150"/>
      <c r="V46" s="150"/>
      <c r="W46" s="150"/>
      <c r="X46" s="150"/>
      <c r="Y46" s="150"/>
      <c r="Z46" s="150"/>
      <c r="AA46" s="150"/>
      <c r="AB46" s="150"/>
    </row>
    <row r="47" spans="1:28" ht="27.75" customHeight="1">
      <c r="A47" s="415" t="s">
        <v>33</v>
      </c>
      <c r="B47" s="422">
        <v>3</v>
      </c>
      <c r="C47" s="439" t="s">
        <v>3409</v>
      </c>
      <c r="D47" s="431" t="s">
        <v>7528</v>
      </c>
      <c r="E47" s="440"/>
      <c r="F47" s="440" t="s">
        <v>59</v>
      </c>
      <c r="G47" s="440" t="s">
        <v>7617</v>
      </c>
      <c r="H47" s="440">
        <v>2016</v>
      </c>
      <c r="I47" s="440" t="s">
        <v>7618</v>
      </c>
      <c r="J47" s="431" t="s">
        <v>7565</v>
      </c>
      <c r="K47" s="440" t="s">
        <v>7619</v>
      </c>
      <c r="L47" s="150"/>
      <c r="M47" s="150"/>
      <c r="N47" s="150"/>
      <c r="O47" s="150"/>
      <c r="P47" s="150"/>
      <c r="Q47" s="150"/>
      <c r="R47" s="150"/>
      <c r="S47" s="150"/>
      <c r="T47" s="150"/>
      <c r="U47" s="150"/>
      <c r="V47" s="150"/>
      <c r="W47" s="150"/>
      <c r="X47" s="150"/>
      <c r="Y47" s="150"/>
      <c r="Z47" s="150"/>
      <c r="AA47" s="150"/>
      <c r="AB47" s="150"/>
    </row>
    <row r="48" spans="1:28" ht="27.75" customHeight="1">
      <c r="A48" s="446" t="s">
        <v>1190</v>
      </c>
      <c r="B48" s="422">
        <v>7</v>
      </c>
      <c r="C48" s="447" t="s">
        <v>7620</v>
      </c>
      <c r="D48" s="418" t="s">
        <v>35</v>
      </c>
      <c r="E48" s="419"/>
      <c r="F48" s="418" t="s">
        <v>52</v>
      </c>
      <c r="G48" s="448" t="s">
        <v>7621</v>
      </c>
      <c r="H48" s="419">
        <v>2020</v>
      </c>
      <c r="I48" s="419" t="s">
        <v>7622</v>
      </c>
      <c r="J48" s="449" t="s">
        <v>5980</v>
      </c>
      <c r="K48" s="450" t="s">
        <v>7623</v>
      </c>
      <c r="L48" s="421"/>
      <c r="M48" s="421"/>
      <c r="N48" s="421"/>
      <c r="O48" s="421"/>
      <c r="P48" s="421"/>
      <c r="Q48" s="421"/>
      <c r="R48" s="421"/>
      <c r="S48" s="421"/>
      <c r="T48" s="421"/>
      <c r="U48" s="421"/>
      <c r="V48" s="421"/>
      <c r="W48" s="421"/>
      <c r="X48" s="421"/>
      <c r="Y48" s="421"/>
      <c r="Z48" s="421"/>
      <c r="AA48" s="421"/>
      <c r="AB48" s="421"/>
    </row>
    <row r="49" spans="1:28" ht="27.75" customHeight="1">
      <c r="A49" s="446" t="s">
        <v>1190</v>
      </c>
      <c r="B49" s="422">
        <v>8</v>
      </c>
      <c r="C49" s="423" t="s">
        <v>7624</v>
      </c>
      <c r="D49" s="426" t="s">
        <v>35</v>
      </c>
      <c r="E49" s="425"/>
      <c r="F49" s="426" t="s">
        <v>52</v>
      </c>
      <c r="G49" s="425" t="s">
        <v>7625</v>
      </c>
      <c r="H49" s="425">
        <v>2019</v>
      </c>
      <c r="I49" s="441" t="s">
        <v>7626</v>
      </c>
      <c r="J49" s="426" t="s">
        <v>5980</v>
      </c>
      <c r="K49" s="440" t="s">
        <v>7627</v>
      </c>
      <c r="L49" s="150"/>
      <c r="M49" s="150"/>
      <c r="N49" s="150"/>
      <c r="O49" s="150"/>
      <c r="P49" s="150"/>
      <c r="Q49" s="150"/>
      <c r="R49" s="150"/>
      <c r="S49" s="150"/>
      <c r="T49" s="150"/>
      <c r="U49" s="150"/>
      <c r="V49" s="150"/>
      <c r="W49" s="150"/>
      <c r="X49" s="150"/>
      <c r="Y49" s="150"/>
      <c r="Z49" s="150"/>
      <c r="AA49" s="150"/>
      <c r="AB49" s="150"/>
    </row>
    <row r="50" spans="1:28" ht="27.75" customHeight="1">
      <c r="A50" s="446" t="s">
        <v>1190</v>
      </c>
      <c r="B50" s="451">
        <v>9</v>
      </c>
      <c r="C50" s="438" t="s">
        <v>7628</v>
      </c>
      <c r="D50" s="426" t="s">
        <v>35</v>
      </c>
      <c r="E50" s="425"/>
      <c r="F50" s="425" t="s">
        <v>91</v>
      </c>
      <c r="G50" s="425" t="s">
        <v>337</v>
      </c>
      <c r="H50" s="425">
        <v>2016</v>
      </c>
      <c r="I50" s="425" t="s">
        <v>5721</v>
      </c>
      <c r="J50" s="426" t="s">
        <v>5980</v>
      </c>
      <c r="K50" s="452" t="s">
        <v>7629</v>
      </c>
      <c r="L50" s="150"/>
      <c r="M50" s="150"/>
      <c r="N50" s="150"/>
      <c r="O50" s="150"/>
      <c r="P50" s="150"/>
      <c r="Q50" s="150"/>
      <c r="R50" s="150"/>
      <c r="S50" s="150"/>
      <c r="T50" s="150"/>
      <c r="U50" s="150"/>
      <c r="V50" s="150"/>
      <c r="W50" s="150"/>
      <c r="X50" s="150"/>
      <c r="Y50" s="150"/>
      <c r="Z50" s="150"/>
      <c r="AA50" s="150"/>
      <c r="AB50" s="150"/>
    </row>
    <row r="51" spans="1:28" ht="27.75" customHeight="1">
      <c r="A51" s="446" t="s">
        <v>1190</v>
      </c>
      <c r="B51" s="422">
        <v>10</v>
      </c>
      <c r="C51" s="438" t="s">
        <v>7630</v>
      </c>
      <c r="D51" s="426" t="s">
        <v>35</v>
      </c>
      <c r="E51" s="425"/>
      <c r="F51" s="425" t="s">
        <v>91</v>
      </c>
      <c r="G51" s="425" t="s">
        <v>337</v>
      </c>
      <c r="H51" s="425">
        <v>2016</v>
      </c>
      <c r="I51" s="425" t="s">
        <v>5721</v>
      </c>
      <c r="J51" s="426" t="s">
        <v>5980</v>
      </c>
      <c r="K51" s="425" t="s">
        <v>7631</v>
      </c>
      <c r="L51" s="150"/>
      <c r="M51" s="150"/>
      <c r="N51" s="150"/>
      <c r="O51" s="150"/>
      <c r="P51" s="150"/>
      <c r="Q51" s="150"/>
      <c r="R51" s="150"/>
      <c r="S51" s="150"/>
      <c r="T51" s="150"/>
      <c r="U51" s="150"/>
      <c r="V51" s="150"/>
      <c r="W51" s="150"/>
      <c r="X51" s="150"/>
      <c r="Y51" s="150"/>
      <c r="Z51" s="150"/>
      <c r="AA51" s="150"/>
      <c r="AB51" s="150"/>
    </row>
    <row r="52" spans="1:28" ht="27.75" customHeight="1">
      <c r="A52" s="446" t="s">
        <v>1190</v>
      </c>
      <c r="B52" s="451">
        <v>11</v>
      </c>
      <c r="C52" s="438" t="s">
        <v>7632</v>
      </c>
      <c r="D52" s="426" t="s">
        <v>35</v>
      </c>
      <c r="E52" s="425"/>
      <c r="F52" s="425" t="s">
        <v>91</v>
      </c>
      <c r="G52" s="425" t="s">
        <v>337</v>
      </c>
      <c r="H52" s="425">
        <v>2016</v>
      </c>
      <c r="I52" s="425" t="s">
        <v>5721</v>
      </c>
      <c r="J52" s="426" t="s">
        <v>5980</v>
      </c>
      <c r="K52" s="425" t="s">
        <v>7633</v>
      </c>
      <c r="L52" s="150"/>
      <c r="M52" s="150"/>
      <c r="N52" s="150"/>
      <c r="O52" s="150"/>
      <c r="P52" s="150"/>
      <c r="Q52" s="150"/>
      <c r="R52" s="150"/>
      <c r="S52" s="150"/>
      <c r="T52" s="150"/>
      <c r="U52" s="150"/>
      <c r="V52" s="150"/>
      <c r="W52" s="150"/>
      <c r="X52" s="150"/>
      <c r="Y52" s="150"/>
      <c r="Z52" s="150"/>
      <c r="AA52" s="150"/>
      <c r="AB52" s="150"/>
    </row>
    <row r="53" spans="1:28" ht="27.75" customHeight="1">
      <c r="A53" s="446" t="s">
        <v>1190</v>
      </c>
      <c r="B53" s="422">
        <v>12</v>
      </c>
      <c r="C53" s="438" t="s">
        <v>7634</v>
      </c>
      <c r="D53" s="426" t="s">
        <v>35</v>
      </c>
      <c r="E53" s="425"/>
      <c r="F53" s="425" t="s">
        <v>91</v>
      </c>
      <c r="G53" s="425" t="s">
        <v>337</v>
      </c>
      <c r="H53" s="425">
        <v>2016</v>
      </c>
      <c r="I53" s="425" t="s">
        <v>5721</v>
      </c>
      <c r="J53" s="426" t="s">
        <v>5980</v>
      </c>
      <c r="K53" s="425" t="s">
        <v>7635</v>
      </c>
      <c r="L53" s="150"/>
      <c r="M53" s="150"/>
      <c r="N53" s="150"/>
      <c r="O53" s="150"/>
      <c r="P53" s="150"/>
      <c r="Q53" s="150"/>
      <c r="R53" s="150"/>
      <c r="S53" s="150"/>
      <c r="T53" s="150"/>
      <c r="U53" s="150"/>
      <c r="V53" s="150"/>
      <c r="W53" s="150"/>
      <c r="X53" s="150"/>
      <c r="Y53" s="150"/>
      <c r="Z53" s="150"/>
      <c r="AA53" s="150"/>
      <c r="AB53" s="150"/>
    </row>
    <row r="54" spans="1:28" ht="27.75" customHeight="1">
      <c r="A54" s="446" t="s">
        <v>1190</v>
      </c>
      <c r="B54" s="422">
        <v>13</v>
      </c>
      <c r="C54" s="438" t="s">
        <v>7636</v>
      </c>
      <c r="D54" s="426" t="s">
        <v>35</v>
      </c>
      <c r="E54" s="425"/>
      <c r="F54" s="425" t="s">
        <v>91</v>
      </c>
      <c r="G54" s="425" t="s">
        <v>337</v>
      </c>
      <c r="H54" s="425">
        <v>2016</v>
      </c>
      <c r="I54" s="425" t="s">
        <v>5721</v>
      </c>
      <c r="J54" s="426" t="s">
        <v>5980</v>
      </c>
      <c r="K54" s="425" t="s">
        <v>7637</v>
      </c>
      <c r="L54" s="150"/>
      <c r="M54" s="150"/>
      <c r="N54" s="150"/>
      <c r="O54" s="150"/>
      <c r="P54" s="150"/>
      <c r="Q54" s="150"/>
      <c r="R54" s="150"/>
      <c r="S54" s="150"/>
      <c r="T54" s="150"/>
      <c r="U54" s="150"/>
      <c r="V54" s="150"/>
      <c r="W54" s="150"/>
      <c r="X54" s="150"/>
      <c r="Y54" s="150"/>
      <c r="Z54" s="150"/>
      <c r="AA54" s="150"/>
      <c r="AB54" s="150"/>
    </row>
    <row r="55" spans="1:28" ht="27.75" customHeight="1">
      <c r="A55" s="446" t="s">
        <v>1190</v>
      </c>
      <c r="B55" s="422">
        <v>14</v>
      </c>
      <c r="C55" s="438" t="s">
        <v>7638</v>
      </c>
      <c r="D55" s="426" t="s">
        <v>35</v>
      </c>
      <c r="E55" s="425"/>
      <c r="F55" s="425" t="s">
        <v>91</v>
      </c>
      <c r="G55" s="425" t="s">
        <v>337</v>
      </c>
      <c r="H55" s="425">
        <v>2016</v>
      </c>
      <c r="I55" s="425" t="s">
        <v>5721</v>
      </c>
      <c r="J55" s="426" t="s">
        <v>5980</v>
      </c>
      <c r="K55" s="425" t="s">
        <v>7639</v>
      </c>
      <c r="L55" s="150"/>
      <c r="M55" s="150"/>
      <c r="N55" s="150"/>
      <c r="O55" s="150"/>
      <c r="P55" s="150"/>
      <c r="Q55" s="150"/>
      <c r="R55" s="150"/>
      <c r="S55" s="150"/>
      <c r="T55" s="150"/>
      <c r="U55" s="150"/>
      <c r="V55" s="150"/>
      <c r="W55" s="150"/>
      <c r="X55" s="150"/>
      <c r="Y55" s="150"/>
      <c r="Z55" s="150"/>
      <c r="AA55" s="150"/>
      <c r="AB55" s="150"/>
    </row>
    <row r="56" spans="1:28" ht="27.75" customHeight="1">
      <c r="A56" s="446" t="s">
        <v>1190</v>
      </c>
      <c r="B56" s="451">
        <v>15</v>
      </c>
      <c r="C56" s="438" t="s">
        <v>7640</v>
      </c>
      <c r="D56" s="426" t="s">
        <v>35</v>
      </c>
      <c r="E56" s="425"/>
      <c r="F56" s="425" t="s">
        <v>91</v>
      </c>
      <c r="G56" s="425" t="s">
        <v>293</v>
      </c>
      <c r="H56" s="425">
        <v>2016</v>
      </c>
      <c r="I56" s="425" t="s">
        <v>7641</v>
      </c>
      <c r="J56" s="426" t="s">
        <v>5980</v>
      </c>
      <c r="K56" s="425" t="s">
        <v>7642</v>
      </c>
      <c r="L56" s="150"/>
      <c r="M56" s="150"/>
      <c r="N56" s="150"/>
      <c r="O56" s="150"/>
      <c r="P56" s="150"/>
      <c r="Q56" s="150"/>
      <c r="R56" s="150"/>
      <c r="S56" s="150"/>
      <c r="T56" s="150"/>
      <c r="U56" s="150"/>
      <c r="V56" s="150"/>
      <c r="W56" s="150"/>
      <c r="X56" s="150"/>
      <c r="Y56" s="150"/>
      <c r="Z56" s="150"/>
      <c r="AA56" s="150"/>
      <c r="AB56" s="150"/>
    </row>
    <row r="57" spans="1:28" ht="27.75" customHeight="1">
      <c r="A57" s="446" t="s">
        <v>1190</v>
      </c>
      <c r="B57" s="422">
        <v>16</v>
      </c>
      <c r="C57" s="438" t="s">
        <v>7643</v>
      </c>
      <c r="D57" s="426" t="s">
        <v>35</v>
      </c>
      <c r="E57" s="425"/>
      <c r="F57" s="425" t="s">
        <v>91</v>
      </c>
      <c r="G57" s="425" t="s">
        <v>293</v>
      </c>
      <c r="H57" s="425">
        <v>2016</v>
      </c>
      <c r="I57" s="425" t="s">
        <v>7641</v>
      </c>
      <c r="J57" s="426" t="s">
        <v>5980</v>
      </c>
      <c r="K57" s="425" t="s">
        <v>7644</v>
      </c>
      <c r="L57" s="150"/>
      <c r="M57" s="150"/>
      <c r="N57" s="150"/>
      <c r="O57" s="150"/>
      <c r="P57" s="150"/>
      <c r="Q57" s="150"/>
      <c r="R57" s="150"/>
      <c r="S57" s="150"/>
      <c r="T57" s="150"/>
      <c r="U57" s="150"/>
      <c r="V57" s="150"/>
      <c r="W57" s="150"/>
      <c r="X57" s="150"/>
      <c r="Y57" s="150"/>
      <c r="Z57" s="150"/>
      <c r="AA57" s="150"/>
      <c r="AB57" s="150"/>
    </row>
    <row r="58" spans="1:28" ht="27.75" customHeight="1">
      <c r="A58" s="446" t="s">
        <v>1190</v>
      </c>
      <c r="B58" s="422">
        <v>17</v>
      </c>
      <c r="C58" s="438" t="s">
        <v>7640</v>
      </c>
      <c r="D58" s="426" t="s">
        <v>35</v>
      </c>
      <c r="E58" s="425"/>
      <c r="F58" s="425" t="s">
        <v>91</v>
      </c>
      <c r="G58" s="425" t="s">
        <v>293</v>
      </c>
      <c r="H58" s="425">
        <v>2016</v>
      </c>
      <c r="I58" s="425" t="s">
        <v>7641</v>
      </c>
      <c r="J58" s="426" t="s">
        <v>5980</v>
      </c>
      <c r="K58" s="425" t="s">
        <v>7642</v>
      </c>
      <c r="L58" s="150"/>
      <c r="M58" s="150"/>
      <c r="N58" s="150"/>
      <c r="O58" s="150"/>
      <c r="P58" s="150"/>
      <c r="Q58" s="150"/>
      <c r="R58" s="150"/>
      <c r="S58" s="150"/>
      <c r="T58" s="150"/>
      <c r="U58" s="150"/>
      <c r="V58" s="150"/>
      <c r="W58" s="150"/>
      <c r="X58" s="150"/>
      <c r="Y58" s="150"/>
      <c r="Z58" s="150"/>
      <c r="AA58" s="150"/>
      <c r="AB58" s="150"/>
    </row>
    <row r="59" spans="1:28" ht="27.75" customHeight="1">
      <c r="A59" s="446" t="s">
        <v>1190</v>
      </c>
      <c r="B59" s="422">
        <v>18</v>
      </c>
      <c r="C59" s="438" t="s">
        <v>7645</v>
      </c>
      <c r="D59" s="426" t="s">
        <v>35</v>
      </c>
      <c r="E59" s="425"/>
      <c r="F59" s="425" t="s">
        <v>91</v>
      </c>
      <c r="G59" s="425" t="s">
        <v>293</v>
      </c>
      <c r="H59" s="425">
        <v>2015</v>
      </c>
      <c r="I59" s="425" t="s">
        <v>7646</v>
      </c>
      <c r="J59" s="426" t="s">
        <v>5980</v>
      </c>
      <c r="K59" s="425" t="s">
        <v>7647</v>
      </c>
      <c r="L59" s="150"/>
      <c r="M59" s="150"/>
      <c r="N59" s="150"/>
      <c r="O59" s="150"/>
      <c r="P59" s="150"/>
      <c r="Q59" s="150"/>
      <c r="R59" s="150"/>
      <c r="S59" s="150"/>
      <c r="T59" s="150"/>
      <c r="U59" s="150"/>
      <c r="V59" s="150"/>
      <c r="W59" s="150"/>
      <c r="X59" s="150"/>
      <c r="Y59" s="150"/>
      <c r="Z59" s="150"/>
      <c r="AA59" s="150"/>
      <c r="AB59" s="150"/>
    </row>
    <row r="60" spans="1:28" ht="27.75" customHeight="1">
      <c r="A60" s="446" t="s">
        <v>1190</v>
      </c>
      <c r="B60" s="451">
        <v>19</v>
      </c>
      <c r="C60" s="438" t="s">
        <v>7648</v>
      </c>
      <c r="D60" s="426" t="s">
        <v>35</v>
      </c>
      <c r="E60" s="425"/>
      <c r="F60" s="425" t="s">
        <v>91</v>
      </c>
      <c r="G60" s="425" t="s">
        <v>7649</v>
      </c>
      <c r="H60" s="425">
        <v>2014</v>
      </c>
      <c r="I60" s="425" t="s">
        <v>7650</v>
      </c>
      <c r="J60" s="426" t="s">
        <v>5980</v>
      </c>
      <c r="K60" s="425" t="s">
        <v>7651</v>
      </c>
      <c r="L60" s="150"/>
      <c r="M60" s="150"/>
      <c r="N60" s="150"/>
      <c r="O60" s="150"/>
      <c r="P60" s="150"/>
      <c r="Q60" s="150"/>
      <c r="R60" s="150"/>
      <c r="S60" s="150"/>
      <c r="T60" s="150"/>
      <c r="U60" s="150"/>
      <c r="V60" s="150"/>
      <c r="W60" s="150"/>
      <c r="X60" s="150"/>
      <c r="Y60" s="150"/>
      <c r="Z60" s="150"/>
      <c r="AA60" s="150"/>
      <c r="AB60" s="150"/>
    </row>
    <row r="61" spans="1:28" ht="27.75" customHeight="1">
      <c r="A61" s="446" t="s">
        <v>1190</v>
      </c>
      <c r="B61" s="422">
        <v>20</v>
      </c>
      <c r="C61" s="438" t="s">
        <v>7652</v>
      </c>
      <c r="D61" s="426" t="s">
        <v>35</v>
      </c>
      <c r="E61" s="425"/>
      <c r="F61" s="425" t="s">
        <v>91</v>
      </c>
      <c r="G61" s="425" t="s">
        <v>293</v>
      </c>
      <c r="H61" s="425">
        <v>2014</v>
      </c>
      <c r="I61" s="425" t="s">
        <v>7653</v>
      </c>
      <c r="J61" s="426" t="s">
        <v>5980</v>
      </c>
      <c r="K61" s="425" t="s">
        <v>7654</v>
      </c>
      <c r="L61" s="150"/>
      <c r="M61" s="150"/>
      <c r="N61" s="150"/>
      <c r="O61" s="150"/>
      <c r="P61" s="150"/>
      <c r="Q61" s="150"/>
      <c r="R61" s="150"/>
      <c r="S61" s="150"/>
      <c r="T61" s="150"/>
      <c r="U61" s="150"/>
      <c r="V61" s="150"/>
      <c r="W61" s="150"/>
      <c r="X61" s="150"/>
      <c r="Y61" s="150"/>
      <c r="Z61" s="150"/>
      <c r="AA61" s="150"/>
      <c r="AB61" s="150"/>
    </row>
    <row r="62" spans="1:28" ht="27.75" customHeight="1">
      <c r="A62" s="446" t="s">
        <v>1190</v>
      </c>
      <c r="B62" s="451">
        <v>21</v>
      </c>
      <c r="C62" s="438" t="s">
        <v>7655</v>
      </c>
      <c r="D62" s="426" t="s">
        <v>35</v>
      </c>
      <c r="E62" s="425"/>
      <c r="F62" s="425" t="s">
        <v>102</v>
      </c>
      <c r="G62" s="425" t="s">
        <v>7656</v>
      </c>
      <c r="H62" s="425">
        <v>2014</v>
      </c>
      <c r="I62" s="425" t="s">
        <v>7657</v>
      </c>
      <c r="J62" s="425" t="s">
        <v>7565</v>
      </c>
      <c r="K62" s="425" t="s">
        <v>7658</v>
      </c>
      <c r="L62" s="150"/>
      <c r="M62" s="150"/>
      <c r="N62" s="150"/>
      <c r="O62" s="150"/>
      <c r="P62" s="150"/>
      <c r="Q62" s="150"/>
      <c r="R62" s="150"/>
      <c r="S62" s="150"/>
      <c r="T62" s="150"/>
      <c r="U62" s="150"/>
      <c r="V62" s="150"/>
      <c r="W62" s="150"/>
      <c r="X62" s="150"/>
      <c r="Y62" s="150"/>
      <c r="Z62" s="150"/>
      <c r="AA62" s="150"/>
      <c r="AB62" s="150"/>
    </row>
    <row r="63" spans="1:28" ht="27.75" customHeight="1">
      <c r="A63" s="446" t="s">
        <v>1190</v>
      </c>
      <c r="B63" s="422">
        <v>22</v>
      </c>
      <c r="C63" s="438" t="s">
        <v>7659</v>
      </c>
      <c r="D63" s="426" t="s">
        <v>35</v>
      </c>
      <c r="E63" s="425"/>
      <c r="F63" s="425" t="s">
        <v>91</v>
      </c>
      <c r="G63" s="425" t="s">
        <v>7660</v>
      </c>
      <c r="H63" s="425">
        <v>2014</v>
      </c>
      <c r="I63" s="425" t="s">
        <v>7661</v>
      </c>
      <c r="J63" s="426" t="s">
        <v>5980</v>
      </c>
      <c r="K63" s="425" t="s">
        <v>7662</v>
      </c>
      <c r="L63" s="150"/>
      <c r="M63" s="150"/>
      <c r="N63" s="150"/>
      <c r="O63" s="150"/>
      <c r="P63" s="150"/>
      <c r="Q63" s="150"/>
      <c r="R63" s="150"/>
      <c r="S63" s="150"/>
      <c r="T63" s="150"/>
      <c r="U63" s="150"/>
      <c r="V63" s="150"/>
      <c r="W63" s="150"/>
      <c r="X63" s="150"/>
      <c r="Y63" s="150"/>
      <c r="Z63" s="150"/>
      <c r="AA63" s="150"/>
      <c r="AB63" s="150"/>
    </row>
    <row r="64" spans="1:28" ht="27.75" customHeight="1">
      <c r="A64" s="446" t="s">
        <v>1190</v>
      </c>
      <c r="B64" s="422">
        <v>23</v>
      </c>
      <c r="C64" s="438" t="s">
        <v>7663</v>
      </c>
      <c r="D64" s="426" t="s">
        <v>35</v>
      </c>
      <c r="E64" s="425"/>
      <c r="F64" s="425" t="s">
        <v>102</v>
      </c>
      <c r="G64" s="425" t="s">
        <v>7664</v>
      </c>
      <c r="H64" s="425">
        <v>2014</v>
      </c>
      <c r="I64" s="425" t="s">
        <v>6475</v>
      </c>
      <c r="J64" s="425" t="s">
        <v>7565</v>
      </c>
      <c r="K64" s="425" t="s">
        <v>7665</v>
      </c>
      <c r="L64" s="150"/>
      <c r="M64" s="150"/>
      <c r="N64" s="150"/>
      <c r="O64" s="150"/>
      <c r="P64" s="150"/>
      <c r="Q64" s="150"/>
      <c r="R64" s="150"/>
      <c r="S64" s="150"/>
      <c r="T64" s="150"/>
      <c r="U64" s="150"/>
      <c r="V64" s="150"/>
      <c r="W64" s="150"/>
      <c r="X64" s="150"/>
      <c r="Y64" s="150"/>
      <c r="Z64" s="150"/>
      <c r="AA64" s="150"/>
      <c r="AB64" s="150"/>
    </row>
    <row r="65" spans="1:28" ht="27.75" customHeight="1">
      <c r="A65" s="446" t="s">
        <v>1190</v>
      </c>
      <c r="B65" s="422">
        <v>24</v>
      </c>
      <c r="C65" s="438" t="s">
        <v>7666</v>
      </c>
      <c r="D65" s="426" t="s">
        <v>35</v>
      </c>
      <c r="E65" s="425"/>
      <c r="F65" s="425" t="s">
        <v>102</v>
      </c>
      <c r="G65" s="425" t="s">
        <v>7664</v>
      </c>
      <c r="H65" s="425">
        <v>2014</v>
      </c>
      <c r="I65" s="425" t="s">
        <v>6475</v>
      </c>
      <c r="J65" s="425" t="s">
        <v>7565</v>
      </c>
      <c r="K65" s="425" t="s">
        <v>7667</v>
      </c>
      <c r="L65" s="150"/>
      <c r="M65" s="150"/>
      <c r="N65" s="150"/>
      <c r="O65" s="150"/>
      <c r="P65" s="150"/>
      <c r="Q65" s="150"/>
      <c r="R65" s="150"/>
      <c r="S65" s="150"/>
      <c r="T65" s="150"/>
      <c r="U65" s="150"/>
      <c r="V65" s="150"/>
      <c r="W65" s="150"/>
      <c r="X65" s="150"/>
      <c r="Y65" s="150"/>
      <c r="Z65" s="150"/>
      <c r="AA65" s="150"/>
      <c r="AB65" s="150"/>
    </row>
    <row r="66" spans="1:28" ht="27.75" customHeight="1">
      <c r="A66" s="446" t="s">
        <v>1190</v>
      </c>
      <c r="B66" s="451">
        <v>25</v>
      </c>
      <c r="C66" s="438" t="s">
        <v>7668</v>
      </c>
      <c r="D66" s="426" t="s">
        <v>35</v>
      </c>
      <c r="E66" s="425"/>
      <c r="F66" s="425" t="s">
        <v>102</v>
      </c>
      <c r="G66" s="425" t="s">
        <v>7664</v>
      </c>
      <c r="H66" s="425">
        <v>2014</v>
      </c>
      <c r="I66" s="425" t="s">
        <v>6475</v>
      </c>
      <c r="J66" s="425" t="s">
        <v>7565</v>
      </c>
      <c r="K66" s="425" t="s">
        <v>7669</v>
      </c>
      <c r="L66" s="150"/>
      <c r="M66" s="150"/>
      <c r="N66" s="150"/>
      <c r="O66" s="150"/>
      <c r="P66" s="150"/>
      <c r="Q66" s="150"/>
      <c r="R66" s="150"/>
      <c r="S66" s="150"/>
      <c r="T66" s="150"/>
      <c r="U66" s="150"/>
      <c r="V66" s="150"/>
      <c r="W66" s="150"/>
      <c r="X66" s="150"/>
      <c r="Y66" s="150"/>
      <c r="Z66" s="150"/>
      <c r="AA66" s="150"/>
      <c r="AB66" s="150"/>
    </row>
    <row r="67" spans="1:28" ht="27.75" customHeight="1">
      <c r="A67" s="446" t="s">
        <v>1190</v>
      </c>
      <c r="B67" s="422">
        <v>26</v>
      </c>
      <c r="C67" s="438" t="s">
        <v>7670</v>
      </c>
      <c r="D67" s="426" t="s">
        <v>35</v>
      </c>
      <c r="E67" s="425"/>
      <c r="F67" s="425" t="s">
        <v>102</v>
      </c>
      <c r="G67" s="425" t="s">
        <v>7664</v>
      </c>
      <c r="H67" s="425">
        <v>2014</v>
      </c>
      <c r="I67" s="425" t="s">
        <v>6475</v>
      </c>
      <c r="J67" s="425" t="s">
        <v>7565</v>
      </c>
      <c r="K67" s="425" t="s">
        <v>7671</v>
      </c>
      <c r="L67" s="150"/>
      <c r="M67" s="150"/>
      <c r="N67" s="150"/>
      <c r="O67" s="150"/>
      <c r="P67" s="150"/>
      <c r="Q67" s="150"/>
      <c r="R67" s="150"/>
      <c r="S67" s="150"/>
      <c r="T67" s="150"/>
      <c r="U67" s="150"/>
      <c r="V67" s="150"/>
      <c r="W67" s="150"/>
      <c r="X67" s="150"/>
      <c r="Y67" s="150"/>
      <c r="Z67" s="150"/>
      <c r="AA67" s="150"/>
      <c r="AB67" s="150"/>
    </row>
    <row r="68" spans="1:28" ht="27.75" customHeight="1">
      <c r="A68" s="446" t="s">
        <v>1190</v>
      </c>
      <c r="B68" s="422">
        <v>27</v>
      </c>
      <c r="C68" s="438" t="s">
        <v>7672</v>
      </c>
      <c r="D68" s="426" t="s">
        <v>35</v>
      </c>
      <c r="E68" s="425"/>
      <c r="F68" s="425" t="s">
        <v>91</v>
      </c>
      <c r="G68" s="425" t="s">
        <v>293</v>
      </c>
      <c r="H68" s="425">
        <v>2014</v>
      </c>
      <c r="I68" s="425" t="s">
        <v>7673</v>
      </c>
      <c r="J68" s="426" t="s">
        <v>5980</v>
      </c>
      <c r="K68" s="425" t="s">
        <v>7674</v>
      </c>
      <c r="L68" s="150"/>
      <c r="M68" s="150"/>
      <c r="N68" s="150"/>
      <c r="O68" s="150"/>
      <c r="P68" s="150"/>
      <c r="Q68" s="150"/>
      <c r="R68" s="150"/>
      <c r="S68" s="150"/>
      <c r="T68" s="150"/>
      <c r="U68" s="150"/>
      <c r="V68" s="150"/>
      <c r="W68" s="150"/>
      <c r="X68" s="150"/>
      <c r="Y68" s="150"/>
      <c r="Z68" s="150"/>
      <c r="AA68" s="150"/>
      <c r="AB68" s="150"/>
    </row>
    <row r="69" spans="1:28" ht="27.75" customHeight="1">
      <c r="A69" s="446" t="s">
        <v>1190</v>
      </c>
      <c r="B69" s="422">
        <v>28</v>
      </c>
      <c r="C69" s="438" t="s">
        <v>7675</v>
      </c>
      <c r="D69" s="426" t="s">
        <v>35</v>
      </c>
      <c r="E69" s="425"/>
      <c r="F69" s="425" t="s">
        <v>1829</v>
      </c>
      <c r="G69" s="425" t="s">
        <v>7676</v>
      </c>
      <c r="H69" s="425">
        <v>2013</v>
      </c>
      <c r="I69" s="425" t="s">
        <v>7677</v>
      </c>
      <c r="J69" s="425" t="s">
        <v>7565</v>
      </c>
      <c r="K69" s="425" t="s">
        <v>7678</v>
      </c>
      <c r="L69" s="150"/>
      <c r="M69" s="150"/>
      <c r="N69" s="150"/>
      <c r="O69" s="150"/>
      <c r="P69" s="150"/>
      <c r="Q69" s="150"/>
      <c r="R69" s="150"/>
      <c r="S69" s="150"/>
      <c r="T69" s="150"/>
      <c r="U69" s="150"/>
      <c r="V69" s="150"/>
      <c r="W69" s="150"/>
      <c r="X69" s="150"/>
      <c r="Y69" s="150"/>
      <c r="Z69" s="150"/>
      <c r="AA69" s="150"/>
      <c r="AB69" s="150"/>
    </row>
    <row r="70" spans="1:28" ht="27.75" customHeight="1">
      <c r="A70" s="446" t="s">
        <v>1190</v>
      </c>
      <c r="B70" s="451">
        <v>29</v>
      </c>
      <c r="C70" s="438" t="s">
        <v>7679</v>
      </c>
      <c r="D70" s="426" t="s">
        <v>35</v>
      </c>
      <c r="E70" s="425"/>
      <c r="F70" s="425" t="s">
        <v>1829</v>
      </c>
      <c r="G70" s="425" t="s">
        <v>7676</v>
      </c>
      <c r="H70" s="425">
        <v>2013</v>
      </c>
      <c r="I70" s="425" t="s">
        <v>7677</v>
      </c>
      <c r="J70" s="425" t="s">
        <v>7565</v>
      </c>
      <c r="K70" s="425" t="s">
        <v>7633</v>
      </c>
      <c r="L70" s="150"/>
      <c r="M70" s="150"/>
      <c r="N70" s="150"/>
      <c r="O70" s="150"/>
      <c r="P70" s="150"/>
      <c r="Q70" s="150"/>
      <c r="R70" s="150"/>
      <c r="S70" s="150"/>
      <c r="T70" s="150"/>
      <c r="U70" s="150"/>
      <c r="V70" s="150"/>
      <c r="W70" s="150"/>
      <c r="X70" s="150"/>
      <c r="Y70" s="150"/>
      <c r="Z70" s="150"/>
      <c r="AA70" s="150"/>
      <c r="AB70" s="150"/>
    </row>
    <row r="71" spans="1:28" ht="27.75" customHeight="1">
      <c r="A71" s="446" t="s">
        <v>1190</v>
      </c>
      <c r="B71" s="422">
        <v>30</v>
      </c>
      <c r="C71" s="438" t="s">
        <v>7680</v>
      </c>
      <c r="D71" s="426" t="s">
        <v>35</v>
      </c>
      <c r="E71" s="425"/>
      <c r="F71" s="425" t="s">
        <v>1829</v>
      </c>
      <c r="G71" s="425" t="s">
        <v>7676</v>
      </c>
      <c r="H71" s="425">
        <v>2013</v>
      </c>
      <c r="I71" s="425" t="s">
        <v>7677</v>
      </c>
      <c r="J71" s="425" t="s">
        <v>7565</v>
      </c>
      <c r="K71" s="425" t="s">
        <v>7681</v>
      </c>
      <c r="L71" s="150"/>
      <c r="M71" s="150"/>
      <c r="N71" s="150"/>
      <c r="O71" s="150"/>
      <c r="P71" s="150"/>
      <c r="Q71" s="150"/>
      <c r="R71" s="150"/>
      <c r="S71" s="150"/>
      <c r="T71" s="150"/>
      <c r="U71" s="150"/>
      <c r="V71" s="150"/>
      <c r="W71" s="150"/>
      <c r="X71" s="150"/>
      <c r="Y71" s="150"/>
      <c r="Z71" s="150"/>
      <c r="AA71" s="150"/>
      <c r="AB71" s="150"/>
    </row>
    <row r="72" spans="1:28" ht="27.75" customHeight="1">
      <c r="A72" s="446" t="s">
        <v>1190</v>
      </c>
      <c r="B72" s="451">
        <v>31</v>
      </c>
      <c r="C72" s="438" t="s">
        <v>7682</v>
      </c>
      <c r="D72" s="426" t="s">
        <v>35</v>
      </c>
      <c r="E72" s="425"/>
      <c r="F72" s="425" t="s">
        <v>102</v>
      </c>
      <c r="G72" s="425" t="s">
        <v>7683</v>
      </c>
      <c r="H72" s="425">
        <v>2013</v>
      </c>
      <c r="I72" s="425" t="s">
        <v>7684</v>
      </c>
      <c r="J72" s="425" t="s">
        <v>7685</v>
      </c>
      <c r="K72" s="425" t="s">
        <v>7686</v>
      </c>
      <c r="L72" s="150"/>
      <c r="M72" s="150"/>
      <c r="N72" s="150"/>
      <c r="O72" s="150"/>
      <c r="P72" s="150"/>
      <c r="Q72" s="150"/>
      <c r="R72" s="150"/>
      <c r="S72" s="150"/>
      <c r="T72" s="150"/>
      <c r="U72" s="150"/>
      <c r="V72" s="150"/>
      <c r="W72" s="150"/>
      <c r="X72" s="150"/>
      <c r="Y72" s="150"/>
      <c r="Z72" s="150"/>
      <c r="AA72" s="150"/>
      <c r="AB72" s="150"/>
    </row>
    <row r="73" spans="1:28" ht="27.75" customHeight="1">
      <c r="A73" s="446" t="s">
        <v>1190</v>
      </c>
      <c r="B73" s="422">
        <v>32</v>
      </c>
      <c r="C73" s="438" t="s">
        <v>7687</v>
      </c>
      <c r="D73" s="426" t="s">
        <v>35</v>
      </c>
      <c r="E73" s="425"/>
      <c r="F73" s="425" t="s">
        <v>91</v>
      </c>
      <c r="G73" s="425" t="s">
        <v>293</v>
      </c>
      <c r="H73" s="425">
        <v>2013</v>
      </c>
      <c r="I73" s="425" t="s">
        <v>7688</v>
      </c>
      <c r="J73" s="426" t="s">
        <v>5980</v>
      </c>
      <c r="K73" s="425" t="s">
        <v>7662</v>
      </c>
      <c r="L73" s="150"/>
      <c r="M73" s="150"/>
      <c r="N73" s="150"/>
      <c r="O73" s="150"/>
      <c r="P73" s="150"/>
      <c r="Q73" s="150"/>
      <c r="R73" s="150"/>
      <c r="S73" s="150"/>
      <c r="T73" s="150"/>
      <c r="U73" s="150"/>
      <c r="V73" s="150"/>
      <c r="W73" s="150"/>
      <c r="X73" s="150"/>
      <c r="Y73" s="150"/>
      <c r="Z73" s="150"/>
      <c r="AA73" s="150"/>
      <c r="AB73" s="150"/>
    </row>
    <row r="74" spans="1:28" ht="27.75" customHeight="1">
      <c r="A74" s="446" t="s">
        <v>1190</v>
      </c>
      <c r="B74" s="422">
        <v>33</v>
      </c>
      <c r="C74" s="453" t="s">
        <v>7689</v>
      </c>
      <c r="D74" s="426" t="s">
        <v>35</v>
      </c>
      <c r="E74" s="425"/>
      <c r="F74" s="425" t="s">
        <v>91</v>
      </c>
      <c r="G74" s="425" t="s">
        <v>1416</v>
      </c>
      <c r="H74" s="425">
        <v>2013</v>
      </c>
      <c r="I74" s="425" t="s">
        <v>7690</v>
      </c>
      <c r="J74" s="426" t="s">
        <v>5980</v>
      </c>
      <c r="K74" s="425" t="s">
        <v>7691</v>
      </c>
      <c r="L74" s="150"/>
      <c r="M74" s="150"/>
      <c r="N74" s="150"/>
      <c r="O74" s="150"/>
      <c r="P74" s="150"/>
      <c r="Q74" s="150"/>
      <c r="R74" s="150"/>
      <c r="S74" s="150"/>
      <c r="T74" s="150"/>
      <c r="U74" s="150"/>
      <c r="V74" s="150"/>
      <c r="W74" s="150"/>
      <c r="X74" s="150"/>
      <c r="Y74" s="150"/>
      <c r="Z74" s="150"/>
      <c r="AA74" s="150"/>
      <c r="AB74" s="150"/>
    </row>
    <row r="75" spans="1:28" ht="27.75" customHeight="1">
      <c r="A75" s="446" t="s">
        <v>1190</v>
      </c>
      <c r="B75" s="422">
        <v>34</v>
      </c>
      <c r="C75" s="438" t="s">
        <v>7692</v>
      </c>
      <c r="D75" s="426" t="s">
        <v>35</v>
      </c>
      <c r="E75" s="425"/>
      <c r="F75" s="425" t="s">
        <v>91</v>
      </c>
      <c r="G75" s="425" t="s">
        <v>7693</v>
      </c>
      <c r="H75" s="425">
        <v>2013</v>
      </c>
      <c r="I75" s="425" t="s">
        <v>7694</v>
      </c>
      <c r="J75" s="426" t="s">
        <v>5980</v>
      </c>
      <c r="K75" s="425" t="s">
        <v>7695</v>
      </c>
      <c r="L75" s="150"/>
      <c r="M75" s="150"/>
      <c r="N75" s="150"/>
      <c r="O75" s="150"/>
      <c r="P75" s="150"/>
      <c r="Q75" s="150"/>
      <c r="R75" s="150"/>
      <c r="S75" s="150"/>
      <c r="T75" s="150"/>
      <c r="U75" s="150"/>
      <c r="V75" s="150"/>
      <c r="W75" s="150"/>
      <c r="X75" s="150"/>
      <c r="Y75" s="150"/>
      <c r="Z75" s="150"/>
      <c r="AA75" s="150"/>
      <c r="AB75" s="150"/>
    </row>
    <row r="76" spans="1:28" ht="27.75" customHeight="1">
      <c r="A76" s="446" t="s">
        <v>1190</v>
      </c>
      <c r="B76" s="451">
        <v>35</v>
      </c>
      <c r="C76" s="438" t="s">
        <v>7696</v>
      </c>
      <c r="D76" s="426" t="s">
        <v>35</v>
      </c>
      <c r="E76" s="425"/>
      <c r="F76" s="425" t="s">
        <v>91</v>
      </c>
      <c r="G76" s="454" t="s">
        <v>293</v>
      </c>
      <c r="H76" s="425">
        <v>2013</v>
      </c>
      <c r="I76" s="425" t="s">
        <v>7688</v>
      </c>
      <c r="J76" s="426" t="s">
        <v>5980</v>
      </c>
      <c r="K76" s="425" t="s">
        <v>7697</v>
      </c>
      <c r="L76" s="150"/>
      <c r="M76" s="150"/>
      <c r="N76" s="150"/>
      <c r="O76" s="150"/>
      <c r="P76" s="150"/>
      <c r="Q76" s="150"/>
      <c r="R76" s="150"/>
      <c r="S76" s="150"/>
      <c r="T76" s="150"/>
      <c r="U76" s="150"/>
      <c r="V76" s="150"/>
      <c r="W76" s="150"/>
      <c r="X76" s="150"/>
      <c r="Y76" s="150"/>
      <c r="Z76" s="150"/>
      <c r="AA76" s="150"/>
      <c r="AB76" s="150"/>
    </row>
    <row r="77" spans="1:28" ht="27.75" customHeight="1">
      <c r="A77" s="446" t="s">
        <v>1478</v>
      </c>
      <c r="B77" s="416">
        <v>36</v>
      </c>
      <c r="C77" s="447" t="s">
        <v>7698</v>
      </c>
      <c r="D77" s="418" t="s">
        <v>7528</v>
      </c>
      <c r="E77" s="419"/>
      <c r="F77" s="419" t="s">
        <v>7699</v>
      </c>
      <c r="G77" s="419" t="s">
        <v>7700</v>
      </c>
      <c r="H77" s="419">
        <v>2011</v>
      </c>
      <c r="I77" s="419" t="s">
        <v>7701</v>
      </c>
      <c r="J77" s="419" t="s">
        <v>7702</v>
      </c>
      <c r="K77" s="419" t="s">
        <v>6174</v>
      </c>
      <c r="L77" s="421"/>
      <c r="M77" s="421"/>
      <c r="N77" s="421"/>
      <c r="O77" s="421"/>
      <c r="P77" s="421"/>
      <c r="Q77" s="421"/>
      <c r="R77" s="421"/>
      <c r="S77" s="421"/>
      <c r="T77" s="421"/>
      <c r="U77" s="421"/>
      <c r="V77" s="421"/>
      <c r="W77" s="421"/>
      <c r="X77" s="421"/>
      <c r="Y77" s="421"/>
      <c r="Z77" s="421"/>
      <c r="AA77" s="421"/>
      <c r="AB77" s="421"/>
    </row>
    <row r="78" spans="1:28" ht="27.75" customHeight="1">
      <c r="A78" s="446" t="s">
        <v>1478</v>
      </c>
      <c r="B78" s="422">
        <v>37</v>
      </c>
      <c r="C78" s="438" t="s">
        <v>7703</v>
      </c>
      <c r="D78" s="426" t="s">
        <v>7528</v>
      </c>
      <c r="E78" s="425"/>
      <c r="F78" s="425" t="s">
        <v>102</v>
      </c>
      <c r="G78" s="425" t="s">
        <v>7704</v>
      </c>
      <c r="H78" s="425">
        <v>2018</v>
      </c>
      <c r="I78" s="425" t="s">
        <v>7705</v>
      </c>
      <c r="J78" s="425" t="s">
        <v>7706</v>
      </c>
      <c r="K78" s="425" t="s">
        <v>7707</v>
      </c>
      <c r="L78" s="150"/>
      <c r="M78" s="150"/>
      <c r="N78" s="150"/>
      <c r="O78" s="150"/>
      <c r="P78" s="150"/>
      <c r="Q78" s="150"/>
      <c r="R78" s="150"/>
      <c r="S78" s="150"/>
      <c r="T78" s="150"/>
      <c r="U78" s="150"/>
      <c r="V78" s="150"/>
      <c r="W78" s="150"/>
      <c r="X78" s="150"/>
      <c r="Y78" s="150"/>
      <c r="Z78" s="150"/>
      <c r="AA78" s="150"/>
      <c r="AB78" s="150"/>
    </row>
    <row r="79" spans="1:28" ht="27.75" customHeight="1">
      <c r="A79" s="446" t="s">
        <v>1478</v>
      </c>
      <c r="B79" s="422"/>
      <c r="C79" s="455" t="s">
        <v>7708</v>
      </c>
      <c r="D79" s="54" t="s">
        <v>58</v>
      </c>
      <c r="E79" s="425"/>
      <c r="F79" s="426" t="s">
        <v>52</v>
      </c>
      <c r="G79" s="436" t="s">
        <v>7709</v>
      </c>
      <c r="H79" s="426">
        <v>2018</v>
      </c>
      <c r="I79" s="426" t="s">
        <v>7710</v>
      </c>
      <c r="J79" s="426" t="s">
        <v>5980</v>
      </c>
      <c r="K79" s="54" t="s">
        <v>7711</v>
      </c>
      <c r="L79" s="150"/>
      <c r="M79" s="150"/>
      <c r="N79" s="150"/>
      <c r="O79" s="150"/>
      <c r="P79" s="150"/>
      <c r="Q79" s="150"/>
      <c r="R79" s="150"/>
      <c r="S79" s="150"/>
      <c r="T79" s="150"/>
      <c r="U79" s="150"/>
      <c r="V79" s="150"/>
      <c r="W79" s="150"/>
      <c r="X79" s="150"/>
      <c r="Y79" s="150"/>
      <c r="Z79" s="150"/>
      <c r="AA79" s="150"/>
      <c r="AB79" s="150"/>
    </row>
    <row r="80" spans="1:28" ht="27.75" customHeight="1">
      <c r="A80" s="421" t="s">
        <v>5969</v>
      </c>
      <c r="B80" s="416">
        <v>38</v>
      </c>
      <c r="C80" s="456" t="s">
        <v>7712</v>
      </c>
      <c r="D80" s="457" t="s">
        <v>7528</v>
      </c>
      <c r="E80" s="457" t="s">
        <v>72</v>
      </c>
      <c r="F80" s="458" t="s">
        <v>52</v>
      </c>
      <c r="G80" s="458" t="s">
        <v>7713</v>
      </c>
      <c r="H80" s="458">
        <v>2021</v>
      </c>
      <c r="I80" s="458" t="s">
        <v>7714</v>
      </c>
      <c r="J80" s="418" t="s">
        <v>5980</v>
      </c>
      <c r="K80" s="458" t="s">
        <v>7715</v>
      </c>
      <c r="L80" s="421"/>
      <c r="M80" s="421"/>
      <c r="N80" s="421"/>
      <c r="O80" s="421"/>
      <c r="P80" s="421"/>
      <c r="Q80" s="421"/>
      <c r="R80" s="421"/>
      <c r="S80" s="421"/>
      <c r="T80" s="421"/>
      <c r="U80" s="421"/>
      <c r="V80" s="421"/>
      <c r="W80" s="421"/>
      <c r="X80" s="421"/>
      <c r="Y80" s="421"/>
      <c r="Z80" s="421"/>
      <c r="AA80" s="421"/>
      <c r="AB80" s="421"/>
    </row>
    <row r="81" spans="1:28" ht="27.75" customHeight="1">
      <c r="A81" s="421" t="s">
        <v>5969</v>
      </c>
      <c r="B81" s="451">
        <v>39</v>
      </c>
      <c r="C81" s="459" t="s">
        <v>7716</v>
      </c>
      <c r="D81" s="460" t="s">
        <v>72</v>
      </c>
      <c r="E81" s="461"/>
      <c r="F81" s="461" t="s">
        <v>102</v>
      </c>
      <c r="G81" s="461">
        <v>1799853543</v>
      </c>
      <c r="H81" s="461">
        <v>2021</v>
      </c>
      <c r="I81" s="461" t="s">
        <v>7717</v>
      </c>
      <c r="J81" s="461" t="s">
        <v>7718</v>
      </c>
      <c r="K81" s="461" t="s">
        <v>7719</v>
      </c>
      <c r="L81" s="462"/>
      <c r="M81" s="462"/>
      <c r="N81" s="462"/>
      <c r="O81" s="462"/>
      <c r="P81" s="462"/>
      <c r="Q81" s="462"/>
      <c r="R81" s="462"/>
      <c r="S81" s="462"/>
      <c r="T81" s="462"/>
      <c r="U81" s="462"/>
      <c r="V81" s="462"/>
      <c r="W81" s="462"/>
      <c r="X81" s="462"/>
      <c r="Y81" s="462"/>
      <c r="Z81" s="462"/>
      <c r="AA81" s="462"/>
      <c r="AB81" s="462"/>
    </row>
    <row r="82" spans="1:28" ht="27.75" customHeight="1">
      <c r="A82" s="421" t="s">
        <v>5969</v>
      </c>
      <c r="B82" s="422">
        <v>40</v>
      </c>
      <c r="C82" s="463" t="s">
        <v>7720</v>
      </c>
      <c r="D82" s="464" t="s">
        <v>72</v>
      </c>
      <c r="E82" s="465"/>
      <c r="F82" s="465" t="s">
        <v>2528</v>
      </c>
      <c r="G82" s="465">
        <v>9781939982339</v>
      </c>
      <c r="H82" s="465">
        <v>2018</v>
      </c>
      <c r="I82" s="465" t="s">
        <v>7721</v>
      </c>
      <c r="J82" s="465" t="s">
        <v>7722</v>
      </c>
      <c r="K82" s="465" t="s">
        <v>7723</v>
      </c>
      <c r="L82" s="462"/>
      <c r="M82" s="462"/>
      <c r="N82" s="462"/>
      <c r="O82" s="462"/>
      <c r="P82" s="462"/>
      <c r="Q82" s="462"/>
      <c r="R82" s="462"/>
      <c r="S82" s="462"/>
      <c r="T82" s="462"/>
      <c r="U82" s="462"/>
      <c r="V82" s="462"/>
      <c r="W82" s="462"/>
      <c r="X82" s="462"/>
      <c r="Y82" s="462"/>
      <c r="Z82" s="462"/>
      <c r="AA82" s="462"/>
      <c r="AB82" s="462"/>
    </row>
    <row r="83" spans="1:28" ht="27.75" customHeight="1">
      <c r="A83" s="421" t="s">
        <v>5969</v>
      </c>
      <c r="B83" s="422"/>
      <c r="C83" s="52" t="s">
        <v>7724</v>
      </c>
      <c r="D83" s="466" t="s">
        <v>58</v>
      </c>
      <c r="E83" s="46" t="s">
        <v>35</v>
      </c>
      <c r="F83" s="16" t="s">
        <v>65</v>
      </c>
      <c r="G83" s="16" t="s">
        <v>7725</v>
      </c>
      <c r="H83" s="426">
        <v>2019</v>
      </c>
      <c r="I83" s="16" t="s">
        <v>7463</v>
      </c>
      <c r="J83" s="440" t="s">
        <v>7726</v>
      </c>
      <c r="K83" s="16" t="s">
        <v>7727</v>
      </c>
      <c r="L83" s="435"/>
      <c r="M83" s="435"/>
      <c r="N83" s="435"/>
      <c r="O83" s="435"/>
      <c r="P83" s="435"/>
      <c r="Q83" s="435"/>
      <c r="R83" s="435"/>
      <c r="S83" s="435"/>
      <c r="T83" s="435"/>
      <c r="U83" s="435"/>
      <c r="V83" s="435"/>
      <c r="W83" s="435"/>
      <c r="X83" s="435"/>
      <c r="Y83" s="435"/>
      <c r="Z83" s="435"/>
      <c r="AA83" s="435"/>
      <c r="AB83" s="435"/>
    </row>
    <row r="84" spans="1:28" ht="27.75" customHeight="1">
      <c r="A84" s="446" t="s">
        <v>6021</v>
      </c>
      <c r="B84" s="416">
        <v>41</v>
      </c>
      <c r="C84" s="467" t="s">
        <v>7728</v>
      </c>
      <c r="D84" s="418" t="s">
        <v>2309</v>
      </c>
      <c r="E84" s="419"/>
      <c r="F84" s="419" t="s">
        <v>7699</v>
      </c>
      <c r="G84" s="419" t="s">
        <v>7729</v>
      </c>
      <c r="H84" s="419">
        <v>2011</v>
      </c>
      <c r="I84" s="419" t="s">
        <v>6032</v>
      </c>
      <c r="J84" s="419" t="s">
        <v>5953</v>
      </c>
      <c r="K84" s="468" t="s">
        <v>7730</v>
      </c>
      <c r="L84" s="421"/>
      <c r="M84" s="421"/>
      <c r="N84" s="421"/>
      <c r="O84" s="421"/>
      <c r="P84" s="421"/>
      <c r="Q84" s="421"/>
      <c r="R84" s="421"/>
      <c r="S84" s="421"/>
      <c r="T84" s="421"/>
      <c r="U84" s="421"/>
      <c r="V84" s="421"/>
      <c r="W84" s="421"/>
      <c r="X84" s="421"/>
      <c r="Y84" s="421"/>
      <c r="Z84" s="421"/>
      <c r="AA84" s="421"/>
      <c r="AB84" s="421"/>
    </row>
    <row r="85" spans="1:28" ht="27.75" customHeight="1">
      <c r="A85" s="446" t="s">
        <v>6021</v>
      </c>
      <c r="B85" s="422">
        <v>42</v>
      </c>
      <c r="C85" s="438" t="s">
        <v>7731</v>
      </c>
      <c r="D85" s="426" t="s">
        <v>2309</v>
      </c>
      <c r="E85" s="425"/>
      <c r="F85" s="425" t="s">
        <v>59</v>
      </c>
      <c r="G85" s="425" t="s">
        <v>6033</v>
      </c>
      <c r="H85" s="425">
        <v>2015</v>
      </c>
      <c r="I85" s="425" t="s">
        <v>6032</v>
      </c>
      <c r="J85" s="425" t="s">
        <v>5953</v>
      </c>
      <c r="K85" s="425" t="s">
        <v>7732</v>
      </c>
      <c r="L85" s="150"/>
      <c r="M85" s="150"/>
      <c r="N85" s="150"/>
      <c r="O85" s="150"/>
      <c r="P85" s="150"/>
      <c r="Q85" s="150"/>
      <c r="R85" s="150"/>
      <c r="S85" s="150"/>
      <c r="T85" s="150"/>
      <c r="U85" s="150"/>
      <c r="V85" s="150"/>
      <c r="W85" s="150"/>
      <c r="X85" s="150"/>
      <c r="Y85" s="150"/>
      <c r="Z85" s="150"/>
      <c r="AA85" s="150"/>
      <c r="AB85" s="150"/>
    </row>
    <row r="86" spans="1:28" ht="27.75" customHeight="1">
      <c r="A86" s="446" t="s">
        <v>6021</v>
      </c>
      <c r="B86" s="422">
        <v>43</v>
      </c>
      <c r="C86" s="438" t="s">
        <v>7733</v>
      </c>
      <c r="D86" s="426" t="s">
        <v>7528</v>
      </c>
      <c r="E86" s="425"/>
      <c r="F86" s="425" t="s">
        <v>59</v>
      </c>
      <c r="G86" s="425" t="s">
        <v>7734</v>
      </c>
      <c r="H86" s="425">
        <v>2016</v>
      </c>
      <c r="I86" s="425" t="s">
        <v>6032</v>
      </c>
      <c r="J86" s="425" t="s">
        <v>5953</v>
      </c>
      <c r="K86" s="425" t="s">
        <v>7732</v>
      </c>
      <c r="L86" s="150"/>
      <c r="M86" s="150"/>
      <c r="N86" s="150"/>
      <c r="O86" s="150"/>
      <c r="P86" s="150"/>
      <c r="Q86" s="150"/>
      <c r="R86" s="150"/>
      <c r="S86" s="150"/>
      <c r="T86" s="150"/>
      <c r="U86" s="150"/>
      <c r="V86" s="150"/>
      <c r="W86" s="150"/>
      <c r="X86" s="150"/>
      <c r="Y86" s="150"/>
      <c r="Z86" s="150"/>
      <c r="AA86" s="150"/>
      <c r="AB86" s="150"/>
    </row>
    <row r="87" spans="1:28" ht="27.75" customHeight="1">
      <c r="A87" s="446" t="s">
        <v>6021</v>
      </c>
      <c r="B87" s="422">
        <v>44</v>
      </c>
      <c r="C87" s="438" t="s">
        <v>7735</v>
      </c>
      <c r="D87" s="426" t="s">
        <v>2309</v>
      </c>
      <c r="E87" s="425"/>
      <c r="F87" s="425" t="s">
        <v>59</v>
      </c>
      <c r="G87" s="425" t="s">
        <v>7736</v>
      </c>
      <c r="H87" s="425">
        <v>2017</v>
      </c>
      <c r="I87" s="425" t="s">
        <v>6032</v>
      </c>
      <c r="J87" s="425" t="s">
        <v>5953</v>
      </c>
      <c r="K87" s="425" t="s">
        <v>7732</v>
      </c>
      <c r="L87" s="150"/>
      <c r="M87" s="150"/>
      <c r="N87" s="150"/>
      <c r="O87" s="150"/>
      <c r="P87" s="150"/>
      <c r="Q87" s="150"/>
      <c r="R87" s="150"/>
      <c r="S87" s="150"/>
      <c r="T87" s="150"/>
      <c r="U87" s="150"/>
      <c r="V87" s="150"/>
      <c r="W87" s="150"/>
      <c r="X87" s="150"/>
      <c r="Y87" s="150"/>
      <c r="Z87" s="150"/>
      <c r="AA87" s="150"/>
      <c r="AB87" s="150"/>
    </row>
    <row r="88" spans="1:28" ht="27.75" customHeight="1">
      <c r="A88" s="446" t="s">
        <v>6021</v>
      </c>
      <c r="B88" s="451">
        <v>45</v>
      </c>
      <c r="C88" s="438" t="s">
        <v>7737</v>
      </c>
      <c r="D88" s="426" t="s">
        <v>72</v>
      </c>
      <c r="E88" s="426" t="s">
        <v>2309</v>
      </c>
      <c r="F88" s="425" t="s">
        <v>7738</v>
      </c>
      <c r="G88" s="469" t="s">
        <v>7739</v>
      </c>
      <c r="H88" s="425">
        <v>2019</v>
      </c>
      <c r="I88" s="470" t="s">
        <v>7740</v>
      </c>
      <c r="J88" s="470" t="s">
        <v>7741</v>
      </c>
      <c r="K88" s="470" t="s">
        <v>7742</v>
      </c>
      <c r="L88" s="150"/>
      <c r="M88" s="150"/>
      <c r="N88" s="150"/>
      <c r="O88" s="150"/>
      <c r="P88" s="150"/>
      <c r="Q88" s="150"/>
      <c r="R88" s="150"/>
      <c r="S88" s="150"/>
      <c r="T88" s="150"/>
      <c r="U88" s="150"/>
      <c r="V88" s="150"/>
      <c r="W88" s="150"/>
      <c r="X88" s="150"/>
      <c r="Y88" s="150"/>
      <c r="Z88" s="150"/>
      <c r="AA88" s="150"/>
      <c r="AB88" s="150"/>
    </row>
    <row r="89" spans="1:28" ht="27.75" customHeight="1">
      <c r="A89" s="446" t="s">
        <v>6021</v>
      </c>
      <c r="B89" s="422"/>
      <c r="C89" s="423" t="s">
        <v>7743</v>
      </c>
      <c r="D89" s="426" t="s">
        <v>7528</v>
      </c>
      <c r="E89" s="425"/>
      <c r="F89" s="436" t="s">
        <v>65</v>
      </c>
      <c r="G89" s="471" t="s">
        <v>7744</v>
      </c>
      <c r="H89" s="425"/>
      <c r="I89" s="472" t="s">
        <v>7745</v>
      </c>
      <c r="J89" s="470"/>
      <c r="K89" s="472" t="s">
        <v>7742</v>
      </c>
      <c r="L89" s="150"/>
      <c r="M89" s="150"/>
      <c r="N89" s="150"/>
      <c r="O89" s="150"/>
      <c r="P89" s="150"/>
      <c r="Q89" s="150"/>
      <c r="R89" s="150"/>
      <c r="S89" s="150"/>
      <c r="T89" s="150"/>
      <c r="U89" s="150"/>
      <c r="V89" s="150"/>
      <c r="W89" s="150"/>
      <c r="X89" s="150"/>
      <c r="Y89" s="150"/>
      <c r="Z89" s="150"/>
      <c r="AA89" s="150"/>
      <c r="AB89" s="150"/>
    </row>
    <row r="90" spans="1:28" ht="27.75" customHeight="1">
      <c r="A90" s="446" t="s">
        <v>2777</v>
      </c>
      <c r="B90" s="416">
        <v>46</v>
      </c>
      <c r="C90" s="447" t="s">
        <v>7746</v>
      </c>
      <c r="D90" s="418" t="s">
        <v>72</v>
      </c>
      <c r="E90" s="419"/>
      <c r="F90" s="419" t="s">
        <v>2681</v>
      </c>
      <c r="G90" s="419" t="s">
        <v>7747</v>
      </c>
      <c r="H90" s="419">
        <v>2016</v>
      </c>
      <c r="I90" s="419" t="s">
        <v>7748</v>
      </c>
      <c r="J90" s="419" t="s">
        <v>7749</v>
      </c>
      <c r="K90" s="419" t="s">
        <v>7750</v>
      </c>
      <c r="L90" s="421"/>
      <c r="M90" s="421"/>
      <c r="N90" s="421"/>
      <c r="O90" s="421"/>
      <c r="P90" s="421"/>
      <c r="Q90" s="421"/>
      <c r="R90" s="421"/>
      <c r="S90" s="421"/>
      <c r="T90" s="421"/>
      <c r="U90" s="421"/>
      <c r="V90" s="421"/>
      <c r="W90" s="421"/>
      <c r="X90" s="421"/>
      <c r="Y90" s="421"/>
      <c r="Z90" s="421"/>
      <c r="AA90" s="421"/>
      <c r="AB90" s="421"/>
    </row>
    <row r="91" spans="1:28" ht="27.75" customHeight="1">
      <c r="A91" s="446" t="s">
        <v>2777</v>
      </c>
      <c r="B91" s="422">
        <v>47</v>
      </c>
      <c r="C91" s="438" t="s">
        <v>7751</v>
      </c>
      <c r="D91" s="426" t="s">
        <v>72</v>
      </c>
      <c r="E91" s="425"/>
      <c r="F91" s="425" t="s">
        <v>2681</v>
      </c>
      <c r="G91" s="425" t="s">
        <v>7752</v>
      </c>
      <c r="H91" s="425">
        <v>2016</v>
      </c>
      <c r="I91" s="425" t="s">
        <v>7753</v>
      </c>
      <c r="J91" s="425" t="s">
        <v>6619</v>
      </c>
      <c r="K91" s="425" t="s">
        <v>2825</v>
      </c>
      <c r="L91" s="150"/>
      <c r="M91" s="150"/>
      <c r="N91" s="150"/>
      <c r="O91" s="150"/>
      <c r="P91" s="150"/>
      <c r="Q91" s="150"/>
      <c r="R91" s="150"/>
      <c r="S91" s="150"/>
      <c r="T91" s="150"/>
      <c r="U91" s="150"/>
      <c r="V91" s="150"/>
      <c r="W91" s="150"/>
      <c r="X91" s="150"/>
      <c r="Y91" s="150"/>
      <c r="Z91" s="150"/>
      <c r="AA91" s="150"/>
      <c r="AB91" s="150"/>
    </row>
    <row r="92" spans="1:28" ht="27.75" customHeight="1">
      <c r="A92" s="446" t="s">
        <v>2777</v>
      </c>
      <c r="B92" s="422">
        <v>48</v>
      </c>
      <c r="C92" s="438" t="s">
        <v>7746</v>
      </c>
      <c r="D92" s="426" t="s">
        <v>72</v>
      </c>
      <c r="E92" s="425"/>
      <c r="F92" s="425" t="s">
        <v>2681</v>
      </c>
      <c r="G92" s="425" t="s">
        <v>7747</v>
      </c>
      <c r="H92" s="425">
        <v>2016</v>
      </c>
      <c r="I92" s="425" t="s">
        <v>7754</v>
      </c>
      <c r="J92" s="425" t="s">
        <v>7749</v>
      </c>
      <c r="K92" s="425" t="s">
        <v>7755</v>
      </c>
      <c r="L92" s="150"/>
      <c r="M92" s="150"/>
      <c r="N92" s="150"/>
      <c r="O92" s="150"/>
      <c r="P92" s="150"/>
      <c r="Q92" s="150"/>
      <c r="R92" s="150"/>
      <c r="S92" s="150"/>
      <c r="T92" s="150"/>
      <c r="U92" s="150"/>
      <c r="V92" s="150"/>
      <c r="W92" s="150"/>
      <c r="X92" s="150"/>
      <c r="Y92" s="150"/>
      <c r="Z92" s="150"/>
      <c r="AA92" s="150"/>
      <c r="AB92" s="150"/>
    </row>
    <row r="93" spans="1:28" ht="27.75" customHeight="1">
      <c r="A93" s="446" t="s">
        <v>2777</v>
      </c>
      <c r="B93" s="451">
        <v>49</v>
      </c>
      <c r="C93" s="438" t="s">
        <v>7756</v>
      </c>
      <c r="D93" s="426" t="s">
        <v>72</v>
      </c>
      <c r="E93" s="425"/>
      <c r="F93" s="425" t="s">
        <v>59</v>
      </c>
      <c r="G93" s="425">
        <v>9789587195613</v>
      </c>
      <c r="H93" s="425">
        <v>2010</v>
      </c>
      <c r="I93" s="425" t="s">
        <v>7757</v>
      </c>
      <c r="J93" s="425" t="s">
        <v>7758</v>
      </c>
      <c r="K93" s="425" t="s">
        <v>2825</v>
      </c>
      <c r="L93" s="150"/>
      <c r="M93" s="150"/>
      <c r="N93" s="150"/>
      <c r="O93" s="150"/>
      <c r="P93" s="150"/>
      <c r="Q93" s="150"/>
      <c r="R93" s="150"/>
      <c r="S93" s="150"/>
      <c r="T93" s="150"/>
      <c r="U93" s="150"/>
      <c r="V93" s="150"/>
      <c r="W93" s="150"/>
      <c r="X93" s="150"/>
      <c r="Y93" s="150"/>
      <c r="Z93" s="150"/>
      <c r="AA93" s="150"/>
      <c r="AB93" s="150"/>
    </row>
    <row r="94" spans="1:28" ht="27.75" customHeight="1">
      <c r="A94" s="446" t="s">
        <v>3007</v>
      </c>
      <c r="B94" s="422">
        <v>50</v>
      </c>
      <c r="C94" s="473" t="s">
        <v>7759</v>
      </c>
      <c r="D94" s="474" t="s">
        <v>51</v>
      </c>
      <c r="E94" s="468"/>
      <c r="F94" s="468" t="s">
        <v>91</v>
      </c>
      <c r="G94" s="468" t="s">
        <v>7760</v>
      </c>
      <c r="H94" s="468">
        <v>2016</v>
      </c>
      <c r="I94" s="468" t="s">
        <v>7761</v>
      </c>
      <c r="J94" s="468" t="s">
        <v>7762</v>
      </c>
      <c r="K94" s="468" t="s">
        <v>7763</v>
      </c>
      <c r="L94" s="421"/>
      <c r="M94" s="421"/>
      <c r="N94" s="421"/>
      <c r="O94" s="421"/>
      <c r="P94" s="421"/>
      <c r="Q94" s="421"/>
      <c r="R94" s="421"/>
      <c r="S94" s="421"/>
      <c r="T94" s="421"/>
      <c r="U94" s="421"/>
      <c r="V94" s="421"/>
      <c r="W94" s="421"/>
      <c r="X94" s="421"/>
      <c r="Y94" s="421"/>
      <c r="Z94" s="421"/>
      <c r="AA94" s="421"/>
      <c r="AB94" s="421"/>
    </row>
    <row r="95" spans="1:28" ht="27.75" customHeight="1">
      <c r="A95" s="446" t="s">
        <v>3007</v>
      </c>
      <c r="B95" s="475"/>
      <c r="C95" s="476" t="s">
        <v>3265</v>
      </c>
      <c r="D95" s="477" t="s">
        <v>51</v>
      </c>
      <c r="E95" s="478"/>
      <c r="F95" s="479" t="s">
        <v>687</v>
      </c>
      <c r="G95" s="479" t="s">
        <v>7764</v>
      </c>
      <c r="H95" s="477">
        <v>2018</v>
      </c>
      <c r="I95" s="479" t="s">
        <v>6879</v>
      </c>
      <c r="J95" s="479" t="s">
        <v>7525</v>
      </c>
      <c r="K95" s="479" t="s">
        <v>7765</v>
      </c>
      <c r="L95" s="480"/>
      <c r="M95" s="480"/>
      <c r="N95" s="480"/>
      <c r="O95" s="480"/>
      <c r="P95" s="480"/>
      <c r="Q95" s="480"/>
      <c r="R95" s="480"/>
      <c r="S95" s="480"/>
      <c r="T95" s="480"/>
      <c r="U95" s="480"/>
      <c r="V95" s="480"/>
      <c r="W95" s="480"/>
      <c r="X95" s="480"/>
      <c r="Y95" s="480"/>
      <c r="Z95" s="480"/>
      <c r="AA95" s="480"/>
      <c r="AB95" s="480"/>
    </row>
    <row r="96" spans="1:28" ht="27.75" customHeight="1">
      <c r="A96" s="446" t="s">
        <v>3007</v>
      </c>
      <c r="B96" s="451">
        <v>51</v>
      </c>
      <c r="C96" s="481" t="s">
        <v>7766</v>
      </c>
      <c r="D96" s="431" t="s">
        <v>72</v>
      </c>
      <c r="E96" s="440"/>
      <c r="F96" s="440" t="s">
        <v>59</v>
      </c>
      <c r="G96" s="440">
        <v>9789588897981</v>
      </c>
      <c r="H96" s="440">
        <v>2016</v>
      </c>
      <c r="I96" s="440" t="s">
        <v>7767</v>
      </c>
      <c r="J96" s="440" t="s">
        <v>7768</v>
      </c>
      <c r="K96" s="440" t="s">
        <v>6083</v>
      </c>
      <c r="L96" s="150"/>
      <c r="M96" s="150"/>
      <c r="N96" s="150"/>
      <c r="O96" s="150"/>
      <c r="P96" s="150"/>
      <c r="Q96" s="150"/>
      <c r="R96" s="150"/>
      <c r="S96" s="150"/>
      <c r="T96" s="150"/>
      <c r="U96" s="150"/>
      <c r="V96" s="150"/>
      <c r="W96" s="150"/>
      <c r="X96" s="150"/>
      <c r="Y96" s="150"/>
      <c r="Z96" s="150"/>
      <c r="AA96" s="150"/>
      <c r="AB96" s="150"/>
    </row>
    <row r="97" spans="1:28" ht="27.75" customHeight="1">
      <c r="A97" s="446" t="s">
        <v>3007</v>
      </c>
      <c r="B97" s="422">
        <v>52</v>
      </c>
      <c r="C97" s="439" t="s">
        <v>7769</v>
      </c>
      <c r="D97" s="431" t="s">
        <v>51</v>
      </c>
      <c r="E97" s="440"/>
      <c r="F97" s="440" t="s">
        <v>124</v>
      </c>
      <c r="G97" s="440" t="s">
        <v>7770</v>
      </c>
      <c r="H97" s="440">
        <v>2014</v>
      </c>
      <c r="I97" s="440" t="s">
        <v>7771</v>
      </c>
      <c r="J97" s="440" t="s">
        <v>6094</v>
      </c>
      <c r="K97" s="440" t="s">
        <v>7772</v>
      </c>
      <c r="L97" s="150"/>
      <c r="M97" s="150"/>
      <c r="N97" s="150"/>
      <c r="O97" s="150"/>
      <c r="P97" s="150"/>
      <c r="Q97" s="150"/>
      <c r="R97" s="150"/>
      <c r="S97" s="150"/>
      <c r="T97" s="150"/>
      <c r="U97" s="150"/>
      <c r="V97" s="150"/>
      <c r="W97" s="150"/>
      <c r="X97" s="150"/>
      <c r="Y97" s="150"/>
      <c r="Z97" s="150"/>
      <c r="AA97" s="150"/>
      <c r="AB97" s="150"/>
    </row>
    <row r="98" spans="1:28" ht="27.75" customHeight="1">
      <c r="A98" s="446" t="s">
        <v>3007</v>
      </c>
      <c r="B98" s="422">
        <v>53</v>
      </c>
      <c r="C98" s="439" t="s">
        <v>7773</v>
      </c>
      <c r="D98" s="431" t="s">
        <v>72</v>
      </c>
      <c r="E98" s="440"/>
      <c r="F98" s="440" t="s">
        <v>65</v>
      </c>
      <c r="G98" s="440" t="s">
        <v>7774</v>
      </c>
      <c r="H98" s="440">
        <v>2013</v>
      </c>
      <c r="I98" s="440" t="s">
        <v>7775</v>
      </c>
      <c r="J98" s="440" t="s">
        <v>7726</v>
      </c>
      <c r="K98" s="440" t="s">
        <v>7776</v>
      </c>
      <c r="L98" s="150"/>
      <c r="M98" s="150"/>
      <c r="N98" s="150"/>
      <c r="O98" s="150"/>
      <c r="P98" s="150"/>
      <c r="Q98" s="150"/>
      <c r="R98" s="150"/>
      <c r="S98" s="150"/>
      <c r="T98" s="150"/>
      <c r="U98" s="150"/>
      <c r="V98" s="150"/>
      <c r="W98" s="150"/>
      <c r="X98" s="150"/>
      <c r="Y98" s="150"/>
      <c r="Z98" s="150"/>
      <c r="AA98" s="150"/>
      <c r="AB98" s="150"/>
    </row>
    <row r="99" spans="1:28" ht="27.75" customHeight="1">
      <c r="A99" s="446" t="s">
        <v>3007</v>
      </c>
      <c r="B99" s="422">
        <v>54</v>
      </c>
      <c r="C99" s="439" t="s">
        <v>7777</v>
      </c>
      <c r="D99" s="431" t="s">
        <v>72</v>
      </c>
      <c r="E99" s="440"/>
      <c r="F99" s="440" t="s">
        <v>102</v>
      </c>
      <c r="G99" s="440">
        <v>9781466642171</v>
      </c>
      <c r="H99" s="440">
        <v>2013</v>
      </c>
      <c r="I99" s="440" t="s">
        <v>6129</v>
      </c>
      <c r="J99" s="440" t="s">
        <v>7778</v>
      </c>
      <c r="K99" s="440" t="s">
        <v>6121</v>
      </c>
      <c r="L99" s="150"/>
      <c r="M99" s="150"/>
      <c r="N99" s="150"/>
      <c r="O99" s="150"/>
      <c r="P99" s="150"/>
      <c r="Q99" s="150"/>
      <c r="R99" s="150"/>
      <c r="S99" s="150"/>
      <c r="T99" s="150"/>
      <c r="U99" s="150"/>
      <c r="V99" s="150"/>
      <c r="W99" s="150"/>
      <c r="X99" s="150"/>
      <c r="Y99" s="150"/>
      <c r="Z99" s="150"/>
      <c r="AA99" s="150"/>
      <c r="AB99" s="150"/>
    </row>
    <row r="100" spans="1:28" ht="27.75" customHeight="1">
      <c r="A100" s="446" t="s">
        <v>3007</v>
      </c>
      <c r="B100" s="451">
        <v>55</v>
      </c>
      <c r="C100" s="439" t="s">
        <v>7779</v>
      </c>
      <c r="D100" s="431" t="s">
        <v>72</v>
      </c>
      <c r="E100" s="440"/>
      <c r="F100" s="440" t="s">
        <v>59</v>
      </c>
      <c r="G100" s="440" t="s">
        <v>7780</v>
      </c>
      <c r="H100" s="440">
        <v>2013</v>
      </c>
      <c r="I100" s="440" t="s">
        <v>7781</v>
      </c>
      <c r="J100" s="440" t="s">
        <v>7782</v>
      </c>
      <c r="K100" s="440" t="s">
        <v>7783</v>
      </c>
      <c r="L100" s="150"/>
      <c r="M100" s="150"/>
      <c r="N100" s="150"/>
      <c r="O100" s="150"/>
      <c r="P100" s="150"/>
      <c r="Q100" s="150"/>
      <c r="R100" s="150"/>
      <c r="S100" s="150"/>
      <c r="T100" s="150"/>
      <c r="U100" s="150"/>
      <c r="V100" s="150"/>
      <c r="W100" s="150"/>
      <c r="X100" s="150"/>
      <c r="Y100" s="150"/>
      <c r="Z100" s="150"/>
      <c r="AA100" s="150"/>
      <c r="AB100" s="150"/>
    </row>
    <row r="101" spans="1:28" ht="27.75" customHeight="1">
      <c r="A101" s="446" t="s">
        <v>3007</v>
      </c>
      <c r="B101" s="422">
        <v>56</v>
      </c>
      <c r="C101" s="439" t="s">
        <v>7784</v>
      </c>
      <c r="D101" s="431" t="s">
        <v>72</v>
      </c>
      <c r="E101" s="440"/>
      <c r="F101" s="440" t="s">
        <v>124</v>
      </c>
      <c r="G101" s="440" t="s">
        <v>7785</v>
      </c>
      <c r="H101" s="440">
        <v>2013</v>
      </c>
      <c r="I101" s="440" t="s">
        <v>7786</v>
      </c>
      <c r="J101" s="440" t="s">
        <v>7787</v>
      </c>
      <c r="K101" s="440" t="s">
        <v>3293</v>
      </c>
      <c r="L101" s="150"/>
      <c r="M101" s="150"/>
      <c r="N101" s="150"/>
      <c r="O101" s="150"/>
      <c r="P101" s="150"/>
      <c r="Q101" s="150"/>
      <c r="R101" s="150"/>
      <c r="S101" s="150"/>
      <c r="T101" s="150"/>
      <c r="U101" s="150"/>
      <c r="V101" s="150"/>
      <c r="W101" s="150"/>
      <c r="X101" s="150"/>
      <c r="Y101" s="150"/>
      <c r="Z101" s="150"/>
      <c r="AA101" s="150"/>
      <c r="AB101" s="150"/>
    </row>
    <row r="102" spans="1:28" ht="27.75" customHeight="1">
      <c r="A102" s="446" t="s">
        <v>3558</v>
      </c>
      <c r="B102" s="416">
        <v>57</v>
      </c>
      <c r="C102" s="473" t="s">
        <v>7788</v>
      </c>
      <c r="D102" s="474" t="s">
        <v>72</v>
      </c>
      <c r="E102" s="468"/>
      <c r="F102" s="468" t="s">
        <v>97</v>
      </c>
      <c r="G102" s="468" t="s">
        <v>7611</v>
      </c>
      <c r="H102" s="468">
        <v>2021</v>
      </c>
      <c r="I102" s="468" t="s">
        <v>6879</v>
      </c>
      <c r="J102" s="468" t="s">
        <v>5980</v>
      </c>
      <c r="K102" s="468" t="s">
        <v>7789</v>
      </c>
      <c r="L102" s="421"/>
      <c r="M102" s="421"/>
      <c r="N102" s="421"/>
      <c r="O102" s="421"/>
      <c r="P102" s="421"/>
      <c r="Q102" s="421"/>
      <c r="R102" s="421"/>
      <c r="S102" s="421"/>
      <c r="T102" s="421"/>
      <c r="U102" s="421"/>
      <c r="V102" s="421"/>
      <c r="W102" s="421"/>
      <c r="X102" s="421"/>
      <c r="Y102" s="421"/>
      <c r="Z102" s="421"/>
      <c r="AA102" s="421"/>
      <c r="AB102" s="421"/>
    </row>
    <row r="103" spans="1:28" ht="27.75" customHeight="1">
      <c r="A103" s="446" t="s">
        <v>3558</v>
      </c>
      <c r="B103" s="422"/>
      <c r="C103" s="482" t="s">
        <v>7790</v>
      </c>
      <c r="D103" s="431" t="s">
        <v>72</v>
      </c>
      <c r="E103" s="440"/>
      <c r="F103" s="431" t="s">
        <v>59</v>
      </c>
      <c r="G103" s="483" t="s">
        <v>7791</v>
      </c>
      <c r="H103" s="431">
        <v>2020</v>
      </c>
      <c r="I103" s="483" t="s">
        <v>7792</v>
      </c>
      <c r="J103" s="483" t="s">
        <v>7793</v>
      </c>
      <c r="K103" s="483" t="s">
        <v>7794</v>
      </c>
      <c r="L103" s="435"/>
      <c r="M103" s="435"/>
      <c r="N103" s="435"/>
      <c r="O103" s="435"/>
      <c r="P103" s="435"/>
      <c r="Q103" s="435"/>
      <c r="R103" s="435"/>
      <c r="S103" s="435"/>
      <c r="T103" s="435"/>
      <c r="U103" s="435"/>
      <c r="V103" s="435"/>
      <c r="W103" s="435"/>
      <c r="X103" s="435"/>
      <c r="Y103" s="435"/>
      <c r="Z103" s="435"/>
      <c r="AA103" s="435"/>
      <c r="AB103" s="435"/>
    </row>
    <row r="104" spans="1:28" ht="27.75" customHeight="1">
      <c r="A104" s="446" t="s">
        <v>3558</v>
      </c>
      <c r="B104" s="422">
        <v>58</v>
      </c>
      <c r="C104" s="484" t="s">
        <v>7795</v>
      </c>
      <c r="D104" s="485" t="s">
        <v>51</v>
      </c>
      <c r="E104" s="486"/>
      <c r="F104" s="486" t="s">
        <v>1759</v>
      </c>
      <c r="G104" s="486"/>
      <c r="H104" s="486">
        <v>2017</v>
      </c>
      <c r="I104" s="486" t="s">
        <v>6140</v>
      </c>
      <c r="J104" s="486" t="s">
        <v>5980</v>
      </c>
      <c r="K104" s="486" t="s">
        <v>7796</v>
      </c>
      <c r="L104" s="487"/>
      <c r="M104" s="487"/>
      <c r="N104" s="487"/>
      <c r="O104" s="487"/>
      <c r="P104" s="487"/>
      <c r="Q104" s="487"/>
      <c r="R104" s="487"/>
      <c r="S104" s="487"/>
      <c r="T104" s="487"/>
      <c r="U104" s="487"/>
      <c r="V104" s="487"/>
      <c r="W104" s="487"/>
      <c r="X104" s="487"/>
      <c r="Y104" s="487"/>
      <c r="Z104" s="487"/>
      <c r="AA104" s="487"/>
      <c r="AB104" s="487"/>
    </row>
    <row r="105" spans="1:28" ht="27.75" customHeight="1">
      <c r="A105" s="446" t="s">
        <v>3558</v>
      </c>
      <c r="B105" s="451">
        <v>59</v>
      </c>
      <c r="C105" s="433" t="s">
        <v>7797</v>
      </c>
      <c r="D105" s="426" t="s">
        <v>51</v>
      </c>
      <c r="E105" s="425"/>
      <c r="F105" s="426" t="s">
        <v>91</v>
      </c>
      <c r="G105" s="434" t="s">
        <v>7798</v>
      </c>
      <c r="H105" s="441">
        <v>2011</v>
      </c>
      <c r="I105" s="434" t="s">
        <v>7799</v>
      </c>
      <c r="J105" s="434" t="s">
        <v>7800</v>
      </c>
      <c r="K105" s="434" t="s">
        <v>7801</v>
      </c>
      <c r="L105" s="150"/>
      <c r="M105" s="150"/>
      <c r="N105" s="150"/>
      <c r="O105" s="150"/>
      <c r="P105" s="150"/>
      <c r="Q105" s="150"/>
      <c r="R105" s="150"/>
      <c r="S105" s="150"/>
      <c r="T105" s="150"/>
      <c r="U105" s="150"/>
      <c r="V105" s="150"/>
      <c r="W105" s="150"/>
      <c r="X105" s="150"/>
      <c r="Y105" s="150"/>
      <c r="Z105" s="150"/>
      <c r="AA105" s="150"/>
      <c r="AB105" s="150"/>
    </row>
    <row r="106" spans="1:28" ht="27.75" customHeight="1">
      <c r="A106" s="446" t="s">
        <v>3558</v>
      </c>
      <c r="B106" s="422"/>
      <c r="C106" s="69" t="s">
        <v>7802</v>
      </c>
      <c r="D106" s="53" t="s">
        <v>35</v>
      </c>
      <c r="E106" s="425"/>
      <c r="F106" s="16" t="s">
        <v>22</v>
      </c>
      <c r="G106" s="16" t="s">
        <v>7803</v>
      </c>
      <c r="H106" s="427">
        <v>2020</v>
      </c>
      <c r="I106" s="16" t="s">
        <v>7804</v>
      </c>
      <c r="J106" s="488" t="s">
        <v>5980</v>
      </c>
      <c r="K106" s="16" t="s">
        <v>7805</v>
      </c>
      <c r="L106" s="150"/>
      <c r="M106" s="150"/>
      <c r="N106" s="150"/>
      <c r="O106" s="150"/>
      <c r="P106" s="150"/>
      <c r="Q106" s="150"/>
      <c r="R106" s="150"/>
      <c r="S106" s="150"/>
      <c r="T106" s="150"/>
      <c r="U106" s="150"/>
      <c r="V106" s="150"/>
      <c r="W106" s="150"/>
      <c r="X106" s="150"/>
      <c r="Y106" s="150"/>
      <c r="Z106" s="150"/>
      <c r="AA106" s="150"/>
      <c r="AB106" s="150"/>
    </row>
    <row r="107" spans="1:28" ht="27.75" customHeight="1">
      <c r="A107" s="446" t="s">
        <v>3558</v>
      </c>
      <c r="B107" s="422"/>
      <c r="C107" s="52" t="s">
        <v>7806</v>
      </c>
      <c r="D107" s="53" t="s">
        <v>58</v>
      </c>
      <c r="E107" s="425"/>
      <c r="F107" s="16" t="s">
        <v>124</v>
      </c>
      <c r="G107" s="16" t="s">
        <v>7807</v>
      </c>
      <c r="H107" s="427">
        <v>2016</v>
      </c>
      <c r="I107" s="16" t="s">
        <v>1575</v>
      </c>
      <c r="J107" s="488" t="s">
        <v>7726</v>
      </c>
      <c r="K107" s="16" t="s">
        <v>3790</v>
      </c>
      <c r="L107" s="150"/>
      <c r="M107" s="150"/>
      <c r="N107" s="150"/>
      <c r="O107" s="150"/>
      <c r="P107" s="150"/>
      <c r="Q107" s="150"/>
      <c r="R107" s="150"/>
      <c r="S107" s="150"/>
      <c r="T107" s="150"/>
      <c r="U107" s="150"/>
      <c r="V107" s="150"/>
      <c r="W107" s="150"/>
      <c r="X107" s="150"/>
      <c r="Y107" s="150"/>
      <c r="Z107" s="150"/>
      <c r="AA107" s="150"/>
      <c r="AB107" s="150"/>
    </row>
    <row r="108" spans="1:28" ht="27.75" customHeight="1">
      <c r="A108" s="446" t="s">
        <v>3558</v>
      </c>
      <c r="B108" s="422"/>
      <c r="C108" s="52" t="s">
        <v>7808</v>
      </c>
      <c r="D108" s="53" t="s">
        <v>72</v>
      </c>
      <c r="E108" s="425"/>
      <c r="F108" s="426" t="s">
        <v>91</v>
      </c>
      <c r="G108" s="16" t="s">
        <v>7809</v>
      </c>
      <c r="H108" s="427">
        <v>2017</v>
      </c>
      <c r="I108" s="16" t="s">
        <v>336</v>
      </c>
      <c r="J108" s="488" t="s">
        <v>5980</v>
      </c>
      <c r="K108" s="16" t="s">
        <v>3826</v>
      </c>
      <c r="L108" s="150"/>
      <c r="M108" s="150"/>
      <c r="N108" s="150"/>
      <c r="O108" s="150"/>
      <c r="P108" s="150"/>
      <c r="Q108" s="150"/>
      <c r="R108" s="150"/>
      <c r="S108" s="150"/>
      <c r="T108" s="150"/>
      <c r="U108" s="150"/>
      <c r="V108" s="150"/>
      <c r="W108" s="150"/>
      <c r="X108" s="150"/>
      <c r="Y108" s="150"/>
      <c r="Z108" s="150"/>
      <c r="AA108" s="150"/>
      <c r="AB108" s="150"/>
    </row>
    <row r="109" spans="1:28" ht="27.75" customHeight="1">
      <c r="A109" s="446" t="s">
        <v>3558</v>
      </c>
      <c r="B109" s="422"/>
      <c r="C109" s="52" t="s">
        <v>7810</v>
      </c>
      <c r="D109" s="53" t="s">
        <v>72</v>
      </c>
      <c r="E109" s="425"/>
      <c r="F109" s="16" t="s">
        <v>65</v>
      </c>
      <c r="G109" s="46" t="s">
        <v>7811</v>
      </c>
      <c r="H109" s="427">
        <v>2019</v>
      </c>
      <c r="I109" s="16" t="s">
        <v>7812</v>
      </c>
      <c r="J109" s="489" t="s">
        <v>7813</v>
      </c>
      <c r="K109" s="16" t="s">
        <v>7814</v>
      </c>
      <c r="L109" s="150"/>
      <c r="M109" s="150"/>
      <c r="N109" s="150"/>
      <c r="O109" s="150"/>
      <c r="P109" s="150"/>
      <c r="Q109" s="150"/>
      <c r="R109" s="150"/>
      <c r="S109" s="150"/>
      <c r="T109" s="150"/>
      <c r="U109" s="150"/>
      <c r="V109" s="150"/>
      <c r="W109" s="150"/>
      <c r="X109" s="150"/>
      <c r="Y109" s="150"/>
      <c r="Z109" s="150"/>
      <c r="AA109" s="150"/>
      <c r="AB109" s="150"/>
    </row>
    <row r="110" spans="1:28" ht="27.75" customHeight="1">
      <c r="A110" s="446" t="s">
        <v>3558</v>
      </c>
      <c r="B110" s="422"/>
      <c r="C110" s="433" t="s">
        <v>7815</v>
      </c>
      <c r="D110" s="424" t="s">
        <v>72</v>
      </c>
      <c r="E110" s="425"/>
      <c r="F110" s="154" t="s">
        <v>2714</v>
      </c>
      <c r="G110" s="488" t="s">
        <v>7816</v>
      </c>
      <c r="H110" s="154">
        <v>2019</v>
      </c>
      <c r="I110" s="490" t="s">
        <v>7817</v>
      </c>
      <c r="J110" s="488" t="s">
        <v>7818</v>
      </c>
      <c r="K110" s="154" t="s">
        <v>7819</v>
      </c>
      <c r="L110" s="150"/>
      <c r="M110" s="150"/>
      <c r="N110" s="150"/>
      <c r="O110" s="150"/>
      <c r="P110" s="150"/>
      <c r="Q110" s="150"/>
      <c r="R110" s="150"/>
      <c r="S110" s="150"/>
      <c r="T110" s="150"/>
      <c r="U110" s="150"/>
      <c r="V110" s="150"/>
      <c r="W110" s="150"/>
      <c r="X110" s="150"/>
      <c r="Y110" s="150"/>
      <c r="Z110" s="150"/>
      <c r="AA110" s="150"/>
      <c r="AB110" s="150"/>
    </row>
    <row r="111" spans="1:28" ht="27.75" customHeight="1">
      <c r="A111" s="446" t="s">
        <v>3558</v>
      </c>
      <c r="B111" s="422"/>
      <c r="C111" s="433" t="s">
        <v>7820</v>
      </c>
      <c r="D111" s="424" t="s">
        <v>72</v>
      </c>
      <c r="E111" s="425"/>
      <c r="F111" s="46" t="s">
        <v>237</v>
      </c>
      <c r="G111" s="489" t="s">
        <v>7821</v>
      </c>
      <c r="H111" s="46">
        <v>2019</v>
      </c>
      <c r="I111" s="46" t="s">
        <v>7822</v>
      </c>
      <c r="J111" s="488" t="s">
        <v>5980</v>
      </c>
      <c r="K111" s="46" t="s">
        <v>7823</v>
      </c>
      <c r="L111" s="150"/>
      <c r="M111" s="150"/>
      <c r="N111" s="150"/>
      <c r="O111" s="150"/>
      <c r="P111" s="150"/>
      <c r="Q111" s="150"/>
      <c r="R111" s="150"/>
      <c r="S111" s="150"/>
      <c r="T111" s="150"/>
      <c r="U111" s="150"/>
      <c r="V111" s="150"/>
      <c r="W111" s="150"/>
      <c r="X111" s="150"/>
      <c r="Y111" s="150"/>
      <c r="Z111" s="150"/>
      <c r="AA111" s="150"/>
      <c r="AB111" s="150"/>
    </row>
    <row r="112" spans="1:28" ht="27.75" customHeight="1">
      <c r="A112" s="446" t="s">
        <v>3977</v>
      </c>
      <c r="B112" s="416">
        <v>60</v>
      </c>
      <c r="C112" s="473" t="s">
        <v>7733</v>
      </c>
      <c r="D112" s="474" t="s">
        <v>7528</v>
      </c>
      <c r="E112" s="468"/>
      <c r="F112" s="468" t="s">
        <v>59</v>
      </c>
      <c r="G112" s="468" t="s">
        <v>6238</v>
      </c>
      <c r="H112" s="468">
        <v>2015</v>
      </c>
      <c r="I112" s="468" t="s">
        <v>6032</v>
      </c>
      <c r="J112" s="468" t="s">
        <v>7824</v>
      </c>
      <c r="K112" s="468" t="s">
        <v>2448</v>
      </c>
      <c r="L112" s="421"/>
      <c r="M112" s="421"/>
      <c r="N112" s="421"/>
      <c r="O112" s="421"/>
      <c r="P112" s="421"/>
      <c r="Q112" s="421"/>
      <c r="R112" s="421"/>
      <c r="S112" s="421"/>
      <c r="T112" s="421"/>
      <c r="U112" s="421"/>
      <c r="V112" s="421"/>
      <c r="W112" s="421"/>
      <c r="X112" s="421"/>
      <c r="Y112" s="421"/>
      <c r="Z112" s="421"/>
      <c r="AA112" s="421"/>
      <c r="AB112" s="421"/>
    </row>
    <row r="113" spans="1:28" ht="27.75" customHeight="1">
      <c r="A113" s="446" t="s">
        <v>3977</v>
      </c>
      <c r="B113" s="451">
        <v>61</v>
      </c>
      <c r="C113" s="439" t="s">
        <v>7825</v>
      </c>
      <c r="D113" s="431" t="s">
        <v>7528</v>
      </c>
      <c r="E113" s="440"/>
      <c r="F113" s="440" t="s">
        <v>59</v>
      </c>
      <c r="G113" s="440" t="s">
        <v>6238</v>
      </c>
      <c r="H113" s="440">
        <v>2015</v>
      </c>
      <c r="I113" s="440" t="s">
        <v>6032</v>
      </c>
      <c r="J113" s="440" t="s">
        <v>7824</v>
      </c>
      <c r="K113" s="440" t="s">
        <v>2448</v>
      </c>
      <c r="L113" s="150"/>
      <c r="M113" s="150"/>
      <c r="N113" s="150"/>
      <c r="O113" s="150"/>
      <c r="P113" s="150"/>
      <c r="Q113" s="150"/>
      <c r="R113" s="150"/>
      <c r="S113" s="150"/>
      <c r="T113" s="150"/>
      <c r="U113" s="150"/>
      <c r="V113" s="150"/>
      <c r="W113" s="150"/>
      <c r="X113" s="150"/>
      <c r="Y113" s="150"/>
      <c r="Z113" s="150"/>
      <c r="AA113" s="150"/>
      <c r="AB113" s="150"/>
    </row>
    <row r="114" spans="1:28" ht="27.75" customHeight="1">
      <c r="A114" s="446" t="s">
        <v>3977</v>
      </c>
      <c r="B114" s="491"/>
      <c r="C114" s="492" t="s">
        <v>303</v>
      </c>
      <c r="D114" s="493" t="s">
        <v>7528</v>
      </c>
      <c r="E114" s="494"/>
      <c r="F114" s="494" t="s">
        <v>91</v>
      </c>
      <c r="G114" s="494"/>
      <c r="H114" s="493">
        <v>2018</v>
      </c>
      <c r="I114" s="494" t="s">
        <v>7572</v>
      </c>
      <c r="J114" s="494" t="s">
        <v>5980</v>
      </c>
      <c r="K114" s="494"/>
      <c r="L114" s="495"/>
      <c r="M114" s="495"/>
      <c r="N114" s="495"/>
      <c r="O114" s="495"/>
      <c r="P114" s="495"/>
      <c r="Q114" s="495"/>
      <c r="R114" s="495"/>
      <c r="S114" s="495"/>
      <c r="T114" s="495"/>
      <c r="U114" s="495"/>
      <c r="V114" s="495"/>
      <c r="W114" s="495"/>
      <c r="X114" s="495"/>
      <c r="Y114" s="495"/>
      <c r="Z114" s="495"/>
      <c r="AA114" s="495"/>
      <c r="AB114" s="495"/>
    </row>
    <row r="115" spans="1:28" ht="27.75" customHeight="1">
      <c r="A115" s="446" t="s">
        <v>3977</v>
      </c>
      <c r="B115" s="491"/>
      <c r="C115" s="492" t="s">
        <v>7566</v>
      </c>
      <c r="D115" s="493" t="s">
        <v>7528</v>
      </c>
      <c r="E115" s="494"/>
      <c r="F115" s="494" t="s">
        <v>91</v>
      </c>
      <c r="G115" s="494"/>
      <c r="H115" s="493">
        <v>2018</v>
      </c>
      <c r="I115" s="494" t="s">
        <v>7190</v>
      </c>
      <c r="J115" s="494" t="s">
        <v>7565</v>
      </c>
      <c r="K115" s="494"/>
      <c r="L115" s="495"/>
      <c r="M115" s="495"/>
      <c r="N115" s="495"/>
      <c r="O115" s="495"/>
      <c r="P115" s="495"/>
      <c r="Q115" s="495"/>
      <c r="R115" s="495"/>
      <c r="S115" s="495"/>
      <c r="T115" s="495"/>
      <c r="U115" s="495"/>
      <c r="V115" s="495"/>
      <c r="W115" s="495"/>
      <c r="X115" s="495"/>
      <c r="Y115" s="495"/>
      <c r="Z115" s="495"/>
      <c r="AA115" s="495"/>
      <c r="AB115" s="495"/>
    </row>
    <row r="116" spans="1:28" ht="27.75" customHeight="1">
      <c r="A116" s="446" t="s">
        <v>3977</v>
      </c>
      <c r="B116" s="422"/>
      <c r="C116" s="437" t="s">
        <v>7546</v>
      </c>
      <c r="D116" s="426" t="s">
        <v>35</v>
      </c>
      <c r="E116" s="425"/>
      <c r="F116" s="426" t="s">
        <v>102</v>
      </c>
      <c r="G116" s="436" t="s">
        <v>7547</v>
      </c>
      <c r="H116" s="426">
        <v>2020</v>
      </c>
      <c r="I116" s="436" t="s">
        <v>7543</v>
      </c>
      <c r="J116" s="436" t="s">
        <v>7544</v>
      </c>
      <c r="K116" s="436" t="s">
        <v>7548</v>
      </c>
      <c r="L116" s="150"/>
      <c r="M116" s="150"/>
      <c r="N116" s="150"/>
      <c r="O116" s="150"/>
      <c r="P116" s="150"/>
      <c r="Q116" s="150"/>
      <c r="R116" s="150"/>
      <c r="S116" s="150"/>
      <c r="T116" s="150"/>
      <c r="U116" s="150"/>
      <c r="V116" s="150"/>
      <c r="W116" s="150"/>
      <c r="X116" s="150"/>
      <c r="Y116" s="150"/>
      <c r="Z116" s="150"/>
      <c r="AA116" s="150"/>
      <c r="AB116" s="150"/>
    </row>
    <row r="117" spans="1:28" ht="27.75" customHeight="1">
      <c r="A117" s="446" t="s">
        <v>4572</v>
      </c>
      <c r="B117" s="416">
        <v>62</v>
      </c>
      <c r="C117" s="447" t="s">
        <v>7826</v>
      </c>
      <c r="D117" s="418" t="s">
        <v>72</v>
      </c>
      <c r="E117" s="419"/>
      <c r="F117" s="419" t="s">
        <v>124</v>
      </c>
      <c r="G117" s="419" t="s">
        <v>1274</v>
      </c>
      <c r="H117" s="419">
        <v>2013</v>
      </c>
      <c r="I117" s="419" t="s">
        <v>2692</v>
      </c>
      <c r="J117" s="419" t="s">
        <v>7827</v>
      </c>
      <c r="K117" s="419" t="s">
        <v>7828</v>
      </c>
      <c r="L117" s="421"/>
      <c r="M117" s="421"/>
      <c r="N117" s="421"/>
      <c r="O117" s="421"/>
      <c r="P117" s="421"/>
      <c r="Q117" s="421"/>
      <c r="R117" s="421"/>
      <c r="S117" s="421"/>
      <c r="T117" s="421"/>
      <c r="U117" s="421"/>
      <c r="V117" s="421"/>
      <c r="W117" s="421"/>
      <c r="X117" s="421"/>
      <c r="Y117" s="421"/>
      <c r="Z117" s="421"/>
      <c r="AA117" s="421"/>
      <c r="AB117" s="421"/>
    </row>
    <row r="118" spans="1:28" ht="27.75" customHeight="1">
      <c r="A118" s="446" t="s">
        <v>4572</v>
      </c>
      <c r="B118" s="422">
        <v>63</v>
      </c>
      <c r="C118" s="438" t="s">
        <v>7829</v>
      </c>
      <c r="D118" s="426" t="s">
        <v>7528</v>
      </c>
      <c r="E118" s="425"/>
      <c r="F118" s="425" t="s">
        <v>59</v>
      </c>
      <c r="G118" s="425" t="s">
        <v>7830</v>
      </c>
      <c r="H118" s="425">
        <v>2018</v>
      </c>
      <c r="I118" s="425" t="s">
        <v>7831</v>
      </c>
      <c r="J118" s="425" t="s">
        <v>7832</v>
      </c>
      <c r="K118" s="425" t="s">
        <v>7833</v>
      </c>
      <c r="L118" s="150"/>
      <c r="M118" s="150"/>
      <c r="N118" s="150"/>
      <c r="O118" s="150"/>
      <c r="P118" s="150"/>
      <c r="Q118" s="150"/>
      <c r="R118" s="150"/>
      <c r="S118" s="150"/>
      <c r="T118" s="150"/>
      <c r="U118" s="150"/>
      <c r="V118" s="150"/>
      <c r="W118" s="150"/>
      <c r="X118" s="150"/>
      <c r="Y118" s="150"/>
      <c r="Z118" s="150"/>
      <c r="AA118" s="150"/>
      <c r="AB118" s="150"/>
    </row>
    <row r="119" spans="1:28" ht="27.75" customHeight="1">
      <c r="A119" s="446" t="s">
        <v>4572</v>
      </c>
      <c r="B119" s="422">
        <v>64</v>
      </c>
      <c r="C119" s="438" t="s">
        <v>7834</v>
      </c>
      <c r="D119" s="426" t="s">
        <v>7528</v>
      </c>
      <c r="E119" s="425"/>
      <c r="F119" s="425" t="s">
        <v>59</v>
      </c>
      <c r="G119" s="425" t="s">
        <v>7835</v>
      </c>
      <c r="H119" s="425">
        <v>2018</v>
      </c>
      <c r="I119" s="425" t="s">
        <v>7836</v>
      </c>
      <c r="J119" s="425" t="s">
        <v>7837</v>
      </c>
      <c r="K119" s="425" t="s">
        <v>7838</v>
      </c>
      <c r="L119" s="150"/>
      <c r="M119" s="150"/>
      <c r="N119" s="150"/>
      <c r="O119" s="150"/>
      <c r="P119" s="150"/>
      <c r="Q119" s="150"/>
      <c r="R119" s="150"/>
      <c r="S119" s="150"/>
      <c r="T119" s="150"/>
      <c r="U119" s="150"/>
      <c r="V119" s="150"/>
      <c r="W119" s="150"/>
      <c r="X119" s="150"/>
      <c r="Y119" s="150"/>
      <c r="Z119" s="150"/>
      <c r="AA119" s="150"/>
      <c r="AB119" s="150"/>
    </row>
    <row r="120" spans="1:28" ht="27.75" customHeight="1">
      <c r="A120" s="446" t="s">
        <v>4572</v>
      </c>
      <c r="B120" s="451">
        <v>65</v>
      </c>
      <c r="C120" s="438" t="s">
        <v>7839</v>
      </c>
      <c r="D120" s="426" t="s">
        <v>7528</v>
      </c>
      <c r="E120" s="425"/>
      <c r="F120" s="425" t="s">
        <v>59</v>
      </c>
      <c r="G120" s="425" t="s">
        <v>7835</v>
      </c>
      <c r="H120" s="425">
        <v>2018</v>
      </c>
      <c r="I120" s="425" t="s">
        <v>7836</v>
      </c>
      <c r="J120" s="425" t="s">
        <v>7837</v>
      </c>
      <c r="K120" s="425" t="s">
        <v>7840</v>
      </c>
      <c r="L120" s="150"/>
      <c r="M120" s="150"/>
      <c r="N120" s="150"/>
      <c r="O120" s="150"/>
      <c r="P120" s="150"/>
      <c r="Q120" s="150"/>
      <c r="R120" s="150"/>
      <c r="S120" s="150"/>
      <c r="T120" s="150"/>
      <c r="U120" s="150"/>
      <c r="V120" s="150"/>
      <c r="W120" s="150"/>
      <c r="X120" s="150"/>
      <c r="Y120" s="150"/>
      <c r="Z120" s="150"/>
      <c r="AA120" s="150"/>
      <c r="AB120" s="150"/>
    </row>
    <row r="121" spans="1:28" ht="27.75" customHeight="1">
      <c r="A121" s="446" t="s">
        <v>4572</v>
      </c>
      <c r="B121" s="422">
        <v>66</v>
      </c>
      <c r="C121" s="438" t="s">
        <v>7841</v>
      </c>
      <c r="D121" s="426" t="s">
        <v>7528</v>
      </c>
      <c r="E121" s="425"/>
      <c r="F121" s="425" t="s">
        <v>124</v>
      </c>
      <c r="G121" s="425" t="s">
        <v>7842</v>
      </c>
      <c r="H121" s="425">
        <v>2015</v>
      </c>
      <c r="I121" s="425" t="s">
        <v>7843</v>
      </c>
      <c r="J121" s="425" t="s">
        <v>7844</v>
      </c>
      <c r="K121" s="425" t="s">
        <v>7845</v>
      </c>
      <c r="L121" s="150"/>
      <c r="M121" s="150"/>
      <c r="N121" s="150"/>
      <c r="O121" s="150"/>
      <c r="P121" s="150"/>
      <c r="Q121" s="150"/>
      <c r="R121" s="150"/>
      <c r="S121" s="150"/>
      <c r="T121" s="150"/>
      <c r="U121" s="150"/>
      <c r="V121" s="150"/>
      <c r="W121" s="150"/>
      <c r="X121" s="150"/>
      <c r="Y121" s="150"/>
      <c r="Z121" s="150"/>
      <c r="AA121" s="150"/>
      <c r="AB121" s="150"/>
    </row>
    <row r="122" spans="1:28" ht="27.75" customHeight="1">
      <c r="A122" s="446" t="s">
        <v>4572</v>
      </c>
      <c r="B122" s="422">
        <v>67</v>
      </c>
      <c r="C122" s="438" t="s">
        <v>7846</v>
      </c>
      <c r="D122" s="426" t="s">
        <v>72</v>
      </c>
      <c r="E122" s="425"/>
      <c r="F122" s="425" t="s">
        <v>59</v>
      </c>
      <c r="G122" s="425" t="s">
        <v>7847</v>
      </c>
      <c r="H122" s="425">
        <v>2015</v>
      </c>
      <c r="I122" s="425" t="s">
        <v>7848</v>
      </c>
      <c r="J122" s="425" t="s">
        <v>7849</v>
      </c>
      <c r="K122" s="425" t="s">
        <v>7850</v>
      </c>
      <c r="L122" s="150"/>
      <c r="M122" s="150"/>
      <c r="N122" s="150"/>
      <c r="O122" s="150"/>
      <c r="P122" s="150"/>
      <c r="Q122" s="150"/>
      <c r="R122" s="150"/>
      <c r="S122" s="150"/>
      <c r="T122" s="150"/>
      <c r="U122" s="150"/>
      <c r="V122" s="150"/>
      <c r="W122" s="150"/>
      <c r="X122" s="150"/>
      <c r="Y122" s="150"/>
      <c r="Z122" s="150"/>
      <c r="AA122" s="150"/>
      <c r="AB122" s="150"/>
    </row>
    <row r="123" spans="1:28" ht="27.75" customHeight="1">
      <c r="A123" s="446" t="s">
        <v>4572</v>
      </c>
      <c r="B123" s="422">
        <v>68</v>
      </c>
      <c r="C123" s="438" t="s">
        <v>7851</v>
      </c>
      <c r="D123" s="426" t="s">
        <v>7528</v>
      </c>
      <c r="E123" s="425"/>
      <c r="F123" s="425" t="s">
        <v>59</v>
      </c>
      <c r="G123" s="425" t="s">
        <v>7852</v>
      </c>
      <c r="H123" s="425">
        <v>2014</v>
      </c>
      <c r="I123" s="425" t="s">
        <v>7853</v>
      </c>
      <c r="J123" s="425" t="s">
        <v>7854</v>
      </c>
      <c r="K123" s="425" t="s">
        <v>7855</v>
      </c>
      <c r="L123" s="150"/>
      <c r="M123" s="150"/>
      <c r="N123" s="150"/>
      <c r="O123" s="150"/>
      <c r="P123" s="150"/>
      <c r="Q123" s="150"/>
      <c r="R123" s="150"/>
      <c r="S123" s="150"/>
      <c r="T123" s="150"/>
      <c r="U123" s="150"/>
      <c r="V123" s="150"/>
      <c r="W123" s="150"/>
      <c r="X123" s="150"/>
      <c r="Y123" s="150"/>
      <c r="Z123" s="150"/>
      <c r="AA123" s="150"/>
      <c r="AB123" s="150"/>
    </row>
    <row r="124" spans="1:28" ht="27.75" customHeight="1">
      <c r="A124" s="446" t="s">
        <v>4572</v>
      </c>
      <c r="B124" s="451">
        <v>69</v>
      </c>
      <c r="C124" s="438" t="s">
        <v>7856</v>
      </c>
      <c r="D124" s="426" t="s">
        <v>51</v>
      </c>
      <c r="E124" s="425"/>
      <c r="F124" s="426" t="s">
        <v>75</v>
      </c>
      <c r="G124" s="425" t="s">
        <v>7857</v>
      </c>
      <c r="H124" s="425">
        <v>2014</v>
      </c>
      <c r="I124" s="425" t="s">
        <v>7858</v>
      </c>
      <c r="J124" s="425" t="s">
        <v>7718</v>
      </c>
      <c r="K124" s="425" t="s">
        <v>7859</v>
      </c>
      <c r="L124" s="150"/>
      <c r="M124" s="150"/>
      <c r="N124" s="150"/>
      <c r="O124" s="150"/>
      <c r="P124" s="150"/>
      <c r="Q124" s="150"/>
      <c r="R124" s="150"/>
      <c r="S124" s="150"/>
      <c r="T124" s="150"/>
      <c r="U124" s="150"/>
      <c r="V124" s="150"/>
      <c r="W124" s="150"/>
      <c r="X124" s="150"/>
      <c r="Y124" s="150"/>
      <c r="Z124" s="150"/>
      <c r="AA124" s="150"/>
      <c r="AB124" s="150"/>
    </row>
    <row r="125" spans="1:28" ht="27.75" customHeight="1">
      <c r="A125" s="446" t="s">
        <v>4572</v>
      </c>
      <c r="B125" s="422">
        <v>70</v>
      </c>
      <c r="C125" s="438" t="s">
        <v>7860</v>
      </c>
      <c r="D125" s="426" t="s">
        <v>35</v>
      </c>
      <c r="E125" s="425"/>
      <c r="F125" s="426" t="s">
        <v>75</v>
      </c>
      <c r="G125" s="425" t="s">
        <v>6127</v>
      </c>
      <c r="H125" s="425">
        <v>2013</v>
      </c>
      <c r="I125" s="425" t="s">
        <v>7861</v>
      </c>
      <c r="J125" s="425" t="s">
        <v>7718</v>
      </c>
      <c r="K125" s="425" t="s">
        <v>7859</v>
      </c>
      <c r="L125" s="150"/>
      <c r="M125" s="150"/>
      <c r="N125" s="150"/>
      <c r="O125" s="150"/>
      <c r="P125" s="150"/>
      <c r="Q125" s="150"/>
      <c r="R125" s="150"/>
      <c r="S125" s="150"/>
      <c r="T125" s="150"/>
      <c r="U125" s="150"/>
      <c r="V125" s="150"/>
      <c r="W125" s="150"/>
      <c r="X125" s="150"/>
      <c r="Y125" s="150"/>
      <c r="Z125" s="150"/>
      <c r="AA125" s="150"/>
      <c r="AB125" s="150"/>
    </row>
    <row r="126" spans="1:28" ht="27.75" customHeight="1">
      <c r="A126" s="446" t="s">
        <v>4572</v>
      </c>
      <c r="B126" s="451">
        <v>71</v>
      </c>
      <c r="C126" s="438" t="s">
        <v>7862</v>
      </c>
      <c r="D126" s="426" t="s">
        <v>51</v>
      </c>
      <c r="E126" s="425"/>
      <c r="F126" s="425" t="s">
        <v>102</v>
      </c>
      <c r="G126" s="425" t="s">
        <v>7863</v>
      </c>
      <c r="H126" s="425">
        <v>2013</v>
      </c>
      <c r="I126" s="425" t="s">
        <v>7864</v>
      </c>
      <c r="J126" s="425" t="s">
        <v>7718</v>
      </c>
      <c r="K126" s="425" t="s">
        <v>7865</v>
      </c>
      <c r="L126" s="150"/>
      <c r="M126" s="150"/>
      <c r="N126" s="150"/>
      <c r="O126" s="150"/>
      <c r="P126" s="150"/>
      <c r="Q126" s="150"/>
      <c r="R126" s="150"/>
      <c r="S126" s="150"/>
      <c r="T126" s="150"/>
      <c r="U126" s="150"/>
      <c r="V126" s="150"/>
      <c r="W126" s="150"/>
      <c r="X126" s="150"/>
      <c r="Y126" s="150"/>
      <c r="Z126" s="150"/>
      <c r="AA126" s="150"/>
      <c r="AB126" s="150"/>
    </row>
    <row r="127" spans="1:28" ht="27.75" customHeight="1">
      <c r="A127" s="446" t="s">
        <v>4572</v>
      </c>
      <c r="B127" s="422">
        <v>72</v>
      </c>
      <c r="C127" s="438" t="s">
        <v>7866</v>
      </c>
      <c r="D127" s="426" t="s">
        <v>51</v>
      </c>
      <c r="E127" s="425"/>
      <c r="F127" s="425" t="s">
        <v>124</v>
      </c>
      <c r="G127" s="425" t="s">
        <v>7867</v>
      </c>
      <c r="H127" s="425">
        <v>2013</v>
      </c>
      <c r="I127" s="425" t="s">
        <v>7868</v>
      </c>
      <c r="J127" s="425" t="s">
        <v>7718</v>
      </c>
      <c r="K127" s="425" t="s">
        <v>7865</v>
      </c>
      <c r="L127" s="150"/>
      <c r="M127" s="150"/>
      <c r="N127" s="150"/>
      <c r="O127" s="150"/>
      <c r="P127" s="150"/>
      <c r="Q127" s="150"/>
      <c r="R127" s="150"/>
      <c r="S127" s="150"/>
      <c r="T127" s="150"/>
      <c r="U127" s="150"/>
      <c r="V127" s="150"/>
      <c r="W127" s="150"/>
      <c r="X127" s="150"/>
      <c r="Y127" s="150"/>
      <c r="Z127" s="150"/>
      <c r="AA127" s="150"/>
      <c r="AB127" s="150"/>
    </row>
    <row r="128" spans="1:28" ht="27.75" customHeight="1">
      <c r="A128" s="446" t="s">
        <v>4935</v>
      </c>
      <c r="B128" s="416">
        <v>73</v>
      </c>
      <c r="C128" s="473" t="s">
        <v>7869</v>
      </c>
      <c r="D128" s="474" t="s">
        <v>2309</v>
      </c>
      <c r="E128" s="468"/>
      <c r="F128" s="468" t="s">
        <v>59</v>
      </c>
      <c r="G128" s="468" t="s">
        <v>6238</v>
      </c>
      <c r="H128" s="468">
        <v>2016</v>
      </c>
      <c r="I128" s="468" t="s">
        <v>6032</v>
      </c>
      <c r="J128" s="468" t="s">
        <v>7870</v>
      </c>
      <c r="K128" s="468" t="s">
        <v>7871</v>
      </c>
      <c r="L128" s="421"/>
      <c r="M128" s="421"/>
      <c r="N128" s="421"/>
      <c r="O128" s="421"/>
      <c r="P128" s="421"/>
      <c r="Q128" s="421"/>
      <c r="R128" s="421"/>
      <c r="S128" s="421"/>
      <c r="T128" s="421"/>
      <c r="U128" s="421"/>
      <c r="V128" s="421"/>
      <c r="W128" s="421"/>
      <c r="X128" s="421"/>
      <c r="Y128" s="421"/>
      <c r="Z128" s="421"/>
      <c r="AA128" s="421"/>
      <c r="AB128" s="421"/>
    </row>
    <row r="129" spans="1:28" ht="27.75" customHeight="1">
      <c r="A129" s="446" t="s">
        <v>4935</v>
      </c>
      <c r="B129" s="422">
        <v>74</v>
      </c>
      <c r="C129" s="439" t="s">
        <v>7872</v>
      </c>
      <c r="D129" s="431" t="s">
        <v>7528</v>
      </c>
      <c r="E129" s="431" t="s">
        <v>2309</v>
      </c>
      <c r="F129" s="440" t="s">
        <v>59</v>
      </c>
      <c r="G129" s="440" t="s">
        <v>6238</v>
      </c>
      <c r="H129" s="440">
        <v>2016</v>
      </c>
      <c r="I129" s="440" t="s">
        <v>6032</v>
      </c>
      <c r="J129" s="440" t="s">
        <v>7870</v>
      </c>
      <c r="K129" s="440" t="s">
        <v>7871</v>
      </c>
      <c r="L129" s="150"/>
      <c r="M129" s="150"/>
      <c r="N129" s="150"/>
      <c r="O129" s="150"/>
      <c r="P129" s="150"/>
      <c r="Q129" s="150"/>
      <c r="R129" s="150"/>
      <c r="S129" s="150"/>
      <c r="T129" s="150"/>
      <c r="U129" s="150"/>
      <c r="V129" s="150"/>
      <c r="W129" s="150"/>
      <c r="X129" s="150"/>
      <c r="Y129" s="150"/>
      <c r="Z129" s="150"/>
      <c r="AA129" s="150"/>
      <c r="AB129" s="150"/>
    </row>
    <row r="130" spans="1:28" ht="27.75" customHeight="1">
      <c r="A130" s="446" t="s">
        <v>4935</v>
      </c>
      <c r="B130" s="451">
        <v>75</v>
      </c>
      <c r="C130" s="439" t="s">
        <v>7873</v>
      </c>
      <c r="D130" s="431" t="s">
        <v>2309</v>
      </c>
      <c r="E130" s="440"/>
      <c r="F130" s="440" t="s">
        <v>7699</v>
      </c>
      <c r="G130" s="440" t="s">
        <v>7874</v>
      </c>
      <c r="H130" s="440">
        <v>2011</v>
      </c>
      <c r="I130" s="440" t="s">
        <v>7875</v>
      </c>
      <c r="J130" s="440" t="s">
        <v>7876</v>
      </c>
      <c r="K130" s="440" t="s">
        <v>7877</v>
      </c>
      <c r="L130" s="150"/>
      <c r="M130" s="150"/>
      <c r="N130" s="150"/>
      <c r="O130" s="150"/>
      <c r="P130" s="150"/>
      <c r="Q130" s="150"/>
      <c r="R130" s="150"/>
      <c r="S130" s="150"/>
      <c r="T130" s="150"/>
      <c r="U130" s="150"/>
      <c r="V130" s="150"/>
      <c r="W130" s="150"/>
      <c r="X130" s="150"/>
      <c r="Y130" s="150"/>
      <c r="Z130" s="150"/>
      <c r="AA130" s="150"/>
      <c r="AB130" s="150"/>
    </row>
    <row r="131" spans="1:28" ht="27.75" customHeight="1">
      <c r="A131" s="446" t="s">
        <v>4935</v>
      </c>
      <c r="B131" s="422">
        <v>76</v>
      </c>
      <c r="C131" s="439" t="s">
        <v>7878</v>
      </c>
      <c r="D131" s="431" t="s">
        <v>2309</v>
      </c>
      <c r="E131" s="431" t="s">
        <v>35</v>
      </c>
      <c r="F131" s="440" t="s">
        <v>7699</v>
      </c>
      <c r="G131" s="440" t="s">
        <v>7879</v>
      </c>
      <c r="H131" s="440">
        <v>2011</v>
      </c>
      <c r="I131" s="440" t="s">
        <v>7880</v>
      </c>
      <c r="J131" s="440" t="s">
        <v>7876</v>
      </c>
      <c r="K131" s="440" t="s">
        <v>7881</v>
      </c>
      <c r="L131" s="150"/>
      <c r="M131" s="150"/>
      <c r="N131" s="150"/>
      <c r="O131" s="150"/>
      <c r="P131" s="150"/>
      <c r="Q131" s="150"/>
      <c r="R131" s="150"/>
      <c r="S131" s="150"/>
      <c r="T131" s="150"/>
      <c r="U131" s="150"/>
      <c r="V131" s="150"/>
      <c r="W131" s="150"/>
      <c r="X131" s="150"/>
      <c r="Y131" s="150"/>
      <c r="Z131" s="150"/>
      <c r="AA131" s="150"/>
      <c r="AB131" s="150"/>
    </row>
    <row r="132" spans="1:28" ht="27.75" customHeight="1">
      <c r="A132" s="446" t="s">
        <v>4935</v>
      </c>
      <c r="B132" s="422">
        <v>77</v>
      </c>
      <c r="C132" s="439" t="s">
        <v>7882</v>
      </c>
      <c r="D132" s="431" t="s">
        <v>2309</v>
      </c>
      <c r="E132" s="440"/>
      <c r="F132" s="440" t="s">
        <v>7699</v>
      </c>
      <c r="G132" s="440" t="s">
        <v>7883</v>
      </c>
      <c r="H132" s="440">
        <v>2010</v>
      </c>
      <c r="I132" s="440" t="s">
        <v>7884</v>
      </c>
      <c r="J132" s="440" t="s">
        <v>7885</v>
      </c>
      <c r="K132" s="440" t="s">
        <v>7886</v>
      </c>
      <c r="L132" s="150"/>
      <c r="M132" s="150"/>
      <c r="N132" s="150"/>
      <c r="O132" s="150"/>
      <c r="P132" s="150"/>
      <c r="Q132" s="150"/>
      <c r="R132" s="150"/>
      <c r="S132" s="150"/>
      <c r="T132" s="150"/>
      <c r="U132" s="150"/>
      <c r="V132" s="150"/>
      <c r="W132" s="150"/>
      <c r="X132" s="150"/>
      <c r="Y132" s="150"/>
      <c r="Z132" s="150"/>
      <c r="AA132" s="150"/>
      <c r="AB132" s="150"/>
    </row>
    <row r="133" spans="1:28" ht="27.75" customHeight="1">
      <c r="A133" s="446" t="s">
        <v>4935</v>
      </c>
      <c r="B133" s="422">
        <v>78</v>
      </c>
      <c r="C133" s="439" t="s">
        <v>7887</v>
      </c>
      <c r="D133" s="431" t="s">
        <v>2309</v>
      </c>
      <c r="E133" s="440"/>
      <c r="F133" s="440" t="s">
        <v>102</v>
      </c>
      <c r="G133" s="440" t="s">
        <v>7888</v>
      </c>
      <c r="H133" s="440">
        <v>2008</v>
      </c>
      <c r="I133" s="440" t="s">
        <v>7889</v>
      </c>
      <c r="J133" s="440" t="s">
        <v>7890</v>
      </c>
      <c r="K133" s="440" t="s">
        <v>7891</v>
      </c>
      <c r="L133" s="150"/>
      <c r="M133" s="150"/>
      <c r="N133" s="150"/>
      <c r="O133" s="150"/>
      <c r="P133" s="150"/>
      <c r="Q133" s="150"/>
      <c r="R133" s="150"/>
      <c r="S133" s="150"/>
      <c r="T133" s="150"/>
      <c r="U133" s="150"/>
      <c r="V133" s="150"/>
      <c r="W133" s="150"/>
      <c r="X133" s="150"/>
      <c r="Y133" s="150"/>
      <c r="Z133" s="150"/>
      <c r="AA133" s="150"/>
      <c r="AB133" s="150"/>
    </row>
    <row r="134" spans="1:28" ht="27.75" customHeight="1">
      <c r="A134" s="446" t="s">
        <v>6257</v>
      </c>
      <c r="B134" s="416">
        <v>79</v>
      </c>
      <c r="C134" s="417" t="s">
        <v>7516</v>
      </c>
      <c r="D134" s="418" t="s">
        <v>51</v>
      </c>
      <c r="E134" s="419"/>
      <c r="F134" s="419" t="s">
        <v>91</v>
      </c>
      <c r="G134" s="419" t="s">
        <v>7517</v>
      </c>
      <c r="H134" s="419">
        <v>2020</v>
      </c>
      <c r="I134" s="420" t="s">
        <v>7518</v>
      </c>
      <c r="J134" s="419" t="s">
        <v>5980</v>
      </c>
      <c r="K134" s="420" t="s">
        <v>7519</v>
      </c>
      <c r="L134" s="421"/>
      <c r="M134" s="421"/>
      <c r="N134" s="421"/>
      <c r="O134" s="421"/>
      <c r="P134" s="421"/>
      <c r="Q134" s="421"/>
      <c r="R134" s="421"/>
      <c r="S134" s="421"/>
      <c r="T134" s="421"/>
      <c r="U134" s="421"/>
      <c r="V134" s="421"/>
      <c r="W134" s="421"/>
      <c r="X134" s="421"/>
      <c r="Y134" s="421"/>
      <c r="Z134" s="421"/>
      <c r="AA134" s="421"/>
      <c r="AB134" s="421"/>
    </row>
    <row r="135" spans="1:28" ht="27.75" customHeight="1">
      <c r="A135" s="446" t="s">
        <v>6257</v>
      </c>
      <c r="B135" s="422"/>
      <c r="C135" s="423" t="s">
        <v>7520</v>
      </c>
      <c r="D135" s="424" t="s">
        <v>51</v>
      </c>
      <c r="E135" s="425"/>
      <c r="F135" s="426" t="s">
        <v>45</v>
      </c>
      <c r="G135" s="427" t="s">
        <v>7521</v>
      </c>
      <c r="H135" s="151">
        <v>2022</v>
      </c>
      <c r="I135" s="426" t="s">
        <v>5980</v>
      </c>
      <c r="J135" s="427" t="s">
        <v>5980</v>
      </c>
      <c r="K135" s="428"/>
      <c r="L135" s="429" t="s">
        <v>7522</v>
      </c>
      <c r="M135" s="262"/>
      <c r="N135" s="262"/>
      <c r="O135" s="262"/>
      <c r="P135" s="262"/>
      <c r="Q135" s="262"/>
      <c r="R135" s="262"/>
      <c r="S135" s="262"/>
      <c r="T135" s="262"/>
      <c r="U135" s="262"/>
      <c r="V135" s="262"/>
      <c r="W135" s="262"/>
      <c r="X135" s="262"/>
      <c r="Y135" s="262"/>
      <c r="Z135" s="262"/>
      <c r="AA135" s="262"/>
      <c r="AB135" s="262"/>
    </row>
    <row r="136" spans="1:28" ht="27.75" customHeight="1">
      <c r="A136" s="446" t="s">
        <v>6257</v>
      </c>
      <c r="B136" s="422"/>
      <c r="C136" s="430" t="s">
        <v>7523</v>
      </c>
      <c r="D136" s="431" t="s">
        <v>51</v>
      </c>
      <c r="E136" s="431"/>
      <c r="F136" s="431" t="s">
        <v>91</v>
      </c>
      <c r="G136" s="431" t="s">
        <v>7524</v>
      </c>
      <c r="H136" s="431">
        <v>2020</v>
      </c>
      <c r="I136" s="432" t="s">
        <v>2692</v>
      </c>
      <c r="J136" s="431" t="s">
        <v>7525</v>
      </c>
      <c r="K136" s="431" t="s">
        <v>7526</v>
      </c>
      <c r="L136" s="150"/>
      <c r="M136" s="150"/>
      <c r="N136" s="150"/>
      <c r="O136" s="150"/>
      <c r="P136" s="150"/>
      <c r="Q136" s="150"/>
      <c r="R136" s="150"/>
      <c r="S136" s="150"/>
      <c r="T136" s="150"/>
      <c r="U136" s="150"/>
      <c r="V136" s="150"/>
      <c r="W136" s="150"/>
      <c r="X136" s="150"/>
      <c r="Y136" s="150"/>
      <c r="Z136" s="150"/>
      <c r="AA136" s="150"/>
      <c r="AB136" s="150"/>
    </row>
    <row r="137" spans="1:28" ht="27.75" customHeight="1">
      <c r="A137" s="446" t="s">
        <v>6257</v>
      </c>
      <c r="B137" s="422"/>
      <c r="C137" s="433" t="s">
        <v>7527</v>
      </c>
      <c r="D137" s="426" t="s">
        <v>51</v>
      </c>
      <c r="E137" s="426" t="s">
        <v>7528</v>
      </c>
      <c r="F137" s="426" t="s">
        <v>91</v>
      </c>
      <c r="G137" s="425" t="s">
        <v>7529</v>
      </c>
      <c r="H137" s="425">
        <v>2022</v>
      </c>
      <c r="I137" s="434" t="s">
        <v>7530</v>
      </c>
      <c r="J137" s="425" t="s">
        <v>5980</v>
      </c>
      <c r="K137" s="434" t="s">
        <v>7531</v>
      </c>
      <c r="L137" s="435"/>
      <c r="M137" s="435"/>
      <c r="N137" s="435"/>
      <c r="O137" s="435"/>
      <c r="P137" s="435"/>
      <c r="Q137" s="435"/>
      <c r="R137" s="435"/>
      <c r="S137" s="435"/>
      <c r="T137" s="435"/>
      <c r="U137" s="435"/>
      <c r="V137" s="435"/>
      <c r="W137" s="435"/>
      <c r="X137" s="435"/>
      <c r="Y137" s="435"/>
      <c r="Z137" s="435"/>
      <c r="AA137" s="435"/>
      <c r="AB137" s="435"/>
    </row>
    <row r="138" spans="1:28" ht="27.75" customHeight="1">
      <c r="A138" s="446" t="s">
        <v>6257</v>
      </c>
      <c r="B138" s="422"/>
      <c r="C138" s="423" t="s">
        <v>7532</v>
      </c>
      <c r="D138" s="426" t="s">
        <v>51</v>
      </c>
      <c r="E138" s="426" t="s">
        <v>7528</v>
      </c>
      <c r="F138" s="426" t="s">
        <v>45</v>
      </c>
      <c r="G138" s="436" t="s">
        <v>7533</v>
      </c>
      <c r="H138" s="426">
        <v>2022</v>
      </c>
      <c r="I138" s="436" t="s">
        <v>7534</v>
      </c>
      <c r="J138" s="426" t="s">
        <v>7535</v>
      </c>
      <c r="K138" s="436" t="s">
        <v>7536</v>
      </c>
      <c r="L138" s="150"/>
      <c r="M138" s="150"/>
      <c r="N138" s="150"/>
      <c r="O138" s="150"/>
      <c r="P138" s="150"/>
      <c r="Q138" s="150"/>
      <c r="R138" s="150"/>
      <c r="S138" s="150"/>
      <c r="T138" s="150"/>
      <c r="U138" s="150"/>
      <c r="V138" s="150"/>
      <c r="W138" s="150"/>
      <c r="X138" s="150"/>
      <c r="Y138" s="150"/>
      <c r="Z138" s="150"/>
      <c r="AA138" s="150"/>
      <c r="AB138" s="150"/>
    </row>
    <row r="139" spans="1:28" ht="27.75" customHeight="1">
      <c r="A139" s="446" t="s">
        <v>6257</v>
      </c>
      <c r="B139" s="422"/>
      <c r="C139" s="152" t="s">
        <v>7537</v>
      </c>
      <c r="D139" s="426" t="s">
        <v>51</v>
      </c>
      <c r="E139" s="426" t="s">
        <v>7528</v>
      </c>
      <c r="F139" s="426" t="s">
        <v>45</v>
      </c>
      <c r="G139" s="436" t="s">
        <v>7538</v>
      </c>
      <c r="H139" s="426">
        <v>2022</v>
      </c>
      <c r="I139" s="436" t="s">
        <v>7539</v>
      </c>
      <c r="J139" s="426" t="s">
        <v>7535</v>
      </c>
      <c r="K139" s="436" t="s">
        <v>7540</v>
      </c>
      <c r="L139" s="150"/>
      <c r="M139" s="150"/>
      <c r="N139" s="150"/>
      <c r="O139" s="150"/>
      <c r="P139" s="150"/>
      <c r="Q139" s="150"/>
      <c r="R139" s="150"/>
      <c r="S139" s="150"/>
      <c r="T139" s="150"/>
      <c r="U139" s="150"/>
      <c r="V139" s="150"/>
      <c r="W139" s="150"/>
      <c r="X139" s="150"/>
      <c r="Y139" s="150"/>
      <c r="Z139" s="150"/>
      <c r="AA139" s="150"/>
      <c r="AB139" s="150"/>
    </row>
    <row r="140" spans="1:28" ht="27.75" customHeight="1">
      <c r="A140" s="446" t="s">
        <v>6257</v>
      </c>
      <c r="B140" s="422"/>
      <c r="C140" s="437" t="s">
        <v>7541</v>
      </c>
      <c r="D140" s="426" t="s">
        <v>7528</v>
      </c>
      <c r="E140" s="425"/>
      <c r="F140" s="426" t="s">
        <v>102</v>
      </c>
      <c r="G140" s="436" t="s">
        <v>7542</v>
      </c>
      <c r="H140" s="426">
        <v>2020</v>
      </c>
      <c r="I140" s="436" t="s">
        <v>7543</v>
      </c>
      <c r="J140" s="436" t="s">
        <v>7544</v>
      </c>
      <c r="K140" s="436" t="s">
        <v>7545</v>
      </c>
      <c r="L140" s="150"/>
      <c r="M140" s="150"/>
      <c r="N140" s="150"/>
      <c r="O140" s="150"/>
      <c r="P140" s="150"/>
      <c r="Q140" s="150"/>
      <c r="R140" s="150"/>
      <c r="S140" s="150"/>
      <c r="T140" s="150"/>
      <c r="U140" s="150"/>
      <c r="V140" s="150"/>
      <c r="W140" s="150"/>
      <c r="X140" s="150"/>
      <c r="Y140" s="150"/>
      <c r="Z140" s="150"/>
      <c r="AA140" s="150"/>
      <c r="AB140" s="150"/>
    </row>
    <row r="141" spans="1:28" ht="27.75" customHeight="1">
      <c r="A141" s="446" t="s">
        <v>6257</v>
      </c>
      <c r="B141" s="422"/>
      <c r="C141" s="437" t="s">
        <v>7546</v>
      </c>
      <c r="D141" s="426" t="s">
        <v>35</v>
      </c>
      <c r="E141" s="425"/>
      <c r="F141" s="426" t="s">
        <v>102</v>
      </c>
      <c r="G141" s="436" t="s">
        <v>7547</v>
      </c>
      <c r="H141" s="426">
        <v>2020</v>
      </c>
      <c r="I141" s="436" t="s">
        <v>7543</v>
      </c>
      <c r="J141" s="436" t="s">
        <v>7544</v>
      </c>
      <c r="K141" s="436" t="s">
        <v>7548</v>
      </c>
      <c r="L141" s="150"/>
      <c r="M141" s="150"/>
      <c r="N141" s="150"/>
      <c r="O141" s="150"/>
      <c r="P141" s="150"/>
      <c r="Q141" s="150"/>
      <c r="R141" s="150"/>
      <c r="S141" s="150"/>
      <c r="T141" s="150"/>
      <c r="U141" s="150"/>
      <c r="V141" s="150"/>
      <c r="W141" s="150"/>
      <c r="X141" s="150"/>
      <c r="Y141" s="150"/>
      <c r="Z141" s="150"/>
      <c r="AA141" s="150"/>
      <c r="AB141" s="150"/>
    </row>
    <row r="142" spans="1:28" ht="27.75" customHeight="1">
      <c r="A142" s="446" t="s">
        <v>6257</v>
      </c>
      <c r="B142" s="422"/>
      <c r="C142" s="437" t="s">
        <v>7549</v>
      </c>
      <c r="D142" s="426" t="s">
        <v>7528</v>
      </c>
      <c r="E142" s="425"/>
      <c r="F142" s="436" t="s">
        <v>45</v>
      </c>
      <c r="G142" s="436" t="s">
        <v>7550</v>
      </c>
      <c r="H142" s="426">
        <v>2020</v>
      </c>
      <c r="I142" s="436" t="s">
        <v>6338</v>
      </c>
      <c r="J142" s="436" t="s">
        <v>5980</v>
      </c>
      <c r="K142" s="436" t="s">
        <v>7551</v>
      </c>
      <c r="L142" s="150"/>
      <c r="M142" s="150"/>
      <c r="N142" s="150"/>
      <c r="O142" s="150"/>
      <c r="P142" s="150"/>
      <c r="Q142" s="150"/>
      <c r="R142" s="150"/>
      <c r="S142" s="150"/>
      <c r="T142" s="150"/>
      <c r="U142" s="150"/>
      <c r="V142" s="150"/>
      <c r="W142" s="150"/>
      <c r="X142" s="150"/>
      <c r="Y142" s="150"/>
      <c r="Z142" s="150"/>
      <c r="AA142" s="150"/>
      <c r="AB142" s="150"/>
    </row>
    <row r="143" spans="1:28" ht="27.75" customHeight="1">
      <c r="A143" s="446" t="s">
        <v>6257</v>
      </c>
      <c r="B143" s="422"/>
      <c r="C143" s="437" t="s">
        <v>7552</v>
      </c>
      <c r="D143" s="426" t="s">
        <v>51</v>
      </c>
      <c r="E143" s="425"/>
      <c r="F143" s="436" t="s">
        <v>45</v>
      </c>
      <c r="G143" s="436" t="s">
        <v>7553</v>
      </c>
      <c r="H143" s="426">
        <v>2020</v>
      </c>
      <c r="I143" s="436" t="s">
        <v>7554</v>
      </c>
      <c r="J143" s="436" t="s">
        <v>5980</v>
      </c>
      <c r="K143" s="436" t="s">
        <v>63</v>
      </c>
      <c r="L143" s="150"/>
      <c r="M143" s="150"/>
      <c r="N143" s="150"/>
      <c r="O143" s="150"/>
      <c r="P143" s="150"/>
      <c r="Q143" s="150"/>
      <c r="R143" s="150"/>
      <c r="S143" s="150"/>
      <c r="T143" s="150"/>
      <c r="U143" s="150"/>
      <c r="V143" s="150"/>
      <c r="W143" s="150"/>
      <c r="X143" s="150"/>
      <c r="Y143" s="150"/>
      <c r="Z143" s="150"/>
      <c r="AA143" s="150"/>
      <c r="AB143" s="150"/>
    </row>
    <row r="144" spans="1:28" ht="27.75" customHeight="1">
      <c r="A144" s="446" t="s">
        <v>6257</v>
      </c>
      <c r="B144" s="422">
        <v>80</v>
      </c>
      <c r="C144" s="438" t="s">
        <v>7555</v>
      </c>
      <c r="D144" s="426" t="s">
        <v>51</v>
      </c>
      <c r="E144" s="425"/>
      <c r="F144" s="425" t="s">
        <v>91</v>
      </c>
      <c r="G144" s="425" t="s">
        <v>1274</v>
      </c>
      <c r="H144" s="425">
        <v>2019</v>
      </c>
      <c r="I144" s="425" t="s">
        <v>7556</v>
      </c>
      <c r="J144" s="425" t="s">
        <v>5980</v>
      </c>
      <c r="K144" s="425" t="s">
        <v>7557</v>
      </c>
      <c r="L144" s="150"/>
      <c r="M144" s="150"/>
      <c r="N144" s="150"/>
      <c r="O144" s="150"/>
      <c r="P144" s="150"/>
      <c r="Q144" s="150"/>
      <c r="R144" s="150"/>
      <c r="S144" s="150"/>
      <c r="T144" s="150"/>
      <c r="U144" s="150"/>
      <c r="V144" s="150"/>
      <c r="W144" s="150"/>
      <c r="X144" s="150"/>
      <c r="Y144" s="150"/>
      <c r="Z144" s="150"/>
      <c r="AA144" s="150"/>
      <c r="AB144" s="150"/>
    </row>
    <row r="145" spans="1:28" ht="27.75" customHeight="1">
      <c r="A145" s="446" t="s">
        <v>6257</v>
      </c>
      <c r="B145" s="422">
        <v>81</v>
      </c>
      <c r="C145" s="438" t="s">
        <v>7558</v>
      </c>
      <c r="D145" s="426" t="s">
        <v>51</v>
      </c>
      <c r="E145" s="425"/>
      <c r="F145" s="425" t="s">
        <v>91</v>
      </c>
      <c r="G145" s="425" t="s">
        <v>7559</v>
      </c>
      <c r="H145" s="425">
        <v>2019</v>
      </c>
      <c r="I145" s="425" t="s">
        <v>7560</v>
      </c>
      <c r="J145" s="425" t="s">
        <v>5980</v>
      </c>
      <c r="K145" s="425" t="s">
        <v>7561</v>
      </c>
      <c r="L145" s="150"/>
      <c r="M145" s="150"/>
      <c r="N145" s="150"/>
      <c r="O145" s="150"/>
      <c r="P145" s="150"/>
      <c r="Q145" s="150"/>
      <c r="R145" s="150"/>
      <c r="S145" s="150"/>
      <c r="T145" s="150"/>
      <c r="U145" s="150"/>
      <c r="V145" s="150"/>
      <c r="W145" s="150"/>
      <c r="X145" s="150"/>
      <c r="Y145" s="150"/>
      <c r="Z145" s="150"/>
      <c r="AA145" s="150"/>
      <c r="AB145" s="150"/>
    </row>
    <row r="146" spans="1:28" ht="27.75" customHeight="1">
      <c r="A146" s="446" t="s">
        <v>6257</v>
      </c>
      <c r="B146" s="422"/>
      <c r="C146" s="438" t="s">
        <v>7562</v>
      </c>
      <c r="D146" s="426" t="s">
        <v>51</v>
      </c>
      <c r="E146" s="425"/>
      <c r="F146" s="425" t="s">
        <v>91</v>
      </c>
      <c r="G146" s="425"/>
      <c r="H146" s="426">
        <v>2018</v>
      </c>
      <c r="I146" s="425" t="s">
        <v>7563</v>
      </c>
      <c r="J146" s="425" t="s">
        <v>5980</v>
      </c>
      <c r="K146" s="425"/>
      <c r="L146" s="150"/>
      <c r="M146" s="150"/>
      <c r="N146" s="150"/>
      <c r="O146" s="150"/>
      <c r="P146" s="150"/>
      <c r="Q146" s="150"/>
      <c r="R146" s="150"/>
      <c r="S146" s="150"/>
      <c r="T146" s="150"/>
      <c r="U146" s="150"/>
      <c r="V146" s="150"/>
      <c r="W146" s="150"/>
      <c r="X146" s="150"/>
      <c r="Y146" s="150"/>
      <c r="Z146" s="150"/>
      <c r="AA146" s="150"/>
      <c r="AB146" s="150"/>
    </row>
    <row r="147" spans="1:28" ht="27.75" customHeight="1">
      <c r="A147" s="446" t="s">
        <v>6257</v>
      </c>
      <c r="B147" s="422"/>
      <c r="C147" s="438" t="s">
        <v>7564</v>
      </c>
      <c r="D147" s="426" t="s">
        <v>51</v>
      </c>
      <c r="E147" s="425"/>
      <c r="F147" s="425" t="s">
        <v>91</v>
      </c>
      <c r="G147" s="425"/>
      <c r="H147" s="426">
        <v>2018</v>
      </c>
      <c r="I147" s="425" t="s">
        <v>6510</v>
      </c>
      <c r="J147" s="425" t="s">
        <v>7565</v>
      </c>
      <c r="K147" s="425"/>
      <c r="L147" s="150"/>
      <c r="M147" s="150"/>
      <c r="N147" s="150"/>
      <c r="O147" s="150"/>
      <c r="P147" s="150"/>
      <c r="Q147" s="150"/>
      <c r="R147" s="150"/>
      <c r="S147" s="150"/>
      <c r="T147" s="150"/>
      <c r="U147" s="150"/>
      <c r="V147" s="150"/>
      <c r="W147" s="150"/>
      <c r="X147" s="150"/>
      <c r="Y147" s="150"/>
      <c r="Z147" s="150"/>
      <c r="AA147" s="150"/>
      <c r="AB147" s="150"/>
    </row>
    <row r="148" spans="1:28" ht="27.75" customHeight="1">
      <c r="A148" s="446" t="s">
        <v>6257</v>
      </c>
      <c r="B148" s="422"/>
      <c r="C148" s="438" t="s">
        <v>7566</v>
      </c>
      <c r="D148" s="426" t="s">
        <v>7528</v>
      </c>
      <c r="E148" s="425"/>
      <c r="F148" s="425" t="s">
        <v>91</v>
      </c>
      <c r="G148" s="425"/>
      <c r="H148" s="426">
        <v>2018</v>
      </c>
      <c r="I148" s="425" t="s">
        <v>7190</v>
      </c>
      <c r="J148" s="425" t="s">
        <v>7565</v>
      </c>
      <c r="K148" s="425"/>
      <c r="L148" s="150"/>
      <c r="M148" s="150"/>
      <c r="N148" s="150"/>
      <c r="O148" s="150"/>
      <c r="P148" s="150"/>
      <c r="Q148" s="150"/>
      <c r="R148" s="150"/>
      <c r="S148" s="150"/>
      <c r="T148" s="150"/>
      <c r="U148" s="150"/>
      <c r="V148" s="150"/>
      <c r="W148" s="150"/>
      <c r="X148" s="150"/>
      <c r="Y148" s="150"/>
      <c r="Z148" s="150"/>
      <c r="AA148" s="150"/>
      <c r="AB148" s="150"/>
    </row>
    <row r="149" spans="1:28" ht="27.75" customHeight="1">
      <c r="A149" s="446" t="s">
        <v>6257</v>
      </c>
      <c r="B149" s="422"/>
      <c r="C149" s="438" t="s">
        <v>7567</v>
      </c>
      <c r="D149" s="426" t="s">
        <v>51</v>
      </c>
      <c r="E149" s="425"/>
      <c r="F149" s="425" t="s">
        <v>91</v>
      </c>
      <c r="G149" s="425"/>
      <c r="H149" s="426">
        <v>2018</v>
      </c>
      <c r="I149" s="425" t="s">
        <v>6351</v>
      </c>
      <c r="J149" s="425" t="s">
        <v>5980</v>
      </c>
      <c r="K149" s="425"/>
      <c r="L149" s="150"/>
      <c r="M149" s="150"/>
      <c r="N149" s="150"/>
      <c r="O149" s="150"/>
      <c r="P149" s="150"/>
      <c r="Q149" s="150"/>
      <c r="R149" s="150"/>
      <c r="S149" s="150"/>
      <c r="T149" s="150"/>
      <c r="U149" s="150"/>
      <c r="V149" s="150"/>
      <c r="W149" s="150"/>
      <c r="X149" s="150"/>
      <c r="Y149" s="150"/>
      <c r="Z149" s="150"/>
      <c r="AA149" s="150"/>
      <c r="AB149" s="150"/>
    </row>
    <row r="150" spans="1:28" ht="27.75" customHeight="1">
      <c r="A150" s="446" t="s">
        <v>6257</v>
      </c>
      <c r="B150" s="422"/>
      <c r="C150" s="438" t="s">
        <v>7568</v>
      </c>
      <c r="D150" s="426" t="s">
        <v>51</v>
      </c>
      <c r="E150" s="426" t="s">
        <v>35</v>
      </c>
      <c r="F150" s="425" t="s">
        <v>91</v>
      </c>
      <c r="G150" s="425"/>
      <c r="H150" s="426">
        <v>2018</v>
      </c>
      <c r="I150" s="425" t="s">
        <v>7560</v>
      </c>
      <c r="J150" s="425" t="s">
        <v>5980</v>
      </c>
      <c r="K150" s="425"/>
      <c r="L150" s="150"/>
      <c r="M150" s="150"/>
      <c r="N150" s="150"/>
      <c r="O150" s="150"/>
      <c r="P150" s="150"/>
      <c r="Q150" s="150"/>
      <c r="R150" s="150"/>
      <c r="S150" s="150"/>
      <c r="T150" s="150"/>
      <c r="U150" s="150"/>
      <c r="V150" s="150"/>
      <c r="W150" s="150"/>
      <c r="X150" s="150"/>
      <c r="Y150" s="150"/>
      <c r="Z150" s="150"/>
      <c r="AA150" s="150"/>
      <c r="AB150" s="150"/>
    </row>
    <row r="151" spans="1:28" ht="27.75" customHeight="1">
      <c r="A151" s="446" t="s">
        <v>6257</v>
      </c>
      <c r="B151" s="422"/>
      <c r="C151" s="438" t="s">
        <v>7569</v>
      </c>
      <c r="D151" s="426" t="s">
        <v>7528</v>
      </c>
      <c r="E151" s="426" t="s">
        <v>35</v>
      </c>
      <c r="F151" s="425" t="s">
        <v>91</v>
      </c>
      <c r="G151" s="425"/>
      <c r="H151" s="426">
        <v>2018</v>
      </c>
      <c r="I151" s="425" t="s">
        <v>7570</v>
      </c>
      <c r="J151" s="425" t="s">
        <v>7565</v>
      </c>
      <c r="K151" s="425"/>
      <c r="L151" s="150"/>
      <c r="M151" s="150"/>
      <c r="N151" s="150"/>
      <c r="O151" s="150"/>
      <c r="P151" s="150"/>
      <c r="Q151" s="150"/>
      <c r="R151" s="150"/>
      <c r="S151" s="150"/>
      <c r="T151" s="150"/>
      <c r="U151" s="150"/>
      <c r="V151" s="150"/>
      <c r="W151" s="150"/>
      <c r="X151" s="150"/>
      <c r="Y151" s="150"/>
      <c r="Z151" s="150"/>
      <c r="AA151" s="150"/>
      <c r="AB151" s="150"/>
    </row>
    <row r="152" spans="1:28" ht="27.75" customHeight="1">
      <c r="A152" s="446" t="s">
        <v>6257</v>
      </c>
      <c r="B152" s="422"/>
      <c r="C152" s="438" t="s">
        <v>334</v>
      </c>
      <c r="D152" s="426" t="s">
        <v>7528</v>
      </c>
      <c r="E152" s="425"/>
      <c r="F152" s="425" t="s">
        <v>91</v>
      </c>
      <c r="G152" s="425"/>
      <c r="H152" s="426">
        <v>2018</v>
      </c>
      <c r="I152" s="425" t="s">
        <v>7186</v>
      </c>
      <c r="J152" s="425" t="s">
        <v>5980</v>
      </c>
      <c r="K152" s="425"/>
      <c r="L152" s="150"/>
      <c r="M152" s="150"/>
      <c r="N152" s="150"/>
      <c r="O152" s="150"/>
      <c r="P152" s="150"/>
      <c r="Q152" s="150"/>
      <c r="R152" s="150"/>
      <c r="S152" s="150"/>
      <c r="T152" s="150"/>
      <c r="U152" s="150"/>
      <c r="V152" s="150"/>
      <c r="W152" s="150"/>
      <c r="X152" s="150"/>
      <c r="Y152" s="150"/>
      <c r="Z152" s="150"/>
      <c r="AA152" s="150"/>
      <c r="AB152" s="150"/>
    </row>
    <row r="153" spans="1:28" ht="27.75" customHeight="1">
      <c r="A153" s="446" t="s">
        <v>6257</v>
      </c>
      <c r="B153" s="422"/>
      <c r="C153" s="438" t="s">
        <v>7571</v>
      </c>
      <c r="D153" s="426" t="s">
        <v>7528</v>
      </c>
      <c r="E153" s="425"/>
      <c r="F153" s="425" t="s">
        <v>91</v>
      </c>
      <c r="G153" s="425"/>
      <c r="H153" s="426">
        <v>2018</v>
      </c>
      <c r="I153" s="425" t="s">
        <v>7570</v>
      </c>
      <c r="J153" s="425" t="s">
        <v>7565</v>
      </c>
      <c r="K153" s="425"/>
      <c r="L153" s="150"/>
      <c r="M153" s="150"/>
      <c r="N153" s="150"/>
      <c r="O153" s="150"/>
      <c r="P153" s="150"/>
      <c r="Q153" s="150"/>
      <c r="R153" s="150"/>
      <c r="S153" s="150"/>
      <c r="T153" s="150"/>
      <c r="U153" s="150"/>
      <c r="V153" s="150"/>
      <c r="W153" s="150"/>
      <c r="X153" s="150"/>
      <c r="Y153" s="150"/>
      <c r="Z153" s="150"/>
      <c r="AA153" s="150"/>
      <c r="AB153" s="150"/>
    </row>
    <row r="154" spans="1:28" ht="27.75" customHeight="1">
      <c r="A154" s="446" t="s">
        <v>6257</v>
      </c>
      <c r="B154" s="422"/>
      <c r="C154" s="438" t="s">
        <v>330</v>
      </c>
      <c r="D154" s="426" t="s">
        <v>7528</v>
      </c>
      <c r="E154" s="426" t="s">
        <v>35</v>
      </c>
      <c r="F154" s="425" t="s">
        <v>91</v>
      </c>
      <c r="G154" s="425"/>
      <c r="H154" s="426">
        <v>2018</v>
      </c>
      <c r="I154" s="425" t="s">
        <v>7572</v>
      </c>
      <c r="J154" s="425" t="s">
        <v>5980</v>
      </c>
      <c r="K154" s="425"/>
      <c r="L154" s="150"/>
      <c r="M154" s="150"/>
      <c r="N154" s="150"/>
      <c r="O154" s="150"/>
      <c r="P154" s="150"/>
      <c r="Q154" s="150"/>
      <c r="R154" s="150"/>
      <c r="S154" s="150"/>
      <c r="T154" s="150"/>
      <c r="U154" s="150"/>
      <c r="V154" s="150"/>
      <c r="W154" s="150"/>
      <c r="X154" s="150"/>
      <c r="Y154" s="150"/>
      <c r="Z154" s="150"/>
      <c r="AA154" s="150"/>
      <c r="AB154" s="150"/>
    </row>
    <row r="155" spans="1:28" ht="27.75" customHeight="1">
      <c r="A155" s="446" t="s">
        <v>6257</v>
      </c>
      <c r="B155" s="422"/>
      <c r="C155" s="438" t="s">
        <v>290</v>
      </c>
      <c r="D155" s="426" t="s">
        <v>7528</v>
      </c>
      <c r="E155" s="425"/>
      <c r="F155" s="425" t="s">
        <v>91</v>
      </c>
      <c r="G155" s="425"/>
      <c r="H155" s="426">
        <v>2018</v>
      </c>
      <c r="I155" s="425" t="s">
        <v>7573</v>
      </c>
      <c r="J155" s="425" t="s">
        <v>5980</v>
      </c>
      <c r="K155" s="425"/>
      <c r="L155" s="150"/>
      <c r="M155" s="150"/>
      <c r="N155" s="150"/>
      <c r="O155" s="150"/>
      <c r="P155" s="150"/>
      <c r="Q155" s="150"/>
      <c r="R155" s="150"/>
      <c r="S155" s="150"/>
      <c r="T155" s="150"/>
      <c r="U155" s="150"/>
      <c r="V155" s="150"/>
      <c r="W155" s="150"/>
      <c r="X155" s="150"/>
      <c r="Y155" s="150"/>
      <c r="Z155" s="150"/>
      <c r="AA155" s="150"/>
      <c r="AB155" s="150"/>
    </row>
    <row r="156" spans="1:28" ht="27.75" customHeight="1">
      <c r="A156" s="446" t="s">
        <v>6257</v>
      </c>
      <c r="B156" s="422"/>
      <c r="C156" s="438" t="s">
        <v>7574</v>
      </c>
      <c r="D156" s="426" t="s">
        <v>35</v>
      </c>
      <c r="E156" s="426" t="s">
        <v>7575</v>
      </c>
      <c r="F156" s="425" t="s">
        <v>91</v>
      </c>
      <c r="G156" s="425"/>
      <c r="H156" s="426">
        <v>2018</v>
      </c>
      <c r="I156" s="425" t="s">
        <v>7570</v>
      </c>
      <c r="J156" s="425" t="s">
        <v>7565</v>
      </c>
      <c r="K156" s="425"/>
      <c r="L156" s="150"/>
      <c r="M156" s="150"/>
      <c r="N156" s="150"/>
      <c r="O156" s="150"/>
      <c r="P156" s="150"/>
      <c r="Q156" s="150"/>
      <c r="R156" s="150"/>
      <c r="S156" s="150"/>
      <c r="T156" s="150"/>
      <c r="U156" s="150"/>
      <c r="V156" s="150"/>
      <c r="W156" s="150"/>
      <c r="X156" s="150"/>
      <c r="Y156" s="150"/>
      <c r="Z156" s="150"/>
      <c r="AA156" s="150"/>
      <c r="AB156" s="150"/>
    </row>
    <row r="157" spans="1:28" ht="27.75" customHeight="1">
      <c r="A157" s="446" t="s">
        <v>6257</v>
      </c>
      <c r="B157" s="422"/>
      <c r="C157" s="438" t="s">
        <v>303</v>
      </c>
      <c r="D157" s="426" t="s">
        <v>7528</v>
      </c>
      <c r="E157" s="425"/>
      <c r="F157" s="425" t="s">
        <v>91</v>
      </c>
      <c r="G157" s="425"/>
      <c r="H157" s="426">
        <v>2018</v>
      </c>
      <c r="I157" s="425" t="s">
        <v>7572</v>
      </c>
      <c r="J157" s="425" t="s">
        <v>5980</v>
      </c>
      <c r="K157" s="425"/>
      <c r="L157" s="150"/>
      <c r="M157" s="150"/>
      <c r="N157" s="150"/>
      <c r="O157" s="150"/>
      <c r="P157" s="150"/>
      <c r="Q157" s="150"/>
      <c r="R157" s="150"/>
      <c r="S157" s="150"/>
      <c r="T157" s="150"/>
      <c r="U157" s="150"/>
      <c r="V157" s="150"/>
      <c r="W157" s="150"/>
      <c r="X157" s="150"/>
      <c r="Y157" s="150"/>
      <c r="Z157" s="150"/>
      <c r="AA157" s="150"/>
      <c r="AB157" s="150"/>
    </row>
    <row r="158" spans="1:28" ht="27.75" customHeight="1">
      <c r="A158" s="446" t="s">
        <v>6257</v>
      </c>
      <c r="B158" s="422"/>
      <c r="C158" s="438" t="s">
        <v>7576</v>
      </c>
      <c r="D158" s="426" t="s">
        <v>51</v>
      </c>
      <c r="E158" s="425"/>
      <c r="F158" s="425" t="s">
        <v>91</v>
      </c>
      <c r="G158" s="425"/>
      <c r="H158" s="426">
        <v>2018</v>
      </c>
      <c r="I158" s="425" t="s">
        <v>7577</v>
      </c>
      <c r="J158" s="425" t="s">
        <v>5980</v>
      </c>
      <c r="K158" s="425"/>
      <c r="L158" s="150"/>
      <c r="M158" s="150"/>
      <c r="N158" s="150"/>
      <c r="O158" s="150"/>
      <c r="P158" s="150"/>
      <c r="Q158" s="150"/>
      <c r="R158" s="150"/>
      <c r="S158" s="150"/>
      <c r="T158" s="150"/>
      <c r="U158" s="150"/>
      <c r="V158" s="150"/>
      <c r="W158" s="150"/>
      <c r="X158" s="150"/>
      <c r="Y158" s="150"/>
      <c r="Z158" s="150"/>
      <c r="AA158" s="150"/>
      <c r="AB158" s="150"/>
    </row>
    <row r="159" spans="1:28" ht="27.75" customHeight="1">
      <c r="A159" s="446" t="s">
        <v>6257</v>
      </c>
      <c r="B159" s="422"/>
      <c r="C159" s="438" t="s">
        <v>309</v>
      </c>
      <c r="D159" s="426" t="s">
        <v>51</v>
      </c>
      <c r="E159" s="425"/>
      <c r="F159" s="425" t="s">
        <v>91</v>
      </c>
      <c r="G159" s="425"/>
      <c r="H159" s="426">
        <v>2018</v>
      </c>
      <c r="I159" s="425" t="s">
        <v>7572</v>
      </c>
      <c r="J159" s="425" t="s">
        <v>5980</v>
      </c>
      <c r="K159" s="425"/>
      <c r="L159" s="150"/>
      <c r="M159" s="150"/>
      <c r="N159" s="150"/>
      <c r="O159" s="150"/>
      <c r="P159" s="150"/>
      <c r="Q159" s="150"/>
      <c r="R159" s="150"/>
      <c r="S159" s="150"/>
      <c r="T159" s="150"/>
      <c r="U159" s="150"/>
      <c r="V159" s="150"/>
      <c r="W159" s="150"/>
      <c r="X159" s="150"/>
      <c r="Y159" s="150"/>
      <c r="Z159" s="150"/>
      <c r="AA159" s="150"/>
      <c r="AB159" s="150"/>
    </row>
    <row r="160" spans="1:28" ht="27.75" customHeight="1">
      <c r="A160" s="446" t="s">
        <v>6257</v>
      </c>
      <c r="B160" s="422"/>
      <c r="C160" s="438" t="s">
        <v>7578</v>
      </c>
      <c r="D160" s="426" t="s">
        <v>51</v>
      </c>
      <c r="E160" s="425"/>
      <c r="F160" s="425" t="s">
        <v>91</v>
      </c>
      <c r="G160" s="425"/>
      <c r="H160" s="426">
        <v>2017</v>
      </c>
      <c r="I160" s="425" t="s">
        <v>7579</v>
      </c>
      <c r="J160" s="425"/>
      <c r="K160" s="425"/>
      <c r="L160" s="150"/>
      <c r="M160" s="150"/>
      <c r="N160" s="150"/>
      <c r="O160" s="150"/>
      <c r="P160" s="150"/>
      <c r="Q160" s="150"/>
      <c r="R160" s="150"/>
      <c r="S160" s="150"/>
      <c r="T160" s="150"/>
      <c r="U160" s="150"/>
      <c r="V160" s="150"/>
      <c r="W160" s="150"/>
      <c r="X160" s="150"/>
      <c r="Y160" s="150"/>
      <c r="Z160" s="150"/>
      <c r="AA160" s="150"/>
      <c r="AB160" s="150"/>
    </row>
    <row r="161" spans="1:28" ht="27.75" customHeight="1">
      <c r="A161" s="446" t="s">
        <v>6257</v>
      </c>
      <c r="B161" s="422"/>
      <c r="C161" s="423" t="s">
        <v>7580</v>
      </c>
      <c r="D161" s="426" t="s">
        <v>72</v>
      </c>
      <c r="E161" s="425"/>
      <c r="F161" s="425" t="s">
        <v>91</v>
      </c>
      <c r="G161" s="425"/>
      <c r="H161" s="426">
        <v>2017</v>
      </c>
      <c r="I161" s="425"/>
      <c r="J161" s="425"/>
      <c r="K161" s="425"/>
      <c r="L161" s="150"/>
      <c r="M161" s="150"/>
      <c r="N161" s="150"/>
      <c r="O161" s="150"/>
      <c r="P161" s="150"/>
      <c r="Q161" s="150"/>
      <c r="R161" s="150"/>
      <c r="S161" s="150"/>
      <c r="T161" s="150"/>
      <c r="U161" s="150"/>
      <c r="V161" s="150"/>
      <c r="W161" s="150"/>
      <c r="X161" s="150"/>
      <c r="Y161" s="150"/>
      <c r="Z161" s="150"/>
      <c r="AA161" s="150"/>
      <c r="AB161" s="150"/>
    </row>
    <row r="162" spans="1:28" ht="27.75" customHeight="1">
      <c r="A162" s="446" t="s">
        <v>6257</v>
      </c>
      <c r="B162" s="422"/>
      <c r="C162" s="438" t="s">
        <v>7581</v>
      </c>
      <c r="D162" s="426" t="s">
        <v>51</v>
      </c>
      <c r="E162" s="426" t="s">
        <v>35</v>
      </c>
      <c r="F162" s="425" t="s">
        <v>91</v>
      </c>
      <c r="G162" s="425"/>
      <c r="H162" s="426">
        <v>2017</v>
      </c>
      <c r="I162" s="425"/>
      <c r="J162" s="425"/>
      <c r="K162" s="425"/>
      <c r="L162" s="150"/>
      <c r="M162" s="150"/>
      <c r="N162" s="150"/>
      <c r="O162" s="150"/>
      <c r="P162" s="150"/>
      <c r="Q162" s="150"/>
      <c r="R162" s="150"/>
      <c r="S162" s="150"/>
      <c r="T162" s="150"/>
      <c r="U162" s="150"/>
      <c r="V162" s="150"/>
      <c r="W162" s="150"/>
      <c r="X162" s="150"/>
      <c r="Y162" s="150"/>
      <c r="Z162" s="150"/>
      <c r="AA162" s="150"/>
      <c r="AB162" s="150"/>
    </row>
    <row r="163" spans="1:28" ht="27.75" customHeight="1">
      <c r="A163" s="446" t="s">
        <v>6257</v>
      </c>
      <c r="B163" s="422"/>
      <c r="C163" s="438" t="s">
        <v>5335</v>
      </c>
      <c r="D163" s="426" t="s">
        <v>51</v>
      </c>
      <c r="E163" s="425"/>
      <c r="F163" s="425" t="s">
        <v>91</v>
      </c>
      <c r="G163" s="425"/>
      <c r="H163" s="426">
        <v>2016</v>
      </c>
      <c r="I163" s="425" t="s">
        <v>7582</v>
      </c>
      <c r="J163" s="425"/>
      <c r="K163" s="425"/>
      <c r="L163" s="150"/>
      <c r="M163" s="150"/>
      <c r="N163" s="150"/>
      <c r="O163" s="150"/>
      <c r="P163" s="150"/>
      <c r="Q163" s="150"/>
      <c r="R163" s="150"/>
      <c r="S163" s="150"/>
      <c r="T163" s="150"/>
      <c r="U163" s="150"/>
      <c r="V163" s="150"/>
      <c r="W163" s="150"/>
      <c r="X163" s="150"/>
      <c r="Y163" s="150"/>
      <c r="Z163" s="150"/>
      <c r="AA163" s="150"/>
      <c r="AB163" s="150"/>
    </row>
    <row r="164" spans="1:28" ht="27.75" customHeight="1">
      <c r="A164" s="446" t="s">
        <v>6257</v>
      </c>
      <c r="B164" s="422">
        <v>82</v>
      </c>
      <c r="C164" s="438" t="s">
        <v>7583</v>
      </c>
      <c r="D164" s="426" t="s">
        <v>51</v>
      </c>
      <c r="E164" s="425"/>
      <c r="F164" s="425" t="s">
        <v>91</v>
      </c>
      <c r="G164" s="425" t="s">
        <v>7584</v>
      </c>
      <c r="H164" s="425">
        <v>2013</v>
      </c>
      <c r="I164" s="425" t="s">
        <v>7585</v>
      </c>
      <c r="J164" s="425" t="s">
        <v>7586</v>
      </c>
      <c r="K164" s="425" t="s">
        <v>7551</v>
      </c>
      <c r="L164" s="150"/>
      <c r="M164" s="150"/>
      <c r="N164" s="150"/>
      <c r="O164" s="150"/>
      <c r="P164" s="150"/>
      <c r="Q164" s="150"/>
      <c r="R164" s="150"/>
      <c r="S164" s="150"/>
      <c r="T164" s="150"/>
      <c r="U164" s="150"/>
      <c r="V164" s="150"/>
      <c r="W164" s="150"/>
      <c r="X164" s="150"/>
      <c r="Y164" s="150"/>
      <c r="Z164" s="150"/>
      <c r="AA164" s="150"/>
      <c r="AB164" s="150"/>
    </row>
    <row r="165" spans="1:28" ht="27.75" customHeight="1">
      <c r="A165" s="446" t="s">
        <v>6257</v>
      </c>
      <c r="B165" s="422"/>
      <c r="C165" s="439" t="s">
        <v>7587</v>
      </c>
      <c r="D165" s="431" t="s">
        <v>51</v>
      </c>
      <c r="E165" s="440"/>
      <c r="F165" s="425" t="s">
        <v>91</v>
      </c>
      <c r="G165" s="440"/>
      <c r="H165" s="440">
        <v>2012</v>
      </c>
      <c r="I165" s="440" t="s">
        <v>7588</v>
      </c>
      <c r="J165" s="440"/>
      <c r="K165" s="440"/>
      <c r="L165" s="262"/>
      <c r="M165" s="262"/>
      <c r="N165" s="262"/>
      <c r="O165" s="262"/>
      <c r="P165" s="262"/>
      <c r="Q165" s="262"/>
      <c r="R165" s="262"/>
      <c r="S165" s="262"/>
      <c r="T165" s="262"/>
      <c r="U165" s="262"/>
      <c r="V165" s="262"/>
      <c r="W165" s="262"/>
      <c r="X165" s="262"/>
      <c r="Y165" s="262"/>
      <c r="Z165" s="262"/>
      <c r="AA165" s="262"/>
      <c r="AB165" s="262"/>
    </row>
    <row r="166" spans="1:28" ht="27.75" customHeight="1">
      <c r="A166" s="446" t="s">
        <v>6257</v>
      </c>
      <c r="B166" s="422"/>
      <c r="C166" s="439" t="s">
        <v>7589</v>
      </c>
      <c r="D166" s="431" t="s">
        <v>51</v>
      </c>
      <c r="E166" s="440"/>
      <c r="F166" s="425" t="s">
        <v>91</v>
      </c>
      <c r="G166" s="440"/>
      <c r="H166" s="440">
        <v>2010</v>
      </c>
      <c r="I166" s="440" t="s">
        <v>7590</v>
      </c>
      <c r="J166" s="440"/>
      <c r="K166" s="440"/>
      <c r="L166" s="262"/>
      <c r="M166" s="262"/>
      <c r="N166" s="262"/>
      <c r="O166" s="262"/>
      <c r="P166" s="262"/>
      <c r="Q166" s="262"/>
      <c r="R166" s="262"/>
      <c r="S166" s="262"/>
      <c r="T166" s="262"/>
      <c r="U166" s="262"/>
      <c r="V166" s="262"/>
      <c r="W166" s="262"/>
      <c r="X166" s="262"/>
      <c r="Y166" s="262"/>
      <c r="Z166" s="262"/>
      <c r="AA166" s="262"/>
      <c r="AB166" s="262"/>
    </row>
    <row r="167" spans="1:28" ht="27.75" customHeight="1">
      <c r="A167" s="446" t="s">
        <v>6257</v>
      </c>
      <c r="B167" s="422"/>
      <c r="C167" s="439" t="s">
        <v>7591</v>
      </c>
      <c r="D167" s="431" t="s">
        <v>51</v>
      </c>
      <c r="E167" s="440"/>
      <c r="F167" s="426" t="s">
        <v>59</v>
      </c>
      <c r="G167" s="440"/>
      <c r="H167" s="440">
        <v>2006</v>
      </c>
      <c r="I167" s="440" t="s">
        <v>7592</v>
      </c>
      <c r="J167" s="440"/>
      <c r="K167" s="440"/>
      <c r="L167" s="262"/>
      <c r="M167" s="262"/>
      <c r="N167" s="262"/>
      <c r="O167" s="262"/>
      <c r="P167" s="262"/>
      <c r="Q167" s="262"/>
      <c r="R167" s="262"/>
      <c r="S167" s="262"/>
      <c r="T167" s="262"/>
      <c r="U167" s="262"/>
      <c r="V167" s="262"/>
      <c r="W167" s="262"/>
      <c r="X167" s="262"/>
      <c r="Y167" s="262"/>
      <c r="Z167" s="262"/>
      <c r="AA167" s="262"/>
      <c r="AB167" s="262"/>
    </row>
    <row r="168" spans="1:28" ht="27.75" customHeight="1">
      <c r="A168" s="446" t="s">
        <v>6257</v>
      </c>
      <c r="B168" s="422"/>
      <c r="C168" s="438" t="s">
        <v>7566</v>
      </c>
      <c r="D168" s="424" t="s">
        <v>58</v>
      </c>
      <c r="E168" s="425"/>
      <c r="F168" s="424" t="s">
        <v>124</v>
      </c>
      <c r="G168" s="441" t="s">
        <v>7593</v>
      </c>
      <c r="H168" s="424">
        <v>2018</v>
      </c>
      <c r="I168" s="425" t="s">
        <v>7190</v>
      </c>
      <c r="J168" s="427" t="s">
        <v>7594</v>
      </c>
      <c r="K168" s="428" t="s">
        <v>7595</v>
      </c>
      <c r="L168" s="262"/>
      <c r="M168" s="262"/>
      <c r="N168" s="262"/>
      <c r="O168" s="262"/>
      <c r="P168" s="262"/>
      <c r="Q168" s="262"/>
      <c r="R168" s="262"/>
      <c r="S168" s="262"/>
      <c r="T168" s="262"/>
      <c r="U168" s="262"/>
      <c r="V168" s="262"/>
      <c r="W168" s="262"/>
      <c r="X168" s="262"/>
      <c r="Y168" s="262"/>
      <c r="Z168" s="262"/>
      <c r="AA168" s="262"/>
      <c r="AB168" s="262"/>
    </row>
    <row r="169" spans="1:28" ht="27.75" customHeight="1">
      <c r="A169" s="446" t="s">
        <v>6257</v>
      </c>
      <c r="B169" s="422"/>
      <c r="C169" s="438" t="s">
        <v>7571</v>
      </c>
      <c r="D169" s="424" t="s">
        <v>58</v>
      </c>
      <c r="E169" s="425"/>
      <c r="F169" s="424" t="s">
        <v>1358</v>
      </c>
      <c r="G169" s="441" t="s">
        <v>7596</v>
      </c>
      <c r="H169" s="424">
        <v>2018</v>
      </c>
      <c r="I169" s="425" t="s">
        <v>7570</v>
      </c>
      <c r="J169" s="427" t="s">
        <v>7594</v>
      </c>
      <c r="K169" s="428" t="s">
        <v>7597</v>
      </c>
      <c r="L169" s="262"/>
      <c r="M169" s="262"/>
      <c r="N169" s="262"/>
      <c r="O169" s="262"/>
      <c r="P169" s="262"/>
      <c r="Q169" s="262"/>
      <c r="R169" s="262"/>
      <c r="S169" s="262"/>
      <c r="T169" s="262"/>
      <c r="U169" s="262"/>
      <c r="V169" s="262"/>
      <c r="W169" s="262"/>
      <c r="X169" s="262"/>
      <c r="Y169" s="262"/>
      <c r="Z169" s="262"/>
      <c r="AA169" s="262"/>
      <c r="AB169" s="262"/>
    </row>
    <row r="170" spans="1:28" ht="27.75" customHeight="1">
      <c r="A170" s="446" t="s">
        <v>6257</v>
      </c>
      <c r="B170" s="422"/>
      <c r="C170" s="438" t="s">
        <v>7598</v>
      </c>
      <c r="D170" s="424" t="s">
        <v>58</v>
      </c>
      <c r="E170" s="425" t="s">
        <v>35</v>
      </c>
      <c r="F170" s="424" t="s">
        <v>1358</v>
      </c>
      <c r="G170" s="441" t="s">
        <v>7596</v>
      </c>
      <c r="H170" s="424">
        <v>2018</v>
      </c>
      <c r="I170" s="425" t="s">
        <v>7570</v>
      </c>
      <c r="J170" s="427" t="s">
        <v>7594</v>
      </c>
      <c r="K170" s="428" t="s">
        <v>7599</v>
      </c>
      <c r="L170" s="262"/>
      <c r="M170" s="262"/>
      <c r="N170" s="262"/>
      <c r="O170" s="262"/>
      <c r="P170" s="262"/>
      <c r="Q170" s="262"/>
      <c r="R170" s="262"/>
      <c r="S170" s="262"/>
      <c r="T170" s="262"/>
      <c r="U170" s="262"/>
      <c r="V170" s="262"/>
      <c r="W170" s="262"/>
      <c r="X170" s="262"/>
      <c r="Y170" s="262"/>
      <c r="Z170" s="262"/>
      <c r="AA170" s="262"/>
      <c r="AB170" s="262"/>
    </row>
    <row r="171" spans="1:28" ht="27.75" customHeight="1">
      <c r="A171" s="446" t="s">
        <v>6257</v>
      </c>
      <c r="B171" s="422"/>
      <c r="C171" s="438" t="s">
        <v>7574</v>
      </c>
      <c r="D171" s="424" t="s">
        <v>58</v>
      </c>
      <c r="E171" s="425" t="s">
        <v>35</v>
      </c>
      <c r="F171" s="424" t="s">
        <v>1358</v>
      </c>
      <c r="G171" s="441" t="s">
        <v>7596</v>
      </c>
      <c r="H171" s="424">
        <v>2018</v>
      </c>
      <c r="I171" s="425" t="s">
        <v>7570</v>
      </c>
      <c r="J171" s="427" t="s">
        <v>7594</v>
      </c>
      <c r="K171" s="428" t="s">
        <v>7600</v>
      </c>
      <c r="L171" s="262"/>
      <c r="M171" s="262"/>
      <c r="N171" s="262"/>
      <c r="O171" s="262"/>
      <c r="P171" s="262"/>
      <c r="Q171" s="262"/>
      <c r="R171" s="262"/>
      <c r="S171" s="262"/>
      <c r="T171" s="262"/>
      <c r="U171" s="262"/>
      <c r="V171" s="262"/>
      <c r="W171" s="262"/>
      <c r="X171" s="262"/>
      <c r="Y171" s="262"/>
      <c r="Z171" s="262"/>
      <c r="AA171" s="262"/>
      <c r="AB171" s="262"/>
    </row>
    <row r="172" spans="1:28" ht="27.75" customHeight="1">
      <c r="A172" s="446" t="s">
        <v>6257</v>
      </c>
      <c r="B172" s="422"/>
      <c r="C172" s="438" t="s">
        <v>7576</v>
      </c>
      <c r="D172" s="426" t="s">
        <v>51</v>
      </c>
      <c r="E172" s="425"/>
      <c r="F172" s="426" t="s">
        <v>102</v>
      </c>
      <c r="G172" s="441" t="s">
        <v>7601</v>
      </c>
      <c r="H172" s="426">
        <v>2018</v>
      </c>
      <c r="I172" s="436" t="s">
        <v>7602</v>
      </c>
      <c r="J172" s="427" t="s">
        <v>7603</v>
      </c>
      <c r="K172" s="442" t="s">
        <v>7604</v>
      </c>
      <c r="L172" s="262"/>
      <c r="M172" s="262"/>
      <c r="N172" s="262"/>
      <c r="O172" s="262"/>
      <c r="P172" s="262"/>
      <c r="Q172" s="262"/>
      <c r="R172" s="262"/>
      <c r="S172" s="262"/>
      <c r="T172" s="262"/>
      <c r="U172" s="262"/>
      <c r="V172" s="262"/>
      <c r="W172" s="262"/>
      <c r="X172" s="262"/>
      <c r="Y172" s="262"/>
      <c r="Z172" s="262"/>
      <c r="AA172" s="262"/>
      <c r="AB172" s="262"/>
    </row>
    <row r="173" spans="1:28" ht="27.75" customHeight="1">
      <c r="A173" s="446" t="s">
        <v>6257</v>
      </c>
      <c r="B173" s="422"/>
      <c r="C173" s="438" t="s">
        <v>7516</v>
      </c>
      <c r="D173" s="424" t="s">
        <v>51</v>
      </c>
      <c r="E173" s="425" t="s">
        <v>58</v>
      </c>
      <c r="F173" s="424" t="s">
        <v>52</v>
      </c>
      <c r="G173" s="443" t="s">
        <v>7605</v>
      </c>
      <c r="H173" s="426">
        <v>2020</v>
      </c>
      <c r="I173" s="425" t="s">
        <v>197</v>
      </c>
      <c r="J173" s="427" t="s">
        <v>5980</v>
      </c>
      <c r="K173" s="428" t="s">
        <v>7606</v>
      </c>
      <c r="L173" s="262"/>
      <c r="M173" s="262"/>
      <c r="N173" s="262"/>
      <c r="O173" s="262"/>
      <c r="P173" s="262"/>
      <c r="Q173" s="262"/>
      <c r="R173" s="262"/>
      <c r="S173" s="262"/>
      <c r="T173" s="262"/>
      <c r="U173" s="262"/>
      <c r="V173" s="262"/>
      <c r="W173" s="262"/>
      <c r="X173" s="262"/>
      <c r="Y173" s="262"/>
      <c r="Z173" s="262"/>
      <c r="AA173" s="262"/>
      <c r="AB173" s="262"/>
    </row>
    <row r="174" spans="1:28" ht="27.75" customHeight="1">
      <c r="A174" s="446" t="s">
        <v>6257</v>
      </c>
      <c r="B174" s="422"/>
      <c r="C174" s="438" t="s">
        <v>7607</v>
      </c>
      <c r="D174" s="424" t="s">
        <v>58</v>
      </c>
      <c r="E174" s="425"/>
      <c r="F174" s="426" t="s">
        <v>91</v>
      </c>
      <c r="G174" s="443" t="s">
        <v>7605</v>
      </c>
      <c r="H174" s="151">
        <v>2020</v>
      </c>
      <c r="I174" s="425" t="s">
        <v>7534</v>
      </c>
      <c r="J174" s="427" t="s">
        <v>5980</v>
      </c>
      <c r="K174" s="428" t="s">
        <v>7536</v>
      </c>
      <c r="L174" s="262"/>
      <c r="M174" s="262"/>
      <c r="N174" s="262"/>
      <c r="O174" s="262"/>
      <c r="P174" s="262"/>
      <c r="Q174" s="262"/>
      <c r="R174" s="262"/>
      <c r="S174" s="262"/>
      <c r="T174" s="262"/>
      <c r="U174" s="262"/>
      <c r="V174" s="262"/>
      <c r="W174" s="262"/>
      <c r="X174" s="262"/>
      <c r="Y174" s="262"/>
      <c r="Z174" s="262"/>
      <c r="AA174" s="262"/>
      <c r="AB174" s="262"/>
    </row>
    <row r="175" spans="1:28" ht="27.75" customHeight="1">
      <c r="A175" s="446" t="s">
        <v>6257</v>
      </c>
      <c r="B175" s="422"/>
      <c r="C175" s="438" t="s">
        <v>7608</v>
      </c>
      <c r="D175" s="424" t="s">
        <v>51</v>
      </c>
      <c r="E175" s="425"/>
      <c r="F175" s="426" t="s">
        <v>91</v>
      </c>
      <c r="G175" s="443" t="s">
        <v>7605</v>
      </c>
      <c r="H175" s="444">
        <v>2022</v>
      </c>
      <c r="I175" s="425" t="s">
        <v>7534</v>
      </c>
      <c r="J175" s="427" t="s">
        <v>5980</v>
      </c>
      <c r="K175" s="428" t="s">
        <v>7609</v>
      </c>
      <c r="L175" s="262"/>
      <c r="M175" s="262"/>
      <c r="N175" s="262"/>
      <c r="O175" s="262"/>
      <c r="P175" s="262"/>
      <c r="Q175" s="262"/>
      <c r="R175" s="262"/>
      <c r="S175" s="262"/>
      <c r="T175" s="262"/>
      <c r="U175" s="262"/>
      <c r="V175" s="262"/>
      <c r="W175" s="262"/>
      <c r="X175" s="262"/>
      <c r="Y175" s="262"/>
      <c r="Z175" s="262"/>
      <c r="AA175" s="262"/>
      <c r="AB175" s="262"/>
    </row>
    <row r="176" spans="1:28" ht="27.75" customHeight="1">
      <c r="A176" s="446" t="s">
        <v>6257</v>
      </c>
      <c r="B176" s="422"/>
      <c r="C176" s="438" t="s">
        <v>7537</v>
      </c>
      <c r="D176" s="424" t="s">
        <v>58</v>
      </c>
      <c r="E176" s="425"/>
      <c r="F176" s="426" t="s">
        <v>91</v>
      </c>
      <c r="G176" s="170" t="s">
        <v>7610</v>
      </c>
      <c r="H176" s="444">
        <v>2022</v>
      </c>
      <c r="I176" s="425" t="s">
        <v>7539</v>
      </c>
      <c r="J176" s="427" t="s">
        <v>5980</v>
      </c>
      <c r="K176" s="428" t="s">
        <v>7540</v>
      </c>
      <c r="L176" s="262"/>
      <c r="M176" s="262"/>
      <c r="N176" s="262"/>
      <c r="O176" s="262"/>
      <c r="P176" s="262"/>
      <c r="Q176" s="262"/>
      <c r="R176" s="262"/>
      <c r="S176" s="262"/>
      <c r="T176" s="262"/>
      <c r="U176" s="262"/>
      <c r="V176" s="262"/>
      <c r="W176" s="262"/>
      <c r="X176" s="262"/>
      <c r="Y176" s="262"/>
      <c r="Z176" s="262"/>
      <c r="AA176" s="262"/>
      <c r="AB176" s="262"/>
    </row>
    <row r="177" spans="1:28" ht="27.75" customHeight="1">
      <c r="A177" s="446" t="s">
        <v>6257</v>
      </c>
      <c r="B177" s="422">
        <v>91</v>
      </c>
      <c r="C177" s="439" t="s">
        <v>346</v>
      </c>
      <c r="D177" s="431" t="s">
        <v>51</v>
      </c>
      <c r="E177" s="440"/>
      <c r="F177" s="440" t="s">
        <v>124</v>
      </c>
      <c r="G177" s="440" t="s">
        <v>7611</v>
      </c>
      <c r="H177" s="440">
        <v>2018</v>
      </c>
      <c r="I177" s="440" t="s">
        <v>348</v>
      </c>
      <c r="J177" s="440" t="s">
        <v>7594</v>
      </c>
      <c r="K177" s="440" t="s">
        <v>7612</v>
      </c>
      <c r="L177" s="150"/>
      <c r="M177" s="150"/>
      <c r="N177" s="150"/>
      <c r="O177" s="150"/>
      <c r="P177" s="150"/>
      <c r="Q177" s="150"/>
      <c r="R177" s="150"/>
      <c r="S177" s="150"/>
      <c r="T177" s="150"/>
      <c r="U177" s="150"/>
      <c r="V177" s="150"/>
      <c r="W177" s="150"/>
      <c r="X177" s="150"/>
      <c r="Y177" s="150"/>
      <c r="Z177" s="150"/>
      <c r="AA177" s="150"/>
      <c r="AB177" s="150"/>
    </row>
    <row r="178" spans="1:28" ht="27.75" customHeight="1">
      <c r="A178" s="446" t="s">
        <v>5730</v>
      </c>
      <c r="B178" s="416">
        <v>83</v>
      </c>
      <c r="C178" s="473" t="s">
        <v>7892</v>
      </c>
      <c r="D178" s="474" t="s">
        <v>7528</v>
      </c>
      <c r="E178" s="468"/>
      <c r="F178" s="468" t="s">
        <v>59</v>
      </c>
      <c r="G178" s="468" t="s">
        <v>7893</v>
      </c>
      <c r="H178" s="468">
        <v>2014</v>
      </c>
      <c r="I178" s="468" t="s">
        <v>7894</v>
      </c>
      <c r="J178" s="468" t="s">
        <v>7895</v>
      </c>
      <c r="K178" s="468" t="s">
        <v>7896</v>
      </c>
      <c r="L178" s="421"/>
      <c r="M178" s="421"/>
      <c r="N178" s="421"/>
      <c r="O178" s="421"/>
      <c r="P178" s="421"/>
      <c r="Q178" s="421"/>
      <c r="R178" s="421"/>
      <c r="S178" s="421"/>
      <c r="T178" s="421"/>
      <c r="U178" s="421"/>
      <c r="V178" s="421"/>
      <c r="W178" s="421"/>
      <c r="X178" s="421"/>
      <c r="Y178" s="421"/>
      <c r="Z178" s="421"/>
      <c r="AA178" s="421"/>
      <c r="AB178" s="421"/>
    </row>
    <row r="179" spans="1:28" ht="27.75" customHeight="1">
      <c r="A179" s="446" t="s">
        <v>5730</v>
      </c>
      <c r="B179" s="422">
        <v>84</v>
      </c>
      <c r="C179" s="439" t="s">
        <v>7897</v>
      </c>
      <c r="D179" s="431" t="s">
        <v>7528</v>
      </c>
      <c r="E179" s="440"/>
      <c r="F179" s="440" t="s">
        <v>124</v>
      </c>
      <c r="G179" s="440">
        <v>9788416133673</v>
      </c>
      <c r="H179" s="440">
        <v>2015</v>
      </c>
      <c r="I179" s="440" t="s">
        <v>7898</v>
      </c>
      <c r="J179" s="440" t="s">
        <v>7895</v>
      </c>
      <c r="K179" s="440" t="s">
        <v>7896</v>
      </c>
      <c r="L179" s="150"/>
      <c r="M179" s="150"/>
      <c r="N179" s="150"/>
      <c r="O179" s="150"/>
      <c r="P179" s="150"/>
      <c r="Q179" s="150"/>
      <c r="R179" s="150"/>
      <c r="S179" s="150"/>
      <c r="T179" s="150"/>
      <c r="U179" s="150"/>
      <c r="V179" s="150"/>
      <c r="W179" s="150"/>
      <c r="X179" s="150"/>
      <c r="Y179" s="150"/>
      <c r="Z179" s="150"/>
      <c r="AA179" s="150"/>
      <c r="AB179" s="150"/>
    </row>
    <row r="180" spans="1:28" ht="27.75" customHeight="1">
      <c r="A180" s="446" t="s">
        <v>5730</v>
      </c>
      <c r="B180" s="451">
        <v>85</v>
      </c>
      <c r="C180" s="439" t="s">
        <v>7899</v>
      </c>
      <c r="D180" s="431" t="s">
        <v>7528</v>
      </c>
      <c r="E180" s="440"/>
      <c r="F180" s="440" t="s">
        <v>59</v>
      </c>
      <c r="G180" s="440">
        <v>9789588939018</v>
      </c>
      <c r="H180" s="440">
        <v>2015</v>
      </c>
      <c r="I180" s="440" t="s">
        <v>7900</v>
      </c>
      <c r="J180" s="440" t="s">
        <v>7901</v>
      </c>
      <c r="K180" s="440" t="s">
        <v>6295</v>
      </c>
      <c r="L180" s="150"/>
      <c r="M180" s="150"/>
      <c r="N180" s="150"/>
      <c r="O180" s="150"/>
      <c r="P180" s="150"/>
      <c r="Q180" s="150"/>
      <c r="R180" s="150"/>
      <c r="S180" s="150"/>
      <c r="T180" s="150"/>
      <c r="U180" s="150"/>
      <c r="V180" s="150"/>
      <c r="W180" s="150"/>
      <c r="X180" s="150"/>
      <c r="Y180" s="150"/>
      <c r="Z180" s="150"/>
      <c r="AA180" s="150"/>
      <c r="AB180" s="150"/>
    </row>
    <row r="181" spans="1:28" ht="27.75" customHeight="1">
      <c r="A181" s="446" t="s">
        <v>5730</v>
      </c>
      <c r="B181" s="422">
        <v>86</v>
      </c>
      <c r="C181" s="439" t="s">
        <v>7902</v>
      </c>
      <c r="D181" s="431" t="s">
        <v>7528</v>
      </c>
      <c r="E181" s="440"/>
      <c r="F181" s="440" t="s">
        <v>124</v>
      </c>
      <c r="G181" s="440" t="s">
        <v>7903</v>
      </c>
      <c r="H181" s="440">
        <v>2016</v>
      </c>
      <c r="I181" s="440" t="s">
        <v>7904</v>
      </c>
      <c r="J181" s="440" t="s">
        <v>7905</v>
      </c>
      <c r="K181" s="440" t="s">
        <v>7896</v>
      </c>
      <c r="L181" s="150"/>
      <c r="M181" s="150"/>
      <c r="N181" s="150"/>
      <c r="O181" s="150"/>
      <c r="P181" s="150"/>
      <c r="Q181" s="150"/>
      <c r="R181" s="150"/>
      <c r="S181" s="150"/>
      <c r="T181" s="150"/>
      <c r="U181" s="150"/>
      <c r="V181" s="150"/>
      <c r="W181" s="150"/>
      <c r="X181" s="150"/>
      <c r="Y181" s="150"/>
      <c r="Z181" s="150"/>
      <c r="AA181" s="150"/>
      <c r="AB181" s="150"/>
    </row>
    <row r="182" spans="1:28" ht="27.75" customHeight="1">
      <c r="A182" s="446" t="s">
        <v>5730</v>
      </c>
      <c r="B182" s="422">
        <v>87</v>
      </c>
      <c r="C182" s="439" t="s">
        <v>7906</v>
      </c>
      <c r="D182" s="431" t="s">
        <v>7528</v>
      </c>
      <c r="E182" s="440"/>
      <c r="F182" s="440" t="s">
        <v>124</v>
      </c>
      <c r="G182" s="440">
        <v>9788499218489</v>
      </c>
      <c r="H182" s="440">
        <v>2016</v>
      </c>
      <c r="I182" s="440" t="s">
        <v>7907</v>
      </c>
      <c r="J182" s="440" t="s">
        <v>7905</v>
      </c>
      <c r="K182" s="440" t="s">
        <v>7896</v>
      </c>
      <c r="L182" s="150"/>
      <c r="M182" s="150"/>
      <c r="N182" s="150"/>
      <c r="O182" s="150"/>
      <c r="P182" s="150"/>
      <c r="Q182" s="150"/>
      <c r="R182" s="150"/>
      <c r="S182" s="150"/>
      <c r="T182" s="150"/>
      <c r="U182" s="150"/>
      <c r="V182" s="150"/>
      <c r="W182" s="150"/>
      <c r="X182" s="150"/>
      <c r="Y182" s="150"/>
      <c r="Z182" s="150"/>
      <c r="AA182" s="150"/>
      <c r="AB182" s="150"/>
    </row>
    <row r="183" spans="1:28" ht="27.75" customHeight="1">
      <c r="A183" s="446" t="s">
        <v>5730</v>
      </c>
      <c r="B183" s="422">
        <v>88</v>
      </c>
      <c r="C183" s="439" t="s">
        <v>7908</v>
      </c>
      <c r="D183" s="431" t="s">
        <v>7528</v>
      </c>
      <c r="E183" s="440"/>
      <c r="F183" s="440" t="s">
        <v>59</v>
      </c>
      <c r="G183" s="440" t="s">
        <v>7909</v>
      </c>
      <c r="H183" s="440">
        <v>2017</v>
      </c>
      <c r="I183" s="440" t="s">
        <v>7910</v>
      </c>
      <c r="J183" s="440" t="s">
        <v>7911</v>
      </c>
      <c r="K183" s="440" t="s">
        <v>7896</v>
      </c>
      <c r="L183" s="150"/>
      <c r="M183" s="150"/>
      <c r="N183" s="150"/>
      <c r="O183" s="150"/>
      <c r="P183" s="150"/>
      <c r="Q183" s="150"/>
      <c r="R183" s="150"/>
      <c r="S183" s="150"/>
      <c r="T183" s="150"/>
      <c r="U183" s="150"/>
      <c r="V183" s="150"/>
      <c r="W183" s="150"/>
      <c r="X183" s="150"/>
      <c r="Y183" s="150"/>
      <c r="Z183" s="150"/>
      <c r="AA183" s="150"/>
      <c r="AB183" s="150"/>
    </row>
    <row r="184" spans="1:28" ht="27.75" customHeight="1">
      <c r="A184" s="446" t="s">
        <v>5730</v>
      </c>
      <c r="B184" s="451">
        <v>89</v>
      </c>
      <c r="C184" s="439" t="s">
        <v>7912</v>
      </c>
      <c r="D184" s="431" t="s">
        <v>7528</v>
      </c>
      <c r="E184" s="440"/>
      <c r="F184" s="440" t="s">
        <v>59</v>
      </c>
      <c r="G184" s="440" t="s">
        <v>7913</v>
      </c>
      <c r="H184" s="440">
        <v>2017</v>
      </c>
      <c r="I184" s="440" t="s">
        <v>7914</v>
      </c>
      <c r="J184" s="440" t="s">
        <v>7915</v>
      </c>
      <c r="K184" s="440" t="s">
        <v>7896</v>
      </c>
      <c r="L184" s="150"/>
      <c r="M184" s="150"/>
      <c r="N184" s="150"/>
      <c r="O184" s="150"/>
      <c r="P184" s="150"/>
      <c r="Q184" s="150"/>
      <c r="R184" s="150"/>
      <c r="S184" s="150"/>
      <c r="T184" s="150"/>
      <c r="U184" s="150"/>
      <c r="V184" s="150"/>
      <c r="W184" s="150"/>
      <c r="X184" s="150"/>
      <c r="Y184" s="150"/>
      <c r="Z184" s="150"/>
      <c r="AA184" s="150"/>
      <c r="AB184" s="150"/>
    </row>
    <row r="185" spans="1:28" ht="27.75" customHeight="1">
      <c r="A185" s="446" t="s">
        <v>5730</v>
      </c>
      <c r="B185" s="422">
        <v>90</v>
      </c>
      <c r="C185" s="439" t="s">
        <v>7916</v>
      </c>
      <c r="D185" s="431" t="s">
        <v>7528</v>
      </c>
      <c r="E185" s="440"/>
      <c r="F185" s="440" t="s">
        <v>59</v>
      </c>
      <c r="G185" s="440" t="s">
        <v>7917</v>
      </c>
      <c r="H185" s="440">
        <v>2018</v>
      </c>
      <c r="I185" s="440" t="s">
        <v>7918</v>
      </c>
      <c r="J185" s="440" t="s">
        <v>7919</v>
      </c>
      <c r="K185" s="440" t="s">
        <v>7896</v>
      </c>
      <c r="L185" s="150"/>
      <c r="M185" s="150"/>
      <c r="N185" s="150"/>
      <c r="O185" s="150"/>
      <c r="P185" s="150"/>
      <c r="Q185" s="150"/>
      <c r="R185" s="150"/>
      <c r="S185" s="150"/>
      <c r="T185" s="150"/>
      <c r="U185" s="150"/>
      <c r="V185" s="150"/>
      <c r="W185" s="150"/>
      <c r="X185" s="150"/>
      <c r="Y185" s="150"/>
      <c r="Z185" s="150"/>
      <c r="AA185" s="150"/>
      <c r="AB185" s="150"/>
    </row>
    <row r="186" spans="1:28" ht="27.75" customHeight="1">
      <c r="A186" s="496" t="s">
        <v>5412</v>
      </c>
      <c r="B186" s="416">
        <v>92</v>
      </c>
      <c r="C186" s="473" t="s">
        <v>7920</v>
      </c>
      <c r="D186" s="474" t="s">
        <v>7921</v>
      </c>
      <c r="E186" s="468"/>
      <c r="F186" s="468" t="s">
        <v>102</v>
      </c>
      <c r="G186" s="468" t="s">
        <v>7922</v>
      </c>
      <c r="H186" s="468">
        <v>2014</v>
      </c>
      <c r="I186" s="468" t="s">
        <v>7923</v>
      </c>
      <c r="J186" s="468" t="s">
        <v>7924</v>
      </c>
      <c r="K186" s="458" t="s">
        <v>7925</v>
      </c>
      <c r="L186" s="263"/>
      <c r="M186" s="263"/>
      <c r="N186" s="263"/>
      <c r="O186" s="263"/>
      <c r="P186" s="263"/>
      <c r="Q186" s="263"/>
      <c r="R186" s="263"/>
      <c r="S186" s="263"/>
      <c r="T186" s="263"/>
      <c r="U186" s="263"/>
      <c r="V186" s="263"/>
      <c r="W186" s="263"/>
      <c r="X186" s="263"/>
      <c r="Y186" s="263"/>
      <c r="Z186" s="263"/>
      <c r="AA186" s="263"/>
      <c r="AB186" s="263"/>
    </row>
    <row r="187" spans="1:28" ht="27.75" customHeight="1">
      <c r="A187" s="496" t="s">
        <v>5412</v>
      </c>
      <c r="B187" s="422">
        <v>93</v>
      </c>
      <c r="C187" s="497" t="s">
        <v>7926</v>
      </c>
      <c r="D187" s="432" t="s">
        <v>7921</v>
      </c>
      <c r="E187" s="445"/>
      <c r="F187" s="445" t="s">
        <v>65</v>
      </c>
      <c r="G187" s="445" t="s">
        <v>7927</v>
      </c>
      <c r="H187" s="445">
        <v>2015</v>
      </c>
      <c r="I187" s="445" t="s">
        <v>7928</v>
      </c>
      <c r="J187" s="445" t="s">
        <v>7929</v>
      </c>
      <c r="K187" s="445" t="s">
        <v>7930</v>
      </c>
      <c r="L187" s="150"/>
      <c r="M187" s="150"/>
      <c r="N187" s="150"/>
      <c r="O187" s="150"/>
      <c r="P187" s="150"/>
      <c r="Q187" s="150"/>
      <c r="R187" s="150"/>
      <c r="S187" s="150"/>
      <c r="T187" s="150"/>
      <c r="U187" s="150"/>
      <c r="V187" s="150"/>
      <c r="W187" s="150"/>
      <c r="X187" s="150"/>
      <c r="Y187" s="150"/>
      <c r="Z187" s="150"/>
      <c r="AA187" s="150"/>
      <c r="AB187" s="150"/>
    </row>
    <row r="188" spans="1:28" ht="27.75" customHeight="1">
      <c r="A188" s="496" t="s">
        <v>5412</v>
      </c>
      <c r="B188" s="422">
        <v>94</v>
      </c>
      <c r="C188" s="497" t="s">
        <v>7931</v>
      </c>
      <c r="D188" s="432" t="s">
        <v>7921</v>
      </c>
      <c r="E188" s="445"/>
      <c r="F188" s="445" t="s">
        <v>124</v>
      </c>
      <c r="G188" s="445" t="s">
        <v>7932</v>
      </c>
      <c r="H188" s="445">
        <v>2017</v>
      </c>
      <c r="I188" s="445" t="s">
        <v>7298</v>
      </c>
      <c r="J188" s="445" t="s">
        <v>7933</v>
      </c>
      <c r="K188" s="445" t="s">
        <v>7934</v>
      </c>
      <c r="L188" s="150"/>
      <c r="M188" s="150"/>
      <c r="N188" s="150"/>
      <c r="O188" s="150"/>
      <c r="P188" s="150"/>
      <c r="Q188" s="150"/>
      <c r="R188" s="150"/>
      <c r="S188" s="150"/>
      <c r="T188" s="150"/>
      <c r="U188" s="150"/>
      <c r="V188" s="150"/>
      <c r="W188" s="150"/>
      <c r="X188" s="150"/>
      <c r="Y188" s="150"/>
      <c r="Z188" s="150"/>
      <c r="AA188" s="150"/>
      <c r="AB188" s="150"/>
    </row>
    <row r="189" spans="1:28" ht="27.75" customHeight="1">
      <c r="A189" s="496" t="s">
        <v>5412</v>
      </c>
      <c r="B189" s="422">
        <v>95</v>
      </c>
      <c r="C189" s="497" t="s">
        <v>7935</v>
      </c>
      <c r="D189" s="432" t="s">
        <v>7921</v>
      </c>
      <c r="E189" s="445"/>
      <c r="F189" s="445" t="s">
        <v>124</v>
      </c>
      <c r="G189" s="445" t="s">
        <v>7936</v>
      </c>
      <c r="H189" s="445">
        <v>2017</v>
      </c>
      <c r="I189" s="445" t="s">
        <v>7937</v>
      </c>
      <c r="J189" s="445" t="s">
        <v>7938</v>
      </c>
      <c r="K189" s="445" t="s">
        <v>7930</v>
      </c>
      <c r="L189" s="150"/>
      <c r="M189" s="150"/>
      <c r="N189" s="150"/>
      <c r="O189" s="150"/>
      <c r="P189" s="150"/>
      <c r="Q189" s="150"/>
      <c r="R189" s="150"/>
      <c r="S189" s="150"/>
      <c r="T189" s="150"/>
      <c r="U189" s="150"/>
      <c r="V189" s="150"/>
      <c r="W189" s="150"/>
      <c r="X189" s="150"/>
      <c r="Y189" s="150"/>
      <c r="Z189" s="150"/>
      <c r="AA189" s="150"/>
      <c r="AB189" s="150"/>
    </row>
    <row r="190" spans="1:28" ht="27.75" customHeight="1">
      <c r="A190" s="496" t="s">
        <v>5412</v>
      </c>
      <c r="B190" s="422">
        <v>96</v>
      </c>
      <c r="C190" s="497" t="s">
        <v>7939</v>
      </c>
      <c r="D190" s="432" t="s">
        <v>7921</v>
      </c>
      <c r="E190" s="445"/>
      <c r="F190" s="445" t="s">
        <v>124</v>
      </c>
      <c r="G190" s="445" t="s">
        <v>7936</v>
      </c>
      <c r="H190" s="445">
        <v>2017</v>
      </c>
      <c r="I190" s="445" t="s">
        <v>7937</v>
      </c>
      <c r="J190" s="445" t="s">
        <v>7938</v>
      </c>
      <c r="K190" s="445" t="s">
        <v>7940</v>
      </c>
      <c r="L190" s="150"/>
      <c r="M190" s="150"/>
      <c r="N190" s="150"/>
      <c r="O190" s="150"/>
      <c r="P190" s="150"/>
      <c r="Q190" s="150"/>
      <c r="R190" s="150"/>
      <c r="S190" s="150"/>
      <c r="T190" s="150"/>
      <c r="U190" s="150"/>
      <c r="V190" s="150"/>
      <c r="W190" s="150"/>
      <c r="X190" s="150"/>
      <c r="Y190" s="150"/>
      <c r="Z190" s="150"/>
      <c r="AA190" s="150"/>
      <c r="AB190" s="150"/>
    </row>
    <row r="191" spans="1:28" ht="27.75" customHeight="1">
      <c r="A191" s="496" t="s">
        <v>5412</v>
      </c>
      <c r="B191" s="422">
        <v>97</v>
      </c>
      <c r="C191" s="497" t="s">
        <v>7941</v>
      </c>
      <c r="D191" s="432" t="s">
        <v>7921</v>
      </c>
      <c r="E191" s="445"/>
      <c r="F191" s="445" t="s">
        <v>59</v>
      </c>
      <c r="G191" s="445" t="s">
        <v>7942</v>
      </c>
      <c r="H191" s="445">
        <v>2018</v>
      </c>
      <c r="I191" s="445" t="s">
        <v>7943</v>
      </c>
      <c r="J191" s="445" t="s">
        <v>7944</v>
      </c>
      <c r="K191" s="445" t="s">
        <v>5587</v>
      </c>
      <c r="L191" s="150"/>
      <c r="M191" s="150"/>
      <c r="N191" s="150"/>
      <c r="O191" s="150"/>
      <c r="P191" s="150"/>
      <c r="Q191" s="150"/>
      <c r="R191" s="150"/>
      <c r="S191" s="150"/>
      <c r="T191" s="150"/>
      <c r="U191" s="150"/>
      <c r="V191" s="150"/>
      <c r="W191" s="150"/>
      <c r="X191" s="150"/>
      <c r="Y191" s="150"/>
      <c r="Z191" s="150"/>
      <c r="AA191" s="150"/>
      <c r="AB191" s="150"/>
    </row>
    <row r="192" spans="1:28" ht="27.75" customHeight="1">
      <c r="A192" s="496" t="s">
        <v>5412</v>
      </c>
      <c r="B192" s="422">
        <v>98</v>
      </c>
      <c r="C192" s="497" t="s">
        <v>7945</v>
      </c>
      <c r="D192" s="432" t="s">
        <v>7921</v>
      </c>
      <c r="E192" s="445"/>
      <c r="F192" s="445" t="s">
        <v>7946</v>
      </c>
      <c r="G192" s="445" t="s">
        <v>7947</v>
      </c>
      <c r="H192" s="445">
        <v>2019</v>
      </c>
      <c r="I192" s="445" t="s">
        <v>7948</v>
      </c>
      <c r="J192" s="445" t="s">
        <v>7949</v>
      </c>
      <c r="K192" s="445" t="s">
        <v>5695</v>
      </c>
      <c r="L192" s="150"/>
      <c r="M192" s="150"/>
      <c r="N192" s="150"/>
      <c r="O192" s="150"/>
      <c r="P192" s="150"/>
      <c r="Q192" s="150"/>
      <c r="R192" s="150"/>
      <c r="S192" s="150"/>
      <c r="T192" s="150"/>
      <c r="U192" s="150"/>
      <c r="V192" s="150"/>
      <c r="W192" s="150"/>
      <c r="X192" s="150"/>
      <c r="Y192" s="150"/>
      <c r="Z192" s="150"/>
      <c r="AA192" s="150"/>
      <c r="AB192" s="150"/>
    </row>
    <row r="193" spans="1:28" ht="27.75" customHeight="1">
      <c r="A193" s="496" t="s">
        <v>5412</v>
      </c>
      <c r="B193" s="422">
        <v>99</v>
      </c>
      <c r="C193" s="497" t="s">
        <v>7950</v>
      </c>
      <c r="D193" s="432" t="s">
        <v>7921</v>
      </c>
      <c r="E193" s="445"/>
      <c r="F193" s="445" t="s">
        <v>59</v>
      </c>
      <c r="G193" s="445" t="s">
        <v>7951</v>
      </c>
      <c r="H193" s="445">
        <v>2019</v>
      </c>
      <c r="I193" s="445" t="s">
        <v>7952</v>
      </c>
      <c r="J193" s="445" t="s">
        <v>7953</v>
      </c>
      <c r="K193" s="445" t="s">
        <v>7954</v>
      </c>
      <c r="L193" s="150"/>
      <c r="M193" s="150"/>
      <c r="N193" s="150"/>
      <c r="O193" s="150"/>
      <c r="P193" s="150"/>
      <c r="Q193" s="150"/>
      <c r="R193" s="150"/>
      <c r="S193" s="150"/>
      <c r="T193" s="150"/>
      <c r="U193" s="150"/>
      <c r="V193" s="150"/>
      <c r="W193" s="150"/>
      <c r="X193" s="150"/>
      <c r="Y193" s="150"/>
      <c r="Z193" s="150"/>
      <c r="AA193" s="150"/>
      <c r="AB193" s="150"/>
    </row>
    <row r="194" spans="1:28" ht="27.75" customHeight="1">
      <c r="A194" s="496" t="s">
        <v>5412</v>
      </c>
      <c r="B194" s="498">
        <v>100</v>
      </c>
      <c r="C194" s="497" t="s">
        <v>7955</v>
      </c>
      <c r="D194" s="432" t="s">
        <v>72</v>
      </c>
      <c r="E194" s="445"/>
      <c r="F194" s="445" t="s">
        <v>1425</v>
      </c>
      <c r="G194" s="445" t="s">
        <v>7956</v>
      </c>
      <c r="H194" s="445">
        <v>2020</v>
      </c>
      <c r="I194" s="445" t="s">
        <v>7957</v>
      </c>
      <c r="J194" s="445" t="s">
        <v>7958</v>
      </c>
      <c r="K194" s="445" t="s">
        <v>5621</v>
      </c>
      <c r="L194" s="150"/>
      <c r="M194" s="150"/>
      <c r="N194" s="150"/>
      <c r="O194" s="150"/>
      <c r="P194" s="150"/>
      <c r="Q194" s="150"/>
      <c r="R194" s="150"/>
      <c r="S194" s="150"/>
      <c r="T194" s="150"/>
      <c r="U194" s="150"/>
      <c r="V194" s="150"/>
      <c r="W194" s="150"/>
      <c r="X194" s="150"/>
      <c r="Y194" s="150"/>
      <c r="Z194" s="150"/>
      <c r="AA194" s="150"/>
      <c r="AB194" s="150"/>
    </row>
    <row r="195" spans="1:28" ht="27.75" customHeight="1">
      <c r="A195" s="496" t="s">
        <v>2516</v>
      </c>
      <c r="B195" s="416">
        <v>101</v>
      </c>
      <c r="C195" s="499" t="s">
        <v>7959</v>
      </c>
      <c r="D195" s="12" t="s">
        <v>7921</v>
      </c>
      <c r="E195" s="14"/>
      <c r="F195" s="14" t="s">
        <v>59</v>
      </c>
      <c r="G195" s="500">
        <v>9789588897226</v>
      </c>
      <c r="H195" s="14">
        <v>2015</v>
      </c>
      <c r="I195" s="231" t="s">
        <v>7960</v>
      </c>
      <c r="J195" s="14" t="s">
        <v>7961</v>
      </c>
      <c r="K195" s="93" t="s">
        <v>2598</v>
      </c>
      <c r="L195" s="263"/>
      <c r="M195" s="263"/>
      <c r="N195" s="263"/>
      <c r="O195" s="263"/>
      <c r="P195" s="263"/>
      <c r="Q195" s="263"/>
      <c r="R195" s="263"/>
      <c r="S195" s="263"/>
      <c r="T195" s="263"/>
      <c r="U195" s="263"/>
      <c r="V195" s="263"/>
      <c r="W195" s="263"/>
      <c r="X195" s="263"/>
      <c r="Y195" s="263"/>
      <c r="Z195" s="263"/>
      <c r="AA195" s="263"/>
      <c r="AB195" s="263"/>
    </row>
    <row r="196" spans="1:28" ht="27.75" customHeight="1">
      <c r="A196" s="496" t="s">
        <v>2516</v>
      </c>
      <c r="B196" s="498">
        <v>102</v>
      </c>
      <c r="C196" s="501" t="s">
        <v>7962</v>
      </c>
      <c r="D196" s="502" t="s">
        <v>7921</v>
      </c>
      <c r="E196" s="503"/>
      <c r="F196" s="503" t="s">
        <v>59</v>
      </c>
      <c r="G196" s="504">
        <v>9789585434714</v>
      </c>
      <c r="H196" s="503">
        <v>2017</v>
      </c>
      <c r="I196" s="140" t="s">
        <v>7963</v>
      </c>
      <c r="J196" s="46" t="s">
        <v>7961</v>
      </c>
      <c r="K196" s="41" t="s">
        <v>2598</v>
      </c>
      <c r="L196" s="150"/>
      <c r="M196" s="150"/>
      <c r="N196" s="150"/>
      <c r="O196" s="150"/>
      <c r="P196" s="150"/>
      <c r="Q196" s="150"/>
      <c r="R196" s="150"/>
      <c r="S196" s="150"/>
      <c r="T196" s="150"/>
      <c r="U196" s="150"/>
      <c r="V196" s="150"/>
      <c r="W196" s="150"/>
      <c r="X196" s="150"/>
      <c r="Y196" s="150"/>
      <c r="Z196" s="150"/>
      <c r="AA196" s="150"/>
      <c r="AB196" s="150"/>
    </row>
    <row r="197" spans="1:28" ht="27.75" customHeight="1">
      <c r="A197" s="496" t="s">
        <v>2516</v>
      </c>
      <c r="B197" s="422">
        <v>103</v>
      </c>
      <c r="C197" s="501" t="s">
        <v>7964</v>
      </c>
      <c r="D197" s="502" t="s">
        <v>7921</v>
      </c>
      <c r="E197" s="503"/>
      <c r="F197" s="503" t="s">
        <v>124</v>
      </c>
      <c r="G197" s="504">
        <v>9788490486504</v>
      </c>
      <c r="H197" s="503">
        <v>2017</v>
      </c>
      <c r="I197" s="140" t="s">
        <v>7965</v>
      </c>
      <c r="J197" s="46" t="s">
        <v>7966</v>
      </c>
      <c r="K197" s="41" t="s">
        <v>2598</v>
      </c>
      <c r="L197" s="150"/>
      <c r="M197" s="150"/>
      <c r="N197" s="150"/>
      <c r="O197" s="150"/>
      <c r="P197" s="150"/>
      <c r="Q197" s="150"/>
      <c r="R197" s="150"/>
      <c r="S197" s="150"/>
      <c r="T197" s="150"/>
      <c r="U197" s="150"/>
      <c r="V197" s="150"/>
      <c r="W197" s="150"/>
      <c r="X197" s="150"/>
      <c r="Y197" s="150"/>
      <c r="Z197" s="150"/>
      <c r="AA197" s="150"/>
      <c r="AB197" s="150"/>
    </row>
    <row r="198" spans="1:28" ht="27.75" customHeight="1">
      <c r="A198" s="496" t="s">
        <v>2516</v>
      </c>
      <c r="B198" s="498">
        <v>104</v>
      </c>
      <c r="C198" s="501" t="s">
        <v>7935</v>
      </c>
      <c r="D198" s="502" t="s">
        <v>7921</v>
      </c>
      <c r="E198" s="503"/>
      <c r="F198" s="503" t="s">
        <v>124</v>
      </c>
      <c r="G198" s="504">
        <v>9788490486504</v>
      </c>
      <c r="H198" s="503">
        <v>2017</v>
      </c>
      <c r="I198" s="140" t="s">
        <v>7965</v>
      </c>
      <c r="J198" s="46" t="s">
        <v>7966</v>
      </c>
      <c r="K198" s="41" t="s">
        <v>2598</v>
      </c>
      <c r="L198" s="150"/>
      <c r="M198" s="150"/>
      <c r="N198" s="150"/>
      <c r="O198" s="150"/>
      <c r="P198" s="150"/>
      <c r="Q198" s="150"/>
      <c r="R198" s="150"/>
      <c r="S198" s="150"/>
      <c r="T198" s="150"/>
      <c r="U198" s="150"/>
      <c r="V198" s="150"/>
      <c r="W198" s="150"/>
      <c r="X198" s="150"/>
      <c r="Y198" s="150"/>
      <c r="Z198" s="150"/>
      <c r="AA198" s="150"/>
      <c r="AB198" s="150"/>
    </row>
    <row r="199" spans="1:28" ht="27.75" customHeight="1">
      <c r="A199" s="496" t="s">
        <v>2516</v>
      </c>
      <c r="B199" s="422">
        <v>105</v>
      </c>
      <c r="C199" s="501" t="s">
        <v>7967</v>
      </c>
      <c r="D199" s="502" t="s">
        <v>7921</v>
      </c>
      <c r="E199" s="503"/>
      <c r="F199" s="503" t="s">
        <v>124</v>
      </c>
      <c r="G199" s="504">
        <v>9788490486504</v>
      </c>
      <c r="H199" s="503">
        <v>2017</v>
      </c>
      <c r="I199" s="140" t="s">
        <v>7965</v>
      </c>
      <c r="J199" s="46" t="s">
        <v>7966</v>
      </c>
      <c r="K199" s="41" t="s">
        <v>7968</v>
      </c>
      <c r="L199" s="150"/>
      <c r="M199" s="150"/>
      <c r="N199" s="150"/>
      <c r="O199" s="150"/>
      <c r="P199" s="150"/>
      <c r="Q199" s="150"/>
      <c r="R199" s="150"/>
      <c r="S199" s="150"/>
      <c r="T199" s="150"/>
      <c r="U199" s="150"/>
      <c r="V199" s="150"/>
      <c r="W199" s="150"/>
      <c r="X199" s="150"/>
      <c r="Y199" s="150"/>
      <c r="Z199" s="150"/>
      <c r="AA199" s="150"/>
      <c r="AB199" s="150"/>
    </row>
    <row r="200" spans="1:28" ht="27.75" customHeight="1">
      <c r="A200" s="496" t="s">
        <v>2516</v>
      </c>
      <c r="B200" s="498">
        <v>106</v>
      </c>
      <c r="C200" s="501" t="s">
        <v>7969</v>
      </c>
      <c r="D200" s="502" t="s">
        <v>7921</v>
      </c>
      <c r="E200" s="503"/>
      <c r="F200" s="503" t="s">
        <v>124</v>
      </c>
      <c r="G200" s="504">
        <v>9788490486504</v>
      </c>
      <c r="H200" s="503">
        <v>2017</v>
      </c>
      <c r="I200" s="140" t="s">
        <v>7965</v>
      </c>
      <c r="J200" s="46" t="s">
        <v>7966</v>
      </c>
      <c r="K200" s="41" t="s">
        <v>2598</v>
      </c>
      <c r="L200" s="150"/>
      <c r="M200" s="150"/>
      <c r="N200" s="150"/>
      <c r="O200" s="150"/>
      <c r="P200" s="150"/>
      <c r="Q200" s="150"/>
      <c r="R200" s="150"/>
      <c r="S200" s="150"/>
      <c r="T200" s="150"/>
      <c r="U200" s="150"/>
      <c r="V200" s="150"/>
      <c r="W200" s="150"/>
      <c r="X200" s="150"/>
      <c r="Y200" s="150"/>
      <c r="Z200" s="150"/>
      <c r="AA200" s="150"/>
      <c r="AB200" s="150"/>
    </row>
    <row r="201" spans="1:28" ht="27.75" customHeight="1">
      <c r="A201" s="496" t="s">
        <v>2516</v>
      </c>
      <c r="B201" s="422">
        <v>107</v>
      </c>
      <c r="C201" s="501" t="s">
        <v>7970</v>
      </c>
      <c r="D201" s="502" t="s">
        <v>7921</v>
      </c>
      <c r="E201" s="503"/>
      <c r="F201" s="503" t="s">
        <v>124</v>
      </c>
      <c r="G201" s="504">
        <v>9788413200385</v>
      </c>
      <c r="H201" s="46">
        <v>2019</v>
      </c>
      <c r="I201" s="140" t="s">
        <v>7971</v>
      </c>
      <c r="J201" s="503" t="s">
        <v>7972</v>
      </c>
      <c r="K201" s="140" t="s">
        <v>2598</v>
      </c>
      <c r="L201" s="150"/>
      <c r="M201" s="150"/>
      <c r="N201" s="150"/>
      <c r="O201" s="150"/>
      <c r="P201" s="150"/>
      <c r="Q201" s="150"/>
      <c r="R201" s="150"/>
      <c r="S201" s="150"/>
      <c r="T201" s="150"/>
      <c r="U201" s="150"/>
      <c r="V201" s="150"/>
      <c r="W201" s="150"/>
      <c r="X201" s="150"/>
      <c r="Y201" s="150"/>
      <c r="Z201" s="150"/>
      <c r="AA201" s="150"/>
      <c r="AB201" s="150"/>
    </row>
    <row r="202" spans="1:28" ht="27.75" customHeight="1">
      <c r="A202" s="496" t="s">
        <v>2516</v>
      </c>
      <c r="B202" s="498">
        <v>108</v>
      </c>
      <c r="C202" s="501" t="s">
        <v>7973</v>
      </c>
      <c r="D202" s="502" t="s">
        <v>7921</v>
      </c>
      <c r="E202" s="503"/>
      <c r="F202" s="503" t="s">
        <v>124</v>
      </c>
      <c r="G202" s="504">
        <v>9788413200385</v>
      </c>
      <c r="H202" s="46">
        <v>2019</v>
      </c>
      <c r="I202" s="140" t="s">
        <v>7971</v>
      </c>
      <c r="J202" s="503" t="s">
        <v>7972</v>
      </c>
      <c r="K202" s="140" t="s">
        <v>2598</v>
      </c>
      <c r="L202" s="150"/>
      <c r="M202" s="150"/>
      <c r="N202" s="150"/>
      <c r="O202" s="150"/>
      <c r="P202" s="150"/>
      <c r="Q202" s="150"/>
      <c r="R202" s="150"/>
      <c r="S202" s="150"/>
      <c r="T202" s="150"/>
      <c r="U202" s="150"/>
      <c r="V202" s="150"/>
      <c r="W202" s="150"/>
      <c r="X202" s="150"/>
      <c r="Y202" s="150"/>
      <c r="Z202" s="150"/>
      <c r="AA202" s="150"/>
      <c r="AB202" s="150"/>
    </row>
    <row r="203" spans="1:28" ht="27.75" customHeight="1">
      <c r="A203" s="496" t="s">
        <v>2516</v>
      </c>
      <c r="B203" s="422">
        <v>109</v>
      </c>
      <c r="C203" s="501" t="s">
        <v>7974</v>
      </c>
      <c r="D203" s="502" t="s">
        <v>7921</v>
      </c>
      <c r="E203" s="503"/>
      <c r="F203" s="503" t="s">
        <v>124</v>
      </c>
      <c r="G203" s="504">
        <v>9788413200385</v>
      </c>
      <c r="H203" s="46">
        <v>2019</v>
      </c>
      <c r="I203" s="140" t="s">
        <v>7971</v>
      </c>
      <c r="J203" s="503" t="s">
        <v>7972</v>
      </c>
      <c r="K203" s="140" t="s">
        <v>2598</v>
      </c>
      <c r="L203" s="150"/>
      <c r="M203" s="150"/>
      <c r="N203" s="150"/>
      <c r="O203" s="150"/>
      <c r="P203" s="150"/>
      <c r="Q203" s="150"/>
      <c r="R203" s="150"/>
      <c r="S203" s="150"/>
      <c r="T203" s="150"/>
      <c r="U203" s="150"/>
      <c r="V203" s="150"/>
      <c r="W203" s="150"/>
      <c r="X203" s="150"/>
      <c r="Y203" s="150"/>
      <c r="Z203" s="150"/>
      <c r="AA203" s="150"/>
      <c r="AB203" s="150"/>
    </row>
    <row r="204" spans="1:28" ht="27.75" customHeight="1">
      <c r="A204" s="496" t="s">
        <v>2516</v>
      </c>
      <c r="B204" s="498">
        <v>110</v>
      </c>
      <c r="C204" s="501" t="s">
        <v>7975</v>
      </c>
      <c r="D204" s="502" t="s">
        <v>7921</v>
      </c>
      <c r="E204" s="503"/>
      <c r="F204" s="503" t="s">
        <v>124</v>
      </c>
      <c r="G204" s="504">
        <v>9788413200385</v>
      </c>
      <c r="H204" s="46">
        <v>2019</v>
      </c>
      <c r="I204" s="140" t="s">
        <v>7971</v>
      </c>
      <c r="J204" s="503" t="s">
        <v>7972</v>
      </c>
      <c r="K204" s="41" t="s">
        <v>7976</v>
      </c>
      <c r="L204" s="150"/>
      <c r="M204" s="150"/>
      <c r="N204" s="150"/>
      <c r="O204" s="150"/>
      <c r="P204" s="150"/>
      <c r="Q204" s="150"/>
      <c r="R204" s="150"/>
      <c r="S204" s="150"/>
      <c r="T204" s="150"/>
      <c r="U204" s="150"/>
      <c r="V204" s="150"/>
      <c r="W204" s="150"/>
      <c r="X204" s="150"/>
      <c r="Y204" s="150"/>
      <c r="Z204" s="150"/>
      <c r="AA204" s="150"/>
      <c r="AB204" s="150"/>
    </row>
    <row r="205" spans="1:28" ht="27.75" customHeight="1">
      <c r="A205" s="505" t="s">
        <v>6159</v>
      </c>
      <c r="B205" s="416"/>
      <c r="C205" s="506" t="s">
        <v>7977</v>
      </c>
      <c r="D205" s="12" t="s">
        <v>72</v>
      </c>
      <c r="E205" s="14"/>
      <c r="F205" s="12" t="s">
        <v>2681</v>
      </c>
      <c r="G205" s="507">
        <v>9788417840280</v>
      </c>
      <c r="H205" s="12">
        <v>2019</v>
      </c>
      <c r="I205" s="508" t="s">
        <v>7978</v>
      </c>
      <c r="J205" s="509" t="s">
        <v>7979</v>
      </c>
      <c r="K205" s="510" t="s">
        <v>7980</v>
      </c>
      <c r="L205" s="263"/>
      <c r="M205" s="263"/>
      <c r="N205" s="263"/>
      <c r="O205" s="263"/>
      <c r="P205" s="263"/>
      <c r="Q205" s="263"/>
      <c r="R205" s="263"/>
      <c r="S205" s="263"/>
      <c r="T205" s="263"/>
      <c r="U205" s="263"/>
      <c r="V205" s="263"/>
      <c r="W205" s="263"/>
      <c r="X205" s="263"/>
      <c r="Y205" s="263"/>
      <c r="Z205" s="263"/>
      <c r="AA205" s="263"/>
      <c r="AB205" s="263"/>
    </row>
    <row r="206" spans="1:28" ht="27.75" customHeight="1">
      <c r="A206" s="505" t="s">
        <v>6159</v>
      </c>
      <c r="B206" s="511"/>
      <c r="C206" s="512" t="s">
        <v>7981</v>
      </c>
      <c r="D206" s="513" t="s">
        <v>7528</v>
      </c>
      <c r="E206" s="514"/>
      <c r="F206" s="513" t="s">
        <v>59</v>
      </c>
      <c r="G206" s="515"/>
      <c r="H206" s="513">
        <v>2003</v>
      </c>
      <c r="I206" s="516" t="s">
        <v>7982</v>
      </c>
      <c r="J206" s="517" t="s">
        <v>7983</v>
      </c>
      <c r="K206" s="518" t="s">
        <v>7984</v>
      </c>
      <c r="L206" s="519"/>
      <c r="M206" s="519"/>
      <c r="N206" s="519"/>
      <c r="O206" s="519"/>
      <c r="P206" s="519"/>
      <c r="Q206" s="519"/>
      <c r="R206" s="519"/>
      <c r="S206" s="519"/>
      <c r="T206" s="519"/>
      <c r="U206" s="519"/>
      <c r="V206" s="519"/>
      <c r="W206" s="519"/>
      <c r="X206" s="519"/>
      <c r="Y206" s="519"/>
      <c r="Z206" s="519"/>
      <c r="AA206" s="519"/>
      <c r="AB206" s="519"/>
    </row>
    <row r="207" spans="1:28" ht="27.75" customHeight="1">
      <c r="A207" s="505" t="s">
        <v>6159</v>
      </c>
      <c r="B207" s="511"/>
      <c r="C207" s="512" t="s">
        <v>7985</v>
      </c>
      <c r="D207" s="513" t="s">
        <v>7528</v>
      </c>
      <c r="E207" s="514"/>
      <c r="F207" s="513" t="s">
        <v>59</v>
      </c>
      <c r="G207" s="515" t="s">
        <v>7986</v>
      </c>
      <c r="H207" s="513">
        <v>2003</v>
      </c>
      <c r="I207" s="516" t="s">
        <v>7987</v>
      </c>
      <c r="J207" s="517" t="s">
        <v>7983</v>
      </c>
      <c r="K207" s="518" t="s">
        <v>7988</v>
      </c>
      <c r="L207" s="519"/>
      <c r="M207" s="519"/>
      <c r="N207" s="519"/>
      <c r="O207" s="519"/>
      <c r="P207" s="519"/>
      <c r="Q207" s="519"/>
      <c r="R207" s="519"/>
      <c r="S207" s="519"/>
      <c r="T207" s="519"/>
      <c r="U207" s="519"/>
      <c r="V207" s="519"/>
      <c r="W207" s="519"/>
      <c r="X207" s="519"/>
      <c r="Y207" s="519"/>
      <c r="Z207" s="519"/>
      <c r="AA207" s="519"/>
      <c r="AB207" s="519"/>
    </row>
    <row r="208" spans="1:28" ht="27.75" customHeight="1">
      <c r="A208" s="520" t="s">
        <v>1572</v>
      </c>
      <c r="B208" s="374"/>
      <c r="C208" s="10" t="s">
        <v>7989</v>
      </c>
      <c r="D208" s="78" t="s">
        <v>35</v>
      </c>
      <c r="E208" s="263"/>
      <c r="F208" s="13" t="s">
        <v>124</v>
      </c>
      <c r="G208" s="78" t="s">
        <v>7990</v>
      </c>
      <c r="H208" s="520">
        <v>2018</v>
      </c>
      <c r="I208" s="10" t="s">
        <v>7989</v>
      </c>
      <c r="J208" s="13" t="s">
        <v>7991</v>
      </c>
      <c r="K208" s="13" t="s">
        <v>1613</v>
      </c>
      <c r="L208" s="263"/>
      <c r="M208" s="263"/>
      <c r="N208" s="263"/>
      <c r="O208" s="263"/>
      <c r="P208" s="263"/>
      <c r="Q208" s="263"/>
      <c r="R208" s="263"/>
      <c r="S208" s="263"/>
      <c r="T208" s="263"/>
      <c r="U208" s="263"/>
      <c r="V208" s="263"/>
      <c r="W208" s="263"/>
      <c r="X208" s="263"/>
      <c r="Y208" s="263"/>
      <c r="Z208" s="263"/>
      <c r="AA208" s="263"/>
      <c r="AB208" s="263"/>
    </row>
    <row r="209" spans="1:28" ht="27.75" customHeight="1">
      <c r="A209" s="520" t="s">
        <v>2004</v>
      </c>
      <c r="B209" s="374"/>
      <c r="C209" s="521" t="s">
        <v>7992</v>
      </c>
      <c r="D209" s="522" t="s">
        <v>35</v>
      </c>
      <c r="E209" s="263"/>
      <c r="F209" s="523" t="s">
        <v>65</v>
      </c>
      <c r="G209" s="524" t="s">
        <v>7993</v>
      </c>
      <c r="H209" s="525">
        <v>2018</v>
      </c>
      <c r="I209" s="313" t="s">
        <v>7994</v>
      </c>
      <c r="J209" s="523" t="s">
        <v>7995</v>
      </c>
      <c r="K209" s="313" t="s">
        <v>7996</v>
      </c>
      <c r="L209" s="263"/>
      <c r="M209" s="263"/>
      <c r="N209" s="263"/>
      <c r="O209" s="263"/>
      <c r="P209" s="263"/>
      <c r="Q209" s="263"/>
      <c r="R209" s="263"/>
      <c r="S209" s="263"/>
      <c r="T209" s="263"/>
      <c r="U209" s="263"/>
      <c r="V209" s="263"/>
      <c r="W209" s="263"/>
      <c r="X209" s="263"/>
      <c r="Y209" s="263"/>
      <c r="Z209" s="263"/>
      <c r="AA209" s="263"/>
      <c r="AB209" s="263"/>
    </row>
    <row r="210" spans="1:28" ht="27.75" customHeight="1">
      <c r="A210" s="526" t="s">
        <v>2004</v>
      </c>
      <c r="B210" s="150"/>
      <c r="C210" s="41" t="s">
        <v>7997</v>
      </c>
      <c r="D210" s="43" t="s">
        <v>35</v>
      </c>
      <c r="E210" s="154"/>
      <c r="F210" s="527" t="s">
        <v>65</v>
      </c>
      <c r="G210" s="45" t="s">
        <v>7998</v>
      </c>
      <c r="H210" s="46">
        <v>2018</v>
      </c>
      <c r="I210" s="46" t="s">
        <v>7994</v>
      </c>
      <c r="J210" s="490" t="s">
        <v>7995</v>
      </c>
      <c r="K210" s="46" t="s">
        <v>7999</v>
      </c>
      <c r="L210" s="150"/>
      <c r="M210" s="150"/>
      <c r="N210" s="150"/>
      <c r="O210" s="150"/>
      <c r="P210" s="150"/>
      <c r="Q210" s="150"/>
      <c r="R210" s="150"/>
      <c r="S210" s="150"/>
      <c r="T210" s="150"/>
      <c r="U210" s="150"/>
      <c r="V210" s="150"/>
      <c r="W210" s="150"/>
      <c r="X210" s="150"/>
      <c r="Y210" s="150"/>
      <c r="Z210" s="150"/>
      <c r="AA210" s="150"/>
      <c r="AB210" s="150"/>
    </row>
    <row r="211" spans="1:28" ht="27.75" customHeight="1">
      <c r="A211" s="520" t="s">
        <v>2850</v>
      </c>
      <c r="B211" s="263"/>
      <c r="C211" s="521" t="s">
        <v>8000</v>
      </c>
      <c r="D211" s="528" t="s">
        <v>51</v>
      </c>
      <c r="E211" s="313"/>
      <c r="F211" s="313" t="s">
        <v>59</v>
      </c>
      <c r="G211" s="529" t="s">
        <v>8001</v>
      </c>
      <c r="H211" s="524">
        <v>2008</v>
      </c>
      <c r="I211" s="313" t="s">
        <v>8002</v>
      </c>
      <c r="J211" s="524" t="s">
        <v>7594</v>
      </c>
      <c r="K211" s="313" t="s">
        <v>8003</v>
      </c>
      <c r="L211" s="263"/>
      <c r="M211" s="263"/>
      <c r="N211" s="263"/>
      <c r="O211" s="263"/>
      <c r="P211" s="263"/>
      <c r="Q211" s="263"/>
      <c r="R211" s="263"/>
      <c r="S211" s="263"/>
      <c r="T211" s="263"/>
      <c r="U211" s="263"/>
      <c r="V211" s="263"/>
      <c r="W211" s="263"/>
      <c r="X211" s="263"/>
      <c r="Y211" s="263"/>
      <c r="Z211" s="263"/>
      <c r="AA211" s="263"/>
      <c r="AB211" s="263"/>
    </row>
    <row r="212" spans="1:28" ht="27.75" customHeight="1">
      <c r="A212" s="526" t="s">
        <v>2850</v>
      </c>
      <c r="B212" s="150"/>
      <c r="C212" s="41" t="s">
        <v>8004</v>
      </c>
      <c r="D212" s="41" t="s">
        <v>444</v>
      </c>
      <c r="E212" s="154"/>
      <c r="F212" s="46" t="s">
        <v>59</v>
      </c>
      <c r="G212" s="170" t="s">
        <v>8001</v>
      </c>
      <c r="H212" s="490">
        <v>2008</v>
      </c>
      <c r="I212" s="46" t="s">
        <v>8002</v>
      </c>
      <c r="J212" s="490" t="s">
        <v>7594</v>
      </c>
      <c r="K212" s="46" t="s">
        <v>8005</v>
      </c>
      <c r="L212" s="150"/>
      <c r="M212" s="150"/>
      <c r="N212" s="150"/>
      <c r="O212" s="150"/>
      <c r="P212" s="150"/>
      <c r="Q212" s="150"/>
      <c r="R212" s="150"/>
      <c r="S212" s="150"/>
      <c r="T212" s="150"/>
      <c r="U212" s="150"/>
      <c r="V212" s="150"/>
      <c r="W212" s="150"/>
      <c r="X212" s="150"/>
      <c r="Y212" s="150"/>
      <c r="Z212" s="150"/>
      <c r="AA212" s="150"/>
      <c r="AB212" s="150"/>
    </row>
    <row r="213" spans="1:28" ht="27.75" customHeight="1">
      <c r="A213" s="520" t="s">
        <v>2830</v>
      </c>
      <c r="B213" s="263"/>
      <c r="C213" s="10" t="s">
        <v>2846</v>
      </c>
      <c r="D213" s="11" t="s">
        <v>51</v>
      </c>
      <c r="E213" s="313"/>
      <c r="F213" s="313"/>
      <c r="G213" s="313"/>
      <c r="H213" s="313"/>
      <c r="I213" s="313"/>
      <c r="J213" s="313"/>
      <c r="K213" s="313"/>
      <c r="L213" s="263"/>
      <c r="M213" s="263"/>
      <c r="N213" s="263"/>
      <c r="O213" s="263"/>
      <c r="P213" s="263"/>
      <c r="Q213" s="263"/>
      <c r="R213" s="263"/>
      <c r="S213" s="263"/>
      <c r="T213" s="263"/>
      <c r="U213" s="263"/>
      <c r="V213" s="263"/>
      <c r="W213" s="263"/>
      <c r="X213" s="263"/>
      <c r="Y213" s="263"/>
      <c r="Z213" s="263"/>
      <c r="AA213" s="263"/>
      <c r="AB213" s="263"/>
    </row>
    <row r="214" spans="1:28" ht="15" customHeight="1">
      <c r="A214" s="150"/>
      <c r="B214" s="150"/>
      <c r="C214" s="152"/>
      <c r="D214" s="154"/>
      <c r="E214" s="154"/>
      <c r="F214" s="154"/>
      <c r="G214" s="154"/>
      <c r="H214" s="154"/>
      <c r="I214" s="154"/>
      <c r="J214" s="154"/>
      <c r="K214" s="154"/>
      <c r="L214" s="150"/>
      <c r="M214" s="150"/>
      <c r="N214" s="150"/>
      <c r="O214" s="150"/>
      <c r="P214" s="150"/>
      <c r="Q214" s="150"/>
      <c r="R214" s="150"/>
      <c r="S214" s="150"/>
      <c r="T214" s="150"/>
      <c r="U214" s="150"/>
      <c r="V214" s="150"/>
      <c r="W214" s="150"/>
      <c r="X214" s="150"/>
      <c r="Y214" s="150"/>
      <c r="Z214" s="150"/>
      <c r="AA214" s="150"/>
      <c r="AB214" s="150"/>
    </row>
    <row r="215" spans="1:28" ht="15" customHeight="1">
      <c r="A215" s="150"/>
      <c r="B215" s="150"/>
      <c r="C215" s="152"/>
      <c r="D215" s="154"/>
      <c r="E215" s="154"/>
      <c r="F215" s="154"/>
      <c r="G215" s="154"/>
      <c r="H215" s="154"/>
      <c r="I215" s="154"/>
      <c r="J215" s="154"/>
      <c r="K215" s="154"/>
      <c r="L215" s="150"/>
      <c r="M215" s="150"/>
      <c r="N215" s="150"/>
      <c r="O215" s="150"/>
      <c r="P215" s="150"/>
      <c r="Q215" s="150"/>
      <c r="R215" s="150"/>
      <c r="S215" s="150"/>
      <c r="T215" s="150"/>
      <c r="U215" s="150"/>
      <c r="V215" s="150"/>
      <c r="W215" s="150"/>
      <c r="X215" s="150"/>
      <c r="Y215" s="150"/>
      <c r="Z215" s="150"/>
      <c r="AA215" s="150"/>
      <c r="AB215" s="150"/>
    </row>
    <row r="216" spans="1:28" ht="15" customHeight="1">
      <c r="A216" s="150"/>
      <c r="B216" s="150"/>
      <c r="C216" s="152"/>
      <c r="D216" s="154"/>
      <c r="E216" s="154"/>
      <c r="F216" s="154"/>
      <c r="G216" s="154"/>
      <c r="H216" s="154"/>
      <c r="I216" s="154"/>
      <c r="J216" s="154"/>
      <c r="K216" s="154"/>
      <c r="L216" s="150"/>
      <c r="M216" s="150"/>
      <c r="N216" s="150"/>
      <c r="O216" s="150"/>
      <c r="P216" s="150"/>
      <c r="Q216" s="150"/>
      <c r="R216" s="150"/>
      <c r="S216" s="150"/>
      <c r="T216" s="150"/>
      <c r="U216" s="150"/>
      <c r="V216" s="150"/>
      <c r="W216" s="150"/>
      <c r="X216" s="150"/>
      <c r="Y216" s="150"/>
      <c r="Z216" s="150"/>
      <c r="AA216" s="150"/>
      <c r="AB216" s="150"/>
    </row>
    <row r="217" spans="1:28" ht="15" customHeight="1">
      <c r="A217" s="150"/>
      <c r="B217" s="150"/>
      <c r="C217" s="152"/>
      <c r="D217" s="154"/>
      <c r="E217" s="154"/>
      <c r="F217" s="154"/>
      <c r="G217" s="154"/>
      <c r="H217" s="154"/>
      <c r="I217" s="154"/>
      <c r="J217" s="154"/>
      <c r="K217" s="154"/>
      <c r="L217" s="150"/>
      <c r="M217" s="150"/>
      <c r="N217" s="150"/>
      <c r="O217" s="150"/>
      <c r="P217" s="150"/>
      <c r="Q217" s="150"/>
      <c r="R217" s="150"/>
      <c r="S217" s="150"/>
      <c r="T217" s="150"/>
      <c r="U217" s="150"/>
      <c r="V217" s="150"/>
      <c r="W217" s="150"/>
      <c r="X217" s="150"/>
      <c r="Y217" s="150"/>
      <c r="Z217" s="150"/>
      <c r="AA217" s="150"/>
      <c r="AB217" s="150"/>
    </row>
    <row r="218" spans="1:28" ht="15" customHeight="1">
      <c r="A218" s="150"/>
      <c r="B218" s="150"/>
      <c r="C218" s="152"/>
      <c r="D218" s="154"/>
      <c r="E218" s="154"/>
      <c r="F218" s="154"/>
      <c r="G218" s="154"/>
      <c r="H218" s="154"/>
      <c r="I218" s="154"/>
      <c r="J218" s="154"/>
      <c r="K218" s="154"/>
      <c r="L218" s="150"/>
      <c r="M218" s="150"/>
      <c r="N218" s="150"/>
      <c r="O218" s="150"/>
      <c r="P218" s="150"/>
      <c r="Q218" s="150"/>
      <c r="R218" s="150"/>
      <c r="S218" s="150"/>
      <c r="T218" s="150"/>
      <c r="U218" s="150"/>
      <c r="V218" s="150"/>
      <c r="W218" s="150"/>
      <c r="X218" s="150"/>
      <c r="Y218" s="150"/>
      <c r="Z218" s="150"/>
      <c r="AA218" s="150"/>
      <c r="AB218" s="150"/>
    </row>
    <row r="219" spans="1:28" ht="15" customHeight="1">
      <c r="A219" s="150"/>
      <c r="B219" s="150"/>
      <c r="C219" s="152"/>
      <c r="D219" s="154"/>
      <c r="E219" s="154"/>
      <c r="F219" s="154"/>
      <c r="G219" s="154"/>
      <c r="H219" s="154"/>
      <c r="I219" s="154"/>
      <c r="J219" s="154"/>
      <c r="K219" s="154"/>
      <c r="L219" s="150"/>
      <c r="M219" s="150"/>
      <c r="N219" s="150"/>
      <c r="O219" s="150"/>
      <c r="P219" s="150"/>
      <c r="Q219" s="150"/>
      <c r="R219" s="150"/>
      <c r="S219" s="150"/>
      <c r="T219" s="150"/>
      <c r="U219" s="150"/>
      <c r="V219" s="150"/>
      <c r="W219" s="150"/>
      <c r="X219" s="150"/>
      <c r="Y219" s="150"/>
      <c r="Z219" s="150"/>
      <c r="AA219" s="150"/>
      <c r="AB219" s="150"/>
    </row>
    <row r="220" spans="1:28" ht="15" customHeight="1">
      <c r="A220" s="150"/>
      <c r="B220" s="150"/>
      <c r="C220" s="152"/>
      <c r="D220" s="154"/>
      <c r="E220" s="154"/>
      <c r="F220" s="154"/>
      <c r="G220" s="154"/>
      <c r="H220" s="154"/>
      <c r="I220" s="154"/>
      <c r="J220" s="154"/>
      <c r="K220" s="154"/>
      <c r="L220" s="150"/>
      <c r="M220" s="150"/>
      <c r="N220" s="150"/>
      <c r="O220" s="150"/>
      <c r="P220" s="150"/>
      <c r="Q220" s="150"/>
      <c r="R220" s="150"/>
      <c r="S220" s="150"/>
      <c r="T220" s="150"/>
      <c r="U220" s="150"/>
      <c r="V220" s="150"/>
      <c r="W220" s="150"/>
      <c r="X220" s="150"/>
      <c r="Y220" s="150"/>
      <c r="Z220" s="150"/>
      <c r="AA220" s="150"/>
      <c r="AB220" s="150"/>
    </row>
    <row r="221" spans="1:28" ht="15" customHeight="1">
      <c r="A221" s="150"/>
      <c r="B221" s="150"/>
      <c r="C221" s="152"/>
      <c r="D221" s="154"/>
      <c r="E221" s="154"/>
      <c r="F221" s="154"/>
      <c r="G221" s="154"/>
      <c r="H221" s="154"/>
      <c r="I221" s="154"/>
      <c r="J221" s="154"/>
      <c r="K221" s="154"/>
      <c r="L221" s="150"/>
      <c r="M221" s="150"/>
      <c r="N221" s="150"/>
      <c r="O221" s="150"/>
      <c r="P221" s="150"/>
      <c r="Q221" s="150"/>
      <c r="R221" s="150"/>
      <c r="S221" s="150"/>
      <c r="T221" s="150"/>
      <c r="U221" s="150"/>
      <c r="V221" s="150"/>
      <c r="W221" s="150"/>
      <c r="X221" s="150"/>
      <c r="Y221" s="150"/>
      <c r="Z221" s="150"/>
      <c r="AA221" s="150"/>
      <c r="AB221" s="150"/>
    </row>
    <row r="222" spans="1:28" ht="15" customHeight="1">
      <c r="A222" s="150"/>
      <c r="B222" s="150"/>
      <c r="C222" s="152"/>
      <c r="D222" s="154"/>
      <c r="E222" s="154"/>
      <c r="F222" s="154"/>
      <c r="G222" s="154"/>
      <c r="H222" s="154"/>
      <c r="I222" s="154"/>
      <c r="J222" s="154"/>
      <c r="K222" s="154"/>
      <c r="L222" s="150"/>
      <c r="M222" s="150"/>
      <c r="N222" s="150"/>
      <c r="O222" s="150"/>
      <c r="P222" s="150"/>
      <c r="Q222" s="150"/>
      <c r="R222" s="150"/>
      <c r="S222" s="150"/>
      <c r="T222" s="150"/>
      <c r="U222" s="150"/>
      <c r="V222" s="150"/>
      <c r="W222" s="150"/>
      <c r="X222" s="150"/>
      <c r="Y222" s="150"/>
      <c r="Z222" s="150"/>
      <c r="AA222" s="150"/>
      <c r="AB222" s="150"/>
    </row>
    <row r="223" spans="1:28" ht="15" customHeight="1">
      <c r="A223" s="150"/>
      <c r="B223" s="150"/>
      <c r="C223" s="152"/>
      <c r="D223" s="154"/>
      <c r="E223" s="154"/>
      <c r="F223" s="154"/>
      <c r="G223" s="154"/>
      <c r="H223" s="154"/>
      <c r="I223" s="154"/>
      <c r="J223" s="154"/>
      <c r="K223" s="154"/>
      <c r="L223" s="150"/>
      <c r="M223" s="150"/>
      <c r="N223" s="150"/>
      <c r="O223" s="150"/>
      <c r="P223" s="150"/>
      <c r="Q223" s="150"/>
      <c r="R223" s="150"/>
      <c r="S223" s="150"/>
      <c r="T223" s="150"/>
      <c r="U223" s="150"/>
      <c r="V223" s="150"/>
      <c r="W223" s="150"/>
      <c r="X223" s="150"/>
      <c r="Y223" s="150"/>
      <c r="Z223" s="150"/>
      <c r="AA223" s="150"/>
      <c r="AB223" s="150"/>
    </row>
    <row r="224" spans="1:28" ht="15" customHeight="1">
      <c r="A224" s="150"/>
      <c r="B224" s="150"/>
      <c r="C224" s="152"/>
      <c r="D224" s="154"/>
      <c r="E224" s="154"/>
      <c r="F224" s="154"/>
      <c r="G224" s="154"/>
      <c r="H224" s="154"/>
      <c r="I224" s="154"/>
      <c r="J224" s="154"/>
      <c r="K224" s="154"/>
      <c r="L224" s="150"/>
      <c r="M224" s="150"/>
      <c r="N224" s="150"/>
      <c r="O224" s="150"/>
      <c r="P224" s="150"/>
      <c r="Q224" s="150"/>
      <c r="R224" s="150"/>
      <c r="S224" s="150"/>
      <c r="T224" s="150"/>
      <c r="U224" s="150"/>
      <c r="V224" s="150"/>
      <c r="W224" s="150"/>
      <c r="X224" s="150"/>
      <c r="Y224" s="150"/>
      <c r="Z224" s="150"/>
      <c r="AA224" s="150"/>
      <c r="AB224" s="150"/>
    </row>
    <row r="225" spans="1:28" ht="15" customHeight="1">
      <c r="A225" s="150"/>
      <c r="B225" s="150"/>
      <c r="C225" s="152"/>
      <c r="D225" s="154"/>
      <c r="E225" s="154"/>
      <c r="F225" s="154"/>
      <c r="G225" s="154"/>
      <c r="H225" s="154"/>
      <c r="I225" s="154"/>
      <c r="J225" s="154"/>
      <c r="K225" s="154"/>
      <c r="L225" s="150"/>
      <c r="M225" s="150"/>
      <c r="N225" s="150"/>
      <c r="O225" s="150"/>
      <c r="P225" s="150"/>
      <c r="Q225" s="150"/>
      <c r="R225" s="150"/>
      <c r="S225" s="150"/>
      <c r="T225" s="150"/>
      <c r="U225" s="150"/>
      <c r="V225" s="150"/>
      <c r="W225" s="150"/>
      <c r="X225" s="150"/>
      <c r="Y225" s="150"/>
      <c r="Z225" s="150"/>
      <c r="AA225" s="150"/>
      <c r="AB225" s="150"/>
    </row>
    <row r="226" spans="1:28" ht="15" customHeight="1">
      <c r="A226" s="150"/>
      <c r="B226" s="150"/>
      <c r="C226" s="152"/>
      <c r="D226" s="154"/>
      <c r="E226" s="154"/>
      <c r="F226" s="154"/>
      <c r="G226" s="154"/>
      <c r="H226" s="154"/>
      <c r="I226" s="154"/>
      <c r="J226" s="154"/>
      <c r="K226" s="154"/>
      <c r="L226" s="150"/>
      <c r="M226" s="150"/>
      <c r="N226" s="150"/>
      <c r="O226" s="150"/>
      <c r="P226" s="150"/>
      <c r="Q226" s="150"/>
      <c r="R226" s="150"/>
      <c r="S226" s="150"/>
      <c r="T226" s="150"/>
      <c r="U226" s="150"/>
      <c r="V226" s="150"/>
      <c r="W226" s="150"/>
      <c r="X226" s="150"/>
      <c r="Y226" s="150"/>
      <c r="Z226" s="150"/>
      <c r="AA226" s="150"/>
      <c r="AB226" s="150"/>
    </row>
    <row r="227" spans="1:28" ht="15" customHeight="1">
      <c r="A227" s="150"/>
      <c r="B227" s="150"/>
      <c r="C227" s="152"/>
      <c r="D227" s="154"/>
      <c r="E227" s="154"/>
      <c r="F227" s="154"/>
      <c r="G227" s="154"/>
      <c r="H227" s="154"/>
      <c r="I227" s="154"/>
      <c r="J227" s="154"/>
      <c r="K227" s="154"/>
      <c r="L227" s="150"/>
      <c r="M227" s="150"/>
      <c r="N227" s="150"/>
      <c r="O227" s="150"/>
      <c r="P227" s="150"/>
      <c r="Q227" s="150"/>
      <c r="R227" s="150"/>
      <c r="S227" s="150"/>
      <c r="T227" s="150"/>
      <c r="U227" s="150"/>
      <c r="V227" s="150"/>
      <c r="W227" s="150"/>
      <c r="X227" s="150"/>
      <c r="Y227" s="150"/>
      <c r="Z227" s="150"/>
      <c r="AA227" s="150"/>
      <c r="AB227" s="150"/>
    </row>
    <row r="228" spans="1:28" ht="15" customHeight="1">
      <c r="A228" s="150"/>
      <c r="B228" s="150"/>
      <c r="C228" s="152"/>
      <c r="D228" s="154"/>
      <c r="E228" s="154"/>
      <c r="F228" s="154"/>
      <c r="G228" s="154"/>
      <c r="H228" s="154"/>
      <c r="I228" s="154"/>
      <c r="J228" s="154"/>
      <c r="K228" s="154"/>
      <c r="L228" s="150"/>
      <c r="M228" s="150"/>
      <c r="N228" s="150"/>
      <c r="O228" s="150"/>
      <c r="P228" s="150"/>
      <c r="Q228" s="150"/>
      <c r="R228" s="150"/>
      <c r="S228" s="150"/>
      <c r="T228" s="150"/>
      <c r="U228" s="150"/>
      <c r="V228" s="150"/>
      <c r="W228" s="150"/>
      <c r="X228" s="150"/>
      <c r="Y228" s="150"/>
      <c r="Z228" s="150"/>
      <c r="AA228" s="150"/>
      <c r="AB228" s="150"/>
    </row>
    <row r="229" spans="1:28" ht="15" customHeight="1">
      <c r="A229" s="150"/>
      <c r="B229" s="150"/>
      <c r="C229" s="152"/>
      <c r="D229" s="154"/>
      <c r="E229" s="154"/>
      <c r="F229" s="154"/>
      <c r="G229" s="154"/>
      <c r="H229" s="154"/>
      <c r="I229" s="154"/>
      <c r="J229" s="154"/>
      <c r="K229" s="154"/>
      <c r="L229" s="150"/>
      <c r="M229" s="150"/>
      <c r="N229" s="150"/>
      <c r="O229" s="150"/>
      <c r="P229" s="150"/>
      <c r="Q229" s="150"/>
      <c r="R229" s="150"/>
      <c r="S229" s="150"/>
      <c r="T229" s="150"/>
      <c r="U229" s="150"/>
      <c r="V229" s="150"/>
      <c r="W229" s="150"/>
      <c r="X229" s="150"/>
      <c r="Y229" s="150"/>
      <c r="Z229" s="150"/>
      <c r="AA229" s="150"/>
      <c r="AB229" s="150"/>
    </row>
    <row r="230" spans="1:28" ht="15" customHeight="1">
      <c r="A230" s="150"/>
      <c r="B230" s="150"/>
      <c r="C230" s="152"/>
      <c r="D230" s="154"/>
      <c r="E230" s="154"/>
      <c r="F230" s="154"/>
      <c r="G230" s="154"/>
      <c r="H230" s="154"/>
      <c r="I230" s="154"/>
      <c r="J230" s="154"/>
      <c r="K230" s="154"/>
      <c r="L230" s="150"/>
      <c r="M230" s="150"/>
      <c r="N230" s="150"/>
      <c r="O230" s="150"/>
      <c r="P230" s="150"/>
      <c r="Q230" s="150"/>
      <c r="R230" s="150"/>
      <c r="S230" s="150"/>
      <c r="T230" s="150"/>
      <c r="U230" s="150"/>
      <c r="V230" s="150"/>
      <c r="W230" s="150"/>
      <c r="X230" s="150"/>
      <c r="Y230" s="150"/>
      <c r="Z230" s="150"/>
      <c r="AA230" s="150"/>
      <c r="AB230" s="150"/>
    </row>
    <row r="231" spans="1:28" ht="15" customHeight="1">
      <c r="A231" s="150"/>
      <c r="B231" s="150"/>
      <c r="C231" s="152"/>
      <c r="D231" s="154"/>
      <c r="E231" s="154"/>
      <c r="F231" s="154"/>
      <c r="G231" s="154"/>
      <c r="H231" s="154"/>
      <c r="I231" s="154"/>
      <c r="J231" s="154"/>
      <c r="K231" s="154"/>
      <c r="L231" s="150"/>
      <c r="M231" s="150"/>
      <c r="N231" s="150"/>
      <c r="O231" s="150"/>
      <c r="P231" s="150"/>
      <c r="Q231" s="150"/>
      <c r="R231" s="150"/>
      <c r="S231" s="150"/>
      <c r="T231" s="150"/>
      <c r="U231" s="150"/>
      <c r="V231" s="150"/>
      <c r="W231" s="150"/>
      <c r="X231" s="150"/>
      <c r="Y231" s="150"/>
      <c r="Z231" s="150"/>
      <c r="AA231" s="150"/>
      <c r="AB231" s="150"/>
    </row>
    <row r="232" spans="1:28" ht="15" customHeight="1">
      <c r="A232" s="150"/>
      <c r="B232" s="150"/>
      <c r="C232" s="152"/>
      <c r="D232" s="154"/>
      <c r="E232" s="154"/>
      <c r="F232" s="154"/>
      <c r="G232" s="154"/>
      <c r="H232" s="154"/>
      <c r="I232" s="154"/>
      <c r="J232" s="154"/>
      <c r="K232" s="154"/>
      <c r="L232" s="150"/>
      <c r="M232" s="150"/>
      <c r="N232" s="150"/>
      <c r="O232" s="150"/>
      <c r="P232" s="150"/>
      <c r="Q232" s="150"/>
      <c r="R232" s="150"/>
      <c r="S232" s="150"/>
      <c r="T232" s="150"/>
      <c r="U232" s="150"/>
      <c r="V232" s="150"/>
      <c r="W232" s="150"/>
      <c r="X232" s="150"/>
      <c r="Y232" s="150"/>
      <c r="Z232" s="150"/>
      <c r="AA232" s="150"/>
      <c r="AB232" s="150"/>
    </row>
    <row r="233" spans="1:28" ht="15" customHeight="1">
      <c r="A233" s="150"/>
      <c r="B233" s="150"/>
      <c r="C233" s="152"/>
      <c r="D233" s="154"/>
      <c r="E233" s="154"/>
      <c r="F233" s="154"/>
      <c r="G233" s="154"/>
      <c r="H233" s="154"/>
      <c r="I233" s="154"/>
      <c r="J233" s="154"/>
      <c r="K233" s="154"/>
      <c r="L233" s="150"/>
      <c r="M233" s="150"/>
      <c r="N233" s="150"/>
      <c r="O233" s="150"/>
      <c r="P233" s="150"/>
      <c r="Q233" s="150"/>
      <c r="R233" s="150"/>
      <c r="S233" s="150"/>
      <c r="T233" s="150"/>
      <c r="U233" s="150"/>
      <c r="V233" s="150"/>
      <c r="W233" s="150"/>
      <c r="X233" s="150"/>
      <c r="Y233" s="150"/>
      <c r="Z233" s="150"/>
      <c r="AA233" s="150"/>
      <c r="AB233" s="150"/>
    </row>
    <row r="234" spans="1:28" ht="15" customHeight="1">
      <c r="A234" s="150"/>
      <c r="B234" s="150"/>
      <c r="C234" s="152"/>
      <c r="D234" s="154"/>
      <c r="E234" s="154"/>
      <c r="F234" s="154"/>
      <c r="G234" s="154"/>
      <c r="H234" s="154"/>
      <c r="I234" s="154"/>
      <c r="J234" s="154"/>
      <c r="K234" s="154"/>
      <c r="L234" s="150"/>
      <c r="M234" s="150"/>
      <c r="N234" s="150"/>
      <c r="O234" s="150"/>
      <c r="P234" s="150"/>
      <c r="Q234" s="150"/>
      <c r="R234" s="150"/>
      <c r="S234" s="150"/>
      <c r="T234" s="150"/>
      <c r="U234" s="150"/>
      <c r="V234" s="150"/>
      <c r="W234" s="150"/>
      <c r="X234" s="150"/>
      <c r="Y234" s="150"/>
      <c r="Z234" s="150"/>
      <c r="AA234" s="150"/>
      <c r="AB234" s="150"/>
    </row>
    <row r="235" spans="1:28" ht="15" customHeight="1">
      <c r="A235" s="150"/>
      <c r="B235" s="150"/>
      <c r="C235" s="152"/>
      <c r="D235" s="154"/>
      <c r="E235" s="154"/>
      <c r="F235" s="154"/>
      <c r="G235" s="154"/>
      <c r="H235" s="154"/>
      <c r="I235" s="154"/>
      <c r="J235" s="154"/>
      <c r="K235" s="154"/>
      <c r="L235" s="150"/>
      <c r="M235" s="150"/>
      <c r="N235" s="150"/>
      <c r="O235" s="150"/>
      <c r="P235" s="150"/>
      <c r="Q235" s="150"/>
      <c r="R235" s="150"/>
      <c r="S235" s="150"/>
      <c r="T235" s="150"/>
      <c r="U235" s="150"/>
      <c r="V235" s="150"/>
      <c r="W235" s="150"/>
      <c r="X235" s="150"/>
      <c r="Y235" s="150"/>
      <c r="Z235" s="150"/>
      <c r="AA235" s="150"/>
      <c r="AB235" s="150"/>
    </row>
    <row r="236" spans="1:28" ht="15" customHeight="1">
      <c r="A236" s="150"/>
      <c r="B236" s="150"/>
      <c r="C236" s="152"/>
      <c r="D236" s="154"/>
      <c r="E236" s="154"/>
      <c r="F236" s="154"/>
      <c r="G236" s="154"/>
      <c r="H236" s="154"/>
      <c r="I236" s="154"/>
      <c r="J236" s="154"/>
      <c r="K236" s="154"/>
      <c r="L236" s="150"/>
      <c r="M236" s="150"/>
      <c r="N236" s="150"/>
      <c r="O236" s="150"/>
      <c r="P236" s="150"/>
      <c r="Q236" s="150"/>
      <c r="R236" s="150"/>
      <c r="S236" s="150"/>
      <c r="T236" s="150"/>
      <c r="U236" s="150"/>
      <c r="V236" s="150"/>
      <c r="W236" s="150"/>
      <c r="X236" s="150"/>
      <c r="Y236" s="150"/>
      <c r="Z236" s="150"/>
      <c r="AA236" s="150"/>
      <c r="AB236" s="150"/>
    </row>
    <row r="237" spans="1:28" ht="15" customHeight="1">
      <c r="A237" s="150"/>
      <c r="B237" s="150"/>
      <c r="C237" s="152"/>
      <c r="D237" s="154"/>
      <c r="E237" s="154"/>
      <c r="F237" s="154"/>
      <c r="G237" s="154"/>
      <c r="H237" s="154"/>
      <c r="I237" s="154"/>
      <c r="J237" s="154"/>
      <c r="K237" s="154"/>
      <c r="L237" s="150"/>
      <c r="M237" s="150"/>
      <c r="N237" s="150"/>
      <c r="O237" s="150"/>
      <c r="P237" s="150"/>
      <c r="Q237" s="150"/>
      <c r="R237" s="150"/>
      <c r="S237" s="150"/>
      <c r="T237" s="150"/>
      <c r="U237" s="150"/>
      <c r="V237" s="150"/>
      <c r="W237" s="150"/>
      <c r="X237" s="150"/>
      <c r="Y237" s="150"/>
      <c r="Z237" s="150"/>
      <c r="AA237" s="150"/>
      <c r="AB237" s="150"/>
    </row>
    <row r="238" spans="1:28" ht="15" customHeight="1">
      <c r="A238" s="150"/>
      <c r="B238" s="150"/>
      <c r="C238" s="152"/>
      <c r="D238" s="154"/>
      <c r="E238" s="154"/>
      <c r="F238" s="154"/>
      <c r="G238" s="154"/>
      <c r="H238" s="154"/>
      <c r="I238" s="154"/>
      <c r="J238" s="154"/>
      <c r="K238" s="154"/>
      <c r="L238" s="150"/>
      <c r="M238" s="150"/>
      <c r="N238" s="150"/>
      <c r="O238" s="150"/>
      <c r="P238" s="150"/>
      <c r="Q238" s="150"/>
      <c r="R238" s="150"/>
      <c r="S238" s="150"/>
      <c r="T238" s="150"/>
      <c r="U238" s="150"/>
      <c r="V238" s="150"/>
      <c r="W238" s="150"/>
      <c r="X238" s="150"/>
      <c r="Y238" s="150"/>
      <c r="Z238" s="150"/>
      <c r="AA238" s="150"/>
      <c r="AB238" s="150"/>
    </row>
    <row r="239" spans="1:28" ht="15" customHeight="1">
      <c r="A239" s="150"/>
      <c r="B239" s="150"/>
      <c r="C239" s="152"/>
      <c r="D239" s="154"/>
      <c r="E239" s="154"/>
      <c r="F239" s="154"/>
      <c r="G239" s="154"/>
      <c r="H239" s="154"/>
      <c r="I239" s="154"/>
      <c r="J239" s="154"/>
      <c r="K239" s="154"/>
      <c r="L239" s="150"/>
      <c r="M239" s="150"/>
      <c r="N239" s="150"/>
      <c r="O239" s="150"/>
      <c r="P239" s="150"/>
      <c r="Q239" s="150"/>
      <c r="R239" s="150"/>
      <c r="S239" s="150"/>
      <c r="T239" s="150"/>
      <c r="U239" s="150"/>
      <c r="V239" s="150"/>
      <c r="W239" s="150"/>
      <c r="X239" s="150"/>
      <c r="Y239" s="150"/>
      <c r="Z239" s="150"/>
      <c r="AA239" s="150"/>
      <c r="AB239" s="150"/>
    </row>
    <row r="240" spans="1:28" ht="15" customHeight="1">
      <c r="A240" s="150"/>
      <c r="B240" s="150"/>
      <c r="C240" s="152"/>
      <c r="D240" s="154"/>
      <c r="E240" s="154"/>
      <c r="F240" s="154"/>
      <c r="G240" s="154"/>
      <c r="H240" s="154"/>
      <c r="I240" s="154"/>
      <c r="J240" s="154"/>
      <c r="K240" s="154"/>
      <c r="L240" s="150"/>
      <c r="M240" s="150"/>
      <c r="N240" s="150"/>
      <c r="O240" s="150"/>
      <c r="P240" s="150"/>
      <c r="Q240" s="150"/>
      <c r="R240" s="150"/>
      <c r="S240" s="150"/>
      <c r="T240" s="150"/>
      <c r="U240" s="150"/>
      <c r="V240" s="150"/>
      <c r="W240" s="150"/>
      <c r="X240" s="150"/>
      <c r="Y240" s="150"/>
      <c r="Z240" s="150"/>
      <c r="AA240" s="150"/>
      <c r="AB240" s="150"/>
    </row>
    <row r="241" spans="1:28" ht="15" customHeight="1">
      <c r="A241" s="150"/>
      <c r="B241" s="150"/>
      <c r="C241" s="152"/>
      <c r="D241" s="154"/>
      <c r="E241" s="154"/>
      <c r="F241" s="154"/>
      <c r="G241" s="154"/>
      <c r="H241" s="154"/>
      <c r="I241" s="154"/>
      <c r="J241" s="154"/>
      <c r="K241" s="154"/>
      <c r="L241" s="150"/>
      <c r="M241" s="150"/>
      <c r="N241" s="150"/>
      <c r="O241" s="150"/>
      <c r="P241" s="150"/>
      <c r="Q241" s="150"/>
      <c r="R241" s="150"/>
      <c r="S241" s="150"/>
      <c r="T241" s="150"/>
      <c r="U241" s="150"/>
      <c r="V241" s="150"/>
      <c r="W241" s="150"/>
      <c r="X241" s="150"/>
      <c r="Y241" s="150"/>
      <c r="Z241" s="150"/>
      <c r="AA241" s="150"/>
      <c r="AB241" s="150"/>
    </row>
    <row r="242" spans="1:28" ht="15" customHeight="1">
      <c r="A242" s="150"/>
      <c r="B242" s="150"/>
      <c r="C242" s="152"/>
      <c r="D242" s="154"/>
      <c r="E242" s="154"/>
      <c r="F242" s="154"/>
      <c r="G242" s="154"/>
      <c r="H242" s="154"/>
      <c r="I242" s="154"/>
      <c r="J242" s="154"/>
      <c r="K242" s="154"/>
      <c r="L242" s="150"/>
      <c r="M242" s="150"/>
      <c r="N242" s="150"/>
      <c r="O242" s="150"/>
      <c r="P242" s="150"/>
      <c r="Q242" s="150"/>
      <c r="R242" s="150"/>
      <c r="S242" s="150"/>
      <c r="T242" s="150"/>
      <c r="U242" s="150"/>
      <c r="V242" s="150"/>
      <c r="W242" s="150"/>
      <c r="X242" s="150"/>
      <c r="Y242" s="150"/>
      <c r="Z242" s="150"/>
      <c r="AA242" s="150"/>
      <c r="AB242" s="150"/>
    </row>
    <row r="243" spans="1:28" ht="15" customHeight="1">
      <c r="A243" s="150"/>
      <c r="B243" s="150"/>
      <c r="C243" s="152"/>
      <c r="D243" s="154"/>
      <c r="E243" s="154"/>
      <c r="F243" s="154"/>
      <c r="G243" s="154"/>
      <c r="H243" s="154"/>
      <c r="I243" s="154"/>
      <c r="J243" s="154"/>
      <c r="K243" s="154"/>
      <c r="L243" s="150"/>
      <c r="M243" s="150"/>
      <c r="N243" s="150"/>
      <c r="O243" s="150"/>
      <c r="P243" s="150"/>
      <c r="Q243" s="150"/>
      <c r="R243" s="150"/>
      <c r="S243" s="150"/>
      <c r="T243" s="150"/>
      <c r="U243" s="150"/>
      <c r="V243" s="150"/>
      <c r="W243" s="150"/>
      <c r="X243" s="150"/>
      <c r="Y243" s="150"/>
      <c r="Z243" s="150"/>
      <c r="AA243" s="150"/>
      <c r="AB243" s="150"/>
    </row>
    <row r="244" spans="1:28" ht="15" customHeight="1">
      <c r="A244" s="150"/>
      <c r="B244" s="150"/>
      <c r="C244" s="152"/>
      <c r="D244" s="154"/>
      <c r="E244" s="154"/>
      <c r="F244" s="154"/>
      <c r="G244" s="154"/>
      <c r="H244" s="154"/>
      <c r="I244" s="154"/>
      <c r="J244" s="154"/>
      <c r="K244" s="154"/>
      <c r="L244" s="150"/>
      <c r="M244" s="150"/>
      <c r="N244" s="150"/>
      <c r="O244" s="150"/>
      <c r="P244" s="150"/>
      <c r="Q244" s="150"/>
      <c r="R244" s="150"/>
      <c r="S244" s="150"/>
      <c r="T244" s="150"/>
      <c r="U244" s="150"/>
      <c r="V244" s="150"/>
      <c r="W244" s="150"/>
      <c r="X244" s="150"/>
      <c r="Y244" s="150"/>
      <c r="Z244" s="150"/>
      <c r="AA244" s="150"/>
      <c r="AB244" s="150"/>
    </row>
    <row r="245" spans="1:28" ht="15" customHeight="1">
      <c r="A245" s="150"/>
      <c r="B245" s="150"/>
      <c r="C245" s="152"/>
      <c r="D245" s="154"/>
      <c r="E245" s="154"/>
      <c r="F245" s="154"/>
      <c r="G245" s="154"/>
      <c r="H245" s="154"/>
      <c r="I245" s="154"/>
      <c r="J245" s="154"/>
      <c r="K245" s="154"/>
      <c r="L245" s="150"/>
      <c r="M245" s="150"/>
      <c r="N245" s="150"/>
      <c r="O245" s="150"/>
      <c r="P245" s="150"/>
      <c r="Q245" s="150"/>
      <c r="R245" s="150"/>
      <c r="S245" s="150"/>
      <c r="T245" s="150"/>
      <c r="U245" s="150"/>
      <c r="V245" s="150"/>
      <c r="W245" s="150"/>
      <c r="X245" s="150"/>
      <c r="Y245" s="150"/>
      <c r="Z245" s="150"/>
      <c r="AA245" s="150"/>
      <c r="AB245" s="150"/>
    </row>
    <row r="246" spans="1:28" ht="15" customHeight="1">
      <c r="A246" s="150"/>
      <c r="B246" s="150"/>
      <c r="C246" s="152"/>
      <c r="D246" s="154"/>
      <c r="E246" s="154"/>
      <c r="F246" s="154"/>
      <c r="G246" s="154"/>
      <c r="H246" s="154"/>
      <c r="I246" s="154"/>
      <c r="J246" s="154"/>
      <c r="K246" s="154"/>
      <c r="L246" s="150"/>
      <c r="M246" s="150"/>
      <c r="N246" s="150"/>
      <c r="O246" s="150"/>
      <c r="P246" s="150"/>
      <c r="Q246" s="150"/>
      <c r="R246" s="150"/>
      <c r="S246" s="150"/>
      <c r="T246" s="150"/>
      <c r="U246" s="150"/>
      <c r="V246" s="150"/>
      <c r="W246" s="150"/>
      <c r="X246" s="150"/>
      <c r="Y246" s="150"/>
      <c r="Z246" s="150"/>
      <c r="AA246" s="150"/>
      <c r="AB246" s="150"/>
    </row>
    <row r="247" spans="1:28" ht="15" customHeight="1">
      <c r="A247" s="150"/>
      <c r="B247" s="150"/>
      <c r="C247" s="152"/>
      <c r="D247" s="154"/>
      <c r="E247" s="154"/>
      <c r="F247" s="154"/>
      <c r="G247" s="154"/>
      <c r="H247" s="154"/>
      <c r="I247" s="154"/>
      <c r="J247" s="154"/>
      <c r="K247" s="154"/>
      <c r="L247" s="150"/>
      <c r="M247" s="150"/>
      <c r="N247" s="150"/>
      <c r="O247" s="150"/>
      <c r="P247" s="150"/>
      <c r="Q247" s="150"/>
      <c r="R247" s="150"/>
      <c r="S247" s="150"/>
      <c r="T247" s="150"/>
      <c r="U247" s="150"/>
      <c r="V247" s="150"/>
      <c r="W247" s="150"/>
      <c r="X247" s="150"/>
      <c r="Y247" s="150"/>
      <c r="Z247" s="150"/>
      <c r="AA247" s="150"/>
      <c r="AB247" s="150"/>
    </row>
    <row r="248" spans="1:28" ht="15" customHeight="1">
      <c r="A248" s="150"/>
      <c r="B248" s="150"/>
      <c r="C248" s="152"/>
      <c r="D248" s="154"/>
      <c r="E248" s="154"/>
      <c r="F248" s="154"/>
      <c r="G248" s="154"/>
      <c r="H248" s="154"/>
      <c r="I248" s="154"/>
      <c r="J248" s="154"/>
      <c r="K248" s="154"/>
      <c r="L248" s="150"/>
      <c r="M248" s="150"/>
      <c r="N248" s="150"/>
      <c r="O248" s="150"/>
      <c r="P248" s="150"/>
      <c r="Q248" s="150"/>
      <c r="R248" s="150"/>
      <c r="S248" s="150"/>
      <c r="T248" s="150"/>
      <c r="U248" s="150"/>
      <c r="V248" s="150"/>
      <c r="W248" s="150"/>
      <c r="X248" s="150"/>
      <c r="Y248" s="150"/>
      <c r="Z248" s="150"/>
      <c r="AA248" s="150"/>
      <c r="AB248" s="150"/>
    </row>
    <row r="249" spans="1:28" ht="15" customHeight="1">
      <c r="A249" s="150"/>
      <c r="B249" s="150"/>
      <c r="C249" s="152"/>
      <c r="D249" s="154"/>
      <c r="E249" s="154"/>
      <c r="F249" s="154"/>
      <c r="G249" s="154"/>
      <c r="H249" s="154"/>
      <c r="I249" s="154"/>
      <c r="J249" s="154"/>
      <c r="K249" s="154"/>
      <c r="L249" s="150"/>
      <c r="M249" s="150"/>
      <c r="N249" s="150"/>
      <c r="O249" s="150"/>
      <c r="P249" s="150"/>
      <c r="Q249" s="150"/>
      <c r="R249" s="150"/>
      <c r="S249" s="150"/>
      <c r="T249" s="150"/>
      <c r="U249" s="150"/>
      <c r="V249" s="150"/>
      <c r="W249" s="150"/>
      <c r="X249" s="150"/>
      <c r="Y249" s="150"/>
      <c r="Z249" s="150"/>
      <c r="AA249" s="150"/>
      <c r="AB249" s="150"/>
    </row>
    <row r="250" spans="1:28" ht="15" customHeight="1">
      <c r="A250" s="150"/>
      <c r="B250" s="150"/>
      <c r="C250" s="152"/>
      <c r="D250" s="154"/>
      <c r="E250" s="154"/>
      <c r="F250" s="154"/>
      <c r="G250" s="154"/>
      <c r="H250" s="154"/>
      <c r="I250" s="154"/>
      <c r="J250" s="154"/>
      <c r="K250" s="154"/>
      <c r="L250" s="150"/>
      <c r="M250" s="150"/>
      <c r="N250" s="150"/>
      <c r="O250" s="150"/>
      <c r="P250" s="150"/>
      <c r="Q250" s="150"/>
      <c r="R250" s="150"/>
      <c r="S250" s="150"/>
      <c r="T250" s="150"/>
      <c r="U250" s="150"/>
      <c r="V250" s="150"/>
      <c r="W250" s="150"/>
      <c r="X250" s="150"/>
      <c r="Y250" s="150"/>
      <c r="Z250" s="150"/>
      <c r="AA250" s="150"/>
      <c r="AB250" s="150"/>
    </row>
    <row r="251" spans="1:28" ht="15" customHeight="1">
      <c r="A251" s="150"/>
      <c r="B251" s="150"/>
      <c r="C251" s="152"/>
      <c r="D251" s="154"/>
      <c r="E251" s="154"/>
      <c r="F251" s="154"/>
      <c r="G251" s="154"/>
      <c r="H251" s="154"/>
      <c r="I251" s="154"/>
      <c r="J251" s="154"/>
      <c r="K251" s="154"/>
      <c r="L251" s="150"/>
      <c r="M251" s="150"/>
      <c r="N251" s="150"/>
      <c r="O251" s="150"/>
      <c r="P251" s="150"/>
      <c r="Q251" s="150"/>
      <c r="R251" s="150"/>
      <c r="S251" s="150"/>
      <c r="T251" s="150"/>
      <c r="U251" s="150"/>
      <c r="V251" s="150"/>
      <c r="W251" s="150"/>
      <c r="X251" s="150"/>
      <c r="Y251" s="150"/>
      <c r="Z251" s="150"/>
      <c r="AA251" s="150"/>
      <c r="AB251" s="150"/>
    </row>
    <row r="252" spans="1:28" ht="15" customHeight="1">
      <c r="A252" s="150"/>
      <c r="B252" s="150"/>
      <c r="C252" s="152"/>
      <c r="D252" s="154"/>
      <c r="E252" s="154"/>
      <c r="F252" s="154"/>
      <c r="G252" s="154"/>
      <c r="H252" s="154"/>
      <c r="I252" s="154"/>
      <c r="J252" s="154"/>
      <c r="K252" s="154"/>
      <c r="L252" s="150"/>
      <c r="M252" s="150"/>
      <c r="N252" s="150"/>
      <c r="O252" s="150"/>
      <c r="P252" s="150"/>
      <c r="Q252" s="150"/>
      <c r="R252" s="150"/>
      <c r="S252" s="150"/>
      <c r="T252" s="150"/>
      <c r="U252" s="150"/>
      <c r="V252" s="150"/>
      <c r="W252" s="150"/>
      <c r="X252" s="150"/>
      <c r="Y252" s="150"/>
      <c r="Z252" s="150"/>
      <c r="AA252" s="150"/>
      <c r="AB252" s="150"/>
    </row>
    <row r="253" spans="1:28" ht="15" customHeight="1">
      <c r="A253" s="150"/>
      <c r="B253" s="150"/>
      <c r="C253" s="152"/>
      <c r="D253" s="154"/>
      <c r="E253" s="154"/>
      <c r="F253" s="154"/>
      <c r="G253" s="154"/>
      <c r="H253" s="154"/>
      <c r="I253" s="154"/>
      <c r="J253" s="154"/>
      <c r="K253" s="154"/>
      <c r="L253" s="150"/>
      <c r="M253" s="150"/>
      <c r="N253" s="150"/>
      <c r="O253" s="150"/>
      <c r="P253" s="150"/>
      <c r="Q253" s="150"/>
      <c r="R253" s="150"/>
      <c r="S253" s="150"/>
      <c r="T253" s="150"/>
      <c r="U253" s="150"/>
      <c r="V253" s="150"/>
      <c r="W253" s="150"/>
      <c r="X253" s="150"/>
      <c r="Y253" s="150"/>
      <c r="Z253" s="150"/>
      <c r="AA253" s="150"/>
      <c r="AB253" s="150"/>
    </row>
    <row r="254" spans="1:28" ht="15" customHeight="1">
      <c r="A254" s="150"/>
      <c r="B254" s="150"/>
      <c r="C254" s="152"/>
      <c r="D254" s="154"/>
      <c r="E254" s="154"/>
      <c r="F254" s="154"/>
      <c r="G254" s="154"/>
      <c r="H254" s="154"/>
      <c r="I254" s="154"/>
      <c r="J254" s="154"/>
      <c r="K254" s="154"/>
      <c r="L254" s="150"/>
      <c r="M254" s="150"/>
      <c r="N254" s="150"/>
      <c r="O254" s="150"/>
      <c r="P254" s="150"/>
      <c r="Q254" s="150"/>
      <c r="R254" s="150"/>
      <c r="S254" s="150"/>
      <c r="T254" s="150"/>
      <c r="U254" s="150"/>
      <c r="V254" s="150"/>
      <c r="W254" s="150"/>
      <c r="X254" s="150"/>
      <c r="Y254" s="150"/>
      <c r="Z254" s="150"/>
      <c r="AA254" s="150"/>
      <c r="AB254" s="150"/>
    </row>
    <row r="255" spans="1:28" ht="15" customHeight="1">
      <c r="A255" s="150"/>
      <c r="B255" s="150"/>
      <c r="C255" s="152"/>
      <c r="D255" s="154"/>
      <c r="E255" s="154"/>
      <c r="F255" s="154"/>
      <c r="G255" s="154"/>
      <c r="H255" s="154"/>
      <c r="I255" s="154"/>
      <c r="J255" s="154"/>
      <c r="K255" s="154"/>
      <c r="L255" s="150"/>
      <c r="M255" s="150"/>
      <c r="N255" s="150"/>
      <c r="O255" s="150"/>
      <c r="P255" s="150"/>
      <c r="Q255" s="150"/>
      <c r="R255" s="150"/>
      <c r="S255" s="150"/>
      <c r="T255" s="150"/>
      <c r="U255" s="150"/>
      <c r="V255" s="150"/>
      <c r="W255" s="150"/>
      <c r="X255" s="150"/>
      <c r="Y255" s="150"/>
      <c r="Z255" s="150"/>
      <c r="AA255" s="150"/>
      <c r="AB255" s="150"/>
    </row>
    <row r="256" spans="1:28" ht="15" customHeight="1">
      <c r="A256" s="150"/>
      <c r="B256" s="150"/>
      <c r="C256" s="152"/>
      <c r="D256" s="154"/>
      <c r="E256" s="154"/>
      <c r="F256" s="154"/>
      <c r="G256" s="154"/>
      <c r="H256" s="154"/>
      <c r="I256" s="154"/>
      <c r="J256" s="154"/>
      <c r="K256" s="154"/>
      <c r="L256" s="150"/>
      <c r="M256" s="150"/>
      <c r="N256" s="150"/>
      <c r="O256" s="150"/>
      <c r="P256" s="150"/>
      <c r="Q256" s="150"/>
      <c r="R256" s="150"/>
      <c r="S256" s="150"/>
      <c r="T256" s="150"/>
      <c r="U256" s="150"/>
      <c r="V256" s="150"/>
      <c r="W256" s="150"/>
      <c r="X256" s="150"/>
      <c r="Y256" s="150"/>
      <c r="Z256" s="150"/>
      <c r="AA256" s="150"/>
      <c r="AB256" s="150"/>
    </row>
    <row r="257" spans="1:28" ht="15" customHeight="1">
      <c r="A257" s="150"/>
      <c r="B257" s="150"/>
      <c r="C257" s="152"/>
      <c r="D257" s="154"/>
      <c r="E257" s="154"/>
      <c r="F257" s="154"/>
      <c r="G257" s="154"/>
      <c r="H257" s="154"/>
      <c r="I257" s="154"/>
      <c r="J257" s="154"/>
      <c r="K257" s="154"/>
      <c r="L257" s="150"/>
      <c r="M257" s="150"/>
      <c r="N257" s="150"/>
      <c r="O257" s="150"/>
      <c r="P257" s="150"/>
      <c r="Q257" s="150"/>
      <c r="R257" s="150"/>
      <c r="S257" s="150"/>
      <c r="T257" s="150"/>
      <c r="U257" s="150"/>
      <c r="V257" s="150"/>
      <c r="W257" s="150"/>
      <c r="X257" s="150"/>
      <c r="Y257" s="150"/>
      <c r="Z257" s="150"/>
      <c r="AA257" s="150"/>
      <c r="AB257" s="150"/>
    </row>
    <row r="258" spans="1:28" ht="15" customHeight="1">
      <c r="A258" s="150"/>
      <c r="B258" s="150"/>
      <c r="C258" s="152"/>
      <c r="D258" s="154"/>
      <c r="E258" s="154"/>
      <c r="F258" s="154"/>
      <c r="G258" s="154"/>
      <c r="H258" s="154"/>
      <c r="I258" s="154"/>
      <c r="J258" s="154"/>
      <c r="K258" s="154"/>
      <c r="L258" s="150"/>
      <c r="M258" s="150"/>
      <c r="N258" s="150"/>
      <c r="O258" s="150"/>
      <c r="P258" s="150"/>
      <c r="Q258" s="150"/>
      <c r="R258" s="150"/>
      <c r="S258" s="150"/>
      <c r="T258" s="150"/>
      <c r="U258" s="150"/>
      <c r="V258" s="150"/>
      <c r="W258" s="150"/>
      <c r="X258" s="150"/>
      <c r="Y258" s="150"/>
      <c r="Z258" s="150"/>
      <c r="AA258" s="150"/>
      <c r="AB258" s="150"/>
    </row>
    <row r="259" spans="1:28" ht="15" customHeight="1">
      <c r="A259" s="150"/>
      <c r="B259" s="150"/>
      <c r="C259" s="152"/>
      <c r="D259" s="154"/>
      <c r="E259" s="154"/>
      <c r="F259" s="154"/>
      <c r="G259" s="154"/>
      <c r="H259" s="154"/>
      <c r="I259" s="154"/>
      <c r="J259" s="154"/>
      <c r="K259" s="154"/>
      <c r="L259" s="150"/>
      <c r="M259" s="150"/>
      <c r="N259" s="150"/>
      <c r="O259" s="150"/>
      <c r="P259" s="150"/>
      <c r="Q259" s="150"/>
      <c r="R259" s="150"/>
      <c r="S259" s="150"/>
      <c r="T259" s="150"/>
      <c r="U259" s="150"/>
      <c r="V259" s="150"/>
      <c r="W259" s="150"/>
      <c r="X259" s="150"/>
      <c r="Y259" s="150"/>
      <c r="Z259" s="150"/>
      <c r="AA259" s="150"/>
      <c r="AB259" s="150"/>
    </row>
    <row r="260" spans="1:28" ht="15" customHeight="1">
      <c r="A260" s="150"/>
      <c r="B260" s="150"/>
      <c r="C260" s="152"/>
      <c r="D260" s="154"/>
      <c r="E260" s="154"/>
      <c r="F260" s="154"/>
      <c r="G260" s="154"/>
      <c r="H260" s="154"/>
      <c r="I260" s="154"/>
      <c r="J260" s="154"/>
      <c r="K260" s="154"/>
      <c r="L260" s="150"/>
      <c r="M260" s="150"/>
      <c r="N260" s="150"/>
      <c r="O260" s="150"/>
      <c r="P260" s="150"/>
      <c r="Q260" s="150"/>
      <c r="R260" s="150"/>
      <c r="S260" s="150"/>
      <c r="T260" s="150"/>
      <c r="U260" s="150"/>
      <c r="V260" s="150"/>
      <c r="W260" s="150"/>
      <c r="X260" s="150"/>
      <c r="Y260" s="150"/>
      <c r="Z260" s="150"/>
      <c r="AA260" s="150"/>
      <c r="AB260" s="150"/>
    </row>
    <row r="261" spans="1:28" ht="15" customHeight="1">
      <c r="A261" s="150"/>
      <c r="B261" s="150"/>
      <c r="C261" s="152"/>
      <c r="D261" s="154"/>
      <c r="E261" s="154"/>
      <c r="F261" s="154"/>
      <c r="G261" s="154"/>
      <c r="H261" s="154"/>
      <c r="I261" s="154"/>
      <c r="J261" s="154"/>
      <c r="K261" s="154"/>
      <c r="L261" s="150"/>
      <c r="M261" s="150"/>
      <c r="N261" s="150"/>
      <c r="O261" s="150"/>
      <c r="P261" s="150"/>
      <c r="Q261" s="150"/>
      <c r="R261" s="150"/>
      <c r="S261" s="150"/>
      <c r="T261" s="150"/>
      <c r="U261" s="150"/>
      <c r="V261" s="150"/>
      <c r="W261" s="150"/>
      <c r="X261" s="150"/>
      <c r="Y261" s="150"/>
      <c r="Z261" s="150"/>
      <c r="AA261" s="150"/>
      <c r="AB261" s="150"/>
    </row>
    <row r="262" spans="1:28" ht="15" customHeight="1">
      <c r="A262" s="150"/>
      <c r="B262" s="150"/>
      <c r="C262" s="152"/>
      <c r="D262" s="154"/>
      <c r="E262" s="154"/>
      <c r="F262" s="154"/>
      <c r="G262" s="154"/>
      <c r="H262" s="154"/>
      <c r="I262" s="154"/>
      <c r="J262" s="154"/>
      <c r="K262" s="154"/>
      <c r="L262" s="150"/>
      <c r="M262" s="150"/>
      <c r="N262" s="150"/>
      <c r="O262" s="150"/>
      <c r="P262" s="150"/>
      <c r="Q262" s="150"/>
      <c r="R262" s="150"/>
      <c r="S262" s="150"/>
      <c r="T262" s="150"/>
      <c r="U262" s="150"/>
      <c r="V262" s="150"/>
      <c r="W262" s="150"/>
      <c r="X262" s="150"/>
      <c r="Y262" s="150"/>
      <c r="Z262" s="150"/>
      <c r="AA262" s="150"/>
      <c r="AB262" s="150"/>
    </row>
    <row r="263" spans="1:28" ht="15" customHeight="1">
      <c r="A263" s="150"/>
      <c r="B263" s="150"/>
      <c r="C263" s="152"/>
      <c r="D263" s="154"/>
      <c r="E263" s="154"/>
      <c r="F263" s="154"/>
      <c r="G263" s="154"/>
      <c r="H263" s="154"/>
      <c r="I263" s="154"/>
      <c r="J263" s="154"/>
      <c r="K263" s="154"/>
      <c r="L263" s="150"/>
      <c r="M263" s="150"/>
      <c r="N263" s="150"/>
      <c r="O263" s="150"/>
      <c r="P263" s="150"/>
      <c r="Q263" s="150"/>
      <c r="R263" s="150"/>
      <c r="S263" s="150"/>
      <c r="T263" s="150"/>
      <c r="U263" s="150"/>
      <c r="V263" s="150"/>
      <c r="W263" s="150"/>
      <c r="X263" s="150"/>
      <c r="Y263" s="150"/>
      <c r="Z263" s="150"/>
      <c r="AA263" s="150"/>
      <c r="AB263" s="150"/>
    </row>
    <row r="264" spans="1:28" ht="15" customHeight="1">
      <c r="A264" s="150"/>
      <c r="B264" s="150"/>
      <c r="C264" s="152"/>
      <c r="D264" s="154"/>
      <c r="E264" s="154"/>
      <c r="F264" s="154"/>
      <c r="G264" s="154"/>
      <c r="H264" s="154"/>
      <c r="I264" s="154"/>
      <c r="J264" s="154"/>
      <c r="K264" s="154"/>
      <c r="L264" s="150"/>
      <c r="M264" s="150"/>
      <c r="N264" s="150"/>
      <c r="O264" s="150"/>
      <c r="P264" s="150"/>
      <c r="Q264" s="150"/>
      <c r="R264" s="150"/>
      <c r="S264" s="150"/>
      <c r="T264" s="150"/>
      <c r="U264" s="150"/>
      <c r="V264" s="150"/>
      <c r="W264" s="150"/>
      <c r="X264" s="150"/>
      <c r="Y264" s="150"/>
      <c r="Z264" s="150"/>
      <c r="AA264" s="150"/>
      <c r="AB264" s="150"/>
    </row>
    <row r="265" spans="1:28" ht="15" customHeight="1">
      <c r="A265" s="150"/>
      <c r="B265" s="150"/>
      <c r="C265" s="152"/>
      <c r="D265" s="154"/>
      <c r="E265" s="154"/>
      <c r="F265" s="154"/>
      <c r="G265" s="154"/>
      <c r="H265" s="154"/>
      <c r="I265" s="154"/>
      <c r="J265" s="154"/>
      <c r="K265" s="154"/>
      <c r="L265" s="150"/>
      <c r="M265" s="150"/>
      <c r="N265" s="150"/>
      <c r="O265" s="150"/>
      <c r="P265" s="150"/>
      <c r="Q265" s="150"/>
      <c r="R265" s="150"/>
      <c r="S265" s="150"/>
      <c r="T265" s="150"/>
      <c r="U265" s="150"/>
      <c r="V265" s="150"/>
      <c r="W265" s="150"/>
      <c r="X265" s="150"/>
      <c r="Y265" s="150"/>
      <c r="Z265" s="150"/>
      <c r="AA265" s="150"/>
      <c r="AB265" s="150"/>
    </row>
    <row r="266" spans="1:28" ht="15" customHeight="1">
      <c r="A266" s="150"/>
      <c r="B266" s="150"/>
      <c r="C266" s="152"/>
      <c r="D266" s="154"/>
      <c r="E266" s="154"/>
      <c r="F266" s="154"/>
      <c r="G266" s="154"/>
      <c r="H266" s="154"/>
      <c r="I266" s="154"/>
      <c r="J266" s="154"/>
      <c r="K266" s="154"/>
      <c r="L266" s="150"/>
      <c r="M266" s="150"/>
      <c r="N266" s="150"/>
      <c r="O266" s="150"/>
      <c r="P266" s="150"/>
      <c r="Q266" s="150"/>
      <c r="R266" s="150"/>
      <c r="S266" s="150"/>
      <c r="T266" s="150"/>
      <c r="U266" s="150"/>
      <c r="V266" s="150"/>
      <c r="W266" s="150"/>
      <c r="X266" s="150"/>
      <c r="Y266" s="150"/>
      <c r="Z266" s="150"/>
      <c r="AA266" s="150"/>
      <c r="AB266" s="150"/>
    </row>
    <row r="267" spans="1:28" ht="15" customHeight="1">
      <c r="A267" s="150"/>
      <c r="B267" s="150"/>
      <c r="C267" s="152"/>
      <c r="D267" s="154"/>
      <c r="E267" s="154"/>
      <c r="F267" s="154"/>
      <c r="G267" s="154"/>
      <c r="H267" s="154"/>
      <c r="I267" s="154"/>
      <c r="J267" s="154"/>
      <c r="K267" s="154"/>
      <c r="L267" s="150"/>
      <c r="M267" s="150"/>
      <c r="N267" s="150"/>
      <c r="O267" s="150"/>
      <c r="P267" s="150"/>
      <c r="Q267" s="150"/>
      <c r="R267" s="150"/>
      <c r="S267" s="150"/>
      <c r="T267" s="150"/>
      <c r="U267" s="150"/>
      <c r="V267" s="150"/>
      <c r="W267" s="150"/>
      <c r="X267" s="150"/>
      <c r="Y267" s="150"/>
      <c r="Z267" s="150"/>
      <c r="AA267" s="150"/>
      <c r="AB267" s="150"/>
    </row>
    <row r="268" spans="1:28" ht="15" customHeight="1">
      <c r="A268" s="150"/>
      <c r="B268" s="150"/>
      <c r="C268" s="152"/>
      <c r="D268" s="154"/>
      <c r="E268" s="154"/>
      <c r="F268" s="154"/>
      <c r="G268" s="154"/>
      <c r="H268" s="154"/>
      <c r="I268" s="154"/>
      <c r="J268" s="154"/>
      <c r="K268" s="154"/>
      <c r="L268" s="150"/>
      <c r="M268" s="150"/>
      <c r="N268" s="150"/>
      <c r="O268" s="150"/>
      <c r="P268" s="150"/>
      <c r="Q268" s="150"/>
      <c r="R268" s="150"/>
      <c r="S268" s="150"/>
      <c r="T268" s="150"/>
      <c r="U268" s="150"/>
      <c r="V268" s="150"/>
      <c r="W268" s="150"/>
      <c r="X268" s="150"/>
      <c r="Y268" s="150"/>
      <c r="Z268" s="150"/>
      <c r="AA268" s="150"/>
      <c r="AB268" s="150"/>
    </row>
    <row r="269" spans="1:28" ht="15" customHeight="1">
      <c r="A269" s="150"/>
      <c r="B269" s="150"/>
      <c r="C269" s="152"/>
      <c r="D269" s="154"/>
      <c r="E269" s="154"/>
      <c r="F269" s="154"/>
      <c r="G269" s="154"/>
      <c r="H269" s="154"/>
      <c r="I269" s="154"/>
      <c r="J269" s="154"/>
      <c r="K269" s="154"/>
      <c r="L269" s="150"/>
      <c r="M269" s="150"/>
      <c r="N269" s="150"/>
      <c r="O269" s="150"/>
      <c r="P269" s="150"/>
      <c r="Q269" s="150"/>
      <c r="R269" s="150"/>
      <c r="S269" s="150"/>
      <c r="T269" s="150"/>
      <c r="U269" s="150"/>
      <c r="V269" s="150"/>
      <c r="W269" s="150"/>
      <c r="X269" s="150"/>
      <c r="Y269" s="150"/>
      <c r="Z269" s="150"/>
      <c r="AA269" s="150"/>
      <c r="AB269" s="150"/>
    </row>
    <row r="270" spans="1:28" ht="15" customHeight="1">
      <c r="A270" s="150"/>
      <c r="B270" s="150"/>
      <c r="C270" s="152"/>
      <c r="D270" s="154"/>
      <c r="E270" s="154"/>
      <c r="F270" s="154"/>
      <c r="G270" s="154"/>
      <c r="H270" s="154"/>
      <c r="I270" s="154"/>
      <c r="J270" s="154"/>
      <c r="K270" s="154"/>
      <c r="L270" s="150"/>
      <c r="M270" s="150"/>
      <c r="N270" s="150"/>
      <c r="O270" s="150"/>
      <c r="P270" s="150"/>
      <c r="Q270" s="150"/>
      <c r="R270" s="150"/>
      <c r="S270" s="150"/>
      <c r="T270" s="150"/>
      <c r="U270" s="150"/>
      <c r="V270" s="150"/>
      <c r="W270" s="150"/>
      <c r="X270" s="150"/>
      <c r="Y270" s="150"/>
      <c r="Z270" s="150"/>
      <c r="AA270" s="150"/>
      <c r="AB270" s="150"/>
    </row>
    <row r="271" spans="1:28" ht="15" customHeight="1">
      <c r="A271" s="150"/>
      <c r="B271" s="150"/>
      <c r="C271" s="152"/>
      <c r="D271" s="154"/>
      <c r="E271" s="154"/>
      <c r="F271" s="154"/>
      <c r="G271" s="154"/>
      <c r="H271" s="154"/>
      <c r="I271" s="154"/>
      <c r="J271" s="154"/>
      <c r="K271" s="154"/>
      <c r="L271" s="150"/>
      <c r="M271" s="150"/>
      <c r="N271" s="150"/>
      <c r="O271" s="150"/>
      <c r="P271" s="150"/>
      <c r="Q271" s="150"/>
      <c r="R271" s="150"/>
      <c r="S271" s="150"/>
      <c r="T271" s="150"/>
      <c r="U271" s="150"/>
      <c r="V271" s="150"/>
      <c r="W271" s="150"/>
      <c r="X271" s="150"/>
      <c r="Y271" s="150"/>
      <c r="Z271" s="150"/>
      <c r="AA271" s="150"/>
      <c r="AB271" s="150"/>
    </row>
    <row r="272" spans="1:28" ht="15" customHeight="1">
      <c r="A272" s="150"/>
      <c r="B272" s="150"/>
      <c r="C272" s="152"/>
      <c r="D272" s="154"/>
      <c r="E272" s="154"/>
      <c r="F272" s="154"/>
      <c r="G272" s="154"/>
      <c r="H272" s="154"/>
      <c r="I272" s="154"/>
      <c r="J272" s="154"/>
      <c r="K272" s="154"/>
      <c r="L272" s="150"/>
      <c r="M272" s="150"/>
      <c r="N272" s="150"/>
      <c r="O272" s="150"/>
      <c r="P272" s="150"/>
      <c r="Q272" s="150"/>
      <c r="R272" s="150"/>
      <c r="S272" s="150"/>
      <c r="T272" s="150"/>
      <c r="U272" s="150"/>
      <c r="V272" s="150"/>
      <c r="W272" s="150"/>
      <c r="X272" s="150"/>
      <c r="Y272" s="150"/>
      <c r="Z272" s="150"/>
      <c r="AA272" s="150"/>
      <c r="AB272" s="150"/>
    </row>
    <row r="273" spans="1:28" ht="15" customHeight="1">
      <c r="A273" s="150"/>
      <c r="B273" s="150"/>
      <c r="C273" s="152"/>
      <c r="D273" s="154"/>
      <c r="E273" s="154"/>
      <c r="F273" s="154"/>
      <c r="G273" s="154"/>
      <c r="H273" s="154"/>
      <c r="I273" s="154"/>
      <c r="J273" s="154"/>
      <c r="K273" s="154"/>
      <c r="L273" s="150"/>
      <c r="M273" s="150"/>
      <c r="N273" s="150"/>
      <c r="O273" s="150"/>
      <c r="P273" s="150"/>
      <c r="Q273" s="150"/>
      <c r="R273" s="150"/>
      <c r="S273" s="150"/>
      <c r="T273" s="150"/>
      <c r="U273" s="150"/>
      <c r="V273" s="150"/>
      <c r="W273" s="150"/>
      <c r="X273" s="150"/>
      <c r="Y273" s="150"/>
      <c r="Z273" s="150"/>
      <c r="AA273" s="150"/>
      <c r="AB273" s="150"/>
    </row>
    <row r="274" spans="1:28" ht="15" customHeight="1">
      <c r="A274" s="150"/>
      <c r="B274" s="150"/>
      <c r="C274" s="152"/>
      <c r="D274" s="154"/>
      <c r="E274" s="154"/>
      <c r="F274" s="154"/>
      <c r="G274" s="154"/>
      <c r="H274" s="154"/>
      <c r="I274" s="154"/>
      <c r="J274" s="154"/>
      <c r="K274" s="154"/>
      <c r="L274" s="150"/>
      <c r="M274" s="150"/>
      <c r="N274" s="150"/>
      <c r="O274" s="150"/>
      <c r="P274" s="150"/>
      <c r="Q274" s="150"/>
      <c r="R274" s="150"/>
      <c r="S274" s="150"/>
      <c r="T274" s="150"/>
      <c r="U274" s="150"/>
      <c r="V274" s="150"/>
      <c r="W274" s="150"/>
      <c r="X274" s="150"/>
      <c r="Y274" s="150"/>
      <c r="Z274" s="150"/>
      <c r="AA274" s="150"/>
      <c r="AB274" s="150"/>
    </row>
    <row r="275" spans="1:28" ht="15" customHeight="1">
      <c r="A275" s="150"/>
      <c r="B275" s="150"/>
      <c r="C275" s="152"/>
      <c r="D275" s="154"/>
      <c r="E275" s="154"/>
      <c r="F275" s="154"/>
      <c r="G275" s="154"/>
      <c r="H275" s="154"/>
      <c r="I275" s="154"/>
      <c r="J275" s="154"/>
      <c r="K275" s="154"/>
      <c r="L275" s="150"/>
      <c r="M275" s="150"/>
      <c r="N275" s="150"/>
      <c r="O275" s="150"/>
      <c r="P275" s="150"/>
      <c r="Q275" s="150"/>
      <c r="R275" s="150"/>
      <c r="S275" s="150"/>
      <c r="T275" s="150"/>
      <c r="U275" s="150"/>
      <c r="V275" s="150"/>
      <c r="W275" s="150"/>
      <c r="X275" s="150"/>
      <c r="Y275" s="150"/>
      <c r="Z275" s="150"/>
      <c r="AA275" s="150"/>
      <c r="AB275" s="150"/>
    </row>
    <row r="276" spans="1:28" ht="15" customHeight="1">
      <c r="A276" s="150"/>
      <c r="B276" s="150"/>
      <c r="C276" s="152"/>
      <c r="D276" s="154"/>
      <c r="E276" s="154"/>
      <c r="F276" s="154"/>
      <c r="G276" s="154"/>
      <c r="H276" s="154"/>
      <c r="I276" s="154"/>
      <c r="J276" s="154"/>
      <c r="K276" s="154"/>
      <c r="L276" s="150"/>
      <c r="M276" s="150"/>
      <c r="N276" s="150"/>
      <c r="O276" s="150"/>
      <c r="P276" s="150"/>
      <c r="Q276" s="150"/>
      <c r="R276" s="150"/>
      <c r="S276" s="150"/>
      <c r="T276" s="150"/>
      <c r="U276" s="150"/>
      <c r="V276" s="150"/>
      <c r="W276" s="150"/>
      <c r="X276" s="150"/>
      <c r="Y276" s="150"/>
      <c r="Z276" s="150"/>
      <c r="AA276" s="150"/>
      <c r="AB276" s="150"/>
    </row>
    <row r="277" spans="1:28" ht="15" customHeight="1">
      <c r="A277" s="150"/>
      <c r="B277" s="150"/>
      <c r="C277" s="152"/>
      <c r="D277" s="154"/>
      <c r="E277" s="154"/>
      <c r="F277" s="154"/>
      <c r="G277" s="154"/>
      <c r="H277" s="154"/>
      <c r="I277" s="154"/>
      <c r="J277" s="154"/>
      <c r="K277" s="154"/>
      <c r="L277" s="150"/>
      <c r="M277" s="150"/>
      <c r="N277" s="150"/>
      <c r="O277" s="150"/>
      <c r="P277" s="150"/>
      <c r="Q277" s="150"/>
      <c r="R277" s="150"/>
      <c r="S277" s="150"/>
      <c r="T277" s="150"/>
      <c r="U277" s="150"/>
      <c r="V277" s="150"/>
      <c r="W277" s="150"/>
      <c r="X277" s="150"/>
      <c r="Y277" s="150"/>
      <c r="Z277" s="150"/>
      <c r="AA277" s="150"/>
      <c r="AB277" s="150"/>
    </row>
    <row r="278" spans="1:28" ht="15" customHeight="1">
      <c r="A278" s="150"/>
      <c r="B278" s="150"/>
      <c r="C278" s="152"/>
      <c r="D278" s="154"/>
      <c r="E278" s="154"/>
      <c r="F278" s="154"/>
      <c r="G278" s="154"/>
      <c r="H278" s="154"/>
      <c r="I278" s="154"/>
      <c r="J278" s="154"/>
      <c r="K278" s="154"/>
      <c r="L278" s="150"/>
      <c r="M278" s="150"/>
      <c r="N278" s="150"/>
      <c r="O278" s="150"/>
      <c r="P278" s="150"/>
      <c r="Q278" s="150"/>
      <c r="R278" s="150"/>
      <c r="S278" s="150"/>
      <c r="T278" s="150"/>
      <c r="U278" s="150"/>
      <c r="V278" s="150"/>
      <c r="W278" s="150"/>
      <c r="X278" s="150"/>
      <c r="Y278" s="150"/>
      <c r="Z278" s="150"/>
      <c r="AA278" s="150"/>
      <c r="AB278" s="150"/>
    </row>
    <row r="279" spans="1:28" ht="15" customHeight="1">
      <c r="A279" s="150"/>
      <c r="B279" s="150"/>
      <c r="C279" s="152"/>
      <c r="D279" s="154"/>
      <c r="E279" s="154"/>
      <c r="F279" s="154"/>
      <c r="G279" s="154"/>
      <c r="H279" s="154"/>
      <c r="I279" s="154"/>
      <c r="J279" s="154"/>
      <c r="K279" s="154"/>
      <c r="L279" s="150"/>
      <c r="M279" s="150"/>
      <c r="N279" s="150"/>
      <c r="O279" s="150"/>
      <c r="P279" s="150"/>
      <c r="Q279" s="150"/>
      <c r="R279" s="150"/>
      <c r="S279" s="150"/>
      <c r="T279" s="150"/>
      <c r="U279" s="150"/>
      <c r="V279" s="150"/>
      <c r="W279" s="150"/>
      <c r="X279" s="150"/>
      <c r="Y279" s="150"/>
      <c r="Z279" s="150"/>
      <c r="AA279" s="150"/>
      <c r="AB279" s="150"/>
    </row>
    <row r="280" spans="1:28" ht="15" customHeight="1">
      <c r="A280" s="150"/>
      <c r="B280" s="150"/>
      <c r="C280" s="152"/>
      <c r="D280" s="154"/>
      <c r="E280" s="154"/>
      <c r="F280" s="154"/>
      <c r="G280" s="154"/>
      <c r="H280" s="154"/>
      <c r="I280" s="154"/>
      <c r="J280" s="154"/>
      <c r="K280" s="154"/>
      <c r="L280" s="150"/>
      <c r="M280" s="150"/>
      <c r="N280" s="150"/>
      <c r="O280" s="150"/>
      <c r="P280" s="150"/>
      <c r="Q280" s="150"/>
      <c r="R280" s="150"/>
      <c r="S280" s="150"/>
      <c r="T280" s="150"/>
      <c r="U280" s="150"/>
      <c r="V280" s="150"/>
      <c r="W280" s="150"/>
      <c r="X280" s="150"/>
      <c r="Y280" s="150"/>
      <c r="Z280" s="150"/>
      <c r="AA280" s="150"/>
      <c r="AB280" s="150"/>
    </row>
    <row r="281" spans="1:28" ht="15" customHeight="1">
      <c r="A281" s="150"/>
      <c r="B281" s="150"/>
      <c r="C281" s="152"/>
      <c r="D281" s="154"/>
      <c r="E281" s="154"/>
      <c r="F281" s="154"/>
      <c r="G281" s="154"/>
      <c r="H281" s="154"/>
      <c r="I281" s="154"/>
      <c r="J281" s="154"/>
      <c r="K281" s="154"/>
      <c r="L281" s="150"/>
      <c r="M281" s="150"/>
      <c r="N281" s="150"/>
      <c r="O281" s="150"/>
      <c r="P281" s="150"/>
      <c r="Q281" s="150"/>
      <c r="R281" s="150"/>
      <c r="S281" s="150"/>
      <c r="T281" s="150"/>
      <c r="U281" s="150"/>
      <c r="V281" s="150"/>
      <c r="W281" s="150"/>
      <c r="X281" s="150"/>
      <c r="Y281" s="150"/>
      <c r="Z281" s="150"/>
      <c r="AA281" s="150"/>
      <c r="AB281" s="150"/>
    </row>
    <row r="282" spans="1:28" ht="15" customHeight="1">
      <c r="A282" s="150"/>
      <c r="B282" s="150"/>
      <c r="C282" s="152"/>
      <c r="D282" s="154"/>
      <c r="E282" s="154"/>
      <c r="F282" s="154"/>
      <c r="G282" s="154"/>
      <c r="H282" s="154"/>
      <c r="I282" s="154"/>
      <c r="J282" s="154"/>
      <c r="K282" s="154"/>
      <c r="L282" s="150"/>
      <c r="M282" s="150"/>
      <c r="N282" s="150"/>
      <c r="O282" s="150"/>
      <c r="P282" s="150"/>
      <c r="Q282" s="150"/>
      <c r="R282" s="150"/>
      <c r="S282" s="150"/>
      <c r="T282" s="150"/>
      <c r="U282" s="150"/>
      <c r="V282" s="150"/>
      <c r="W282" s="150"/>
      <c r="X282" s="150"/>
      <c r="Y282" s="150"/>
      <c r="Z282" s="150"/>
      <c r="AA282" s="150"/>
      <c r="AB282" s="150"/>
    </row>
    <row r="283" spans="1:28" ht="15" customHeight="1">
      <c r="A283" s="150"/>
      <c r="B283" s="150"/>
      <c r="C283" s="152"/>
      <c r="D283" s="154"/>
      <c r="E283" s="154"/>
      <c r="F283" s="154"/>
      <c r="G283" s="154"/>
      <c r="H283" s="154"/>
      <c r="I283" s="154"/>
      <c r="J283" s="154"/>
      <c r="K283" s="154"/>
      <c r="L283" s="150"/>
      <c r="M283" s="150"/>
      <c r="N283" s="150"/>
      <c r="O283" s="150"/>
      <c r="P283" s="150"/>
      <c r="Q283" s="150"/>
      <c r="R283" s="150"/>
      <c r="S283" s="150"/>
      <c r="T283" s="150"/>
      <c r="U283" s="150"/>
      <c r="V283" s="150"/>
      <c r="W283" s="150"/>
      <c r="X283" s="150"/>
      <c r="Y283" s="150"/>
      <c r="Z283" s="150"/>
      <c r="AA283" s="150"/>
      <c r="AB283" s="150"/>
    </row>
    <row r="284" spans="1:28" ht="15" customHeight="1">
      <c r="A284" s="150"/>
      <c r="B284" s="150"/>
      <c r="C284" s="152"/>
      <c r="D284" s="154"/>
      <c r="E284" s="154"/>
      <c r="F284" s="154"/>
      <c r="G284" s="154"/>
      <c r="H284" s="154"/>
      <c r="I284" s="154"/>
      <c r="J284" s="154"/>
      <c r="K284" s="154"/>
      <c r="L284" s="150"/>
      <c r="M284" s="150"/>
      <c r="N284" s="150"/>
      <c r="O284" s="150"/>
      <c r="P284" s="150"/>
      <c r="Q284" s="150"/>
      <c r="R284" s="150"/>
      <c r="S284" s="150"/>
      <c r="T284" s="150"/>
      <c r="U284" s="150"/>
      <c r="V284" s="150"/>
      <c r="W284" s="150"/>
      <c r="X284" s="150"/>
      <c r="Y284" s="150"/>
      <c r="Z284" s="150"/>
      <c r="AA284" s="150"/>
      <c r="AB284" s="150"/>
    </row>
    <row r="285" spans="1:28" ht="15" customHeight="1">
      <c r="A285" s="150"/>
      <c r="B285" s="150"/>
      <c r="C285" s="152"/>
      <c r="D285" s="154"/>
      <c r="E285" s="154"/>
      <c r="F285" s="154"/>
      <c r="G285" s="154"/>
      <c r="H285" s="154"/>
      <c r="I285" s="154"/>
      <c r="J285" s="154"/>
      <c r="K285" s="154"/>
      <c r="L285" s="150"/>
      <c r="M285" s="150"/>
      <c r="N285" s="150"/>
      <c r="O285" s="150"/>
      <c r="P285" s="150"/>
      <c r="Q285" s="150"/>
      <c r="R285" s="150"/>
      <c r="S285" s="150"/>
      <c r="T285" s="150"/>
      <c r="U285" s="150"/>
      <c r="V285" s="150"/>
      <c r="W285" s="150"/>
      <c r="X285" s="150"/>
      <c r="Y285" s="150"/>
      <c r="Z285" s="150"/>
      <c r="AA285" s="150"/>
      <c r="AB285" s="150"/>
    </row>
    <row r="286" spans="1:28" ht="15" customHeight="1">
      <c r="A286" s="150"/>
      <c r="B286" s="150"/>
      <c r="C286" s="152"/>
      <c r="D286" s="154"/>
      <c r="E286" s="154"/>
      <c r="F286" s="154"/>
      <c r="G286" s="154"/>
      <c r="H286" s="154"/>
      <c r="I286" s="154"/>
      <c r="J286" s="154"/>
      <c r="K286" s="154"/>
      <c r="L286" s="150"/>
      <c r="M286" s="150"/>
      <c r="N286" s="150"/>
      <c r="O286" s="150"/>
      <c r="P286" s="150"/>
      <c r="Q286" s="150"/>
      <c r="R286" s="150"/>
      <c r="S286" s="150"/>
      <c r="T286" s="150"/>
      <c r="U286" s="150"/>
      <c r="V286" s="150"/>
      <c r="W286" s="150"/>
      <c r="X286" s="150"/>
      <c r="Y286" s="150"/>
      <c r="Z286" s="150"/>
      <c r="AA286" s="150"/>
      <c r="AB286" s="150"/>
    </row>
    <row r="287" spans="1:28" ht="15" customHeight="1">
      <c r="A287" s="150"/>
      <c r="B287" s="150"/>
      <c r="C287" s="152"/>
      <c r="D287" s="154"/>
      <c r="E287" s="154"/>
      <c r="F287" s="154"/>
      <c r="G287" s="154"/>
      <c r="H287" s="154"/>
      <c r="I287" s="154"/>
      <c r="J287" s="154"/>
      <c r="K287" s="154"/>
      <c r="L287" s="150"/>
      <c r="M287" s="150"/>
      <c r="N287" s="150"/>
      <c r="O287" s="150"/>
      <c r="P287" s="150"/>
      <c r="Q287" s="150"/>
      <c r="R287" s="150"/>
      <c r="S287" s="150"/>
      <c r="T287" s="150"/>
      <c r="U287" s="150"/>
      <c r="V287" s="150"/>
      <c r="W287" s="150"/>
      <c r="X287" s="150"/>
      <c r="Y287" s="150"/>
      <c r="Z287" s="150"/>
      <c r="AA287" s="150"/>
      <c r="AB287" s="150"/>
    </row>
    <row r="288" spans="1:28" ht="15" customHeight="1">
      <c r="A288" s="150"/>
      <c r="B288" s="150"/>
      <c r="C288" s="152"/>
      <c r="D288" s="154"/>
      <c r="E288" s="154"/>
      <c r="F288" s="154"/>
      <c r="G288" s="154"/>
      <c r="H288" s="154"/>
      <c r="I288" s="154"/>
      <c r="J288" s="154"/>
      <c r="K288" s="154"/>
      <c r="L288" s="150"/>
      <c r="M288" s="150"/>
      <c r="N288" s="150"/>
      <c r="O288" s="150"/>
      <c r="P288" s="150"/>
      <c r="Q288" s="150"/>
      <c r="R288" s="150"/>
      <c r="S288" s="150"/>
      <c r="T288" s="150"/>
      <c r="U288" s="150"/>
      <c r="V288" s="150"/>
      <c r="W288" s="150"/>
      <c r="X288" s="150"/>
      <c r="Y288" s="150"/>
      <c r="Z288" s="150"/>
      <c r="AA288" s="150"/>
      <c r="AB288" s="150"/>
    </row>
    <row r="289" spans="1:28" ht="15" customHeight="1">
      <c r="A289" s="150"/>
      <c r="B289" s="150"/>
      <c r="C289" s="152"/>
      <c r="D289" s="154"/>
      <c r="E289" s="154"/>
      <c r="F289" s="154"/>
      <c r="G289" s="154"/>
      <c r="H289" s="154"/>
      <c r="I289" s="154"/>
      <c r="J289" s="154"/>
      <c r="K289" s="154"/>
      <c r="L289" s="150"/>
      <c r="M289" s="150"/>
      <c r="N289" s="150"/>
      <c r="O289" s="150"/>
      <c r="P289" s="150"/>
      <c r="Q289" s="150"/>
      <c r="R289" s="150"/>
      <c r="S289" s="150"/>
      <c r="T289" s="150"/>
      <c r="U289" s="150"/>
      <c r="V289" s="150"/>
      <c r="W289" s="150"/>
      <c r="X289" s="150"/>
      <c r="Y289" s="150"/>
      <c r="Z289" s="150"/>
      <c r="AA289" s="150"/>
      <c r="AB289" s="150"/>
    </row>
    <row r="290" spans="1:28" ht="15" customHeight="1">
      <c r="A290" s="150"/>
      <c r="B290" s="150"/>
      <c r="C290" s="152"/>
      <c r="D290" s="154"/>
      <c r="E290" s="154"/>
      <c r="F290" s="154"/>
      <c r="G290" s="154"/>
      <c r="H290" s="154"/>
      <c r="I290" s="154"/>
      <c r="J290" s="154"/>
      <c r="K290" s="154"/>
      <c r="L290" s="150"/>
      <c r="M290" s="150"/>
      <c r="N290" s="150"/>
      <c r="O290" s="150"/>
      <c r="P290" s="150"/>
      <c r="Q290" s="150"/>
      <c r="R290" s="150"/>
      <c r="S290" s="150"/>
      <c r="T290" s="150"/>
      <c r="U290" s="150"/>
      <c r="V290" s="150"/>
      <c r="W290" s="150"/>
      <c r="X290" s="150"/>
      <c r="Y290" s="150"/>
      <c r="Z290" s="150"/>
      <c r="AA290" s="150"/>
      <c r="AB290" s="150"/>
    </row>
    <row r="291" spans="1:28" ht="15" customHeight="1">
      <c r="A291" s="150"/>
      <c r="B291" s="150"/>
      <c r="C291" s="152"/>
      <c r="D291" s="154"/>
      <c r="E291" s="154"/>
      <c r="F291" s="154"/>
      <c r="G291" s="154"/>
      <c r="H291" s="154"/>
      <c r="I291" s="154"/>
      <c r="J291" s="154"/>
      <c r="K291" s="154"/>
      <c r="L291" s="150"/>
      <c r="M291" s="150"/>
      <c r="N291" s="150"/>
      <c r="O291" s="150"/>
      <c r="P291" s="150"/>
      <c r="Q291" s="150"/>
      <c r="R291" s="150"/>
      <c r="S291" s="150"/>
      <c r="T291" s="150"/>
      <c r="U291" s="150"/>
      <c r="V291" s="150"/>
      <c r="W291" s="150"/>
      <c r="X291" s="150"/>
      <c r="Y291" s="150"/>
      <c r="Z291" s="150"/>
      <c r="AA291" s="150"/>
      <c r="AB291" s="150"/>
    </row>
    <row r="292" spans="1:28" ht="15" customHeight="1">
      <c r="A292" s="150"/>
      <c r="B292" s="150"/>
      <c r="C292" s="152"/>
      <c r="D292" s="154"/>
      <c r="E292" s="154"/>
      <c r="F292" s="154"/>
      <c r="G292" s="154"/>
      <c r="H292" s="154"/>
      <c r="I292" s="154"/>
      <c r="J292" s="154"/>
      <c r="K292" s="154"/>
      <c r="L292" s="150"/>
      <c r="M292" s="150"/>
      <c r="N292" s="150"/>
      <c r="O292" s="150"/>
      <c r="P292" s="150"/>
      <c r="Q292" s="150"/>
      <c r="R292" s="150"/>
      <c r="S292" s="150"/>
      <c r="T292" s="150"/>
      <c r="U292" s="150"/>
      <c r="V292" s="150"/>
      <c r="W292" s="150"/>
      <c r="X292" s="150"/>
      <c r="Y292" s="150"/>
      <c r="Z292" s="150"/>
      <c r="AA292" s="150"/>
      <c r="AB292" s="150"/>
    </row>
    <row r="293" spans="1:28" ht="15" customHeight="1">
      <c r="A293" s="150"/>
      <c r="B293" s="150"/>
      <c r="C293" s="152"/>
      <c r="D293" s="154"/>
      <c r="E293" s="154"/>
      <c r="F293" s="154"/>
      <c r="G293" s="154"/>
      <c r="H293" s="154"/>
      <c r="I293" s="154"/>
      <c r="J293" s="154"/>
      <c r="K293" s="154"/>
      <c r="L293" s="150"/>
      <c r="M293" s="150"/>
      <c r="N293" s="150"/>
      <c r="O293" s="150"/>
      <c r="P293" s="150"/>
      <c r="Q293" s="150"/>
      <c r="R293" s="150"/>
      <c r="S293" s="150"/>
      <c r="T293" s="150"/>
      <c r="U293" s="150"/>
      <c r="V293" s="150"/>
      <c r="W293" s="150"/>
      <c r="X293" s="150"/>
      <c r="Y293" s="150"/>
      <c r="Z293" s="150"/>
      <c r="AA293" s="150"/>
      <c r="AB293" s="150"/>
    </row>
    <row r="294" spans="1:28" ht="15" customHeight="1">
      <c r="A294" s="150"/>
      <c r="B294" s="150"/>
      <c r="C294" s="152"/>
      <c r="D294" s="154"/>
      <c r="E294" s="154"/>
      <c r="F294" s="154"/>
      <c r="G294" s="154"/>
      <c r="H294" s="154"/>
      <c r="I294" s="154"/>
      <c r="J294" s="154"/>
      <c r="K294" s="154"/>
      <c r="L294" s="150"/>
      <c r="M294" s="150"/>
      <c r="N294" s="150"/>
      <c r="O294" s="150"/>
      <c r="P294" s="150"/>
      <c r="Q294" s="150"/>
      <c r="R294" s="150"/>
      <c r="S294" s="150"/>
      <c r="T294" s="150"/>
      <c r="U294" s="150"/>
      <c r="V294" s="150"/>
      <c r="W294" s="150"/>
      <c r="X294" s="150"/>
      <c r="Y294" s="150"/>
      <c r="Z294" s="150"/>
      <c r="AA294" s="150"/>
      <c r="AB294" s="150"/>
    </row>
    <row r="295" spans="1:28" ht="15" customHeight="1">
      <c r="A295" s="150"/>
      <c r="B295" s="150"/>
      <c r="C295" s="152"/>
      <c r="D295" s="154"/>
      <c r="E295" s="154"/>
      <c r="F295" s="154"/>
      <c r="G295" s="154"/>
      <c r="H295" s="154"/>
      <c r="I295" s="154"/>
      <c r="J295" s="154"/>
      <c r="K295" s="154"/>
      <c r="L295" s="150"/>
      <c r="M295" s="150"/>
      <c r="N295" s="150"/>
      <c r="O295" s="150"/>
      <c r="P295" s="150"/>
      <c r="Q295" s="150"/>
      <c r="R295" s="150"/>
      <c r="S295" s="150"/>
      <c r="T295" s="150"/>
      <c r="U295" s="150"/>
      <c r="V295" s="150"/>
      <c r="W295" s="150"/>
      <c r="X295" s="150"/>
      <c r="Y295" s="150"/>
      <c r="Z295" s="150"/>
      <c r="AA295" s="150"/>
      <c r="AB295" s="150"/>
    </row>
    <row r="296" spans="1:28" ht="15" customHeight="1">
      <c r="A296" s="150"/>
      <c r="B296" s="150"/>
      <c r="C296" s="152"/>
      <c r="D296" s="154"/>
      <c r="E296" s="154"/>
      <c r="F296" s="154"/>
      <c r="G296" s="154"/>
      <c r="H296" s="154"/>
      <c r="I296" s="154"/>
      <c r="J296" s="154"/>
      <c r="K296" s="154"/>
      <c r="L296" s="150"/>
      <c r="M296" s="150"/>
      <c r="N296" s="150"/>
      <c r="O296" s="150"/>
      <c r="P296" s="150"/>
      <c r="Q296" s="150"/>
      <c r="R296" s="150"/>
      <c r="S296" s="150"/>
      <c r="T296" s="150"/>
      <c r="U296" s="150"/>
      <c r="V296" s="150"/>
      <c r="W296" s="150"/>
      <c r="X296" s="150"/>
      <c r="Y296" s="150"/>
      <c r="Z296" s="150"/>
      <c r="AA296" s="150"/>
      <c r="AB296" s="150"/>
    </row>
    <row r="297" spans="1:28" ht="15" customHeight="1">
      <c r="A297" s="150"/>
      <c r="B297" s="150"/>
      <c r="C297" s="152"/>
      <c r="D297" s="154"/>
      <c r="E297" s="154"/>
      <c r="F297" s="154"/>
      <c r="G297" s="154"/>
      <c r="H297" s="154"/>
      <c r="I297" s="154"/>
      <c r="J297" s="154"/>
      <c r="K297" s="154"/>
      <c r="L297" s="150"/>
      <c r="M297" s="150"/>
      <c r="N297" s="150"/>
      <c r="O297" s="150"/>
      <c r="P297" s="150"/>
      <c r="Q297" s="150"/>
      <c r="R297" s="150"/>
      <c r="S297" s="150"/>
      <c r="T297" s="150"/>
      <c r="U297" s="150"/>
      <c r="V297" s="150"/>
      <c r="W297" s="150"/>
      <c r="X297" s="150"/>
      <c r="Y297" s="150"/>
      <c r="Z297" s="150"/>
      <c r="AA297" s="150"/>
      <c r="AB297" s="150"/>
    </row>
    <row r="298" spans="1:28" ht="15" customHeight="1">
      <c r="A298" s="150"/>
      <c r="B298" s="150"/>
      <c r="C298" s="152"/>
      <c r="D298" s="154"/>
      <c r="E298" s="154"/>
      <c r="F298" s="154"/>
      <c r="G298" s="154"/>
      <c r="H298" s="154"/>
      <c r="I298" s="154"/>
      <c r="J298" s="154"/>
      <c r="K298" s="154"/>
      <c r="L298" s="150"/>
      <c r="M298" s="150"/>
      <c r="N298" s="150"/>
      <c r="O298" s="150"/>
      <c r="P298" s="150"/>
      <c r="Q298" s="150"/>
      <c r="R298" s="150"/>
      <c r="S298" s="150"/>
      <c r="T298" s="150"/>
      <c r="U298" s="150"/>
      <c r="V298" s="150"/>
      <c r="W298" s="150"/>
      <c r="X298" s="150"/>
      <c r="Y298" s="150"/>
      <c r="Z298" s="150"/>
      <c r="AA298" s="150"/>
      <c r="AB298" s="150"/>
    </row>
    <row r="299" spans="1:28" ht="15" customHeight="1">
      <c r="A299" s="150"/>
      <c r="B299" s="150"/>
      <c r="C299" s="152"/>
      <c r="D299" s="154"/>
      <c r="E299" s="154"/>
      <c r="F299" s="154"/>
      <c r="G299" s="154"/>
      <c r="H299" s="154"/>
      <c r="I299" s="154"/>
      <c r="J299" s="154"/>
      <c r="K299" s="154"/>
      <c r="L299" s="150"/>
      <c r="M299" s="150"/>
      <c r="N299" s="150"/>
      <c r="O299" s="150"/>
      <c r="P299" s="150"/>
      <c r="Q299" s="150"/>
      <c r="R299" s="150"/>
      <c r="S299" s="150"/>
      <c r="T299" s="150"/>
      <c r="U299" s="150"/>
      <c r="V299" s="150"/>
      <c r="W299" s="150"/>
      <c r="X299" s="150"/>
      <c r="Y299" s="150"/>
      <c r="Z299" s="150"/>
      <c r="AA299" s="150"/>
      <c r="AB299" s="150"/>
    </row>
    <row r="300" spans="1:28" ht="15" customHeight="1">
      <c r="A300" s="150"/>
      <c r="B300" s="150"/>
      <c r="C300" s="152"/>
      <c r="D300" s="154"/>
      <c r="E300" s="154"/>
      <c r="F300" s="154"/>
      <c r="G300" s="154"/>
      <c r="H300" s="154"/>
      <c r="I300" s="154"/>
      <c r="J300" s="154"/>
      <c r="K300" s="154"/>
      <c r="L300" s="150"/>
      <c r="M300" s="150"/>
      <c r="N300" s="150"/>
      <c r="O300" s="150"/>
      <c r="P300" s="150"/>
      <c r="Q300" s="150"/>
      <c r="R300" s="150"/>
      <c r="S300" s="150"/>
      <c r="T300" s="150"/>
      <c r="U300" s="150"/>
      <c r="V300" s="150"/>
      <c r="W300" s="150"/>
      <c r="X300" s="150"/>
      <c r="Y300" s="150"/>
      <c r="Z300" s="150"/>
      <c r="AA300" s="150"/>
      <c r="AB300" s="150"/>
    </row>
    <row r="301" spans="1:28" ht="15" customHeight="1">
      <c r="A301" s="150"/>
      <c r="B301" s="150"/>
      <c r="C301" s="152"/>
      <c r="D301" s="154"/>
      <c r="E301" s="154"/>
      <c r="F301" s="154"/>
      <c r="G301" s="154"/>
      <c r="H301" s="154"/>
      <c r="I301" s="154"/>
      <c r="J301" s="154"/>
      <c r="K301" s="154"/>
      <c r="L301" s="150"/>
      <c r="M301" s="150"/>
      <c r="N301" s="150"/>
      <c r="O301" s="150"/>
      <c r="P301" s="150"/>
      <c r="Q301" s="150"/>
      <c r="R301" s="150"/>
      <c r="S301" s="150"/>
      <c r="T301" s="150"/>
      <c r="U301" s="150"/>
      <c r="V301" s="150"/>
      <c r="W301" s="150"/>
      <c r="X301" s="150"/>
      <c r="Y301" s="150"/>
      <c r="Z301" s="150"/>
      <c r="AA301" s="150"/>
      <c r="AB301" s="150"/>
    </row>
    <row r="302" spans="1:28" ht="15" customHeight="1">
      <c r="A302" s="150"/>
      <c r="B302" s="150"/>
      <c r="C302" s="152"/>
      <c r="D302" s="154"/>
      <c r="E302" s="154"/>
      <c r="F302" s="154"/>
      <c r="G302" s="154"/>
      <c r="H302" s="154"/>
      <c r="I302" s="154"/>
      <c r="J302" s="154"/>
      <c r="K302" s="154"/>
      <c r="L302" s="150"/>
      <c r="M302" s="150"/>
      <c r="N302" s="150"/>
      <c r="O302" s="150"/>
      <c r="P302" s="150"/>
      <c r="Q302" s="150"/>
      <c r="R302" s="150"/>
      <c r="S302" s="150"/>
      <c r="T302" s="150"/>
      <c r="U302" s="150"/>
      <c r="V302" s="150"/>
      <c r="W302" s="150"/>
      <c r="X302" s="150"/>
      <c r="Y302" s="150"/>
      <c r="Z302" s="150"/>
      <c r="AA302" s="150"/>
      <c r="AB302" s="150"/>
    </row>
    <row r="303" spans="1:28" ht="15" customHeight="1">
      <c r="A303" s="150"/>
      <c r="B303" s="150"/>
      <c r="C303" s="152"/>
      <c r="D303" s="154"/>
      <c r="E303" s="154"/>
      <c r="F303" s="154"/>
      <c r="G303" s="154"/>
      <c r="H303" s="154"/>
      <c r="I303" s="154"/>
      <c r="J303" s="154"/>
      <c r="K303" s="154"/>
      <c r="L303" s="150"/>
      <c r="M303" s="150"/>
      <c r="N303" s="150"/>
      <c r="O303" s="150"/>
      <c r="P303" s="150"/>
      <c r="Q303" s="150"/>
      <c r="R303" s="150"/>
      <c r="S303" s="150"/>
      <c r="T303" s="150"/>
      <c r="U303" s="150"/>
      <c r="V303" s="150"/>
      <c r="W303" s="150"/>
      <c r="X303" s="150"/>
      <c r="Y303" s="150"/>
      <c r="Z303" s="150"/>
      <c r="AA303" s="150"/>
      <c r="AB303" s="150"/>
    </row>
    <row r="304" spans="1:28" ht="15" customHeight="1">
      <c r="A304" s="150"/>
      <c r="B304" s="150"/>
      <c r="C304" s="152"/>
      <c r="D304" s="154"/>
      <c r="E304" s="154"/>
      <c r="F304" s="154"/>
      <c r="G304" s="154"/>
      <c r="H304" s="154"/>
      <c r="I304" s="154"/>
      <c r="J304" s="154"/>
      <c r="K304" s="154"/>
      <c r="L304" s="150"/>
      <c r="M304" s="150"/>
      <c r="N304" s="150"/>
      <c r="O304" s="150"/>
      <c r="P304" s="150"/>
      <c r="Q304" s="150"/>
      <c r="R304" s="150"/>
      <c r="S304" s="150"/>
      <c r="T304" s="150"/>
      <c r="U304" s="150"/>
      <c r="V304" s="150"/>
      <c r="W304" s="150"/>
      <c r="X304" s="150"/>
      <c r="Y304" s="150"/>
      <c r="Z304" s="150"/>
      <c r="AA304" s="150"/>
      <c r="AB304" s="150"/>
    </row>
    <row r="305" spans="1:28" ht="15" customHeight="1">
      <c r="A305" s="150"/>
      <c r="B305" s="150"/>
      <c r="C305" s="152"/>
      <c r="D305" s="154"/>
      <c r="E305" s="154"/>
      <c r="F305" s="154"/>
      <c r="G305" s="154"/>
      <c r="H305" s="154"/>
      <c r="I305" s="154"/>
      <c r="J305" s="154"/>
      <c r="K305" s="154"/>
      <c r="L305" s="150"/>
      <c r="M305" s="150"/>
      <c r="N305" s="150"/>
      <c r="O305" s="150"/>
      <c r="P305" s="150"/>
      <c r="Q305" s="150"/>
      <c r="R305" s="150"/>
      <c r="S305" s="150"/>
      <c r="T305" s="150"/>
      <c r="U305" s="150"/>
      <c r="V305" s="150"/>
      <c r="W305" s="150"/>
      <c r="X305" s="150"/>
      <c r="Y305" s="150"/>
      <c r="Z305" s="150"/>
      <c r="AA305" s="150"/>
      <c r="AB305" s="150"/>
    </row>
    <row r="306" spans="1:28" ht="15" customHeight="1">
      <c r="A306" s="150"/>
      <c r="B306" s="150"/>
      <c r="C306" s="152"/>
      <c r="D306" s="154"/>
      <c r="E306" s="154"/>
      <c r="F306" s="154"/>
      <c r="G306" s="154"/>
      <c r="H306" s="154"/>
      <c r="I306" s="154"/>
      <c r="J306" s="154"/>
      <c r="K306" s="154"/>
      <c r="L306" s="150"/>
      <c r="M306" s="150"/>
      <c r="N306" s="150"/>
      <c r="O306" s="150"/>
      <c r="P306" s="150"/>
      <c r="Q306" s="150"/>
      <c r="R306" s="150"/>
      <c r="S306" s="150"/>
      <c r="T306" s="150"/>
      <c r="U306" s="150"/>
      <c r="V306" s="150"/>
      <c r="W306" s="150"/>
      <c r="X306" s="150"/>
      <c r="Y306" s="150"/>
      <c r="Z306" s="150"/>
      <c r="AA306" s="150"/>
      <c r="AB306" s="150"/>
    </row>
    <row r="307" spans="1:28" ht="15" customHeight="1">
      <c r="A307" s="150"/>
      <c r="B307" s="150"/>
      <c r="C307" s="152"/>
      <c r="D307" s="154"/>
      <c r="E307" s="154"/>
      <c r="F307" s="154"/>
      <c r="G307" s="154"/>
      <c r="H307" s="154"/>
      <c r="I307" s="154"/>
      <c r="J307" s="154"/>
      <c r="K307" s="154"/>
      <c r="L307" s="150"/>
      <c r="M307" s="150"/>
      <c r="N307" s="150"/>
      <c r="O307" s="150"/>
      <c r="P307" s="150"/>
      <c r="Q307" s="150"/>
      <c r="R307" s="150"/>
      <c r="S307" s="150"/>
      <c r="T307" s="150"/>
      <c r="U307" s="150"/>
      <c r="V307" s="150"/>
      <c r="W307" s="150"/>
      <c r="X307" s="150"/>
      <c r="Y307" s="150"/>
      <c r="Z307" s="150"/>
      <c r="AA307" s="150"/>
      <c r="AB307" s="150"/>
    </row>
    <row r="308" spans="1:28" ht="15" customHeight="1">
      <c r="A308" s="150"/>
      <c r="B308" s="150"/>
      <c r="C308" s="152"/>
      <c r="D308" s="154"/>
      <c r="E308" s="154"/>
      <c r="F308" s="154"/>
      <c r="G308" s="154"/>
      <c r="H308" s="154"/>
      <c r="I308" s="154"/>
      <c r="J308" s="154"/>
      <c r="K308" s="154"/>
      <c r="L308" s="150"/>
      <c r="M308" s="150"/>
      <c r="N308" s="150"/>
      <c r="O308" s="150"/>
      <c r="P308" s="150"/>
      <c r="Q308" s="150"/>
      <c r="R308" s="150"/>
      <c r="S308" s="150"/>
      <c r="T308" s="150"/>
      <c r="U308" s="150"/>
      <c r="V308" s="150"/>
      <c r="W308" s="150"/>
      <c r="X308" s="150"/>
      <c r="Y308" s="150"/>
      <c r="Z308" s="150"/>
      <c r="AA308" s="150"/>
      <c r="AB308" s="150"/>
    </row>
    <row r="309" spans="1:28" ht="15" customHeight="1">
      <c r="A309" s="150"/>
      <c r="B309" s="150"/>
      <c r="C309" s="152"/>
      <c r="D309" s="154"/>
      <c r="E309" s="154"/>
      <c r="F309" s="154"/>
      <c r="G309" s="154"/>
      <c r="H309" s="154"/>
      <c r="I309" s="154"/>
      <c r="J309" s="154"/>
      <c r="K309" s="154"/>
      <c r="L309" s="150"/>
      <c r="M309" s="150"/>
      <c r="N309" s="150"/>
      <c r="O309" s="150"/>
      <c r="P309" s="150"/>
      <c r="Q309" s="150"/>
      <c r="R309" s="150"/>
      <c r="S309" s="150"/>
      <c r="T309" s="150"/>
      <c r="U309" s="150"/>
      <c r="V309" s="150"/>
      <c r="W309" s="150"/>
      <c r="X309" s="150"/>
      <c r="Y309" s="150"/>
      <c r="Z309" s="150"/>
      <c r="AA309" s="150"/>
      <c r="AB309" s="150"/>
    </row>
    <row r="310" spans="1:28" ht="15" customHeight="1">
      <c r="A310" s="150"/>
      <c r="B310" s="150"/>
      <c r="C310" s="152"/>
      <c r="D310" s="154"/>
      <c r="E310" s="154"/>
      <c r="F310" s="154"/>
      <c r="G310" s="154"/>
      <c r="H310" s="154"/>
      <c r="I310" s="154"/>
      <c r="J310" s="154"/>
      <c r="K310" s="154"/>
      <c r="L310" s="150"/>
      <c r="M310" s="150"/>
      <c r="N310" s="150"/>
      <c r="O310" s="150"/>
      <c r="P310" s="150"/>
      <c r="Q310" s="150"/>
      <c r="R310" s="150"/>
      <c r="S310" s="150"/>
      <c r="T310" s="150"/>
      <c r="U310" s="150"/>
      <c r="V310" s="150"/>
      <c r="W310" s="150"/>
      <c r="X310" s="150"/>
      <c r="Y310" s="150"/>
      <c r="Z310" s="150"/>
      <c r="AA310" s="150"/>
      <c r="AB310" s="150"/>
    </row>
    <row r="311" spans="1:28" ht="15" customHeight="1">
      <c r="A311" s="150"/>
      <c r="B311" s="150"/>
      <c r="C311" s="152"/>
      <c r="D311" s="154"/>
      <c r="E311" s="154"/>
      <c r="F311" s="154"/>
      <c r="G311" s="154"/>
      <c r="H311" s="154"/>
      <c r="I311" s="154"/>
      <c r="J311" s="154"/>
      <c r="K311" s="154"/>
      <c r="L311" s="150"/>
      <c r="M311" s="150"/>
      <c r="N311" s="150"/>
      <c r="O311" s="150"/>
      <c r="P311" s="150"/>
      <c r="Q311" s="150"/>
      <c r="R311" s="150"/>
      <c r="S311" s="150"/>
      <c r="T311" s="150"/>
      <c r="U311" s="150"/>
      <c r="V311" s="150"/>
      <c r="W311" s="150"/>
      <c r="X311" s="150"/>
      <c r="Y311" s="150"/>
      <c r="Z311" s="150"/>
      <c r="AA311" s="150"/>
      <c r="AB311" s="150"/>
    </row>
    <row r="312" spans="1:28" ht="15" customHeight="1">
      <c r="A312" s="150"/>
      <c r="B312" s="150"/>
      <c r="C312" s="152"/>
      <c r="D312" s="154"/>
      <c r="E312" s="154"/>
      <c r="F312" s="154"/>
      <c r="G312" s="154"/>
      <c r="H312" s="154"/>
      <c r="I312" s="154"/>
      <c r="J312" s="154"/>
      <c r="K312" s="154"/>
      <c r="L312" s="150"/>
      <c r="M312" s="150"/>
      <c r="N312" s="150"/>
      <c r="O312" s="150"/>
      <c r="P312" s="150"/>
      <c r="Q312" s="150"/>
      <c r="R312" s="150"/>
      <c r="S312" s="150"/>
      <c r="T312" s="150"/>
      <c r="U312" s="150"/>
      <c r="V312" s="150"/>
      <c r="W312" s="150"/>
      <c r="X312" s="150"/>
      <c r="Y312" s="150"/>
      <c r="Z312" s="150"/>
      <c r="AA312" s="150"/>
      <c r="AB312" s="150"/>
    </row>
    <row r="313" spans="1:28" ht="15" customHeight="1">
      <c r="A313" s="150"/>
      <c r="B313" s="150"/>
      <c r="C313" s="152"/>
      <c r="D313" s="154"/>
      <c r="E313" s="154"/>
      <c r="F313" s="154"/>
      <c r="G313" s="154"/>
      <c r="H313" s="154"/>
      <c r="I313" s="154"/>
      <c r="J313" s="154"/>
      <c r="K313" s="154"/>
      <c r="L313" s="150"/>
      <c r="M313" s="150"/>
      <c r="N313" s="150"/>
      <c r="O313" s="150"/>
      <c r="P313" s="150"/>
      <c r="Q313" s="150"/>
      <c r="R313" s="150"/>
      <c r="S313" s="150"/>
      <c r="T313" s="150"/>
      <c r="U313" s="150"/>
      <c r="V313" s="150"/>
      <c r="W313" s="150"/>
      <c r="X313" s="150"/>
      <c r="Y313" s="150"/>
      <c r="Z313" s="150"/>
      <c r="AA313" s="150"/>
      <c r="AB313" s="150"/>
    </row>
    <row r="314" spans="1:28" ht="15" customHeight="1">
      <c r="A314" s="150"/>
      <c r="B314" s="150"/>
      <c r="C314" s="152"/>
      <c r="D314" s="154"/>
      <c r="E314" s="154"/>
      <c r="F314" s="154"/>
      <c r="G314" s="154"/>
      <c r="H314" s="154"/>
      <c r="I314" s="154"/>
      <c r="J314" s="154"/>
      <c r="K314" s="154"/>
      <c r="L314" s="150"/>
      <c r="M314" s="150"/>
      <c r="N314" s="150"/>
      <c r="O314" s="150"/>
      <c r="P314" s="150"/>
      <c r="Q314" s="150"/>
      <c r="R314" s="150"/>
      <c r="S314" s="150"/>
      <c r="T314" s="150"/>
      <c r="U314" s="150"/>
      <c r="V314" s="150"/>
      <c r="W314" s="150"/>
      <c r="X314" s="150"/>
      <c r="Y314" s="150"/>
      <c r="Z314" s="150"/>
      <c r="AA314" s="150"/>
      <c r="AB314" s="150"/>
    </row>
    <row r="315" spans="1:28" ht="15.75" customHeight="1">
      <c r="A315" s="150"/>
      <c r="B315" s="150"/>
      <c r="C315" s="412"/>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ht="15.75" customHeight="1">
      <c r="A316" s="150"/>
      <c r="B316" s="150"/>
      <c r="C316" s="412"/>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ht="15.75" customHeight="1">
      <c r="A317" s="150"/>
      <c r="B317" s="150"/>
      <c r="C317" s="412"/>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ht="15.75" customHeight="1">
      <c r="A318" s="150"/>
      <c r="B318" s="150"/>
      <c r="C318" s="412"/>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ht="15.75" customHeight="1">
      <c r="A319" s="150"/>
      <c r="B319" s="150"/>
      <c r="C319" s="412"/>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ht="15.75" customHeight="1">
      <c r="A320" s="150"/>
      <c r="B320" s="150"/>
      <c r="C320" s="412"/>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ht="15.75" customHeight="1">
      <c r="A321" s="150"/>
      <c r="B321" s="150"/>
      <c r="C321" s="412"/>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ht="15.75" customHeight="1">
      <c r="A322" s="150"/>
      <c r="B322" s="150"/>
      <c r="C322" s="412"/>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ht="15.75" customHeight="1">
      <c r="A323" s="150"/>
      <c r="B323" s="150"/>
      <c r="C323" s="412"/>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ht="15.75" customHeight="1">
      <c r="A324" s="150"/>
      <c r="B324" s="150"/>
      <c r="C324" s="412"/>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ht="15.75" customHeight="1">
      <c r="A325" s="150"/>
      <c r="B325" s="150"/>
      <c r="C325" s="412"/>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ht="15.75" customHeight="1">
      <c r="A326" s="150"/>
      <c r="B326" s="150"/>
      <c r="C326" s="412"/>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ht="15.75" customHeight="1">
      <c r="A327" s="150"/>
      <c r="B327" s="150"/>
      <c r="C327" s="412"/>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ht="15.75" customHeight="1">
      <c r="A328" s="150"/>
      <c r="B328" s="150"/>
      <c r="C328" s="412"/>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ht="15.75" customHeight="1">
      <c r="A329" s="150"/>
      <c r="B329" s="150"/>
      <c r="C329" s="412"/>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ht="15.75" customHeight="1">
      <c r="A330" s="150"/>
      <c r="B330" s="150"/>
      <c r="C330" s="412"/>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ht="15.75" customHeight="1">
      <c r="A331" s="150"/>
      <c r="B331" s="150"/>
      <c r="C331" s="412"/>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ht="15.75" customHeight="1">
      <c r="A332" s="150"/>
      <c r="B332" s="150"/>
      <c r="C332" s="412"/>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ht="15.75" customHeight="1">
      <c r="A333" s="150"/>
      <c r="B333" s="150"/>
      <c r="C333" s="412"/>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ht="15.75" customHeight="1">
      <c r="A334" s="150"/>
      <c r="B334" s="150"/>
      <c r="C334" s="412"/>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ht="15.75" customHeight="1">
      <c r="A335" s="150"/>
      <c r="B335" s="150"/>
      <c r="C335" s="412"/>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ht="15.75" customHeight="1">
      <c r="A336" s="150"/>
      <c r="B336" s="150"/>
      <c r="C336" s="412"/>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ht="15.75" customHeight="1">
      <c r="A337" s="150"/>
      <c r="B337" s="150"/>
      <c r="C337" s="412"/>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ht="15.75" customHeight="1">
      <c r="A338" s="150"/>
      <c r="B338" s="150"/>
      <c r="C338" s="412"/>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ht="15.75" customHeight="1">
      <c r="A339" s="150"/>
      <c r="B339" s="150"/>
      <c r="C339" s="412"/>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ht="15.75" customHeight="1">
      <c r="A340" s="150"/>
      <c r="B340" s="150"/>
      <c r="C340" s="412"/>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ht="15.75" customHeight="1">
      <c r="A341" s="150"/>
      <c r="B341" s="150"/>
      <c r="C341" s="412"/>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ht="15.75" customHeight="1">
      <c r="A342" s="150"/>
      <c r="B342" s="150"/>
      <c r="C342" s="412"/>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ht="15.75" customHeight="1">
      <c r="A343" s="150"/>
      <c r="B343" s="150"/>
      <c r="C343" s="412"/>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ht="15.75" customHeight="1">
      <c r="A344" s="150"/>
      <c r="B344" s="150"/>
      <c r="C344" s="412"/>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ht="15.75" customHeight="1">
      <c r="A345" s="150"/>
      <c r="B345" s="150"/>
      <c r="C345" s="412"/>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ht="15.75" customHeight="1">
      <c r="A346" s="150"/>
      <c r="B346" s="150"/>
      <c r="C346" s="412"/>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ht="15.75" customHeight="1">
      <c r="A347" s="150"/>
      <c r="B347" s="150"/>
      <c r="C347" s="412"/>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ht="15.75" customHeight="1">
      <c r="A348" s="150"/>
      <c r="B348" s="150"/>
      <c r="C348" s="412"/>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ht="15.75" customHeight="1">
      <c r="A349" s="150"/>
      <c r="B349" s="150"/>
      <c r="C349" s="412"/>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ht="15.75" customHeight="1">
      <c r="A350" s="150"/>
      <c r="B350" s="150"/>
      <c r="C350" s="412"/>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ht="15.75" customHeight="1">
      <c r="A351" s="150"/>
      <c r="B351" s="150"/>
      <c r="C351" s="412"/>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ht="15.75" customHeight="1">
      <c r="A352" s="150"/>
      <c r="B352" s="150"/>
      <c r="C352" s="412"/>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ht="15.75" customHeight="1">
      <c r="A353" s="150"/>
      <c r="B353" s="150"/>
      <c r="C353" s="412"/>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ht="15.75" customHeight="1">
      <c r="A354" s="150"/>
      <c r="B354" s="150"/>
      <c r="C354" s="412"/>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ht="15.75" customHeight="1">
      <c r="A355" s="150"/>
      <c r="B355" s="150"/>
      <c r="C355" s="412"/>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ht="15.75" customHeight="1">
      <c r="A356" s="150"/>
      <c r="B356" s="150"/>
      <c r="C356" s="412"/>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ht="15.75" customHeight="1">
      <c r="A357" s="150"/>
      <c r="B357" s="150"/>
      <c r="C357" s="412"/>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ht="15.75" customHeight="1">
      <c r="A358" s="150"/>
      <c r="B358" s="150"/>
      <c r="C358" s="412"/>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ht="15.75" customHeight="1">
      <c r="A359" s="150"/>
      <c r="B359" s="150"/>
      <c r="C359" s="412"/>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ht="15.75" customHeight="1">
      <c r="A360" s="150"/>
      <c r="B360" s="150"/>
      <c r="C360" s="412"/>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ht="15.75" customHeight="1">
      <c r="A361" s="150"/>
      <c r="B361" s="150"/>
      <c r="C361" s="412"/>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ht="15.75" customHeight="1">
      <c r="A362" s="150"/>
      <c r="B362" s="150"/>
      <c r="C362" s="412"/>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ht="15.75" customHeight="1">
      <c r="A363" s="150"/>
      <c r="B363" s="150"/>
      <c r="C363" s="412"/>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ht="15.75" customHeight="1">
      <c r="A364" s="150"/>
      <c r="B364" s="150"/>
      <c r="C364" s="412"/>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ht="15.75" customHeight="1">
      <c r="A365" s="150"/>
      <c r="B365" s="150"/>
      <c r="C365" s="412"/>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ht="15.75" customHeight="1">
      <c r="A366" s="150"/>
      <c r="B366" s="150"/>
      <c r="C366" s="412"/>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ht="15.75" customHeight="1">
      <c r="A367" s="150"/>
      <c r="B367" s="150"/>
      <c r="C367" s="412"/>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ht="15.75" customHeight="1">
      <c r="A368" s="150"/>
      <c r="B368" s="150"/>
      <c r="C368" s="412"/>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ht="15.75" customHeight="1">
      <c r="A369" s="150"/>
      <c r="B369" s="150"/>
      <c r="C369" s="412"/>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ht="15.75" customHeight="1">
      <c r="A370" s="150"/>
      <c r="B370" s="150"/>
      <c r="C370" s="412"/>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ht="15.75" customHeight="1">
      <c r="A371" s="150"/>
      <c r="B371" s="150"/>
      <c r="C371" s="412"/>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ht="15.75" customHeight="1">
      <c r="A372" s="150"/>
      <c r="B372" s="150"/>
      <c r="C372" s="412"/>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ht="15.75" customHeight="1">
      <c r="A373" s="150"/>
      <c r="B373" s="150"/>
      <c r="C373" s="412"/>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ht="15.75" customHeight="1">
      <c r="A374" s="150"/>
      <c r="B374" s="150"/>
      <c r="C374" s="412"/>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ht="15.75" customHeight="1">
      <c r="A375" s="150"/>
      <c r="B375" s="150"/>
      <c r="C375" s="412"/>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ht="15.75" customHeight="1">
      <c r="A376" s="150"/>
      <c r="B376" s="150"/>
      <c r="C376" s="412"/>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ht="15.75" customHeight="1">
      <c r="A377" s="150"/>
      <c r="B377" s="150"/>
      <c r="C377" s="412"/>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ht="15.75" customHeight="1">
      <c r="A378" s="150"/>
      <c r="B378" s="150"/>
      <c r="C378" s="412"/>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ht="15.75" customHeight="1">
      <c r="A379" s="150"/>
      <c r="B379" s="150"/>
      <c r="C379" s="412"/>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ht="15.75" customHeight="1">
      <c r="A380" s="150"/>
      <c r="B380" s="150"/>
      <c r="C380" s="412"/>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ht="15.75" customHeight="1">
      <c r="A381" s="150"/>
      <c r="B381" s="150"/>
      <c r="C381" s="412"/>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ht="15.75" customHeight="1">
      <c r="A382" s="150"/>
      <c r="B382" s="150"/>
      <c r="C382" s="412"/>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ht="15.75" customHeight="1">
      <c r="A383" s="150"/>
      <c r="B383" s="150"/>
      <c r="C383" s="412"/>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ht="15.75" customHeight="1">
      <c r="A384" s="150"/>
      <c r="B384" s="150"/>
      <c r="C384" s="412"/>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ht="15.75" customHeight="1">
      <c r="A385" s="150"/>
      <c r="B385" s="150"/>
      <c r="C385" s="412"/>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ht="15.75" customHeight="1">
      <c r="A386" s="150"/>
      <c r="B386" s="150"/>
      <c r="C386" s="412"/>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ht="15.75" customHeight="1">
      <c r="A387" s="150"/>
      <c r="B387" s="150"/>
      <c r="C387" s="412"/>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ht="15.75" customHeight="1">
      <c r="A388" s="150"/>
      <c r="B388" s="150"/>
      <c r="C388" s="412"/>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ht="15.75" customHeight="1">
      <c r="A389" s="150"/>
      <c r="B389" s="150"/>
      <c r="C389" s="412"/>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ht="15.75" customHeight="1">
      <c r="A390" s="150"/>
      <c r="B390" s="150"/>
      <c r="C390" s="412"/>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ht="15.75" customHeight="1">
      <c r="A391" s="150"/>
      <c r="B391" s="150"/>
      <c r="C391" s="412"/>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ht="15.75" customHeight="1">
      <c r="A392" s="150"/>
      <c r="B392" s="150"/>
      <c r="C392" s="412"/>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ht="15.75" customHeight="1">
      <c r="A393" s="150"/>
      <c r="B393" s="150"/>
      <c r="C393" s="412"/>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ht="15.75" customHeight="1">
      <c r="A394" s="150"/>
      <c r="B394" s="150"/>
      <c r="C394" s="412"/>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ht="15.75" customHeight="1">
      <c r="A395" s="150"/>
      <c r="B395" s="150"/>
      <c r="C395" s="412"/>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ht="15.75" customHeight="1">
      <c r="A396" s="150"/>
      <c r="B396" s="150"/>
      <c r="C396" s="412"/>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ht="15.75" customHeight="1">
      <c r="A397" s="150"/>
      <c r="B397" s="150"/>
      <c r="C397" s="412"/>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ht="15.75" customHeight="1">
      <c r="A398" s="150"/>
      <c r="B398" s="150"/>
      <c r="C398" s="412"/>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ht="15.75" customHeight="1">
      <c r="A399" s="150"/>
      <c r="B399" s="150"/>
      <c r="C399" s="412"/>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ht="15.75" customHeight="1">
      <c r="A400" s="150"/>
      <c r="B400" s="150"/>
      <c r="C400" s="412"/>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ht="15.75" customHeight="1">
      <c r="A401" s="150"/>
      <c r="B401" s="150"/>
      <c r="C401" s="412"/>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ht="15.75" customHeight="1">
      <c r="A402" s="150"/>
      <c r="B402" s="150"/>
      <c r="C402" s="412"/>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ht="15.75" customHeight="1">
      <c r="A403" s="150"/>
      <c r="B403" s="150"/>
      <c r="C403" s="412"/>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ht="15.75" customHeight="1">
      <c r="A404" s="150"/>
      <c r="B404" s="150"/>
      <c r="C404" s="412"/>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ht="15.75" customHeight="1">
      <c r="A405" s="150"/>
      <c r="B405" s="150"/>
      <c r="C405" s="412"/>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ht="15.75" customHeight="1">
      <c r="A406" s="411"/>
      <c r="C406" s="413"/>
      <c r="H406" s="411"/>
    </row>
    <row r="407" spans="1:28" ht="15.75" customHeight="1">
      <c r="A407" s="411"/>
      <c r="C407" s="413"/>
      <c r="H407" s="411"/>
    </row>
    <row r="408" spans="1:28" ht="15.75" customHeight="1">
      <c r="A408" s="411"/>
      <c r="C408" s="413"/>
      <c r="H408" s="411"/>
    </row>
    <row r="409" spans="1:28" ht="15.75" customHeight="1">
      <c r="A409" s="411"/>
      <c r="C409" s="413"/>
      <c r="H409" s="411"/>
    </row>
    <row r="410" spans="1:28" ht="15.75" customHeight="1">
      <c r="A410" s="411"/>
      <c r="C410" s="413"/>
      <c r="H410" s="411"/>
    </row>
    <row r="411" spans="1:28" ht="15.75" customHeight="1">
      <c r="A411" s="411"/>
      <c r="C411" s="413"/>
      <c r="H411" s="411"/>
    </row>
    <row r="412" spans="1:28" ht="15.75" customHeight="1">
      <c r="A412" s="411"/>
      <c r="C412" s="413"/>
      <c r="H412" s="411"/>
    </row>
    <row r="413" spans="1:28" ht="15.75" customHeight="1">
      <c r="A413" s="411"/>
      <c r="C413" s="413"/>
      <c r="H413" s="411"/>
    </row>
    <row r="414" spans="1:28" ht="15.75" customHeight="1">
      <c r="A414" s="411"/>
      <c r="C414" s="413"/>
      <c r="H414" s="411"/>
    </row>
    <row r="415" spans="1:28" ht="15.75" customHeight="1">
      <c r="A415" s="411"/>
      <c r="C415" s="413"/>
      <c r="H415" s="411"/>
    </row>
    <row r="416" spans="1:28" ht="15.75" customHeight="1">
      <c r="A416" s="411"/>
      <c r="C416" s="413"/>
      <c r="H416" s="411"/>
    </row>
    <row r="417" spans="1:8" ht="15.75" customHeight="1">
      <c r="A417" s="411"/>
      <c r="C417" s="413"/>
      <c r="H417" s="411"/>
    </row>
    <row r="418" spans="1:8" ht="15.75" customHeight="1">
      <c r="A418" s="411"/>
      <c r="C418" s="413"/>
      <c r="H418" s="411"/>
    </row>
    <row r="419" spans="1:8" ht="15.75" customHeight="1">
      <c r="A419" s="411"/>
      <c r="C419" s="413"/>
      <c r="H419" s="411"/>
    </row>
    <row r="420" spans="1:8" ht="15.75" customHeight="1">
      <c r="A420" s="411"/>
      <c r="C420" s="413"/>
      <c r="H420" s="411"/>
    </row>
    <row r="421" spans="1:8" ht="15.75" customHeight="1">
      <c r="A421" s="411"/>
      <c r="C421" s="413"/>
      <c r="H421" s="411"/>
    </row>
    <row r="422" spans="1:8" ht="15.75" customHeight="1">
      <c r="A422" s="411"/>
      <c r="C422" s="413"/>
      <c r="H422" s="411"/>
    </row>
    <row r="423" spans="1:8" ht="15.75" customHeight="1">
      <c r="A423" s="411"/>
      <c r="C423" s="413"/>
      <c r="H423" s="411"/>
    </row>
    <row r="424" spans="1:8" ht="15.75" customHeight="1">
      <c r="A424" s="411"/>
      <c r="C424" s="413"/>
      <c r="H424" s="411"/>
    </row>
    <row r="425" spans="1:8" ht="15.75" customHeight="1">
      <c r="A425" s="411"/>
      <c r="C425" s="413"/>
      <c r="H425" s="411"/>
    </row>
    <row r="426" spans="1:8" ht="15.75" customHeight="1">
      <c r="A426" s="411"/>
      <c r="C426" s="413"/>
      <c r="H426" s="411"/>
    </row>
    <row r="427" spans="1:8" ht="15.75" customHeight="1">
      <c r="A427" s="411"/>
      <c r="C427" s="413"/>
      <c r="H427" s="411"/>
    </row>
    <row r="428" spans="1:8" ht="15.75" customHeight="1">
      <c r="A428" s="411"/>
      <c r="C428" s="413"/>
      <c r="H428" s="411"/>
    </row>
    <row r="429" spans="1:8" ht="15.75" customHeight="1">
      <c r="A429" s="411"/>
      <c r="C429" s="413"/>
      <c r="H429" s="411"/>
    </row>
    <row r="430" spans="1:8" ht="15.75" customHeight="1">
      <c r="A430" s="411"/>
      <c r="C430" s="413"/>
      <c r="H430" s="411"/>
    </row>
    <row r="431" spans="1:8" ht="15.75" customHeight="1">
      <c r="A431" s="411"/>
      <c r="C431" s="413"/>
      <c r="H431" s="411"/>
    </row>
    <row r="432" spans="1:8" ht="15.75" customHeight="1">
      <c r="A432" s="411"/>
      <c r="C432" s="413"/>
      <c r="H432" s="411"/>
    </row>
    <row r="433" spans="1:8" ht="15.75" customHeight="1">
      <c r="A433" s="411"/>
      <c r="C433" s="413"/>
      <c r="H433" s="411"/>
    </row>
    <row r="434" spans="1:8" ht="15.75" customHeight="1">
      <c r="A434" s="411"/>
      <c r="C434" s="413"/>
      <c r="H434" s="411"/>
    </row>
    <row r="435" spans="1:8" ht="15.75" customHeight="1">
      <c r="A435" s="411"/>
      <c r="C435" s="413"/>
      <c r="H435" s="411"/>
    </row>
    <row r="436" spans="1:8" ht="15.75" customHeight="1">
      <c r="A436" s="411"/>
      <c r="C436" s="413"/>
      <c r="H436" s="411"/>
    </row>
    <row r="437" spans="1:8" ht="15.75" customHeight="1">
      <c r="A437" s="411"/>
      <c r="C437" s="413"/>
      <c r="H437" s="411"/>
    </row>
    <row r="438" spans="1:8" ht="15.75" customHeight="1">
      <c r="A438" s="411"/>
      <c r="C438" s="413"/>
      <c r="H438" s="411"/>
    </row>
    <row r="439" spans="1:8" ht="15.75" customHeight="1">
      <c r="A439" s="411"/>
      <c r="C439" s="413"/>
      <c r="H439" s="411"/>
    </row>
    <row r="440" spans="1:8" ht="15.75" customHeight="1">
      <c r="A440" s="411"/>
      <c r="C440" s="413"/>
      <c r="H440" s="411"/>
    </row>
    <row r="441" spans="1:8" ht="15.75" customHeight="1">
      <c r="A441" s="411"/>
      <c r="C441" s="413"/>
      <c r="H441" s="411"/>
    </row>
    <row r="442" spans="1:8" ht="15.75" customHeight="1">
      <c r="A442" s="411"/>
      <c r="C442" s="413"/>
      <c r="H442" s="411"/>
    </row>
    <row r="443" spans="1:8" ht="15.75" customHeight="1">
      <c r="A443" s="411"/>
      <c r="C443" s="413"/>
      <c r="H443" s="411"/>
    </row>
    <row r="444" spans="1:8" ht="15.75" customHeight="1">
      <c r="A444" s="411"/>
      <c r="C444" s="413"/>
      <c r="H444" s="411"/>
    </row>
    <row r="445" spans="1:8" ht="15.75" customHeight="1">
      <c r="A445" s="411"/>
      <c r="C445" s="413"/>
      <c r="H445" s="411"/>
    </row>
    <row r="446" spans="1:8" ht="15.75" customHeight="1">
      <c r="A446" s="411"/>
      <c r="C446" s="413"/>
      <c r="H446" s="411"/>
    </row>
    <row r="447" spans="1:8" ht="15.75" customHeight="1">
      <c r="A447" s="411"/>
      <c r="C447" s="413"/>
      <c r="H447" s="411"/>
    </row>
    <row r="448" spans="1:8" ht="15.75" customHeight="1">
      <c r="A448" s="411"/>
      <c r="C448" s="413"/>
      <c r="H448" s="411"/>
    </row>
    <row r="449" spans="1:8" ht="15.75" customHeight="1">
      <c r="A449" s="411"/>
      <c r="C449" s="413"/>
      <c r="H449" s="411"/>
    </row>
    <row r="450" spans="1:8" ht="15.75" customHeight="1">
      <c r="A450" s="411"/>
      <c r="C450" s="413"/>
      <c r="H450" s="411"/>
    </row>
    <row r="451" spans="1:8" ht="15.75" customHeight="1">
      <c r="A451" s="411"/>
      <c r="C451" s="413"/>
      <c r="H451" s="411"/>
    </row>
    <row r="452" spans="1:8" ht="15.75" customHeight="1">
      <c r="A452" s="411"/>
      <c r="C452" s="413"/>
      <c r="H452" s="411"/>
    </row>
    <row r="453" spans="1:8" ht="15.75" customHeight="1">
      <c r="A453" s="411"/>
      <c r="C453" s="413"/>
      <c r="H453" s="411"/>
    </row>
    <row r="454" spans="1:8" ht="15.75" customHeight="1">
      <c r="A454" s="411"/>
      <c r="C454" s="413"/>
      <c r="H454" s="411"/>
    </row>
    <row r="455" spans="1:8" ht="15.75" customHeight="1">
      <c r="A455" s="411"/>
      <c r="C455" s="413"/>
      <c r="H455" s="411"/>
    </row>
    <row r="456" spans="1:8" ht="15.75" customHeight="1">
      <c r="A456" s="411"/>
      <c r="C456" s="413"/>
      <c r="H456" s="411"/>
    </row>
    <row r="457" spans="1:8" ht="15.75" customHeight="1">
      <c r="A457" s="411"/>
      <c r="C457" s="413"/>
      <c r="H457" s="411"/>
    </row>
    <row r="458" spans="1:8" ht="15.75" customHeight="1">
      <c r="A458" s="411"/>
      <c r="C458" s="413"/>
      <c r="H458" s="411"/>
    </row>
    <row r="459" spans="1:8" ht="15.75" customHeight="1">
      <c r="A459" s="411"/>
      <c r="C459" s="413"/>
      <c r="H459" s="411"/>
    </row>
    <row r="460" spans="1:8" ht="15.75" customHeight="1">
      <c r="A460" s="411"/>
      <c r="C460" s="413"/>
      <c r="H460" s="411"/>
    </row>
    <row r="461" spans="1:8" ht="15.75" customHeight="1">
      <c r="A461" s="411"/>
      <c r="C461" s="413"/>
      <c r="H461" s="411"/>
    </row>
    <row r="462" spans="1:8" ht="15.75" customHeight="1">
      <c r="A462" s="411"/>
      <c r="C462" s="413"/>
      <c r="H462" s="411"/>
    </row>
    <row r="463" spans="1:8" ht="15.75" customHeight="1">
      <c r="A463" s="411"/>
      <c r="C463" s="413"/>
      <c r="H463" s="411"/>
    </row>
    <row r="464" spans="1:8" ht="15.75" customHeight="1">
      <c r="A464" s="411"/>
      <c r="C464" s="413"/>
      <c r="H464" s="411"/>
    </row>
    <row r="465" spans="1:8" ht="15.75" customHeight="1">
      <c r="A465" s="411"/>
      <c r="C465" s="413"/>
      <c r="H465" s="411"/>
    </row>
    <row r="466" spans="1:8" ht="15.75" customHeight="1">
      <c r="A466" s="411"/>
      <c r="C466" s="413"/>
      <c r="H466" s="411"/>
    </row>
    <row r="467" spans="1:8" ht="15.75" customHeight="1">
      <c r="A467" s="411"/>
      <c r="C467" s="413"/>
      <c r="H467" s="411"/>
    </row>
    <row r="468" spans="1:8" ht="15.75" customHeight="1">
      <c r="A468" s="411"/>
      <c r="C468" s="413"/>
      <c r="H468" s="411"/>
    </row>
    <row r="469" spans="1:8" ht="15.75" customHeight="1">
      <c r="A469" s="411"/>
      <c r="C469" s="413"/>
      <c r="H469" s="411"/>
    </row>
    <row r="470" spans="1:8" ht="15.75" customHeight="1">
      <c r="A470" s="411"/>
      <c r="C470" s="413"/>
      <c r="H470" s="411"/>
    </row>
    <row r="471" spans="1:8" ht="15.75" customHeight="1">
      <c r="A471" s="411"/>
      <c r="C471" s="413"/>
      <c r="H471" s="411"/>
    </row>
    <row r="472" spans="1:8" ht="15.75" customHeight="1">
      <c r="A472" s="411"/>
      <c r="C472" s="413"/>
      <c r="H472" s="411"/>
    </row>
    <row r="473" spans="1:8" ht="15.75" customHeight="1">
      <c r="A473" s="411"/>
      <c r="C473" s="413"/>
      <c r="H473" s="411"/>
    </row>
    <row r="474" spans="1:8" ht="15.75" customHeight="1">
      <c r="A474" s="411"/>
      <c r="C474" s="413"/>
      <c r="H474" s="411"/>
    </row>
    <row r="475" spans="1:8" ht="15.75" customHeight="1">
      <c r="A475" s="411"/>
      <c r="C475" s="413"/>
      <c r="H475" s="411"/>
    </row>
    <row r="476" spans="1:8" ht="15.75" customHeight="1">
      <c r="A476" s="411"/>
      <c r="C476" s="413"/>
      <c r="H476" s="411"/>
    </row>
    <row r="477" spans="1:8" ht="15.75" customHeight="1">
      <c r="A477" s="411"/>
      <c r="C477" s="413"/>
      <c r="H477" s="411"/>
    </row>
    <row r="478" spans="1:8" ht="15.75" customHeight="1">
      <c r="A478" s="411"/>
      <c r="C478" s="413"/>
      <c r="H478" s="411"/>
    </row>
    <row r="479" spans="1:8" ht="15.75" customHeight="1">
      <c r="A479" s="411"/>
      <c r="C479" s="413"/>
      <c r="H479" s="411"/>
    </row>
    <row r="480" spans="1:8" ht="15.75" customHeight="1">
      <c r="A480" s="411"/>
      <c r="C480" s="413"/>
      <c r="H480" s="411"/>
    </row>
    <row r="481" spans="1:8" ht="15.75" customHeight="1">
      <c r="A481" s="411"/>
      <c r="C481" s="413"/>
      <c r="H481" s="411"/>
    </row>
    <row r="482" spans="1:8" ht="15.75" customHeight="1">
      <c r="A482" s="411"/>
      <c r="C482" s="413"/>
      <c r="H482" s="411"/>
    </row>
    <row r="483" spans="1:8" ht="15.75" customHeight="1">
      <c r="A483" s="411"/>
      <c r="C483" s="413"/>
      <c r="H483" s="411"/>
    </row>
    <row r="484" spans="1:8" ht="15.75" customHeight="1">
      <c r="A484" s="411"/>
      <c r="C484" s="413"/>
      <c r="H484" s="411"/>
    </row>
    <row r="485" spans="1:8" ht="15.75" customHeight="1">
      <c r="A485" s="411"/>
      <c r="C485" s="413"/>
      <c r="H485" s="411"/>
    </row>
    <row r="486" spans="1:8" ht="15.75" customHeight="1">
      <c r="A486" s="411"/>
      <c r="C486" s="413"/>
      <c r="H486" s="411"/>
    </row>
    <row r="487" spans="1:8" ht="15.75" customHeight="1">
      <c r="A487" s="411"/>
      <c r="C487" s="413"/>
      <c r="H487" s="411"/>
    </row>
    <row r="488" spans="1:8" ht="15.75" customHeight="1">
      <c r="A488" s="411"/>
      <c r="C488" s="413"/>
      <c r="H488" s="411"/>
    </row>
    <row r="489" spans="1:8" ht="15.75" customHeight="1">
      <c r="A489" s="411"/>
      <c r="C489" s="413"/>
      <c r="H489" s="411"/>
    </row>
    <row r="490" spans="1:8" ht="15.75" customHeight="1">
      <c r="A490" s="411"/>
      <c r="C490" s="413"/>
      <c r="H490" s="411"/>
    </row>
    <row r="491" spans="1:8" ht="15.75" customHeight="1">
      <c r="A491" s="411"/>
      <c r="C491" s="413"/>
      <c r="H491" s="411"/>
    </row>
    <row r="492" spans="1:8" ht="15.75" customHeight="1">
      <c r="A492" s="411"/>
      <c r="C492" s="413"/>
      <c r="H492" s="411"/>
    </row>
    <row r="493" spans="1:8" ht="15.75" customHeight="1">
      <c r="A493" s="411"/>
      <c r="C493" s="413"/>
      <c r="H493" s="411"/>
    </row>
    <row r="494" spans="1:8" ht="15.75" customHeight="1">
      <c r="A494" s="411"/>
      <c r="C494" s="413"/>
      <c r="H494" s="411"/>
    </row>
    <row r="495" spans="1:8" ht="15.75" customHeight="1">
      <c r="A495" s="411"/>
      <c r="C495" s="413"/>
      <c r="H495" s="411"/>
    </row>
    <row r="496" spans="1:8" ht="15.75" customHeight="1">
      <c r="A496" s="411"/>
      <c r="C496" s="413"/>
      <c r="H496" s="411"/>
    </row>
    <row r="497" spans="1:8" ht="15.75" customHeight="1">
      <c r="A497" s="411"/>
      <c r="C497" s="413"/>
      <c r="H497" s="411"/>
    </row>
    <row r="498" spans="1:8" ht="15.75" customHeight="1">
      <c r="A498" s="411"/>
      <c r="C498" s="413"/>
      <c r="H498" s="411"/>
    </row>
    <row r="499" spans="1:8" ht="15.75" customHeight="1">
      <c r="A499" s="411"/>
      <c r="C499" s="413"/>
      <c r="H499" s="411"/>
    </row>
    <row r="500" spans="1:8" ht="15.75" customHeight="1">
      <c r="A500" s="411"/>
      <c r="C500" s="413"/>
      <c r="H500" s="411"/>
    </row>
    <row r="501" spans="1:8" ht="15.75" customHeight="1">
      <c r="A501" s="411"/>
      <c r="C501" s="413"/>
      <c r="H501" s="411"/>
    </row>
    <row r="502" spans="1:8" ht="15.75" customHeight="1">
      <c r="A502" s="411"/>
      <c r="C502" s="413"/>
      <c r="H502" s="411"/>
    </row>
    <row r="503" spans="1:8" ht="15.75" customHeight="1">
      <c r="A503" s="411"/>
      <c r="C503" s="413"/>
      <c r="H503" s="411"/>
    </row>
    <row r="504" spans="1:8" ht="15.75" customHeight="1">
      <c r="A504" s="411"/>
      <c r="C504" s="413"/>
      <c r="H504" s="411"/>
    </row>
    <row r="505" spans="1:8" ht="15.75" customHeight="1">
      <c r="A505" s="411"/>
      <c r="C505" s="413"/>
      <c r="H505" s="411"/>
    </row>
    <row r="506" spans="1:8" ht="15.75" customHeight="1">
      <c r="A506" s="411"/>
      <c r="C506" s="413"/>
      <c r="H506" s="411"/>
    </row>
    <row r="507" spans="1:8" ht="15.75" customHeight="1">
      <c r="A507" s="411"/>
      <c r="C507" s="413"/>
      <c r="H507" s="411"/>
    </row>
    <row r="508" spans="1:8" ht="15.75" customHeight="1">
      <c r="A508" s="411"/>
      <c r="C508" s="413"/>
      <c r="H508" s="411"/>
    </row>
    <row r="509" spans="1:8" ht="15.75" customHeight="1">
      <c r="A509" s="411"/>
      <c r="C509" s="413"/>
      <c r="H509" s="411"/>
    </row>
    <row r="510" spans="1:8" ht="15.75" customHeight="1">
      <c r="A510" s="411"/>
      <c r="C510" s="413"/>
      <c r="H510" s="411"/>
    </row>
    <row r="511" spans="1:8" ht="15.75" customHeight="1">
      <c r="A511" s="411"/>
      <c r="C511" s="413"/>
      <c r="H511" s="411"/>
    </row>
    <row r="512" spans="1:8" ht="15.75" customHeight="1">
      <c r="A512" s="411"/>
      <c r="C512" s="413"/>
      <c r="H512" s="411"/>
    </row>
    <row r="513" spans="1:8" ht="15.75" customHeight="1">
      <c r="A513" s="411"/>
      <c r="C513" s="413"/>
      <c r="H513" s="411"/>
    </row>
    <row r="514" spans="1:8" ht="15.75" customHeight="1">
      <c r="A514" s="411"/>
      <c r="C514" s="413"/>
      <c r="H514" s="411"/>
    </row>
    <row r="515" spans="1:8" ht="15.75" customHeight="1">
      <c r="A515" s="411"/>
      <c r="C515" s="413"/>
      <c r="H515" s="411"/>
    </row>
    <row r="516" spans="1:8" ht="15.75" customHeight="1">
      <c r="A516" s="411"/>
      <c r="C516" s="413"/>
      <c r="H516" s="411"/>
    </row>
    <row r="517" spans="1:8" ht="15.75" customHeight="1">
      <c r="A517" s="411"/>
      <c r="C517" s="413"/>
      <c r="H517" s="411"/>
    </row>
    <row r="518" spans="1:8" ht="15.75" customHeight="1">
      <c r="A518" s="411"/>
      <c r="C518" s="413"/>
      <c r="H518" s="411"/>
    </row>
    <row r="519" spans="1:8" ht="15.75" customHeight="1">
      <c r="A519" s="411"/>
      <c r="C519" s="413"/>
      <c r="H519" s="411"/>
    </row>
    <row r="520" spans="1:8" ht="15.75" customHeight="1">
      <c r="A520" s="411"/>
      <c r="C520" s="413"/>
      <c r="H520" s="411"/>
    </row>
    <row r="521" spans="1:8" ht="15.75" customHeight="1">
      <c r="A521" s="411"/>
      <c r="C521" s="413"/>
      <c r="H521" s="411"/>
    </row>
    <row r="522" spans="1:8" ht="15.75" customHeight="1">
      <c r="A522" s="411"/>
      <c r="C522" s="413"/>
      <c r="H522" s="411"/>
    </row>
    <row r="523" spans="1:8" ht="15.75" customHeight="1">
      <c r="A523" s="411"/>
      <c r="C523" s="413"/>
      <c r="H523" s="411"/>
    </row>
    <row r="524" spans="1:8" ht="15.75" customHeight="1">
      <c r="A524" s="411"/>
      <c r="C524" s="413"/>
      <c r="H524" s="411"/>
    </row>
    <row r="525" spans="1:8" ht="15.75" customHeight="1">
      <c r="A525" s="411"/>
      <c r="C525" s="413"/>
      <c r="H525" s="411"/>
    </row>
    <row r="526" spans="1:8" ht="15.75" customHeight="1">
      <c r="A526" s="411"/>
      <c r="C526" s="413"/>
      <c r="H526" s="411"/>
    </row>
    <row r="527" spans="1:8" ht="15.75" customHeight="1">
      <c r="A527" s="411"/>
      <c r="C527" s="413"/>
      <c r="H527" s="411"/>
    </row>
    <row r="528" spans="1:8" ht="15.75" customHeight="1">
      <c r="A528" s="411"/>
      <c r="C528" s="413"/>
      <c r="H528" s="411"/>
    </row>
    <row r="529" spans="1:8" ht="15.75" customHeight="1">
      <c r="A529" s="411"/>
      <c r="C529" s="413"/>
      <c r="H529" s="411"/>
    </row>
    <row r="530" spans="1:8" ht="15.75" customHeight="1">
      <c r="A530" s="411"/>
      <c r="C530" s="413"/>
      <c r="H530" s="411"/>
    </row>
    <row r="531" spans="1:8" ht="15.75" customHeight="1">
      <c r="A531" s="411"/>
      <c r="C531" s="413"/>
      <c r="H531" s="411"/>
    </row>
    <row r="532" spans="1:8" ht="15.75" customHeight="1">
      <c r="A532" s="411"/>
      <c r="C532" s="413"/>
      <c r="H532" s="411"/>
    </row>
    <row r="533" spans="1:8" ht="15.75" customHeight="1">
      <c r="A533" s="411"/>
      <c r="C533" s="413"/>
      <c r="H533" s="411"/>
    </row>
    <row r="534" spans="1:8" ht="15.75" customHeight="1">
      <c r="A534" s="411"/>
      <c r="C534" s="413"/>
      <c r="H534" s="411"/>
    </row>
    <row r="535" spans="1:8" ht="15.75" customHeight="1">
      <c r="A535" s="411"/>
      <c r="C535" s="413"/>
      <c r="H535" s="411"/>
    </row>
    <row r="536" spans="1:8" ht="15.75" customHeight="1">
      <c r="A536" s="411"/>
      <c r="C536" s="413"/>
      <c r="H536" s="411"/>
    </row>
    <row r="537" spans="1:8" ht="15.75" customHeight="1">
      <c r="A537" s="411"/>
      <c r="C537" s="413"/>
      <c r="H537" s="411"/>
    </row>
    <row r="538" spans="1:8" ht="15.75" customHeight="1">
      <c r="A538" s="411"/>
      <c r="C538" s="413"/>
      <c r="H538" s="411"/>
    </row>
    <row r="539" spans="1:8" ht="15.75" customHeight="1">
      <c r="A539" s="411"/>
      <c r="C539" s="413"/>
      <c r="H539" s="411"/>
    </row>
    <row r="540" spans="1:8" ht="15.75" customHeight="1">
      <c r="A540" s="411"/>
      <c r="C540" s="413"/>
      <c r="H540" s="411"/>
    </row>
    <row r="541" spans="1:8" ht="15.75" customHeight="1">
      <c r="A541" s="411"/>
      <c r="C541" s="413"/>
      <c r="H541" s="411"/>
    </row>
    <row r="542" spans="1:8" ht="15.75" customHeight="1">
      <c r="A542" s="411"/>
      <c r="C542" s="413"/>
      <c r="H542" s="411"/>
    </row>
    <row r="543" spans="1:8" ht="15.75" customHeight="1">
      <c r="A543" s="411"/>
      <c r="C543" s="413"/>
      <c r="H543" s="411"/>
    </row>
    <row r="544" spans="1:8" ht="15.75" customHeight="1">
      <c r="A544" s="411"/>
      <c r="C544" s="413"/>
      <c r="H544" s="411"/>
    </row>
    <row r="545" spans="1:8" ht="15.75" customHeight="1">
      <c r="A545" s="411"/>
      <c r="C545" s="413"/>
      <c r="H545" s="411"/>
    </row>
    <row r="546" spans="1:8" ht="15.75" customHeight="1">
      <c r="A546" s="411"/>
      <c r="C546" s="413"/>
      <c r="H546" s="411"/>
    </row>
    <row r="547" spans="1:8" ht="15.75" customHeight="1">
      <c r="A547" s="411"/>
      <c r="C547" s="413"/>
      <c r="H547" s="411"/>
    </row>
    <row r="548" spans="1:8" ht="15.75" customHeight="1">
      <c r="A548" s="411"/>
      <c r="C548" s="413"/>
      <c r="H548" s="411"/>
    </row>
    <row r="549" spans="1:8" ht="15.75" customHeight="1">
      <c r="A549" s="411"/>
      <c r="C549" s="413"/>
      <c r="H549" s="411"/>
    </row>
    <row r="550" spans="1:8" ht="15.75" customHeight="1">
      <c r="A550" s="411"/>
      <c r="C550" s="413"/>
      <c r="H550" s="411"/>
    </row>
    <row r="551" spans="1:8" ht="15.75" customHeight="1">
      <c r="A551" s="411"/>
      <c r="C551" s="413"/>
      <c r="H551" s="411"/>
    </row>
    <row r="552" spans="1:8" ht="15.75" customHeight="1">
      <c r="A552" s="411"/>
      <c r="C552" s="413"/>
      <c r="H552" s="411"/>
    </row>
    <row r="553" spans="1:8" ht="15.75" customHeight="1">
      <c r="A553" s="411"/>
      <c r="C553" s="413"/>
      <c r="H553" s="411"/>
    </row>
    <row r="554" spans="1:8" ht="15.75" customHeight="1">
      <c r="A554" s="411"/>
      <c r="C554" s="413"/>
      <c r="H554" s="411"/>
    </row>
    <row r="555" spans="1:8" ht="15.75" customHeight="1">
      <c r="A555" s="411"/>
      <c r="C555" s="413"/>
      <c r="H555" s="411"/>
    </row>
    <row r="556" spans="1:8" ht="15.75" customHeight="1">
      <c r="A556" s="411"/>
      <c r="C556" s="413"/>
      <c r="H556" s="411"/>
    </row>
    <row r="557" spans="1:8" ht="15.75" customHeight="1">
      <c r="A557" s="411"/>
      <c r="C557" s="413"/>
      <c r="H557" s="411"/>
    </row>
    <row r="558" spans="1:8" ht="15.75" customHeight="1">
      <c r="A558" s="411"/>
      <c r="C558" s="413"/>
      <c r="H558" s="411"/>
    </row>
    <row r="559" spans="1:8" ht="15.75" customHeight="1">
      <c r="A559" s="411"/>
      <c r="C559" s="413"/>
      <c r="H559" s="411"/>
    </row>
    <row r="560" spans="1:8" ht="15.75" customHeight="1">
      <c r="A560" s="411"/>
      <c r="C560" s="413"/>
      <c r="H560" s="411"/>
    </row>
    <row r="561" spans="1:8" ht="15.75" customHeight="1">
      <c r="A561" s="411"/>
      <c r="C561" s="413"/>
      <c r="H561" s="411"/>
    </row>
    <row r="562" spans="1:8" ht="15.75" customHeight="1">
      <c r="A562" s="411"/>
      <c r="C562" s="413"/>
      <c r="H562" s="411"/>
    </row>
    <row r="563" spans="1:8" ht="15.75" customHeight="1">
      <c r="A563" s="411"/>
      <c r="C563" s="413"/>
      <c r="H563" s="411"/>
    </row>
    <row r="564" spans="1:8" ht="15.75" customHeight="1">
      <c r="A564" s="411"/>
      <c r="C564" s="413"/>
      <c r="H564" s="411"/>
    </row>
    <row r="565" spans="1:8" ht="15.75" customHeight="1">
      <c r="A565" s="411"/>
      <c r="C565" s="413"/>
      <c r="H565" s="411"/>
    </row>
    <row r="566" spans="1:8" ht="15.75" customHeight="1">
      <c r="A566" s="411"/>
      <c r="C566" s="413"/>
      <c r="H566" s="411"/>
    </row>
    <row r="567" spans="1:8" ht="15.75" customHeight="1">
      <c r="A567" s="411"/>
      <c r="C567" s="413"/>
      <c r="H567" s="411"/>
    </row>
    <row r="568" spans="1:8" ht="15.75" customHeight="1">
      <c r="A568" s="411"/>
      <c r="C568" s="413"/>
      <c r="H568" s="411"/>
    </row>
    <row r="569" spans="1:8" ht="15.75" customHeight="1">
      <c r="A569" s="411"/>
      <c r="C569" s="413"/>
      <c r="H569" s="411"/>
    </row>
    <row r="570" spans="1:8" ht="15.75" customHeight="1">
      <c r="A570" s="411"/>
      <c r="C570" s="413"/>
      <c r="H570" s="411"/>
    </row>
    <row r="571" spans="1:8" ht="15.75" customHeight="1">
      <c r="A571" s="411"/>
      <c r="C571" s="413"/>
      <c r="H571" s="411"/>
    </row>
    <row r="572" spans="1:8" ht="15.75" customHeight="1">
      <c r="A572" s="411"/>
      <c r="C572" s="413"/>
      <c r="H572" s="411"/>
    </row>
    <row r="573" spans="1:8" ht="15.75" customHeight="1">
      <c r="A573" s="411"/>
      <c r="C573" s="413"/>
      <c r="H573" s="411"/>
    </row>
    <row r="574" spans="1:8" ht="15.75" customHeight="1">
      <c r="A574" s="411"/>
      <c r="C574" s="413"/>
      <c r="H574" s="411"/>
    </row>
    <row r="575" spans="1:8" ht="15.75" customHeight="1">
      <c r="A575" s="411"/>
      <c r="C575" s="413"/>
      <c r="H575" s="411"/>
    </row>
    <row r="576" spans="1:8" ht="15.75" customHeight="1">
      <c r="A576" s="411"/>
      <c r="C576" s="413"/>
      <c r="H576" s="411"/>
    </row>
    <row r="577" spans="1:8" ht="15.75" customHeight="1">
      <c r="A577" s="411"/>
      <c r="C577" s="413"/>
      <c r="H577" s="411"/>
    </row>
    <row r="578" spans="1:8" ht="15.75" customHeight="1">
      <c r="A578" s="411"/>
      <c r="C578" s="413"/>
      <c r="H578" s="411"/>
    </row>
    <row r="579" spans="1:8" ht="15.75" customHeight="1">
      <c r="A579" s="411"/>
      <c r="C579" s="413"/>
      <c r="H579" s="411"/>
    </row>
    <row r="580" spans="1:8" ht="15.75" customHeight="1">
      <c r="A580" s="411"/>
      <c r="C580" s="413"/>
      <c r="H580" s="411"/>
    </row>
    <row r="581" spans="1:8" ht="15.75" customHeight="1">
      <c r="A581" s="411"/>
      <c r="C581" s="413"/>
      <c r="H581" s="411"/>
    </row>
    <row r="582" spans="1:8" ht="15.75" customHeight="1">
      <c r="A582" s="411"/>
      <c r="C582" s="413"/>
      <c r="H582" s="411"/>
    </row>
    <row r="583" spans="1:8" ht="15.75" customHeight="1">
      <c r="A583" s="411"/>
      <c r="C583" s="413"/>
      <c r="H583" s="411"/>
    </row>
    <row r="584" spans="1:8" ht="15.75" customHeight="1">
      <c r="A584" s="411"/>
      <c r="C584" s="413"/>
      <c r="H584" s="411"/>
    </row>
    <row r="585" spans="1:8" ht="15.75" customHeight="1">
      <c r="A585" s="411"/>
      <c r="C585" s="413"/>
      <c r="H585" s="411"/>
    </row>
    <row r="586" spans="1:8" ht="15.75" customHeight="1">
      <c r="A586" s="411"/>
      <c r="C586" s="413"/>
      <c r="H586" s="411"/>
    </row>
    <row r="587" spans="1:8" ht="15.75" customHeight="1">
      <c r="A587" s="411"/>
      <c r="C587" s="413"/>
      <c r="H587" s="411"/>
    </row>
    <row r="588" spans="1:8" ht="15.75" customHeight="1">
      <c r="A588" s="411"/>
      <c r="C588" s="413"/>
      <c r="H588" s="411"/>
    </row>
    <row r="589" spans="1:8" ht="15.75" customHeight="1">
      <c r="A589" s="411"/>
      <c r="C589" s="413"/>
      <c r="H589" s="411"/>
    </row>
    <row r="590" spans="1:8" ht="15.75" customHeight="1">
      <c r="A590" s="411"/>
      <c r="C590" s="413"/>
      <c r="H590" s="411"/>
    </row>
    <row r="591" spans="1:8" ht="15.75" customHeight="1">
      <c r="A591" s="411"/>
      <c r="C591" s="413"/>
      <c r="H591" s="411"/>
    </row>
    <row r="592" spans="1:8" ht="15.75" customHeight="1">
      <c r="A592" s="411"/>
      <c r="C592" s="413"/>
      <c r="H592" s="411"/>
    </row>
    <row r="593" spans="1:8" ht="15.75" customHeight="1">
      <c r="A593" s="411"/>
      <c r="C593" s="413"/>
      <c r="H593" s="411"/>
    </row>
    <row r="594" spans="1:8" ht="15.75" customHeight="1">
      <c r="A594" s="411"/>
      <c r="C594" s="413"/>
      <c r="H594" s="411"/>
    </row>
    <row r="595" spans="1:8" ht="15.75" customHeight="1">
      <c r="A595" s="411"/>
      <c r="C595" s="413"/>
      <c r="H595" s="411"/>
    </row>
    <row r="596" spans="1:8" ht="15.75" customHeight="1">
      <c r="A596" s="411"/>
      <c r="C596" s="413"/>
      <c r="H596" s="411"/>
    </row>
    <row r="597" spans="1:8" ht="15.75" customHeight="1">
      <c r="A597" s="411"/>
      <c r="C597" s="413"/>
      <c r="H597" s="411"/>
    </row>
    <row r="598" spans="1:8" ht="15.75" customHeight="1">
      <c r="A598" s="411"/>
      <c r="C598" s="413"/>
      <c r="H598" s="411"/>
    </row>
    <row r="599" spans="1:8" ht="15.75" customHeight="1">
      <c r="A599" s="411"/>
      <c r="C599" s="413"/>
      <c r="H599" s="411"/>
    </row>
    <row r="600" spans="1:8" ht="15.75" customHeight="1">
      <c r="A600" s="411"/>
      <c r="C600" s="413"/>
      <c r="H600" s="411"/>
    </row>
    <row r="601" spans="1:8" ht="15.75" customHeight="1">
      <c r="A601" s="411"/>
      <c r="C601" s="413"/>
      <c r="H601" s="411"/>
    </row>
    <row r="602" spans="1:8" ht="15.75" customHeight="1">
      <c r="A602" s="411"/>
      <c r="C602" s="413"/>
      <c r="H602" s="411"/>
    </row>
    <row r="603" spans="1:8" ht="15.75" customHeight="1">
      <c r="A603" s="411"/>
      <c r="C603" s="413"/>
      <c r="H603" s="411"/>
    </row>
    <row r="604" spans="1:8" ht="15.75" customHeight="1">
      <c r="A604" s="411"/>
      <c r="C604" s="413"/>
      <c r="H604" s="411"/>
    </row>
    <row r="605" spans="1:8" ht="15.75" customHeight="1">
      <c r="A605" s="411"/>
      <c r="C605" s="413"/>
      <c r="H605" s="411"/>
    </row>
    <row r="606" spans="1:8" ht="15.75" customHeight="1">
      <c r="A606" s="411"/>
      <c r="C606" s="413"/>
      <c r="H606" s="411"/>
    </row>
    <row r="607" spans="1:8" ht="15.75" customHeight="1">
      <c r="A607" s="411"/>
      <c r="C607" s="413"/>
      <c r="H607" s="411"/>
    </row>
    <row r="608" spans="1:8" ht="15.75" customHeight="1">
      <c r="A608" s="411"/>
      <c r="C608" s="413"/>
      <c r="H608" s="411"/>
    </row>
    <row r="609" spans="1:8" ht="15.75" customHeight="1">
      <c r="A609" s="411"/>
      <c r="C609" s="413"/>
      <c r="H609" s="411"/>
    </row>
    <row r="610" spans="1:8" ht="15.75" customHeight="1">
      <c r="A610" s="411"/>
      <c r="C610" s="413"/>
      <c r="H610" s="411"/>
    </row>
    <row r="611" spans="1:8" ht="15.75" customHeight="1">
      <c r="A611" s="411"/>
      <c r="C611" s="413"/>
      <c r="H611" s="411"/>
    </row>
    <row r="612" spans="1:8" ht="15.75" customHeight="1">
      <c r="A612" s="411"/>
      <c r="C612" s="413"/>
      <c r="H612" s="411"/>
    </row>
    <row r="613" spans="1:8" ht="15.75" customHeight="1">
      <c r="A613" s="411"/>
      <c r="C613" s="413"/>
      <c r="H613" s="411"/>
    </row>
    <row r="614" spans="1:8" ht="15.75" customHeight="1">
      <c r="A614" s="411"/>
      <c r="C614" s="413"/>
      <c r="H614" s="411"/>
    </row>
    <row r="615" spans="1:8" ht="15.75" customHeight="1">
      <c r="A615" s="411"/>
      <c r="C615" s="413"/>
      <c r="H615" s="411"/>
    </row>
    <row r="616" spans="1:8" ht="15.75" customHeight="1">
      <c r="A616" s="411"/>
      <c r="C616" s="413"/>
      <c r="H616" s="411"/>
    </row>
    <row r="617" spans="1:8" ht="15.75" customHeight="1">
      <c r="A617" s="411"/>
      <c r="C617" s="413"/>
      <c r="H617" s="411"/>
    </row>
    <row r="618" spans="1:8" ht="15.75" customHeight="1">
      <c r="A618" s="411"/>
      <c r="C618" s="413"/>
      <c r="H618" s="411"/>
    </row>
    <row r="619" spans="1:8" ht="15.75" customHeight="1">
      <c r="A619" s="411"/>
      <c r="C619" s="413"/>
      <c r="H619" s="411"/>
    </row>
    <row r="620" spans="1:8" ht="15.75" customHeight="1">
      <c r="A620" s="411"/>
      <c r="C620" s="413"/>
      <c r="H620" s="411"/>
    </row>
    <row r="621" spans="1:8" ht="15.75" customHeight="1">
      <c r="A621" s="411"/>
      <c r="C621" s="413"/>
      <c r="H621" s="411"/>
    </row>
    <row r="622" spans="1:8" ht="15.75" customHeight="1">
      <c r="A622" s="411"/>
      <c r="C622" s="413"/>
      <c r="H622" s="411"/>
    </row>
    <row r="623" spans="1:8" ht="15.75" customHeight="1">
      <c r="A623" s="411"/>
      <c r="C623" s="413"/>
      <c r="H623" s="411"/>
    </row>
    <row r="624" spans="1:8" ht="15.75" customHeight="1">
      <c r="A624" s="411"/>
      <c r="C624" s="413"/>
      <c r="H624" s="411"/>
    </row>
    <row r="625" spans="1:8" ht="15.75" customHeight="1">
      <c r="A625" s="411"/>
      <c r="C625" s="413"/>
      <c r="H625" s="411"/>
    </row>
    <row r="626" spans="1:8" ht="15.75" customHeight="1">
      <c r="A626" s="411"/>
      <c r="C626" s="413"/>
      <c r="H626" s="411"/>
    </row>
    <row r="627" spans="1:8" ht="15.75" customHeight="1">
      <c r="A627" s="411"/>
      <c r="C627" s="413"/>
      <c r="H627" s="411"/>
    </row>
    <row r="628" spans="1:8" ht="15.75" customHeight="1">
      <c r="A628" s="411"/>
      <c r="C628" s="413"/>
      <c r="H628" s="411"/>
    </row>
    <row r="629" spans="1:8" ht="15.75" customHeight="1">
      <c r="A629" s="411"/>
      <c r="C629" s="413"/>
      <c r="H629" s="411"/>
    </row>
    <row r="630" spans="1:8" ht="15.75" customHeight="1">
      <c r="A630" s="411"/>
      <c r="C630" s="413"/>
      <c r="H630" s="411"/>
    </row>
    <row r="631" spans="1:8" ht="15.75" customHeight="1">
      <c r="A631" s="411"/>
      <c r="C631" s="413"/>
      <c r="H631" s="411"/>
    </row>
    <row r="632" spans="1:8" ht="15.75" customHeight="1">
      <c r="A632" s="411"/>
      <c r="C632" s="413"/>
      <c r="H632" s="411"/>
    </row>
    <row r="633" spans="1:8" ht="15.75" customHeight="1">
      <c r="A633" s="411"/>
      <c r="C633" s="413"/>
      <c r="H633" s="411"/>
    </row>
    <row r="634" spans="1:8" ht="15.75" customHeight="1">
      <c r="A634" s="411"/>
      <c r="C634" s="413"/>
      <c r="H634" s="411"/>
    </row>
    <row r="635" spans="1:8" ht="15.75" customHeight="1">
      <c r="A635" s="411"/>
      <c r="C635" s="413"/>
      <c r="H635" s="411"/>
    </row>
    <row r="636" spans="1:8" ht="15.75" customHeight="1">
      <c r="A636" s="411"/>
      <c r="C636" s="413"/>
      <c r="H636" s="411"/>
    </row>
    <row r="637" spans="1:8" ht="15.75" customHeight="1">
      <c r="A637" s="411"/>
      <c r="C637" s="413"/>
      <c r="H637" s="411"/>
    </row>
    <row r="638" spans="1:8" ht="15.75" customHeight="1">
      <c r="A638" s="411"/>
      <c r="C638" s="413"/>
      <c r="H638" s="411"/>
    </row>
    <row r="639" spans="1:8" ht="15.75" customHeight="1">
      <c r="A639" s="411"/>
      <c r="C639" s="413"/>
      <c r="H639" s="411"/>
    </row>
    <row r="640" spans="1:8" ht="15.75" customHeight="1">
      <c r="A640" s="411"/>
      <c r="C640" s="413"/>
      <c r="H640" s="411"/>
    </row>
    <row r="641" spans="1:8" ht="15.75" customHeight="1">
      <c r="A641" s="411"/>
      <c r="C641" s="413"/>
      <c r="H641" s="411"/>
    </row>
    <row r="642" spans="1:8" ht="15.75" customHeight="1">
      <c r="A642" s="411"/>
      <c r="C642" s="413"/>
      <c r="H642" s="411"/>
    </row>
    <row r="643" spans="1:8" ht="15.75" customHeight="1">
      <c r="A643" s="411"/>
      <c r="C643" s="413"/>
      <c r="H643" s="411"/>
    </row>
    <row r="644" spans="1:8" ht="15.75" customHeight="1">
      <c r="A644" s="411"/>
      <c r="C644" s="413"/>
      <c r="H644" s="411"/>
    </row>
    <row r="645" spans="1:8" ht="15.75" customHeight="1">
      <c r="A645" s="411"/>
      <c r="C645" s="413"/>
      <c r="H645" s="411"/>
    </row>
    <row r="646" spans="1:8" ht="15.75" customHeight="1">
      <c r="A646" s="411"/>
      <c r="C646" s="413"/>
      <c r="H646" s="411"/>
    </row>
    <row r="647" spans="1:8" ht="15.75" customHeight="1">
      <c r="A647" s="411"/>
      <c r="C647" s="413"/>
      <c r="H647" s="411"/>
    </row>
    <row r="648" spans="1:8" ht="15.75" customHeight="1">
      <c r="A648" s="411"/>
      <c r="C648" s="413"/>
      <c r="H648" s="411"/>
    </row>
    <row r="649" spans="1:8" ht="15.75" customHeight="1">
      <c r="A649" s="411"/>
      <c r="C649" s="413"/>
      <c r="H649" s="411"/>
    </row>
    <row r="650" spans="1:8" ht="15.75" customHeight="1">
      <c r="A650" s="411"/>
      <c r="C650" s="413"/>
      <c r="H650" s="411"/>
    </row>
    <row r="651" spans="1:8" ht="15.75" customHeight="1">
      <c r="A651" s="411"/>
      <c r="C651" s="413"/>
      <c r="H651" s="411"/>
    </row>
    <row r="652" spans="1:8" ht="15.75" customHeight="1">
      <c r="A652" s="411"/>
      <c r="C652" s="413"/>
      <c r="H652" s="411"/>
    </row>
    <row r="653" spans="1:8" ht="15.75" customHeight="1">
      <c r="A653" s="411"/>
      <c r="C653" s="413"/>
      <c r="H653" s="411"/>
    </row>
    <row r="654" spans="1:8" ht="15.75" customHeight="1">
      <c r="A654" s="411"/>
      <c r="C654" s="413"/>
      <c r="H654" s="411"/>
    </row>
    <row r="655" spans="1:8" ht="15.75" customHeight="1">
      <c r="A655" s="411"/>
      <c r="C655" s="413"/>
      <c r="H655" s="411"/>
    </row>
    <row r="656" spans="1:8" ht="15.75" customHeight="1">
      <c r="A656" s="411"/>
      <c r="C656" s="413"/>
      <c r="H656" s="411"/>
    </row>
    <row r="657" spans="1:8" ht="15.75" customHeight="1">
      <c r="A657" s="411"/>
      <c r="C657" s="413"/>
      <c r="H657" s="411"/>
    </row>
    <row r="658" spans="1:8" ht="15.75" customHeight="1">
      <c r="A658" s="411"/>
      <c r="C658" s="413"/>
      <c r="H658" s="411"/>
    </row>
    <row r="659" spans="1:8" ht="15.75" customHeight="1">
      <c r="A659" s="411"/>
      <c r="C659" s="413"/>
      <c r="H659" s="411"/>
    </row>
    <row r="660" spans="1:8" ht="15.75" customHeight="1">
      <c r="A660" s="411"/>
      <c r="C660" s="413"/>
      <c r="H660" s="411"/>
    </row>
    <row r="661" spans="1:8" ht="15.75" customHeight="1">
      <c r="A661" s="411"/>
      <c r="C661" s="413"/>
      <c r="H661" s="411"/>
    </row>
    <row r="662" spans="1:8" ht="15.75" customHeight="1">
      <c r="A662" s="411"/>
      <c r="C662" s="413"/>
      <c r="H662" s="411"/>
    </row>
    <row r="663" spans="1:8" ht="15.75" customHeight="1">
      <c r="A663" s="411"/>
      <c r="C663" s="413"/>
      <c r="H663" s="411"/>
    </row>
    <row r="664" spans="1:8" ht="15.75" customHeight="1">
      <c r="A664" s="411"/>
      <c r="C664" s="413"/>
      <c r="H664" s="411"/>
    </row>
    <row r="665" spans="1:8" ht="15.75" customHeight="1">
      <c r="A665" s="411"/>
      <c r="C665" s="413"/>
      <c r="H665" s="411"/>
    </row>
    <row r="666" spans="1:8" ht="15.75" customHeight="1">
      <c r="A666" s="411"/>
      <c r="C666" s="413"/>
      <c r="H666" s="411"/>
    </row>
    <row r="667" spans="1:8" ht="15.75" customHeight="1">
      <c r="A667" s="411"/>
      <c r="C667" s="413"/>
      <c r="H667" s="411"/>
    </row>
    <row r="668" spans="1:8" ht="15.75" customHeight="1">
      <c r="A668" s="411"/>
      <c r="C668" s="413"/>
      <c r="H668" s="411"/>
    </row>
    <row r="669" spans="1:8" ht="15.75" customHeight="1">
      <c r="A669" s="411"/>
      <c r="C669" s="413"/>
      <c r="H669" s="411"/>
    </row>
    <row r="670" spans="1:8" ht="15.75" customHeight="1">
      <c r="A670" s="411"/>
      <c r="C670" s="413"/>
      <c r="H670" s="411"/>
    </row>
    <row r="671" spans="1:8" ht="15.75" customHeight="1">
      <c r="A671" s="411"/>
      <c r="C671" s="413"/>
      <c r="H671" s="411"/>
    </row>
    <row r="672" spans="1:8" ht="15.75" customHeight="1">
      <c r="A672" s="411"/>
      <c r="C672" s="413"/>
      <c r="H672" s="411"/>
    </row>
    <row r="673" spans="1:8" ht="15.75" customHeight="1">
      <c r="A673" s="411"/>
      <c r="C673" s="413"/>
      <c r="H673" s="411"/>
    </row>
    <row r="674" spans="1:8" ht="15.75" customHeight="1">
      <c r="A674" s="411"/>
      <c r="C674" s="413"/>
      <c r="H674" s="411"/>
    </row>
    <row r="675" spans="1:8" ht="15.75" customHeight="1">
      <c r="A675" s="411"/>
      <c r="C675" s="413"/>
      <c r="H675" s="411"/>
    </row>
    <row r="676" spans="1:8" ht="15.75" customHeight="1">
      <c r="A676" s="411"/>
      <c r="C676" s="413"/>
      <c r="H676" s="411"/>
    </row>
    <row r="677" spans="1:8" ht="15.75" customHeight="1">
      <c r="A677" s="411"/>
      <c r="C677" s="413"/>
      <c r="H677" s="411"/>
    </row>
    <row r="678" spans="1:8" ht="15.75" customHeight="1">
      <c r="A678" s="411"/>
      <c r="C678" s="413"/>
      <c r="H678" s="411"/>
    </row>
    <row r="679" spans="1:8" ht="15.75" customHeight="1">
      <c r="A679" s="411"/>
      <c r="C679" s="413"/>
      <c r="H679" s="411"/>
    </row>
    <row r="680" spans="1:8" ht="15.75" customHeight="1">
      <c r="A680" s="411"/>
      <c r="C680" s="413"/>
      <c r="H680" s="411"/>
    </row>
    <row r="681" spans="1:8" ht="15.75" customHeight="1">
      <c r="A681" s="411"/>
      <c r="C681" s="413"/>
      <c r="H681" s="411"/>
    </row>
    <row r="682" spans="1:8" ht="15.75" customHeight="1">
      <c r="A682" s="411"/>
      <c r="C682" s="413"/>
      <c r="H682" s="411"/>
    </row>
    <row r="683" spans="1:8" ht="15.75" customHeight="1">
      <c r="A683" s="411"/>
      <c r="C683" s="413"/>
      <c r="H683" s="411"/>
    </row>
    <row r="684" spans="1:8" ht="15.75" customHeight="1">
      <c r="A684" s="411"/>
      <c r="C684" s="413"/>
      <c r="H684" s="411"/>
    </row>
    <row r="685" spans="1:8" ht="15.75" customHeight="1">
      <c r="A685" s="411"/>
      <c r="C685" s="413"/>
      <c r="H685" s="411"/>
    </row>
    <row r="686" spans="1:8" ht="15.75" customHeight="1">
      <c r="A686" s="411"/>
      <c r="C686" s="413"/>
      <c r="H686" s="411"/>
    </row>
    <row r="687" spans="1:8" ht="15.75" customHeight="1">
      <c r="A687" s="411"/>
      <c r="C687" s="413"/>
      <c r="H687" s="411"/>
    </row>
    <row r="688" spans="1:8" ht="15.75" customHeight="1">
      <c r="A688" s="411"/>
      <c r="C688" s="413"/>
      <c r="H688" s="411"/>
    </row>
    <row r="689" spans="1:8" ht="15.75" customHeight="1">
      <c r="A689" s="411"/>
      <c r="C689" s="413"/>
      <c r="H689" s="411"/>
    </row>
    <row r="690" spans="1:8" ht="15.75" customHeight="1">
      <c r="A690" s="411"/>
      <c r="C690" s="413"/>
      <c r="H690" s="411"/>
    </row>
    <row r="691" spans="1:8" ht="15.75" customHeight="1">
      <c r="A691" s="411"/>
      <c r="C691" s="413"/>
      <c r="H691" s="411"/>
    </row>
    <row r="692" spans="1:8" ht="15.75" customHeight="1">
      <c r="A692" s="411"/>
      <c r="C692" s="413"/>
      <c r="H692" s="411"/>
    </row>
    <row r="693" spans="1:8" ht="15.75" customHeight="1">
      <c r="A693" s="411"/>
      <c r="C693" s="413"/>
      <c r="H693" s="411"/>
    </row>
    <row r="694" spans="1:8" ht="15.75" customHeight="1">
      <c r="A694" s="411"/>
      <c r="C694" s="413"/>
      <c r="H694" s="411"/>
    </row>
    <row r="695" spans="1:8" ht="15.75" customHeight="1">
      <c r="A695" s="411"/>
      <c r="C695" s="413"/>
      <c r="H695" s="411"/>
    </row>
    <row r="696" spans="1:8" ht="15.75" customHeight="1">
      <c r="A696" s="411"/>
      <c r="C696" s="413"/>
      <c r="H696" s="411"/>
    </row>
    <row r="697" spans="1:8" ht="15.75" customHeight="1">
      <c r="A697" s="411"/>
      <c r="C697" s="413"/>
      <c r="H697" s="411"/>
    </row>
    <row r="698" spans="1:8" ht="15.75" customHeight="1">
      <c r="A698" s="411"/>
      <c r="C698" s="413"/>
      <c r="H698" s="411"/>
    </row>
    <row r="699" spans="1:8" ht="15.75" customHeight="1">
      <c r="A699" s="411"/>
      <c r="C699" s="413"/>
      <c r="H699" s="411"/>
    </row>
    <row r="700" spans="1:8" ht="15.75" customHeight="1">
      <c r="A700" s="411"/>
      <c r="C700" s="413"/>
      <c r="H700" s="411"/>
    </row>
    <row r="701" spans="1:8" ht="15.75" customHeight="1">
      <c r="A701" s="411"/>
      <c r="C701" s="413"/>
      <c r="H701" s="411"/>
    </row>
    <row r="702" spans="1:8" ht="15.75" customHeight="1">
      <c r="A702" s="411"/>
      <c r="C702" s="413"/>
      <c r="H702" s="411"/>
    </row>
    <row r="703" spans="1:8" ht="15.75" customHeight="1">
      <c r="A703" s="411"/>
      <c r="C703" s="413"/>
      <c r="H703" s="411"/>
    </row>
    <row r="704" spans="1:8" ht="15.75" customHeight="1">
      <c r="A704" s="411"/>
      <c r="C704" s="413"/>
      <c r="H704" s="411"/>
    </row>
    <row r="705" spans="1:8" ht="15.75" customHeight="1">
      <c r="A705" s="411"/>
      <c r="C705" s="413"/>
      <c r="H705" s="411"/>
    </row>
    <row r="706" spans="1:8" ht="15.75" customHeight="1">
      <c r="A706" s="411"/>
      <c r="C706" s="413"/>
      <c r="H706" s="411"/>
    </row>
    <row r="707" spans="1:8" ht="15.75" customHeight="1">
      <c r="A707" s="411"/>
      <c r="C707" s="413"/>
      <c r="H707" s="411"/>
    </row>
    <row r="708" spans="1:8" ht="15.75" customHeight="1">
      <c r="A708" s="411"/>
      <c r="C708" s="413"/>
      <c r="H708" s="411"/>
    </row>
    <row r="709" spans="1:8" ht="15.75" customHeight="1">
      <c r="A709" s="411"/>
      <c r="C709" s="413"/>
      <c r="H709" s="411"/>
    </row>
    <row r="710" spans="1:8" ht="15.75" customHeight="1">
      <c r="A710" s="411"/>
      <c r="C710" s="413"/>
      <c r="H710" s="411"/>
    </row>
    <row r="711" spans="1:8" ht="15.75" customHeight="1">
      <c r="A711" s="411"/>
      <c r="C711" s="413"/>
      <c r="H711" s="411"/>
    </row>
    <row r="712" spans="1:8" ht="15.75" customHeight="1">
      <c r="A712" s="411"/>
      <c r="C712" s="413"/>
      <c r="H712" s="411"/>
    </row>
    <row r="713" spans="1:8" ht="15.75" customHeight="1">
      <c r="A713" s="411"/>
      <c r="C713" s="413"/>
      <c r="H713" s="411"/>
    </row>
    <row r="714" spans="1:8" ht="15.75" customHeight="1">
      <c r="A714" s="411"/>
      <c r="C714" s="413"/>
      <c r="H714" s="411"/>
    </row>
    <row r="715" spans="1:8" ht="15.75" customHeight="1">
      <c r="A715" s="411"/>
      <c r="C715" s="413"/>
      <c r="H715" s="411"/>
    </row>
    <row r="716" spans="1:8" ht="15.75" customHeight="1">
      <c r="A716" s="411"/>
      <c r="C716" s="413"/>
      <c r="H716" s="411"/>
    </row>
    <row r="717" spans="1:8" ht="15.75" customHeight="1">
      <c r="A717" s="411"/>
      <c r="C717" s="413"/>
      <c r="H717" s="411"/>
    </row>
    <row r="718" spans="1:8" ht="15.75" customHeight="1">
      <c r="A718" s="411"/>
      <c r="C718" s="413"/>
      <c r="H718" s="411"/>
    </row>
    <row r="719" spans="1:8" ht="15.75" customHeight="1">
      <c r="A719" s="411"/>
      <c r="C719" s="413"/>
      <c r="H719" s="411"/>
    </row>
    <row r="720" spans="1:8" ht="15.75" customHeight="1">
      <c r="A720" s="411"/>
      <c r="C720" s="413"/>
      <c r="H720" s="411"/>
    </row>
    <row r="721" spans="1:8" ht="15.75" customHeight="1">
      <c r="A721" s="411"/>
      <c r="C721" s="413"/>
      <c r="H721" s="411"/>
    </row>
    <row r="722" spans="1:8" ht="15.75" customHeight="1">
      <c r="A722" s="411"/>
      <c r="C722" s="413"/>
      <c r="H722" s="411"/>
    </row>
    <row r="723" spans="1:8" ht="15.75" customHeight="1">
      <c r="A723" s="411"/>
      <c r="C723" s="413"/>
      <c r="H723" s="411"/>
    </row>
    <row r="724" spans="1:8" ht="15.75" customHeight="1">
      <c r="A724" s="411"/>
      <c r="C724" s="413"/>
      <c r="H724" s="411"/>
    </row>
    <row r="725" spans="1:8" ht="15.75" customHeight="1">
      <c r="A725" s="411"/>
      <c r="C725" s="413"/>
      <c r="H725" s="411"/>
    </row>
    <row r="726" spans="1:8" ht="15.75" customHeight="1">
      <c r="A726" s="411"/>
      <c r="C726" s="413"/>
      <c r="H726" s="411"/>
    </row>
    <row r="727" spans="1:8" ht="15.75" customHeight="1">
      <c r="A727" s="411"/>
      <c r="C727" s="413"/>
      <c r="H727" s="411"/>
    </row>
    <row r="728" spans="1:8" ht="15.75" customHeight="1">
      <c r="A728" s="411"/>
      <c r="C728" s="413"/>
      <c r="H728" s="411"/>
    </row>
    <row r="729" spans="1:8" ht="15.75" customHeight="1">
      <c r="A729" s="411"/>
      <c r="C729" s="413"/>
      <c r="H729" s="411"/>
    </row>
    <row r="730" spans="1:8" ht="15.75" customHeight="1">
      <c r="A730" s="411"/>
      <c r="C730" s="413"/>
      <c r="H730" s="411"/>
    </row>
    <row r="731" spans="1:8" ht="15.75" customHeight="1">
      <c r="A731" s="411"/>
      <c r="C731" s="413"/>
      <c r="H731" s="411"/>
    </row>
    <row r="732" spans="1:8" ht="15.75" customHeight="1">
      <c r="A732" s="411"/>
      <c r="C732" s="413"/>
      <c r="H732" s="411"/>
    </row>
    <row r="733" spans="1:8" ht="15.75" customHeight="1">
      <c r="A733" s="411"/>
      <c r="C733" s="413"/>
      <c r="H733" s="411"/>
    </row>
    <row r="734" spans="1:8" ht="15.75" customHeight="1">
      <c r="A734" s="411"/>
      <c r="C734" s="413"/>
      <c r="H734" s="411"/>
    </row>
    <row r="735" spans="1:8" ht="15.75" customHeight="1">
      <c r="A735" s="411"/>
      <c r="C735" s="413"/>
      <c r="H735" s="411"/>
    </row>
    <row r="736" spans="1:8" ht="15.75" customHeight="1">
      <c r="A736" s="411"/>
      <c r="C736" s="413"/>
      <c r="H736" s="411"/>
    </row>
    <row r="737" spans="1:8" ht="15.75" customHeight="1">
      <c r="A737" s="411"/>
      <c r="C737" s="413"/>
      <c r="H737" s="411"/>
    </row>
    <row r="738" spans="1:8" ht="15.75" customHeight="1">
      <c r="A738" s="411"/>
      <c r="C738" s="413"/>
      <c r="H738" s="411"/>
    </row>
    <row r="739" spans="1:8" ht="15.75" customHeight="1">
      <c r="A739" s="411"/>
      <c r="C739" s="413"/>
      <c r="H739" s="411"/>
    </row>
    <row r="740" spans="1:8" ht="15.75" customHeight="1">
      <c r="A740" s="411"/>
      <c r="C740" s="413"/>
      <c r="H740" s="411"/>
    </row>
    <row r="741" spans="1:8" ht="15.75" customHeight="1">
      <c r="A741" s="411"/>
      <c r="C741" s="413"/>
      <c r="H741" s="411"/>
    </row>
    <row r="742" spans="1:8" ht="15.75" customHeight="1">
      <c r="A742" s="411"/>
      <c r="C742" s="413"/>
      <c r="H742" s="411"/>
    </row>
    <row r="743" spans="1:8" ht="15.75" customHeight="1">
      <c r="A743" s="411"/>
      <c r="C743" s="413"/>
      <c r="H743" s="411"/>
    </row>
    <row r="744" spans="1:8" ht="15.75" customHeight="1">
      <c r="A744" s="411"/>
      <c r="C744" s="413"/>
      <c r="H744" s="411"/>
    </row>
    <row r="745" spans="1:8" ht="15.75" customHeight="1">
      <c r="A745" s="411"/>
      <c r="C745" s="413"/>
      <c r="H745" s="411"/>
    </row>
    <row r="746" spans="1:8" ht="15.75" customHeight="1">
      <c r="A746" s="411"/>
      <c r="C746" s="413"/>
      <c r="H746" s="411"/>
    </row>
    <row r="747" spans="1:8" ht="15.75" customHeight="1">
      <c r="A747" s="411"/>
      <c r="C747" s="413"/>
      <c r="H747" s="411"/>
    </row>
    <row r="748" spans="1:8" ht="15.75" customHeight="1">
      <c r="A748" s="411"/>
      <c r="C748" s="413"/>
      <c r="H748" s="411"/>
    </row>
    <row r="749" spans="1:8" ht="15.75" customHeight="1">
      <c r="A749" s="411"/>
      <c r="C749" s="413"/>
      <c r="H749" s="411"/>
    </row>
    <row r="750" spans="1:8" ht="15.75" customHeight="1">
      <c r="A750" s="411"/>
      <c r="C750" s="413"/>
      <c r="H750" s="411"/>
    </row>
    <row r="751" spans="1:8" ht="15.75" customHeight="1">
      <c r="A751" s="411"/>
      <c r="C751" s="413"/>
      <c r="H751" s="411"/>
    </row>
    <row r="752" spans="1:8" ht="15.75" customHeight="1">
      <c r="A752" s="411"/>
      <c r="C752" s="413"/>
      <c r="H752" s="411"/>
    </row>
    <row r="753" spans="1:8" ht="15.75" customHeight="1">
      <c r="A753" s="411"/>
      <c r="C753" s="413"/>
      <c r="H753" s="411"/>
    </row>
    <row r="754" spans="1:8" ht="15.75" customHeight="1">
      <c r="A754" s="411"/>
      <c r="C754" s="413"/>
      <c r="H754" s="411"/>
    </row>
    <row r="755" spans="1:8" ht="15.75" customHeight="1">
      <c r="A755" s="411"/>
      <c r="C755" s="413"/>
      <c r="H755" s="411"/>
    </row>
    <row r="756" spans="1:8" ht="15.75" customHeight="1">
      <c r="A756" s="411"/>
      <c r="C756" s="413"/>
      <c r="H756" s="411"/>
    </row>
    <row r="757" spans="1:8" ht="15.75" customHeight="1">
      <c r="A757" s="411"/>
      <c r="C757" s="413"/>
      <c r="H757" s="411"/>
    </row>
    <row r="758" spans="1:8" ht="15.75" customHeight="1">
      <c r="A758" s="411"/>
      <c r="C758" s="413"/>
      <c r="H758" s="411"/>
    </row>
    <row r="759" spans="1:8" ht="15.75" customHeight="1">
      <c r="A759" s="411"/>
      <c r="C759" s="413"/>
      <c r="H759" s="411"/>
    </row>
    <row r="760" spans="1:8" ht="15.75" customHeight="1">
      <c r="A760" s="411"/>
      <c r="C760" s="413"/>
      <c r="H760" s="411"/>
    </row>
    <row r="761" spans="1:8" ht="15.75" customHeight="1">
      <c r="A761" s="411"/>
      <c r="C761" s="413"/>
      <c r="H761" s="411"/>
    </row>
    <row r="762" spans="1:8" ht="15.75" customHeight="1">
      <c r="A762" s="411"/>
      <c r="C762" s="413"/>
      <c r="H762" s="411"/>
    </row>
    <row r="763" spans="1:8" ht="15.75" customHeight="1">
      <c r="A763" s="411"/>
      <c r="C763" s="413"/>
      <c r="H763" s="411"/>
    </row>
    <row r="764" spans="1:8" ht="15.75" customHeight="1">
      <c r="A764" s="411"/>
      <c r="C764" s="413"/>
      <c r="H764" s="411"/>
    </row>
    <row r="765" spans="1:8" ht="15.75" customHeight="1">
      <c r="A765" s="411"/>
      <c r="C765" s="413"/>
      <c r="H765" s="411"/>
    </row>
    <row r="766" spans="1:8" ht="15.75" customHeight="1">
      <c r="A766" s="411"/>
      <c r="C766" s="413"/>
      <c r="H766" s="411"/>
    </row>
    <row r="767" spans="1:8" ht="15.75" customHeight="1">
      <c r="A767" s="411"/>
      <c r="C767" s="413"/>
      <c r="H767" s="411"/>
    </row>
    <row r="768" spans="1:8" ht="15.75" customHeight="1">
      <c r="A768" s="411"/>
      <c r="C768" s="413"/>
      <c r="H768" s="411"/>
    </row>
    <row r="769" spans="1:8" ht="15.75" customHeight="1">
      <c r="A769" s="411"/>
      <c r="C769" s="413"/>
      <c r="H769" s="411"/>
    </row>
    <row r="770" spans="1:8" ht="15.75" customHeight="1">
      <c r="A770" s="411"/>
      <c r="C770" s="413"/>
      <c r="H770" s="411"/>
    </row>
    <row r="771" spans="1:8" ht="15.75" customHeight="1">
      <c r="A771" s="411"/>
      <c r="C771" s="413"/>
      <c r="H771" s="411"/>
    </row>
    <row r="772" spans="1:8" ht="15.75" customHeight="1">
      <c r="A772" s="411"/>
      <c r="C772" s="413"/>
      <c r="H772" s="411"/>
    </row>
    <row r="773" spans="1:8" ht="15.75" customHeight="1">
      <c r="A773" s="411"/>
      <c r="C773" s="413"/>
      <c r="H773" s="411"/>
    </row>
    <row r="774" spans="1:8" ht="15.75" customHeight="1">
      <c r="A774" s="411"/>
      <c r="C774" s="413"/>
      <c r="H774" s="411"/>
    </row>
    <row r="775" spans="1:8" ht="15.75" customHeight="1">
      <c r="A775" s="411"/>
      <c r="C775" s="413"/>
      <c r="H775" s="411"/>
    </row>
    <row r="776" spans="1:8" ht="15.75" customHeight="1">
      <c r="A776" s="411"/>
      <c r="C776" s="413"/>
      <c r="H776" s="411"/>
    </row>
    <row r="777" spans="1:8" ht="15.75" customHeight="1">
      <c r="A777" s="411"/>
      <c r="C777" s="413"/>
      <c r="H777" s="411"/>
    </row>
    <row r="778" spans="1:8" ht="15.75" customHeight="1">
      <c r="A778" s="411"/>
      <c r="C778" s="413"/>
      <c r="H778" s="411"/>
    </row>
    <row r="779" spans="1:8" ht="15.75" customHeight="1">
      <c r="A779" s="411"/>
      <c r="C779" s="413"/>
      <c r="H779" s="411"/>
    </row>
    <row r="780" spans="1:8" ht="15.75" customHeight="1">
      <c r="A780" s="411"/>
      <c r="C780" s="413"/>
      <c r="H780" s="411"/>
    </row>
    <row r="781" spans="1:8" ht="15.75" customHeight="1">
      <c r="A781" s="411"/>
      <c r="C781" s="413"/>
      <c r="H781" s="411"/>
    </row>
    <row r="782" spans="1:8" ht="15.75" customHeight="1">
      <c r="A782" s="411"/>
      <c r="C782" s="413"/>
      <c r="H782" s="411"/>
    </row>
    <row r="783" spans="1:8" ht="15.75" customHeight="1">
      <c r="A783" s="411"/>
      <c r="C783" s="413"/>
      <c r="H783" s="411"/>
    </row>
    <row r="784" spans="1:8" ht="15.75" customHeight="1">
      <c r="A784" s="411"/>
      <c r="C784" s="413"/>
      <c r="H784" s="411"/>
    </row>
    <row r="785" spans="1:8" ht="15.75" customHeight="1">
      <c r="A785" s="411"/>
      <c r="C785" s="413"/>
      <c r="H785" s="411"/>
    </row>
    <row r="786" spans="1:8" ht="15.75" customHeight="1">
      <c r="A786" s="411"/>
      <c r="C786" s="413"/>
      <c r="H786" s="411"/>
    </row>
    <row r="787" spans="1:8" ht="15.75" customHeight="1">
      <c r="A787" s="411"/>
      <c r="C787" s="413"/>
      <c r="H787" s="411"/>
    </row>
    <row r="788" spans="1:8" ht="15.75" customHeight="1">
      <c r="A788" s="411"/>
      <c r="C788" s="413"/>
      <c r="H788" s="411"/>
    </row>
    <row r="789" spans="1:8" ht="15.75" customHeight="1">
      <c r="A789" s="411"/>
      <c r="C789" s="413"/>
      <c r="H789" s="411"/>
    </row>
    <row r="790" spans="1:8" ht="15.75" customHeight="1">
      <c r="A790" s="411"/>
      <c r="C790" s="413"/>
      <c r="H790" s="411"/>
    </row>
    <row r="791" spans="1:8" ht="15.75" customHeight="1">
      <c r="A791" s="411"/>
      <c r="C791" s="413"/>
      <c r="H791" s="411"/>
    </row>
    <row r="792" spans="1:8" ht="15.75" customHeight="1">
      <c r="A792" s="411"/>
      <c r="C792" s="413"/>
      <c r="H792" s="411"/>
    </row>
    <row r="793" spans="1:8" ht="15.75" customHeight="1">
      <c r="A793" s="411"/>
      <c r="C793" s="413"/>
      <c r="H793" s="411"/>
    </row>
    <row r="794" spans="1:8" ht="15.75" customHeight="1">
      <c r="A794" s="411"/>
      <c r="C794" s="413"/>
      <c r="H794" s="411"/>
    </row>
    <row r="795" spans="1:8" ht="15.75" customHeight="1">
      <c r="A795" s="411"/>
      <c r="C795" s="413"/>
      <c r="H795" s="411"/>
    </row>
    <row r="796" spans="1:8" ht="15.75" customHeight="1">
      <c r="A796" s="411"/>
      <c r="C796" s="413"/>
      <c r="H796" s="411"/>
    </row>
    <row r="797" spans="1:8" ht="15.75" customHeight="1">
      <c r="A797" s="411"/>
      <c r="C797" s="413"/>
      <c r="H797" s="411"/>
    </row>
    <row r="798" spans="1:8" ht="15.75" customHeight="1">
      <c r="A798" s="411"/>
      <c r="C798" s="413"/>
      <c r="H798" s="411"/>
    </row>
    <row r="799" spans="1:8" ht="15.75" customHeight="1">
      <c r="A799" s="411"/>
      <c r="C799" s="413"/>
      <c r="H799" s="411"/>
    </row>
    <row r="800" spans="1:8" ht="15.75" customHeight="1">
      <c r="A800" s="411"/>
      <c r="C800" s="413"/>
      <c r="H800" s="411"/>
    </row>
    <row r="801" spans="1:8" ht="15.75" customHeight="1">
      <c r="A801" s="411"/>
      <c r="C801" s="413"/>
      <c r="H801" s="411"/>
    </row>
    <row r="802" spans="1:8" ht="15.75" customHeight="1">
      <c r="A802" s="411"/>
      <c r="C802" s="413"/>
      <c r="H802" s="411"/>
    </row>
    <row r="803" spans="1:8" ht="15.75" customHeight="1">
      <c r="A803" s="411"/>
      <c r="C803" s="413"/>
      <c r="H803" s="411"/>
    </row>
    <row r="804" spans="1:8" ht="15.75" customHeight="1">
      <c r="A804" s="411"/>
      <c r="C804" s="413"/>
      <c r="H804" s="411"/>
    </row>
    <row r="805" spans="1:8" ht="15.75" customHeight="1">
      <c r="A805" s="411"/>
      <c r="C805" s="413"/>
      <c r="H805" s="411"/>
    </row>
    <row r="806" spans="1:8" ht="15.75" customHeight="1">
      <c r="A806" s="411"/>
      <c r="C806" s="413"/>
      <c r="H806" s="411"/>
    </row>
    <row r="807" spans="1:8" ht="15.75" customHeight="1">
      <c r="A807" s="411"/>
      <c r="C807" s="413"/>
      <c r="H807" s="411"/>
    </row>
    <row r="808" spans="1:8" ht="15.75" customHeight="1">
      <c r="A808" s="411"/>
      <c r="C808" s="413"/>
      <c r="H808" s="411"/>
    </row>
    <row r="809" spans="1:8" ht="15.75" customHeight="1">
      <c r="A809" s="411"/>
      <c r="C809" s="413"/>
      <c r="H809" s="411"/>
    </row>
    <row r="810" spans="1:8" ht="15.75" customHeight="1">
      <c r="A810" s="411"/>
      <c r="C810" s="413"/>
      <c r="H810" s="411"/>
    </row>
    <row r="811" spans="1:8" ht="15.75" customHeight="1">
      <c r="A811" s="411"/>
      <c r="C811" s="413"/>
      <c r="H811" s="411"/>
    </row>
    <row r="812" spans="1:8" ht="15.75" customHeight="1">
      <c r="A812" s="411"/>
      <c r="C812" s="413"/>
      <c r="H812" s="411"/>
    </row>
    <row r="813" spans="1:8" ht="15.75" customHeight="1">
      <c r="A813" s="411"/>
      <c r="C813" s="413"/>
      <c r="H813" s="411"/>
    </row>
    <row r="814" spans="1:8" ht="15.75" customHeight="1">
      <c r="A814" s="411"/>
      <c r="C814" s="413"/>
      <c r="H814" s="411"/>
    </row>
    <row r="815" spans="1:8" ht="15.75" customHeight="1">
      <c r="A815" s="411"/>
      <c r="C815" s="413"/>
      <c r="H815" s="411"/>
    </row>
    <row r="816" spans="1:8" ht="15.75" customHeight="1">
      <c r="A816" s="411"/>
      <c r="C816" s="413"/>
      <c r="H816" s="411"/>
    </row>
    <row r="817" spans="1:8" ht="15.75" customHeight="1">
      <c r="A817" s="411"/>
      <c r="C817" s="413"/>
      <c r="H817" s="411"/>
    </row>
    <row r="818" spans="1:8" ht="15.75" customHeight="1">
      <c r="A818" s="411"/>
      <c r="C818" s="413"/>
      <c r="H818" s="411"/>
    </row>
    <row r="819" spans="1:8" ht="15.75" customHeight="1">
      <c r="A819" s="411"/>
      <c r="C819" s="413"/>
      <c r="H819" s="411"/>
    </row>
    <row r="820" spans="1:8" ht="15.75" customHeight="1">
      <c r="A820" s="411"/>
      <c r="C820" s="413"/>
      <c r="H820" s="411"/>
    </row>
    <row r="821" spans="1:8" ht="15.75" customHeight="1">
      <c r="A821" s="411"/>
      <c r="C821" s="413"/>
      <c r="H821" s="411"/>
    </row>
    <row r="822" spans="1:8" ht="15.75" customHeight="1">
      <c r="A822" s="411"/>
      <c r="C822" s="413"/>
      <c r="H822" s="411"/>
    </row>
    <row r="823" spans="1:8" ht="15.75" customHeight="1">
      <c r="A823" s="411"/>
      <c r="C823" s="413"/>
      <c r="H823" s="411"/>
    </row>
    <row r="824" spans="1:8" ht="15.75" customHeight="1">
      <c r="A824" s="411"/>
      <c r="C824" s="413"/>
      <c r="H824" s="411"/>
    </row>
    <row r="825" spans="1:8" ht="15.75" customHeight="1">
      <c r="A825" s="411"/>
      <c r="C825" s="413"/>
      <c r="H825" s="411"/>
    </row>
    <row r="826" spans="1:8" ht="15.75" customHeight="1">
      <c r="A826" s="411"/>
      <c r="C826" s="413"/>
      <c r="H826" s="411"/>
    </row>
    <row r="827" spans="1:8" ht="15.75" customHeight="1">
      <c r="A827" s="411"/>
      <c r="C827" s="413"/>
      <c r="H827" s="411"/>
    </row>
    <row r="828" spans="1:8" ht="15.75" customHeight="1">
      <c r="A828" s="411"/>
      <c r="C828" s="413"/>
      <c r="H828" s="411"/>
    </row>
    <row r="829" spans="1:8" ht="15.75" customHeight="1">
      <c r="A829" s="411"/>
      <c r="C829" s="413"/>
      <c r="H829" s="411"/>
    </row>
    <row r="830" spans="1:8" ht="15.75" customHeight="1">
      <c r="A830" s="411"/>
      <c r="C830" s="413"/>
      <c r="H830" s="411"/>
    </row>
    <row r="831" spans="1:8" ht="15.75" customHeight="1">
      <c r="A831" s="411"/>
      <c r="C831" s="413"/>
      <c r="H831" s="411"/>
    </row>
    <row r="832" spans="1:8" ht="15.75" customHeight="1">
      <c r="A832" s="411"/>
      <c r="C832" s="413"/>
      <c r="H832" s="411"/>
    </row>
    <row r="833" spans="1:8" ht="15.75" customHeight="1">
      <c r="A833" s="411"/>
      <c r="C833" s="413"/>
      <c r="H833" s="411"/>
    </row>
    <row r="834" spans="1:8" ht="15.75" customHeight="1">
      <c r="A834" s="411"/>
      <c r="C834" s="413"/>
      <c r="H834" s="411"/>
    </row>
    <row r="835" spans="1:8" ht="15.75" customHeight="1">
      <c r="A835" s="411"/>
      <c r="C835" s="413"/>
      <c r="H835" s="411"/>
    </row>
    <row r="836" spans="1:8" ht="15.75" customHeight="1">
      <c r="A836" s="411"/>
      <c r="C836" s="413"/>
      <c r="H836" s="411"/>
    </row>
    <row r="837" spans="1:8" ht="15.75" customHeight="1">
      <c r="A837" s="411"/>
      <c r="C837" s="413"/>
      <c r="H837" s="411"/>
    </row>
    <row r="838" spans="1:8" ht="15.75" customHeight="1">
      <c r="A838" s="411"/>
      <c r="C838" s="413"/>
      <c r="H838" s="411"/>
    </row>
    <row r="839" spans="1:8" ht="15.75" customHeight="1">
      <c r="A839" s="411"/>
      <c r="C839" s="413"/>
      <c r="H839" s="411"/>
    </row>
    <row r="840" spans="1:8" ht="15.75" customHeight="1">
      <c r="A840" s="411"/>
      <c r="C840" s="413"/>
      <c r="H840" s="411"/>
    </row>
    <row r="841" spans="1:8" ht="15.75" customHeight="1">
      <c r="A841" s="411"/>
      <c r="C841" s="413"/>
      <c r="H841" s="411"/>
    </row>
    <row r="842" spans="1:8" ht="15.75" customHeight="1">
      <c r="A842" s="411"/>
      <c r="C842" s="413"/>
      <c r="H842" s="411"/>
    </row>
    <row r="843" spans="1:8" ht="15.75" customHeight="1">
      <c r="A843" s="411"/>
      <c r="C843" s="413"/>
      <c r="H843" s="411"/>
    </row>
    <row r="844" spans="1:8" ht="15.75" customHeight="1">
      <c r="A844" s="411"/>
      <c r="C844" s="413"/>
      <c r="H844" s="411"/>
    </row>
    <row r="845" spans="1:8" ht="15.75" customHeight="1">
      <c r="A845" s="411"/>
      <c r="C845" s="413"/>
      <c r="H845" s="411"/>
    </row>
    <row r="846" spans="1:8" ht="15.75" customHeight="1">
      <c r="A846" s="411"/>
      <c r="C846" s="413"/>
      <c r="H846" s="411"/>
    </row>
    <row r="847" spans="1:8" ht="15.75" customHeight="1">
      <c r="A847" s="411"/>
      <c r="C847" s="413"/>
      <c r="H847" s="411"/>
    </row>
    <row r="848" spans="1:8" ht="15.75" customHeight="1">
      <c r="A848" s="411"/>
      <c r="C848" s="413"/>
      <c r="H848" s="411"/>
    </row>
    <row r="849" spans="1:8" ht="15.75" customHeight="1">
      <c r="A849" s="411"/>
      <c r="C849" s="413"/>
      <c r="H849" s="411"/>
    </row>
    <row r="850" spans="1:8" ht="15.75" customHeight="1">
      <c r="A850" s="411"/>
      <c r="C850" s="413"/>
      <c r="H850" s="411"/>
    </row>
    <row r="851" spans="1:8" ht="15.75" customHeight="1">
      <c r="A851" s="411"/>
      <c r="C851" s="413"/>
      <c r="H851" s="411"/>
    </row>
    <row r="852" spans="1:8" ht="15.75" customHeight="1">
      <c r="A852" s="411"/>
      <c r="C852" s="413"/>
      <c r="H852" s="411"/>
    </row>
    <row r="853" spans="1:8" ht="15.75" customHeight="1">
      <c r="A853" s="411"/>
      <c r="C853" s="413"/>
      <c r="H853" s="411"/>
    </row>
    <row r="854" spans="1:8" ht="15.75" customHeight="1">
      <c r="A854" s="411"/>
      <c r="C854" s="413"/>
      <c r="H854" s="411"/>
    </row>
    <row r="855" spans="1:8" ht="15.75" customHeight="1">
      <c r="A855" s="411"/>
      <c r="C855" s="413"/>
      <c r="H855" s="411"/>
    </row>
    <row r="856" spans="1:8" ht="15.75" customHeight="1">
      <c r="A856" s="411"/>
      <c r="C856" s="413"/>
      <c r="H856" s="411"/>
    </row>
    <row r="857" spans="1:8" ht="15.75" customHeight="1">
      <c r="A857" s="411"/>
      <c r="C857" s="413"/>
      <c r="H857" s="411"/>
    </row>
    <row r="858" spans="1:8" ht="15.75" customHeight="1">
      <c r="A858" s="411"/>
      <c r="C858" s="413"/>
      <c r="H858" s="411"/>
    </row>
    <row r="859" spans="1:8" ht="15.75" customHeight="1">
      <c r="A859" s="411"/>
      <c r="C859" s="413"/>
      <c r="H859" s="411"/>
    </row>
    <row r="860" spans="1:8" ht="15.75" customHeight="1">
      <c r="A860" s="411"/>
      <c r="C860" s="413"/>
      <c r="H860" s="411"/>
    </row>
    <row r="861" spans="1:8" ht="15.75" customHeight="1">
      <c r="A861" s="411"/>
      <c r="C861" s="413"/>
      <c r="H861" s="411"/>
    </row>
    <row r="862" spans="1:8" ht="15.75" customHeight="1">
      <c r="A862" s="411"/>
      <c r="C862" s="413"/>
      <c r="H862" s="411"/>
    </row>
    <row r="863" spans="1:8" ht="15.75" customHeight="1">
      <c r="A863" s="411"/>
      <c r="C863" s="413"/>
      <c r="H863" s="411"/>
    </row>
    <row r="864" spans="1:8" ht="15.75" customHeight="1">
      <c r="A864" s="411"/>
      <c r="C864" s="413"/>
      <c r="H864" s="411"/>
    </row>
    <row r="865" spans="1:8" ht="15.75" customHeight="1">
      <c r="A865" s="411"/>
      <c r="C865" s="413"/>
      <c r="H865" s="411"/>
    </row>
    <row r="866" spans="1:8" ht="15.75" customHeight="1">
      <c r="A866" s="411"/>
      <c r="C866" s="413"/>
      <c r="H866" s="411"/>
    </row>
    <row r="867" spans="1:8" ht="15.75" customHeight="1">
      <c r="A867" s="411"/>
      <c r="C867" s="413"/>
      <c r="H867" s="411"/>
    </row>
    <row r="868" spans="1:8" ht="15.75" customHeight="1">
      <c r="A868" s="411"/>
      <c r="C868" s="413"/>
      <c r="H868" s="411"/>
    </row>
    <row r="869" spans="1:8" ht="15.75" customHeight="1">
      <c r="A869" s="411"/>
      <c r="C869" s="413"/>
      <c r="H869" s="411"/>
    </row>
    <row r="870" spans="1:8" ht="15.75" customHeight="1">
      <c r="A870" s="411"/>
      <c r="C870" s="413"/>
      <c r="H870" s="411"/>
    </row>
    <row r="871" spans="1:8" ht="15.75" customHeight="1">
      <c r="A871" s="411"/>
      <c r="C871" s="413"/>
      <c r="H871" s="411"/>
    </row>
    <row r="872" spans="1:8" ht="15.75" customHeight="1">
      <c r="A872" s="411"/>
      <c r="C872" s="413"/>
      <c r="H872" s="411"/>
    </row>
    <row r="873" spans="1:8" ht="15.75" customHeight="1">
      <c r="A873" s="411"/>
      <c r="C873" s="413"/>
      <c r="H873" s="411"/>
    </row>
    <row r="874" spans="1:8" ht="15.75" customHeight="1">
      <c r="A874" s="411"/>
      <c r="C874" s="413"/>
      <c r="H874" s="411"/>
    </row>
    <row r="875" spans="1:8" ht="15.75" customHeight="1">
      <c r="A875" s="411"/>
      <c r="C875" s="413"/>
      <c r="H875" s="411"/>
    </row>
    <row r="876" spans="1:8" ht="15.75" customHeight="1">
      <c r="A876" s="411"/>
      <c r="C876" s="413"/>
      <c r="H876" s="411"/>
    </row>
    <row r="877" spans="1:8" ht="15.75" customHeight="1">
      <c r="A877" s="411"/>
      <c r="C877" s="413"/>
      <c r="H877" s="411"/>
    </row>
    <row r="878" spans="1:8" ht="15.75" customHeight="1">
      <c r="A878" s="411"/>
      <c r="C878" s="413"/>
      <c r="H878" s="411"/>
    </row>
    <row r="879" spans="1:8" ht="15.75" customHeight="1">
      <c r="A879" s="411"/>
      <c r="C879" s="413"/>
      <c r="H879" s="411"/>
    </row>
    <row r="880" spans="1:8" ht="15.75" customHeight="1">
      <c r="A880" s="411"/>
      <c r="C880" s="413"/>
      <c r="H880" s="411"/>
    </row>
    <row r="881" spans="1:8" ht="15.75" customHeight="1">
      <c r="A881" s="411"/>
      <c r="C881" s="413"/>
      <c r="H881" s="411"/>
    </row>
    <row r="882" spans="1:8" ht="15.75" customHeight="1">
      <c r="A882" s="411"/>
      <c r="C882" s="413"/>
      <c r="H882" s="411"/>
    </row>
    <row r="883" spans="1:8" ht="15.75" customHeight="1">
      <c r="A883" s="411"/>
      <c r="C883" s="413"/>
      <c r="H883" s="411"/>
    </row>
    <row r="884" spans="1:8" ht="15.75" customHeight="1">
      <c r="A884" s="411"/>
      <c r="C884" s="413"/>
      <c r="H884" s="411"/>
    </row>
    <row r="885" spans="1:8" ht="15.75" customHeight="1">
      <c r="A885" s="411"/>
      <c r="C885" s="413"/>
      <c r="H885" s="411"/>
    </row>
    <row r="886" spans="1:8" ht="15.75" customHeight="1">
      <c r="A886" s="411"/>
      <c r="C886" s="413"/>
      <c r="H886" s="411"/>
    </row>
    <row r="887" spans="1:8" ht="15.75" customHeight="1">
      <c r="A887" s="411"/>
      <c r="C887" s="413"/>
      <c r="H887" s="411"/>
    </row>
    <row r="888" spans="1:8" ht="15.75" customHeight="1">
      <c r="A888" s="411"/>
      <c r="C888" s="413"/>
      <c r="H888" s="411"/>
    </row>
    <row r="889" spans="1:8" ht="15.75" customHeight="1">
      <c r="A889" s="411"/>
      <c r="C889" s="413"/>
      <c r="H889" s="411"/>
    </row>
    <row r="890" spans="1:8" ht="15.75" customHeight="1">
      <c r="A890" s="411"/>
      <c r="C890" s="413"/>
      <c r="H890" s="411"/>
    </row>
    <row r="891" spans="1:8" ht="15.75" customHeight="1">
      <c r="A891" s="411"/>
      <c r="C891" s="413"/>
      <c r="H891" s="411"/>
    </row>
    <row r="892" spans="1:8" ht="15.75" customHeight="1">
      <c r="A892" s="411"/>
      <c r="C892" s="413"/>
      <c r="H892" s="411"/>
    </row>
    <row r="893" spans="1:8" ht="15.75" customHeight="1">
      <c r="A893" s="411"/>
      <c r="C893" s="413"/>
      <c r="H893" s="411"/>
    </row>
    <row r="894" spans="1:8" ht="15.75" customHeight="1">
      <c r="A894" s="411"/>
      <c r="C894" s="413"/>
      <c r="H894" s="411"/>
    </row>
    <row r="895" spans="1:8" ht="15.75" customHeight="1">
      <c r="A895" s="411"/>
      <c r="C895" s="413"/>
      <c r="H895" s="411"/>
    </row>
    <row r="896" spans="1:8" ht="15.75" customHeight="1">
      <c r="A896" s="411"/>
      <c r="C896" s="413"/>
      <c r="H896" s="411"/>
    </row>
    <row r="897" spans="1:8" ht="15.75" customHeight="1">
      <c r="A897" s="411"/>
      <c r="C897" s="413"/>
      <c r="H897" s="411"/>
    </row>
    <row r="898" spans="1:8" ht="15.75" customHeight="1">
      <c r="A898" s="411"/>
      <c r="C898" s="413"/>
      <c r="H898" s="411"/>
    </row>
    <row r="899" spans="1:8" ht="15.75" customHeight="1">
      <c r="A899" s="411"/>
      <c r="C899" s="413"/>
      <c r="H899" s="411"/>
    </row>
    <row r="900" spans="1:8" ht="15.75" customHeight="1">
      <c r="A900" s="411"/>
      <c r="C900" s="413"/>
      <c r="H900" s="411"/>
    </row>
    <row r="901" spans="1:8" ht="15.75" customHeight="1">
      <c r="A901" s="411"/>
      <c r="C901" s="413"/>
      <c r="H901" s="411"/>
    </row>
    <row r="902" spans="1:8" ht="15.75" customHeight="1">
      <c r="A902" s="411"/>
      <c r="C902" s="413"/>
      <c r="H902" s="411"/>
    </row>
    <row r="903" spans="1:8" ht="15.75" customHeight="1">
      <c r="A903" s="411"/>
      <c r="C903" s="413"/>
      <c r="H903" s="411"/>
    </row>
    <row r="904" spans="1:8" ht="15.75" customHeight="1">
      <c r="A904" s="411"/>
      <c r="C904" s="413"/>
      <c r="H904" s="411"/>
    </row>
    <row r="905" spans="1:8" ht="15.75" customHeight="1">
      <c r="A905" s="411"/>
      <c r="C905" s="413"/>
      <c r="H905" s="411"/>
    </row>
    <row r="906" spans="1:8" ht="15.75" customHeight="1">
      <c r="A906" s="411"/>
      <c r="C906" s="413"/>
      <c r="H906" s="411"/>
    </row>
    <row r="907" spans="1:8" ht="15.75" customHeight="1">
      <c r="A907" s="411"/>
      <c r="C907" s="413"/>
      <c r="H907" s="411"/>
    </row>
    <row r="908" spans="1:8" ht="15.75" customHeight="1">
      <c r="A908" s="411"/>
      <c r="C908" s="413"/>
      <c r="H908" s="411"/>
    </row>
    <row r="909" spans="1:8" ht="15.75" customHeight="1">
      <c r="A909" s="411"/>
      <c r="C909" s="413"/>
      <c r="H909" s="411"/>
    </row>
    <row r="910" spans="1:8" ht="15.75" customHeight="1">
      <c r="A910" s="411"/>
      <c r="C910" s="413"/>
      <c r="H910" s="411"/>
    </row>
    <row r="911" spans="1:8" ht="15.75" customHeight="1">
      <c r="A911" s="411"/>
      <c r="C911" s="413"/>
      <c r="H911" s="411"/>
    </row>
    <row r="912" spans="1:8" ht="15.75" customHeight="1">
      <c r="A912" s="411"/>
      <c r="C912" s="413"/>
      <c r="H912" s="411"/>
    </row>
    <row r="913" spans="1:8" ht="15.75" customHeight="1">
      <c r="A913" s="411"/>
      <c r="C913" s="413"/>
      <c r="H913" s="411"/>
    </row>
    <row r="914" spans="1:8" ht="15.75" customHeight="1">
      <c r="A914" s="411"/>
      <c r="C914" s="413"/>
      <c r="H914" s="411"/>
    </row>
    <row r="915" spans="1:8" ht="15.75" customHeight="1">
      <c r="A915" s="411"/>
      <c r="C915" s="413"/>
      <c r="H915" s="411"/>
    </row>
    <row r="916" spans="1:8" ht="15.75" customHeight="1">
      <c r="A916" s="411"/>
      <c r="C916" s="413"/>
      <c r="H916" s="411"/>
    </row>
    <row r="917" spans="1:8" ht="15.75" customHeight="1">
      <c r="A917" s="411"/>
      <c r="C917" s="413"/>
      <c r="H917" s="411"/>
    </row>
    <row r="918" spans="1:8" ht="15.75" customHeight="1">
      <c r="A918" s="411"/>
      <c r="C918" s="413"/>
      <c r="H918" s="411"/>
    </row>
    <row r="919" spans="1:8" ht="15.75" customHeight="1">
      <c r="A919" s="411"/>
      <c r="C919" s="413"/>
      <c r="H919" s="411"/>
    </row>
    <row r="920" spans="1:8" ht="15.75" customHeight="1">
      <c r="A920" s="411"/>
      <c r="C920" s="413"/>
      <c r="H920" s="411"/>
    </row>
    <row r="921" spans="1:8" ht="15.75" customHeight="1">
      <c r="A921" s="411"/>
      <c r="C921" s="413"/>
      <c r="H921" s="411"/>
    </row>
    <row r="922" spans="1:8" ht="15.75" customHeight="1">
      <c r="A922" s="411"/>
      <c r="C922" s="413"/>
      <c r="H922" s="411"/>
    </row>
    <row r="923" spans="1:8" ht="15.75" customHeight="1">
      <c r="A923" s="411"/>
      <c r="C923" s="413"/>
      <c r="H923" s="411"/>
    </row>
    <row r="924" spans="1:8" ht="15.75" customHeight="1">
      <c r="A924" s="411"/>
      <c r="C924" s="413"/>
      <c r="H924" s="411"/>
    </row>
    <row r="925" spans="1:8" ht="15.75" customHeight="1">
      <c r="A925" s="411"/>
      <c r="C925" s="413"/>
      <c r="H925" s="411"/>
    </row>
    <row r="926" spans="1:8" ht="15.75" customHeight="1">
      <c r="A926" s="411"/>
      <c r="C926" s="413"/>
      <c r="H926" s="411"/>
    </row>
    <row r="927" spans="1:8" ht="15.75" customHeight="1">
      <c r="A927" s="411"/>
      <c r="C927" s="413"/>
      <c r="H927" s="411"/>
    </row>
    <row r="928" spans="1:8" ht="15.75" customHeight="1">
      <c r="A928" s="411"/>
      <c r="C928" s="413"/>
      <c r="H928" s="411"/>
    </row>
    <row r="929" spans="1:8" ht="15.75" customHeight="1">
      <c r="A929" s="411"/>
      <c r="C929" s="413"/>
      <c r="H929" s="411"/>
    </row>
    <row r="930" spans="1:8" ht="15.75" customHeight="1">
      <c r="A930" s="411"/>
      <c r="C930" s="413"/>
      <c r="H930" s="411"/>
    </row>
    <row r="931" spans="1:8" ht="15.75" customHeight="1">
      <c r="A931" s="411"/>
      <c r="C931" s="413"/>
      <c r="H931" s="411"/>
    </row>
    <row r="932" spans="1:8" ht="15.75" customHeight="1">
      <c r="A932" s="411"/>
      <c r="C932" s="413"/>
      <c r="H932" s="411"/>
    </row>
    <row r="933" spans="1:8" ht="15.75" customHeight="1">
      <c r="A933" s="411"/>
      <c r="C933" s="413"/>
      <c r="H933" s="411"/>
    </row>
    <row r="934" spans="1:8" ht="15.75" customHeight="1">
      <c r="A934" s="411"/>
      <c r="C934" s="413"/>
      <c r="H934" s="411"/>
    </row>
    <row r="935" spans="1:8" ht="15.75" customHeight="1">
      <c r="A935" s="411"/>
      <c r="C935" s="413"/>
      <c r="H935" s="411"/>
    </row>
    <row r="936" spans="1:8" ht="15.75" customHeight="1">
      <c r="A936" s="411"/>
      <c r="C936" s="413"/>
      <c r="H936" s="411"/>
    </row>
    <row r="937" spans="1:8" ht="15.75" customHeight="1">
      <c r="A937" s="411"/>
      <c r="C937" s="413"/>
      <c r="H937" s="411"/>
    </row>
    <row r="938" spans="1:8" ht="15.75" customHeight="1">
      <c r="A938" s="411"/>
      <c r="C938" s="413"/>
      <c r="H938" s="411"/>
    </row>
    <row r="939" spans="1:8" ht="15.75" customHeight="1">
      <c r="A939" s="411"/>
      <c r="C939" s="413"/>
      <c r="H939" s="411"/>
    </row>
    <row r="940" spans="1:8" ht="15.75" customHeight="1">
      <c r="A940" s="411"/>
      <c r="C940" s="413"/>
      <c r="H940" s="411"/>
    </row>
    <row r="941" spans="1:8" ht="15.75" customHeight="1">
      <c r="A941" s="411"/>
      <c r="C941" s="413"/>
      <c r="H941" s="411"/>
    </row>
    <row r="942" spans="1:8" ht="15.75" customHeight="1">
      <c r="A942" s="411"/>
      <c r="C942" s="413"/>
      <c r="H942" s="411"/>
    </row>
    <row r="943" spans="1:8" ht="15.75" customHeight="1">
      <c r="A943" s="411"/>
      <c r="C943" s="413"/>
      <c r="H943" s="411"/>
    </row>
    <row r="944" spans="1:8" ht="15.75" customHeight="1">
      <c r="A944" s="411"/>
      <c r="C944" s="413"/>
      <c r="H944" s="411"/>
    </row>
    <row r="945" spans="1:8" ht="15.75" customHeight="1">
      <c r="A945" s="411"/>
      <c r="C945" s="413"/>
      <c r="H945" s="411"/>
    </row>
    <row r="946" spans="1:8" ht="15.75" customHeight="1">
      <c r="A946" s="411"/>
      <c r="C946" s="413"/>
      <c r="H946" s="411"/>
    </row>
    <row r="947" spans="1:8" ht="15.75" customHeight="1">
      <c r="A947" s="411"/>
      <c r="C947" s="413"/>
      <c r="H947" s="411"/>
    </row>
    <row r="948" spans="1:8" ht="15.75" customHeight="1">
      <c r="A948" s="411"/>
      <c r="C948" s="413"/>
      <c r="H948" s="411"/>
    </row>
    <row r="949" spans="1:8" ht="15.75" customHeight="1">
      <c r="A949" s="411"/>
      <c r="C949" s="413"/>
      <c r="H949" s="411"/>
    </row>
    <row r="950" spans="1:8" ht="15.75" customHeight="1">
      <c r="A950" s="411"/>
      <c r="C950" s="413"/>
      <c r="H950" s="411"/>
    </row>
    <row r="951" spans="1:8" ht="15.75" customHeight="1">
      <c r="A951" s="411"/>
      <c r="C951" s="413"/>
      <c r="H951" s="411"/>
    </row>
    <row r="952" spans="1:8" ht="15.75" customHeight="1">
      <c r="A952" s="411"/>
      <c r="C952" s="413"/>
      <c r="H952" s="411"/>
    </row>
    <row r="953" spans="1:8" ht="15.75" customHeight="1">
      <c r="A953" s="411"/>
      <c r="C953" s="413"/>
      <c r="H953" s="411"/>
    </row>
    <row r="954" spans="1:8" ht="15.75" customHeight="1">
      <c r="A954" s="411"/>
      <c r="C954" s="413"/>
      <c r="H954" s="411"/>
    </row>
    <row r="955" spans="1:8" ht="15.75" customHeight="1">
      <c r="A955" s="411"/>
      <c r="C955" s="413"/>
      <c r="H955" s="411"/>
    </row>
    <row r="956" spans="1:8" ht="15.75" customHeight="1">
      <c r="A956" s="411"/>
      <c r="C956" s="413"/>
      <c r="H956" s="411"/>
    </row>
    <row r="957" spans="1:8" ht="15.75" customHeight="1">
      <c r="A957" s="411"/>
      <c r="C957" s="413"/>
      <c r="H957" s="411"/>
    </row>
    <row r="958" spans="1:8" ht="15.75" customHeight="1">
      <c r="A958" s="411"/>
      <c r="C958" s="413"/>
      <c r="H958" s="411"/>
    </row>
    <row r="959" spans="1:8" ht="15.75" customHeight="1">
      <c r="A959" s="411"/>
      <c r="C959" s="413"/>
      <c r="H959" s="411"/>
    </row>
    <row r="960" spans="1:8" ht="15.75" customHeight="1">
      <c r="A960" s="411"/>
      <c r="C960" s="413"/>
      <c r="H960" s="411"/>
    </row>
    <row r="961" spans="1:8" ht="15.75" customHeight="1">
      <c r="A961" s="411"/>
      <c r="C961" s="413"/>
      <c r="H961" s="411"/>
    </row>
    <row r="962" spans="1:8" ht="15.75" customHeight="1">
      <c r="A962" s="411"/>
      <c r="C962" s="413"/>
      <c r="H962" s="411"/>
    </row>
    <row r="963" spans="1:8" ht="15.75" customHeight="1">
      <c r="A963" s="411"/>
      <c r="C963" s="413"/>
      <c r="H963" s="411"/>
    </row>
    <row r="964" spans="1:8" ht="15.75" customHeight="1">
      <c r="A964" s="411"/>
      <c r="C964" s="413"/>
      <c r="H964" s="411"/>
    </row>
    <row r="965" spans="1:8" ht="15.75" customHeight="1">
      <c r="A965" s="411"/>
      <c r="C965" s="413"/>
      <c r="H965" s="411"/>
    </row>
    <row r="966" spans="1:8" ht="15.75" customHeight="1">
      <c r="A966" s="411"/>
      <c r="C966" s="413"/>
      <c r="H966" s="411"/>
    </row>
    <row r="967" spans="1:8" ht="15.75" customHeight="1">
      <c r="A967" s="411"/>
      <c r="C967" s="413"/>
      <c r="H967" s="411"/>
    </row>
    <row r="968" spans="1:8" ht="15.75" customHeight="1">
      <c r="A968" s="411"/>
      <c r="C968" s="413"/>
      <c r="H968" s="411"/>
    </row>
    <row r="969" spans="1:8" ht="15.75" customHeight="1">
      <c r="A969" s="411"/>
      <c r="C969" s="413"/>
      <c r="H969" s="411"/>
    </row>
    <row r="970" spans="1:8" ht="15.75" customHeight="1">
      <c r="A970" s="411"/>
      <c r="C970" s="413"/>
      <c r="H970" s="411"/>
    </row>
    <row r="971" spans="1:8" ht="15.75" customHeight="1">
      <c r="A971" s="411"/>
      <c r="C971" s="413"/>
      <c r="H971" s="411"/>
    </row>
    <row r="972" spans="1:8" ht="15.75" customHeight="1">
      <c r="A972" s="411"/>
      <c r="C972" s="413"/>
      <c r="H972" s="411"/>
    </row>
    <row r="973" spans="1:8" ht="15.75" customHeight="1">
      <c r="A973" s="411"/>
      <c r="C973" s="413"/>
      <c r="H973" s="411"/>
    </row>
    <row r="974" spans="1:8" ht="15.75" customHeight="1">
      <c r="A974" s="411"/>
      <c r="C974" s="413"/>
      <c r="H974" s="411"/>
    </row>
    <row r="975" spans="1:8" ht="15.75" customHeight="1">
      <c r="A975" s="411"/>
      <c r="C975" s="413"/>
      <c r="H975" s="411"/>
    </row>
    <row r="976" spans="1:8" ht="15.75" customHeight="1">
      <c r="A976" s="411"/>
      <c r="C976" s="413"/>
      <c r="H976" s="411"/>
    </row>
    <row r="977" spans="1:8" ht="15.75" customHeight="1">
      <c r="A977" s="411"/>
      <c r="C977" s="413"/>
      <c r="H977" s="411"/>
    </row>
    <row r="978" spans="1:8" ht="15.75" customHeight="1">
      <c r="A978" s="411"/>
      <c r="C978" s="413"/>
      <c r="H978" s="411"/>
    </row>
    <row r="979" spans="1:8" ht="15.75" customHeight="1">
      <c r="A979" s="411"/>
      <c r="C979" s="413"/>
      <c r="H979" s="411"/>
    </row>
    <row r="980" spans="1:8" ht="15.75" customHeight="1">
      <c r="A980" s="411"/>
      <c r="C980" s="413"/>
      <c r="H980" s="411"/>
    </row>
    <row r="981" spans="1:8" ht="15.75" customHeight="1">
      <c r="A981" s="411"/>
      <c r="C981" s="413"/>
      <c r="H981" s="411"/>
    </row>
    <row r="982" spans="1:8" ht="15.75" customHeight="1">
      <c r="A982" s="411"/>
      <c r="C982" s="413"/>
      <c r="H982" s="411"/>
    </row>
    <row r="983" spans="1:8" ht="15.75" customHeight="1">
      <c r="A983" s="411"/>
      <c r="C983" s="413"/>
      <c r="H983" s="411"/>
    </row>
    <row r="984" spans="1:8" ht="15.75" customHeight="1">
      <c r="A984" s="411"/>
      <c r="C984" s="413"/>
      <c r="H984" s="411"/>
    </row>
    <row r="985" spans="1:8" ht="15.75" customHeight="1">
      <c r="A985" s="411"/>
      <c r="C985" s="413"/>
      <c r="H985" s="411"/>
    </row>
    <row r="986" spans="1:8" ht="15.75" customHeight="1">
      <c r="A986" s="411"/>
      <c r="C986" s="413"/>
      <c r="H986" s="411"/>
    </row>
    <row r="987" spans="1:8" ht="15.75" customHeight="1">
      <c r="A987" s="411"/>
      <c r="C987" s="413"/>
      <c r="H987" s="411"/>
    </row>
    <row r="988" spans="1:8" ht="15.75" customHeight="1">
      <c r="A988" s="411"/>
      <c r="C988" s="413"/>
      <c r="H988" s="411"/>
    </row>
    <row r="989" spans="1:8" ht="15.75" customHeight="1">
      <c r="A989" s="411"/>
      <c r="C989" s="413"/>
      <c r="H989" s="411"/>
    </row>
    <row r="990" spans="1:8" ht="15.75" customHeight="1">
      <c r="A990" s="411"/>
      <c r="C990" s="413"/>
      <c r="H990" s="411"/>
    </row>
    <row r="991" spans="1:8" ht="15.75" customHeight="1">
      <c r="A991" s="411"/>
      <c r="C991" s="413"/>
      <c r="H991" s="411"/>
    </row>
    <row r="992" spans="1:8" ht="15.75" customHeight="1">
      <c r="A992" s="411"/>
      <c r="C992" s="413"/>
      <c r="H992" s="411"/>
    </row>
    <row r="993" spans="1:8" ht="15.75" customHeight="1">
      <c r="A993" s="411"/>
      <c r="C993" s="413"/>
      <c r="H993" s="411"/>
    </row>
    <row r="994" spans="1:8" ht="15.75" customHeight="1">
      <c r="A994" s="411"/>
      <c r="C994" s="413"/>
      <c r="H994" s="411"/>
    </row>
    <row r="995" spans="1:8" ht="15.75" customHeight="1">
      <c r="A995" s="411"/>
      <c r="C995" s="413"/>
      <c r="H995" s="411"/>
    </row>
    <row r="996" spans="1:8" ht="15.75" customHeight="1">
      <c r="A996" s="411"/>
      <c r="C996" s="413"/>
      <c r="H996" s="411"/>
    </row>
    <row r="997" spans="1:8" ht="15.75" customHeight="1">
      <c r="A997" s="411"/>
      <c r="C997" s="413"/>
      <c r="H997" s="411"/>
    </row>
    <row r="998" spans="1:8" ht="15.75" customHeight="1">
      <c r="A998" s="411"/>
      <c r="C998" s="413"/>
      <c r="H998" s="411"/>
    </row>
    <row r="999" spans="1:8" ht="15.75" customHeight="1">
      <c r="A999" s="411"/>
      <c r="C999" s="413"/>
      <c r="H999" s="411"/>
    </row>
    <row r="1000" spans="1:8" ht="15.75" customHeight="1">
      <c r="A1000" s="411"/>
      <c r="C1000" s="413"/>
      <c r="H1000" s="411"/>
    </row>
    <row r="1001" spans="1:8" ht="15.75" customHeight="1">
      <c r="A1001" s="411"/>
      <c r="C1001" s="413"/>
      <c r="H1001" s="411"/>
    </row>
    <row r="1002" spans="1:8" ht="15.75" customHeight="1">
      <c r="A1002" s="411"/>
      <c r="C1002" s="413"/>
      <c r="H1002" s="411"/>
    </row>
    <row r="1003" spans="1:8" ht="15.75" customHeight="1">
      <c r="A1003" s="411"/>
      <c r="C1003" s="413"/>
      <c r="H1003" s="411"/>
    </row>
    <row r="1004" spans="1:8" ht="15.75" customHeight="1">
      <c r="A1004" s="411"/>
      <c r="C1004" s="413"/>
      <c r="H1004" s="411"/>
    </row>
    <row r="1005" spans="1:8" ht="15.75" customHeight="1">
      <c r="A1005" s="411"/>
      <c r="C1005" s="413"/>
      <c r="H1005" s="411"/>
    </row>
    <row r="1006" spans="1:8" ht="15.75" customHeight="1">
      <c r="A1006" s="411"/>
      <c r="C1006" s="413"/>
      <c r="H1006" s="411"/>
    </row>
    <row r="1007" spans="1:8" ht="15.75" customHeight="1">
      <c r="A1007" s="411"/>
      <c r="C1007" s="413"/>
      <c r="H1007" s="411"/>
    </row>
    <row r="1008" spans="1:8" ht="15.75" customHeight="1">
      <c r="A1008" s="411"/>
      <c r="C1008" s="413"/>
      <c r="H1008" s="411"/>
    </row>
    <row r="1009" spans="1:8" ht="15.75" customHeight="1">
      <c r="A1009" s="411"/>
      <c r="C1009" s="413"/>
      <c r="H1009" s="411"/>
    </row>
    <row r="1010" spans="1:8" ht="15.75" customHeight="1">
      <c r="A1010" s="411"/>
      <c r="C1010" s="413"/>
      <c r="H1010" s="411"/>
    </row>
    <row r="1011" spans="1:8" ht="15.75" customHeight="1">
      <c r="A1011" s="411"/>
      <c r="C1011" s="413"/>
      <c r="H1011" s="411"/>
    </row>
    <row r="1012" spans="1:8" ht="15.75" customHeight="1">
      <c r="A1012" s="411"/>
      <c r="C1012" s="413"/>
      <c r="H1012" s="411"/>
    </row>
    <row r="1013" spans="1:8" ht="15.75" customHeight="1">
      <c r="A1013" s="411"/>
      <c r="C1013" s="413"/>
      <c r="H1013" s="411"/>
    </row>
    <row r="1014" spans="1:8" ht="15.75" customHeight="1">
      <c r="A1014" s="411"/>
      <c r="C1014" s="413"/>
      <c r="H1014" s="411"/>
    </row>
    <row r="1015" spans="1:8" ht="15.75" customHeight="1">
      <c r="A1015" s="411"/>
      <c r="C1015" s="413"/>
      <c r="H1015" s="411"/>
    </row>
    <row r="1016" spans="1:8" ht="15.75" customHeight="1">
      <c r="A1016" s="411"/>
      <c r="C1016" s="413"/>
      <c r="H1016" s="411"/>
    </row>
    <row r="1017" spans="1:8" ht="15.75" customHeight="1">
      <c r="A1017" s="411"/>
      <c r="C1017" s="413"/>
      <c r="H1017" s="411"/>
    </row>
    <row r="1018" spans="1:8" ht="15.75" customHeight="1">
      <c r="A1018" s="411"/>
      <c r="C1018" s="413"/>
      <c r="H1018" s="411"/>
    </row>
    <row r="1019" spans="1:8" ht="15.75" customHeight="1">
      <c r="A1019" s="411"/>
      <c r="C1019" s="413"/>
      <c r="H1019" s="411"/>
    </row>
    <row r="1020" spans="1:8" ht="15.75" customHeight="1">
      <c r="A1020" s="411"/>
      <c r="C1020" s="413"/>
      <c r="H1020" s="411"/>
    </row>
    <row r="1021" spans="1:8" ht="15.75" customHeight="1">
      <c r="A1021" s="411"/>
      <c r="C1021" s="413"/>
      <c r="H1021" s="411"/>
    </row>
    <row r="1022" spans="1:8" ht="15.75" customHeight="1">
      <c r="A1022" s="411"/>
      <c r="C1022" s="413"/>
      <c r="H1022" s="411"/>
    </row>
    <row r="1023" spans="1:8" ht="15.75" customHeight="1">
      <c r="A1023" s="411"/>
      <c r="C1023" s="413"/>
      <c r="H1023" s="411"/>
    </row>
    <row r="1024" spans="1:8" ht="15.75" customHeight="1">
      <c r="A1024" s="411"/>
      <c r="C1024" s="413"/>
      <c r="H1024" s="411"/>
    </row>
    <row r="1025" spans="1:8" ht="15.75" customHeight="1">
      <c r="A1025" s="411"/>
      <c r="C1025" s="413"/>
      <c r="H1025" s="411"/>
    </row>
    <row r="1026" spans="1:8" ht="15.75" customHeight="1">
      <c r="A1026" s="411"/>
      <c r="C1026" s="413"/>
      <c r="H1026" s="411"/>
    </row>
    <row r="1027" spans="1:8" ht="15.75" customHeight="1">
      <c r="A1027" s="411"/>
      <c r="C1027" s="413"/>
      <c r="H1027" s="411"/>
    </row>
    <row r="1028" spans="1:8" ht="15.75" customHeight="1">
      <c r="A1028" s="411"/>
      <c r="C1028" s="413"/>
      <c r="H1028" s="411"/>
    </row>
    <row r="1029" spans="1:8" ht="15.75" customHeight="1">
      <c r="A1029" s="411"/>
      <c r="C1029" s="413"/>
      <c r="H1029" s="411"/>
    </row>
    <row r="1030" spans="1:8" ht="15.75" customHeight="1">
      <c r="A1030" s="411"/>
      <c r="C1030" s="413"/>
      <c r="H1030" s="411"/>
    </row>
    <row r="1031" spans="1:8" ht="15.75" customHeight="1">
      <c r="A1031" s="411"/>
      <c r="C1031" s="413"/>
      <c r="H1031" s="411"/>
    </row>
    <row r="1032" spans="1:8" ht="15.75" customHeight="1">
      <c r="A1032" s="411"/>
      <c r="C1032" s="413"/>
      <c r="H1032" s="411"/>
    </row>
    <row r="1033" spans="1:8" ht="15.75" customHeight="1">
      <c r="A1033" s="411"/>
      <c r="C1033" s="413"/>
      <c r="H1033" s="411"/>
    </row>
    <row r="1034" spans="1:8" ht="15.75" customHeight="1">
      <c r="A1034" s="411"/>
      <c r="C1034" s="413"/>
      <c r="H1034" s="411"/>
    </row>
    <row r="1035" spans="1:8" ht="15.75" customHeight="1">
      <c r="A1035" s="411"/>
      <c r="C1035" s="413"/>
      <c r="H1035" s="411"/>
    </row>
    <row r="1036" spans="1:8" ht="15.75" customHeight="1">
      <c r="A1036" s="411"/>
      <c r="C1036" s="413"/>
      <c r="H1036" s="411"/>
    </row>
    <row r="1037" spans="1:8" ht="15.75" customHeight="1">
      <c r="A1037" s="411"/>
      <c r="C1037" s="413"/>
      <c r="H1037" s="411"/>
    </row>
    <row r="1038" spans="1:8" ht="15.75" customHeight="1">
      <c r="A1038" s="411"/>
      <c r="C1038" s="413"/>
      <c r="H1038" s="411"/>
    </row>
    <row r="1039" spans="1:8" ht="15.75" customHeight="1">
      <c r="A1039" s="411"/>
      <c r="C1039" s="413"/>
      <c r="H1039" s="411"/>
    </row>
    <row r="1040" spans="1:8" ht="15.75" customHeight="1">
      <c r="A1040" s="411"/>
      <c r="C1040" s="413"/>
      <c r="H1040" s="411"/>
    </row>
    <row r="1041" spans="1:8" ht="15.75" customHeight="1">
      <c r="A1041" s="411"/>
      <c r="C1041" s="413"/>
      <c r="H1041" s="411"/>
    </row>
    <row r="1042" spans="1:8" ht="15.75" customHeight="1">
      <c r="A1042" s="411"/>
      <c r="C1042" s="413"/>
      <c r="H1042" s="411"/>
    </row>
    <row r="1043" spans="1:8" ht="15.75" customHeight="1">
      <c r="A1043" s="411"/>
      <c r="C1043" s="413"/>
      <c r="H1043" s="411"/>
    </row>
    <row r="1044" spans="1:8" ht="15.75" customHeight="1">
      <c r="A1044" s="411"/>
      <c r="C1044" s="413"/>
      <c r="H1044" s="411"/>
    </row>
    <row r="1045" spans="1:8" ht="15.75" customHeight="1">
      <c r="A1045" s="411"/>
      <c r="C1045" s="413"/>
      <c r="H1045" s="411"/>
    </row>
    <row r="1046" spans="1:8" ht="15.75" customHeight="1">
      <c r="A1046" s="411"/>
      <c r="C1046" s="413"/>
      <c r="H1046" s="411"/>
    </row>
    <row r="1047" spans="1:8" ht="15.75" customHeight="1">
      <c r="A1047" s="411"/>
      <c r="C1047" s="413"/>
      <c r="H1047" s="411"/>
    </row>
    <row r="1048" spans="1:8" ht="15.75" customHeight="1">
      <c r="A1048" s="411"/>
      <c r="C1048" s="413"/>
      <c r="H1048" s="411"/>
    </row>
    <row r="1049" spans="1:8" ht="15.75" customHeight="1">
      <c r="A1049" s="411"/>
      <c r="C1049" s="413"/>
      <c r="H1049" s="411"/>
    </row>
    <row r="1050" spans="1:8" ht="15.75" customHeight="1">
      <c r="A1050" s="411"/>
      <c r="C1050" s="413"/>
      <c r="H1050" s="411"/>
    </row>
    <row r="1051" spans="1:8" ht="15.75" customHeight="1">
      <c r="A1051" s="411"/>
      <c r="C1051" s="413"/>
      <c r="H1051" s="411"/>
    </row>
    <row r="1052" spans="1:8" ht="15.75" customHeight="1">
      <c r="A1052" s="411"/>
      <c r="C1052" s="413"/>
      <c r="H1052" s="411"/>
    </row>
    <row r="1053" spans="1:8" ht="15.75" customHeight="1">
      <c r="A1053" s="411"/>
      <c r="C1053" s="413"/>
      <c r="H1053" s="411"/>
    </row>
    <row r="1054" spans="1:8" ht="15.75" customHeight="1">
      <c r="A1054" s="411"/>
      <c r="C1054" s="413"/>
      <c r="H1054" s="411"/>
    </row>
    <row r="1055" spans="1:8" ht="15.75" customHeight="1">
      <c r="A1055" s="411"/>
      <c r="C1055" s="413"/>
      <c r="H1055" s="411"/>
    </row>
    <row r="1056" spans="1:8" ht="15.75" customHeight="1">
      <c r="A1056" s="411"/>
      <c r="C1056" s="413"/>
      <c r="H1056" s="411"/>
    </row>
    <row r="1057" spans="1:8" ht="15.75" customHeight="1">
      <c r="A1057" s="411"/>
      <c r="C1057" s="413"/>
      <c r="H1057" s="411"/>
    </row>
    <row r="1058" spans="1:8" ht="15.75" customHeight="1">
      <c r="A1058" s="411"/>
      <c r="C1058" s="413"/>
      <c r="H1058" s="411"/>
    </row>
    <row r="1059" spans="1:8" ht="15.75" customHeight="1">
      <c r="A1059" s="411"/>
      <c r="C1059" s="413"/>
      <c r="H1059" s="411"/>
    </row>
    <row r="1060" spans="1:8" ht="15.75" customHeight="1">
      <c r="A1060" s="411"/>
      <c r="C1060" s="413"/>
      <c r="H1060" s="411"/>
    </row>
    <row r="1061" spans="1:8" ht="15.75" customHeight="1">
      <c r="A1061" s="411"/>
      <c r="C1061" s="413"/>
      <c r="H1061" s="411"/>
    </row>
    <row r="1062" spans="1:8" ht="15.75" customHeight="1">
      <c r="A1062" s="411"/>
      <c r="C1062" s="413"/>
      <c r="H1062" s="411"/>
    </row>
    <row r="1063" spans="1:8" ht="15.75" customHeight="1">
      <c r="A1063" s="411"/>
      <c r="C1063" s="413"/>
      <c r="H1063" s="411"/>
    </row>
    <row r="1064" spans="1:8" ht="15.75" customHeight="1">
      <c r="A1064" s="411"/>
      <c r="C1064" s="413"/>
      <c r="H1064" s="411"/>
    </row>
    <row r="1065" spans="1:8" ht="15.75" customHeight="1">
      <c r="A1065" s="411"/>
      <c r="C1065" s="413"/>
      <c r="H1065" s="411"/>
    </row>
    <row r="1066" spans="1:8" ht="15.75" customHeight="1">
      <c r="A1066" s="411"/>
      <c r="C1066" s="413"/>
      <c r="H1066" s="411"/>
    </row>
    <row r="1067" spans="1:8" ht="15.75" customHeight="1">
      <c r="A1067" s="411"/>
      <c r="C1067" s="413"/>
      <c r="H1067" s="411"/>
    </row>
    <row r="1068" spans="1:8" ht="15.75" customHeight="1">
      <c r="A1068" s="411"/>
      <c r="C1068" s="413"/>
      <c r="H1068" s="411"/>
    </row>
    <row r="1069" spans="1:8" ht="15.75" customHeight="1">
      <c r="A1069" s="411"/>
      <c r="C1069" s="413"/>
      <c r="H1069" s="411"/>
    </row>
    <row r="1070" spans="1:8" ht="15.75" customHeight="1">
      <c r="A1070" s="411"/>
      <c r="C1070" s="413"/>
      <c r="H1070" s="411"/>
    </row>
    <row r="1071" spans="1:8" ht="15.75" customHeight="1">
      <c r="A1071" s="411"/>
      <c r="C1071" s="413"/>
      <c r="H1071" s="411"/>
    </row>
    <row r="1072" spans="1:8" ht="15.75" customHeight="1">
      <c r="A1072" s="411"/>
      <c r="C1072" s="413"/>
      <c r="H1072" s="411"/>
    </row>
    <row r="1073" spans="1:8" ht="15.75" customHeight="1">
      <c r="A1073" s="411"/>
      <c r="C1073" s="413"/>
      <c r="H1073" s="411"/>
    </row>
    <row r="1074" spans="1:8" ht="15.75" customHeight="1">
      <c r="A1074" s="411"/>
      <c r="C1074" s="413"/>
      <c r="H1074" s="411"/>
    </row>
    <row r="1075" spans="1:8" ht="15.75" customHeight="1">
      <c r="A1075" s="411"/>
      <c r="C1075" s="413"/>
      <c r="H1075" s="411"/>
    </row>
    <row r="1076" spans="1:8" ht="15.75" customHeight="1">
      <c r="A1076" s="411"/>
      <c r="C1076" s="413"/>
      <c r="H1076" s="411"/>
    </row>
    <row r="1077" spans="1:8" ht="15.75" customHeight="1">
      <c r="A1077" s="411"/>
      <c r="C1077" s="413"/>
      <c r="H1077" s="411"/>
    </row>
    <row r="1078" spans="1:8" ht="15.75" customHeight="1">
      <c r="A1078" s="411"/>
      <c r="C1078" s="413"/>
      <c r="H1078" s="411"/>
    </row>
    <row r="1079" spans="1:8" ht="15.75" customHeight="1">
      <c r="A1079" s="411"/>
      <c r="C1079" s="413"/>
      <c r="H1079" s="411"/>
    </row>
    <row r="1080" spans="1:8" ht="15.75" customHeight="1">
      <c r="A1080" s="411"/>
      <c r="C1080" s="413"/>
      <c r="H1080" s="411"/>
    </row>
    <row r="1081" spans="1:8" ht="15.75" customHeight="1">
      <c r="A1081" s="411"/>
      <c r="C1081" s="413"/>
      <c r="H1081" s="411"/>
    </row>
    <row r="1082" spans="1:8" ht="15.75" customHeight="1">
      <c r="A1082" s="411"/>
      <c r="C1082" s="413"/>
      <c r="H1082" s="411"/>
    </row>
    <row r="1083" spans="1:8" ht="15.75" customHeight="1">
      <c r="A1083" s="411"/>
      <c r="C1083" s="413"/>
      <c r="H1083" s="411"/>
    </row>
    <row r="1084" spans="1:8" ht="15.75" customHeight="1">
      <c r="A1084" s="411"/>
      <c r="C1084" s="413"/>
      <c r="H1084" s="411"/>
    </row>
    <row r="1085" spans="1:8" ht="15.75" customHeight="1">
      <c r="A1085" s="411"/>
      <c r="C1085" s="413"/>
      <c r="H1085" s="411"/>
    </row>
    <row r="1086" spans="1:8" ht="15.75" customHeight="1">
      <c r="A1086" s="411"/>
      <c r="C1086" s="413"/>
      <c r="H1086" s="411"/>
    </row>
    <row r="1087" spans="1:8" ht="15.75" customHeight="1">
      <c r="A1087" s="411"/>
      <c r="C1087" s="413"/>
      <c r="H1087" s="411"/>
    </row>
    <row r="1088" spans="1:8" ht="15.75" customHeight="1">
      <c r="A1088" s="411"/>
      <c r="C1088" s="413"/>
      <c r="H1088" s="411"/>
    </row>
  </sheetData>
  <autoFilter ref="A1:AB213" xr:uid="{00000000-0009-0000-0000-000004000000}"/>
  <hyperlinks>
    <hyperlink ref="L3" r:id="rId1" xr:uid="{00000000-0004-0000-0400-000000000000}"/>
    <hyperlink ref="L135" r:id="rId2" xr:uid="{00000000-0004-0000-0400-000001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AB2299"/>
  <sheetViews>
    <sheetView workbookViewId="0"/>
  </sheetViews>
  <sheetFormatPr baseColWidth="10" defaultColWidth="14.42578125" defaultRowHeight="15" customHeight="1"/>
  <cols>
    <col min="1" max="1" width="21" customWidth="1"/>
    <col min="2" max="3" width="10.7109375" customWidth="1"/>
    <col min="4" max="4" width="43" customWidth="1"/>
    <col min="5" max="5" width="22.42578125" customWidth="1"/>
    <col min="6" max="6" width="19.28515625" customWidth="1"/>
    <col min="7" max="7" width="15" customWidth="1"/>
    <col min="8" max="9" width="10.7109375" customWidth="1"/>
    <col min="10" max="10" width="11.7109375" customWidth="1"/>
    <col min="11" max="11" width="14.140625" customWidth="1"/>
    <col min="12" max="12" width="70.7109375" customWidth="1"/>
    <col min="13" max="13" width="35.85546875" customWidth="1"/>
    <col min="14" max="14" width="25.5703125" customWidth="1"/>
  </cols>
  <sheetData>
    <row r="1" spans="1:28" ht="13.5" customHeight="1">
      <c r="A1" s="66" t="s">
        <v>18</v>
      </c>
      <c r="B1" s="530" t="s">
        <v>2</v>
      </c>
      <c r="C1" s="530" t="s">
        <v>8006</v>
      </c>
      <c r="D1" s="530" t="s">
        <v>8007</v>
      </c>
      <c r="E1" s="531" t="s">
        <v>4</v>
      </c>
      <c r="F1" s="531" t="s">
        <v>5</v>
      </c>
      <c r="G1" s="530" t="s">
        <v>8008</v>
      </c>
      <c r="H1" s="530" t="s">
        <v>8009</v>
      </c>
      <c r="I1" s="530" t="s">
        <v>8010</v>
      </c>
      <c r="J1" s="530" t="s">
        <v>8011</v>
      </c>
      <c r="K1" s="530" t="s">
        <v>8012</v>
      </c>
      <c r="L1" s="530" t="s">
        <v>15</v>
      </c>
      <c r="M1" s="530" t="s">
        <v>8013</v>
      </c>
      <c r="N1" s="333"/>
      <c r="O1" s="333"/>
      <c r="P1" s="333"/>
      <c r="Q1" s="333"/>
      <c r="R1" s="333"/>
      <c r="S1" s="333"/>
      <c r="T1" s="333"/>
      <c r="U1" s="333"/>
      <c r="V1" s="333"/>
      <c r="W1" s="333"/>
      <c r="X1" s="333"/>
      <c r="Y1" s="333"/>
      <c r="Z1" s="333"/>
      <c r="AA1" s="333"/>
      <c r="AB1" s="333"/>
    </row>
    <row r="2" spans="1:28" ht="13.5" hidden="1" customHeight="1">
      <c r="A2" s="532" t="s">
        <v>33</v>
      </c>
      <c r="B2" s="14">
        <v>1</v>
      </c>
      <c r="C2" s="201" t="s">
        <v>8014</v>
      </c>
      <c r="D2" s="84" t="s">
        <v>8015</v>
      </c>
      <c r="E2" s="12" t="s">
        <v>72</v>
      </c>
      <c r="F2" s="14"/>
      <c r="G2" s="14" t="s">
        <v>8016</v>
      </c>
      <c r="H2" s="14" t="s">
        <v>8017</v>
      </c>
      <c r="I2" s="200" t="s">
        <v>8018</v>
      </c>
      <c r="J2" s="14">
        <v>2019</v>
      </c>
      <c r="K2" s="12"/>
      <c r="L2" s="201" t="str">
        <f t="shared" ref="L2:L9" si="0">CONCATENATE(G2,", ",M2)</f>
        <v xml:space="preserve"> Jeniffer Paola Gracia Rojas, Carlos Enrique Montenegro Marín</v>
      </c>
      <c r="M2" s="230" t="s">
        <v>8019</v>
      </c>
      <c r="N2" s="202"/>
      <c r="O2" s="202"/>
      <c r="P2" s="202"/>
      <c r="Q2" s="202"/>
      <c r="R2" s="202"/>
      <c r="S2" s="202"/>
      <c r="T2" s="202"/>
      <c r="U2" s="202"/>
      <c r="V2" s="202"/>
      <c r="W2" s="202"/>
      <c r="X2" s="202"/>
      <c r="Y2" s="202"/>
      <c r="Z2" s="202"/>
      <c r="AA2" s="202"/>
      <c r="AB2" s="203"/>
    </row>
    <row r="3" spans="1:28" ht="13.5" hidden="1" customHeight="1">
      <c r="A3" s="532" t="s">
        <v>33</v>
      </c>
      <c r="B3" s="45">
        <v>3</v>
      </c>
      <c r="C3" s="56" t="s">
        <v>8014</v>
      </c>
      <c r="D3" s="72" t="s">
        <v>8020</v>
      </c>
      <c r="E3" s="45" t="s">
        <v>7528</v>
      </c>
      <c r="F3" s="46"/>
      <c r="G3" s="46" t="s">
        <v>8021</v>
      </c>
      <c r="H3" s="46" t="s">
        <v>8017</v>
      </c>
      <c r="I3" s="104" t="s">
        <v>8018</v>
      </c>
      <c r="J3" s="46">
        <v>2019</v>
      </c>
      <c r="K3" s="45"/>
      <c r="L3" s="56" t="str">
        <f t="shared" si="0"/>
        <v>Óscar Esneider Acosta Agudelo, Carlos Enrique Montenegro Marín, Ruben Aristides Gonzalez Crespo</v>
      </c>
      <c r="M3" s="533" t="s">
        <v>8022</v>
      </c>
      <c r="N3" s="333"/>
      <c r="O3" s="333"/>
      <c r="P3" s="333"/>
      <c r="Q3" s="333"/>
      <c r="R3" s="333"/>
      <c r="S3" s="333"/>
      <c r="T3" s="333"/>
      <c r="U3" s="333"/>
      <c r="V3" s="333"/>
      <c r="W3" s="333"/>
      <c r="X3" s="333"/>
      <c r="Y3" s="333"/>
      <c r="Z3" s="333"/>
      <c r="AA3" s="333"/>
      <c r="AB3" s="534"/>
    </row>
    <row r="4" spans="1:28" ht="13.5" hidden="1" customHeight="1">
      <c r="A4" s="532" t="s">
        <v>33</v>
      </c>
      <c r="B4" s="45"/>
      <c r="C4" s="45" t="s">
        <v>8014</v>
      </c>
      <c r="D4" s="72" t="s">
        <v>8023</v>
      </c>
      <c r="E4" s="45" t="s">
        <v>35</v>
      </c>
      <c r="F4" s="535" t="s">
        <v>51</v>
      </c>
      <c r="G4" s="45" t="s">
        <v>8024</v>
      </c>
      <c r="H4" s="45" t="s">
        <v>8017</v>
      </c>
      <c r="I4" s="45" t="s">
        <v>8018</v>
      </c>
      <c r="J4" s="45">
        <v>2018</v>
      </c>
      <c r="K4" s="45"/>
      <c r="L4" s="56" t="str">
        <f t="shared" si="0"/>
        <v>Nancy Yaneth Gelvez García, Carlos Enrique Montenegro Marín, Paulo Alonso Gaona García</v>
      </c>
      <c r="M4" s="533" t="s">
        <v>8025</v>
      </c>
      <c r="N4" s="333"/>
      <c r="O4" s="333"/>
      <c r="P4" s="333"/>
      <c r="Q4" s="333"/>
      <c r="R4" s="333"/>
      <c r="S4" s="333"/>
      <c r="T4" s="333"/>
      <c r="U4" s="333"/>
      <c r="V4" s="333"/>
      <c r="W4" s="333"/>
      <c r="X4" s="333"/>
      <c r="Y4" s="333"/>
      <c r="Z4" s="333"/>
      <c r="AA4" s="333"/>
      <c r="AB4" s="534"/>
    </row>
    <row r="5" spans="1:28" ht="13.5" hidden="1" customHeight="1">
      <c r="A5" s="532" t="s">
        <v>33</v>
      </c>
      <c r="B5" s="45">
        <v>4</v>
      </c>
      <c r="C5" s="46" t="s">
        <v>8026</v>
      </c>
      <c r="D5" s="72" t="s">
        <v>8027</v>
      </c>
      <c r="E5" s="45" t="s">
        <v>51</v>
      </c>
      <c r="F5" s="46"/>
      <c r="G5" s="45" t="s">
        <v>8028</v>
      </c>
      <c r="H5" s="46" t="s">
        <v>8029</v>
      </c>
      <c r="I5" s="104" t="s">
        <v>8030</v>
      </c>
      <c r="J5" s="46">
        <v>2018</v>
      </c>
      <c r="K5" s="45">
        <v>2018</v>
      </c>
      <c r="L5" s="56" t="str">
        <f t="shared" si="0"/>
        <v>Torres Góngora Avis Fernando, Toquica Barrera Javier Iván, Nancy Yaneth Gelvez García</v>
      </c>
      <c r="M5" s="533" t="s">
        <v>8024</v>
      </c>
      <c r="N5" s="333"/>
      <c r="O5" s="333"/>
      <c r="P5" s="333"/>
      <c r="Q5" s="333"/>
      <c r="R5" s="333"/>
      <c r="S5" s="333"/>
      <c r="T5" s="333"/>
      <c r="U5" s="333"/>
      <c r="V5" s="333"/>
      <c r="W5" s="333"/>
      <c r="X5" s="333"/>
      <c r="Y5" s="333"/>
      <c r="Z5" s="333"/>
      <c r="AA5" s="333"/>
      <c r="AB5" s="534"/>
    </row>
    <row r="6" spans="1:28" ht="13.5" customHeight="1">
      <c r="A6" s="532" t="s">
        <v>33</v>
      </c>
      <c r="B6" s="45"/>
      <c r="C6" s="104" t="s">
        <v>8031</v>
      </c>
      <c r="D6" s="69" t="s">
        <v>8032</v>
      </c>
      <c r="E6" s="104" t="s">
        <v>35</v>
      </c>
      <c r="F6" s="56"/>
      <c r="G6" s="536" t="s">
        <v>8033</v>
      </c>
      <c r="H6" s="104" t="s">
        <v>8034</v>
      </c>
      <c r="I6" s="104" t="s">
        <v>8030</v>
      </c>
      <c r="J6" s="104">
        <v>2017</v>
      </c>
      <c r="K6" s="104">
        <v>2018</v>
      </c>
      <c r="L6" s="56" t="str">
        <f t="shared" si="0"/>
        <v>Peña Caro Wilson Javier, Carlos Enrique Montenegro Marín</v>
      </c>
      <c r="M6" s="533" t="s">
        <v>8019</v>
      </c>
      <c r="N6" s="333"/>
      <c r="O6" s="333"/>
      <c r="P6" s="333"/>
      <c r="Q6" s="333"/>
      <c r="R6" s="333"/>
      <c r="S6" s="333"/>
      <c r="T6" s="333"/>
      <c r="U6" s="333"/>
      <c r="V6" s="333"/>
      <c r="W6" s="333"/>
      <c r="X6" s="333"/>
      <c r="Y6" s="333"/>
      <c r="Z6" s="333"/>
      <c r="AA6" s="333"/>
      <c r="AB6" s="534"/>
    </row>
    <row r="7" spans="1:28" ht="13.5" hidden="1" customHeight="1">
      <c r="A7" s="532" t="s">
        <v>33</v>
      </c>
      <c r="B7" s="179"/>
      <c r="C7" s="444" t="s">
        <v>8035</v>
      </c>
      <c r="D7" s="537" t="s">
        <v>8036</v>
      </c>
      <c r="E7" s="104" t="s">
        <v>51</v>
      </c>
      <c r="F7" s="538"/>
      <c r="G7" s="45" t="s">
        <v>8037</v>
      </c>
      <c r="H7" s="179" t="s">
        <v>8035</v>
      </c>
      <c r="I7" s="104" t="s">
        <v>8030</v>
      </c>
      <c r="J7" s="49">
        <v>2020</v>
      </c>
      <c r="K7" s="104">
        <v>2022</v>
      </c>
      <c r="L7" s="56" t="str">
        <f t="shared" si="0"/>
        <v>Richard Andrés Cardozo Lemus, Daniel Rodrigo Cucaita Benavides, Paulo Alonso Gaona García</v>
      </c>
      <c r="M7" s="533" t="s">
        <v>8038</v>
      </c>
      <c r="N7" s="539"/>
      <c r="O7" s="539"/>
      <c r="P7" s="539"/>
      <c r="Q7" s="539"/>
      <c r="R7" s="539"/>
      <c r="S7" s="539"/>
      <c r="T7" s="539"/>
      <c r="U7" s="539"/>
      <c r="V7" s="539"/>
      <c r="W7" s="539"/>
      <c r="X7" s="539"/>
      <c r="Y7" s="539"/>
      <c r="Z7" s="539"/>
      <c r="AA7" s="539"/>
      <c r="AB7" s="540"/>
    </row>
    <row r="8" spans="1:28" ht="13.5" hidden="1" customHeight="1">
      <c r="A8" s="532" t="s">
        <v>33</v>
      </c>
      <c r="B8" s="175"/>
      <c r="C8" s="104" t="s">
        <v>8014</v>
      </c>
      <c r="D8" s="72" t="s">
        <v>8039</v>
      </c>
      <c r="E8" s="104" t="s">
        <v>72</v>
      </c>
      <c r="F8" s="56"/>
      <c r="G8" s="104" t="s">
        <v>8040</v>
      </c>
      <c r="H8" s="104" t="s">
        <v>8041</v>
      </c>
      <c r="I8" s="104" t="s">
        <v>8018</v>
      </c>
      <c r="J8" s="104">
        <v>2019</v>
      </c>
      <c r="K8" s="104"/>
      <c r="L8" s="56" t="str">
        <f t="shared" si="0"/>
        <v>Francisco Alfonso Camargo Salas, Carlos Enrique Montenegro Marín</v>
      </c>
      <c r="M8" s="533" t="s">
        <v>8019</v>
      </c>
      <c r="N8" s="333"/>
      <c r="O8" s="333"/>
      <c r="P8" s="333"/>
      <c r="Q8" s="333"/>
      <c r="R8" s="333"/>
      <c r="S8" s="333"/>
      <c r="T8" s="333"/>
      <c r="U8" s="333"/>
      <c r="V8" s="333"/>
      <c r="W8" s="333"/>
      <c r="X8" s="333"/>
      <c r="Y8" s="333"/>
      <c r="Z8" s="333"/>
      <c r="AA8" s="333"/>
      <c r="AB8" s="534"/>
    </row>
    <row r="9" spans="1:28" ht="13.5" hidden="1" customHeight="1">
      <c r="A9" s="532" t="s">
        <v>33</v>
      </c>
      <c r="B9" s="45"/>
      <c r="C9" s="104" t="s">
        <v>8014</v>
      </c>
      <c r="D9" s="72" t="s">
        <v>8042</v>
      </c>
      <c r="E9" s="104" t="s">
        <v>72</v>
      </c>
      <c r="F9" s="56"/>
      <c r="G9" s="104" t="s">
        <v>8043</v>
      </c>
      <c r="H9" s="104" t="s">
        <v>8041</v>
      </c>
      <c r="I9" s="104" t="s">
        <v>8018</v>
      </c>
      <c r="J9" s="104">
        <v>2017</v>
      </c>
      <c r="K9" s="104"/>
      <c r="L9" s="56" t="str">
        <f t="shared" si="0"/>
        <v>Wilson Joven Sarria, Carlos Enrique Montenegro Marín</v>
      </c>
      <c r="M9" s="533" t="s">
        <v>8019</v>
      </c>
      <c r="N9" s="333"/>
      <c r="O9" s="333"/>
      <c r="P9" s="333"/>
      <c r="Q9" s="333"/>
      <c r="R9" s="333"/>
      <c r="S9" s="333"/>
      <c r="T9" s="333"/>
      <c r="U9" s="333"/>
      <c r="V9" s="333"/>
      <c r="W9" s="333"/>
      <c r="X9" s="333"/>
      <c r="Y9" s="333"/>
      <c r="Z9" s="333"/>
      <c r="AA9" s="333"/>
      <c r="AB9" s="534"/>
    </row>
    <row r="10" spans="1:28" ht="13.5" hidden="1" customHeight="1">
      <c r="A10" s="532" t="s">
        <v>33</v>
      </c>
      <c r="B10" s="45"/>
      <c r="C10" s="104" t="s">
        <v>8035</v>
      </c>
      <c r="D10" s="72" t="s">
        <v>8044</v>
      </c>
      <c r="E10" s="104" t="s">
        <v>51</v>
      </c>
      <c r="F10" s="56"/>
      <c r="G10" s="104" t="s">
        <v>8045</v>
      </c>
      <c r="H10" s="104" t="s">
        <v>8046</v>
      </c>
      <c r="I10" s="104" t="s">
        <v>8030</v>
      </c>
      <c r="J10" s="104">
        <v>2018</v>
      </c>
      <c r="K10" s="104">
        <v>2018</v>
      </c>
      <c r="L10" s="104" t="s">
        <v>8045</v>
      </c>
      <c r="M10" s="533" t="s">
        <v>8047</v>
      </c>
      <c r="N10" s="333"/>
      <c r="O10" s="333"/>
      <c r="P10" s="333"/>
      <c r="Q10" s="333"/>
      <c r="R10" s="333"/>
      <c r="S10" s="333"/>
      <c r="T10" s="333"/>
      <c r="U10" s="333"/>
      <c r="V10" s="333"/>
      <c r="W10" s="333"/>
      <c r="X10" s="333"/>
      <c r="Y10" s="333"/>
      <c r="Z10" s="333"/>
      <c r="AA10" s="333"/>
      <c r="AB10" s="534"/>
    </row>
    <row r="11" spans="1:28" ht="13.5" hidden="1" customHeight="1">
      <c r="A11" s="532" t="s">
        <v>33</v>
      </c>
      <c r="B11" s="45">
        <v>7</v>
      </c>
      <c r="C11" s="56" t="s">
        <v>8035</v>
      </c>
      <c r="D11" s="69" t="s">
        <v>8048</v>
      </c>
      <c r="E11" s="104" t="s">
        <v>7528</v>
      </c>
      <c r="F11" s="56"/>
      <c r="G11" s="56" t="s">
        <v>8049</v>
      </c>
      <c r="H11" s="56" t="s">
        <v>8050</v>
      </c>
      <c r="I11" s="104" t="s">
        <v>8030</v>
      </c>
      <c r="J11" s="56">
        <v>2018</v>
      </c>
      <c r="K11" s="56">
        <v>2018</v>
      </c>
      <c r="L11" s="56" t="str">
        <f t="shared" ref="L11:L133" si="1">CONCATENATE(G11,", ",M11)</f>
        <v>Laura Mabel Murcia Sierra, Sergio Palechor , Paulo Alonso Gaona García</v>
      </c>
      <c r="M11" s="533" t="s">
        <v>8038</v>
      </c>
      <c r="N11" s="333"/>
      <c r="O11" s="333"/>
      <c r="P11" s="333"/>
      <c r="Q11" s="333"/>
      <c r="R11" s="333"/>
      <c r="S11" s="333"/>
      <c r="T11" s="333"/>
      <c r="U11" s="333"/>
      <c r="V11" s="333"/>
      <c r="W11" s="333"/>
      <c r="X11" s="333"/>
      <c r="Y11" s="333"/>
      <c r="Z11" s="333"/>
      <c r="AA11" s="333"/>
      <c r="AB11" s="534"/>
    </row>
    <row r="12" spans="1:28" ht="13.5" hidden="1" customHeight="1">
      <c r="A12" s="532" t="s">
        <v>33</v>
      </c>
      <c r="B12" s="45">
        <v>8</v>
      </c>
      <c r="C12" s="56" t="s">
        <v>8035</v>
      </c>
      <c r="D12" s="69" t="s">
        <v>8051</v>
      </c>
      <c r="E12" s="104" t="s">
        <v>7528</v>
      </c>
      <c r="F12" s="56"/>
      <c r="G12" s="56" t="s">
        <v>8052</v>
      </c>
      <c r="H12" s="56" t="s">
        <v>8050</v>
      </c>
      <c r="I12" s="104" t="s">
        <v>8030</v>
      </c>
      <c r="J12" s="56">
        <v>2018</v>
      </c>
      <c r="K12" s="56">
        <v>2018</v>
      </c>
      <c r="L12" s="56" t="str">
        <f t="shared" si="1"/>
        <v>Sebastian Cruz, Paulo Alonso Gaona García</v>
      </c>
      <c r="M12" s="533" t="s">
        <v>8038</v>
      </c>
      <c r="N12" s="333"/>
      <c r="O12" s="333"/>
      <c r="P12" s="333"/>
      <c r="Q12" s="333"/>
      <c r="R12" s="333"/>
      <c r="S12" s="333"/>
      <c r="T12" s="333"/>
      <c r="U12" s="333"/>
      <c r="V12" s="333"/>
      <c r="W12" s="333"/>
      <c r="X12" s="333"/>
      <c r="Y12" s="333"/>
      <c r="Z12" s="333"/>
      <c r="AA12" s="333"/>
      <c r="AB12" s="534"/>
    </row>
    <row r="13" spans="1:28" ht="13.5" hidden="1" customHeight="1">
      <c r="A13" s="532" t="s">
        <v>33</v>
      </c>
      <c r="B13" s="45">
        <v>9</v>
      </c>
      <c r="C13" s="56" t="s">
        <v>8035</v>
      </c>
      <c r="D13" s="69" t="s">
        <v>8053</v>
      </c>
      <c r="E13" s="104" t="s">
        <v>35</v>
      </c>
      <c r="F13" s="56"/>
      <c r="G13" s="104" t="s">
        <v>8054</v>
      </c>
      <c r="H13" s="56" t="s">
        <v>8050</v>
      </c>
      <c r="I13" s="104" t="s">
        <v>8030</v>
      </c>
      <c r="J13" s="56">
        <v>2018</v>
      </c>
      <c r="K13" s="56">
        <v>2018</v>
      </c>
      <c r="L13" s="56" t="str">
        <f t="shared" si="1"/>
        <v>Catalina Hernandez, Sergio Villagrán, Paulo Alonso Gaona García</v>
      </c>
      <c r="M13" s="533" t="s">
        <v>8038</v>
      </c>
      <c r="N13" s="333"/>
      <c r="O13" s="333"/>
      <c r="P13" s="333"/>
      <c r="Q13" s="333"/>
      <c r="R13" s="333"/>
      <c r="S13" s="333"/>
      <c r="T13" s="333"/>
      <c r="U13" s="333"/>
      <c r="V13" s="333"/>
      <c r="W13" s="333"/>
      <c r="X13" s="333"/>
      <c r="Y13" s="333"/>
      <c r="Z13" s="333"/>
      <c r="AA13" s="333"/>
      <c r="AB13" s="534"/>
    </row>
    <row r="14" spans="1:28" ht="13.5" customHeight="1">
      <c r="A14" s="532" t="s">
        <v>33</v>
      </c>
      <c r="B14" s="174">
        <v>9</v>
      </c>
      <c r="C14" s="104" t="s">
        <v>8031</v>
      </c>
      <c r="D14" s="69" t="s">
        <v>8055</v>
      </c>
      <c r="E14" s="104" t="s">
        <v>7528</v>
      </c>
      <c r="F14" s="56"/>
      <c r="G14" s="56" t="s">
        <v>8056</v>
      </c>
      <c r="H14" s="104" t="s">
        <v>8057</v>
      </c>
      <c r="I14" s="104" t="s">
        <v>8030</v>
      </c>
      <c r="J14" s="56">
        <v>2018</v>
      </c>
      <c r="K14" s="56">
        <v>2018</v>
      </c>
      <c r="L14" s="56" t="str">
        <f t="shared" si="1"/>
        <v>Carlos Julio Moya  , Carlos Enrique Montenegro Marín</v>
      </c>
      <c r="M14" s="533" t="s">
        <v>8019</v>
      </c>
      <c r="N14" s="333"/>
      <c r="O14" s="333"/>
      <c r="P14" s="333"/>
      <c r="Q14" s="333"/>
      <c r="R14" s="333"/>
      <c r="S14" s="333"/>
      <c r="T14" s="333"/>
      <c r="U14" s="333"/>
      <c r="V14" s="333"/>
      <c r="W14" s="333"/>
      <c r="X14" s="333"/>
      <c r="Y14" s="333"/>
      <c r="Z14" s="333"/>
      <c r="AA14" s="333"/>
      <c r="AB14" s="534"/>
    </row>
    <row r="15" spans="1:28" ht="13.5" customHeight="1">
      <c r="A15" s="532" t="s">
        <v>33</v>
      </c>
      <c r="B15" s="174">
        <v>10</v>
      </c>
      <c r="C15" s="104" t="s">
        <v>8031</v>
      </c>
      <c r="D15" s="69" t="s">
        <v>8058</v>
      </c>
      <c r="E15" s="104" t="s">
        <v>51</v>
      </c>
      <c r="F15" s="56"/>
      <c r="G15" s="104" t="s">
        <v>8059</v>
      </c>
      <c r="H15" s="104" t="s">
        <v>8057</v>
      </c>
      <c r="I15" s="104" t="s">
        <v>8030</v>
      </c>
      <c r="J15" s="56">
        <v>2018</v>
      </c>
      <c r="K15" s="56">
        <v>2018</v>
      </c>
      <c r="L15" s="56" t="str">
        <f t="shared" si="1"/>
        <v>GUSTAVO ADOLFO HIGUERA CASTRO, Carlos Enrique Montenegro Marín</v>
      </c>
      <c r="M15" s="533" t="s">
        <v>8019</v>
      </c>
      <c r="N15" s="333"/>
      <c r="O15" s="333"/>
      <c r="P15" s="333"/>
      <c r="Q15" s="333"/>
      <c r="R15" s="333"/>
      <c r="S15" s="333"/>
      <c r="T15" s="333"/>
      <c r="U15" s="333"/>
      <c r="V15" s="333"/>
      <c r="W15" s="333"/>
      <c r="X15" s="333"/>
      <c r="Y15" s="333"/>
      <c r="Z15" s="333"/>
      <c r="AA15" s="333"/>
      <c r="AB15" s="534"/>
    </row>
    <row r="16" spans="1:28" ht="13.5" hidden="1" customHeight="1">
      <c r="A16" s="532" t="s">
        <v>33</v>
      </c>
      <c r="B16" s="174">
        <v>14</v>
      </c>
      <c r="C16" s="56" t="s">
        <v>8035</v>
      </c>
      <c r="D16" s="69" t="s">
        <v>8060</v>
      </c>
      <c r="E16" s="104" t="s">
        <v>7528</v>
      </c>
      <c r="F16" s="56"/>
      <c r="G16" s="56" t="s">
        <v>8061</v>
      </c>
      <c r="H16" s="56" t="s">
        <v>8050</v>
      </c>
      <c r="I16" s="104" t="s">
        <v>8030</v>
      </c>
      <c r="J16" s="56">
        <v>2017</v>
      </c>
      <c r="K16" s="56">
        <v>2017</v>
      </c>
      <c r="L16" s="56" t="str">
        <f t="shared" si="1"/>
        <v>Arias Rubiano, Oscar Vicente González Pinzón / Ángel Julián, Paulo Alonso Gaona García</v>
      </c>
      <c r="M16" s="533" t="s">
        <v>8038</v>
      </c>
      <c r="N16" s="333"/>
      <c r="O16" s="333"/>
      <c r="P16" s="333"/>
      <c r="Q16" s="333"/>
      <c r="R16" s="333"/>
      <c r="S16" s="333"/>
      <c r="T16" s="333"/>
      <c r="U16" s="333"/>
      <c r="V16" s="333"/>
      <c r="W16" s="333"/>
      <c r="X16" s="333"/>
      <c r="Y16" s="333"/>
      <c r="Z16" s="333"/>
      <c r="AA16" s="333"/>
      <c r="AB16" s="534"/>
    </row>
    <row r="17" spans="1:28" ht="13.5" hidden="1" customHeight="1">
      <c r="A17" s="532" t="s">
        <v>33</v>
      </c>
      <c r="B17" s="46">
        <v>15</v>
      </c>
      <c r="C17" s="56" t="s">
        <v>8035</v>
      </c>
      <c r="D17" s="69" t="s">
        <v>8062</v>
      </c>
      <c r="E17" s="104" t="s">
        <v>51</v>
      </c>
      <c r="F17" s="56"/>
      <c r="G17" s="56" t="s">
        <v>8063</v>
      </c>
      <c r="H17" s="56" t="s">
        <v>8050</v>
      </c>
      <c r="I17" s="104" t="s">
        <v>8030</v>
      </c>
      <c r="J17" s="56">
        <v>2017</v>
      </c>
      <c r="K17" s="56">
        <v>2017</v>
      </c>
      <c r="L17" s="56" t="str">
        <f t="shared" si="1"/>
        <v>Diana Catalina Cano Narváez, Riaño Cárdenas Cristhian Felipe, Paulo Alonso Gaona García</v>
      </c>
      <c r="M17" s="533" t="s">
        <v>8038</v>
      </c>
      <c r="N17" s="333"/>
      <c r="O17" s="333"/>
      <c r="P17" s="333"/>
      <c r="Q17" s="333"/>
      <c r="R17" s="333"/>
      <c r="S17" s="333"/>
      <c r="T17" s="333"/>
      <c r="U17" s="333"/>
      <c r="V17" s="333"/>
      <c r="W17" s="333"/>
      <c r="X17" s="333"/>
      <c r="Y17" s="333"/>
      <c r="Z17" s="333"/>
      <c r="AA17" s="333"/>
      <c r="AB17" s="534"/>
    </row>
    <row r="18" spans="1:28" ht="13.5" hidden="1" customHeight="1">
      <c r="A18" s="532" t="s">
        <v>33</v>
      </c>
      <c r="B18" s="46">
        <v>16</v>
      </c>
      <c r="C18" s="56" t="s">
        <v>8035</v>
      </c>
      <c r="D18" s="69" t="s">
        <v>8064</v>
      </c>
      <c r="E18" s="104" t="s">
        <v>7528</v>
      </c>
      <c r="F18" s="56"/>
      <c r="G18" s="56" t="s">
        <v>8065</v>
      </c>
      <c r="H18" s="56" t="s">
        <v>8050</v>
      </c>
      <c r="I18" s="104" t="s">
        <v>8030</v>
      </c>
      <c r="J18" s="56">
        <v>2016</v>
      </c>
      <c r="K18" s="56">
        <v>2016</v>
      </c>
      <c r="L18" s="56" t="str">
        <f t="shared" si="1"/>
        <v>Daniel Fernando Mendoza López, Paulo Alonso Gaona García</v>
      </c>
      <c r="M18" s="533" t="s">
        <v>8038</v>
      </c>
      <c r="N18" s="333"/>
      <c r="O18" s="333"/>
      <c r="P18" s="333"/>
      <c r="Q18" s="333"/>
      <c r="R18" s="333"/>
      <c r="S18" s="333"/>
      <c r="T18" s="333"/>
      <c r="U18" s="333"/>
      <c r="V18" s="333"/>
      <c r="W18" s="333"/>
      <c r="X18" s="333"/>
      <c r="Y18" s="333"/>
      <c r="Z18" s="333"/>
      <c r="AA18" s="333"/>
      <c r="AB18" s="534"/>
    </row>
    <row r="19" spans="1:28" ht="13.5" hidden="1" customHeight="1">
      <c r="A19" s="532" t="s">
        <v>33</v>
      </c>
      <c r="B19" s="46">
        <v>17</v>
      </c>
      <c r="C19" s="56" t="s">
        <v>8035</v>
      </c>
      <c r="D19" s="69" t="s">
        <v>8066</v>
      </c>
      <c r="E19" s="104" t="s">
        <v>51</v>
      </c>
      <c r="F19" s="56"/>
      <c r="G19" s="56" t="s">
        <v>8067</v>
      </c>
      <c r="H19" s="56" t="s">
        <v>8050</v>
      </c>
      <c r="I19" s="104" t="s">
        <v>8030</v>
      </c>
      <c r="J19" s="56">
        <v>2016</v>
      </c>
      <c r="K19" s="56">
        <v>2016</v>
      </c>
      <c r="L19" s="56" t="str">
        <f t="shared" si="1"/>
        <v>Esteban Arias Caracas, Paulo Alonso Gaona García</v>
      </c>
      <c r="M19" s="533" t="s">
        <v>8038</v>
      </c>
      <c r="N19" s="333"/>
      <c r="O19" s="333"/>
      <c r="P19" s="333"/>
      <c r="Q19" s="333"/>
      <c r="R19" s="333"/>
      <c r="S19" s="333"/>
      <c r="T19" s="333"/>
      <c r="U19" s="333"/>
      <c r="V19" s="333"/>
      <c r="W19" s="333"/>
      <c r="X19" s="333"/>
      <c r="Y19" s="333"/>
      <c r="Z19" s="333"/>
      <c r="AA19" s="333"/>
      <c r="AB19" s="534"/>
    </row>
    <row r="20" spans="1:28" ht="13.5" hidden="1" customHeight="1">
      <c r="A20" s="532" t="s">
        <v>33</v>
      </c>
      <c r="B20" s="174">
        <v>18</v>
      </c>
      <c r="C20" s="56" t="s">
        <v>8035</v>
      </c>
      <c r="D20" s="69" t="s">
        <v>8068</v>
      </c>
      <c r="E20" s="104" t="s">
        <v>7528</v>
      </c>
      <c r="F20" s="56"/>
      <c r="G20" s="56" t="s">
        <v>8069</v>
      </c>
      <c r="H20" s="56" t="s">
        <v>8050</v>
      </c>
      <c r="I20" s="104" t="s">
        <v>8030</v>
      </c>
      <c r="J20" s="56">
        <v>2016</v>
      </c>
      <c r="K20" s="56">
        <v>2016</v>
      </c>
      <c r="L20" s="56" t="str">
        <f t="shared" si="1"/>
        <v>Collazos Barrera, Julian David, Paulo Alonso Gaona Garcia, Elvis Eduardo Gaona García</v>
      </c>
      <c r="M20" s="533" t="s">
        <v>8070</v>
      </c>
      <c r="N20" s="333"/>
      <c r="O20" s="333"/>
      <c r="P20" s="333"/>
      <c r="Q20" s="333"/>
      <c r="R20" s="333"/>
      <c r="S20" s="333"/>
      <c r="T20" s="333"/>
      <c r="U20" s="333"/>
      <c r="V20" s="333"/>
      <c r="W20" s="333"/>
      <c r="X20" s="333"/>
      <c r="Y20" s="333"/>
      <c r="Z20" s="333"/>
      <c r="AA20" s="333"/>
      <c r="AB20" s="534"/>
    </row>
    <row r="21" spans="1:28" ht="13.5" hidden="1" customHeight="1">
      <c r="A21" s="532" t="s">
        <v>33</v>
      </c>
      <c r="B21" s="174">
        <v>19</v>
      </c>
      <c r="C21" s="56" t="s">
        <v>8035</v>
      </c>
      <c r="D21" s="69" t="s">
        <v>8071</v>
      </c>
      <c r="E21" s="104" t="s">
        <v>51</v>
      </c>
      <c r="F21" s="56"/>
      <c r="G21" s="56" t="s">
        <v>8072</v>
      </c>
      <c r="H21" s="56" t="s">
        <v>8050</v>
      </c>
      <c r="I21" s="104" t="s">
        <v>8030</v>
      </c>
      <c r="J21" s="56">
        <v>2016</v>
      </c>
      <c r="K21" s="56">
        <v>2016</v>
      </c>
      <c r="L21" s="56" t="str">
        <f t="shared" si="1"/>
        <v>Kevin Steven Gordillo Orjuela, Paulo Alonso Gaona García</v>
      </c>
      <c r="M21" s="533" t="s">
        <v>8038</v>
      </c>
      <c r="N21" s="333"/>
      <c r="O21" s="333"/>
      <c r="P21" s="333"/>
      <c r="Q21" s="333"/>
      <c r="R21" s="333"/>
      <c r="S21" s="333"/>
      <c r="T21" s="333"/>
      <c r="U21" s="333"/>
      <c r="V21" s="333"/>
      <c r="W21" s="333"/>
      <c r="X21" s="333"/>
      <c r="Y21" s="333"/>
      <c r="Z21" s="333"/>
      <c r="AA21" s="333"/>
      <c r="AB21" s="534"/>
    </row>
    <row r="22" spans="1:28" ht="13.5" hidden="1" customHeight="1">
      <c r="A22" s="532" t="s">
        <v>33</v>
      </c>
      <c r="B22" s="46">
        <v>20</v>
      </c>
      <c r="C22" s="56" t="s">
        <v>8035</v>
      </c>
      <c r="D22" s="69" t="s">
        <v>8073</v>
      </c>
      <c r="E22" s="104" t="s">
        <v>51</v>
      </c>
      <c r="F22" s="56"/>
      <c r="G22" s="56" t="s">
        <v>8074</v>
      </c>
      <c r="H22" s="56" t="s">
        <v>8050</v>
      </c>
      <c r="I22" s="104" t="s">
        <v>8030</v>
      </c>
      <c r="J22" s="56">
        <v>2016</v>
      </c>
      <c r="K22" s="56">
        <v>2016</v>
      </c>
      <c r="L22" s="56" t="str">
        <f t="shared" si="1"/>
        <v>Xenia Viviana Cadena Diaz, Nelson Arley Carantón Galeano, Carlos Enrique Montenegro Marín</v>
      </c>
      <c r="M22" s="140" t="s">
        <v>8019</v>
      </c>
      <c r="N22" s="333"/>
      <c r="O22" s="333"/>
      <c r="P22" s="333"/>
      <c r="Q22" s="333"/>
      <c r="R22" s="333"/>
      <c r="S22" s="333"/>
      <c r="T22" s="333"/>
      <c r="U22" s="333"/>
      <c r="V22" s="333"/>
      <c r="W22" s="333"/>
      <c r="X22" s="333"/>
      <c r="Y22" s="333"/>
      <c r="Z22" s="333"/>
      <c r="AA22" s="333"/>
      <c r="AB22" s="534"/>
    </row>
    <row r="23" spans="1:28" ht="13.5" hidden="1" customHeight="1">
      <c r="A23" s="532" t="s">
        <v>33</v>
      </c>
      <c r="B23" s="46">
        <v>21</v>
      </c>
      <c r="C23" s="56" t="s">
        <v>8035</v>
      </c>
      <c r="D23" s="69" t="s">
        <v>8075</v>
      </c>
      <c r="E23" s="104" t="s">
        <v>51</v>
      </c>
      <c r="F23" s="56"/>
      <c r="G23" s="56" t="s">
        <v>8076</v>
      </c>
      <c r="H23" s="56" t="s">
        <v>8050</v>
      </c>
      <c r="I23" s="104" t="s">
        <v>8030</v>
      </c>
      <c r="J23" s="56">
        <v>2016</v>
      </c>
      <c r="K23" s="56">
        <v>2016</v>
      </c>
      <c r="L23" s="56" t="str">
        <f t="shared" si="1"/>
        <v>Maria Fernanda Avendaño Martinez, Diego Fernando Celi Valero, Carlos Enrique Montenegro Marín</v>
      </c>
      <c r="M23" s="140" t="s">
        <v>8019</v>
      </c>
      <c r="N23" s="333"/>
      <c r="O23" s="333"/>
      <c r="P23" s="333"/>
      <c r="Q23" s="333"/>
      <c r="R23" s="333"/>
      <c r="S23" s="333"/>
      <c r="T23" s="333"/>
      <c r="U23" s="333"/>
      <c r="V23" s="333"/>
      <c r="W23" s="333"/>
      <c r="X23" s="333"/>
      <c r="Y23" s="333"/>
      <c r="Z23" s="333"/>
      <c r="AA23" s="333"/>
      <c r="AB23" s="534"/>
    </row>
    <row r="24" spans="1:28" ht="13.5" hidden="1" customHeight="1">
      <c r="A24" s="532" t="s">
        <v>33</v>
      </c>
      <c r="B24" s="46">
        <v>22</v>
      </c>
      <c r="C24" s="56" t="s">
        <v>8035</v>
      </c>
      <c r="D24" s="69" t="s">
        <v>8077</v>
      </c>
      <c r="E24" s="104" t="s">
        <v>51</v>
      </c>
      <c r="F24" s="56"/>
      <c r="G24" s="56" t="s">
        <v>8078</v>
      </c>
      <c r="H24" s="56" t="s">
        <v>8050</v>
      </c>
      <c r="I24" s="104" t="s">
        <v>8030</v>
      </c>
      <c r="J24" s="56">
        <v>2016</v>
      </c>
      <c r="K24" s="56">
        <v>2016</v>
      </c>
      <c r="L24" s="56" t="str">
        <f t="shared" si="1"/>
        <v>Diego Mauricio Medina Cordoba, Carlos Enrique Montenegro Marín</v>
      </c>
      <c r="M24" s="140" t="s">
        <v>8019</v>
      </c>
      <c r="N24" s="333"/>
      <c r="O24" s="333"/>
      <c r="P24" s="333"/>
      <c r="Q24" s="333"/>
      <c r="R24" s="333"/>
      <c r="S24" s="333"/>
      <c r="T24" s="333"/>
      <c r="U24" s="333"/>
      <c r="V24" s="333"/>
      <c r="W24" s="333"/>
      <c r="X24" s="333"/>
      <c r="Y24" s="333"/>
      <c r="Z24" s="333"/>
      <c r="AA24" s="333"/>
      <c r="AB24" s="534"/>
    </row>
    <row r="25" spans="1:28" ht="13.5" hidden="1" customHeight="1">
      <c r="A25" s="532" t="s">
        <v>33</v>
      </c>
      <c r="B25" s="174">
        <v>23</v>
      </c>
      <c r="C25" s="56" t="s">
        <v>8035</v>
      </c>
      <c r="D25" s="69" t="s">
        <v>8079</v>
      </c>
      <c r="E25" s="104" t="s">
        <v>51</v>
      </c>
      <c r="F25" s="56"/>
      <c r="G25" s="56" t="s">
        <v>8080</v>
      </c>
      <c r="H25" s="56" t="s">
        <v>8050</v>
      </c>
      <c r="I25" s="104" t="s">
        <v>8030</v>
      </c>
      <c r="J25" s="56">
        <v>2016</v>
      </c>
      <c r="K25" s="56">
        <v>2016</v>
      </c>
      <c r="L25" s="56" t="str">
        <f t="shared" si="1"/>
        <v>Andrea Stefania Sicarchá Arenas, Andrés Hamir Cobos Prada, Carlos Enrique Montenegro Marín</v>
      </c>
      <c r="M25" s="140" t="s">
        <v>8019</v>
      </c>
      <c r="N25" s="333"/>
      <c r="O25" s="333"/>
      <c r="P25" s="333"/>
      <c r="Q25" s="333"/>
      <c r="R25" s="333"/>
      <c r="S25" s="333"/>
      <c r="T25" s="333"/>
      <c r="U25" s="333"/>
      <c r="V25" s="333"/>
      <c r="W25" s="333"/>
      <c r="X25" s="333"/>
      <c r="Y25" s="333"/>
      <c r="Z25" s="333"/>
      <c r="AA25" s="333"/>
      <c r="AB25" s="534"/>
    </row>
    <row r="26" spans="1:28" ht="13.5" hidden="1" customHeight="1">
      <c r="A26" s="532" t="s">
        <v>33</v>
      </c>
      <c r="B26" s="46">
        <v>24</v>
      </c>
      <c r="C26" s="56" t="s">
        <v>8035</v>
      </c>
      <c r="D26" s="69" t="s">
        <v>8081</v>
      </c>
      <c r="E26" s="104" t="s">
        <v>51</v>
      </c>
      <c r="F26" s="56"/>
      <c r="G26" s="56" t="s">
        <v>8082</v>
      </c>
      <c r="H26" s="56" t="s">
        <v>8050</v>
      </c>
      <c r="I26" s="104" t="s">
        <v>8030</v>
      </c>
      <c r="J26" s="56">
        <v>2016</v>
      </c>
      <c r="K26" s="56">
        <v>2016</v>
      </c>
      <c r="L26" s="56" t="str">
        <f t="shared" si="1"/>
        <v>Sergio Navarrete Suárez, Carlos Enrique Montenegro Marín</v>
      </c>
      <c r="M26" s="140" t="s">
        <v>8019</v>
      </c>
      <c r="N26" s="333"/>
      <c r="O26" s="333"/>
      <c r="P26" s="333"/>
      <c r="Q26" s="333"/>
      <c r="R26" s="333"/>
      <c r="S26" s="333"/>
      <c r="T26" s="333"/>
      <c r="U26" s="333"/>
      <c r="V26" s="333"/>
      <c r="W26" s="333"/>
      <c r="X26" s="333"/>
      <c r="Y26" s="333"/>
      <c r="Z26" s="333"/>
      <c r="AA26" s="333"/>
      <c r="AB26" s="534"/>
    </row>
    <row r="27" spans="1:28" ht="13.5" hidden="1" customHeight="1">
      <c r="A27" s="532" t="s">
        <v>33</v>
      </c>
      <c r="B27" s="46">
        <v>25</v>
      </c>
      <c r="C27" s="56" t="s">
        <v>8035</v>
      </c>
      <c r="D27" s="69" t="s">
        <v>8083</v>
      </c>
      <c r="E27" s="104" t="s">
        <v>51</v>
      </c>
      <c r="F27" s="56"/>
      <c r="G27" s="56" t="s">
        <v>8084</v>
      </c>
      <c r="H27" s="56" t="s">
        <v>8050</v>
      </c>
      <c r="I27" s="104" t="s">
        <v>8030</v>
      </c>
      <c r="J27" s="56">
        <v>2016</v>
      </c>
      <c r="K27" s="56">
        <v>2016</v>
      </c>
      <c r="L27" s="56" t="str">
        <f t="shared" si="1"/>
        <v>Andréy Duvan Sarmiento Sarmiento, Jualian David Torres Salgado, Carlos Enrique Montenegro Marín</v>
      </c>
      <c r="M27" s="140" t="s">
        <v>8019</v>
      </c>
      <c r="N27" s="333"/>
      <c r="O27" s="333"/>
      <c r="P27" s="333"/>
      <c r="Q27" s="333"/>
      <c r="R27" s="333"/>
      <c r="S27" s="333"/>
      <c r="T27" s="333"/>
      <c r="U27" s="333"/>
      <c r="V27" s="333"/>
      <c r="W27" s="333"/>
      <c r="X27" s="333"/>
      <c r="Y27" s="333"/>
      <c r="Z27" s="333"/>
      <c r="AA27" s="333"/>
      <c r="AB27" s="534"/>
    </row>
    <row r="28" spans="1:28" ht="13.5" hidden="1" customHeight="1">
      <c r="A28" s="532" t="s">
        <v>33</v>
      </c>
      <c r="B28" s="46">
        <v>26</v>
      </c>
      <c r="C28" s="56" t="s">
        <v>8035</v>
      </c>
      <c r="D28" s="69" t="s">
        <v>8085</v>
      </c>
      <c r="E28" s="104" t="s">
        <v>51</v>
      </c>
      <c r="F28" s="56"/>
      <c r="G28" s="56" t="s">
        <v>8086</v>
      </c>
      <c r="H28" s="56" t="s">
        <v>8050</v>
      </c>
      <c r="I28" s="104" t="s">
        <v>8030</v>
      </c>
      <c r="J28" s="56">
        <v>2016</v>
      </c>
      <c r="K28" s="56">
        <v>2016</v>
      </c>
      <c r="L28" s="56" t="str">
        <f t="shared" si="1"/>
        <v>José Adán Ardila Sánchez, Carlos Enrique Montenegro Marín</v>
      </c>
      <c r="M28" s="140" t="s">
        <v>8019</v>
      </c>
      <c r="N28" s="333"/>
      <c r="O28" s="333"/>
      <c r="P28" s="333"/>
      <c r="Q28" s="333"/>
      <c r="R28" s="333"/>
      <c r="S28" s="333"/>
      <c r="T28" s="333"/>
      <c r="U28" s="333"/>
      <c r="V28" s="333"/>
      <c r="W28" s="333"/>
      <c r="X28" s="333"/>
      <c r="Y28" s="333"/>
      <c r="Z28" s="333"/>
      <c r="AA28" s="333"/>
      <c r="AB28" s="534"/>
    </row>
    <row r="29" spans="1:28" ht="13.5" hidden="1" customHeight="1">
      <c r="A29" s="532" t="s">
        <v>33</v>
      </c>
      <c r="B29" s="174">
        <v>27</v>
      </c>
      <c r="C29" s="56" t="s">
        <v>8035</v>
      </c>
      <c r="D29" s="69" t="s">
        <v>5294</v>
      </c>
      <c r="E29" s="104" t="s">
        <v>51</v>
      </c>
      <c r="F29" s="56"/>
      <c r="G29" s="56" t="s">
        <v>8087</v>
      </c>
      <c r="H29" s="56" t="s">
        <v>8050</v>
      </c>
      <c r="I29" s="104" t="s">
        <v>8030</v>
      </c>
      <c r="J29" s="56">
        <v>2015</v>
      </c>
      <c r="K29" s="56">
        <v>2015</v>
      </c>
      <c r="L29" s="56" t="str">
        <f t="shared" si="1"/>
        <v>Ricardo Beltran, Paulo Alonso Gaona García</v>
      </c>
      <c r="M29" s="533" t="s">
        <v>8038</v>
      </c>
      <c r="N29" s="333"/>
      <c r="O29" s="333"/>
      <c r="P29" s="333"/>
      <c r="Q29" s="333"/>
      <c r="R29" s="333"/>
      <c r="S29" s="333"/>
      <c r="T29" s="333"/>
      <c r="U29" s="333"/>
      <c r="V29" s="333"/>
      <c r="W29" s="333"/>
      <c r="X29" s="333"/>
      <c r="Y29" s="333"/>
      <c r="Z29" s="333"/>
      <c r="AA29" s="333"/>
      <c r="AB29" s="534"/>
    </row>
    <row r="30" spans="1:28" ht="13.5" hidden="1" customHeight="1">
      <c r="A30" s="532" t="s">
        <v>33</v>
      </c>
      <c r="B30" s="46">
        <v>29</v>
      </c>
      <c r="C30" s="56" t="s">
        <v>8035</v>
      </c>
      <c r="D30" s="69" t="s">
        <v>8088</v>
      </c>
      <c r="E30" s="104" t="s">
        <v>51</v>
      </c>
      <c r="F30" s="56"/>
      <c r="G30" s="56" t="s">
        <v>8089</v>
      </c>
      <c r="H30" s="56" t="s">
        <v>8050</v>
      </c>
      <c r="I30" s="104" t="s">
        <v>8030</v>
      </c>
      <c r="J30" s="56">
        <v>2015</v>
      </c>
      <c r="K30" s="56">
        <v>2015</v>
      </c>
      <c r="L30" s="56" t="str">
        <f t="shared" si="1"/>
        <v>Camilo Andres Valencia, Paulo Alonso Gaona García</v>
      </c>
      <c r="M30" s="533" t="s">
        <v>8038</v>
      </c>
      <c r="N30" s="333"/>
      <c r="O30" s="333"/>
      <c r="P30" s="333"/>
      <c r="Q30" s="333"/>
      <c r="R30" s="333"/>
      <c r="S30" s="333"/>
      <c r="T30" s="333"/>
      <c r="U30" s="333"/>
      <c r="V30" s="333"/>
      <c r="W30" s="333"/>
      <c r="X30" s="333"/>
      <c r="Y30" s="333"/>
      <c r="Z30" s="333"/>
      <c r="AA30" s="333"/>
      <c r="AB30" s="534"/>
    </row>
    <row r="31" spans="1:28" ht="13.5" hidden="1" customHeight="1">
      <c r="A31" s="532" t="s">
        <v>33</v>
      </c>
      <c r="B31" s="46">
        <v>30</v>
      </c>
      <c r="C31" s="56" t="s">
        <v>8035</v>
      </c>
      <c r="D31" s="69" t="s">
        <v>8090</v>
      </c>
      <c r="E31" s="104" t="s">
        <v>51</v>
      </c>
      <c r="F31" s="56"/>
      <c r="G31" s="56" t="s">
        <v>8091</v>
      </c>
      <c r="H31" s="56" t="s">
        <v>8050</v>
      </c>
      <c r="I31" s="104" t="s">
        <v>8030</v>
      </c>
      <c r="J31" s="56">
        <v>2015</v>
      </c>
      <c r="K31" s="56">
        <v>2015</v>
      </c>
      <c r="L31" s="56" t="str">
        <f t="shared" si="1"/>
        <v>Jobelo Andres Quintero Rodriguez, Carlos Enrique Montenegro Marín</v>
      </c>
      <c r="M31" s="140" t="s">
        <v>8019</v>
      </c>
      <c r="N31" s="333"/>
      <c r="O31" s="333"/>
      <c r="P31" s="333"/>
      <c r="Q31" s="333"/>
      <c r="R31" s="333"/>
      <c r="S31" s="333"/>
      <c r="T31" s="333"/>
      <c r="U31" s="333"/>
      <c r="V31" s="333"/>
      <c r="W31" s="333"/>
      <c r="X31" s="333"/>
      <c r="Y31" s="333"/>
      <c r="Z31" s="333"/>
      <c r="AA31" s="333"/>
      <c r="AB31" s="534"/>
    </row>
    <row r="32" spans="1:28" ht="13.5" hidden="1" customHeight="1">
      <c r="A32" s="532" t="s">
        <v>33</v>
      </c>
      <c r="B32" s="46">
        <v>31</v>
      </c>
      <c r="C32" s="56" t="s">
        <v>8035</v>
      </c>
      <c r="D32" s="69" t="s">
        <v>8092</v>
      </c>
      <c r="E32" s="104" t="s">
        <v>51</v>
      </c>
      <c r="F32" s="56"/>
      <c r="G32" s="56" t="s">
        <v>8093</v>
      </c>
      <c r="H32" s="56" t="s">
        <v>8050</v>
      </c>
      <c r="I32" s="104" t="s">
        <v>8030</v>
      </c>
      <c r="J32" s="56">
        <v>2015</v>
      </c>
      <c r="K32" s="56">
        <v>2015</v>
      </c>
      <c r="L32" s="56" t="str">
        <f t="shared" si="1"/>
        <v>Danny Alejandro Garzón Aristizabal, Carlos Enrique Montenegro Marín</v>
      </c>
      <c r="M32" s="140" t="s">
        <v>8019</v>
      </c>
      <c r="N32" s="333"/>
      <c r="O32" s="333"/>
      <c r="P32" s="333"/>
      <c r="Q32" s="333"/>
      <c r="R32" s="333"/>
      <c r="S32" s="333"/>
      <c r="T32" s="333"/>
      <c r="U32" s="333"/>
      <c r="V32" s="333"/>
      <c r="W32" s="333"/>
      <c r="X32" s="333"/>
      <c r="Y32" s="333"/>
      <c r="Z32" s="333"/>
      <c r="AA32" s="333"/>
      <c r="AB32" s="534"/>
    </row>
    <row r="33" spans="1:28" ht="13.5" hidden="1" customHeight="1">
      <c r="A33" s="532" t="s">
        <v>33</v>
      </c>
      <c r="B33" s="174">
        <v>32</v>
      </c>
      <c r="C33" s="56" t="s">
        <v>8035</v>
      </c>
      <c r="D33" s="69" t="s">
        <v>8094</v>
      </c>
      <c r="E33" s="104" t="s">
        <v>51</v>
      </c>
      <c r="F33" s="56"/>
      <c r="G33" s="56" t="s">
        <v>8095</v>
      </c>
      <c r="H33" s="56" t="s">
        <v>8050</v>
      </c>
      <c r="I33" s="104" t="s">
        <v>8030</v>
      </c>
      <c r="J33" s="56">
        <v>2015</v>
      </c>
      <c r="K33" s="56">
        <v>2015</v>
      </c>
      <c r="L33" s="56" t="str">
        <f t="shared" si="1"/>
        <v>Cistian Leonardo Benitez Beltran, Jaime David Niño Valderrama, Carlos Enrique Montenegro Marín</v>
      </c>
      <c r="M33" s="140" t="s">
        <v>8019</v>
      </c>
      <c r="N33" s="333"/>
      <c r="O33" s="333"/>
      <c r="P33" s="333"/>
      <c r="Q33" s="333"/>
      <c r="R33" s="333"/>
      <c r="S33" s="333"/>
      <c r="T33" s="333"/>
      <c r="U33" s="333"/>
      <c r="V33" s="333"/>
      <c r="W33" s="333"/>
      <c r="X33" s="333"/>
      <c r="Y33" s="333"/>
      <c r="Z33" s="333"/>
      <c r="AA33" s="333"/>
      <c r="AB33" s="534"/>
    </row>
    <row r="34" spans="1:28" ht="13.5" hidden="1" customHeight="1">
      <c r="A34" s="532" t="s">
        <v>33</v>
      </c>
      <c r="B34" s="46">
        <v>33</v>
      </c>
      <c r="C34" s="56" t="s">
        <v>8035</v>
      </c>
      <c r="D34" s="69" t="s">
        <v>8096</v>
      </c>
      <c r="E34" s="104" t="s">
        <v>51</v>
      </c>
      <c r="F34" s="56"/>
      <c r="G34" s="56" t="s">
        <v>8097</v>
      </c>
      <c r="H34" s="56" t="s">
        <v>8050</v>
      </c>
      <c r="I34" s="104" t="s">
        <v>8030</v>
      </c>
      <c r="J34" s="56">
        <v>2015</v>
      </c>
      <c r="K34" s="56">
        <v>2015</v>
      </c>
      <c r="L34" s="56" t="str">
        <f t="shared" si="1"/>
        <v>Xenia Viviana Cadena Díaz, Nelson Arly Caranton Galeano, Carlos Enrique Montenegro Marín</v>
      </c>
      <c r="M34" s="140" t="s">
        <v>8019</v>
      </c>
      <c r="N34" s="333"/>
      <c r="O34" s="333"/>
      <c r="P34" s="333"/>
      <c r="Q34" s="333"/>
      <c r="R34" s="333"/>
      <c r="S34" s="333"/>
      <c r="T34" s="333"/>
      <c r="U34" s="333"/>
      <c r="V34" s="333"/>
      <c r="W34" s="333"/>
      <c r="X34" s="333"/>
      <c r="Y34" s="333"/>
      <c r="Z34" s="333"/>
      <c r="AA34" s="333"/>
      <c r="AB34" s="534"/>
    </row>
    <row r="35" spans="1:28" ht="13.5" customHeight="1">
      <c r="A35" s="532" t="s">
        <v>33</v>
      </c>
      <c r="B35" s="46">
        <v>34</v>
      </c>
      <c r="C35" s="104" t="s">
        <v>8031</v>
      </c>
      <c r="D35" s="69" t="s">
        <v>8098</v>
      </c>
      <c r="E35" s="104" t="s">
        <v>51</v>
      </c>
      <c r="F35" s="56"/>
      <c r="G35" s="56" t="s">
        <v>8099</v>
      </c>
      <c r="H35" s="104" t="s">
        <v>8057</v>
      </c>
      <c r="I35" s="104" t="s">
        <v>8030</v>
      </c>
      <c r="J35" s="56">
        <v>2015</v>
      </c>
      <c r="K35" s="56">
        <v>2015</v>
      </c>
      <c r="L35" s="56" t="str">
        <f t="shared" si="1"/>
        <v>Jesús Augusto Guzmán Lozano, Carlos Enrique Montenegro Marín</v>
      </c>
      <c r="M35" s="140" t="s">
        <v>8019</v>
      </c>
      <c r="N35" s="333"/>
      <c r="O35" s="333"/>
      <c r="P35" s="333"/>
      <c r="Q35" s="333"/>
      <c r="R35" s="333"/>
      <c r="S35" s="333"/>
      <c r="T35" s="333"/>
      <c r="U35" s="333"/>
      <c r="V35" s="333"/>
      <c r="W35" s="333"/>
      <c r="X35" s="333"/>
      <c r="Y35" s="333"/>
      <c r="Z35" s="333"/>
      <c r="AA35" s="333"/>
      <c r="AB35" s="534"/>
    </row>
    <row r="36" spans="1:28" ht="13.5" hidden="1" customHeight="1">
      <c r="A36" s="532" t="s">
        <v>33</v>
      </c>
      <c r="B36" s="46">
        <v>35</v>
      </c>
      <c r="C36" s="56" t="s">
        <v>8035</v>
      </c>
      <c r="D36" s="69" t="s">
        <v>8100</v>
      </c>
      <c r="E36" s="104" t="s">
        <v>51</v>
      </c>
      <c r="F36" s="56"/>
      <c r="G36" s="56" t="s">
        <v>8101</v>
      </c>
      <c r="H36" s="56" t="s">
        <v>8050</v>
      </c>
      <c r="I36" s="104" t="s">
        <v>8030</v>
      </c>
      <c r="J36" s="56">
        <v>2015</v>
      </c>
      <c r="K36" s="56">
        <v>2015</v>
      </c>
      <c r="L36" s="56" t="str">
        <f t="shared" si="1"/>
        <v>Brayan Julian Babosa Sierra, Pablo Andres Esteban Vargas, Carlos Enrique Montenegro Marín</v>
      </c>
      <c r="M36" s="140" t="s">
        <v>8019</v>
      </c>
      <c r="N36" s="333"/>
      <c r="O36" s="333"/>
      <c r="P36" s="333"/>
      <c r="Q36" s="333"/>
      <c r="R36" s="333"/>
      <c r="S36" s="333"/>
      <c r="T36" s="333"/>
      <c r="U36" s="333"/>
      <c r="V36" s="333"/>
      <c r="W36" s="333"/>
      <c r="X36" s="333"/>
      <c r="Y36" s="333"/>
      <c r="Z36" s="333"/>
      <c r="AA36" s="333"/>
      <c r="AB36" s="534"/>
    </row>
    <row r="37" spans="1:28" ht="13.5" hidden="1" customHeight="1">
      <c r="A37" s="532" t="s">
        <v>33</v>
      </c>
      <c r="B37" s="174">
        <v>36</v>
      </c>
      <c r="C37" s="56" t="s">
        <v>8035</v>
      </c>
      <c r="D37" s="69" t="s">
        <v>8102</v>
      </c>
      <c r="E37" s="104" t="s">
        <v>51</v>
      </c>
      <c r="F37" s="56"/>
      <c r="G37" s="56" t="s">
        <v>8103</v>
      </c>
      <c r="H37" s="56" t="s">
        <v>8050</v>
      </c>
      <c r="I37" s="104" t="s">
        <v>8030</v>
      </c>
      <c r="J37" s="56">
        <v>2015</v>
      </c>
      <c r="K37" s="56">
        <v>2015</v>
      </c>
      <c r="L37" s="56" t="str">
        <f t="shared" si="1"/>
        <v>Diego Armando Virguez Castañeda, Carlos Enrique Montenegro Marín</v>
      </c>
      <c r="M37" s="140" t="s">
        <v>8019</v>
      </c>
      <c r="N37" s="333"/>
      <c r="O37" s="333"/>
      <c r="P37" s="333"/>
      <c r="Q37" s="333"/>
      <c r="R37" s="333"/>
      <c r="S37" s="333"/>
      <c r="T37" s="333"/>
      <c r="U37" s="333"/>
      <c r="V37" s="333"/>
      <c r="W37" s="333"/>
      <c r="X37" s="333"/>
      <c r="Y37" s="333"/>
      <c r="Z37" s="333"/>
      <c r="AA37" s="333"/>
      <c r="AB37" s="534"/>
    </row>
    <row r="38" spans="1:28" ht="13.5" hidden="1" customHeight="1">
      <c r="A38" s="532" t="s">
        <v>33</v>
      </c>
      <c r="B38" s="174">
        <v>37</v>
      </c>
      <c r="C38" s="56" t="s">
        <v>8035</v>
      </c>
      <c r="D38" s="69" t="s">
        <v>8104</v>
      </c>
      <c r="E38" s="104" t="s">
        <v>51</v>
      </c>
      <c r="F38" s="56"/>
      <c r="G38" s="56" t="s">
        <v>8105</v>
      </c>
      <c r="H38" s="56" t="s">
        <v>8050</v>
      </c>
      <c r="I38" s="104" t="s">
        <v>8030</v>
      </c>
      <c r="J38" s="56">
        <v>2015</v>
      </c>
      <c r="K38" s="56">
        <v>2015</v>
      </c>
      <c r="L38" s="56" t="str">
        <f t="shared" si="1"/>
        <v>Danny Alejandro Garzon Aristizabal, Carlos Enrique Montenegro Marín</v>
      </c>
      <c r="M38" s="140" t="s">
        <v>8019</v>
      </c>
      <c r="N38" s="333"/>
      <c r="O38" s="333"/>
      <c r="P38" s="333"/>
      <c r="Q38" s="333"/>
      <c r="R38" s="333"/>
      <c r="S38" s="333"/>
      <c r="T38" s="333"/>
      <c r="U38" s="333"/>
      <c r="V38" s="333"/>
      <c r="W38" s="333"/>
      <c r="X38" s="333"/>
      <c r="Y38" s="333"/>
      <c r="Z38" s="333"/>
      <c r="AA38" s="333"/>
      <c r="AB38" s="534"/>
    </row>
    <row r="39" spans="1:28" ht="13.5" customHeight="1">
      <c r="A39" s="532" t="s">
        <v>33</v>
      </c>
      <c r="B39" s="46">
        <v>38</v>
      </c>
      <c r="C39" s="104" t="s">
        <v>8031</v>
      </c>
      <c r="D39" s="69" t="s">
        <v>8106</v>
      </c>
      <c r="E39" s="104" t="s">
        <v>51</v>
      </c>
      <c r="F39" s="56"/>
      <c r="G39" s="56" t="s">
        <v>8107</v>
      </c>
      <c r="H39" s="104" t="s">
        <v>8057</v>
      </c>
      <c r="I39" s="104" t="s">
        <v>8030</v>
      </c>
      <c r="J39" s="56">
        <v>2015</v>
      </c>
      <c r="K39" s="56">
        <v>2015</v>
      </c>
      <c r="L39" s="56" t="str">
        <f t="shared" si="1"/>
        <v>Gustavo Adolfo Higuera Castro, Carlos Enrique Montenegro Marín</v>
      </c>
      <c r="M39" s="140" t="s">
        <v>8019</v>
      </c>
      <c r="N39" s="333"/>
      <c r="O39" s="333"/>
      <c r="P39" s="333"/>
      <c r="Q39" s="333"/>
      <c r="R39" s="333"/>
      <c r="S39" s="333"/>
      <c r="T39" s="333"/>
      <c r="U39" s="333"/>
      <c r="V39" s="333"/>
      <c r="W39" s="333"/>
      <c r="X39" s="333"/>
      <c r="Y39" s="333"/>
      <c r="Z39" s="333"/>
      <c r="AA39" s="333"/>
      <c r="AB39" s="534"/>
    </row>
    <row r="40" spans="1:28" ht="13.5" hidden="1" customHeight="1">
      <c r="A40" s="532" t="s">
        <v>33</v>
      </c>
      <c r="B40" s="46">
        <v>39</v>
      </c>
      <c r="C40" s="56" t="s">
        <v>8035</v>
      </c>
      <c r="D40" s="69" t="s">
        <v>8108</v>
      </c>
      <c r="E40" s="104" t="s">
        <v>51</v>
      </c>
      <c r="F40" s="104" t="s">
        <v>7528</v>
      </c>
      <c r="G40" s="56" t="s">
        <v>8109</v>
      </c>
      <c r="H40" s="56" t="s">
        <v>8050</v>
      </c>
      <c r="I40" s="104" t="s">
        <v>8030</v>
      </c>
      <c r="J40" s="56">
        <v>2015</v>
      </c>
      <c r="K40" s="56">
        <v>2015</v>
      </c>
      <c r="L40" s="56" t="str">
        <f t="shared" si="1"/>
        <v>Cedulfo Diaz Cadena, Jessica Lorena Carbarcas Beltrán, Carlos Enrique Montenegro Marín</v>
      </c>
      <c r="M40" s="140" t="s">
        <v>8019</v>
      </c>
      <c r="N40" s="333"/>
      <c r="O40" s="333"/>
      <c r="P40" s="333"/>
      <c r="Q40" s="333"/>
      <c r="R40" s="333"/>
      <c r="S40" s="333"/>
      <c r="T40" s="333"/>
      <c r="U40" s="333"/>
      <c r="V40" s="333"/>
      <c r="W40" s="333"/>
      <c r="X40" s="333"/>
      <c r="Y40" s="333"/>
      <c r="Z40" s="333"/>
      <c r="AA40" s="333"/>
      <c r="AB40" s="534"/>
    </row>
    <row r="41" spans="1:28" ht="13.5" customHeight="1">
      <c r="A41" s="532" t="s">
        <v>33</v>
      </c>
      <c r="B41" s="46">
        <v>40</v>
      </c>
      <c r="C41" s="104" t="s">
        <v>8031</v>
      </c>
      <c r="D41" s="69" t="s">
        <v>8110</v>
      </c>
      <c r="E41" s="104" t="s">
        <v>51</v>
      </c>
      <c r="F41" s="104" t="s">
        <v>7528</v>
      </c>
      <c r="G41" s="56" t="s">
        <v>8111</v>
      </c>
      <c r="H41" s="104" t="s">
        <v>8057</v>
      </c>
      <c r="I41" s="104" t="s">
        <v>8030</v>
      </c>
      <c r="J41" s="56">
        <v>2015</v>
      </c>
      <c r="K41" s="56">
        <v>2015</v>
      </c>
      <c r="L41" s="56" t="str">
        <f t="shared" si="1"/>
        <v>Carlos Julio Moya, Carlos Enrique Montenegro Marín</v>
      </c>
      <c r="M41" s="140" t="s">
        <v>8019</v>
      </c>
      <c r="N41" s="333"/>
      <c r="O41" s="333"/>
      <c r="P41" s="333"/>
      <c r="Q41" s="333"/>
      <c r="R41" s="333"/>
      <c r="S41" s="333"/>
      <c r="T41" s="333"/>
      <c r="U41" s="333"/>
      <c r="V41" s="333"/>
      <c r="W41" s="333"/>
      <c r="X41" s="333"/>
      <c r="Y41" s="333"/>
      <c r="Z41" s="333"/>
      <c r="AA41" s="333"/>
      <c r="AB41" s="534"/>
    </row>
    <row r="42" spans="1:28" ht="13.5" customHeight="1">
      <c r="A42" s="532" t="s">
        <v>33</v>
      </c>
      <c r="B42" s="174">
        <v>41</v>
      </c>
      <c r="C42" s="104" t="s">
        <v>8031</v>
      </c>
      <c r="D42" s="69" t="s">
        <v>8112</v>
      </c>
      <c r="E42" s="104" t="s">
        <v>51</v>
      </c>
      <c r="F42" s="56"/>
      <c r="G42" s="56" t="s">
        <v>8113</v>
      </c>
      <c r="H42" s="104" t="s">
        <v>8057</v>
      </c>
      <c r="I42" s="104" t="s">
        <v>8030</v>
      </c>
      <c r="J42" s="56">
        <v>2014</v>
      </c>
      <c r="K42" s="56">
        <v>2014</v>
      </c>
      <c r="L42" s="56" t="str">
        <f t="shared" si="1"/>
        <v>Javier Albadan, Paulo Alonso Gaona García</v>
      </c>
      <c r="M42" s="533" t="s">
        <v>8038</v>
      </c>
      <c r="N42" s="333"/>
      <c r="O42" s="333"/>
      <c r="P42" s="333"/>
      <c r="Q42" s="333"/>
      <c r="R42" s="333"/>
      <c r="S42" s="333"/>
      <c r="T42" s="333"/>
      <c r="U42" s="333"/>
      <c r="V42" s="333"/>
      <c r="W42" s="333"/>
      <c r="X42" s="333"/>
      <c r="Y42" s="333"/>
      <c r="Z42" s="333"/>
      <c r="AA42" s="333"/>
      <c r="AB42" s="534"/>
    </row>
    <row r="43" spans="1:28" ht="13.5" customHeight="1">
      <c r="A43" s="532" t="s">
        <v>33</v>
      </c>
      <c r="B43" s="46">
        <v>42</v>
      </c>
      <c r="C43" s="104" t="s">
        <v>8031</v>
      </c>
      <c r="D43" s="69" t="s">
        <v>8106</v>
      </c>
      <c r="E43" s="104" t="s">
        <v>51</v>
      </c>
      <c r="F43" s="56"/>
      <c r="G43" s="56" t="s">
        <v>8114</v>
      </c>
      <c r="H43" s="104" t="s">
        <v>8057</v>
      </c>
      <c r="I43" s="104" t="s">
        <v>8030</v>
      </c>
      <c r="J43" s="56">
        <v>2014</v>
      </c>
      <c r="K43" s="56">
        <v>2014</v>
      </c>
      <c r="L43" s="56" t="str">
        <f t="shared" si="1"/>
        <v>Yuri Vannesa Nieto Acevedo, Carlos Enrique Montenegro Marín</v>
      </c>
      <c r="M43" s="273" t="s">
        <v>8019</v>
      </c>
      <c r="N43" s="333"/>
      <c r="O43" s="333"/>
      <c r="P43" s="333"/>
      <c r="Q43" s="333"/>
      <c r="R43" s="333"/>
      <c r="S43" s="333"/>
      <c r="T43" s="333"/>
      <c r="U43" s="333"/>
      <c r="V43" s="333"/>
      <c r="W43" s="333"/>
      <c r="X43" s="333"/>
      <c r="Y43" s="333"/>
      <c r="Z43" s="333"/>
      <c r="AA43" s="333"/>
      <c r="AB43" s="534"/>
    </row>
    <row r="44" spans="1:28" ht="13.5" hidden="1" customHeight="1">
      <c r="A44" s="532" t="s">
        <v>33</v>
      </c>
      <c r="B44" s="46">
        <v>43</v>
      </c>
      <c r="C44" s="56" t="s">
        <v>8035</v>
      </c>
      <c r="D44" s="69" t="s">
        <v>8115</v>
      </c>
      <c r="E44" s="104" t="s">
        <v>51</v>
      </c>
      <c r="F44" s="56"/>
      <c r="G44" s="56" t="s">
        <v>8116</v>
      </c>
      <c r="H44" s="56" t="s">
        <v>8050</v>
      </c>
      <c r="I44" s="104" t="s">
        <v>8030</v>
      </c>
      <c r="J44" s="56">
        <v>2014</v>
      </c>
      <c r="K44" s="56">
        <v>2014</v>
      </c>
      <c r="L44" s="56" t="str">
        <f t="shared" si="1"/>
        <v>Diego Mauicio Medina Cordoba, Carlos Enrique Montenegro Marín</v>
      </c>
      <c r="M44" s="273" t="s">
        <v>8019</v>
      </c>
      <c r="N44" s="333"/>
      <c r="O44" s="333"/>
      <c r="P44" s="333"/>
      <c r="Q44" s="333"/>
      <c r="R44" s="333"/>
      <c r="S44" s="333"/>
      <c r="T44" s="333"/>
      <c r="U44" s="333"/>
      <c r="V44" s="333"/>
      <c r="W44" s="333"/>
      <c r="X44" s="333"/>
      <c r="Y44" s="333"/>
      <c r="Z44" s="333"/>
      <c r="AA44" s="333"/>
      <c r="AB44" s="534"/>
    </row>
    <row r="45" spans="1:28" ht="13.5" hidden="1" customHeight="1">
      <c r="A45" s="532" t="s">
        <v>33</v>
      </c>
      <c r="B45" s="46">
        <v>44</v>
      </c>
      <c r="C45" s="56" t="s">
        <v>8035</v>
      </c>
      <c r="D45" s="69" t="s">
        <v>8117</v>
      </c>
      <c r="E45" s="104" t="s">
        <v>51</v>
      </c>
      <c r="F45" s="56"/>
      <c r="G45" s="56" t="s">
        <v>8118</v>
      </c>
      <c r="H45" s="56" t="s">
        <v>8050</v>
      </c>
      <c r="I45" s="104" t="s">
        <v>8030</v>
      </c>
      <c r="J45" s="56">
        <v>2014</v>
      </c>
      <c r="K45" s="56">
        <v>2014</v>
      </c>
      <c r="L45" s="56" t="str">
        <f t="shared" si="1"/>
        <v xml:space="preserve">Miguel Roberto Peña Ramírez, Diego Andres Hernández Alzate , </v>
      </c>
      <c r="M45" s="333"/>
      <c r="N45" s="333"/>
      <c r="O45" s="333"/>
      <c r="P45" s="333"/>
      <c r="Q45" s="333"/>
      <c r="R45" s="333"/>
      <c r="S45" s="333"/>
      <c r="T45" s="333"/>
      <c r="U45" s="333"/>
      <c r="V45" s="333"/>
      <c r="W45" s="333"/>
      <c r="X45" s="333"/>
      <c r="Y45" s="333"/>
      <c r="Z45" s="333"/>
      <c r="AA45" s="333"/>
      <c r="AB45" s="534"/>
    </row>
    <row r="46" spans="1:28" ht="13.5" hidden="1" customHeight="1">
      <c r="A46" s="532" t="s">
        <v>33</v>
      </c>
      <c r="B46" s="174">
        <v>45</v>
      </c>
      <c r="C46" s="56" t="s">
        <v>8035</v>
      </c>
      <c r="D46" s="69" t="s">
        <v>8119</v>
      </c>
      <c r="E46" s="104" t="s">
        <v>51</v>
      </c>
      <c r="F46" s="56"/>
      <c r="G46" s="56" t="s">
        <v>8120</v>
      </c>
      <c r="H46" s="56" t="s">
        <v>8050</v>
      </c>
      <c r="I46" s="104" t="s">
        <v>8030</v>
      </c>
      <c r="J46" s="56">
        <v>2014</v>
      </c>
      <c r="K46" s="56">
        <v>2014</v>
      </c>
      <c r="L46" s="56" t="str">
        <f t="shared" si="1"/>
        <v xml:space="preserve">Jose Leonardo Saenz Ariza, Jonatan Ferney Torres Buitrago, </v>
      </c>
      <c r="M46" s="333"/>
      <c r="N46" s="333"/>
      <c r="O46" s="333"/>
      <c r="P46" s="333"/>
      <c r="Q46" s="333"/>
      <c r="R46" s="333"/>
      <c r="S46" s="333"/>
      <c r="T46" s="333"/>
      <c r="U46" s="333"/>
      <c r="V46" s="333"/>
      <c r="W46" s="333"/>
      <c r="X46" s="333"/>
      <c r="Y46" s="333"/>
      <c r="Z46" s="333"/>
      <c r="AA46" s="333"/>
      <c r="AB46" s="534"/>
    </row>
    <row r="47" spans="1:28" ht="13.5" hidden="1" customHeight="1">
      <c r="A47" s="532" t="s">
        <v>33</v>
      </c>
      <c r="B47" s="174">
        <v>46</v>
      </c>
      <c r="C47" s="56" t="s">
        <v>8035</v>
      </c>
      <c r="D47" s="69" t="s">
        <v>8121</v>
      </c>
      <c r="E47" s="104" t="s">
        <v>7528</v>
      </c>
      <c r="F47" s="56"/>
      <c r="G47" s="56" t="s">
        <v>8122</v>
      </c>
      <c r="H47" s="56" t="s">
        <v>8050</v>
      </c>
      <c r="I47" s="104" t="s">
        <v>8030</v>
      </c>
      <c r="J47" s="56">
        <v>2014</v>
      </c>
      <c r="K47" s="56">
        <v>2014</v>
      </c>
      <c r="L47" s="56" t="str">
        <f t="shared" si="1"/>
        <v xml:space="preserve">Andres Guillermo Moreno Perez, </v>
      </c>
      <c r="M47" s="333"/>
      <c r="N47" s="333"/>
      <c r="O47" s="333"/>
      <c r="P47" s="333"/>
      <c r="Q47" s="333"/>
      <c r="R47" s="333"/>
      <c r="S47" s="333"/>
      <c r="T47" s="333"/>
      <c r="U47" s="333"/>
      <c r="V47" s="333"/>
      <c r="W47" s="333"/>
      <c r="X47" s="333"/>
      <c r="Y47" s="333"/>
      <c r="Z47" s="333"/>
      <c r="AA47" s="333"/>
      <c r="AB47" s="534"/>
    </row>
    <row r="48" spans="1:28" ht="13.5" hidden="1" customHeight="1">
      <c r="A48" s="532" t="s">
        <v>33</v>
      </c>
      <c r="B48" s="46">
        <v>47</v>
      </c>
      <c r="C48" s="56" t="s">
        <v>8035</v>
      </c>
      <c r="D48" s="69" t="s">
        <v>8123</v>
      </c>
      <c r="E48" s="104" t="s">
        <v>51</v>
      </c>
      <c r="F48" s="56"/>
      <c r="G48" s="56" t="s">
        <v>8124</v>
      </c>
      <c r="H48" s="56" t="s">
        <v>8050</v>
      </c>
      <c r="I48" s="104" t="s">
        <v>8030</v>
      </c>
      <c r="J48" s="56">
        <v>2014</v>
      </c>
      <c r="K48" s="56">
        <v>2014</v>
      </c>
      <c r="L48" s="56" t="str">
        <f t="shared" si="1"/>
        <v xml:space="preserve">Francisco Alejandro vargas Peña, </v>
      </c>
      <c r="M48" s="333"/>
      <c r="N48" s="333"/>
      <c r="O48" s="333"/>
      <c r="P48" s="333"/>
      <c r="Q48" s="333"/>
      <c r="R48" s="333"/>
      <c r="S48" s="333"/>
      <c r="T48" s="333"/>
      <c r="U48" s="333"/>
      <c r="V48" s="333"/>
      <c r="W48" s="333"/>
      <c r="X48" s="333"/>
      <c r="Y48" s="333"/>
      <c r="Z48" s="333"/>
      <c r="AA48" s="333"/>
      <c r="AB48" s="534"/>
    </row>
    <row r="49" spans="1:28" ht="13.5" hidden="1" customHeight="1">
      <c r="A49" s="532" t="s">
        <v>33</v>
      </c>
      <c r="B49" s="46">
        <v>48</v>
      </c>
      <c r="C49" s="56" t="s">
        <v>8035</v>
      </c>
      <c r="D49" s="69" t="s">
        <v>8125</v>
      </c>
      <c r="E49" s="104" t="s">
        <v>51</v>
      </c>
      <c r="F49" s="104" t="s">
        <v>7528</v>
      </c>
      <c r="G49" s="56" t="s">
        <v>8126</v>
      </c>
      <c r="H49" s="56" t="s">
        <v>8050</v>
      </c>
      <c r="I49" s="104" t="s">
        <v>8030</v>
      </c>
      <c r="J49" s="56">
        <v>2014</v>
      </c>
      <c r="K49" s="56">
        <v>2014</v>
      </c>
      <c r="L49" s="56" t="str">
        <f t="shared" si="1"/>
        <v xml:space="preserve">Nicolas Mauiricio Garcia Garzón, </v>
      </c>
      <c r="M49" s="333"/>
      <c r="N49" s="333"/>
      <c r="O49" s="333"/>
      <c r="P49" s="333"/>
      <c r="Q49" s="333"/>
      <c r="R49" s="333"/>
      <c r="S49" s="333"/>
      <c r="T49" s="333"/>
      <c r="U49" s="333"/>
      <c r="V49" s="333"/>
      <c r="W49" s="333"/>
      <c r="X49" s="333"/>
      <c r="Y49" s="333"/>
      <c r="Z49" s="333"/>
      <c r="AA49" s="333"/>
      <c r="AB49" s="534"/>
    </row>
    <row r="50" spans="1:28" ht="13.5" hidden="1" customHeight="1">
      <c r="A50" s="532" t="s">
        <v>33</v>
      </c>
      <c r="B50" s="46">
        <v>49</v>
      </c>
      <c r="C50" s="56" t="s">
        <v>8035</v>
      </c>
      <c r="D50" s="69" t="s">
        <v>8127</v>
      </c>
      <c r="E50" s="104" t="s">
        <v>51</v>
      </c>
      <c r="F50" s="56"/>
      <c r="G50" s="56" t="s">
        <v>8128</v>
      </c>
      <c r="H50" s="56" t="s">
        <v>8050</v>
      </c>
      <c r="I50" s="104" t="s">
        <v>8030</v>
      </c>
      <c r="J50" s="56">
        <v>2014</v>
      </c>
      <c r="K50" s="56">
        <v>2014</v>
      </c>
      <c r="L50" s="56" t="str">
        <f t="shared" si="1"/>
        <v xml:space="preserve">Daniel Humberto Rodriguez, Fabio Andrés Mendoza, </v>
      </c>
      <c r="M50" s="333"/>
      <c r="N50" s="333"/>
      <c r="O50" s="333"/>
      <c r="P50" s="333"/>
      <c r="Q50" s="333"/>
      <c r="R50" s="333"/>
      <c r="S50" s="333"/>
      <c r="T50" s="333"/>
      <c r="U50" s="333"/>
      <c r="V50" s="333"/>
      <c r="W50" s="333"/>
      <c r="X50" s="333"/>
      <c r="Y50" s="333"/>
      <c r="Z50" s="333"/>
      <c r="AA50" s="333"/>
      <c r="AB50" s="534"/>
    </row>
    <row r="51" spans="1:28" ht="13.5" hidden="1" customHeight="1">
      <c r="A51" s="532" t="s">
        <v>33</v>
      </c>
      <c r="B51" s="174">
        <v>50</v>
      </c>
      <c r="C51" s="56" t="s">
        <v>8035</v>
      </c>
      <c r="D51" s="69" t="s">
        <v>8129</v>
      </c>
      <c r="E51" s="104" t="s">
        <v>51</v>
      </c>
      <c r="F51" s="56"/>
      <c r="G51" s="56" t="s">
        <v>8130</v>
      </c>
      <c r="H51" s="56" t="s">
        <v>8050</v>
      </c>
      <c r="I51" s="104" t="s">
        <v>8030</v>
      </c>
      <c r="J51" s="56">
        <v>2014</v>
      </c>
      <c r="K51" s="56">
        <v>2014</v>
      </c>
      <c r="L51" s="56" t="str">
        <f t="shared" si="1"/>
        <v xml:space="preserve">Johan Alfredo Romero Ramírez, </v>
      </c>
      <c r="M51" s="333"/>
      <c r="N51" s="333"/>
      <c r="O51" s="333"/>
      <c r="P51" s="333"/>
      <c r="Q51" s="333"/>
      <c r="R51" s="333"/>
      <c r="S51" s="333"/>
      <c r="T51" s="333"/>
      <c r="U51" s="333"/>
      <c r="V51" s="333"/>
      <c r="W51" s="333"/>
      <c r="X51" s="333"/>
      <c r="Y51" s="333"/>
      <c r="Z51" s="333"/>
      <c r="AA51" s="333"/>
      <c r="AB51" s="534"/>
    </row>
    <row r="52" spans="1:28" ht="13.5" hidden="1" customHeight="1">
      <c r="A52" s="532" t="s">
        <v>33</v>
      </c>
      <c r="B52" s="46">
        <v>51</v>
      </c>
      <c r="C52" s="56" t="s">
        <v>8035</v>
      </c>
      <c r="D52" s="69" t="s">
        <v>8131</v>
      </c>
      <c r="E52" s="104" t="s">
        <v>51</v>
      </c>
      <c r="F52" s="56"/>
      <c r="G52" s="56" t="s">
        <v>8132</v>
      </c>
      <c r="H52" s="56" t="s">
        <v>8050</v>
      </c>
      <c r="I52" s="104" t="s">
        <v>8030</v>
      </c>
      <c r="J52" s="56">
        <v>2013</v>
      </c>
      <c r="K52" s="56">
        <v>2013</v>
      </c>
      <c r="L52" s="56" t="str">
        <f t="shared" si="1"/>
        <v xml:space="preserve">Miguel Peña Ramírez y Diego Hernández Álzate, </v>
      </c>
      <c r="M52" s="333"/>
      <c r="N52" s="333"/>
      <c r="O52" s="333"/>
      <c r="P52" s="333"/>
      <c r="Q52" s="333"/>
      <c r="R52" s="333"/>
      <c r="S52" s="333"/>
      <c r="T52" s="333"/>
      <c r="U52" s="333"/>
      <c r="V52" s="333"/>
      <c r="W52" s="333"/>
      <c r="X52" s="333"/>
      <c r="Y52" s="333"/>
      <c r="Z52" s="333"/>
      <c r="AA52" s="333"/>
      <c r="AB52" s="534"/>
    </row>
    <row r="53" spans="1:28" ht="13.5" hidden="1" customHeight="1">
      <c r="A53" s="532" t="s">
        <v>33</v>
      </c>
      <c r="B53" s="46">
        <v>52</v>
      </c>
      <c r="C53" s="56" t="s">
        <v>8035</v>
      </c>
      <c r="D53" s="69" t="s">
        <v>8133</v>
      </c>
      <c r="E53" s="104" t="s">
        <v>51</v>
      </c>
      <c r="F53" s="56"/>
      <c r="G53" s="56" t="s">
        <v>8134</v>
      </c>
      <c r="H53" s="56" t="s">
        <v>8050</v>
      </c>
      <c r="I53" s="104" t="s">
        <v>8030</v>
      </c>
      <c r="J53" s="56">
        <v>2013</v>
      </c>
      <c r="K53" s="56">
        <v>2013</v>
      </c>
      <c r="L53" s="56" t="str">
        <f t="shared" si="1"/>
        <v xml:space="preserve">Leidy Jimena Rodríguez Farías, </v>
      </c>
      <c r="M53" s="333"/>
      <c r="N53" s="333"/>
      <c r="O53" s="333"/>
      <c r="P53" s="333"/>
      <c r="Q53" s="333"/>
      <c r="R53" s="333"/>
      <c r="S53" s="333"/>
      <c r="T53" s="333"/>
      <c r="U53" s="333"/>
      <c r="V53" s="333"/>
      <c r="W53" s="333"/>
      <c r="X53" s="333"/>
      <c r="Y53" s="333"/>
      <c r="Z53" s="333"/>
      <c r="AA53" s="333"/>
      <c r="AB53" s="534"/>
    </row>
    <row r="54" spans="1:28" ht="13.5" hidden="1" customHeight="1">
      <c r="A54" s="532" t="s">
        <v>33</v>
      </c>
      <c r="B54" s="46">
        <v>53</v>
      </c>
      <c r="C54" s="56" t="s">
        <v>8035</v>
      </c>
      <c r="D54" s="69" t="s">
        <v>8135</v>
      </c>
      <c r="E54" s="104" t="s">
        <v>51</v>
      </c>
      <c r="F54" s="56"/>
      <c r="G54" s="56" t="s">
        <v>8136</v>
      </c>
      <c r="H54" s="56" t="s">
        <v>8050</v>
      </c>
      <c r="I54" s="104" t="s">
        <v>8030</v>
      </c>
      <c r="J54" s="56">
        <v>2013</v>
      </c>
      <c r="K54" s="56">
        <v>2013</v>
      </c>
      <c r="L54" s="56" t="str">
        <f t="shared" si="1"/>
        <v xml:space="preserve">Osiris Yasbleidy Torres y Eddi Merks Salvador, </v>
      </c>
      <c r="M54" s="333"/>
      <c r="N54" s="333"/>
      <c r="O54" s="333"/>
      <c r="P54" s="333"/>
      <c r="Q54" s="333"/>
      <c r="R54" s="333"/>
      <c r="S54" s="333"/>
      <c r="T54" s="333"/>
      <c r="U54" s="333"/>
      <c r="V54" s="333"/>
      <c r="W54" s="333"/>
      <c r="X54" s="333"/>
      <c r="Y54" s="333"/>
      <c r="Z54" s="333"/>
      <c r="AA54" s="333"/>
      <c r="AB54" s="534"/>
    </row>
    <row r="55" spans="1:28" ht="13.5" hidden="1" customHeight="1">
      <c r="A55" s="532" t="s">
        <v>33</v>
      </c>
      <c r="B55" s="174">
        <v>54</v>
      </c>
      <c r="C55" s="56" t="s">
        <v>8035</v>
      </c>
      <c r="D55" s="69" t="s">
        <v>8137</v>
      </c>
      <c r="E55" s="104" t="s">
        <v>51</v>
      </c>
      <c r="F55" s="56"/>
      <c r="G55" s="56" t="s">
        <v>8138</v>
      </c>
      <c r="H55" s="56" t="s">
        <v>8050</v>
      </c>
      <c r="I55" s="104" t="s">
        <v>8030</v>
      </c>
      <c r="J55" s="56">
        <v>2013</v>
      </c>
      <c r="K55" s="56">
        <v>2013</v>
      </c>
      <c r="L55" s="56" t="str">
        <f t="shared" si="1"/>
        <v xml:space="preserve">Jeanet Mora Jiménez y Luis enrique Rubiano Vásquez, </v>
      </c>
      <c r="M55" s="333"/>
      <c r="N55" s="333"/>
      <c r="O55" s="333"/>
      <c r="P55" s="333"/>
      <c r="Q55" s="333"/>
      <c r="R55" s="333"/>
      <c r="S55" s="333"/>
      <c r="T55" s="333"/>
      <c r="U55" s="333"/>
      <c r="V55" s="333"/>
      <c r="W55" s="333"/>
      <c r="X55" s="333"/>
      <c r="Y55" s="333"/>
      <c r="Z55" s="333"/>
      <c r="AA55" s="333"/>
      <c r="AB55" s="534"/>
    </row>
    <row r="56" spans="1:28" ht="13.5" hidden="1" customHeight="1">
      <c r="A56" s="532" t="s">
        <v>33</v>
      </c>
      <c r="B56" s="174">
        <v>55</v>
      </c>
      <c r="C56" s="104" t="s">
        <v>8014</v>
      </c>
      <c r="D56" s="72" t="s">
        <v>8139</v>
      </c>
      <c r="E56" s="104" t="s">
        <v>35</v>
      </c>
      <c r="F56" s="104" t="s">
        <v>7528</v>
      </c>
      <c r="G56" s="56" t="s">
        <v>8140</v>
      </c>
      <c r="H56" s="56" t="s">
        <v>8017</v>
      </c>
      <c r="I56" s="104" t="s">
        <v>8141</v>
      </c>
      <c r="J56" s="56">
        <v>2013</v>
      </c>
      <c r="K56" s="56">
        <v>2013</v>
      </c>
      <c r="L56" s="56" t="str">
        <f t="shared" si="1"/>
        <v>Esteban de Jesús Hernández Barragán, Carlos Enrique Montenegro Marín</v>
      </c>
      <c r="M56" s="273" t="s">
        <v>8019</v>
      </c>
      <c r="N56" s="333"/>
      <c r="O56" s="333"/>
      <c r="P56" s="333"/>
      <c r="Q56" s="333"/>
      <c r="R56" s="333"/>
      <c r="S56" s="333"/>
      <c r="T56" s="333"/>
      <c r="U56" s="333"/>
      <c r="V56" s="333"/>
      <c r="W56" s="333"/>
      <c r="X56" s="333"/>
      <c r="Y56" s="333"/>
      <c r="Z56" s="333"/>
      <c r="AA56" s="333"/>
      <c r="AB56" s="534"/>
    </row>
    <row r="57" spans="1:28" ht="13.5" hidden="1" customHeight="1">
      <c r="A57" s="532" t="s">
        <v>33</v>
      </c>
      <c r="B57" s="46">
        <v>56</v>
      </c>
      <c r="C57" s="56" t="s">
        <v>8035</v>
      </c>
      <c r="D57" s="69" t="s">
        <v>8142</v>
      </c>
      <c r="E57" s="104" t="s">
        <v>51</v>
      </c>
      <c r="F57" s="56"/>
      <c r="G57" s="56" t="s">
        <v>8143</v>
      </c>
      <c r="H57" s="56" t="s">
        <v>8050</v>
      </c>
      <c r="I57" s="104" t="s">
        <v>8030</v>
      </c>
      <c r="J57" s="56">
        <v>2013</v>
      </c>
      <c r="K57" s="56">
        <v>2013</v>
      </c>
      <c r="L57" s="56" t="str">
        <f t="shared" si="1"/>
        <v xml:space="preserve">Johnatan Felipe Castro Hincapié y Julián Barragán Verano, </v>
      </c>
      <c r="M57" s="333"/>
      <c r="N57" s="333"/>
      <c r="O57" s="333"/>
      <c r="P57" s="333"/>
      <c r="Q57" s="333"/>
      <c r="R57" s="333"/>
      <c r="S57" s="333"/>
      <c r="T57" s="333"/>
      <c r="U57" s="333"/>
      <c r="V57" s="333"/>
      <c r="W57" s="333"/>
      <c r="X57" s="333"/>
      <c r="Y57" s="333"/>
      <c r="Z57" s="333"/>
      <c r="AA57" s="333"/>
      <c r="AB57" s="534"/>
    </row>
    <row r="58" spans="1:28" ht="13.5" hidden="1" customHeight="1">
      <c r="A58" s="532" t="s">
        <v>33</v>
      </c>
      <c r="B58" s="46">
        <v>57</v>
      </c>
      <c r="C58" s="56" t="s">
        <v>8035</v>
      </c>
      <c r="D58" s="69" t="s">
        <v>8144</v>
      </c>
      <c r="E58" s="104" t="s">
        <v>51</v>
      </c>
      <c r="F58" s="104" t="s">
        <v>7528</v>
      </c>
      <c r="G58" s="56" t="s">
        <v>8145</v>
      </c>
      <c r="H58" s="56" t="s">
        <v>8050</v>
      </c>
      <c r="I58" s="104" t="s">
        <v>8030</v>
      </c>
      <c r="J58" s="56">
        <v>2013</v>
      </c>
      <c r="K58" s="56">
        <v>2013</v>
      </c>
      <c r="L58" s="56" t="str">
        <f t="shared" si="1"/>
        <v xml:space="preserve">Jessica Lorena Cabarcas Beltrán y Cedulfo Díaz Cadena, </v>
      </c>
      <c r="M58" s="333"/>
      <c r="N58" s="333"/>
      <c r="O58" s="333"/>
      <c r="P58" s="333"/>
      <c r="Q58" s="333"/>
      <c r="R58" s="333"/>
      <c r="S58" s="333"/>
      <c r="T58" s="333"/>
      <c r="U58" s="333"/>
      <c r="V58" s="333"/>
      <c r="W58" s="333"/>
      <c r="X58" s="333"/>
      <c r="Y58" s="333"/>
      <c r="Z58" s="333"/>
      <c r="AA58" s="333"/>
      <c r="AB58" s="534"/>
    </row>
    <row r="59" spans="1:28" ht="13.5" hidden="1" customHeight="1">
      <c r="A59" s="532" t="s">
        <v>33</v>
      </c>
      <c r="B59" s="46">
        <v>58</v>
      </c>
      <c r="C59" s="56" t="s">
        <v>8035</v>
      </c>
      <c r="D59" s="69" t="s">
        <v>8146</v>
      </c>
      <c r="E59" s="104" t="s">
        <v>51</v>
      </c>
      <c r="F59" s="56"/>
      <c r="G59" s="56" t="s">
        <v>8147</v>
      </c>
      <c r="H59" s="56" t="s">
        <v>8050</v>
      </c>
      <c r="I59" s="104" t="s">
        <v>8030</v>
      </c>
      <c r="J59" s="56">
        <v>2013</v>
      </c>
      <c r="K59" s="56">
        <v>2013</v>
      </c>
      <c r="L59" s="56" t="str">
        <f t="shared" si="1"/>
        <v xml:space="preserve">Luis Leandro Sánchez Muños y Sandra María Uribe Avendaño, </v>
      </c>
      <c r="M59" s="333"/>
      <c r="N59" s="333"/>
      <c r="O59" s="333"/>
      <c r="P59" s="333"/>
      <c r="Q59" s="333"/>
      <c r="R59" s="333"/>
      <c r="S59" s="333"/>
      <c r="T59" s="333"/>
      <c r="U59" s="333"/>
      <c r="V59" s="333"/>
      <c r="W59" s="333"/>
      <c r="X59" s="333"/>
      <c r="Y59" s="333"/>
      <c r="Z59" s="333"/>
      <c r="AA59" s="333"/>
      <c r="AB59" s="534"/>
    </row>
    <row r="60" spans="1:28" ht="13.5" hidden="1" customHeight="1">
      <c r="A60" s="532" t="s">
        <v>33</v>
      </c>
      <c r="B60" s="174">
        <v>59</v>
      </c>
      <c r="C60" s="56" t="s">
        <v>8035</v>
      </c>
      <c r="D60" s="69" t="s">
        <v>8148</v>
      </c>
      <c r="E60" s="104" t="s">
        <v>51</v>
      </c>
      <c r="F60" s="56"/>
      <c r="G60" s="56" t="s">
        <v>8149</v>
      </c>
      <c r="H60" s="56" t="s">
        <v>8050</v>
      </c>
      <c r="I60" s="104" t="s">
        <v>8030</v>
      </c>
      <c r="J60" s="56">
        <v>2013</v>
      </c>
      <c r="K60" s="56">
        <v>2013</v>
      </c>
      <c r="L60" s="56" t="str">
        <f t="shared" si="1"/>
        <v xml:space="preserve">Francisco Alejandro Vargas Peña, </v>
      </c>
      <c r="M60" s="333"/>
      <c r="N60" s="333"/>
      <c r="O60" s="333"/>
      <c r="P60" s="333"/>
      <c r="Q60" s="333"/>
      <c r="R60" s="333"/>
      <c r="S60" s="333"/>
      <c r="T60" s="333"/>
      <c r="U60" s="333"/>
      <c r="V60" s="333"/>
      <c r="W60" s="333"/>
      <c r="X60" s="333"/>
      <c r="Y60" s="333"/>
      <c r="Z60" s="333"/>
      <c r="AA60" s="333"/>
      <c r="AB60" s="534"/>
    </row>
    <row r="61" spans="1:28" ht="13.5" hidden="1" customHeight="1">
      <c r="A61" s="532" t="s">
        <v>33</v>
      </c>
      <c r="B61" s="46">
        <v>60</v>
      </c>
      <c r="C61" s="56" t="s">
        <v>8035</v>
      </c>
      <c r="D61" s="69" t="s">
        <v>8150</v>
      </c>
      <c r="E61" s="104" t="s">
        <v>51</v>
      </c>
      <c r="F61" s="56"/>
      <c r="G61" s="56" t="s">
        <v>8151</v>
      </c>
      <c r="H61" s="56" t="s">
        <v>8050</v>
      </c>
      <c r="I61" s="104" t="s">
        <v>8030</v>
      </c>
      <c r="J61" s="56">
        <v>2013</v>
      </c>
      <c r="K61" s="56">
        <v>2013</v>
      </c>
      <c r="L61" s="56" t="str">
        <f t="shared" si="1"/>
        <v xml:space="preserve">Manuel Fernando Romero y Peña Diego Mauricio Sinisterra, </v>
      </c>
      <c r="M61" s="333"/>
      <c r="N61" s="333"/>
      <c r="O61" s="333"/>
      <c r="P61" s="333"/>
      <c r="Q61" s="333"/>
      <c r="R61" s="333"/>
      <c r="S61" s="333"/>
      <c r="T61" s="333"/>
      <c r="U61" s="333"/>
      <c r="V61" s="333"/>
      <c r="W61" s="333"/>
      <c r="X61" s="333"/>
      <c r="Y61" s="333"/>
      <c r="Z61" s="333"/>
      <c r="AA61" s="333"/>
      <c r="AB61" s="534"/>
    </row>
    <row r="62" spans="1:28" ht="13.5" hidden="1" customHeight="1">
      <c r="A62" s="532" t="s">
        <v>33</v>
      </c>
      <c r="B62" s="46">
        <v>61</v>
      </c>
      <c r="C62" s="56" t="s">
        <v>8035</v>
      </c>
      <c r="D62" s="69" t="s">
        <v>8152</v>
      </c>
      <c r="E62" s="104" t="s">
        <v>7528</v>
      </c>
      <c r="F62" s="56"/>
      <c r="G62" s="56" t="s">
        <v>8153</v>
      </c>
      <c r="H62" s="56" t="s">
        <v>8050</v>
      </c>
      <c r="I62" s="104" t="s">
        <v>8030</v>
      </c>
      <c r="J62" s="56">
        <v>2013</v>
      </c>
      <c r="K62" s="56">
        <v>2013</v>
      </c>
      <c r="L62" s="56" t="str">
        <f t="shared" si="1"/>
        <v xml:space="preserve">Álvaro Daniel Guauque Junco y Miguel Ángel Moreno Bolaños, </v>
      </c>
      <c r="M62" s="333"/>
      <c r="N62" s="333"/>
      <c r="O62" s="333"/>
      <c r="P62" s="333"/>
      <c r="Q62" s="333"/>
      <c r="R62" s="333"/>
      <c r="S62" s="333"/>
      <c r="T62" s="333"/>
      <c r="U62" s="333"/>
      <c r="V62" s="333"/>
      <c r="W62" s="333"/>
      <c r="X62" s="333"/>
      <c r="Y62" s="333"/>
      <c r="Z62" s="333"/>
      <c r="AA62" s="333"/>
      <c r="AB62" s="534"/>
    </row>
    <row r="63" spans="1:28" ht="13.5" hidden="1" customHeight="1">
      <c r="A63" s="532" t="s">
        <v>33</v>
      </c>
      <c r="B63" s="46">
        <v>62</v>
      </c>
      <c r="C63" s="56" t="s">
        <v>8035</v>
      </c>
      <c r="D63" s="69" t="s">
        <v>8154</v>
      </c>
      <c r="E63" s="104" t="s">
        <v>51</v>
      </c>
      <c r="F63" s="104" t="s">
        <v>35</v>
      </c>
      <c r="G63" s="56" t="s">
        <v>8114</v>
      </c>
      <c r="H63" s="56" t="s">
        <v>8050</v>
      </c>
      <c r="I63" s="104" t="s">
        <v>8030</v>
      </c>
      <c r="J63" s="56">
        <v>2013</v>
      </c>
      <c r="K63" s="56">
        <v>2013</v>
      </c>
      <c r="L63" s="56" t="str">
        <f t="shared" si="1"/>
        <v>Yuri Vannesa Nieto Acevedo, Carlos Enrique Montenegro Marín</v>
      </c>
      <c r="M63" s="273" t="s">
        <v>8019</v>
      </c>
      <c r="N63" s="333"/>
      <c r="O63" s="333"/>
      <c r="P63" s="333"/>
      <c r="Q63" s="333"/>
      <c r="R63" s="333"/>
      <c r="S63" s="333"/>
      <c r="T63" s="333"/>
      <c r="U63" s="333"/>
      <c r="V63" s="333"/>
      <c r="W63" s="333"/>
      <c r="X63" s="333"/>
      <c r="Y63" s="333"/>
      <c r="Z63" s="333"/>
      <c r="AA63" s="333"/>
      <c r="AB63" s="534"/>
    </row>
    <row r="64" spans="1:28" ht="13.5" hidden="1" customHeight="1">
      <c r="A64" s="532" t="s">
        <v>33</v>
      </c>
      <c r="B64" s="174">
        <v>63</v>
      </c>
      <c r="C64" s="56" t="s">
        <v>8014</v>
      </c>
      <c r="D64" s="69" t="s">
        <v>8155</v>
      </c>
      <c r="E64" s="104" t="s">
        <v>35</v>
      </c>
      <c r="F64" s="56"/>
      <c r="G64" s="56" t="s">
        <v>8156</v>
      </c>
      <c r="H64" s="56" t="s">
        <v>8017</v>
      </c>
      <c r="I64" s="104" t="s">
        <v>8141</v>
      </c>
      <c r="J64" s="56">
        <v>2013</v>
      </c>
      <c r="K64" s="56">
        <v>2013</v>
      </c>
      <c r="L64" s="56" t="str">
        <f t="shared" si="1"/>
        <v>Joaquin Javier Meza, Carlos Enrique Montenegro Marín</v>
      </c>
      <c r="M64" s="273" t="s">
        <v>8019</v>
      </c>
      <c r="N64" s="333"/>
      <c r="O64" s="333"/>
      <c r="P64" s="333"/>
      <c r="Q64" s="333"/>
      <c r="R64" s="333"/>
      <c r="S64" s="333"/>
      <c r="T64" s="333"/>
      <c r="U64" s="333"/>
      <c r="V64" s="333"/>
      <c r="W64" s="333"/>
      <c r="X64" s="333"/>
      <c r="Y64" s="333"/>
      <c r="Z64" s="333"/>
      <c r="AA64" s="333"/>
      <c r="AB64" s="534"/>
    </row>
    <row r="65" spans="1:28" ht="13.5" customHeight="1">
      <c r="A65" s="532" t="s">
        <v>1190</v>
      </c>
      <c r="B65" s="14">
        <v>64</v>
      </c>
      <c r="C65" s="226" t="s">
        <v>8031</v>
      </c>
      <c r="D65" s="77" t="s">
        <v>8157</v>
      </c>
      <c r="E65" s="541" t="s">
        <v>35</v>
      </c>
      <c r="F65" s="542"/>
      <c r="G65" s="542" t="s">
        <v>8158</v>
      </c>
      <c r="H65" s="226" t="s">
        <v>8159</v>
      </c>
      <c r="I65" s="226" t="s">
        <v>8030</v>
      </c>
      <c r="J65" s="226">
        <v>2019</v>
      </c>
      <c r="K65" s="200">
        <v>2021</v>
      </c>
      <c r="L65" s="201" t="str">
        <f t="shared" si="1"/>
        <v>Arturo Verbel De León, Sergio Rojas Galeano</v>
      </c>
      <c r="M65" s="543" t="s">
        <v>8160</v>
      </c>
      <c r="N65" s="202"/>
      <c r="O65" s="202"/>
      <c r="P65" s="202"/>
      <c r="Q65" s="202"/>
      <c r="R65" s="202"/>
      <c r="S65" s="202"/>
      <c r="T65" s="202"/>
      <c r="U65" s="202"/>
      <c r="V65" s="202"/>
      <c r="W65" s="202"/>
      <c r="X65" s="202"/>
      <c r="Y65" s="202"/>
      <c r="Z65" s="202"/>
      <c r="AA65" s="202"/>
      <c r="AB65" s="203"/>
    </row>
    <row r="66" spans="1:28" ht="13.5" hidden="1" customHeight="1">
      <c r="A66" s="532" t="s">
        <v>1190</v>
      </c>
      <c r="B66" s="46"/>
      <c r="C66" s="221" t="s">
        <v>8035</v>
      </c>
      <c r="D66" s="72" t="s">
        <v>8161</v>
      </c>
      <c r="E66" s="544" t="s">
        <v>35</v>
      </c>
      <c r="F66" s="545"/>
      <c r="G66" s="544" t="s">
        <v>8162</v>
      </c>
      <c r="H66" s="221" t="s">
        <v>8163</v>
      </c>
      <c r="I66" s="221" t="s">
        <v>8030</v>
      </c>
      <c r="J66" s="221">
        <v>2019</v>
      </c>
      <c r="K66" s="104">
        <v>2019</v>
      </c>
      <c r="L66" s="56" t="str">
        <f t="shared" si="1"/>
        <v>BRAYAN MAURICIO LEON MARTINEZ , JUAN DIEGO CASTILLO CRUZ, Andres Gaona Barrera</v>
      </c>
      <c r="M66" s="273" t="s">
        <v>8164</v>
      </c>
      <c r="N66" s="333"/>
      <c r="O66" s="333"/>
      <c r="P66" s="333"/>
      <c r="Q66" s="333"/>
      <c r="R66" s="333"/>
      <c r="S66" s="333"/>
      <c r="T66" s="333"/>
      <c r="U66" s="333"/>
      <c r="V66" s="333"/>
      <c r="W66" s="333"/>
      <c r="X66" s="333"/>
      <c r="Y66" s="333"/>
      <c r="Z66" s="333"/>
      <c r="AA66" s="333"/>
      <c r="AB66" s="534"/>
    </row>
    <row r="67" spans="1:28" ht="13.5" hidden="1" customHeight="1">
      <c r="A67" s="532" t="s">
        <v>1190</v>
      </c>
      <c r="B67" s="46"/>
      <c r="C67" s="221" t="s">
        <v>8035</v>
      </c>
      <c r="D67" s="72" t="s">
        <v>8165</v>
      </c>
      <c r="E67" s="544" t="s">
        <v>35</v>
      </c>
      <c r="F67" s="104" t="s">
        <v>7528</v>
      </c>
      <c r="G67" s="544" t="s">
        <v>8166</v>
      </c>
      <c r="H67" s="221" t="s">
        <v>8167</v>
      </c>
      <c r="I67" s="221" t="s">
        <v>8030</v>
      </c>
      <c r="J67" s="221">
        <v>2018</v>
      </c>
      <c r="K67" s="104">
        <v>2019</v>
      </c>
      <c r="L67" s="56" t="str">
        <f t="shared" si="1"/>
        <v>DIEGO ALEXANDER FERREIRA CORTES , JUAN CAMILO TORRES MUNOZ, Andres Gaona Barrera</v>
      </c>
      <c r="M67" s="273" t="s">
        <v>8164</v>
      </c>
      <c r="N67" s="333"/>
      <c r="O67" s="333"/>
      <c r="P67" s="333"/>
      <c r="Q67" s="333"/>
      <c r="R67" s="333"/>
      <c r="S67" s="333"/>
      <c r="T67" s="333"/>
      <c r="U67" s="333"/>
      <c r="V67" s="333"/>
      <c r="W67" s="333"/>
      <c r="X67" s="333"/>
      <c r="Y67" s="333"/>
      <c r="Z67" s="333"/>
      <c r="AA67" s="333"/>
      <c r="AB67" s="534"/>
    </row>
    <row r="68" spans="1:28" ht="13.5" hidden="1" customHeight="1">
      <c r="A68" s="532" t="s">
        <v>1190</v>
      </c>
      <c r="B68" s="46"/>
      <c r="C68" s="221" t="s">
        <v>8035</v>
      </c>
      <c r="D68" s="72" t="s">
        <v>8168</v>
      </c>
      <c r="E68" s="544" t="s">
        <v>35</v>
      </c>
      <c r="F68" s="544" t="s">
        <v>72</v>
      </c>
      <c r="G68" s="544" t="s">
        <v>8169</v>
      </c>
      <c r="H68" s="221" t="s">
        <v>8167</v>
      </c>
      <c r="I68" s="221" t="s">
        <v>8030</v>
      </c>
      <c r="J68" s="221">
        <v>2018</v>
      </c>
      <c r="K68" s="104">
        <v>2019</v>
      </c>
      <c r="L68" s="56" t="str">
        <f t="shared" si="1"/>
        <v>Dayana Torres, Miguel Melgarejo Rey</v>
      </c>
      <c r="M68" s="273" t="s">
        <v>8170</v>
      </c>
      <c r="N68" s="333"/>
      <c r="O68" s="333"/>
      <c r="P68" s="333"/>
      <c r="Q68" s="333"/>
      <c r="R68" s="333"/>
      <c r="S68" s="333"/>
      <c r="T68" s="333"/>
      <c r="U68" s="333"/>
      <c r="V68" s="333"/>
      <c r="W68" s="333"/>
      <c r="X68" s="333"/>
      <c r="Y68" s="333"/>
      <c r="Z68" s="333"/>
      <c r="AA68" s="333"/>
      <c r="AB68" s="534"/>
    </row>
    <row r="69" spans="1:28" ht="13.5" hidden="1" customHeight="1">
      <c r="A69" s="532" t="s">
        <v>1190</v>
      </c>
      <c r="B69" s="46"/>
      <c r="C69" s="221" t="s">
        <v>8035</v>
      </c>
      <c r="D69" s="72" t="s">
        <v>8171</v>
      </c>
      <c r="E69" s="544" t="s">
        <v>35</v>
      </c>
      <c r="F69" s="544" t="s">
        <v>72</v>
      </c>
      <c r="G69" s="544" t="s">
        <v>8172</v>
      </c>
      <c r="H69" s="221" t="s">
        <v>8167</v>
      </c>
      <c r="I69" s="221" t="s">
        <v>8030</v>
      </c>
      <c r="J69" s="221">
        <v>2018</v>
      </c>
      <c r="K69" s="104">
        <v>2019</v>
      </c>
      <c r="L69" s="56" t="str">
        <f t="shared" si="1"/>
        <v>Karen Martinez, Miguel Melgarejo Rey</v>
      </c>
      <c r="M69" s="273" t="s">
        <v>8170</v>
      </c>
      <c r="N69" s="333"/>
      <c r="O69" s="333"/>
      <c r="P69" s="333"/>
      <c r="Q69" s="333"/>
      <c r="R69" s="333"/>
      <c r="S69" s="333"/>
      <c r="T69" s="333"/>
      <c r="U69" s="333"/>
      <c r="V69" s="333"/>
      <c r="W69" s="333"/>
      <c r="X69" s="333"/>
      <c r="Y69" s="333"/>
      <c r="Z69" s="333"/>
      <c r="AA69" s="333"/>
      <c r="AB69" s="534"/>
    </row>
    <row r="70" spans="1:28" ht="13.5" hidden="1" customHeight="1">
      <c r="A70" s="532" t="s">
        <v>1190</v>
      </c>
      <c r="B70" s="46"/>
      <c r="C70" s="221" t="s">
        <v>8035</v>
      </c>
      <c r="D70" s="72" t="s">
        <v>8173</v>
      </c>
      <c r="E70" s="544" t="s">
        <v>35</v>
      </c>
      <c r="F70" s="544" t="s">
        <v>72</v>
      </c>
      <c r="G70" s="544" t="s">
        <v>8174</v>
      </c>
      <c r="H70" s="221" t="s">
        <v>8167</v>
      </c>
      <c r="I70" s="221" t="s">
        <v>8030</v>
      </c>
      <c r="J70" s="221">
        <v>2018</v>
      </c>
      <c r="K70" s="104">
        <v>2019</v>
      </c>
      <c r="L70" s="56" t="str">
        <f t="shared" si="1"/>
        <v>Angie Rodriguez, Miguel Melgarejo Rey</v>
      </c>
      <c r="M70" s="273" t="s">
        <v>8170</v>
      </c>
      <c r="N70" s="333"/>
      <c r="O70" s="333"/>
      <c r="P70" s="333"/>
      <c r="Q70" s="333"/>
      <c r="R70" s="333"/>
      <c r="S70" s="333"/>
      <c r="T70" s="333"/>
      <c r="U70" s="333"/>
      <c r="V70" s="333"/>
      <c r="W70" s="333"/>
      <c r="X70" s="333"/>
      <c r="Y70" s="333"/>
      <c r="Z70" s="333"/>
      <c r="AA70" s="333"/>
      <c r="AB70" s="534"/>
    </row>
    <row r="71" spans="1:28" ht="13.5" customHeight="1">
      <c r="A71" s="532" t="s">
        <v>1190</v>
      </c>
      <c r="B71" s="46"/>
      <c r="C71" s="221" t="s">
        <v>8031</v>
      </c>
      <c r="D71" s="72" t="s">
        <v>8175</v>
      </c>
      <c r="E71" s="544" t="s">
        <v>35</v>
      </c>
      <c r="F71" s="544" t="s">
        <v>72</v>
      </c>
      <c r="G71" s="544" t="s">
        <v>8176</v>
      </c>
      <c r="H71" s="221" t="s">
        <v>8167</v>
      </c>
      <c r="I71" s="221" t="s">
        <v>8030</v>
      </c>
      <c r="J71" s="221">
        <v>2017</v>
      </c>
      <c r="K71" s="104">
        <v>2020</v>
      </c>
      <c r="L71" s="56" t="str">
        <f t="shared" si="1"/>
        <v>YESENIA DE LA PAZ JIMENEZ HERRERA , Sergio Rojas Galeano</v>
      </c>
      <c r="M71" s="273" t="s">
        <v>8160</v>
      </c>
      <c r="N71" s="333"/>
      <c r="O71" s="333"/>
      <c r="P71" s="333"/>
      <c r="Q71" s="333"/>
      <c r="R71" s="333"/>
      <c r="S71" s="333"/>
      <c r="T71" s="333"/>
      <c r="U71" s="333"/>
      <c r="V71" s="333"/>
      <c r="W71" s="333"/>
      <c r="X71" s="333"/>
      <c r="Y71" s="333"/>
      <c r="Z71" s="333"/>
      <c r="AA71" s="333"/>
      <c r="AB71" s="534"/>
    </row>
    <row r="72" spans="1:28" ht="13.5" customHeight="1">
      <c r="A72" s="532" t="s">
        <v>1190</v>
      </c>
      <c r="B72" s="46"/>
      <c r="C72" s="221" t="s">
        <v>8031</v>
      </c>
      <c r="D72" s="72" t="s">
        <v>8177</v>
      </c>
      <c r="E72" s="544" t="s">
        <v>35</v>
      </c>
      <c r="F72" s="544" t="s">
        <v>72</v>
      </c>
      <c r="G72" s="544" t="s">
        <v>8178</v>
      </c>
      <c r="H72" s="221" t="s">
        <v>8179</v>
      </c>
      <c r="I72" s="221" t="s">
        <v>8030</v>
      </c>
      <c r="J72" s="221">
        <v>2017</v>
      </c>
      <c r="K72" s="104">
        <v>2020</v>
      </c>
      <c r="L72" s="56" t="str">
        <f t="shared" si="1"/>
        <v>ELSY NATHALIA CHAPARRO HERNANDEZ, Sergio Rojas Galeano</v>
      </c>
      <c r="M72" s="273" t="s">
        <v>8160</v>
      </c>
      <c r="N72" s="333"/>
      <c r="O72" s="333"/>
      <c r="P72" s="333"/>
      <c r="Q72" s="333"/>
      <c r="R72" s="333"/>
      <c r="S72" s="333"/>
      <c r="T72" s="333"/>
      <c r="U72" s="333"/>
      <c r="V72" s="333"/>
      <c r="W72" s="333"/>
      <c r="X72" s="333"/>
      <c r="Y72" s="333"/>
      <c r="Z72" s="333"/>
      <c r="AA72" s="333"/>
      <c r="AB72" s="534"/>
    </row>
    <row r="73" spans="1:28" ht="13.5" hidden="1" customHeight="1">
      <c r="A73" s="532" t="s">
        <v>1190</v>
      </c>
      <c r="B73" s="46">
        <v>76</v>
      </c>
      <c r="C73" s="56" t="s">
        <v>8035</v>
      </c>
      <c r="D73" s="69" t="s">
        <v>8180</v>
      </c>
      <c r="E73" s="104" t="s">
        <v>35</v>
      </c>
      <c r="F73" s="56"/>
      <c r="G73" s="56" t="s">
        <v>8181</v>
      </c>
      <c r="H73" s="221" t="s">
        <v>8167</v>
      </c>
      <c r="I73" s="221" t="s">
        <v>8030</v>
      </c>
      <c r="J73" s="221">
        <v>2017</v>
      </c>
      <c r="K73" s="104">
        <v>2017</v>
      </c>
      <c r="L73" s="56" t="str">
        <f t="shared" si="1"/>
        <v>Reyes Fajardo, Laura Marcela, Andres Gaona Barrera</v>
      </c>
      <c r="M73" s="273" t="s">
        <v>8164</v>
      </c>
      <c r="N73" s="333"/>
      <c r="O73" s="333"/>
      <c r="P73" s="333"/>
      <c r="Q73" s="333"/>
      <c r="R73" s="333"/>
      <c r="S73" s="333"/>
      <c r="T73" s="333"/>
      <c r="U73" s="333"/>
      <c r="V73" s="333"/>
      <c r="W73" s="333"/>
      <c r="X73" s="333"/>
      <c r="Y73" s="333"/>
      <c r="Z73" s="333"/>
      <c r="AA73" s="333"/>
      <c r="AB73" s="534"/>
    </row>
    <row r="74" spans="1:28" ht="13.5" hidden="1" customHeight="1">
      <c r="A74" s="532" t="s">
        <v>1190</v>
      </c>
      <c r="B74" s="174">
        <v>77</v>
      </c>
      <c r="C74" s="56" t="s">
        <v>8035</v>
      </c>
      <c r="D74" s="69" t="s">
        <v>8182</v>
      </c>
      <c r="E74" s="104" t="s">
        <v>35</v>
      </c>
      <c r="F74" s="56"/>
      <c r="G74" s="56" t="s">
        <v>8183</v>
      </c>
      <c r="H74" s="221" t="s">
        <v>8167</v>
      </c>
      <c r="I74" s="221" t="s">
        <v>8030</v>
      </c>
      <c r="J74" s="221">
        <v>2017</v>
      </c>
      <c r="K74" s="104">
        <v>2017</v>
      </c>
      <c r="L74" s="56" t="str">
        <f t="shared" si="1"/>
        <v>Jose Barrero, Stephanie Lopez, Miguel Melgarejo Rey</v>
      </c>
      <c r="M74" s="273" t="s">
        <v>8170</v>
      </c>
      <c r="N74" s="333"/>
      <c r="O74" s="333"/>
      <c r="P74" s="333"/>
      <c r="Q74" s="333"/>
      <c r="R74" s="333"/>
      <c r="S74" s="333"/>
      <c r="T74" s="333"/>
      <c r="U74" s="333"/>
      <c r="V74" s="333"/>
      <c r="W74" s="333"/>
      <c r="X74" s="333"/>
      <c r="Y74" s="333"/>
      <c r="Z74" s="333"/>
      <c r="AA74" s="333"/>
      <c r="AB74" s="534"/>
    </row>
    <row r="75" spans="1:28" ht="13.5" hidden="1" customHeight="1">
      <c r="A75" s="532" t="s">
        <v>1190</v>
      </c>
      <c r="B75" s="174">
        <v>99</v>
      </c>
      <c r="C75" s="209" t="s">
        <v>8035</v>
      </c>
      <c r="D75" s="69" t="s">
        <v>8184</v>
      </c>
      <c r="E75" s="221" t="s">
        <v>51</v>
      </c>
      <c r="F75" s="209"/>
      <c r="G75" s="209" t="s">
        <v>8185</v>
      </c>
      <c r="H75" s="209" t="s">
        <v>8046</v>
      </c>
      <c r="I75" s="221" t="s">
        <v>8030</v>
      </c>
      <c r="J75" s="209">
        <v>2015</v>
      </c>
      <c r="K75" s="221">
        <v>2017</v>
      </c>
      <c r="L75" s="56" t="str">
        <f t="shared" si="1"/>
        <v>Marisol Marquez Gomez y Edgar Fabian Ibañez Jimenez, Henry Alberto Diosa, Sergio Rojas Galeano</v>
      </c>
      <c r="M75" s="273" t="s">
        <v>8186</v>
      </c>
      <c r="N75" s="333"/>
      <c r="O75" s="333"/>
      <c r="P75" s="333"/>
      <c r="Q75" s="333"/>
      <c r="R75" s="333"/>
      <c r="S75" s="333"/>
      <c r="T75" s="333"/>
      <c r="U75" s="333"/>
      <c r="V75" s="333"/>
      <c r="W75" s="333"/>
      <c r="X75" s="333"/>
      <c r="Y75" s="333"/>
      <c r="Z75" s="333"/>
      <c r="AA75" s="333"/>
      <c r="AB75" s="534"/>
    </row>
    <row r="76" spans="1:28" ht="13.5" hidden="1" customHeight="1">
      <c r="A76" s="532" t="s">
        <v>1190</v>
      </c>
      <c r="B76" s="46">
        <v>78</v>
      </c>
      <c r="C76" s="56" t="s">
        <v>8035</v>
      </c>
      <c r="D76" s="69" t="s">
        <v>8187</v>
      </c>
      <c r="E76" s="104" t="s">
        <v>35</v>
      </c>
      <c r="F76" s="56"/>
      <c r="G76" s="56" t="s">
        <v>8188</v>
      </c>
      <c r="H76" s="221" t="s">
        <v>8167</v>
      </c>
      <c r="I76" s="221" t="s">
        <v>8030</v>
      </c>
      <c r="J76" s="221">
        <v>2016</v>
      </c>
      <c r="K76" s="104">
        <v>2016</v>
      </c>
      <c r="L76" s="56" t="str">
        <f t="shared" si="1"/>
        <v>Oscar Munar, John Piñeros, Miguel Melgarejo Rey</v>
      </c>
      <c r="M76" s="273" t="s">
        <v>8170</v>
      </c>
      <c r="N76" s="333"/>
      <c r="O76" s="333"/>
      <c r="P76" s="333"/>
      <c r="Q76" s="333"/>
      <c r="R76" s="333"/>
      <c r="S76" s="333"/>
      <c r="T76" s="333"/>
      <c r="U76" s="333"/>
      <c r="V76" s="333"/>
      <c r="W76" s="333"/>
      <c r="X76" s="333"/>
      <c r="Y76" s="333"/>
      <c r="Z76" s="333"/>
      <c r="AA76" s="333"/>
      <c r="AB76" s="534"/>
    </row>
    <row r="77" spans="1:28" ht="13.5" hidden="1" customHeight="1">
      <c r="A77" s="532" t="s">
        <v>1190</v>
      </c>
      <c r="B77" s="46">
        <v>79</v>
      </c>
      <c r="C77" s="56" t="s">
        <v>8035</v>
      </c>
      <c r="D77" s="72" t="s">
        <v>8189</v>
      </c>
      <c r="E77" s="104" t="s">
        <v>35</v>
      </c>
      <c r="F77" s="56"/>
      <c r="G77" s="56" t="s">
        <v>8190</v>
      </c>
      <c r="H77" s="221" t="s">
        <v>8167</v>
      </c>
      <c r="I77" s="221" t="s">
        <v>8030</v>
      </c>
      <c r="J77" s="221">
        <v>2014</v>
      </c>
      <c r="K77" s="56">
        <v>2014</v>
      </c>
      <c r="L77" s="56" t="str">
        <f t="shared" si="1"/>
        <v>Carlos Riveros, Ferney Beltran, Miguel Melgarejo Rey</v>
      </c>
      <c r="M77" s="273" t="s">
        <v>8170</v>
      </c>
      <c r="N77" s="333"/>
      <c r="O77" s="333"/>
      <c r="P77" s="333"/>
      <c r="Q77" s="333"/>
      <c r="R77" s="333"/>
      <c r="S77" s="333"/>
      <c r="T77" s="333"/>
      <c r="U77" s="333"/>
      <c r="V77" s="333"/>
      <c r="W77" s="333"/>
      <c r="X77" s="333"/>
      <c r="Y77" s="333"/>
      <c r="Z77" s="333"/>
      <c r="AA77" s="333"/>
      <c r="AB77" s="534"/>
    </row>
    <row r="78" spans="1:28" ht="13.5" hidden="1" customHeight="1">
      <c r="A78" s="532" t="s">
        <v>1190</v>
      </c>
      <c r="B78" s="46">
        <v>80</v>
      </c>
      <c r="C78" s="56" t="s">
        <v>8035</v>
      </c>
      <c r="D78" s="69" t="s">
        <v>8191</v>
      </c>
      <c r="E78" s="104" t="s">
        <v>35</v>
      </c>
      <c r="F78" s="56"/>
      <c r="G78" s="56" t="s">
        <v>8192</v>
      </c>
      <c r="H78" s="221" t="s">
        <v>8167</v>
      </c>
      <c r="I78" s="221" t="s">
        <v>8030</v>
      </c>
      <c r="J78" s="221">
        <v>2014</v>
      </c>
      <c r="K78" s="56">
        <v>2014</v>
      </c>
      <c r="L78" s="56" t="str">
        <f t="shared" si="1"/>
        <v>Hugo Gutierrez, Miguel Melgarejo Rey</v>
      </c>
      <c r="M78" s="273" t="s">
        <v>8170</v>
      </c>
      <c r="N78" s="333"/>
      <c r="O78" s="333"/>
      <c r="P78" s="333"/>
      <c r="Q78" s="333"/>
      <c r="R78" s="333"/>
      <c r="S78" s="333"/>
      <c r="T78" s="333"/>
      <c r="U78" s="333"/>
      <c r="V78" s="333"/>
      <c r="W78" s="333"/>
      <c r="X78" s="333"/>
      <c r="Y78" s="333"/>
      <c r="Z78" s="333"/>
      <c r="AA78" s="333"/>
      <c r="AB78" s="534"/>
    </row>
    <row r="79" spans="1:28" ht="13.5" hidden="1" customHeight="1">
      <c r="A79" s="532" t="s">
        <v>1190</v>
      </c>
      <c r="B79" s="174">
        <v>81</v>
      </c>
      <c r="C79" s="56" t="s">
        <v>8035</v>
      </c>
      <c r="D79" s="69" t="s">
        <v>8193</v>
      </c>
      <c r="E79" s="221" t="s">
        <v>35</v>
      </c>
      <c r="F79" s="209"/>
      <c r="G79" s="209" t="s">
        <v>8194</v>
      </c>
      <c r="H79" s="209" t="s">
        <v>8195</v>
      </c>
      <c r="I79" s="221" t="s">
        <v>8030</v>
      </c>
      <c r="J79" s="209">
        <v>2013</v>
      </c>
      <c r="K79" s="209">
        <v>2013</v>
      </c>
      <c r="L79" s="56" t="str">
        <f t="shared" si="1"/>
        <v>EMANUEL JONATHAN MEDINA PINZON, JANNAN DAVID RUBIO ESPINOSA, Miguel Melgarejo Rey</v>
      </c>
      <c r="M79" s="273" t="s">
        <v>8170</v>
      </c>
      <c r="N79" s="333"/>
      <c r="O79" s="333"/>
      <c r="P79" s="333"/>
      <c r="Q79" s="333"/>
      <c r="R79" s="333"/>
      <c r="S79" s="333"/>
      <c r="T79" s="333"/>
      <c r="U79" s="333"/>
      <c r="V79" s="333"/>
      <c r="W79" s="333"/>
      <c r="X79" s="333"/>
      <c r="Y79" s="333"/>
      <c r="Z79" s="333"/>
      <c r="AA79" s="333"/>
      <c r="AB79" s="534"/>
    </row>
    <row r="80" spans="1:28" ht="13.5" hidden="1" customHeight="1">
      <c r="A80" s="532" t="s">
        <v>1190</v>
      </c>
      <c r="B80" s="174">
        <v>82</v>
      </c>
      <c r="C80" s="56" t="s">
        <v>8035</v>
      </c>
      <c r="D80" s="69" t="s">
        <v>8196</v>
      </c>
      <c r="E80" s="221" t="s">
        <v>35</v>
      </c>
      <c r="F80" s="209"/>
      <c r="G80" s="209" t="s">
        <v>8197</v>
      </c>
      <c r="H80" s="209" t="s">
        <v>8167</v>
      </c>
      <c r="I80" s="221" t="s">
        <v>8030</v>
      </c>
      <c r="J80" s="209">
        <v>2013</v>
      </c>
      <c r="K80" s="209">
        <v>2013</v>
      </c>
      <c r="L80" s="56" t="str">
        <f t="shared" si="1"/>
        <v>Fabian Fagua, Miguel Melgarejo Rey</v>
      </c>
      <c r="M80" s="273" t="s">
        <v>8170</v>
      </c>
      <c r="N80" s="333"/>
      <c r="O80" s="333"/>
      <c r="P80" s="333"/>
      <c r="Q80" s="333"/>
      <c r="R80" s="333"/>
      <c r="S80" s="333"/>
      <c r="T80" s="333"/>
      <c r="U80" s="333"/>
      <c r="V80" s="333"/>
      <c r="W80" s="333"/>
      <c r="X80" s="333"/>
      <c r="Y80" s="333"/>
      <c r="Z80" s="333"/>
      <c r="AA80" s="333"/>
      <c r="AB80" s="534"/>
    </row>
    <row r="81" spans="1:28" ht="13.5" customHeight="1">
      <c r="A81" s="532" t="s">
        <v>1190</v>
      </c>
      <c r="B81" s="46">
        <v>83</v>
      </c>
      <c r="C81" s="209" t="s">
        <v>8031</v>
      </c>
      <c r="D81" s="69" t="s">
        <v>8198</v>
      </c>
      <c r="E81" s="221" t="s">
        <v>35</v>
      </c>
      <c r="F81" s="209"/>
      <c r="G81" s="209" t="s">
        <v>8199</v>
      </c>
      <c r="H81" s="209" t="s">
        <v>8200</v>
      </c>
      <c r="I81" s="221" t="s">
        <v>8030</v>
      </c>
      <c r="J81" s="209">
        <v>2013</v>
      </c>
      <c r="K81" s="209">
        <v>2013</v>
      </c>
      <c r="L81" s="56" t="str">
        <f t="shared" si="1"/>
        <v>Oscar Mendez, Miguel Melgarejo Rey</v>
      </c>
      <c r="M81" s="273" t="s">
        <v>8170</v>
      </c>
      <c r="N81" s="333"/>
      <c r="O81" s="333"/>
      <c r="P81" s="333"/>
      <c r="Q81" s="333"/>
      <c r="R81" s="333"/>
      <c r="S81" s="333"/>
      <c r="T81" s="333"/>
      <c r="U81" s="333"/>
      <c r="V81" s="333"/>
      <c r="W81" s="333"/>
      <c r="X81" s="333"/>
      <c r="Y81" s="333"/>
      <c r="Z81" s="333"/>
      <c r="AA81" s="333"/>
      <c r="AB81" s="534"/>
    </row>
    <row r="82" spans="1:28" ht="13.5" hidden="1" customHeight="1">
      <c r="A82" s="532" t="s">
        <v>1190</v>
      </c>
      <c r="B82" s="46">
        <v>84</v>
      </c>
      <c r="C82" s="209" t="s">
        <v>8035</v>
      </c>
      <c r="D82" s="69" t="s">
        <v>8201</v>
      </c>
      <c r="E82" s="221" t="s">
        <v>35</v>
      </c>
      <c r="F82" s="209"/>
      <c r="G82" s="209" t="s">
        <v>8202</v>
      </c>
      <c r="H82" s="209" t="s">
        <v>8167</v>
      </c>
      <c r="I82" s="221" t="s">
        <v>8030</v>
      </c>
      <c r="J82" s="209">
        <v>2013</v>
      </c>
      <c r="K82" s="209">
        <v>2013</v>
      </c>
      <c r="L82" s="56" t="str">
        <f t="shared" si="1"/>
        <v>Claudia Torres, Samir Barguil, Miguel Melgarejo Rey</v>
      </c>
      <c r="M82" s="273" t="s">
        <v>8170</v>
      </c>
      <c r="N82" s="333"/>
      <c r="O82" s="333"/>
      <c r="P82" s="333"/>
      <c r="Q82" s="333"/>
      <c r="R82" s="333"/>
      <c r="S82" s="333"/>
      <c r="T82" s="333"/>
      <c r="U82" s="333"/>
      <c r="V82" s="333"/>
      <c r="W82" s="333"/>
      <c r="X82" s="333"/>
      <c r="Y82" s="333"/>
      <c r="Z82" s="333"/>
      <c r="AA82" s="333"/>
      <c r="AB82" s="534"/>
    </row>
    <row r="83" spans="1:28" ht="13.5" hidden="1" customHeight="1">
      <c r="A83" s="532" t="s">
        <v>1190</v>
      </c>
      <c r="B83" s="46">
        <v>85</v>
      </c>
      <c r="C83" s="209" t="s">
        <v>8035</v>
      </c>
      <c r="D83" s="69" t="s">
        <v>8203</v>
      </c>
      <c r="E83" s="221" t="s">
        <v>35</v>
      </c>
      <c r="F83" s="209"/>
      <c r="G83" s="209" t="s">
        <v>8204</v>
      </c>
      <c r="H83" s="209" t="s">
        <v>8167</v>
      </c>
      <c r="I83" s="221" t="s">
        <v>8030</v>
      </c>
      <c r="J83" s="209">
        <v>2013</v>
      </c>
      <c r="K83" s="209">
        <v>2013</v>
      </c>
      <c r="L83" s="56" t="str">
        <f t="shared" si="1"/>
        <v>Yeferson Luengas, Jessica Chivata, Miguel Melgarejo Rey</v>
      </c>
      <c r="M83" s="273" t="s">
        <v>8170</v>
      </c>
      <c r="N83" s="333"/>
      <c r="O83" s="333"/>
      <c r="P83" s="333"/>
      <c r="Q83" s="333"/>
      <c r="R83" s="333"/>
      <c r="S83" s="333"/>
      <c r="T83" s="333"/>
      <c r="U83" s="333"/>
      <c r="V83" s="333"/>
      <c r="W83" s="333"/>
      <c r="X83" s="333"/>
      <c r="Y83" s="333"/>
      <c r="Z83" s="333"/>
      <c r="AA83" s="333"/>
      <c r="AB83" s="534"/>
    </row>
    <row r="84" spans="1:28" ht="13.5" customHeight="1">
      <c r="A84" s="532" t="s">
        <v>1190</v>
      </c>
      <c r="B84" s="174">
        <v>86</v>
      </c>
      <c r="C84" s="546" t="s">
        <v>8031</v>
      </c>
      <c r="D84" s="72" t="s">
        <v>8205</v>
      </c>
      <c r="E84" s="547" t="s">
        <v>35</v>
      </c>
      <c r="F84" s="546"/>
      <c r="G84" s="546" t="s">
        <v>8206</v>
      </c>
      <c r="H84" s="209" t="s">
        <v>8200</v>
      </c>
      <c r="I84" s="547" t="s">
        <v>8030</v>
      </c>
      <c r="J84" s="546">
        <v>2014</v>
      </c>
      <c r="K84" s="546">
        <v>2014</v>
      </c>
      <c r="L84" s="56" t="str">
        <f t="shared" si="1"/>
        <v>Omar Salazar, Jairo Soriano Mendez</v>
      </c>
      <c r="M84" s="273" t="s">
        <v>8207</v>
      </c>
      <c r="N84" s="333"/>
      <c r="O84" s="333"/>
      <c r="P84" s="333"/>
      <c r="Q84" s="333"/>
      <c r="R84" s="333"/>
      <c r="S84" s="333"/>
      <c r="T84" s="333"/>
      <c r="U84" s="333"/>
      <c r="V84" s="333"/>
      <c r="W84" s="333"/>
      <c r="X84" s="333"/>
      <c r="Y84" s="333"/>
      <c r="Z84" s="333"/>
      <c r="AA84" s="333"/>
      <c r="AB84" s="534"/>
    </row>
    <row r="85" spans="1:28" ht="13.5" hidden="1" customHeight="1">
      <c r="A85" s="532" t="s">
        <v>1190</v>
      </c>
      <c r="B85" s="46">
        <v>87</v>
      </c>
      <c r="C85" s="546" t="s">
        <v>8035</v>
      </c>
      <c r="D85" s="69" t="s">
        <v>8208</v>
      </c>
      <c r="E85" s="547" t="s">
        <v>35</v>
      </c>
      <c r="F85" s="546"/>
      <c r="G85" s="546" t="s">
        <v>8190</v>
      </c>
      <c r="H85" s="546" t="s">
        <v>8167</v>
      </c>
      <c r="I85" s="547" t="s">
        <v>8030</v>
      </c>
      <c r="J85" s="546">
        <v>2014</v>
      </c>
      <c r="K85" s="547">
        <v>2015</v>
      </c>
      <c r="L85" s="56" t="str">
        <f t="shared" si="1"/>
        <v>Carlos Riveros, Ferney Beltran, Miguel Melgarejo Rey</v>
      </c>
      <c r="M85" s="273" t="s">
        <v>8170</v>
      </c>
      <c r="N85" s="333"/>
      <c r="O85" s="333"/>
      <c r="P85" s="333"/>
      <c r="Q85" s="333"/>
      <c r="R85" s="333"/>
      <c r="S85" s="333"/>
      <c r="T85" s="333"/>
      <c r="U85" s="333"/>
      <c r="V85" s="333"/>
      <c r="W85" s="333"/>
      <c r="X85" s="333"/>
      <c r="Y85" s="333"/>
      <c r="Z85" s="333"/>
      <c r="AA85" s="333"/>
      <c r="AB85" s="534"/>
    </row>
    <row r="86" spans="1:28" ht="13.5" hidden="1" customHeight="1">
      <c r="A86" s="532" t="s">
        <v>1190</v>
      </c>
      <c r="B86" s="46">
        <v>88</v>
      </c>
      <c r="C86" s="546" t="s">
        <v>8035</v>
      </c>
      <c r="D86" s="69" t="s">
        <v>8209</v>
      </c>
      <c r="E86" s="547" t="s">
        <v>35</v>
      </c>
      <c r="F86" s="546"/>
      <c r="G86" s="546" t="s">
        <v>8192</v>
      </c>
      <c r="H86" s="546" t="s">
        <v>8167</v>
      </c>
      <c r="I86" s="547" t="s">
        <v>8030</v>
      </c>
      <c r="J86" s="546">
        <v>2014</v>
      </c>
      <c r="K86" s="547">
        <v>2015</v>
      </c>
      <c r="L86" s="56" t="str">
        <f t="shared" si="1"/>
        <v>Hugo Gutierrez, Miguel Melgarejo Rey</v>
      </c>
      <c r="M86" s="273" t="s">
        <v>8170</v>
      </c>
      <c r="N86" s="333"/>
      <c r="O86" s="333"/>
      <c r="P86" s="333"/>
      <c r="Q86" s="333"/>
      <c r="R86" s="333"/>
      <c r="S86" s="333"/>
      <c r="T86" s="333"/>
      <c r="U86" s="333"/>
      <c r="V86" s="333"/>
      <c r="W86" s="333"/>
      <c r="X86" s="333"/>
      <c r="Y86" s="333"/>
      <c r="Z86" s="333"/>
      <c r="AA86" s="333"/>
      <c r="AB86" s="534"/>
    </row>
    <row r="87" spans="1:28" ht="13.5" hidden="1" customHeight="1">
      <c r="A87" s="532" t="s">
        <v>1190</v>
      </c>
      <c r="B87" s="46">
        <v>89</v>
      </c>
      <c r="C87" s="209" t="s">
        <v>8035</v>
      </c>
      <c r="D87" s="69" t="s">
        <v>8210</v>
      </c>
      <c r="E87" s="547" t="s">
        <v>35</v>
      </c>
      <c r="F87" s="209"/>
      <c r="G87" s="209" t="s">
        <v>8211</v>
      </c>
      <c r="H87" s="209" t="s">
        <v>8167</v>
      </c>
      <c r="I87" s="221" t="s">
        <v>8030</v>
      </c>
      <c r="J87" s="209">
        <v>2015</v>
      </c>
      <c r="K87" s="209">
        <v>2015</v>
      </c>
      <c r="L87" s="56" t="str">
        <f t="shared" si="1"/>
        <v>Hector Pulido, Miguel Melgarejo Rey</v>
      </c>
      <c r="M87" s="273" t="s">
        <v>8170</v>
      </c>
      <c r="N87" s="333"/>
      <c r="O87" s="333"/>
      <c r="P87" s="333"/>
      <c r="Q87" s="333"/>
      <c r="R87" s="333"/>
      <c r="S87" s="333"/>
      <c r="T87" s="333"/>
      <c r="U87" s="333"/>
      <c r="V87" s="333"/>
      <c r="W87" s="333"/>
      <c r="X87" s="333"/>
      <c r="Y87" s="333"/>
      <c r="Z87" s="333"/>
      <c r="AA87" s="333"/>
      <c r="AB87" s="534"/>
    </row>
    <row r="88" spans="1:28" ht="13.5" hidden="1" customHeight="1">
      <c r="A88" s="532" t="s">
        <v>1190</v>
      </c>
      <c r="B88" s="174">
        <v>90</v>
      </c>
      <c r="C88" s="209" t="s">
        <v>8035</v>
      </c>
      <c r="D88" s="69" t="s">
        <v>8212</v>
      </c>
      <c r="E88" s="547" t="s">
        <v>35</v>
      </c>
      <c r="F88" s="209"/>
      <c r="G88" s="209" t="s">
        <v>8213</v>
      </c>
      <c r="H88" s="209" t="s">
        <v>8167</v>
      </c>
      <c r="I88" s="221" t="s">
        <v>8030</v>
      </c>
      <c r="J88" s="209">
        <v>2015</v>
      </c>
      <c r="K88" s="221">
        <v>2016</v>
      </c>
      <c r="L88" s="56" t="str">
        <f t="shared" si="1"/>
        <v>Andres Tapieros, Nicolas Ballesteros, Miguel Melgarejo Rey</v>
      </c>
      <c r="M88" s="273" t="s">
        <v>8170</v>
      </c>
      <c r="N88" s="333"/>
      <c r="O88" s="333"/>
      <c r="P88" s="333"/>
      <c r="Q88" s="333"/>
      <c r="R88" s="333"/>
      <c r="S88" s="333"/>
      <c r="T88" s="333"/>
      <c r="U88" s="333"/>
      <c r="V88" s="333"/>
      <c r="W88" s="333"/>
      <c r="X88" s="333"/>
      <c r="Y88" s="333"/>
      <c r="Z88" s="333"/>
      <c r="AA88" s="333"/>
      <c r="AB88" s="534"/>
    </row>
    <row r="89" spans="1:28" ht="13.5" hidden="1" customHeight="1">
      <c r="A89" s="532" t="s">
        <v>1190</v>
      </c>
      <c r="B89" s="174">
        <v>91</v>
      </c>
      <c r="C89" s="209" t="s">
        <v>8035</v>
      </c>
      <c r="D89" s="69" t="s">
        <v>8214</v>
      </c>
      <c r="E89" s="547" t="s">
        <v>35</v>
      </c>
      <c r="F89" s="209"/>
      <c r="G89" s="209" t="s">
        <v>8188</v>
      </c>
      <c r="H89" s="209" t="s">
        <v>8167</v>
      </c>
      <c r="I89" s="221" t="s">
        <v>8030</v>
      </c>
      <c r="J89" s="209">
        <v>2015</v>
      </c>
      <c r="K89" s="221">
        <v>2016</v>
      </c>
      <c r="L89" s="56" t="str">
        <f t="shared" si="1"/>
        <v>Oscar Munar, John Piñeros, Miguel Melgarejo Rey</v>
      </c>
      <c r="M89" s="273" t="s">
        <v>8170</v>
      </c>
      <c r="N89" s="333"/>
      <c r="O89" s="333"/>
      <c r="P89" s="333"/>
      <c r="Q89" s="333"/>
      <c r="R89" s="333"/>
      <c r="S89" s="333"/>
      <c r="T89" s="333"/>
      <c r="U89" s="333"/>
      <c r="V89" s="333"/>
      <c r="W89" s="333"/>
      <c r="X89" s="333"/>
      <c r="Y89" s="333"/>
      <c r="Z89" s="333"/>
      <c r="AA89" s="333"/>
      <c r="AB89" s="534"/>
    </row>
    <row r="90" spans="1:28" ht="13.5" hidden="1" customHeight="1">
      <c r="A90" s="532" t="s">
        <v>1190</v>
      </c>
      <c r="B90" s="46">
        <v>92</v>
      </c>
      <c r="C90" s="209" t="s">
        <v>8035</v>
      </c>
      <c r="D90" s="72" t="s">
        <v>8215</v>
      </c>
      <c r="E90" s="547" t="s">
        <v>35</v>
      </c>
      <c r="F90" s="209"/>
      <c r="G90" s="209" t="s">
        <v>8216</v>
      </c>
      <c r="H90" s="209" t="s">
        <v>8167</v>
      </c>
      <c r="I90" s="221" t="s">
        <v>8030</v>
      </c>
      <c r="J90" s="209">
        <v>2016</v>
      </c>
      <c r="K90" s="221">
        <v>2017</v>
      </c>
      <c r="L90" s="56" t="str">
        <f t="shared" si="1"/>
        <v>Luigi Fajardo, Miguel Melgarejo Rey</v>
      </c>
      <c r="M90" s="273" t="s">
        <v>8170</v>
      </c>
      <c r="N90" s="333"/>
      <c r="O90" s="333"/>
      <c r="P90" s="333"/>
      <c r="Q90" s="333"/>
      <c r="R90" s="333"/>
      <c r="S90" s="333"/>
      <c r="T90" s="333"/>
      <c r="U90" s="333"/>
      <c r="V90" s="333"/>
      <c r="W90" s="333"/>
      <c r="X90" s="333"/>
      <c r="Y90" s="333"/>
      <c r="Z90" s="333"/>
      <c r="AA90" s="333"/>
      <c r="AB90" s="534"/>
    </row>
    <row r="91" spans="1:28" ht="13.5" hidden="1" customHeight="1">
      <c r="A91" s="532" t="s">
        <v>1190</v>
      </c>
      <c r="B91" s="46">
        <v>93</v>
      </c>
      <c r="C91" s="209" t="s">
        <v>8035</v>
      </c>
      <c r="D91" s="69" t="s">
        <v>8217</v>
      </c>
      <c r="E91" s="547" t="s">
        <v>35</v>
      </c>
      <c r="F91" s="209"/>
      <c r="G91" s="209" t="s">
        <v>8218</v>
      </c>
      <c r="H91" s="209" t="s">
        <v>8167</v>
      </c>
      <c r="I91" s="221" t="s">
        <v>8030</v>
      </c>
      <c r="J91" s="209">
        <v>2016</v>
      </c>
      <c r="K91" s="221">
        <v>2017</v>
      </c>
      <c r="L91" s="56" t="str">
        <f t="shared" si="1"/>
        <v>Diego Mayorga, Miguel Melgarejo Rey</v>
      </c>
      <c r="M91" s="273" t="s">
        <v>8170</v>
      </c>
      <c r="N91" s="333"/>
      <c r="O91" s="333"/>
      <c r="P91" s="333"/>
      <c r="Q91" s="333"/>
      <c r="R91" s="333"/>
      <c r="S91" s="333"/>
      <c r="T91" s="333"/>
      <c r="U91" s="333"/>
      <c r="V91" s="333"/>
      <c r="W91" s="333"/>
      <c r="X91" s="333"/>
      <c r="Y91" s="333"/>
      <c r="Z91" s="333"/>
      <c r="AA91" s="333"/>
      <c r="AB91" s="534"/>
    </row>
    <row r="92" spans="1:28" ht="13.5" hidden="1" customHeight="1">
      <c r="A92" s="532" t="s">
        <v>1190</v>
      </c>
      <c r="B92" s="46">
        <v>94</v>
      </c>
      <c r="C92" s="546" t="s">
        <v>8035</v>
      </c>
      <c r="D92" s="69" t="s">
        <v>8219</v>
      </c>
      <c r="E92" s="547" t="s">
        <v>35</v>
      </c>
      <c r="F92" s="546"/>
      <c r="G92" s="546" t="s">
        <v>8183</v>
      </c>
      <c r="H92" s="546" t="s">
        <v>8167</v>
      </c>
      <c r="I92" s="547" t="s">
        <v>8030</v>
      </c>
      <c r="J92" s="546">
        <v>2016</v>
      </c>
      <c r="K92" s="547">
        <v>2017</v>
      </c>
      <c r="L92" s="56" t="str">
        <f t="shared" si="1"/>
        <v>Jose Barrero, Stephanie Lopez, Miguel Melgarejo Rey</v>
      </c>
      <c r="M92" s="273" t="s">
        <v>8170</v>
      </c>
      <c r="N92" s="333"/>
      <c r="O92" s="333"/>
      <c r="P92" s="333"/>
      <c r="Q92" s="333"/>
      <c r="R92" s="333"/>
      <c r="S92" s="333"/>
      <c r="T92" s="333"/>
      <c r="U92" s="333"/>
      <c r="V92" s="333"/>
      <c r="W92" s="333"/>
      <c r="X92" s="333"/>
      <c r="Y92" s="333"/>
      <c r="Z92" s="333"/>
      <c r="AA92" s="333"/>
      <c r="AB92" s="534"/>
    </row>
    <row r="93" spans="1:28" ht="13.5" hidden="1" customHeight="1">
      <c r="A93" s="532" t="s">
        <v>1190</v>
      </c>
      <c r="B93" s="174">
        <v>95</v>
      </c>
      <c r="C93" s="209" t="s">
        <v>8035</v>
      </c>
      <c r="D93" s="69" t="s">
        <v>8220</v>
      </c>
      <c r="E93" s="547" t="s">
        <v>35</v>
      </c>
      <c r="F93" s="209"/>
      <c r="G93" s="209" t="s">
        <v>8221</v>
      </c>
      <c r="H93" s="209" t="s">
        <v>8046</v>
      </c>
      <c r="I93" s="221" t="s">
        <v>8030</v>
      </c>
      <c r="J93" s="209">
        <v>2013</v>
      </c>
      <c r="K93" s="221">
        <v>2015</v>
      </c>
      <c r="L93" s="56" t="str">
        <f t="shared" si="1"/>
        <v>Henry Alejandro Orjuela Torres, Sergio Rojas Galeano</v>
      </c>
      <c r="M93" s="273" t="s">
        <v>8160</v>
      </c>
      <c r="N93" s="333"/>
      <c r="O93" s="333"/>
      <c r="P93" s="333"/>
      <c r="Q93" s="333"/>
      <c r="R93" s="333"/>
      <c r="S93" s="333"/>
      <c r="T93" s="333"/>
      <c r="U93" s="333"/>
      <c r="V93" s="333"/>
      <c r="W93" s="333"/>
      <c r="X93" s="333"/>
      <c r="Y93" s="333"/>
      <c r="Z93" s="333"/>
      <c r="AA93" s="333"/>
      <c r="AB93" s="534"/>
    </row>
    <row r="94" spans="1:28" ht="13.5" hidden="1" customHeight="1">
      <c r="A94" s="532" t="s">
        <v>1190</v>
      </c>
      <c r="B94" s="46">
        <v>96</v>
      </c>
      <c r="C94" s="209" t="s">
        <v>8035</v>
      </c>
      <c r="D94" s="69" t="s">
        <v>8222</v>
      </c>
      <c r="E94" s="221" t="s">
        <v>51</v>
      </c>
      <c r="F94" s="209"/>
      <c r="G94" s="209" t="s">
        <v>8223</v>
      </c>
      <c r="H94" s="209" t="s">
        <v>8046</v>
      </c>
      <c r="I94" s="221" t="s">
        <v>8030</v>
      </c>
      <c r="J94" s="209">
        <v>2013</v>
      </c>
      <c r="K94" s="221">
        <v>2015</v>
      </c>
      <c r="L94" s="56" t="str">
        <f t="shared" si="1"/>
        <v>Christian Mogollón Pinzón, Sergio Rojas Galeano</v>
      </c>
      <c r="M94" s="273" t="s">
        <v>8160</v>
      </c>
      <c r="N94" s="333"/>
      <c r="O94" s="333"/>
      <c r="P94" s="333"/>
      <c r="Q94" s="333"/>
      <c r="R94" s="333"/>
      <c r="S94" s="333"/>
      <c r="T94" s="333"/>
      <c r="U94" s="333"/>
      <c r="V94" s="333"/>
      <c r="W94" s="333"/>
      <c r="X94" s="333"/>
      <c r="Y94" s="333"/>
      <c r="Z94" s="333"/>
      <c r="AA94" s="333"/>
      <c r="AB94" s="534"/>
    </row>
    <row r="95" spans="1:28" ht="13.5" customHeight="1">
      <c r="A95" s="532" t="s">
        <v>1190</v>
      </c>
      <c r="B95" s="46">
        <v>97</v>
      </c>
      <c r="C95" s="209" t="s">
        <v>8031</v>
      </c>
      <c r="D95" s="69" t="s">
        <v>8224</v>
      </c>
      <c r="E95" s="221" t="s">
        <v>35</v>
      </c>
      <c r="F95" s="209"/>
      <c r="G95" s="209" t="s">
        <v>8225</v>
      </c>
      <c r="H95" s="209" t="s">
        <v>8226</v>
      </c>
      <c r="I95" s="221" t="s">
        <v>8030</v>
      </c>
      <c r="J95" s="209">
        <v>2013</v>
      </c>
      <c r="K95" s="221">
        <v>2014</v>
      </c>
      <c r="L95" s="56" t="str">
        <f t="shared" si="1"/>
        <v>Camilo Alfonso Rodríguez Garzón, Sergio Rojas Galeano</v>
      </c>
      <c r="M95" s="273" t="s">
        <v>8160</v>
      </c>
      <c r="N95" s="333"/>
      <c r="O95" s="333"/>
      <c r="P95" s="333"/>
      <c r="Q95" s="333"/>
      <c r="R95" s="333"/>
      <c r="S95" s="333"/>
      <c r="T95" s="333"/>
      <c r="U95" s="333"/>
      <c r="V95" s="333"/>
      <c r="W95" s="333"/>
      <c r="X95" s="333"/>
      <c r="Y95" s="333"/>
      <c r="Z95" s="333"/>
      <c r="AA95" s="333"/>
      <c r="AB95" s="534"/>
    </row>
    <row r="96" spans="1:28" ht="13.5" customHeight="1">
      <c r="A96" s="532" t="s">
        <v>1190</v>
      </c>
      <c r="B96" s="46">
        <v>98</v>
      </c>
      <c r="C96" s="209" t="s">
        <v>8031</v>
      </c>
      <c r="D96" s="69" t="s">
        <v>8227</v>
      </c>
      <c r="E96" s="221" t="s">
        <v>51</v>
      </c>
      <c r="F96" s="209"/>
      <c r="G96" s="209" t="s">
        <v>8228</v>
      </c>
      <c r="H96" s="209" t="s">
        <v>8226</v>
      </c>
      <c r="I96" s="221" t="s">
        <v>8229</v>
      </c>
      <c r="J96" s="209">
        <v>2013</v>
      </c>
      <c r="K96" s="221">
        <v>2015</v>
      </c>
      <c r="L96" s="56" t="str">
        <f t="shared" si="1"/>
        <v>Leidy Patricia Garzón Rodríguez, Sergio Rojas Galeano</v>
      </c>
      <c r="M96" s="273" t="s">
        <v>8160</v>
      </c>
      <c r="N96" s="333"/>
      <c r="O96" s="333"/>
      <c r="P96" s="333"/>
      <c r="Q96" s="333"/>
      <c r="R96" s="333"/>
      <c r="S96" s="333"/>
      <c r="T96" s="333"/>
      <c r="U96" s="333"/>
      <c r="V96" s="333"/>
      <c r="W96" s="333"/>
      <c r="X96" s="333"/>
      <c r="Y96" s="333"/>
      <c r="Z96" s="333"/>
      <c r="AA96" s="333"/>
      <c r="AB96" s="534"/>
    </row>
    <row r="97" spans="1:28" ht="13.5" hidden="1" customHeight="1">
      <c r="A97" s="532" t="s">
        <v>1190</v>
      </c>
      <c r="B97" s="46">
        <v>103</v>
      </c>
      <c r="C97" s="209" t="s">
        <v>8035</v>
      </c>
      <c r="D97" s="69" t="s">
        <v>8230</v>
      </c>
      <c r="E97" s="221" t="s">
        <v>35</v>
      </c>
      <c r="F97" s="209"/>
      <c r="G97" s="209" t="s">
        <v>8231</v>
      </c>
      <c r="H97" s="209" t="s">
        <v>8167</v>
      </c>
      <c r="I97" s="221" t="s">
        <v>8030</v>
      </c>
      <c r="J97" s="209">
        <v>2014</v>
      </c>
      <c r="K97" s="209">
        <v>2014</v>
      </c>
      <c r="L97" s="56" t="str">
        <f t="shared" si="1"/>
        <v>Jhon Diego Ledesma y Manuel Francisco Peña, Diana Marcela Ovalle</v>
      </c>
      <c r="M97" s="273" t="s">
        <v>8232</v>
      </c>
      <c r="N97" s="333"/>
      <c r="O97" s="333"/>
      <c r="P97" s="333"/>
      <c r="Q97" s="333"/>
      <c r="R97" s="333"/>
      <c r="S97" s="333"/>
      <c r="T97" s="333"/>
      <c r="U97" s="333"/>
      <c r="V97" s="333"/>
      <c r="W97" s="333"/>
      <c r="X97" s="333"/>
      <c r="Y97" s="333"/>
      <c r="Z97" s="333"/>
      <c r="AA97" s="333"/>
      <c r="AB97" s="534"/>
    </row>
    <row r="98" spans="1:28" ht="13.5" hidden="1" customHeight="1">
      <c r="A98" s="532" t="s">
        <v>1190</v>
      </c>
      <c r="B98" s="174">
        <v>104</v>
      </c>
      <c r="C98" s="209" t="s">
        <v>8035</v>
      </c>
      <c r="D98" s="69" t="s">
        <v>8233</v>
      </c>
      <c r="E98" s="221" t="s">
        <v>35</v>
      </c>
      <c r="F98" s="209"/>
      <c r="G98" s="209" t="s">
        <v>8234</v>
      </c>
      <c r="H98" s="209" t="s">
        <v>8167</v>
      </c>
      <c r="I98" s="221" t="s">
        <v>8030</v>
      </c>
      <c r="J98" s="209">
        <v>2014</v>
      </c>
      <c r="K98" s="221">
        <v>2015</v>
      </c>
      <c r="L98" s="56" t="str">
        <f t="shared" si="1"/>
        <v>Angela Paola Duquino, Diana Marcela Ovalle</v>
      </c>
      <c r="M98" s="273" t="s">
        <v>8232</v>
      </c>
      <c r="N98" s="333"/>
      <c r="O98" s="333"/>
      <c r="P98" s="333"/>
      <c r="Q98" s="333"/>
      <c r="R98" s="333"/>
      <c r="S98" s="333"/>
      <c r="T98" s="333"/>
      <c r="U98" s="333"/>
      <c r="V98" s="333"/>
      <c r="W98" s="333"/>
      <c r="X98" s="333"/>
      <c r="Y98" s="333"/>
      <c r="Z98" s="333"/>
      <c r="AA98" s="333"/>
      <c r="AB98" s="534"/>
    </row>
    <row r="99" spans="1:28" ht="13.5" hidden="1" customHeight="1">
      <c r="A99" s="532" t="s">
        <v>1190</v>
      </c>
      <c r="B99" s="46">
        <v>105</v>
      </c>
      <c r="C99" s="209" t="s">
        <v>8035</v>
      </c>
      <c r="D99" s="69" t="s">
        <v>8235</v>
      </c>
      <c r="E99" s="221" t="s">
        <v>7528</v>
      </c>
      <c r="F99" s="209"/>
      <c r="G99" s="209" t="s">
        <v>8236</v>
      </c>
      <c r="H99" s="209" t="s">
        <v>8167</v>
      </c>
      <c r="I99" s="221" t="s">
        <v>8030</v>
      </c>
      <c r="J99" s="209">
        <v>2014</v>
      </c>
      <c r="K99" s="221">
        <v>2015</v>
      </c>
      <c r="L99" s="56" t="str">
        <f t="shared" si="1"/>
        <v>Diego Rincon Piñeros y Edwar Rodriguez Piñeros, Diana Marcela Ovalle</v>
      </c>
      <c r="M99" s="273" t="s">
        <v>8232</v>
      </c>
      <c r="N99" s="333"/>
      <c r="O99" s="333"/>
      <c r="P99" s="333"/>
      <c r="Q99" s="333"/>
      <c r="R99" s="333"/>
      <c r="S99" s="333"/>
      <c r="T99" s="333"/>
      <c r="U99" s="333"/>
      <c r="V99" s="333"/>
      <c r="W99" s="333"/>
      <c r="X99" s="333"/>
      <c r="Y99" s="333"/>
      <c r="Z99" s="333"/>
      <c r="AA99" s="333"/>
      <c r="AB99" s="534"/>
    </row>
    <row r="100" spans="1:28" ht="13.5" hidden="1" customHeight="1">
      <c r="A100" s="532" t="s">
        <v>1190</v>
      </c>
      <c r="B100" s="46">
        <v>106</v>
      </c>
      <c r="C100" s="209" t="s">
        <v>8035</v>
      </c>
      <c r="D100" s="72" t="s">
        <v>8237</v>
      </c>
      <c r="E100" s="221" t="s">
        <v>35</v>
      </c>
      <c r="F100" s="209"/>
      <c r="G100" s="209" t="s">
        <v>8181</v>
      </c>
      <c r="H100" s="209" t="s">
        <v>8167</v>
      </c>
      <c r="I100" s="221" t="s">
        <v>8030</v>
      </c>
      <c r="J100" s="209">
        <v>2016</v>
      </c>
      <c r="K100" s="221">
        <v>2017</v>
      </c>
      <c r="L100" s="56" t="str">
        <f t="shared" si="1"/>
        <v>Reyes Fajardo, Laura Marcela, Andres Gaona Barrera</v>
      </c>
      <c r="M100" s="273" t="s">
        <v>8164</v>
      </c>
      <c r="N100" s="333"/>
      <c r="O100" s="333"/>
      <c r="P100" s="333"/>
      <c r="Q100" s="333"/>
      <c r="R100" s="333"/>
      <c r="S100" s="333"/>
      <c r="T100" s="333"/>
      <c r="U100" s="333"/>
      <c r="V100" s="333"/>
      <c r="W100" s="333"/>
      <c r="X100" s="333"/>
      <c r="Y100" s="333"/>
      <c r="Z100" s="333"/>
      <c r="AA100" s="333"/>
      <c r="AB100" s="534"/>
    </row>
    <row r="101" spans="1:28" ht="13.5" customHeight="1">
      <c r="A101" s="532" t="s">
        <v>1190</v>
      </c>
      <c r="B101" s="46">
        <v>107</v>
      </c>
      <c r="C101" s="209" t="s">
        <v>8031</v>
      </c>
      <c r="D101" s="72" t="s">
        <v>8238</v>
      </c>
      <c r="E101" s="221" t="s">
        <v>72</v>
      </c>
      <c r="F101" s="209"/>
      <c r="G101" s="209" t="s">
        <v>8239</v>
      </c>
      <c r="H101" s="209" t="s">
        <v>8200</v>
      </c>
      <c r="I101" s="221" t="s">
        <v>8030</v>
      </c>
      <c r="J101" s="209">
        <v>2016</v>
      </c>
      <c r="K101" s="221">
        <v>2017</v>
      </c>
      <c r="L101" s="56" t="str">
        <f t="shared" si="1"/>
        <v>Miguel Angel Rincón Chaparro, Jairo Soriano Mendez</v>
      </c>
      <c r="M101" s="273" t="s">
        <v>8207</v>
      </c>
      <c r="N101" s="333"/>
      <c r="O101" s="333"/>
      <c r="P101" s="333"/>
      <c r="Q101" s="333"/>
      <c r="R101" s="333"/>
      <c r="S101" s="333"/>
      <c r="T101" s="333"/>
      <c r="U101" s="333"/>
      <c r="V101" s="333"/>
      <c r="W101" s="333"/>
      <c r="X101" s="333"/>
      <c r="Y101" s="333"/>
      <c r="Z101" s="333"/>
      <c r="AA101" s="333"/>
      <c r="AB101" s="534"/>
    </row>
    <row r="102" spans="1:28" ht="13.5" hidden="1" customHeight="1">
      <c r="A102" s="548" t="s">
        <v>1478</v>
      </c>
      <c r="B102" s="14">
        <v>123</v>
      </c>
      <c r="C102" s="224" t="s">
        <v>8014</v>
      </c>
      <c r="D102" s="77" t="s">
        <v>8240</v>
      </c>
      <c r="E102" s="226" t="s">
        <v>35</v>
      </c>
      <c r="F102" s="226" t="s">
        <v>8241</v>
      </c>
      <c r="G102" s="224" t="s">
        <v>8242</v>
      </c>
      <c r="H102" s="224" t="s">
        <v>8243</v>
      </c>
      <c r="I102" s="226" t="s">
        <v>8141</v>
      </c>
      <c r="J102" s="226">
        <v>2016</v>
      </c>
      <c r="K102" s="226">
        <v>2018</v>
      </c>
      <c r="L102" s="201" t="str">
        <f t="shared" si="1"/>
        <v>Robinson Jiménez Moreno, Diana Marcela Ovalle Martinez</v>
      </c>
      <c r="M102" s="549" t="s">
        <v>8244</v>
      </c>
      <c r="N102" s="258"/>
      <c r="O102" s="258"/>
      <c r="P102" s="258"/>
      <c r="Q102" s="258"/>
      <c r="R102" s="258"/>
      <c r="S102" s="258"/>
      <c r="T102" s="258"/>
      <c r="U102" s="258"/>
      <c r="V102" s="258"/>
      <c r="W102" s="258"/>
      <c r="X102" s="258"/>
      <c r="Y102" s="258"/>
      <c r="Z102" s="258"/>
      <c r="AA102" s="258"/>
      <c r="AB102" s="259"/>
    </row>
    <row r="103" spans="1:28" ht="13.5" hidden="1" customHeight="1">
      <c r="A103" s="548" t="s">
        <v>1478</v>
      </c>
      <c r="B103" s="46">
        <v>66</v>
      </c>
      <c r="C103" s="56" t="s">
        <v>8035</v>
      </c>
      <c r="D103" s="69" t="s">
        <v>8245</v>
      </c>
      <c r="E103" s="104" t="s">
        <v>35</v>
      </c>
      <c r="F103" s="104" t="s">
        <v>7528</v>
      </c>
      <c r="G103" s="56" t="s">
        <v>8246</v>
      </c>
      <c r="H103" s="221" t="s">
        <v>8167</v>
      </c>
      <c r="I103" s="221" t="s">
        <v>8030</v>
      </c>
      <c r="J103" s="221">
        <v>2018</v>
      </c>
      <c r="K103" s="56">
        <v>2018</v>
      </c>
      <c r="L103" s="56" t="str">
        <f t="shared" si="1"/>
        <v>Oscar Ferney Gallo Romero, Diana Marcela Ovalle Martinez</v>
      </c>
      <c r="M103" s="273" t="s">
        <v>8244</v>
      </c>
      <c r="N103" s="333"/>
      <c r="O103" s="333"/>
      <c r="P103" s="333"/>
      <c r="Q103" s="333"/>
      <c r="R103" s="333"/>
      <c r="S103" s="333"/>
      <c r="T103" s="333"/>
      <c r="U103" s="333"/>
      <c r="V103" s="333"/>
      <c r="W103" s="333"/>
      <c r="X103" s="333"/>
      <c r="Y103" s="333"/>
      <c r="Z103" s="333"/>
      <c r="AA103" s="333"/>
      <c r="AB103" s="534"/>
    </row>
    <row r="104" spans="1:28" ht="13.5" hidden="1" customHeight="1">
      <c r="A104" s="548" t="s">
        <v>1478</v>
      </c>
      <c r="B104" s="46">
        <v>67</v>
      </c>
      <c r="C104" s="56" t="s">
        <v>8035</v>
      </c>
      <c r="D104" s="69" t="s">
        <v>8247</v>
      </c>
      <c r="E104" s="104" t="s">
        <v>35</v>
      </c>
      <c r="F104" s="56"/>
      <c r="G104" s="56" t="s">
        <v>8248</v>
      </c>
      <c r="H104" s="221" t="s">
        <v>8167</v>
      </c>
      <c r="I104" s="221" t="s">
        <v>8030</v>
      </c>
      <c r="J104" s="221">
        <v>2018</v>
      </c>
      <c r="K104" s="56">
        <v>2018</v>
      </c>
      <c r="L104" s="56" t="str">
        <f t="shared" si="1"/>
        <v>PARDO BARBOSA CARLOS ANDRES 
Y VELEZ RODRIGUEZ JUAN PABLO, Diana Marcela Ovalle Martinez</v>
      </c>
      <c r="M104" s="273" t="s">
        <v>8244</v>
      </c>
      <c r="N104" s="333"/>
      <c r="O104" s="333"/>
      <c r="P104" s="333"/>
      <c r="Q104" s="333"/>
      <c r="R104" s="333"/>
      <c r="S104" s="333"/>
      <c r="T104" s="333"/>
      <c r="U104" s="333"/>
      <c r="V104" s="333"/>
      <c r="W104" s="333"/>
      <c r="X104" s="333"/>
      <c r="Y104" s="333"/>
      <c r="Z104" s="333"/>
      <c r="AA104" s="333"/>
      <c r="AB104" s="534"/>
    </row>
    <row r="105" spans="1:28" ht="13.5" hidden="1" customHeight="1">
      <c r="A105" s="548" t="s">
        <v>1478</v>
      </c>
      <c r="B105" s="174">
        <v>68</v>
      </c>
      <c r="C105" s="56" t="s">
        <v>8035</v>
      </c>
      <c r="D105" s="69" t="s">
        <v>8249</v>
      </c>
      <c r="E105" s="221" t="s">
        <v>35</v>
      </c>
      <c r="F105" s="209"/>
      <c r="G105" s="209" t="s">
        <v>8250</v>
      </c>
      <c r="H105" s="221" t="s">
        <v>8167</v>
      </c>
      <c r="I105" s="221" t="s">
        <v>8030</v>
      </c>
      <c r="J105" s="221">
        <v>2018</v>
      </c>
      <c r="K105" s="56">
        <v>2018</v>
      </c>
      <c r="L105" s="56" t="str">
        <f t="shared" si="1"/>
        <v>ZORRILLA HERRERA JUAN DAVID 
Y SILVA CARTAGENA CRISTHIAN IGNACIO, Diana Marcela Ovalle Martinez</v>
      </c>
      <c r="M105" s="273" t="s">
        <v>8244</v>
      </c>
      <c r="N105" s="333"/>
      <c r="O105" s="333"/>
      <c r="P105" s="333"/>
      <c r="Q105" s="333"/>
      <c r="R105" s="333"/>
      <c r="S105" s="333"/>
      <c r="T105" s="333"/>
      <c r="U105" s="333"/>
      <c r="V105" s="333"/>
      <c r="W105" s="333"/>
      <c r="X105" s="333"/>
      <c r="Y105" s="333"/>
      <c r="Z105" s="333"/>
      <c r="AA105" s="333"/>
      <c r="AB105" s="534"/>
    </row>
    <row r="106" spans="1:28" ht="13.5" hidden="1" customHeight="1">
      <c r="A106" s="548" t="s">
        <v>1478</v>
      </c>
      <c r="B106" s="46">
        <v>69</v>
      </c>
      <c r="C106" s="56" t="s">
        <v>8035</v>
      </c>
      <c r="D106" s="69" t="s">
        <v>8251</v>
      </c>
      <c r="E106" s="104" t="s">
        <v>35</v>
      </c>
      <c r="F106" s="56"/>
      <c r="G106" s="104" t="s">
        <v>8252</v>
      </c>
      <c r="H106" s="221" t="s">
        <v>8167</v>
      </c>
      <c r="I106" s="221" t="s">
        <v>8030</v>
      </c>
      <c r="J106" s="221">
        <v>2018</v>
      </c>
      <c r="K106" s="56">
        <v>2018</v>
      </c>
      <c r="L106" s="56" t="str">
        <f t="shared" si="1"/>
        <v>PENA ORTIZ DAVID FERNANDO, 
MARTINEZ DUARTE CRISTIAN FERNANDO, Diana Marcela Ovalle Martinez</v>
      </c>
      <c r="M106" s="273" t="s">
        <v>8244</v>
      </c>
      <c r="N106" s="333"/>
      <c r="O106" s="333"/>
      <c r="P106" s="333"/>
      <c r="Q106" s="333"/>
      <c r="R106" s="333"/>
      <c r="S106" s="333"/>
      <c r="T106" s="333"/>
      <c r="U106" s="333"/>
      <c r="V106" s="333"/>
      <c r="W106" s="333"/>
      <c r="X106" s="333"/>
      <c r="Y106" s="333"/>
      <c r="Z106" s="333"/>
      <c r="AA106" s="333"/>
      <c r="AB106" s="534"/>
    </row>
    <row r="107" spans="1:28" ht="13.5" hidden="1" customHeight="1">
      <c r="A107" s="548" t="s">
        <v>1478</v>
      </c>
      <c r="B107" s="46">
        <v>70</v>
      </c>
      <c r="C107" s="56" t="s">
        <v>8035</v>
      </c>
      <c r="D107" s="69" t="s">
        <v>8253</v>
      </c>
      <c r="E107" s="104" t="s">
        <v>7528</v>
      </c>
      <c r="F107" s="104" t="s">
        <v>35</v>
      </c>
      <c r="G107" s="104" t="s">
        <v>8254</v>
      </c>
      <c r="H107" s="221" t="s">
        <v>8167</v>
      </c>
      <c r="I107" s="221" t="s">
        <v>8030</v>
      </c>
      <c r="J107" s="221">
        <v>2018</v>
      </c>
      <c r="K107" s="56">
        <v>2018</v>
      </c>
      <c r="L107" s="56" t="str">
        <f t="shared" si="1"/>
        <v>Helman Erley Rodriguez Guzman, Juan Carlos Bernal Romero, Diana Marcela Ovalle Martinez</v>
      </c>
      <c r="M107" s="273" t="s">
        <v>8244</v>
      </c>
      <c r="N107" s="333"/>
      <c r="O107" s="333"/>
      <c r="P107" s="333"/>
      <c r="Q107" s="333"/>
      <c r="R107" s="333"/>
      <c r="S107" s="333"/>
      <c r="T107" s="333"/>
      <c r="U107" s="333"/>
      <c r="V107" s="333"/>
      <c r="W107" s="333"/>
      <c r="X107" s="333"/>
      <c r="Y107" s="333"/>
      <c r="Z107" s="333"/>
      <c r="AA107" s="333"/>
      <c r="AB107" s="534"/>
    </row>
    <row r="108" spans="1:28" ht="13.5" hidden="1" customHeight="1">
      <c r="A108" s="548" t="s">
        <v>1478</v>
      </c>
      <c r="B108" s="46">
        <v>71</v>
      </c>
      <c r="C108" s="56" t="s">
        <v>8035</v>
      </c>
      <c r="D108" s="69" t="s">
        <v>8255</v>
      </c>
      <c r="E108" s="544" t="s">
        <v>35</v>
      </c>
      <c r="F108" s="545"/>
      <c r="G108" s="544" t="s">
        <v>8256</v>
      </c>
      <c r="H108" s="221" t="s">
        <v>8167</v>
      </c>
      <c r="I108" s="221" t="s">
        <v>8030</v>
      </c>
      <c r="J108" s="221">
        <v>2018</v>
      </c>
      <c r="K108" s="56">
        <v>2018</v>
      </c>
      <c r="L108" s="56" t="str">
        <f t="shared" si="1"/>
        <v>ROJAS LEON DANIELA, SOSA CAMELO 
JOHAN ESTEBAN, Diana Marcela Ovalle Martinez</v>
      </c>
      <c r="M108" s="273" t="s">
        <v>8244</v>
      </c>
      <c r="N108" s="333"/>
      <c r="O108" s="333"/>
      <c r="P108" s="333"/>
      <c r="Q108" s="333"/>
      <c r="R108" s="333"/>
      <c r="S108" s="333"/>
      <c r="T108" s="333"/>
      <c r="U108" s="333"/>
      <c r="V108" s="333"/>
      <c r="W108" s="333"/>
      <c r="X108" s="333"/>
      <c r="Y108" s="333"/>
      <c r="Z108" s="333"/>
      <c r="AA108" s="333"/>
      <c r="AB108" s="534"/>
    </row>
    <row r="109" spans="1:28" ht="13.5" hidden="1" customHeight="1">
      <c r="A109" s="548" t="s">
        <v>1478</v>
      </c>
      <c r="B109" s="174">
        <v>72</v>
      </c>
      <c r="C109" s="56" t="s">
        <v>8035</v>
      </c>
      <c r="D109" s="69" t="s">
        <v>8257</v>
      </c>
      <c r="E109" s="104" t="s">
        <v>7528</v>
      </c>
      <c r="F109" s="104" t="s">
        <v>35</v>
      </c>
      <c r="G109" s="56" t="s">
        <v>8258</v>
      </c>
      <c r="H109" s="221" t="s">
        <v>8167</v>
      </c>
      <c r="I109" s="221" t="s">
        <v>8030</v>
      </c>
      <c r="J109" s="221">
        <v>2018</v>
      </c>
      <c r="K109" s="104">
        <v>2018</v>
      </c>
      <c r="L109" s="56" t="str">
        <f t="shared" si="1"/>
        <v>Hugo Manuel Romero Pineda
y Daniel Felipe Torres Cardozo, Diana Marcela Ovalle Martinez</v>
      </c>
      <c r="M109" s="273" t="s">
        <v>8244</v>
      </c>
      <c r="N109" s="333"/>
      <c r="O109" s="333"/>
      <c r="P109" s="333"/>
      <c r="Q109" s="333"/>
      <c r="R109" s="333"/>
      <c r="S109" s="333"/>
      <c r="T109" s="333"/>
      <c r="U109" s="333"/>
      <c r="V109" s="333"/>
      <c r="W109" s="333"/>
      <c r="X109" s="333"/>
      <c r="Y109" s="333"/>
      <c r="Z109" s="333"/>
      <c r="AA109" s="333"/>
      <c r="AB109" s="534"/>
    </row>
    <row r="110" spans="1:28" ht="13.5" hidden="1" customHeight="1">
      <c r="A110" s="548" t="s">
        <v>1478</v>
      </c>
      <c r="B110" s="174">
        <v>73</v>
      </c>
      <c r="C110" s="56" t="s">
        <v>8035</v>
      </c>
      <c r="D110" s="69" t="s">
        <v>8259</v>
      </c>
      <c r="E110" s="550" t="s">
        <v>35</v>
      </c>
      <c r="F110" s="551"/>
      <c r="G110" s="551" t="s">
        <v>8260</v>
      </c>
      <c r="H110" s="221" t="s">
        <v>8167</v>
      </c>
      <c r="I110" s="221" t="s">
        <v>8030</v>
      </c>
      <c r="J110" s="221">
        <v>2018</v>
      </c>
      <c r="K110" s="104">
        <v>2018</v>
      </c>
      <c r="L110" s="56" t="str">
        <f t="shared" si="1"/>
        <v>Cesar Augusto Prieto Suárez y 
Juan David Peña Alvarado, Diana Marcela Ovalle Martinez</v>
      </c>
      <c r="M110" s="273" t="s">
        <v>8244</v>
      </c>
      <c r="N110" s="333"/>
      <c r="O110" s="333"/>
      <c r="P110" s="333"/>
      <c r="Q110" s="333"/>
      <c r="R110" s="333"/>
      <c r="S110" s="333"/>
      <c r="T110" s="333"/>
      <c r="U110" s="333"/>
      <c r="V110" s="333"/>
      <c r="W110" s="333"/>
      <c r="X110" s="333"/>
      <c r="Y110" s="333"/>
      <c r="Z110" s="333"/>
      <c r="AA110" s="333"/>
      <c r="AB110" s="534"/>
    </row>
    <row r="111" spans="1:28" ht="13.5" hidden="1" customHeight="1">
      <c r="A111" s="548" t="s">
        <v>1478</v>
      </c>
      <c r="B111" s="46">
        <v>74</v>
      </c>
      <c r="C111" s="56" t="s">
        <v>8035</v>
      </c>
      <c r="D111" s="69" t="s">
        <v>8261</v>
      </c>
      <c r="E111" s="104" t="s">
        <v>35</v>
      </c>
      <c r="F111" s="56"/>
      <c r="G111" s="56" t="s">
        <v>8262</v>
      </c>
      <c r="H111" s="221" t="s">
        <v>8167</v>
      </c>
      <c r="I111" s="221" t="s">
        <v>8030</v>
      </c>
      <c r="J111" s="221">
        <v>2018</v>
      </c>
      <c r="K111" s="104">
        <v>2018</v>
      </c>
      <c r="L111" s="56" t="str">
        <f t="shared" si="1"/>
        <v>Paola Catalina Sánchez Cifuentes y 
Julián David Gutiérrez Torres, Diana Marcela Ovalle Martinez</v>
      </c>
      <c r="M111" s="273" t="s">
        <v>8244</v>
      </c>
      <c r="N111" s="333"/>
      <c r="O111" s="333"/>
      <c r="P111" s="333"/>
      <c r="Q111" s="333"/>
      <c r="R111" s="333"/>
      <c r="S111" s="333"/>
      <c r="T111" s="333"/>
      <c r="U111" s="333"/>
      <c r="V111" s="333"/>
      <c r="W111" s="333"/>
      <c r="X111" s="333"/>
      <c r="Y111" s="333"/>
      <c r="Z111" s="333"/>
      <c r="AA111" s="333"/>
      <c r="AB111" s="534"/>
    </row>
    <row r="112" spans="1:28" ht="13.5" hidden="1" customHeight="1">
      <c r="A112" s="548" t="s">
        <v>1478</v>
      </c>
      <c r="B112" s="46">
        <v>75</v>
      </c>
      <c r="C112" s="56" t="s">
        <v>8035</v>
      </c>
      <c r="D112" s="69" t="s">
        <v>8263</v>
      </c>
      <c r="E112" s="221" t="s">
        <v>35</v>
      </c>
      <c r="F112" s="209"/>
      <c r="G112" s="209" t="s">
        <v>8264</v>
      </c>
      <c r="H112" s="221" t="s">
        <v>8167</v>
      </c>
      <c r="I112" s="221" t="s">
        <v>8030</v>
      </c>
      <c r="J112" s="221">
        <v>2018</v>
      </c>
      <c r="K112" s="104">
        <v>2018</v>
      </c>
      <c r="L112" s="56" t="str">
        <f t="shared" si="1"/>
        <v>Helman Erley Rodriguez Guzman
y Juan Carlos Bernal Romero., Diana Marcela Ovalle Martinez</v>
      </c>
      <c r="M112" s="273" t="s">
        <v>8244</v>
      </c>
      <c r="N112" s="333"/>
      <c r="O112" s="333"/>
      <c r="P112" s="333"/>
      <c r="Q112" s="333"/>
      <c r="R112" s="333"/>
      <c r="S112" s="333"/>
      <c r="T112" s="333"/>
      <c r="U112" s="333"/>
      <c r="V112" s="333"/>
      <c r="W112" s="333"/>
      <c r="X112" s="333"/>
      <c r="Y112" s="333"/>
      <c r="Z112" s="333"/>
      <c r="AA112" s="333"/>
      <c r="AB112" s="534"/>
    </row>
    <row r="113" spans="1:28" ht="13.5" hidden="1" customHeight="1">
      <c r="A113" s="548" t="s">
        <v>1478</v>
      </c>
      <c r="B113" s="174">
        <v>108</v>
      </c>
      <c r="C113" s="174" t="s">
        <v>8035</v>
      </c>
      <c r="D113" s="69" t="s">
        <v>8265</v>
      </c>
      <c r="E113" s="174" t="s">
        <v>35</v>
      </c>
      <c r="F113" s="174"/>
      <c r="G113" s="174" t="s">
        <v>8266</v>
      </c>
      <c r="H113" s="174" t="s">
        <v>8167</v>
      </c>
      <c r="I113" s="175" t="s">
        <v>8229</v>
      </c>
      <c r="J113" s="174">
        <v>2013</v>
      </c>
      <c r="K113" s="174">
        <v>2013</v>
      </c>
      <c r="L113" s="56" t="str">
        <f t="shared" si="1"/>
        <v>Luis Fernando Espinosa Moreno, Diana Marcela Ovalle Martinez</v>
      </c>
      <c r="M113" s="273" t="s">
        <v>8244</v>
      </c>
      <c r="N113" s="174"/>
      <c r="O113" s="174"/>
      <c r="P113" s="174"/>
      <c r="Q113" s="174"/>
      <c r="R113" s="174"/>
      <c r="S113" s="174"/>
      <c r="T113" s="174"/>
      <c r="U113" s="174"/>
      <c r="V113" s="174"/>
      <c r="W113" s="174"/>
      <c r="X113" s="174"/>
      <c r="Y113" s="174"/>
      <c r="Z113" s="174"/>
      <c r="AA113" s="174"/>
      <c r="AB113" s="315"/>
    </row>
    <row r="114" spans="1:28" ht="13.5" hidden="1" customHeight="1">
      <c r="A114" s="532" t="s">
        <v>1478</v>
      </c>
      <c r="B114" s="174">
        <v>109</v>
      </c>
      <c r="C114" s="209" t="s">
        <v>8035</v>
      </c>
      <c r="D114" s="69" t="s">
        <v>8267</v>
      </c>
      <c r="E114" s="221" t="s">
        <v>7528</v>
      </c>
      <c r="F114" s="209"/>
      <c r="G114" s="209" t="s">
        <v>8268</v>
      </c>
      <c r="H114" s="209" t="s">
        <v>8167</v>
      </c>
      <c r="I114" s="221" t="s">
        <v>8030</v>
      </c>
      <c r="J114" s="221">
        <v>2013</v>
      </c>
      <c r="K114" s="221">
        <v>2013</v>
      </c>
      <c r="L114" s="56" t="str">
        <f t="shared" si="1"/>
        <v>Gladys Yazmín Morales Guzmán y Sergio Andrés Plazas Bernal, Luis Francisco Combita Alfonso</v>
      </c>
      <c r="M114" s="273" t="s">
        <v>8269</v>
      </c>
      <c r="N114" s="333"/>
      <c r="O114" s="333"/>
      <c r="P114" s="333"/>
      <c r="Q114" s="333"/>
      <c r="R114" s="333"/>
      <c r="S114" s="333"/>
      <c r="T114" s="333"/>
      <c r="U114" s="333"/>
      <c r="V114" s="333"/>
      <c r="W114" s="333"/>
      <c r="X114" s="333"/>
      <c r="Y114" s="333"/>
      <c r="Z114" s="333"/>
      <c r="AA114" s="333"/>
      <c r="AB114" s="534"/>
    </row>
    <row r="115" spans="1:28" ht="13.5" customHeight="1">
      <c r="A115" s="532" t="s">
        <v>1478</v>
      </c>
      <c r="B115" s="46">
        <v>110</v>
      </c>
      <c r="C115" s="209" t="s">
        <v>8031</v>
      </c>
      <c r="D115" s="69" t="s">
        <v>8270</v>
      </c>
      <c r="E115" s="221" t="s">
        <v>35</v>
      </c>
      <c r="F115" s="209"/>
      <c r="G115" s="209" t="s">
        <v>8271</v>
      </c>
      <c r="H115" s="209" t="s">
        <v>8272</v>
      </c>
      <c r="I115" s="221" t="s">
        <v>8030</v>
      </c>
      <c r="J115" s="221">
        <v>2013</v>
      </c>
      <c r="K115" s="221">
        <v>2013</v>
      </c>
      <c r="L115" s="56" t="str">
        <f t="shared" si="1"/>
        <v>Juan Gilberto Garcia Lopez, Marco Aurelio Álzate Monroy</v>
      </c>
      <c r="M115" s="273" t="s">
        <v>8273</v>
      </c>
      <c r="N115" s="333"/>
      <c r="O115" s="333"/>
      <c r="P115" s="333"/>
      <c r="Q115" s="333"/>
      <c r="R115" s="333"/>
      <c r="S115" s="333"/>
      <c r="T115" s="333"/>
      <c r="U115" s="333"/>
      <c r="V115" s="333"/>
      <c r="W115" s="333"/>
      <c r="X115" s="333"/>
      <c r="Y115" s="333"/>
      <c r="Z115" s="333"/>
      <c r="AA115" s="333"/>
      <c r="AB115" s="534"/>
    </row>
    <row r="116" spans="1:28" ht="13.5" customHeight="1">
      <c r="A116" s="532" t="s">
        <v>1478</v>
      </c>
      <c r="B116" s="46">
        <v>111</v>
      </c>
      <c r="C116" s="209" t="s">
        <v>8031</v>
      </c>
      <c r="D116" s="69" t="s">
        <v>8274</v>
      </c>
      <c r="E116" s="221" t="s">
        <v>35</v>
      </c>
      <c r="F116" s="209"/>
      <c r="G116" s="209" t="s">
        <v>8275</v>
      </c>
      <c r="H116" s="209" t="s">
        <v>8272</v>
      </c>
      <c r="I116" s="221" t="s">
        <v>8030</v>
      </c>
      <c r="J116" s="221">
        <v>2013</v>
      </c>
      <c r="K116" s="221">
        <v>2013</v>
      </c>
      <c r="L116" s="56" t="str">
        <f t="shared" si="1"/>
        <v>Gina Katherine Sierra, Marco Aurelio Álzate Monroy</v>
      </c>
      <c r="M116" s="273" t="s">
        <v>8273</v>
      </c>
      <c r="N116" s="333"/>
      <c r="O116" s="333"/>
      <c r="P116" s="333"/>
      <c r="Q116" s="333"/>
      <c r="R116" s="333"/>
      <c r="S116" s="333"/>
      <c r="T116" s="333"/>
      <c r="U116" s="333"/>
      <c r="V116" s="333"/>
      <c r="W116" s="333"/>
      <c r="X116" s="333"/>
      <c r="Y116" s="333"/>
      <c r="Z116" s="333"/>
      <c r="AA116" s="333"/>
      <c r="AB116" s="534"/>
    </row>
    <row r="117" spans="1:28" ht="13.5" hidden="1" customHeight="1">
      <c r="A117" s="532" t="s">
        <v>1478</v>
      </c>
      <c r="B117" s="46">
        <v>112</v>
      </c>
      <c r="C117" s="209" t="s">
        <v>8035</v>
      </c>
      <c r="D117" s="69" t="s">
        <v>8276</v>
      </c>
      <c r="E117" s="221" t="s">
        <v>7528</v>
      </c>
      <c r="F117" s="209"/>
      <c r="G117" s="209" t="s">
        <v>8231</v>
      </c>
      <c r="H117" s="209" t="s">
        <v>8167</v>
      </c>
      <c r="I117" s="221" t="s">
        <v>8030</v>
      </c>
      <c r="J117" s="221">
        <v>2014</v>
      </c>
      <c r="K117" s="221">
        <v>2014</v>
      </c>
      <c r="L117" s="56" t="str">
        <f t="shared" si="1"/>
        <v>Jhon Diego Ledesma y Manuel Francisco Peña, Diana Marcela Ovalle Martinez</v>
      </c>
      <c r="M117" s="273" t="s">
        <v>8244</v>
      </c>
      <c r="N117" s="333"/>
      <c r="O117" s="333"/>
      <c r="P117" s="333"/>
      <c r="Q117" s="333"/>
      <c r="R117" s="333"/>
      <c r="S117" s="333"/>
      <c r="T117" s="333"/>
      <c r="U117" s="333"/>
      <c r="V117" s="333"/>
      <c r="W117" s="333"/>
      <c r="X117" s="333"/>
      <c r="Y117" s="333"/>
      <c r="Z117" s="333"/>
      <c r="AA117" s="333"/>
      <c r="AB117" s="534"/>
    </row>
    <row r="118" spans="1:28" ht="13.5" hidden="1" customHeight="1">
      <c r="A118" s="532" t="s">
        <v>1478</v>
      </c>
      <c r="B118" s="174">
        <v>113</v>
      </c>
      <c r="C118" s="209" t="s">
        <v>8035</v>
      </c>
      <c r="D118" s="69" t="s">
        <v>8233</v>
      </c>
      <c r="E118" s="221" t="s">
        <v>7528</v>
      </c>
      <c r="F118" s="209"/>
      <c r="G118" s="209" t="s">
        <v>8234</v>
      </c>
      <c r="H118" s="209" t="s">
        <v>8167</v>
      </c>
      <c r="I118" s="221" t="s">
        <v>8030</v>
      </c>
      <c r="J118" s="221">
        <v>2014</v>
      </c>
      <c r="K118" s="221">
        <v>2015</v>
      </c>
      <c r="L118" s="56" t="str">
        <f t="shared" si="1"/>
        <v>Angela Paola Duquino, Diana Marcela Ovalle Martinez</v>
      </c>
      <c r="M118" s="273" t="s">
        <v>8244</v>
      </c>
      <c r="N118" s="333"/>
      <c r="O118" s="333"/>
      <c r="P118" s="333"/>
      <c r="Q118" s="333"/>
      <c r="R118" s="333"/>
      <c r="S118" s="333"/>
      <c r="T118" s="333"/>
      <c r="U118" s="333"/>
      <c r="V118" s="333"/>
      <c r="W118" s="333"/>
      <c r="X118" s="333"/>
      <c r="Y118" s="333"/>
      <c r="Z118" s="333"/>
      <c r="AA118" s="333"/>
      <c r="AB118" s="534"/>
    </row>
    <row r="119" spans="1:28" ht="13.5" hidden="1" customHeight="1">
      <c r="A119" s="532" t="s">
        <v>1478</v>
      </c>
      <c r="B119" s="46">
        <v>114</v>
      </c>
      <c r="C119" s="209" t="s">
        <v>8035</v>
      </c>
      <c r="D119" s="69" t="s">
        <v>8277</v>
      </c>
      <c r="E119" s="221" t="s">
        <v>7528</v>
      </c>
      <c r="F119" s="209"/>
      <c r="G119" s="209" t="s">
        <v>8278</v>
      </c>
      <c r="H119" s="209" t="s">
        <v>8167</v>
      </c>
      <c r="I119" s="221" t="s">
        <v>8229</v>
      </c>
      <c r="J119" s="221">
        <v>2014</v>
      </c>
      <c r="K119" s="221">
        <v>2015</v>
      </c>
      <c r="L119" s="56" t="str">
        <f t="shared" si="1"/>
        <v>Diego Rincon Piñeros Edwar Rodrigue Piñeros, Diana Marcela Ovalle Martinez</v>
      </c>
      <c r="M119" s="273" t="s">
        <v>8244</v>
      </c>
      <c r="N119" s="333"/>
      <c r="O119" s="333"/>
      <c r="P119" s="333"/>
      <c r="Q119" s="333"/>
      <c r="R119" s="333"/>
      <c r="S119" s="333"/>
      <c r="T119" s="333"/>
      <c r="U119" s="333"/>
      <c r="V119" s="333"/>
      <c r="W119" s="333"/>
      <c r="X119" s="333"/>
      <c r="Y119" s="333"/>
      <c r="Z119" s="333"/>
      <c r="AA119" s="333"/>
      <c r="AB119" s="534"/>
    </row>
    <row r="120" spans="1:28" ht="13.5" hidden="1" customHeight="1">
      <c r="A120" s="532" t="s">
        <v>1478</v>
      </c>
      <c r="B120" s="46">
        <v>115</v>
      </c>
      <c r="C120" s="209" t="s">
        <v>8035</v>
      </c>
      <c r="D120" s="69" t="s">
        <v>8279</v>
      </c>
      <c r="E120" s="221" t="s">
        <v>7528</v>
      </c>
      <c r="F120" s="209"/>
      <c r="G120" s="209" t="s">
        <v>8280</v>
      </c>
      <c r="H120" s="209" t="s">
        <v>8167</v>
      </c>
      <c r="I120" s="221" t="s">
        <v>8030</v>
      </c>
      <c r="J120" s="221">
        <v>2015</v>
      </c>
      <c r="K120" s="221">
        <v>2016</v>
      </c>
      <c r="L120" s="56" t="str">
        <f t="shared" si="1"/>
        <v>Pablo Emilio Narvaez Joel Mateo Moren, Diana Marcela Ovalle Martinez</v>
      </c>
      <c r="M120" s="273" t="s">
        <v>8244</v>
      </c>
      <c r="N120" s="333"/>
      <c r="O120" s="333"/>
      <c r="P120" s="333"/>
      <c r="Q120" s="333"/>
      <c r="R120" s="333"/>
      <c r="S120" s="333"/>
      <c r="T120" s="333"/>
      <c r="U120" s="333"/>
      <c r="V120" s="333"/>
      <c r="W120" s="333"/>
      <c r="X120" s="333"/>
      <c r="Y120" s="333"/>
      <c r="Z120" s="333"/>
      <c r="AA120" s="333"/>
      <c r="AB120" s="534"/>
    </row>
    <row r="121" spans="1:28" ht="13.5" hidden="1" customHeight="1">
      <c r="A121" s="532" t="s">
        <v>1478</v>
      </c>
      <c r="B121" s="46">
        <v>116</v>
      </c>
      <c r="C121" s="209" t="s">
        <v>8035</v>
      </c>
      <c r="D121" s="69" t="s">
        <v>8281</v>
      </c>
      <c r="E121" s="221" t="s">
        <v>7528</v>
      </c>
      <c r="F121" s="209"/>
      <c r="G121" s="209" t="s">
        <v>8282</v>
      </c>
      <c r="H121" s="209" t="s">
        <v>8167</v>
      </c>
      <c r="I121" s="221" t="s">
        <v>8030</v>
      </c>
      <c r="J121" s="221">
        <v>2015</v>
      </c>
      <c r="K121" s="221">
        <v>2016</v>
      </c>
      <c r="L121" s="56" t="str">
        <f t="shared" si="1"/>
        <v>Diego Ochoa Polanía Juan Felipe Reyes Ortiz, Diana Marcela Ovalle Martinez</v>
      </c>
      <c r="M121" s="273" t="s">
        <v>8244</v>
      </c>
      <c r="N121" s="333"/>
      <c r="O121" s="333"/>
      <c r="P121" s="333"/>
      <c r="Q121" s="333"/>
      <c r="R121" s="333"/>
      <c r="S121" s="333"/>
      <c r="T121" s="333"/>
      <c r="U121" s="333"/>
      <c r="V121" s="333"/>
      <c r="W121" s="333"/>
      <c r="X121" s="333"/>
      <c r="Y121" s="333"/>
      <c r="Z121" s="333"/>
      <c r="AA121" s="333"/>
      <c r="AB121" s="534"/>
    </row>
    <row r="122" spans="1:28" ht="13.5" hidden="1" customHeight="1">
      <c r="A122" s="532" t="s">
        <v>1478</v>
      </c>
      <c r="B122" s="174">
        <v>117</v>
      </c>
      <c r="C122" s="209" t="s">
        <v>8035</v>
      </c>
      <c r="D122" s="69" t="s">
        <v>8283</v>
      </c>
      <c r="E122" s="221" t="s">
        <v>7528</v>
      </c>
      <c r="F122" s="209"/>
      <c r="G122" s="209" t="s">
        <v>8284</v>
      </c>
      <c r="H122" s="209" t="s">
        <v>8167</v>
      </c>
      <c r="I122" s="221" t="s">
        <v>8229</v>
      </c>
      <c r="J122" s="221">
        <v>2016</v>
      </c>
      <c r="K122" s="221">
        <v>2017</v>
      </c>
      <c r="L122" s="56" t="str">
        <f t="shared" si="1"/>
        <v>Diana Carolina Yermanos Fomeque María Angélica Velandia Durán, Diana Marcela Ovalle Martinez</v>
      </c>
      <c r="M122" s="273" t="s">
        <v>8244</v>
      </c>
      <c r="N122" s="333"/>
      <c r="O122" s="333"/>
      <c r="P122" s="333"/>
      <c r="Q122" s="333"/>
      <c r="R122" s="333"/>
      <c r="S122" s="333"/>
      <c r="T122" s="333"/>
      <c r="U122" s="333"/>
      <c r="V122" s="333"/>
      <c r="W122" s="333"/>
      <c r="X122" s="333"/>
      <c r="Y122" s="333"/>
      <c r="Z122" s="333"/>
      <c r="AA122" s="333"/>
      <c r="AB122" s="534"/>
    </row>
    <row r="123" spans="1:28" ht="13.5" hidden="1" customHeight="1">
      <c r="A123" s="532" t="s">
        <v>1478</v>
      </c>
      <c r="B123" s="174">
        <v>118</v>
      </c>
      <c r="C123" s="209" t="s">
        <v>8035</v>
      </c>
      <c r="D123" s="69" t="s">
        <v>8285</v>
      </c>
      <c r="E123" s="221" t="s">
        <v>7528</v>
      </c>
      <c r="F123" s="209"/>
      <c r="G123" s="209" t="s">
        <v>8286</v>
      </c>
      <c r="H123" s="209" t="s">
        <v>8287</v>
      </c>
      <c r="I123" s="221" t="s">
        <v>8030</v>
      </c>
      <c r="J123" s="221">
        <v>2017</v>
      </c>
      <c r="K123" s="221">
        <v>2018</v>
      </c>
      <c r="L123" s="56" t="str">
        <f t="shared" si="1"/>
        <v>Paola Catalina Sánchez Cifuentes Julián David Gutiérrez Torres, Diana Marcela Ovalle Martinez</v>
      </c>
      <c r="M123" s="273" t="s">
        <v>8244</v>
      </c>
      <c r="N123" s="333"/>
      <c r="O123" s="333"/>
      <c r="P123" s="333"/>
      <c r="Q123" s="333"/>
      <c r="R123" s="333"/>
      <c r="S123" s="333"/>
      <c r="T123" s="333"/>
      <c r="U123" s="333"/>
      <c r="V123" s="333"/>
      <c r="W123" s="333"/>
      <c r="X123" s="333"/>
      <c r="Y123" s="333"/>
      <c r="Z123" s="333"/>
      <c r="AA123" s="333"/>
      <c r="AB123" s="534"/>
    </row>
    <row r="124" spans="1:28" ht="13.5" hidden="1" customHeight="1">
      <c r="A124" s="532" t="s">
        <v>1478</v>
      </c>
      <c r="B124" s="46">
        <v>119</v>
      </c>
      <c r="C124" s="209" t="s">
        <v>8035</v>
      </c>
      <c r="D124" s="72" t="s">
        <v>8257</v>
      </c>
      <c r="E124" s="221" t="s">
        <v>35</v>
      </c>
      <c r="F124" s="209"/>
      <c r="G124" s="209" t="s">
        <v>8288</v>
      </c>
      <c r="H124" s="209" t="s">
        <v>8167</v>
      </c>
      <c r="I124" s="221" t="s">
        <v>8030</v>
      </c>
      <c r="J124" s="221">
        <v>2017</v>
      </c>
      <c r="K124" s="221">
        <v>2017</v>
      </c>
      <c r="L124" s="56" t="str">
        <f t="shared" si="1"/>
        <v>Hugo Manuel Romero Pineda Daniel Felipe Torres Cardozo, Diana Marcela Ovalle Martinez</v>
      </c>
      <c r="M124" s="273" t="s">
        <v>8244</v>
      </c>
      <c r="N124" s="333"/>
      <c r="O124" s="333"/>
      <c r="P124" s="333"/>
      <c r="Q124" s="333"/>
      <c r="R124" s="333"/>
      <c r="S124" s="333"/>
      <c r="T124" s="333"/>
      <c r="U124" s="333"/>
      <c r="V124" s="333"/>
      <c r="W124" s="333"/>
      <c r="X124" s="333"/>
      <c r="Y124" s="333"/>
      <c r="Z124" s="333"/>
      <c r="AA124" s="333"/>
      <c r="AB124" s="534"/>
    </row>
    <row r="125" spans="1:28" ht="13.5" hidden="1" customHeight="1">
      <c r="A125" s="532" t="s">
        <v>1478</v>
      </c>
      <c r="B125" s="46">
        <v>120</v>
      </c>
      <c r="C125" s="209" t="s">
        <v>8035</v>
      </c>
      <c r="D125" s="69" t="s">
        <v>8289</v>
      </c>
      <c r="E125" s="221" t="s">
        <v>35</v>
      </c>
      <c r="F125" s="221" t="s">
        <v>2309</v>
      </c>
      <c r="G125" s="209" t="s">
        <v>8290</v>
      </c>
      <c r="H125" s="209" t="s">
        <v>8167</v>
      </c>
      <c r="I125" s="221" t="s">
        <v>8030</v>
      </c>
      <c r="J125" s="221">
        <v>2017</v>
      </c>
      <c r="K125" s="221">
        <v>2018</v>
      </c>
      <c r="L125" s="56" t="str">
        <f t="shared" si="1"/>
        <v>Cesar Augusto Prieto Suárez Juan David Peńa Alvarado, Diana Marcela Ovalle Martinez</v>
      </c>
      <c r="M125" s="273" t="s">
        <v>8244</v>
      </c>
      <c r="N125" s="333"/>
      <c r="O125" s="333"/>
      <c r="P125" s="333"/>
      <c r="Q125" s="333"/>
      <c r="R125" s="333"/>
      <c r="S125" s="333"/>
      <c r="T125" s="333"/>
      <c r="U125" s="333"/>
      <c r="V125" s="333"/>
      <c r="W125" s="333"/>
      <c r="X125" s="333"/>
      <c r="Y125" s="333"/>
      <c r="Z125" s="333"/>
      <c r="AA125" s="333"/>
      <c r="AB125" s="534"/>
    </row>
    <row r="126" spans="1:28" ht="13.5" hidden="1" customHeight="1">
      <c r="A126" s="532" t="s">
        <v>1478</v>
      </c>
      <c r="B126" s="46">
        <v>121</v>
      </c>
      <c r="C126" s="209" t="s">
        <v>8035</v>
      </c>
      <c r="D126" s="69" t="s">
        <v>8291</v>
      </c>
      <c r="E126" s="221" t="s">
        <v>35</v>
      </c>
      <c r="F126" s="209"/>
      <c r="G126" s="209" t="s">
        <v>8292</v>
      </c>
      <c r="H126" s="209" t="s">
        <v>8167</v>
      </c>
      <c r="I126" s="221" t="s">
        <v>8030</v>
      </c>
      <c r="J126" s="221">
        <v>2017</v>
      </c>
      <c r="K126" s="221">
        <v>2018</v>
      </c>
      <c r="L126" s="56" t="str">
        <f t="shared" si="1"/>
        <v> Helman Erley Rodriguez Guzman Juan Carlos Bernal Romero , Diana Marcela Ovalle Martinez</v>
      </c>
      <c r="M126" s="273" t="s">
        <v>8244</v>
      </c>
      <c r="N126" s="333"/>
      <c r="O126" s="333"/>
      <c r="P126" s="333"/>
      <c r="Q126" s="333"/>
      <c r="R126" s="333"/>
      <c r="S126" s="333"/>
      <c r="T126" s="333"/>
      <c r="U126" s="333"/>
      <c r="V126" s="333"/>
      <c r="W126" s="333"/>
      <c r="X126" s="333"/>
      <c r="Y126" s="333"/>
      <c r="Z126" s="333"/>
      <c r="AA126" s="333"/>
      <c r="AB126" s="534"/>
    </row>
    <row r="127" spans="1:28" ht="13.5" hidden="1" customHeight="1">
      <c r="A127" s="532" t="s">
        <v>1478</v>
      </c>
      <c r="B127" s="174">
        <v>122</v>
      </c>
      <c r="C127" s="209" t="s">
        <v>8035</v>
      </c>
      <c r="D127" s="69" t="s">
        <v>8293</v>
      </c>
      <c r="E127" s="221" t="s">
        <v>7528</v>
      </c>
      <c r="F127" s="209"/>
      <c r="G127" s="209" t="s">
        <v>8294</v>
      </c>
      <c r="H127" s="209" t="s">
        <v>8167</v>
      </c>
      <c r="I127" s="221" t="s">
        <v>8030</v>
      </c>
      <c r="J127" s="221">
        <v>2017</v>
      </c>
      <c r="K127" s="221">
        <v>2018</v>
      </c>
      <c r="L127" s="56" t="str">
        <f t="shared" si="1"/>
        <v>Edgar Fernando Arias Gerena Ivonne Julieth Roa Rodríguez, Diana Marcela Ovalle Martinez</v>
      </c>
      <c r="M127" s="273" t="s">
        <v>8244</v>
      </c>
      <c r="N127" s="333"/>
      <c r="O127" s="333"/>
      <c r="P127" s="333"/>
      <c r="Q127" s="333"/>
      <c r="R127" s="333"/>
      <c r="S127" s="333"/>
      <c r="T127" s="333"/>
      <c r="U127" s="333"/>
      <c r="V127" s="333"/>
      <c r="W127" s="333"/>
      <c r="X127" s="333"/>
      <c r="Y127" s="333"/>
      <c r="Z127" s="333"/>
      <c r="AA127" s="333"/>
      <c r="AB127" s="534"/>
    </row>
    <row r="128" spans="1:28" ht="13.5" hidden="1" customHeight="1">
      <c r="A128" s="532" t="s">
        <v>1478</v>
      </c>
      <c r="B128" s="46">
        <v>123</v>
      </c>
      <c r="C128" s="209" t="s">
        <v>8014</v>
      </c>
      <c r="D128" s="69" t="s">
        <v>8240</v>
      </c>
      <c r="E128" s="221" t="s">
        <v>35</v>
      </c>
      <c r="F128" s="221" t="s">
        <v>8241</v>
      </c>
      <c r="G128" s="209" t="s">
        <v>8242</v>
      </c>
      <c r="H128" s="209" t="s">
        <v>8243</v>
      </c>
      <c r="I128" s="221" t="s">
        <v>8141</v>
      </c>
      <c r="J128" s="221">
        <v>2016</v>
      </c>
      <c r="K128" s="221">
        <v>2018</v>
      </c>
      <c r="L128" s="56" t="str">
        <f t="shared" si="1"/>
        <v>Robinson Jiménez Moreno, Diana Marcela Ovalle Martinez</v>
      </c>
      <c r="M128" s="273" t="s">
        <v>8244</v>
      </c>
      <c r="N128" s="333"/>
      <c r="O128" s="333"/>
      <c r="P128" s="333"/>
      <c r="Q128" s="333"/>
      <c r="R128" s="333"/>
      <c r="S128" s="333"/>
      <c r="T128" s="333"/>
      <c r="U128" s="333"/>
      <c r="V128" s="333"/>
      <c r="W128" s="333"/>
      <c r="X128" s="333"/>
      <c r="Y128" s="333"/>
      <c r="Z128" s="333"/>
      <c r="AA128" s="333"/>
      <c r="AB128" s="534"/>
    </row>
    <row r="129" spans="1:28" ht="13.5" hidden="1" customHeight="1">
      <c r="A129" s="532" t="s">
        <v>1572</v>
      </c>
      <c r="B129" s="14">
        <v>124</v>
      </c>
      <c r="C129" s="224" t="s">
        <v>8035</v>
      </c>
      <c r="D129" s="77" t="s">
        <v>8295</v>
      </c>
      <c r="E129" s="226" t="s">
        <v>51</v>
      </c>
      <c r="F129" s="224"/>
      <c r="G129" s="224" t="s">
        <v>8296</v>
      </c>
      <c r="H129" s="224" t="s">
        <v>8297</v>
      </c>
      <c r="I129" s="226" t="s">
        <v>8298</v>
      </c>
      <c r="J129" s="226">
        <v>2018</v>
      </c>
      <c r="K129" s="226">
        <v>2018</v>
      </c>
      <c r="L129" s="56" t="str">
        <f t="shared" si="1"/>
        <v>Nicolás Hernando González Marroquín, Julio Barón Velandia</v>
      </c>
      <c r="M129" s="333" t="s">
        <v>8299</v>
      </c>
      <c r="N129" s="202"/>
      <c r="O129" s="202"/>
      <c r="P129" s="202"/>
      <c r="Q129" s="202"/>
      <c r="R129" s="202"/>
      <c r="S129" s="202"/>
      <c r="T129" s="202"/>
      <c r="U129" s="202"/>
      <c r="V129" s="202"/>
      <c r="W129" s="202"/>
      <c r="X129" s="202"/>
      <c r="Y129" s="202"/>
      <c r="Z129" s="202"/>
      <c r="AA129" s="202"/>
      <c r="AB129" s="203"/>
    </row>
    <row r="130" spans="1:28" ht="13.5" hidden="1" customHeight="1">
      <c r="A130" s="532" t="s">
        <v>1572</v>
      </c>
      <c r="B130" s="46">
        <v>125</v>
      </c>
      <c r="C130" s="209" t="s">
        <v>8035</v>
      </c>
      <c r="D130" s="69" t="s">
        <v>8300</v>
      </c>
      <c r="E130" s="221" t="s">
        <v>51</v>
      </c>
      <c r="F130" s="209"/>
      <c r="G130" s="209" t="s">
        <v>8301</v>
      </c>
      <c r="H130" s="209" t="s">
        <v>8297</v>
      </c>
      <c r="I130" s="209" t="s">
        <v>8030</v>
      </c>
      <c r="J130" s="221">
        <v>2017</v>
      </c>
      <c r="K130" s="221">
        <v>2018</v>
      </c>
      <c r="L130" s="56" t="str">
        <f t="shared" si="1"/>
        <v>Jonathan Javier Sánchez Sanabria, Julio Barón Velandia, Hanna Jadwiga Oktaba</v>
      </c>
      <c r="M130" s="273" t="s">
        <v>8302</v>
      </c>
      <c r="N130" s="333"/>
      <c r="O130" s="333"/>
      <c r="P130" s="333"/>
      <c r="Q130" s="333"/>
      <c r="R130" s="333"/>
      <c r="S130" s="333"/>
      <c r="T130" s="333"/>
      <c r="U130" s="333"/>
      <c r="V130" s="333"/>
      <c r="W130" s="333"/>
      <c r="X130" s="333"/>
      <c r="Y130" s="333"/>
      <c r="Z130" s="333"/>
      <c r="AA130" s="333"/>
      <c r="AB130" s="534"/>
    </row>
    <row r="131" spans="1:28" ht="13.5" hidden="1" customHeight="1">
      <c r="A131" s="532" t="s">
        <v>1572</v>
      </c>
      <c r="B131" s="174">
        <v>126</v>
      </c>
      <c r="C131" s="209" t="s">
        <v>8035</v>
      </c>
      <c r="D131" s="69" t="s">
        <v>8303</v>
      </c>
      <c r="E131" s="221" t="s">
        <v>51</v>
      </c>
      <c r="F131" s="209"/>
      <c r="G131" s="209" t="s">
        <v>8304</v>
      </c>
      <c r="H131" s="209" t="s">
        <v>8297</v>
      </c>
      <c r="I131" s="221" t="s">
        <v>8298</v>
      </c>
      <c r="J131" s="221">
        <v>2018</v>
      </c>
      <c r="K131" s="221">
        <v>2018</v>
      </c>
      <c r="L131" s="56" t="str">
        <f t="shared" si="1"/>
        <v>Jorge Andres Bocanegra Avendaño, Julio Barón Velandia</v>
      </c>
      <c r="M131" s="273" t="s">
        <v>8299</v>
      </c>
      <c r="N131" s="333"/>
      <c r="O131" s="333"/>
      <c r="P131" s="333"/>
      <c r="Q131" s="333"/>
      <c r="R131" s="333"/>
      <c r="S131" s="333"/>
      <c r="T131" s="333"/>
      <c r="U131" s="333"/>
      <c r="V131" s="333"/>
      <c r="W131" s="333"/>
      <c r="X131" s="333"/>
      <c r="Y131" s="333"/>
      <c r="Z131" s="333"/>
      <c r="AA131" s="333"/>
      <c r="AB131" s="534"/>
    </row>
    <row r="132" spans="1:28" ht="13.5" customHeight="1">
      <c r="A132" s="532" t="s">
        <v>1572</v>
      </c>
      <c r="B132" s="46"/>
      <c r="C132" s="209" t="s">
        <v>8031</v>
      </c>
      <c r="D132" s="69" t="s">
        <v>8305</v>
      </c>
      <c r="E132" s="221" t="s">
        <v>35</v>
      </c>
      <c r="F132" s="209" t="s">
        <v>7528</v>
      </c>
      <c r="G132" s="209" t="s">
        <v>8306</v>
      </c>
      <c r="H132" s="209" t="s">
        <v>8226</v>
      </c>
      <c r="I132" s="221" t="s">
        <v>8030</v>
      </c>
      <c r="J132" s="221">
        <v>2018</v>
      </c>
      <c r="K132" s="221">
        <v>2022</v>
      </c>
      <c r="L132" s="56" t="str">
        <f t="shared" si="1"/>
        <v>Sebastian Camilo Vanegas Ayala, Julio Barón Velandia</v>
      </c>
      <c r="M132" s="333" t="s">
        <v>8299</v>
      </c>
      <c r="N132" s="333"/>
      <c r="O132" s="333"/>
      <c r="P132" s="333"/>
      <c r="Q132" s="333"/>
      <c r="R132" s="333"/>
      <c r="S132" s="333"/>
      <c r="T132" s="333"/>
      <c r="U132" s="333"/>
      <c r="V132" s="333"/>
      <c r="W132" s="333"/>
      <c r="X132" s="333"/>
      <c r="Y132" s="333"/>
      <c r="Z132" s="333"/>
      <c r="AA132" s="333"/>
      <c r="AB132" s="534"/>
    </row>
    <row r="133" spans="1:28" ht="13.5" hidden="1" customHeight="1">
      <c r="A133" s="532" t="s">
        <v>1572</v>
      </c>
      <c r="B133" s="46"/>
      <c r="C133" s="209" t="s">
        <v>8035</v>
      </c>
      <c r="D133" s="69" t="s">
        <v>8307</v>
      </c>
      <c r="E133" s="221" t="s">
        <v>35</v>
      </c>
      <c r="F133" s="209" t="s">
        <v>7528</v>
      </c>
      <c r="G133" s="209" t="s">
        <v>8308</v>
      </c>
      <c r="H133" s="209" t="s">
        <v>8297</v>
      </c>
      <c r="I133" s="221" t="s">
        <v>8030</v>
      </c>
      <c r="J133" s="221">
        <v>2018</v>
      </c>
      <c r="K133" s="221">
        <v>2020</v>
      </c>
      <c r="L133" s="56" t="str">
        <f t="shared" si="1"/>
        <v>Brayan Leonardo Sierra Forero, 
Norbey Danilo Muñoz Cañón, Julio Barón Velandia</v>
      </c>
      <c r="M133" s="333" t="s">
        <v>8299</v>
      </c>
      <c r="N133" s="333"/>
      <c r="O133" s="333"/>
      <c r="P133" s="333"/>
      <c r="Q133" s="333"/>
      <c r="R133" s="333"/>
      <c r="S133" s="333"/>
      <c r="T133" s="333"/>
      <c r="U133" s="333"/>
      <c r="V133" s="333"/>
      <c r="W133" s="333"/>
      <c r="X133" s="333"/>
      <c r="Y133" s="333"/>
      <c r="Z133" s="333"/>
      <c r="AA133" s="333"/>
      <c r="AB133" s="534"/>
    </row>
    <row r="134" spans="1:28" ht="13.5" hidden="1" customHeight="1">
      <c r="A134" s="532" t="s">
        <v>1572</v>
      </c>
      <c r="B134" s="46"/>
      <c r="C134" s="221" t="s">
        <v>8035</v>
      </c>
      <c r="D134" s="72" t="s">
        <v>8309</v>
      </c>
      <c r="E134" s="221" t="s">
        <v>35</v>
      </c>
      <c r="F134" s="209"/>
      <c r="G134" s="221" t="s">
        <v>8310</v>
      </c>
      <c r="H134" s="209" t="s">
        <v>8297</v>
      </c>
      <c r="I134" s="221" t="s">
        <v>8030</v>
      </c>
      <c r="J134" s="221">
        <v>2020</v>
      </c>
      <c r="K134" s="221">
        <v>2020</v>
      </c>
      <c r="L134" s="221" t="s">
        <v>8310</v>
      </c>
      <c r="M134" s="333" t="s">
        <v>8299</v>
      </c>
      <c r="N134" s="333"/>
      <c r="O134" s="333"/>
      <c r="P134" s="333"/>
      <c r="Q134" s="333"/>
      <c r="R134" s="333"/>
      <c r="S134" s="333"/>
      <c r="T134" s="333"/>
      <c r="U134" s="333"/>
      <c r="V134" s="333"/>
      <c r="W134" s="333"/>
      <c r="X134" s="333"/>
      <c r="Y134" s="333"/>
      <c r="Z134" s="333"/>
      <c r="AA134" s="333"/>
      <c r="AB134" s="534"/>
    </row>
    <row r="135" spans="1:28" ht="13.5" hidden="1" customHeight="1">
      <c r="A135" s="532" t="s">
        <v>1572</v>
      </c>
      <c r="B135" s="46"/>
      <c r="C135" s="209" t="s">
        <v>8035</v>
      </c>
      <c r="D135" s="72" t="s">
        <v>8311</v>
      </c>
      <c r="E135" s="221" t="s">
        <v>35</v>
      </c>
      <c r="F135" s="209"/>
      <c r="G135" s="221" t="s">
        <v>8312</v>
      </c>
      <c r="H135" s="209" t="s">
        <v>8297</v>
      </c>
      <c r="I135" s="221" t="s">
        <v>8030</v>
      </c>
      <c r="J135" s="221">
        <v>2018</v>
      </c>
      <c r="K135" s="221">
        <v>2019</v>
      </c>
      <c r="L135" s="56" t="str">
        <f t="shared" ref="L135:L155" si="2">CONCATENATE(G135,", ",M135)</f>
        <v>Alfonso Casallas Heiner Santiago, Ariza Riaño Maddyzeth, Julio Barón Velandia</v>
      </c>
      <c r="M135" s="333" t="s">
        <v>8299</v>
      </c>
      <c r="N135" s="333"/>
      <c r="O135" s="333"/>
      <c r="P135" s="333"/>
      <c r="Q135" s="333"/>
      <c r="R135" s="333"/>
      <c r="S135" s="333"/>
      <c r="T135" s="333"/>
      <c r="U135" s="333"/>
      <c r="V135" s="333"/>
      <c r="W135" s="333"/>
      <c r="X135" s="333"/>
      <c r="Y135" s="333"/>
      <c r="Z135" s="333"/>
      <c r="AA135" s="333"/>
      <c r="AB135" s="534"/>
    </row>
    <row r="136" spans="1:28" ht="13.5" hidden="1" customHeight="1">
      <c r="A136" s="532" t="s">
        <v>1572</v>
      </c>
      <c r="B136" s="174">
        <v>127</v>
      </c>
      <c r="C136" s="209" t="s">
        <v>8035</v>
      </c>
      <c r="D136" s="69" t="s">
        <v>8303</v>
      </c>
      <c r="E136" s="221" t="s">
        <v>51</v>
      </c>
      <c r="F136" s="209"/>
      <c r="G136" s="209" t="s">
        <v>8313</v>
      </c>
      <c r="H136" s="209" t="s">
        <v>8297</v>
      </c>
      <c r="I136" s="221" t="s">
        <v>8298</v>
      </c>
      <c r="J136" s="221">
        <v>2018</v>
      </c>
      <c r="K136" s="221">
        <v>2018</v>
      </c>
      <c r="L136" s="56" t="str">
        <f t="shared" si="2"/>
        <v>Javier David Castro Rodríguez, Julio Barón Velandia</v>
      </c>
      <c r="M136" s="273" t="s">
        <v>8299</v>
      </c>
      <c r="N136" s="333"/>
      <c r="O136" s="333"/>
      <c r="P136" s="333"/>
      <c r="Q136" s="333"/>
      <c r="R136" s="333"/>
      <c r="S136" s="333"/>
      <c r="T136" s="333"/>
      <c r="U136" s="333"/>
      <c r="V136" s="333"/>
      <c r="W136" s="333"/>
      <c r="X136" s="333"/>
      <c r="Y136" s="333"/>
      <c r="Z136" s="333"/>
      <c r="AA136" s="333"/>
      <c r="AB136" s="534"/>
    </row>
    <row r="137" spans="1:28" ht="13.5" hidden="1" customHeight="1">
      <c r="A137" s="532" t="s">
        <v>1572</v>
      </c>
      <c r="B137" s="46">
        <v>128</v>
      </c>
      <c r="C137" s="209" t="s">
        <v>8035</v>
      </c>
      <c r="D137" s="69" t="s">
        <v>8314</v>
      </c>
      <c r="E137" s="221" t="s">
        <v>51</v>
      </c>
      <c r="F137" s="209"/>
      <c r="G137" s="209" t="s">
        <v>8315</v>
      </c>
      <c r="H137" s="209" t="s">
        <v>8297</v>
      </c>
      <c r="I137" s="209" t="s">
        <v>8229</v>
      </c>
      <c r="J137" s="221">
        <v>2017</v>
      </c>
      <c r="K137" s="221">
        <v>2018</v>
      </c>
      <c r="L137" s="56" t="str">
        <f t="shared" si="2"/>
        <v>Jeisson Rodrígo Piñeros Ramírez, Julio Barón Velandia</v>
      </c>
      <c r="M137" s="273" t="s">
        <v>8299</v>
      </c>
      <c r="N137" s="333"/>
      <c r="O137" s="333"/>
      <c r="P137" s="333"/>
      <c r="Q137" s="333"/>
      <c r="R137" s="333"/>
      <c r="S137" s="333"/>
      <c r="T137" s="333"/>
      <c r="U137" s="333"/>
      <c r="V137" s="333"/>
      <c r="W137" s="333"/>
      <c r="X137" s="333"/>
      <c r="Y137" s="333"/>
      <c r="Z137" s="333"/>
      <c r="AA137" s="333"/>
      <c r="AB137" s="534"/>
    </row>
    <row r="138" spans="1:28" ht="13.5" hidden="1" customHeight="1">
      <c r="A138" s="532" t="s">
        <v>1572</v>
      </c>
      <c r="B138" s="46">
        <v>129</v>
      </c>
      <c r="C138" s="209" t="s">
        <v>8035</v>
      </c>
      <c r="D138" s="69" t="s">
        <v>8316</v>
      </c>
      <c r="E138" s="221" t="s">
        <v>51</v>
      </c>
      <c r="F138" s="209"/>
      <c r="G138" s="209" t="s">
        <v>8317</v>
      </c>
      <c r="H138" s="209" t="s">
        <v>8050</v>
      </c>
      <c r="I138" s="209" t="s">
        <v>8030</v>
      </c>
      <c r="J138" s="221">
        <v>2017</v>
      </c>
      <c r="K138" s="221">
        <v>2017</v>
      </c>
      <c r="L138" s="56" t="str">
        <f t="shared" si="2"/>
        <v>Sergio Andrés Rodríguez Rodríguez, Julio Barón Velandia</v>
      </c>
      <c r="M138" s="273" t="s">
        <v>8299</v>
      </c>
      <c r="N138" s="333"/>
      <c r="O138" s="333"/>
      <c r="P138" s="333"/>
      <c r="Q138" s="333"/>
      <c r="R138" s="333"/>
      <c r="S138" s="333"/>
      <c r="T138" s="333"/>
      <c r="U138" s="333"/>
      <c r="V138" s="333"/>
      <c r="W138" s="333"/>
      <c r="X138" s="333"/>
      <c r="Y138" s="333"/>
      <c r="Z138" s="333"/>
      <c r="AA138" s="333"/>
      <c r="AB138" s="534"/>
    </row>
    <row r="139" spans="1:28" ht="13.5" hidden="1" customHeight="1">
      <c r="A139" s="532" t="s">
        <v>1572</v>
      </c>
      <c r="B139" s="46">
        <v>130</v>
      </c>
      <c r="C139" s="209" t="s">
        <v>8035</v>
      </c>
      <c r="D139" s="69" t="s">
        <v>8318</v>
      </c>
      <c r="E139" s="221" t="s">
        <v>51</v>
      </c>
      <c r="F139" s="209"/>
      <c r="G139" s="209" t="s">
        <v>8319</v>
      </c>
      <c r="H139" s="209" t="s">
        <v>8050</v>
      </c>
      <c r="I139" s="209" t="s">
        <v>8030</v>
      </c>
      <c r="J139" s="221">
        <v>2015</v>
      </c>
      <c r="K139" s="221">
        <v>2016</v>
      </c>
      <c r="L139" s="56" t="str">
        <f t="shared" si="2"/>
        <v>Daniel Fernando Franco Beltrán, Julio Barón Velandia</v>
      </c>
      <c r="M139" s="273" t="s">
        <v>8299</v>
      </c>
      <c r="N139" s="333"/>
      <c r="O139" s="333"/>
      <c r="P139" s="333"/>
      <c r="Q139" s="333"/>
      <c r="R139" s="333"/>
      <c r="S139" s="333"/>
      <c r="T139" s="333"/>
      <c r="U139" s="333"/>
      <c r="V139" s="333"/>
      <c r="W139" s="333"/>
      <c r="X139" s="333"/>
      <c r="Y139" s="333"/>
      <c r="Z139" s="333"/>
      <c r="AA139" s="333"/>
      <c r="AB139" s="534"/>
    </row>
    <row r="140" spans="1:28" ht="13.5" hidden="1" customHeight="1">
      <c r="A140" s="532" t="s">
        <v>1572</v>
      </c>
      <c r="B140" s="174">
        <v>131</v>
      </c>
      <c r="C140" s="209" t="s">
        <v>8035</v>
      </c>
      <c r="D140" s="69" t="s">
        <v>8320</v>
      </c>
      <c r="E140" s="221" t="s">
        <v>51</v>
      </c>
      <c r="F140" s="209"/>
      <c r="G140" s="209" t="s">
        <v>8321</v>
      </c>
      <c r="H140" s="209" t="s">
        <v>8050</v>
      </c>
      <c r="I140" s="209" t="s">
        <v>8030</v>
      </c>
      <c r="J140" s="221">
        <v>2014</v>
      </c>
      <c r="K140" s="221">
        <v>2016</v>
      </c>
      <c r="L140" s="56" t="str">
        <f t="shared" si="2"/>
        <v>Diego Cabral Poloche, Julio Barón Velandia</v>
      </c>
      <c r="M140" s="273" t="s">
        <v>8299</v>
      </c>
      <c r="N140" s="333"/>
      <c r="O140" s="333"/>
      <c r="P140" s="333"/>
      <c r="Q140" s="333"/>
      <c r="R140" s="333"/>
      <c r="S140" s="333"/>
      <c r="T140" s="333"/>
      <c r="U140" s="333"/>
      <c r="V140" s="333"/>
      <c r="W140" s="333"/>
      <c r="X140" s="333"/>
      <c r="Y140" s="333"/>
      <c r="Z140" s="333"/>
      <c r="AA140" s="333"/>
      <c r="AB140" s="534"/>
    </row>
    <row r="141" spans="1:28" ht="13.5" hidden="1" customHeight="1">
      <c r="A141" s="532" t="s">
        <v>1572</v>
      </c>
      <c r="B141" s="46">
        <v>133</v>
      </c>
      <c r="C141" s="209" t="s">
        <v>8035</v>
      </c>
      <c r="D141" s="69" t="s">
        <v>8322</v>
      </c>
      <c r="E141" s="221" t="s">
        <v>51</v>
      </c>
      <c r="F141" s="209"/>
      <c r="G141" s="209" t="s">
        <v>8323</v>
      </c>
      <c r="H141" s="209" t="s">
        <v>8050</v>
      </c>
      <c r="I141" s="209" t="s">
        <v>8229</v>
      </c>
      <c r="J141" s="221">
        <v>2015</v>
      </c>
      <c r="K141" s="221">
        <v>2016</v>
      </c>
      <c r="L141" s="56" t="str">
        <f t="shared" si="2"/>
        <v>Diego Alejandro Sierra Alean, Julio Barón Velandia</v>
      </c>
      <c r="M141" s="273" t="s">
        <v>8299</v>
      </c>
      <c r="N141" s="333"/>
      <c r="O141" s="333"/>
      <c r="P141" s="333"/>
      <c r="Q141" s="333"/>
      <c r="R141" s="333"/>
      <c r="S141" s="333"/>
      <c r="T141" s="333"/>
      <c r="U141" s="333"/>
      <c r="V141" s="333"/>
      <c r="W141" s="333"/>
      <c r="X141" s="333"/>
      <c r="Y141" s="333"/>
      <c r="Z141" s="333"/>
      <c r="AA141" s="333"/>
      <c r="AB141" s="534"/>
    </row>
    <row r="142" spans="1:28" ht="13.5" hidden="1" customHeight="1">
      <c r="A142" s="532" t="s">
        <v>1572</v>
      </c>
      <c r="B142" s="46">
        <v>134</v>
      </c>
      <c r="C142" s="209" t="s">
        <v>8035</v>
      </c>
      <c r="D142" s="69" t="s">
        <v>8324</v>
      </c>
      <c r="E142" s="221" t="s">
        <v>51</v>
      </c>
      <c r="F142" s="209"/>
      <c r="G142" s="209" t="s">
        <v>8325</v>
      </c>
      <c r="H142" s="209" t="s">
        <v>8050</v>
      </c>
      <c r="I142" s="209" t="s">
        <v>8326</v>
      </c>
      <c r="J142" s="221">
        <v>2015</v>
      </c>
      <c r="K142" s="221">
        <v>2016</v>
      </c>
      <c r="L142" s="56" t="str">
        <f t="shared" si="2"/>
        <v>Germán Alejandro Pinilla García, Julio Barón Velandia</v>
      </c>
      <c r="M142" s="273" t="s">
        <v>8299</v>
      </c>
      <c r="N142" s="333"/>
      <c r="O142" s="333"/>
      <c r="P142" s="333"/>
      <c r="Q142" s="333"/>
      <c r="R142" s="333"/>
      <c r="S142" s="333"/>
      <c r="T142" s="333"/>
      <c r="U142" s="333"/>
      <c r="V142" s="333"/>
      <c r="W142" s="333"/>
      <c r="X142" s="333"/>
      <c r="Y142" s="333"/>
      <c r="Z142" s="333"/>
      <c r="AA142" s="333"/>
      <c r="AB142" s="534"/>
    </row>
    <row r="143" spans="1:28" ht="13.5" hidden="1" customHeight="1">
      <c r="A143" s="532" t="s">
        <v>1572</v>
      </c>
      <c r="B143" s="174">
        <v>135</v>
      </c>
      <c r="C143" s="209" t="s">
        <v>8035</v>
      </c>
      <c r="D143" s="69" t="s">
        <v>8327</v>
      </c>
      <c r="E143" s="221" t="s">
        <v>51</v>
      </c>
      <c r="F143" s="209"/>
      <c r="G143" s="209" t="s">
        <v>8328</v>
      </c>
      <c r="H143" s="209" t="s">
        <v>8050</v>
      </c>
      <c r="I143" s="209" t="s">
        <v>8030</v>
      </c>
      <c r="J143" s="221">
        <v>2012</v>
      </c>
      <c r="K143" s="221">
        <v>2015</v>
      </c>
      <c r="L143" s="56" t="str">
        <f t="shared" si="2"/>
        <v>John Alexander Muñóz García, Julio Barón Velandia</v>
      </c>
      <c r="M143" s="273" t="s">
        <v>8299</v>
      </c>
      <c r="N143" s="333"/>
      <c r="O143" s="333"/>
      <c r="P143" s="333"/>
      <c r="Q143" s="333"/>
      <c r="R143" s="333"/>
      <c r="S143" s="333"/>
      <c r="T143" s="333"/>
      <c r="U143" s="333"/>
      <c r="V143" s="333"/>
      <c r="W143" s="333"/>
      <c r="X143" s="333"/>
      <c r="Y143" s="333"/>
      <c r="Z143" s="333"/>
      <c r="AA143" s="333"/>
      <c r="AB143" s="534"/>
    </row>
    <row r="144" spans="1:28" ht="13.5" hidden="1" customHeight="1">
      <c r="A144" s="532" t="s">
        <v>1572</v>
      </c>
      <c r="B144" s="46">
        <v>137</v>
      </c>
      <c r="C144" s="209" t="s">
        <v>8035</v>
      </c>
      <c r="D144" s="69" t="s">
        <v>8329</v>
      </c>
      <c r="E144" s="221" t="s">
        <v>51</v>
      </c>
      <c r="F144" s="209"/>
      <c r="G144" s="209" t="s">
        <v>8330</v>
      </c>
      <c r="H144" s="209" t="s">
        <v>8050</v>
      </c>
      <c r="I144" s="209" t="s">
        <v>8030</v>
      </c>
      <c r="J144" s="221">
        <v>2013</v>
      </c>
      <c r="K144" s="221">
        <v>2015</v>
      </c>
      <c r="L144" s="56" t="str">
        <f t="shared" si="2"/>
        <v>Jeison Orlando Londoño Espinosa, Julio Barón Velandia</v>
      </c>
      <c r="M144" s="273" t="s">
        <v>8299</v>
      </c>
      <c r="N144" s="333"/>
      <c r="O144" s="333"/>
      <c r="P144" s="333"/>
      <c r="Q144" s="333"/>
      <c r="R144" s="333"/>
      <c r="S144" s="333"/>
      <c r="T144" s="333"/>
      <c r="U144" s="333"/>
      <c r="V144" s="333"/>
      <c r="W144" s="333"/>
      <c r="X144" s="333"/>
      <c r="Y144" s="333"/>
      <c r="Z144" s="333"/>
      <c r="AA144" s="333"/>
      <c r="AB144" s="534"/>
    </row>
    <row r="145" spans="1:28" ht="13.5" hidden="1" customHeight="1">
      <c r="A145" s="532" t="s">
        <v>1572</v>
      </c>
      <c r="B145" s="46">
        <v>138</v>
      </c>
      <c r="C145" s="209" t="s">
        <v>8035</v>
      </c>
      <c r="D145" s="69" t="s">
        <v>8331</v>
      </c>
      <c r="E145" s="221" t="s">
        <v>51</v>
      </c>
      <c r="F145" s="209"/>
      <c r="G145" s="209" t="s">
        <v>8332</v>
      </c>
      <c r="H145" s="209" t="s">
        <v>8050</v>
      </c>
      <c r="I145" s="209" t="s">
        <v>8030</v>
      </c>
      <c r="J145" s="221">
        <v>2013</v>
      </c>
      <c r="K145" s="221">
        <v>2015</v>
      </c>
      <c r="L145" s="56" t="str">
        <f t="shared" si="2"/>
        <v>RAÚL ANDRÉS CASTRO GIL, Julio Barón Velandia</v>
      </c>
      <c r="M145" s="273" t="s">
        <v>8299</v>
      </c>
      <c r="N145" s="333"/>
      <c r="O145" s="333"/>
      <c r="P145" s="333"/>
      <c r="Q145" s="333"/>
      <c r="R145" s="333"/>
      <c r="S145" s="333"/>
      <c r="T145" s="333"/>
      <c r="U145" s="333"/>
      <c r="V145" s="333"/>
      <c r="W145" s="333"/>
      <c r="X145" s="333"/>
      <c r="Y145" s="333"/>
      <c r="Z145" s="333"/>
      <c r="AA145" s="333"/>
      <c r="AB145" s="534"/>
    </row>
    <row r="146" spans="1:28" ht="13.5" hidden="1" customHeight="1">
      <c r="A146" s="532" t="s">
        <v>1572</v>
      </c>
      <c r="B146" s="174">
        <v>140</v>
      </c>
      <c r="C146" s="209" t="s">
        <v>8035</v>
      </c>
      <c r="D146" s="69" t="s">
        <v>8333</v>
      </c>
      <c r="E146" s="221" t="s">
        <v>51</v>
      </c>
      <c r="F146" s="209"/>
      <c r="G146" s="209" t="s">
        <v>8334</v>
      </c>
      <c r="H146" s="209" t="s">
        <v>8050</v>
      </c>
      <c r="I146" s="209" t="s">
        <v>8030</v>
      </c>
      <c r="J146" s="221">
        <v>2014</v>
      </c>
      <c r="K146" s="221">
        <v>2015</v>
      </c>
      <c r="L146" s="56" t="str">
        <f t="shared" si="2"/>
        <v>Cindy Alejandra Flórez Llanos, Julio Barón Velandia</v>
      </c>
      <c r="M146" s="273" t="s">
        <v>8299</v>
      </c>
      <c r="N146" s="333"/>
      <c r="O146" s="333"/>
      <c r="P146" s="333"/>
      <c r="Q146" s="333"/>
      <c r="R146" s="333"/>
      <c r="S146" s="333"/>
      <c r="T146" s="333"/>
      <c r="U146" s="333"/>
      <c r="V146" s="333"/>
      <c r="W146" s="333"/>
      <c r="X146" s="333"/>
      <c r="Y146" s="333"/>
      <c r="Z146" s="333"/>
      <c r="AA146" s="333"/>
      <c r="AB146" s="534"/>
    </row>
    <row r="147" spans="1:28" ht="13.5" hidden="1" customHeight="1">
      <c r="A147" s="532" t="s">
        <v>1572</v>
      </c>
      <c r="B147" s="46">
        <v>142</v>
      </c>
      <c r="C147" s="209" t="s">
        <v>8035</v>
      </c>
      <c r="D147" s="69" t="s">
        <v>8335</v>
      </c>
      <c r="E147" s="221" t="s">
        <v>51</v>
      </c>
      <c r="F147" s="209"/>
      <c r="G147" s="221" t="s">
        <v>8336</v>
      </c>
      <c r="H147" s="209" t="s">
        <v>8050</v>
      </c>
      <c r="I147" s="209" t="s">
        <v>8030</v>
      </c>
      <c r="J147" s="221">
        <v>2014</v>
      </c>
      <c r="K147" s="221">
        <v>2015</v>
      </c>
      <c r="L147" s="56" t="str">
        <f t="shared" si="2"/>
        <v>Wilson Javier Ortíz Morales, Jeidy Paola Martínez González, Julio Barón Velandia</v>
      </c>
      <c r="M147" s="273" t="s">
        <v>8299</v>
      </c>
      <c r="N147" s="333"/>
      <c r="O147" s="333"/>
      <c r="P147" s="333"/>
      <c r="Q147" s="333"/>
      <c r="R147" s="333"/>
      <c r="S147" s="333"/>
      <c r="T147" s="333"/>
      <c r="U147" s="333"/>
      <c r="V147" s="333"/>
      <c r="W147" s="333"/>
      <c r="X147" s="333"/>
      <c r="Y147" s="333"/>
      <c r="Z147" s="333"/>
      <c r="AA147" s="333"/>
      <c r="AB147" s="534"/>
    </row>
    <row r="148" spans="1:28" ht="13.5" hidden="1" customHeight="1">
      <c r="A148" s="532" t="s">
        <v>1572</v>
      </c>
      <c r="B148" s="174">
        <v>145</v>
      </c>
      <c r="C148" s="209" t="s">
        <v>8035</v>
      </c>
      <c r="D148" s="69" t="s">
        <v>8337</v>
      </c>
      <c r="E148" s="221" t="s">
        <v>51</v>
      </c>
      <c r="F148" s="209"/>
      <c r="G148" s="209" t="s">
        <v>8338</v>
      </c>
      <c r="H148" s="209" t="s">
        <v>8050</v>
      </c>
      <c r="I148" s="209" t="s">
        <v>8229</v>
      </c>
      <c r="J148" s="221">
        <v>2015</v>
      </c>
      <c r="K148" s="221">
        <v>2015</v>
      </c>
      <c r="L148" s="56" t="str">
        <f t="shared" si="2"/>
        <v>Jonathan Enrique Cuspoca Ruíz, Julio Barón Velandia</v>
      </c>
      <c r="M148" s="273" t="s">
        <v>8299</v>
      </c>
      <c r="N148" s="333"/>
      <c r="O148" s="333"/>
      <c r="P148" s="333"/>
      <c r="Q148" s="333"/>
      <c r="R148" s="333"/>
      <c r="S148" s="333"/>
      <c r="T148" s="333"/>
      <c r="U148" s="333"/>
      <c r="V148" s="333"/>
      <c r="W148" s="333"/>
      <c r="X148" s="333"/>
      <c r="Y148" s="333"/>
      <c r="Z148" s="333"/>
      <c r="AA148" s="333"/>
      <c r="AB148" s="534"/>
    </row>
    <row r="149" spans="1:28" ht="13.5" hidden="1" customHeight="1">
      <c r="A149" s="532" t="s">
        <v>1572</v>
      </c>
      <c r="B149" s="46">
        <v>146</v>
      </c>
      <c r="C149" s="209" t="s">
        <v>8035</v>
      </c>
      <c r="D149" s="69" t="s">
        <v>8339</v>
      </c>
      <c r="E149" s="221" t="s">
        <v>51</v>
      </c>
      <c r="F149" s="209"/>
      <c r="G149" s="209" t="s">
        <v>8340</v>
      </c>
      <c r="H149" s="209" t="s">
        <v>8050</v>
      </c>
      <c r="I149" s="209" t="s">
        <v>8030</v>
      </c>
      <c r="J149" s="221">
        <v>2011</v>
      </c>
      <c r="K149" s="221">
        <v>2015</v>
      </c>
      <c r="L149" s="56" t="str">
        <f t="shared" si="2"/>
        <v>Ángela Rocío Ospina Romero, Julio Barón Velandia</v>
      </c>
      <c r="M149" s="273" t="s">
        <v>8299</v>
      </c>
      <c r="N149" s="333"/>
      <c r="O149" s="333"/>
      <c r="P149" s="333"/>
      <c r="Q149" s="333"/>
      <c r="R149" s="333"/>
      <c r="S149" s="333"/>
      <c r="T149" s="333"/>
      <c r="U149" s="333"/>
      <c r="V149" s="333"/>
      <c r="W149" s="333"/>
      <c r="X149" s="333"/>
      <c r="Y149" s="333"/>
      <c r="Z149" s="333"/>
      <c r="AA149" s="333"/>
      <c r="AB149" s="534"/>
    </row>
    <row r="150" spans="1:28" ht="13.5" hidden="1" customHeight="1">
      <c r="A150" s="532" t="s">
        <v>1572</v>
      </c>
      <c r="B150" s="174">
        <v>149</v>
      </c>
      <c r="C150" s="209" t="s">
        <v>8035</v>
      </c>
      <c r="D150" s="69" t="s">
        <v>8341</v>
      </c>
      <c r="E150" s="221" t="s">
        <v>51</v>
      </c>
      <c r="F150" s="209"/>
      <c r="G150" s="209" t="s">
        <v>8342</v>
      </c>
      <c r="H150" s="209" t="s">
        <v>8050</v>
      </c>
      <c r="I150" s="209" t="s">
        <v>8030</v>
      </c>
      <c r="J150" s="221">
        <v>2012</v>
      </c>
      <c r="K150" s="221">
        <v>2014</v>
      </c>
      <c r="L150" s="56" t="str">
        <f t="shared" si="2"/>
        <v>Andrés Camilo Jaramillo Bermúdez, Julio Barón Velandia</v>
      </c>
      <c r="M150" s="273" t="s">
        <v>8299</v>
      </c>
      <c r="N150" s="333"/>
      <c r="O150" s="333"/>
      <c r="P150" s="333"/>
      <c r="Q150" s="333"/>
      <c r="R150" s="333"/>
      <c r="S150" s="333"/>
      <c r="T150" s="333"/>
      <c r="U150" s="333"/>
      <c r="V150" s="333"/>
      <c r="W150" s="333"/>
      <c r="X150" s="333"/>
      <c r="Y150" s="333"/>
      <c r="Z150" s="333"/>
      <c r="AA150" s="333"/>
      <c r="AB150" s="534"/>
    </row>
    <row r="151" spans="1:28" ht="13.5" hidden="1" customHeight="1">
      <c r="A151" s="532" t="s">
        <v>1572</v>
      </c>
      <c r="B151" s="46">
        <v>151</v>
      </c>
      <c r="C151" s="209" t="s">
        <v>8035</v>
      </c>
      <c r="D151" s="69" t="s">
        <v>8343</v>
      </c>
      <c r="E151" s="221" t="s">
        <v>51</v>
      </c>
      <c r="F151" s="209"/>
      <c r="G151" s="209" t="s">
        <v>8344</v>
      </c>
      <c r="H151" s="209" t="s">
        <v>8050</v>
      </c>
      <c r="I151" s="209" t="s">
        <v>8030</v>
      </c>
      <c r="J151" s="221">
        <v>2010</v>
      </c>
      <c r="K151" s="221">
        <v>2014</v>
      </c>
      <c r="L151" s="56" t="str">
        <f t="shared" si="2"/>
        <v>Giovanna Paola Ortíz Parra, Julio Barón Velandia</v>
      </c>
      <c r="M151" s="273" t="s">
        <v>8299</v>
      </c>
      <c r="N151" s="333"/>
      <c r="O151" s="333"/>
      <c r="P151" s="333"/>
      <c r="Q151" s="333"/>
      <c r="R151" s="333"/>
      <c r="S151" s="333"/>
      <c r="T151" s="333"/>
      <c r="U151" s="333"/>
      <c r="V151" s="333"/>
      <c r="W151" s="333"/>
      <c r="X151" s="333"/>
      <c r="Y151" s="333"/>
      <c r="Z151" s="333"/>
      <c r="AA151" s="333"/>
      <c r="AB151" s="534"/>
    </row>
    <row r="152" spans="1:28" ht="13.5" hidden="1" customHeight="1">
      <c r="A152" s="532" t="s">
        <v>1572</v>
      </c>
      <c r="B152" s="46">
        <v>152</v>
      </c>
      <c r="C152" s="209" t="s">
        <v>8035</v>
      </c>
      <c r="D152" s="69" t="s">
        <v>8345</v>
      </c>
      <c r="E152" s="221" t="s">
        <v>51</v>
      </c>
      <c r="F152" s="209"/>
      <c r="G152" s="209" t="s">
        <v>8346</v>
      </c>
      <c r="H152" s="209" t="s">
        <v>8050</v>
      </c>
      <c r="I152" s="209" t="s">
        <v>8030</v>
      </c>
      <c r="J152" s="221">
        <v>2014</v>
      </c>
      <c r="K152" s="221">
        <v>2014</v>
      </c>
      <c r="L152" s="56" t="str">
        <f t="shared" si="2"/>
        <v>Milton Fidel Vega Vega, Julio Barón Velandia</v>
      </c>
      <c r="M152" s="273" t="s">
        <v>8299</v>
      </c>
      <c r="N152" s="333"/>
      <c r="O152" s="333"/>
      <c r="P152" s="333"/>
      <c r="Q152" s="333"/>
      <c r="R152" s="333"/>
      <c r="S152" s="333"/>
      <c r="T152" s="333"/>
      <c r="U152" s="333"/>
      <c r="V152" s="333"/>
      <c r="W152" s="333"/>
      <c r="X152" s="333"/>
      <c r="Y152" s="333"/>
      <c r="Z152" s="333"/>
      <c r="AA152" s="333"/>
      <c r="AB152" s="534"/>
    </row>
    <row r="153" spans="1:28" ht="13.5" customHeight="1">
      <c r="A153" s="532" t="s">
        <v>1572</v>
      </c>
      <c r="B153" s="174">
        <v>153</v>
      </c>
      <c r="C153" s="221" t="s">
        <v>8031</v>
      </c>
      <c r="D153" s="69" t="s">
        <v>8347</v>
      </c>
      <c r="E153" s="221" t="s">
        <v>51</v>
      </c>
      <c r="F153" s="209"/>
      <c r="G153" s="209" t="s">
        <v>8348</v>
      </c>
      <c r="H153" s="209" t="s">
        <v>8349</v>
      </c>
      <c r="I153" s="221" t="s">
        <v>8229</v>
      </c>
      <c r="J153" s="552">
        <v>2016</v>
      </c>
      <c r="K153" s="221">
        <v>2018</v>
      </c>
      <c r="L153" s="56" t="str">
        <f t="shared" si="2"/>
        <v>Juan Fernando Rojas Moreno, Julio Barón Velandia</v>
      </c>
      <c r="M153" s="273" t="s">
        <v>8299</v>
      </c>
      <c r="N153" s="333"/>
      <c r="O153" s="333"/>
      <c r="P153" s="333"/>
      <c r="Q153" s="333"/>
      <c r="R153" s="333"/>
      <c r="S153" s="333"/>
      <c r="T153" s="333"/>
      <c r="U153" s="333"/>
      <c r="V153" s="333"/>
      <c r="W153" s="333"/>
      <c r="X153" s="333"/>
      <c r="Y153" s="333"/>
      <c r="Z153" s="333"/>
      <c r="AA153" s="333"/>
      <c r="AB153" s="534"/>
    </row>
    <row r="154" spans="1:28" ht="13.5" hidden="1" customHeight="1">
      <c r="A154" s="532" t="s">
        <v>1572</v>
      </c>
      <c r="B154" s="174">
        <v>154</v>
      </c>
      <c r="C154" s="209" t="s">
        <v>8026</v>
      </c>
      <c r="D154" s="69" t="s">
        <v>8350</v>
      </c>
      <c r="E154" s="221" t="s">
        <v>51</v>
      </c>
      <c r="F154" s="209"/>
      <c r="G154" s="209" t="s">
        <v>8351</v>
      </c>
      <c r="H154" s="209" t="s">
        <v>8352</v>
      </c>
      <c r="I154" s="209" t="s">
        <v>8030</v>
      </c>
      <c r="J154" s="552">
        <v>2016</v>
      </c>
      <c r="K154" s="221">
        <v>2018</v>
      </c>
      <c r="L154" s="56" t="str">
        <f t="shared" si="2"/>
        <v>Alba Milena Rodriguez Silva, Julio Barón Velandia</v>
      </c>
      <c r="M154" s="273" t="s">
        <v>8299</v>
      </c>
      <c r="N154" s="333"/>
      <c r="O154" s="333"/>
      <c r="P154" s="333"/>
      <c r="Q154" s="333"/>
      <c r="R154" s="333"/>
      <c r="S154" s="333"/>
      <c r="T154" s="333"/>
      <c r="U154" s="333"/>
      <c r="V154" s="333"/>
      <c r="W154" s="333"/>
      <c r="X154" s="333"/>
      <c r="Y154" s="333"/>
      <c r="Z154" s="333"/>
      <c r="AA154" s="333"/>
      <c r="AB154" s="534"/>
    </row>
    <row r="155" spans="1:28" ht="13.5" hidden="1" customHeight="1">
      <c r="A155" s="532" t="s">
        <v>1572</v>
      </c>
      <c r="B155" s="46">
        <v>156</v>
      </c>
      <c r="C155" s="209" t="s">
        <v>8026</v>
      </c>
      <c r="D155" s="69" t="s">
        <v>8353</v>
      </c>
      <c r="E155" s="221" t="s">
        <v>51</v>
      </c>
      <c r="F155" s="209"/>
      <c r="G155" s="209" t="s">
        <v>8354</v>
      </c>
      <c r="H155" s="209" t="s">
        <v>8355</v>
      </c>
      <c r="I155" s="209" t="s">
        <v>8030</v>
      </c>
      <c r="J155" s="552">
        <v>2016</v>
      </c>
      <c r="K155" s="221">
        <v>2018</v>
      </c>
      <c r="L155" s="56" t="str">
        <f t="shared" si="2"/>
        <v>Héctor Rodrigo Arias Cuenca, Julio Barón Velandia</v>
      </c>
      <c r="M155" s="273" t="s">
        <v>8299</v>
      </c>
      <c r="N155" s="333"/>
      <c r="O155" s="333"/>
      <c r="P155" s="333"/>
      <c r="Q155" s="333"/>
      <c r="R155" s="333"/>
      <c r="S155" s="333"/>
      <c r="T155" s="333"/>
      <c r="U155" s="333"/>
      <c r="V155" s="333"/>
      <c r="W155" s="333"/>
      <c r="X155" s="333"/>
      <c r="Y155" s="333"/>
      <c r="Z155" s="333"/>
      <c r="AA155" s="333"/>
      <c r="AB155" s="534"/>
    </row>
    <row r="156" spans="1:28" ht="13.5" hidden="1" customHeight="1">
      <c r="A156" s="532" t="s">
        <v>1572</v>
      </c>
      <c r="B156" s="14"/>
      <c r="C156" s="12" t="s">
        <v>8014</v>
      </c>
      <c r="D156" s="84" t="s">
        <v>8356</v>
      </c>
      <c r="E156" s="12" t="s">
        <v>7528</v>
      </c>
      <c r="F156" s="12" t="s">
        <v>35</v>
      </c>
      <c r="G156" s="12" t="s">
        <v>8357</v>
      </c>
      <c r="H156" s="12" t="s">
        <v>8017</v>
      </c>
      <c r="I156" s="212" t="s">
        <v>8141</v>
      </c>
      <c r="J156" s="212">
        <v>2016</v>
      </c>
      <c r="K156" s="12">
        <v>2022</v>
      </c>
      <c r="L156" s="12" t="s">
        <v>8357</v>
      </c>
      <c r="M156" s="273" t="s">
        <v>8299</v>
      </c>
      <c r="N156" s="202"/>
      <c r="O156" s="202"/>
      <c r="P156" s="202"/>
      <c r="Q156" s="202"/>
      <c r="R156" s="202"/>
      <c r="S156" s="202"/>
      <c r="T156" s="202"/>
      <c r="U156" s="202"/>
      <c r="V156" s="202"/>
      <c r="W156" s="202"/>
      <c r="X156" s="202"/>
      <c r="Y156" s="202"/>
      <c r="Z156" s="202"/>
      <c r="AA156" s="202"/>
      <c r="AB156" s="553"/>
    </row>
    <row r="157" spans="1:28" ht="13.5" hidden="1" customHeight="1">
      <c r="A157" s="554" t="s">
        <v>5969</v>
      </c>
      <c r="B157" s="14">
        <v>158</v>
      </c>
      <c r="C157" s="14" t="s">
        <v>8035</v>
      </c>
      <c r="D157" s="77" t="s">
        <v>8358</v>
      </c>
      <c r="E157" s="12" t="s">
        <v>72</v>
      </c>
      <c r="F157" s="14"/>
      <c r="G157" s="14" t="s">
        <v>8359</v>
      </c>
      <c r="H157" s="14" t="s">
        <v>8360</v>
      </c>
      <c r="I157" s="212" t="s">
        <v>8030</v>
      </c>
      <c r="J157" s="9">
        <v>2021</v>
      </c>
      <c r="K157" s="14">
        <v>2021</v>
      </c>
      <c r="L157" s="14" t="s">
        <v>8361</v>
      </c>
      <c r="M157" s="202"/>
      <c r="N157" s="202"/>
      <c r="O157" s="202"/>
      <c r="P157" s="202"/>
      <c r="Q157" s="202"/>
      <c r="R157" s="202"/>
      <c r="S157" s="202"/>
      <c r="T157" s="202"/>
      <c r="U157" s="202"/>
      <c r="V157" s="202"/>
      <c r="W157" s="202"/>
      <c r="X157" s="202"/>
      <c r="Y157" s="202"/>
      <c r="Z157" s="202"/>
      <c r="AA157" s="202"/>
      <c r="AB157" s="203"/>
    </row>
    <row r="158" spans="1:28" ht="13.5" hidden="1" customHeight="1">
      <c r="A158" s="554" t="s">
        <v>5969</v>
      </c>
      <c r="B158" s="46">
        <v>159</v>
      </c>
      <c r="C158" s="215" t="s">
        <v>8035</v>
      </c>
      <c r="D158" s="69" t="s">
        <v>1799</v>
      </c>
      <c r="E158" s="280" t="s">
        <v>72</v>
      </c>
      <c r="F158" s="234"/>
      <c r="G158" s="234" t="s">
        <v>8362</v>
      </c>
      <c r="H158" s="216" t="s">
        <v>8363</v>
      </c>
      <c r="I158" s="215" t="s">
        <v>8030</v>
      </c>
      <c r="J158" s="234">
        <v>2019</v>
      </c>
      <c r="K158" s="234">
        <v>2020</v>
      </c>
      <c r="L158" s="234" t="s">
        <v>8364</v>
      </c>
      <c r="M158" s="218"/>
      <c r="N158" s="218"/>
      <c r="O158" s="218"/>
      <c r="P158" s="218"/>
      <c r="Q158" s="218"/>
      <c r="R158" s="218"/>
      <c r="S158" s="218"/>
      <c r="T158" s="218"/>
      <c r="U158" s="218"/>
      <c r="V158" s="218"/>
      <c r="W158" s="218"/>
      <c r="X158" s="218"/>
      <c r="Y158" s="218"/>
      <c r="Z158" s="218"/>
      <c r="AA158" s="218"/>
      <c r="AB158" s="219"/>
    </row>
    <row r="159" spans="1:28" ht="13.5" hidden="1" customHeight="1">
      <c r="A159" s="554" t="s">
        <v>5969</v>
      </c>
      <c r="B159" s="46">
        <v>160</v>
      </c>
      <c r="C159" s="215" t="s">
        <v>8035</v>
      </c>
      <c r="D159" s="69" t="s">
        <v>8365</v>
      </c>
      <c r="E159" s="104" t="s">
        <v>72</v>
      </c>
      <c r="F159" s="56"/>
      <c r="G159" s="56" t="s">
        <v>8366</v>
      </c>
      <c r="H159" s="221" t="s">
        <v>8367</v>
      </c>
      <c r="I159" s="221" t="s">
        <v>8030</v>
      </c>
      <c r="J159" s="56">
        <v>2018</v>
      </c>
      <c r="K159" s="56">
        <v>2020</v>
      </c>
      <c r="L159" s="56" t="s">
        <v>8368</v>
      </c>
      <c r="M159" s="333"/>
      <c r="N159" s="333"/>
      <c r="O159" s="333"/>
      <c r="P159" s="333"/>
      <c r="Q159" s="333"/>
      <c r="R159" s="333"/>
      <c r="S159" s="333"/>
      <c r="T159" s="333"/>
      <c r="U159" s="333"/>
      <c r="V159" s="333"/>
      <c r="W159" s="333"/>
      <c r="X159" s="333"/>
      <c r="Y159" s="333"/>
      <c r="Z159" s="333"/>
      <c r="AA159" s="333"/>
      <c r="AB159" s="534"/>
    </row>
    <row r="160" spans="1:28" ht="13.5" hidden="1" customHeight="1">
      <c r="A160" s="554" t="s">
        <v>5969</v>
      </c>
      <c r="B160" s="46">
        <v>161</v>
      </c>
      <c r="C160" s="215" t="s">
        <v>8035</v>
      </c>
      <c r="D160" s="69" t="s">
        <v>8369</v>
      </c>
      <c r="E160" s="104" t="s">
        <v>72</v>
      </c>
      <c r="F160" s="56"/>
      <c r="G160" s="56" t="s">
        <v>8370</v>
      </c>
      <c r="H160" s="221" t="s">
        <v>8367</v>
      </c>
      <c r="I160" s="221" t="s">
        <v>8030</v>
      </c>
      <c r="J160" s="56">
        <v>2018</v>
      </c>
      <c r="K160" s="56">
        <v>2020</v>
      </c>
      <c r="L160" s="56" t="s">
        <v>8371</v>
      </c>
      <c r="M160" s="333"/>
      <c r="N160" s="333"/>
      <c r="O160" s="333"/>
      <c r="P160" s="333"/>
      <c r="Q160" s="333"/>
      <c r="R160" s="333"/>
      <c r="S160" s="333"/>
      <c r="T160" s="333"/>
      <c r="U160" s="333"/>
      <c r="V160" s="333"/>
      <c r="W160" s="333"/>
      <c r="X160" s="333"/>
      <c r="Y160" s="333"/>
      <c r="Z160" s="333"/>
      <c r="AA160" s="333"/>
      <c r="AB160" s="534"/>
    </row>
    <row r="161" spans="1:28" ht="13.5" hidden="1" customHeight="1">
      <c r="A161" s="554" t="s">
        <v>5969</v>
      </c>
      <c r="B161" s="174">
        <v>162</v>
      </c>
      <c r="C161" s="215" t="s">
        <v>8035</v>
      </c>
      <c r="D161" s="69" t="s">
        <v>8372</v>
      </c>
      <c r="E161" s="104" t="s">
        <v>72</v>
      </c>
      <c r="F161" s="56"/>
      <c r="G161" s="56" t="s">
        <v>8373</v>
      </c>
      <c r="H161" s="221" t="s">
        <v>8367</v>
      </c>
      <c r="I161" s="221" t="s">
        <v>8030</v>
      </c>
      <c r="J161" s="56">
        <v>2018</v>
      </c>
      <c r="K161" s="56">
        <v>2020</v>
      </c>
      <c r="L161" s="56" t="s">
        <v>8374</v>
      </c>
      <c r="M161" s="333"/>
      <c r="N161" s="333"/>
      <c r="O161" s="333"/>
      <c r="P161" s="333"/>
      <c r="Q161" s="333"/>
      <c r="R161" s="333"/>
      <c r="S161" s="333"/>
      <c r="T161" s="333"/>
      <c r="U161" s="333"/>
      <c r="V161" s="333"/>
      <c r="W161" s="333"/>
      <c r="X161" s="333"/>
      <c r="Y161" s="333"/>
      <c r="Z161" s="333"/>
      <c r="AA161" s="333"/>
      <c r="AB161" s="534"/>
    </row>
    <row r="162" spans="1:28" ht="13.5" hidden="1" customHeight="1">
      <c r="A162" s="554" t="s">
        <v>5969</v>
      </c>
      <c r="B162" s="174">
        <v>163</v>
      </c>
      <c r="C162" s="215" t="s">
        <v>8035</v>
      </c>
      <c r="D162" s="69" t="s">
        <v>8375</v>
      </c>
      <c r="E162" s="104" t="s">
        <v>72</v>
      </c>
      <c r="F162" s="56"/>
      <c r="G162" s="56" t="s">
        <v>8376</v>
      </c>
      <c r="H162" s="221" t="s">
        <v>8367</v>
      </c>
      <c r="I162" s="221" t="s">
        <v>8030</v>
      </c>
      <c r="J162" s="56">
        <v>2018</v>
      </c>
      <c r="K162" s="56">
        <v>2020</v>
      </c>
      <c r="L162" s="56" t="s">
        <v>8377</v>
      </c>
      <c r="M162" s="333"/>
      <c r="N162" s="333"/>
      <c r="O162" s="333"/>
      <c r="P162" s="333"/>
      <c r="Q162" s="333"/>
      <c r="R162" s="333"/>
      <c r="S162" s="333"/>
      <c r="T162" s="333"/>
      <c r="U162" s="333"/>
      <c r="V162" s="333"/>
      <c r="W162" s="333"/>
      <c r="X162" s="333"/>
      <c r="Y162" s="333"/>
      <c r="Z162" s="333"/>
      <c r="AA162" s="333"/>
      <c r="AB162" s="534"/>
    </row>
    <row r="163" spans="1:28" ht="13.5" hidden="1" customHeight="1">
      <c r="A163" s="554" t="s">
        <v>5969</v>
      </c>
      <c r="B163" s="46">
        <v>164</v>
      </c>
      <c r="C163" s="215" t="s">
        <v>8035</v>
      </c>
      <c r="D163" s="69" t="s">
        <v>8378</v>
      </c>
      <c r="E163" s="104" t="s">
        <v>72</v>
      </c>
      <c r="F163" s="56"/>
      <c r="G163" s="56" t="s">
        <v>8379</v>
      </c>
      <c r="H163" s="209" t="s">
        <v>8363</v>
      </c>
      <c r="I163" s="221" t="s">
        <v>8030</v>
      </c>
      <c r="J163" s="56">
        <v>2018</v>
      </c>
      <c r="K163" s="56">
        <v>2020</v>
      </c>
      <c r="L163" s="56" t="s">
        <v>8380</v>
      </c>
      <c r="M163" s="333"/>
      <c r="N163" s="333"/>
      <c r="O163" s="333"/>
      <c r="P163" s="333"/>
      <c r="Q163" s="333"/>
      <c r="R163" s="333"/>
      <c r="S163" s="333"/>
      <c r="T163" s="333"/>
      <c r="U163" s="333"/>
      <c r="V163" s="333"/>
      <c r="W163" s="333"/>
      <c r="X163" s="333"/>
      <c r="Y163" s="333"/>
      <c r="Z163" s="333"/>
      <c r="AA163" s="333"/>
      <c r="AB163" s="534"/>
    </row>
    <row r="164" spans="1:28" ht="13.5" hidden="1" customHeight="1">
      <c r="A164" s="554" t="s">
        <v>5969</v>
      </c>
      <c r="B164" s="46">
        <v>165</v>
      </c>
      <c r="C164" s="215" t="s">
        <v>8035</v>
      </c>
      <c r="D164" s="69" t="s">
        <v>8381</v>
      </c>
      <c r="E164" s="104" t="s">
        <v>72</v>
      </c>
      <c r="F164" s="56"/>
      <c r="G164" s="56" t="s">
        <v>8382</v>
      </c>
      <c r="H164" s="209" t="s">
        <v>8363</v>
      </c>
      <c r="I164" s="221" t="s">
        <v>8030</v>
      </c>
      <c r="J164" s="56">
        <v>2018</v>
      </c>
      <c r="K164" s="56">
        <v>2020</v>
      </c>
      <c r="L164" s="56" t="s">
        <v>8383</v>
      </c>
      <c r="M164" s="333"/>
      <c r="N164" s="333"/>
      <c r="O164" s="333"/>
      <c r="P164" s="333"/>
      <c r="Q164" s="333"/>
      <c r="R164" s="333"/>
      <c r="S164" s="333"/>
      <c r="T164" s="333"/>
      <c r="U164" s="333"/>
      <c r="V164" s="333"/>
      <c r="W164" s="333"/>
      <c r="X164" s="333"/>
      <c r="Y164" s="333"/>
      <c r="Z164" s="333"/>
      <c r="AA164" s="333"/>
      <c r="AB164" s="534"/>
    </row>
    <row r="165" spans="1:28" ht="13.5" hidden="1" customHeight="1">
      <c r="A165" s="554" t="s">
        <v>5969</v>
      </c>
      <c r="B165" s="46">
        <v>166</v>
      </c>
      <c r="C165" s="215" t="s">
        <v>8035</v>
      </c>
      <c r="D165" s="69" t="s">
        <v>8384</v>
      </c>
      <c r="E165" s="104" t="s">
        <v>72</v>
      </c>
      <c r="F165" s="56"/>
      <c r="G165" s="56" t="s">
        <v>8385</v>
      </c>
      <c r="H165" s="209" t="s">
        <v>8363</v>
      </c>
      <c r="I165" s="221" t="s">
        <v>8030</v>
      </c>
      <c r="J165" s="56">
        <v>2018</v>
      </c>
      <c r="K165" s="56">
        <v>2020</v>
      </c>
      <c r="L165" s="56" t="s">
        <v>8386</v>
      </c>
      <c r="M165" s="333"/>
      <c r="N165" s="333"/>
      <c r="O165" s="333"/>
      <c r="P165" s="333"/>
      <c r="Q165" s="333"/>
      <c r="R165" s="333"/>
      <c r="S165" s="333"/>
      <c r="T165" s="333"/>
      <c r="U165" s="333"/>
      <c r="V165" s="333"/>
      <c r="W165" s="333"/>
      <c r="X165" s="333"/>
      <c r="Y165" s="333"/>
      <c r="Z165" s="333"/>
      <c r="AA165" s="333"/>
      <c r="AB165" s="534"/>
    </row>
    <row r="166" spans="1:28" ht="13.5" hidden="1" customHeight="1">
      <c r="A166" s="554" t="s">
        <v>5969</v>
      </c>
      <c r="B166" s="174">
        <v>167</v>
      </c>
      <c r="C166" s="215" t="s">
        <v>8035</v>
      </c>
      <c r="D166" s="69" t="s">
        <v>8387</v>
      </c>
      <c r="E166" s="104" t="s">
        <v>72</v>
      </c>
      <c r="F166" s="56"/>
      <c r="G166" s="56" t="s">
        <v>8388</v>
      </c>
      <c r="H166" s="209" t="s">
        <v>8363</v>
      </c>
      <c r="I166" s="221" t="s">
        <v>8030</v>
      </c>
      <c r="J166" s="56">
        <v>2018</v>
      </c>
      <c r="K166" s="56">
        <v>2019</v>
      </c>
      <c r="L166" s="56" t="s">
        <v>8389</v>
      </c>
      <c r="M166" s="333"/>
      <c r="N166" s="333"/>
      <c r="O166" s="333"/>
      <c r="P166" s="333"/>
      <c r="Q166" s="333"/>
      <c r="R166" s="333"/>
      <c r="S166" s="333"/>
      <c r="T166" s="333"/>
      <c r="U166" s="333"/>
      <c r="V166" s="333"/>
      <c r="W166" s="333"/>
      <c r="X166" s="333"/>
      <c r="Y166" s="333"/>
      <c r="Z166" s="333"/>
      <c r="AA166" s="333"/>
      <c r="AB166" s="534"/>
    </row>
    <row r="167" spans="1:28" ht="13.5" hidden="1" customHeight="1">
      <c r="A167" s="554" t="s">
        <v>5969</v>
      </c>
      <c r="B167" s="46">
        <v>168</v>
      </c>
      <c r="C167" s="215" t="s">
        <v>8035</v>
      </c>
      <c r="D167" s="69" t="s">
        <v>8390</v>
      </c>
      <c r="E167" s="104" t="s">
        <v>72</v>
      </c>
      <c r="F167" s="56"/>
      <c r="G167" s="56" t="s">
        <v>8391</v>
      </c>
      <c r="H167" s="209" t="s">
        <v>8363</v>
      </c>
      <c r="I167" s="221" t="s">
        <v>8030</v>
      </c>
      <c r="J167" s="56">
        <v>2018</v>
      </c>
      <c r="K167" s="56">
        <v>2019</v>
      </c>
      <c r="L167" s="56" t="s">
        <v>8392</v>
      </c>
      <c r="M167" s="333"/>
      <c r="N167" s="333"/>
      <c r="O167" s="333"/>
      <c r="P167" s="333"/>
      <c r="Q167" s="333"/>
      <c r="R167" s="333"/>
      <c r="S167" s="333"/>
      <c r="T167" s="333"/>
      <c r="U167" s="333"/>
      <c r="V167" s="333"/>
      <c r="W167" s="333"/>
      <c r="X167" s="333"/>
      <c r="Y167" s="333"/>
      <c r="Z167" s="333"/>
      <c r="AA167" s="333"/>
      <c r="AB167" s="534"/>
    </row>
    <row r="168" spans="1:28" ht="13.5" hidden="1" customHeight="1">
      <c r="A168" s="554" t="s">
        <v>5969</v>
      </c>
      <c r="B168" s="46">
        <v>169</v>
      </c>
      <c r="C168" s="215" t="s">
        <v>8035</v>
      </c>
      <c r="D168" s="69" t="s">
        <v>8393</v>
      </c>
      <c r="E168" s="104" t="s">
        <v>72</v>
      </c>
      <c r="F168" s="56"/>
      <c r="G168" s="56" t="s">
        <v>8394</v>
      </c>
      <c r="H168" s="209" t="s">
        <v>8363</v>
      </c>
      <c r="I168" s="221" t="s">
        <v>8030</v>
      </c>
      <c r="J168" s="56">
        <v>2018</v>
      </c>
      <c r="K168" s="56">
        <v>2019</v>
      </c>
      <c r="L168" s="56" t="s">
        <v>8395</v>
      </c>
      <c r="M168" s="333"/>
      <c r="N168" s="333"/>
      <c r="O168" s="333"/>
      <c r="P168" s="333"/>
      <c r="Q168" s="333"/>
      <c r="R168" s="333"/>
      <c r="S168" s="333"/>
      <c r="T168" s="333"/>
      <c r="U168" s="333"/>
      <c r="V168" s="333"/>
      <c r="W168" s="333"/>
      <c r="X168" s="333"/>
      <c r="Y168" s="333"/>
      <c r="Z168" s="333"/>
      <c r="AA168" s="333"/>
      <c r="AB168" s="534"/>
    </row>
    <row r="169" spans="1:28" ht="13.5" customHeight="1">
      <c r="A169" s="554" t="s">
        <v>5969</v>
      </c>
      <c r="B169" s="46">
        <v>170</v>
      </c>
      <c r="C169" s="221" t="s">
        <v>8031</v>
      </c>
      <c r="D169" s="69" t="s">
        <v>8396</v>
      </c>
      <c r="E169" s="221" t="s">
        <v>72</v>
      </c>
      <c r="F169" s="209"/>
      <c r="G169" s="209" t="s">
        <v>8397</v>
      </c>
      <c r="H169" s="221" t="s">
        <v>8367</v>
      </c>
      <c r="I169" s="221" t="s">
        <v>8030</v>
      </c>
      <c r="J169" s="209">
        <v>2016</v>
      </c>
      <c r="K169" s="209">
        <v>2017</v>
      </c>
      <c r="L169" s="209" t="s">
        <v>8397</v>
      </c>
      <c r="M169" s="333"/>
      <c r="N169" s="333"/>
      <c r="O169" s="333"/>
      <c r="P169" s="333"/>
      <c r="Q169" s="333"/>
      <c r="R169" s="333"/>
      <c r="S169" s="333"/>
      <c r="T169" s="333"/>
      <c r="U169" s="333"/>
      <c r="V169" s="333"/>
      <c r="W169" s="333"/>
      <c r="X169" s="333"/>
      <c r="Y169" s="333"/>
      <c r="Z169" s="333"/>
      <c r="AA169" s="333"/>
      <c r="AB169" s="534"/>
    </row>
    <row r="170" spans="1:28" ht="13.5" customHeight="1">
      <c r="A170" s="554" t="s">
        <v>5969</v>
      </c>
      <c r="B170" s="174">
        <v>171</v>
      </c>
      <c r="C170" s="221" t="s">
        <v>8031</v>
      </c>
      <c r="D170" s="69" t="s">
        <v>8398</v>
      </c>
      <c r="E170" s="221" t="s">
        <v>72</v>
      </c>
      <c r="F170" s="209"/>
      <c r="G170" s="209" t="s">
        <v>8399</v>
      </c>
      <c r="H170" s="221" t="s">
        <v>8367</v>
      </c>
      <c r="I170" s="221" t="s">
        <v>8030</v>
      </c>
      <c r="J170" s="209">
        <v>2016</v>
      </c>
      <c r="K170" s="209">
        <v>2017</v>
      </c>
      <c r="L170" s="209" t="s">
        <v>8399</v>
      </c>
      <c r="M170" s="333"/>
      <c r="N170" s="333"/>
      <c r="O170" s="333"/>
      <c r="P170" s="333"/>
      <c r="Q170" s="333"/>
      <c r="R170" s="333"/>
      <c r="S170" s="333"/>
      <c r="T170" s="333"/>
      <c r="U170" s="333"/>
      <c r="V170" s="333"/>
      <c r="W170" s="333"/>
      <c r="X170" s="333"/>
      <c r="Y170" s="333"/>
      <c r="Z170" s="333"/>
      <c r="AA170" s="333"/>
      <c r="AB170" s="534"/>
    </row>
    <row r="171" spans="1:28" ht="13.5" customHeight="1">
      <c r="A171" s="554" t="s">
        <v>5969</v>
      </c>
      <c r="B171" s="174">
        <v>172</v>
      </c>
      <c r="C171" s="221" t="s">
        <v>8031</v>
      </c>
      <c r="D171" s="69" t="s">
        <v>8400</v>
      </c>
      <c r="E171" s="221" t="s">
        <v>72</v>
      </c>
      <c r="F171" s="209"/>
      <c r="G171" s="209" t="s">
        <v>8401</v>
      </c>
      <c r="H171" s="221" t="s">
        <v>8367</v>
      </c>
      <c r="I171" s="221" t="s">
        <v>8030</v>
      </c>
      <c r="J171" s="209">
        <v>2016</v>
      </c>
      <c r="K171" s="209">
        <v>2017</v>
      </c>
      <c r="L171" s="209" t="s">
        <v>8401</v>
      </c>
      <c r="M171" s="333"/>
      <c r="N171" s="333"/>
      <c r="O171" s="333"/>
      <c r="P171" s="333"/>
      <c r="Q171" s="333"/>
      <c r="R171" s="333"/>
      <c r="S171" s="333"/>
      <c r="T171" s="333"/>
      <c r="U171" s="333"/>
      <c r="V171" s="333"/>
      <c r="W171" s="333"/>
      <c r="X171" s="333"/>
      <c r="Y171" s="333"/>
      <c r="Z171" s="333"/>
      <c r="AA171" s="333"/>
      <c r="AB171" s="534"/>
    </row>
    <row r="172" spans="1:28" ht="13.5" customHeight="1">
      <c r="A172" s="554" t="s">
        <v>5969</v>
      </c>
      <c r="B172" s="46">
        <v>173</v>
      </c>
      <c r="C172" s="221" t="s">
        <v>8031</v>
      </c>
      <c r="D172" s="69" t="s">
        <v>8402</v>
      </c>
      <c r="E172" s="221" t="s">
        <v>72</v>
      </c>
      <c r="F172" s="209"/>
      <c r="G172" s="209" t="s">
        <v>8403</v>
      </c>
      <c r="H172" s="221" t="s">
        <v>8367</v>
      </c>
      <c r="I172" s="221" t="s">
        <v>8030</v>
      </c>
      <c r="J172" s="209">
        <v>2016</v>
      </c>
      <c r="K172" s="209">
        <v>2017</v>
      </c>
      <c r="L172" s="209" t="s">
        <v>8403</v>
      </c>
      <c r="M172" s="333"/>
      <c r="N172" s="333"/>
      <c r="O172" s="333"/>
      <c r="P172" s="333"/>
      <c r="Q172" s="333"/>
      <c r="R172" s="333"/>
      <c r="S172" s="333"/>
      <c r="T172" s="333"/>
      <c r="U172" s="333"/>
      <c r="V172" s="333"/>
      <c r="W172" s="333"/>
      <c r="X172" s="333"/>
      <c r="Y172" s="333"/>
      <c r="Z172" s="333"/>
      <c r="AA172" s="333"/>
      <c r="AB172" s="534"/>
    </row>
    <row r="173" spans="1:28" ht="13.5" customHeight="1">
      <c r="A173" s="554" t="s">
        <v>5969</v>
      </c>
      <c r="B173" s="46">
        <v>174</v>
      </c>
      <c r="C173" s="221" t="s">
        <v>8031</v>
      </c>
      <c r="D173" s="69" t="s">
        <v>8404</v>
      </c>
      <c r="E173" s="221" t="s">
        <v>72</v>
      </c>
      <c r="F173" s="209"/>
      <c r="G173" s="209" t="s">
        <v>8405</v>
      </c>
      <c r="H173" s="221" t="s">
        <v>8367</v>
      </c>
      <c r="I173" s="221" t="s">
        <v>8030</v>
      </c>
      <c r="J173" s="209">
        <v>2016</v>
      </c>
      <c r="K173" s="209">
        <v>2017</v>
      </c>
      <c r="L173" s="209" t="s">
        <v>8405</v>
      </c>
      <c r="M173" s="333"/>
      <c r="N173" s="333"/>
      <c r="O173" s="333"/>
      <c r="P173" s="333"/>
      <c r="Q173" s="333"/>
      <c r="R173" s="333"/>
      <c r="S173" s="333"/>
      <c r="T173" s="333"/>
      <c r="U173" s="333"/>
      <c r="V173" s="333"/>
      <c r="W173" s="333"/>
      <c r="X173" s="333"/>
      <c r="Y173" s="333"/>
      <c r="Z173" s="333"/>
      <c r="AA173" s="333"/>
      <c r="AB173" s="534"/>
    </row>
    <row r="174" spans="1:28" ht="13.5" customHeight="1">
      <c r="A174" s="554" t="s">
        <v>5969</v>
      </c>
      <c r="B174" s="46">
        <v>175</v>
      </c>
      <c r="C174" s="221" t="s">
        <v>8031</v>
      </c>
      <c r="D174" s="69" t="s">
        <v>8406</v>
      </c>
      <c r="E174" s="221" t="s">
        <v>72</v>
      </c>
      <c r="F174" s="209"/>
      <c r="G174" s="209" t="s">
        <v>8407</v>
      </c>
      <c r="H174" s="221" t="s">
        <v>8367</v>
      </c>
      <c r="I174" s="221" t="s">
        <v>8030</v>
      </c>
      <c r="J174" s="209">
        <v>2016</v>
      </c>
      <c r="K174" s="209">
        <v>2017</v>
      </c>
      <c r="L174" s="209" t="s">
        <v>8407</v>
      </c>
      <c r="M174" s="333"/>
      <c r="N174" s="333"/>
      <c r="O174" s="333"/>
      <c r="P174" s="333"/>
      <c r="Q174" s="333"/>
      <c r="R174" s="333"/>
      <c r="S174" s="333"/>
      <c r="T174" s="333"/>
      <c r="U174" s="333"/>
      <c r="V174" s="333"/>
      <c r="W174" s="333"/>
      <c r="X174" s="333"/>
      <c r="Y174" s="333"/>
      <c r="Z174" s="333"/>
      <c r="AA174" s="333"/>
      <c r="AB174" s="534"/>
    </row>
    <row r="175" spans="1:28" ht="13.5" customHeight="1">
      <c r="A175" s="554" t="s">
        <v>5969</v>
      </c>
      <c r="B175" s="46">
        <v>177</v>
      </c>
      <c r="C175" s="221" t="s">
        <v>8031</v>
      </c>
      <c r="D175" s="69" t="s">
        <v>8408</v>
      </c>
      <c r="E175" s="221" t="s">
        <v>72</v>
      </c>
      <c r="F175" s="209"/>
      <c r="G175" s="209" t="s">
        <v>8409</v>
      </c>
      <c r="H175" s="221" t="s">
        <v>8367</v>
      </c>
      <c r="I175" s="221" t="s">
        <v>8030</v>
      </c>
      <c r="J175" s="209">
        <v>2016</v>
      </c>
      <c r="K175" s="209">
        <v>2017</v>
      </c>
      <c r="L175" s="209" t="s">
        <v>8409</v>
      </c>
      <c r="M175" s="333"/>
      <c r="N175" s="333"/>
      <c r="O175" s="333"/>
      <c r="P175" s="333"/>
      <c r="Q175" s="333"/>
      <c r="R175" s="333"/>
      <c r="S175" s="333"/>
      <c r="T175" s="333"/>
      <c r="U175" s="333"/>
      <c r="V175" s="333"/>
      <c r="W175" s="333"/>
      <c r="X175" s="333"/>
      <c r="Y175" s="333"/>
      <c r="Z175" s="333"/>
      <c r="AA175" s="333"/>
      <c r="AB175" s="534"/>
    </row>
    <row r="176" spans="1:28" ht="13.5" customHeight="1">
      <c r="A176" s="554" t="s">
        <v>5969</v>
      </c>
      <c r="B176" s="46">
        <v>178</v>
      </c>
      <c r="C176" s="221" t="s">
        <v>8031</v>
      </c>
      <c r="D176" s="69" t="s">
        <v>8410</v>
      </c>
      <c r="E176" s="221" t="s">
        <v>72</v>
      </c>
      <c r="F176" s="209"/>
      <c r="G176" s="209" t="s">
        <v>8411</v>
      </c>
      <c r="H176" s="221" t="s">
        <v>8367</v>
      </c>
      <c r="I176" s="221" t="s">
        <v>8030</v>
      </c>
      <c r="J176" s="209">
        <v>2016</v>
      </c>
      <c r="K176" s="209">
        <v>2017</v>
      </c>
      <c r="L176" s="209" t="s">
        <v>8411</v>
      </c>
      <c r="M176" s="333"/>
      <c r="N176" s="333"/>
      <c r="O176" s="333"/>
      <c r="P176" s="333"/>
      <c r="Q176" s="333"/>
      <c r="R176" s="333"/>
      <c r="S176" s="333"/>
      <c r="T176" s="333"/>
      <c r="U176" s="333"/>
      <c r="V176" s="333"/>
      <c r="W176" s="333"/>
      <c r="X176" s="333"/>
      <c r="Y176" s="333"/>
      <c r="Z176" s="333"/>
      <c r="AA176" s="333"/>
      <c r="AB176" s="534"/>
    </row>
    <row r="177" spans="1:28" ht="13.5" customHeight="1">
      <c r="A177" s="554" t="s">
        <v>5969</v>
      </c>
      <c r="B177" s="46">
        <v>179</v>
      </c>
      <c r="C177" s="221" t="s">
        <v>8031</v>
      </c>
      <c r="D177" s="69" t="s">
        <v>8412</v>
      </c>
      <c r="E177" s="221" t="s">
        <v>72</v>
      </c>
      <c r="F177" s="209"/>
      <c r="G177" s="209" t="s">
        <v>8413</v>
      </c>
      <c r="H177" s="221" t="s">
        <v>8367</v>
      </c>
      <c r="I177" s="221" t="s">
        <v>8030</v>
      </c>
      <c r="J177" s="209">
        <v>2016</v>
      </c>
      <c r="K177" s="209">
        <v>2017</v>
      </c>
      <c r="L177" s="209" t="s">
        <v>8413</v>
      </c>
      <c r="M177" s="333"/>
      <c r="N177" s="333"/>
      <c r="O177" s="333"/>
      <c r="P177" s="333"/>
      <c r="Q177" s="333"/>
      <c r="R177" s="333"/>
      <c r="S177" s="333"/>
      <c r="T177" s="333"/>
      <c r="U177" s="333"/>
      <c r="V177" s="333"/>
      <c r="W177" s="333"/>
      <c r="X177" s="333"/>
      <c r="Y177" s="333"/>
      <c r="Z177" s="333"/>
      <c r="AA177" s="333"/>
      <c r="AB177" s="534"/>
    </row>
    <row r="178" spans="1:28" ht="13.5" customHeight="1">
      <c r="A178" s="554" t="s">
        <v>5969</v>
      </c>
      <c r="B178" s="174">
        <v>180</v>
      </c>
      <c r="C178" s="221" t="s">
        <v>8031</v>
      </c>
      <c r="D178" s="69" t="s">
        <v>8414</v>
      </c>
      <c r="E178" s="221" t="s">
        <v>72</v>
      </c>
      <c r="F178" s="209"/>
      <c r="G178" s="209" t="s">
        <v>8415</v>
      </c>
      <c r="H178" s="221" t="s">
        <v>8367</v>
      </c>
      <c r="I178" s="221" t="s">
        <v>8030</v>
      </c>
      <c r="J178" s="209">
        <v>2016</v>
      </c>
      <c r="K178" s="209">
        <v>2017</v>
      </c>
      <c r="L178" s="209" t="s">
        <v>8415</v>
      </c>
      <c r="M178" s="333"/>
      <c r="N178" s="333"/>
      <c r="O178" s="333"/>
      <c r="P178" s="333"/>
      <c r="Q178" s="333"/>
      <c r="R178" s="333"/>
      <c r="S178" s="333"/>
      <c r="T178" s="333"/>
      <c r="U178" s="333"/>
      <c r="V178" s="333"/>
      <c r="W178" s="333"/>
      <c r="X178" s="333"/>
      <c r="Y178" s="333"/>
      <c r="Z178" s="333"/>
      <c r="AA178" s="333"/>
      <c r="AB178" s="534"/>
    </row>
    <row r="179" spans="1:28" ht="13.5" customHeight="1">
      <c r="A179" s="554" t="s">
        <v>5969</v>
      </c>
      <c r="B179" s="174">
        <v>181</v>
      </c>
      <c r="C179" s="221" t="s">
        <v>8031</v>
      </c>
      <c r="D179" s="69" t="s">
        <v>8416</v>
      </c>
      <c r="E179" s="221" t="s">
        <v>72</v>
      </c>
      <c r="F179" s="209"/>
      <c r="G179" s="209" t="s">
        <v>8417</v>
      </c>
      <c r="H179" s="221" t="s">
        <v>8367</v>
      </c>
      <c r="I179" s="221" t="s">
        <v>8030</v>
      </c>
      <c r="J179" s="209">
        <v>2016</v>
      </c>
      <c r="K179" s="209">
        <v>2017</v>
      </c>
      <c r="L179" s="209" t="s">
        <v>8417</v>
      </c>
      <c r="M179" s="333"/>
      <c r="N179" s="333"/>
      <c r="O179" s="333"/>
      <c r="P179" s="333"/>
      <c r="Q179" s="333"/>
      <c r="R179" s="333"/>
      <c r="S179" s="333"/>
      <c r="T179" s="333"/>
      <c r="U179" s="333"/>
      <c r="V179" s="333"/>
      <c r="W179" s="333"/>
      <c r="X179" s="333"/>
      <c r="Y179" s="333"/>
      <c r="Z179" s="333"/>
      <c r="AA179" s="333"/>
      <c r="AB179" s="534"/>
    </row>
    <row r="180" spans="1:28" ht="13.5" customHeight="1">
      <c r="A180" s="554" t="s">
        <v>5969</v>
      </c>
      <c r="B180" s="46">
        <v>182</v>
      </c>
      <c r="C180" s="221" t="s">
        <v>8031</v>
      </c>
      <c r="D180" s="69" t="s">
        <v>8418</v>
      </c>
      <c r="E180" s="221" t="s">
        <v>72</v>
      </c>
      <c r="F180" s="209"/>
      <c r="G180" s="209" t="s">
        <v>8419</v>
      </c>
      <c r="H180" s="221" t="s">
        <v>8367</v>
      </c>
      <c r="I180" s="221" t="s">
        <v>8030</v>
      </c>
      <c r="J180" s="209">
        <v>2016</v>
      </c>
      <c r="K180" s="209">
        <v>2017</v>
      </c>
      <c r="L180" s="209" t="s">
        <v>8419</v>
      </c>
      <c r="M180" s="333"/>
      <c r="N180" s="333"/>
      <c r="O180" s="333"/>
      <c r="P180" s="333"/>
      <c r="Q180" s="333"/>
      <c r="R180" s="333"/>
      <c r="S180" s="333"/>
      <c r="T180" s="333"/>
      <c r="U180" s="333"/>
      <c r="V180" s="333"/>
      <c r="W180" s="333"/>
      <c r="X180" s="333"/>
      <c r="Y180" s="333"/>
      <c r="Z180" s="333"/>
      <c r="AA180" s="333"/>
      <c r="AB180" s="534"/>
    </row>
    <row r="181" spans="1:28" ht="13.5" customHeight="1">
      <c r="A181" s="554" t="s">
        <v>5969</v>
      </c>
      <c r="B181" s="46">
        <v>183</v>
      </c>
      <c r="C181" s="221" t="s">
        <v>8031</v>
      </c>
      <c r="D181" s="69" t="s">
        <v>8420</v>
      </c>
      <c r="E181" s="221" t="s">
        <v>72</v>
      </c>
      <c r="F181" s="209"/>
      <c r="G181" s="209" t="s">
        <v>8421</v>
      </c>
      <c r="H181" s="221" t="s">
        <v>8367</v>
      </c>
      <c r="I181" s="221" t="s">
        <v>8030</v>
      </c>
      <c r="J181" s="209">
        <v>2016</v>
      </c>
      <c r="K181" s="209">
        <v>2017</v>
      </c>
      <c r="L181" s="209" t="s">
        <v>8421</v>
      </c>
      <c r="M181" s="333"/>
      <c r="N181" s="333"/>
      <c r="O181" s="333"/>
      <c r="P181" s="333"/>
      <c r="Q181" s="333"/>
      <c r="R181" s="333"/>
      <c r="S181" s="333"/>
      <c r="T181" s="333"/>
      <c r="U181" s="333"/>
      <c r="V181" s="333"/>
      <c r="W181" s="333"/>
      <c r="X181" s="333"/>
      <c r="Y181" s="333"/>
      <c r="Z181" s="333"/>
      <c r="AA181" s="333"/>
      <c r="AB181" s="534"/>
    </row>
    <row r="182" spans="1:28" ht="13.5" customHeight="1">
      <c r="A182" s="554" t="s">
        <v>5969</v>
      </c>
      <c r="B182" s="46">
        <v>184</v>
      </c>
      <c r="C182" s="221" t="s">
        <v>8031</v>
      </c>
      <c r="D182" s="69" t="s">
        <v>8422</v>
      </c>
      <c r="E182" s="221" t="s">
        <v>72</v>
      </c>
      <c r="F182" s="209"/>
      <c r="G182" s="209" t="s">
        <v>8423</v>
      </c>
      <c r="H182" s="221" t="s">
        <v>8367</v>
      </c>
      <c r="I182" s="221" t="s">
        <v>8030</v>
      </c>
      <c r="J182" s="209">
        <v>2016</v>
      </c>
      <c r="K182" s="209">
        <v>2017</v>
      </c>
      <c r="L182" s="209" t="s">
        <v>8423</v>
      </c>
      <c r="M182" s="333"/>
      <c r="N182" s="333"/>
      <c r="O182" s="333"/>
      <c r="P182" s="333"/>
      <c r="Q182" s="333"/>
      <c r="R182" s="333"/>
      <c r="S182" s="333"/>
      <c r="T182" s="333"/>
      <c r="U182" s="333"/>
      <c r="V182" s="333"/>
      <c r="W182" s="333"/>
      <c r="X182" s="333"/>
      <c r="Y182" s="333"/>
      <c r="Z182" s="333"/>
      <c r="AA182" s="333"/>
      <c r="AB182" s="534"/>
    </row>
    <row r="183" spans="1:28" ht="13.5" customHeight="1">
      <c r="A183" s="554" t="s">
        <v>5969</v>
      </c>
      <c r="B183" s="174">
        <v>185</v>
      </c>
      <c r="C183" s="221" t="s">
        <v>8031</v>
      </c>
      <c r="D183" s="69" t="s">
        <v>8424</v>
      </c>
      <c r="E183" s="221" t="s">
        <v>72</v>
      </c>
      <c r="F183" s="209"/>
      <c r="G183" s="209" t="s">
        <v>8425</v>
      </c>
      <c r="H183" s="221" t="s">
        <v>8367</v>
      </c>
      <c r="I183" s="221" t="s">
        <v>8030</v>
      </c>
      <c r="J183" s="209">
        <v>2016</v>
      </c>
      <c r="K183" s="209">
        <v>2017</v>
      </c>
      <c r="L183" s="209" t="s">
        <v>8425</v>
      </c>
      <c r="M183" s="333"/>
      <c r="N183" s="333"/>
      <c r="O183" s="333"/>
      <c r="P183" s="333"/>
      <c r="Q183" s="333"/>
      <c r="R183" s="333"/>
      <c r="S183" s="333"/>
      <c r="T183" s="333"/>
      <c r="U183" s="333"/>
      <c r="V183" s="333"/>
      <c r="W183" s="333"/>
      <c r="X183" s="333"/>
      <c r="Y183" s="333"/>
      <c r="Z183" s="333"/>
      <c r="AA183" s="333"/>
      <c r="AB183" s="534"/>
    </row>
    <row r="184" spans="1:28" ht="13.5" customHeight="1">
      <c r="A184" s="554" t="s">
        <v>5969</v>
      </c>
      <c r="B184" s="46">
        <v>186</v>
      </c>
      <c r="C184" s="221" t="s">
        <v>8031</v>
      </c>
      <c r="D184" s="69" t="s">
        <v>8426</v>
      </c>
      <c r="E184" s="221" t="s">
        <v>72</v>
      </c>
      <c r="F184" s="209"/>
      <c r="G184" s="209" t="s">
        <v>8421</v>
      </c>
      <c r="H184" s="221" t="s">
        <v>8367</v>
      </c>
      <c r="I184" s="221" t="s">
        <v>8030</v>
      </c>
      <c r="J184" s="209">
        <v>2016</v>
      </c>
      <c r="K184" s="209">
        <v>2017</v>
      </c>
      <c r="L184" s="209" t="s">
        <v>8421</v>
      </c>
      <c r="M184" s="333"/>
      <c r="N184" s="333"/>
      <c r="O184" s="333"/>
      <c r="P184" s="333"/>
      <c r="Q184" s="333"/>
      <c r="R184" s="333"/>
      <c r="S184" s="333"/>
      <c r="T184" s="333"/>
      <c r="U184" s="333"/>
      <c r="V184" s="333"/>
      <c r="W184" s="333"/>
      <c r="X184" s="333"/>
      <c r="Y184" s="333"/>
      <c r="Z184" s="333"/>
      <c r="AA184" s="333"/>
      <c r="AB184" s="534"/>
    </row>
    <row r="185" spans="1:28" ht="13.5" customHeight="1">
      <c r="A185" s="554" t="s">
        <v>5969</v>
      </c>
      <c r="B185" s="46">
        <v>187</v>
      </c>
      <c r="C185" s="221" t="s">
        <v>8031</v>
      </c>
      <c r="D185" s="69" t="s">
        <v>8427</v>
      </c>
      <c r="E185" s="221" t="s">
        <v>72</v>
      </c>
      <c r="F185" s="209"/>
      <c r="G185" s="209" t="s">
        <v>8428</v>
      </c>
      <c r="H185" s="221" t="s">
        <v>8367</v>
      </c>
      <c r="I185" s="221" t="s">
        <v>8030</v>
      </c>
      <c r="J185" s="209">
        <v>2016</v>
      </c>
      <c r="K185" s="209">
        <v>2017</v>
      </c>
      <c r="L185" s="209" t="s">
        <v>8428</v>
      </c>
      <c r="M185" s="333"/>
      <c r="N185" s="333"/>
      <c r="O185" s="333"/>
      <c r="P185" s="333"/>
      <c r="Q185" s="333"/>
      <c r="R185" s="333"/>
      <c r="S185" s="333"/>
      <c r="T185" s="333"/>
      <c r="U185" s="333"/>
      <c r="V185" s="333"/>
      <c r="W185" s="333"/>
      <c r="X185" s="333"/>
      <c r="Y185" s="333"/>
      <c r="Z185" s="333"/>
      <c r="AA185" s="333"/>
      <c r="AB185" s="534"/>
    </row>
    <row r="186" spans="1:28" ht="13.5" customHeight="1">
      <c r="A186" s="554" t="s">
        <v>5969</v>
      </c>
      <c r="B186" s="46">
        <v>188</v>
      </c>
      <c r="C186" s="221" t="s">
        <v>8031</v>
      </c>
      <c r="D186" s="69" t="s">
        <v>8429</v>
      </c>
      <c r="E186" s="221" t="s">
        <v>72</v>
      </c>
      <c r="F186" s="209"/>
      <c r="G186" s="209" t="s">
        <v>8430</v>
      </c>
      <c r="H186" s="221" t="s">
        <v>8367</v>
      </c>
      <c r="I186" s="221" t="s">
        <v>8030</v>
      </c>
      <c r="J186" s="209">
        <v>2016</v>
      </c>
      <c r="K186" s="209">
        <v>2017</v>
      </c>
      <c r="L186" s="209" t="s">
        <v>8430</v>
      </c>
      <c r="M186" s="333"/>
      <c r="N186" s="333"/>
      <c r="O186" s="333"/>
      <c r="P186" s="333"/>
      <c r="Q186" s="333"/>
      <c r="R186" s="333"/>
      <c r="S186" s="333"/>
      <c r="T186" s="333"/>
      <c r="U186" s="333"/>
      <c r="V186" s="333"/>
      <c r="W186" s="333"/>
      <c r="X186" s="333"/>
      <c r="Y186" s="333"/>
      <c r="Z186" s="333"/>
      <c r="AA186" s="333"/>
      <c r="AB186" s="534"/>
    </row>
    <row r="187" spans="1:28" ht="13.5" hidden="1" customHeight="1">
      <c r="A187" s="554" t="s">
        <v>5969</v>
      </c>
      <c r="B187" s="174">
        <v>189</v>
      </c>
      <c r="C187" s="221" t="s">
        <v>8035</v>
      </c>
      <c r="D187" s="69" t="s">
        <v>8431</v>
      </c>
      <c r="E187" s="221" t="s">
        <v>72</v>
      </c>
      <c r="F187" s="209"/>
      <c r="G187" s="209" t="s">
        <v>8432</v>
      </c>
      <c r="H187" s="209" t="s">
        <v>8363</v>
      </c>
      <c r="I187" s="221" t="s">
        <v>8030</v>
      </c>
      <c r="J187" s="209">
        <v>2015</v>
      </c>
      <c r="K187" s="209">
        <v>2016</v>
      </c>
      <c r="L187" s="209" t="s">
        <v>8432</v>
      </c>
      <c r="M187" s="333"/>
      <c r="N187" s="333"/>
      <c r="O187" s="333"/>
      <c r="P187" s="333"/>
      <c r="Q187" s="333"/>
      <c r="R187" s="333"/>
      <c r="S187" s="333"/>
      <c r="T187" s="333"/>
      <c r="U187" s="333"/>
      <c r="V187" s="333"/>
      <c r="W187" s="333"/>
      <c r="X187" s="333"/>
      <c r="Y187" s="333"/>
      <c r="Z187" s="333"/>
      <c r="AA187" s="333"/>
      <c r="AB187" s="534"/>
    </row>
    <row r="188" spans="1:28" ht="13.5" hidden="1" customHeight="1">
      <c r="A188" s="554" t="s">
        <v>5969</v>
      </c>
      <c r="B188" s="174">
        <v>190</v>
      </c>
      <c r="C188" s="221" t="s">
        <v>8035</v>
      </c>
      <c r="D188" s="69" t="s">
        <v>8433</v>
      </c>
      <c r="E188" s="221" t="s">
        <v>72</v>
      </c>
      <c r="F188" s="209"/>
      <c r="G188" s="209" t="s">
        <v>8434</v>
      </c>
      <c r="H188" s="209" t="s">
        <v>8363</v>
      </c>
      <c r="I188" s="221" t="s">
        <v>8030</v>
      </c>
      <c r="J188" s="209">
        <v>2015</v>
      </c>
      <c r="K188" s="209">
        <v>2016</v>
      </c>
      <c r="L188" s="209" t="s">
        <v>8434</v>
      </c>
      <c r="M188" s="333"/>
      <c r="N188" s="333"/>
      <c r="O188" s="333"/>
      <c r="P188" s="333"/>
      <c r="Q188" s="333"/>
      <c r="R188" s="333"/>
      <c r="S188" s="333"/>
      <c r="T188" s="333"/>
      <c r="U188" s="333"/>
      <c r="V188" s="333"/>
      <c r="W188" s="333"/>
      <c r="X188" s="333"/>
      <c r="Y188" s="333"/>
      <c r="Z188" s="333"/>
      <c r="AA188" s="333"/>
      <c r="AB188" s="534"/>
    </row>
    <row r="189" spans="1:28" ht="13.5" hidden="1" customHeight="1">
      <c r="A189" s="554" t="s">
        <v>5969</v>
      </c>
      <c r="B189" s="46">
        <v>191</v>
      </c>
      <c r="C189" s="221" t="s">
        <v>8035</v>
      </c>
      <c r="D189" s="69" t="s">
        <v>8435</v>
      </c>
      <c r="E189" s="221" t="s">
        <v>72</v>
      </c>
      <c r="F189" s="209"/>
      <c r="G189" s="209" t="s">
        <v>8436</v>
      </c>
      <c r="H189" s="209" t="s">
        <v>8363</v>
      </c>
      <c r="I189" s="221" t="s">
        <v>8030</v>
      </c>
      <c r="J189" s="209">
        <v>2015</v>
      </c>
      <c r="K189" s="209">
        <v>2016</v>
      </c>
      <c r="L189" s="209" t="s">
        <v>8436</v>
      </c>
      <c r="M189" s="333"/>
      <c r="N189" s="333"/>
      <c r="O189" s="333"/>
      <c r="P189" s="333"/>
      <c r="Q189" s="333"/>
      <c r="R189" s="333"/>
      <c r="S189" s="333"/>
      <c r="T189" s="333"/>
      <c r="U189" s="333"/>
      <c r="V189" s="333"/>
      <c r="W189" s="333"/>
      <c r="X189" s="333"/>
      <c r="Y189" s="333"/>
      <c r="Z189" s="333"/>
      <c r="AA189" s="333"/>
      <c r="AB189" s="534"/>
    </row>
    <row r="190" spans="1:28" ht="13.5" hidden="1" customHeight="1">
      <c r="A190" s="554" t="s">
        <v>5969</v>
      </c>
      <c r="B190" s="46">
        <v>192</v>
      </c>
      <c r="C190" s="221" t="s">
        <v>8026</v>
      </c>
      <c r="D190" s="69" t="s">
        <v>8437</v>
      </c>
      <c r="E190" s="221" t="s">
        <v>72</v>
      </c>
      <c r="F190" s="209"/>
      <c r="G190" s="209" t="s">
        <v>8438</v>
      </c>
      <c r="H190" s="209" t="s">
        <v>8439</v>
      </c>
      <c r="I190" s="221" t="s">
        <v>8030</v>
      </c>
      <c r="J190" s="209">
        <v>2015</v>
      </c>
      <c r="K190" s="209">
        <v>2016</v>
      </c>
      <c r="L190" s="209" t="s">
        <v>8438</v>
      </c>
      <c r="M190" s="333"/>
      <c r="N190" s="333"/>
      <c r="O190" s="333"/>
      <c r="P190" s="333"/>
      <c r="Q190" s="333"/>
      <c r="R190" s="333"/>
      <c r="S190" s="333"/>
      <c r="T190" s="333"/>
      <c r="U190" s="333"/>
      <c r="V190" s="333"/>
      <c r="W190" s="333"/>
      <c r="X190" s="333"/>
      <c r="Y190" s="333"/>
      <c r="Z190" s="333"/>
      <c r="AA190" s="333"/>
      <c r="AB190" s="534"/>
    </row>
    <row r="191" spans="1:28" ht="13.5" hidden="1" customHeight="1">
      <c r="A191" s="554" t="s">
        <v>5969</v>
      </c>
      <c r="B191" s="46">
        <v>193</v>
      </c>
      <c r="C191" s="221" t="s">
        <v>8026</v>
      </c>
      <c r="D191" s="69" t="s">
        <v>8440</v>
      </c>
      <c r="E191" s="221" t="s">
        <v>72</v>
      </c>
      <c r="F191" s="209"/>
      <c r="G191" s="209" t="s">
        <v>8441</v>
      </c>
      <c r="H191" s="209" t="s">
        <v>8439</v>
      </c>
      <c r="I191" s="221" t="s">
        <v>8030</v>
      </c>
      <c r="J191" s="209">
        <v>2015</v>
      </c>
      <c r="K191" s="209">
        <v>2016</v>
      </c>
      <c r="L191" s="209" t="s">
        <v>8441</v>
      </c>
      <c r="M191" s="333"/>
      <c r="N191" s="333"/>
      <c r="O191" s="333"/>
      <c r="P191" s="333"/>
      <c r="Q191" s="333"/>
      <c r="R191" s="333"/>
      <c r="S191" s="333"/>
      <c r="T191" s="333"/>
      <c r="U191" s="333"/>
      <c r="V191" s="333"/>
      <c r="W191" s="333"/>
      <c r="X191" s="333"/>
      <c r="Y191" s="333"/>
      <c r="Z191" s="333"/>
      <c r="AA191" s="333"/>
      <c r="AB191" s="534"/>
    </row>
    <row r="192" spans="1:28" ht="13.5" hidden="1" customHeight="1">
      <c r="A192" s="554" t="s">
        <v>5969</v>
      </c>
      <c r="B192" s="174">
        <v>194</v>
      </c>
      <c r="C192" s="221" t="s">
        <v>8026</v>
      </c>
      <c r="D192" s="69" t="s">
        <v>8442</v>
      </c>
      <c r="E192" s="221" t="s">
        <v>72</v>
      </c>
      <c r="F192" s="209"/>
      <c r="G192" s="209" t="s">
        <v>8443</v>
      </c>
      <c r="H192" s="209" t="s">
        <v>8439</v>
      </c>
      <c r="I192" s="221" t="s">
        <v>8030</v>
      </c>
      <c r="J192" s="209">
        <v>2015</v>
      </c>
      <c r="K192" s="209">
        <v>2016</v>
      </c>
      <c r="L192" s="209" t="s">
        <v>8443</v>
      </c>
      <c r="M192" s="333"/>
      <c r="N192" s="333"/>
      <c r="O192" s="333"/>
      <c r="P192" s="333"/>
      <c r="Q192" s="333"/>
      <c r="R192" s="333"/>
      <c r="S192" s="333"/>
      <c r="T192" s="333"/>
      <c r="U192" s="333"/>
      <c r="V192" s="333"/>
      <c r="W192" s="333"/>
      <c r="X192" s="333"/>
      <c r="Y192" s="333"/>
      <c r="Z192" s="333"/>
      <c r="AA192" s="333"/>
      <c r="AB192" s="534"/>
    </row>
    <row r="193" spans="1:28" ht="13.5" hidden="1" customHeight="1">
      <c r="A193" s="554" t="s">
        <v>5969</v>
      </c>
      <c r="B193" s="46">
        <v>195</v>
      </c>
      <c r="C193" s="221" t="s">
        <v>8035</v>
      </c>
      <c r="D193" s="69" t="s">
        <v>8444</v>
      </c>
      <c r="E193" s="221" t="s">
        <v>72</v>
      </c>
      <c r="F193" s="209"/>
      <c r="G193" s="209" t="s">
        <v>8445</v>
      </c>
      <c r="H193" s="209" t="s">
        <v>8363</v>
      </c>
      <c r="I193" s="221" t="s">
        <v>8030</v>
      </c>
      <c r="J193" s="209">
        <v>2014</v>
      </c>
      <c r="K193" s="209">
        <v>2015</v>
      </c>
      <c r="L193" s="209" t="s">
        <v>8445</v>
      </c>
      <c r="M193" s="333"/>
      <c r="N193" s="333"/>
      <c r="O193" s="333"/>
      <c r="P193" s="333"/>
      <c r="Q193" s="333"/>
      <c r="R193" s="333"/>
      <c r="S193" s="333"/>
      <c r="T193" s="333"/>
      <c r="U193" s="333"/>
      <c r="V193" s="333"/>
      <c r="W193" s="333"/>
      <c r="X193" s="333"/>
      <c r="Y193" s="333"/>
      <c r="Z193" s="333"/>
      <c r="AA193" s="333"/>
      <c r="AB193" s="534"/>
    </row>
    <row r="194" spans="1:28" ht="13.5" hidden="1" customHeight="1">
      <c r="A194" s="554" t="s">
        <v>5969</v>
      </c>
      <c r="B194" s="46">
        <v>196</v>
      </c>
      <c r="C194" s="221" t="s">
        <v>8035</v>
      </c>
      <c r="D194" s="69" t="s">
        <v>8446</v>
      </c>
      <c r="E194" s="221" t="s">
        <v>72</v>
      </c>
      <c r="F194" s="209"/>
      <c r="G194" s="209" t="s">
        <v>8447</v>
      </c>
      <c r="H194" s="209" t="s">
        <v>8363</v>
      </c>
      <c r="I194" s="221" t="s">
        <v>8030</v>
      </c>
      <c r="J194" s="209">
        <v>2014</v>
      </c>
      <c r="K194" s="209">
        <v>2015</v>
      </c>
      <c r="L194" s="209" t="s">
        <v>8447</v>
      </c>
      <c r="M194" s="333"/>
      <c r="N194" s="333"/>
      <c r="O194" s="333"/>
      <c r="P194" s="333"/>
      <c r="Q194" s="333"/>
      <c r="R194" s="333"/>
      <c r="S194" s="333"/>
      <c r="T194" s="333"/>
      <c r="U194" s="333"/>
      <c r="V194" s="333"/>
      <c r="W194" s="333"/>
      <c r="X194" s="333"/>
      <c r="Y194" s="333"/>
      <c r="Z194" s="333"/>
      <c r="AA194" s="333"/>
      <c r="AB194" s="534"/>
    </row>
    <row r="195" spans="1:28" ht="13.5" hidden="1" customHeight="1">
      <c r="A195" s="554" t="s">
        <v>5969</v>
      </c>
      <c r="B195" s="46">
        <v>197</v>
      </c>
      <c r="C195" s="221" t="s">
        <v>8026</v>
      </c>
      <c r="D195" s="69" t="s">
        <v>8448</v>
      </c>
      <c r="E195" s="221" t="s">
        <v>72</v>
      </c>
      <c r="F195" s="209"/>
      <c r="G195" s="209" t="s">
        <v>8449</v>
      </c>
      <c r="H195" s="209" t="s">
        <v>8439</v>
      </c>
      <c r="I195" s="221" t="s">
        <v>8030</v>
      </c>
      <c r="J195" s="209">
        <v>2014</v>
      </c>
      <c r="K195" s="209">
        <v>2015</v>
      </c>
      <c r="L195" s="209" t="s">
        <v>8449</v>
      </c>
      <c r="M195" s="333"/>
      <c r="N195" s="333"/>
      <c r="O195" s="333"/>
      <c r="P195" s="333"/>
      <c r="Q195" s="333"/>
      <c r="R195" s="333"/>
      <c r="S195" s="333"/>
      <c r="T195" s="333"/>
      <c r="U195" s="333"/>
      <c r="V195" s="333"/>
      <c r="W195" s="333"/>
      <c r="X195" s="333"/>
      <c r="Y195" s="333"/>
      <c r="Z195" s="333"/>
      <c r="AA195" s="333"/>
      <c r="AB195" s="534"/>
    </row>
    <row r="196" spans="1:28" ht="13.5" customHeight="1">
      <c r="A196" s="554" t="s">
        <v>5969</v>
      </c>
      <c r="B196" s="174">
        <v>198</v>
      </c>
      <c r="C196" s="221" t="s">
        <v>8031</v>
      </c>
      <c r="D196" s="69" t="s">
        <v>8450</v>
      </c>
      <c r="E196" s="221" t="s">
        <v>72</v>
      </c>
      <c r="F196" s="209"/>
      <c r="G196" s="209" t="s">
        <v>8451</v>
      </c>
      <c r="H196" s="221" t="s">
        <v>8367</v>
      </c>
      <c r="I196" s="221" t="s">
        <v>8030</v>
      </c>
      <c r="J196" s="209">
        <v>2014</v>
      </c>
      <c r="K196" s="209">
        <v>2015</v>
      </c>
      <c r="L196" s="209" t="s">
        <v>8451</v>
      </c>
      <c r="M196" s="333"/>
      <c r="N196" s="333"/>
      <c r="O196" s="333"/>
      <c r="P196" s="333"/>
      <c r="Q196" s="333"/>
      <c r="R196" s="333"/>
      <c r="S196" s="333"/>
      <c r="T196" s="333"/>
      <c r="U196" s="333"/>
      <c r="V196" s="333"/>
      <c r="W196" s="333"/>
      <c r="X196" s="333"/>
      <c r="Y196" s="333"/>
      <c r="Z196" s="333"/>
      <c r="AA196" s="333"/>
      <c r="AB196" s="534"/>
    </row>
    <row r="197" spans="1:28" ht="13.5" customHeight="1">
      <c r="A197" s="554" t="s">
        <v>5969</v>
      </c>
      <c r="B197" s="174">
        <v>199</v>
      </c>
      <c r="C197" s="221" t="s">
        <v>8031</v>
      </c>
      <c r="D197" s="69" t="s">
        <v>8452</v>
      </c>
      <c r="E197" s="221" t="s">
        <v>72</v>
      </c>
      <c r="F197" s="209"/>
      <c r="G197" s="209" t="s">
        <v>8453</v>
      </c>
      <c r="H197" s="221" t="s">
        <v>8367</v>
      </c>
      <c r="I197" s="221" t="s">
        <v>8030</v>
      </c>
      <c r="J197" s="209">
        <v>2014</v>
      </c>
      <c r="K197" s="209">
        <v>2015</v>
      </c>
      <c r="L197" s="209" t="s">
        <v>8453</v>
      </c>
      <c r="M197" s="333"/>
      <c r="N197" s="333"/>
      <c r="O197" s="333"/>
      <c r="P197" s="333"/>
      <c r="Q197" s="333"/>
      <c r="R197" s="333"/>
      <c r="S197" s="333"/>
      <c r="T197" s="333"/>
      <c r="U197" s="333"/>
      <c r="V197" s="333"/>
      <c r="W197" s="333"/>
      <c r="X197" s="333"/>
      <c r="Y197" s="333"/>
      <c r="Z197" s="333"/>
      <c r="AA197" s="333"/>
      <c r="AB197" s="534"/>
    </row>
    <row r="198" spans="1:28" ht="13.5" customHeight="1">
      <c r="A198" s="554" t="s">
        <v>5969</v>
      </c>
      <c r="B198" s="46">
        <v>200</v>
      </c>
      <c r="C198" s="221" t="s">
        <v>8031</v>
      </c>
      <c r="D198" s="69" t="s">
        <v>8454</v>
      </c>
      <c r="E198" s="221" t="s">
        <v>72</v>
      </c>
      <c r="F198" s="209"/>
      <c r="G198" s="209" t="s">
        <v>8455</v>
      </c>
      <c r="H198" s="221" t="s">
        <v>8367</v>
      </c>
      <c r="I198" s="221" t="s">
        <v>8030</v>
      </c>
      <c r="J198" s="209">
        <v>2014</v>
      </c>
      <c r="K198" s="209">
        <v>2015</v>
      </c>
      <c r="L198" s="209" t="s">
        <v>8455</v>
      </c>
      <c r="M198" s="333"/>
      <c r="N198" s="333"/>
      <c r="O198" s="333"/>
      <c r="P198" s="333"/>
      <c r="Q198" s="333"/>
      <c r="R198" s="333"/>
      <c r="S198" s="333"/>
      <c r="T198" s="333"/>
      <c r="U198" s="333"/>
      <c r="V198" s="333"/>
      <c r="W198" s="333"/>
      <c r="X198" s="333"/>
      <c r="Y198" s="333"/>
      <c r="Z198" s="333"/>
      <c r="AA198" s="333"/>
      <c r="AB198" s="534"/>
    </row>
    <row r="199" spans="1:28" ht="13.5" customHeight="1">
      <c r="A199" s="554" t="s">
        <v>5969</v>
      </c>
      <c r="B199" s="46">
        <v>201</v>
      </c>
      <c r="C199" s="221" t="s">
        <v>8031</v>
      </c>
      <c r="D199" s="69" t="s">
        <v>8456</v>
      </c>
      <c r="E199" s="221" t="s">
        <v>72</v>
      </c>
      <c r="F199" s="209"/>
      <c r="G199" s="209" t="s">
        <v>8457</v>
      </c>
      <c r="H199" s="221" t="s">
        <v>8367</v>
      </c>
      <c r="I199" s="221" t="s">
        <v>8030</v>
      </c>
      <c r="J199" s="209">
        <v>2014</v>
      </c>
      <c r="K199" s="209">
        <v>2015</v>
      </c>
      <c r="L199" s="209" t="s">
        <v>8457</v>
      </c>
      <c r="M199" s="333"/>
      <c r="N199" s="333"/>
      <c r="O199" s="333"/>
      <c r="P199" s="333"/>
      <c r="Q199" s="333"/>
      <c r="R199" s="333"/>
      <c r="S199" s="333"/>
      <c r="T199" s="333"/>
      <c r="U199" s="333"/>
      <c r="V199" s="333"/>
      <c r="W199" s="333"/>
      <c r="X199" s="333"/>
      <c r="Y199" s="333"/>
      <c r="Z199" s="333"/>
      <c r="AA199" s="333"/>
      <c r="AB199" s="534"/>
    </row>
    <row r="200" spans="1:28" ht="13.5" hidden="1" customHeight="1">
      <c r="A200" s="554" t="s">
        <v>5969</v>
      </c>
      <c r="B200" s="46">
        <v>202</v>
      </c>
      <c r="C200" s="221" t="s">
        <v>8014</v>
      </c>
      <c r="D200" s="69" t="s">
        <v>8458</v>
      </c>
      <c r="E200" s="221" t="s">
        <v>72</v>
      </c>
      <c r="F200" s="221" t="s">
        <v>35</v>
      </c>
      <c r="G200" s="209" t="s">
        <v>8459</v>
      </c>
      <c r="H200" s="209" t="s">
        <v>8460</v>
      </c>
      <c r="I200" s="221" t="s">
        <v>8030</v>
      </c>
      <c r="J200" s="209">
        <v>2014</v>
      </c>
      <c r="K200" s="209">
        <v>2018</v>
      </c>
      <c r="L200" s="209" t="s">
        <v>8459</v>
      </c>
      <c r="M200" s="333"/>
      <c r="N200" s="333"/>
      <c r="O200" s="333"/>
      <c r="P200" s="333"/>
      <c r="Q200" s="333"/>
      <c r="R200" s="333"/>
      <c r="S200" s="333"/>
      <c r="T200" s="333"/>
      <c r="U200" s="333"/>
      <c r="V200" s="333"/>
      <c r="W200" s="333"/>
      <c r="X200" s="333"/>
      <c r="Y200" s="333"/>
      <c r="Z200" s="333"/>
      <c r="AA200" s="333"/>
      <c r="AB200" s="534"/>
    </row>
    <row r="201" spans="1:28" ht="13.5" hidden="1" customHeight="1">
      <c r="A201" s="554" t="s">
        <v>5969</v>
      </c>
      <c r="B201" s="174">
        <v>203</v>
      </c>
      <c r="C201" s="221" t="s">
        <v>8035</v>
      </c>
      <c r="D201" s="69" t="s">
        <v>8461</v>
      </c>
      <c r="E201" s="221" t="s">
        <v>72</v>
      </c>
      <c r="F201" s="209"/>
      <c r="G201" s="209" t="s">
        <v>8462</v>
      </c>
      <c r="H201" s="209" t="s">
        <v>8363</v>
      </c>
      <c r="I201" s="221" t="s">
        <v>8030</v>
      </c>
      <c r="J201" s="209">
        <v>2013</v>
      </c>
      <c r="K201" s="209">
        <v>2014</v>
      </c>
      <c r="L201" s="209" t="s">
        <v>8462</v>
      </c>
      <c r="M201" s="333"/>
      <c r="N201" s="333"/>
      <c r="O201" s="333"/>
      <c r="P201" s="333"/>
      <c r="Q201" s="333"/>
      <c r="R201" s="333"/>
      <c r="S201" s="333"/>
      <c r="T201" s="333"/>
      <c r="U201" s="333"/>
      <c r="V201" s="333"/>
      <c r="W201" s="333"/>
      <c r="X201" s="333"/>
      <c r="Y201" s="333"/>
      <c r="Z201" s="333"/>
      <c r="AA201" s="333"/>
      <c r="AB201" s="534"/>
    </row>
    <row r="202" spans="1:28" ht="13.5" hidden="1" customHeight="1">
      <c r="A202" s="554" t="s">
        <v>5969</v>
      </c>
      <c r="B202" s="46">
        <v>204</v>
      </c>
      <c r="C202" s="221" t="s">
        <v>8035</v>
      </c>
      <c r="D202" s="69" t="s">
        <v>8402</v>
      </c>
      <c r="E202" s="221" t="s">
        <v>72</v>
      </c>
      <c r="F202" s="209"/>
      <c r="G202" s="209" t="s">
        <v>8463</v>
      </c>
      <c r="H202" s="209" t="s">
        <v>8363</v>
      </c>
      <c r="I202" s="221" t="s">
        <v>8030</v>
      </c>
      <c r="J202" s="209">
        <v>2013</v>
      </c>
      <c r="K202" s="209">
        <v>2014</v>
      </c>
      <c r="L202" s="209" t="s">
        <v>8463</v>
      </c>
      <c r="M202" s="333"/>
      <c r="N202" s="333"/>
      <c r="O202" s="333"/>
      <c r="P202" s="333"/>
      <c r="Q202" s="333"/>
      <c r="R202" s="333"/>
      <c r="S202" s="333"/>
      <c r="T202" s="333"/>
      <c r="U202" s="333"/>
      <c r="V202" s="333"/>
      <c r="W202" s="333"/>
      <c r="X202" s="333"/>
      <c r="Y202" s="333"/>
      <c r="Z202" s="333"/>
      <c r="AA202" s="333"/>
      <c r="AB202" s="534"/>
    </row>
    <row r="203" spans="1:28" ht="13.5" hidden="1" customHeight="1">
      <c r="A203" s="554" t="s">
        <v>5969</v>
      </c>
      <c r="B203" s="46">
        <v>205</v>
      </c>
      <c r="C203" s="221" t="s">
        <v>8035</v>
      </c>
      <c r="D203" s="69" t="s">
        <v>8464</v>
      </c>
      <c r="E203" s="221" t="s">
        <v>72</v>
      </c>
      <c r="F203" s="209"/>
      <c r="G203" s="209" t="s">
        <v>8465</v>
      </c>
      <c r="H203" s="209" t="s">
        <v>8363</v>
      </c>
      <c r="I203" s="221" t="s">
        <v>8030</v>
      </c>
      <c r="J203" s="209">
        <v>2013</v>
      </c>
      <c r="K203" s="209">
        <v>2014</v>
      </c>
      <c r="L203" s="209" t="s">
        <v>8465</v>
      </c>
      <c r="M203" s="333"/>
      <c r="N203" s="333"/>
      <c r="O203" s="333"/>
      <c r="P203" s="333"/>
      <c r="Q203" s="333"/>
      <c r="R203" s="333"/>
      <c r="S203" s="333"/>
      <c r="T203" s="333"/>
      <c r="U203" s="333"/>
      <c r="V203" s="333"/>
      <c r="W203" s="333"/>
      <c r="X203" s="333"/>
      <c r="Y203" s="333"/>
      <c r="Z203" s="333"/>
      <c r="AA203" s="333"/>
      <c r="AB203" s="534"/>
    </row>
    <row r="204" spans="1:28" ht="13.5" hidden="1" customHeight="1">
      <c r="A204" s="554" t="s">
        <v>5969</v>
      </c>
      <c r="B204" s="46">
        <v>206</v>
      </c>
      <c r="C204" s="221" t="s">
        <v>8035</v>
      </c>
      <c r="D204" s="69" t="s">
        <v>8466</v>
      </c>
      <c r="E204" s="221" t="s">
        <v>72</v>
      </c>
      <c r="F204" s="209"/>
      <c r="G204" s="209" t="s">
        <v>8467</v>
      </c>
      <c r="H204" s="209" t="s">
        <v>8363</v>
      </c>
      <c r="I204" s="221" t="s">
        <v>8030</v>
      </c>
      <c r="J204" s="209">
        <v>2013</v>
      </c>
      <c r="K204" s="209">
        <v>2014</v>
      </c>
      <c r="L204" s="209" t="s">
        <v>8467</v>
      </c>
      <c r="M204" s="333"/>
      <c r="N204" s="333"/>
      <c r="O204" s="333"/>
      <c r="P204" s="333"/>
      <c r="Q204" s="333"/>
      <c r="R204" s="333"/>
      <c r="S204" s="333"/>
      <c r="T204" s="333"/>
      <c r="U204" s="333"/>
      <c r="V204" s="333"/>
      <c r="W204" s="333"/>
      <c r="X204" s="333"/>
      <c r="Y204" s="333"/>
      <c r="Z204" s="333"/>
      <c r="AA204" s="333"/>
      <c r="AB204" s="534"/>
    </row>
    <row r="205" spans="1:28" ht="13.5" hidden="1" customHeight="1">
      <c r="A205" s="554" t="s">
        <v>5969</v>
      </c>
      <c r="B205" s="174">
        <v>207</v>
      </c>
      <c r="C205" s="221" t="s">
        <v>8035</v>
      </c>
      <c r="D205" s="69" t="s">
        <v>8468</v>
      </c>
      <c r="E205" s="221" t="s">
        <v>72</v>
      </c>
      <c r="F205" s="209"/>
      <c r="G205" s="209" t="s">
        <v>8469</v>
      </c>
      <c r="H205" s="209" t="s">
        <v>8363</v>
      </c>
      <c r="I205" s="221" t="s">
        <v>8030</v>
      </c>
      <c r="J205" s="209">
        <v>2013</v>
      </c>
      <c r="K205" s="209">
        <v>2014</v>
      </c>
      <c r="L205" s="209" t="s">
        <v>8469</v>
      </c>
      <c r="M205" s="333"/>
      <c r="N205" s="333"/>
      <c r="O205" s="333"/>
      <c r="P205" s="333"/>
      <c r="Q205" s="333"/>
      <c r="R205" s="333"/>
      <c r="S205" s="333"/>
      <c r="T205" s="333"/>
      <c r="U205" s="333"/>
      <c r="V205" s="333"/>
      <c r="W205" s="333"/>
      <c r="X205" s="333"/>
      <c r="Y205" s="333"/>
      <c r="Z205" s="333"/>
      <c r="AA205" s="333"/>
      <c r="AB205" s="534"/>
    </row>
    <row r="206" spans="1:28" ht="13.5" hidden="1" customHeight="1">
      <c r="A206" s="554" t="s">
        <v>5969</v>
      </c>
      <c r="B206" s="174">
        <v>208</v>
      </c>
      <c r="C206" s="221" t="s">
        <v>8035</v>
      </c>
      <c r="D206" s="69" t="s">
        <v>8470</v>
      </c>
      <c r="E206" s="221" t="s">
        <v>72</v>
      </c>
      <c r="F206" s="209"/>
      <c r="G206" s="209" t="s">
        <v>8471</v>
      </c>
      <c r="H206" s="209" t="s">
        <v>8363</v>
      </c>
      <c r="I206" s="221" t="s">
        <v>8030</v>
      </c>
      <c r="J206" s="209">
        <v>2013</v>
      </c>
      <c r="K206" s="209">
        <v>2014</v>
      </c>
      <c r="L206" s="209" t="s">
        <v>8471</v>
      </c>
      <c r="M206" s="333"/>
      <c r="N206" s="333"/>
      <c r="O206" s="333"/>
      <c r="P206" s="333"/>
      <c r="Q206" s="333"/>
      <c r="R206" s="333"/>
      <c r="S206" s="333"/>
      <c r="T206" s="333"/>
      <c r="U206" s="333"/>
      <c r="V206" s="333"/>
      <c r="W206" s="333"/>
      <c r="X206" s="333"/>
      <c r="Y206" s="333"/>
      <c r="Z206" s="333"/>
      <c r="AA206" s="333"/>
      <c r="AB206" s="534"/>
    </row>
    <row r="207" spans="1:28" ht="13.5" hidden="1" customHeight="1">
      <c r="A207" s="554" t="s">
        <v>5969</v>
      </c>
      <c r="B207" s="46">
        <v>209</v>
      </c>
      <c r="C207" s="221" t="s">
        <v>8035</v>
      </c>
      <c r="D207" s="69" t="s">
        <v>8472</v>
      </c>
      <c r="E207" s="221" t="s">
        <v>72</v>
      </c>
      <c r="F207" s="209"/>
      <c r="G207" s="209" t="s">
        <v>8473</v>
      </c>
      <c r="H207" s="209" t="s">
        <v>8363</v>
      </c>
      <c r="I207" s="221" t="s">
        <v>8030</v>
      </c>
      <c r="J207" s="209">
        <v>2013</v>
      </c>
      <c r="K207" s="209">
        <v>2014</v>
      </c>
      <c r="L207" s="209" t="s">
        <v>8473</v>
      </c>
      <c r="M207" s="333"/>
      <c r="N207" s="333"/>
      <c r="O207" s="333"/>
      <c r="P207" s="333"/>
      <c r="Q207" s="333"/>
      <c r="R207" s="333"/>
      <c r="S207" s="333"/>
      <c r="T207" s="333"/>
      <c r="U207" s="333"/>
      <c r="V207" s="333"/>
      <c r="W207" s="333"/>
      <c r="X207" s="333"/>
      <c r="Y207" s="333"/>
      <c r="Z207" s="333"/>
      <c r="AA207" s="333"/>
      <c r="AB207" s="534"/>
    </row>
    <row r="208" spans="1:28" ht="13.5" hidden="1" customHeight="1">
      <c r="A208" s="554" t="s">
        <v>5969</v>
      </c>
      <c r="B208" s="46">
        <v>210</v>
      </c>
      <c r="C208" s="221" t="s">
        <v>8035</v>
      </c>
      <c r="D208" s="69" t="s">
        <v>8474</v>
      </c>
      <c r="E208" s="221" t="s">
        <v>72</v>
      </c>
      <c r="F208" s="209"/>
      <c r="G208" s="209" t="s">
        <v>8475</v>
      </c>
      <c r="H208" s="209" t="s">
        <v>8363</v>
      </c>
      <c r="I208" s="221" t="s">
        <v>8030</v>
      </c>
      <c r="J208" s="209">
        <v>2013</v>
      </c>
      <c r="K208" s="209">
        <v>2014</v>
      </c>
      <c r="L208" s="209" t="s">
        <v>8475</v>
      </c>
      <c r="M208" s="333"/>
      <c r="N208" s="333"/>
      <c r="O208" s="333"/>
      <c r="P208" s="333"/>
      <c r="Q208" s="333"/>
      <c r="R208" s="333"/>
      <c r="S208" s="333"/>
      <c r="T208" s="333"/>
      <c r="U208" s="333"/>
      <c r="V208" s="333"/>
      <c r="W208" s="333"/>
      <c r="X208" s="333"/>
      <c r="Y208" s="333"/>
      <c r="Z208" s="333"/>
      <c r="AA208" s="333"/>
      <c r="AB208" s="534"/>
    </row>
    <row r="209" spans="1:28" ht="13.5" hidden="1" customHeight="1">
      <c r="A209" s="554" t="s">
        <v>5969</v>
      </c>
      <c r="B209" s="46">
        <v>211</v>
      </c>
      <c r="C209" s="221" t="s">
        <v>8035</v>
      </c>
      <c r="D209" s="69" t="s">
        <v>8476</v>
      </c>
      <c r="E209" s="221" t="s">
        <v>72</v>
      </c>
      <c r="F209" s="209"/>
      <c r="G209" s="209" t="s">
        <v>8477</v>
      </c>
      <c r="H209" s="209" t="s">
        <v>8363</v>
      </c>
      <c r="I209" s="221" t="s">
        <v>8030</v>
      </c>
      <c r="J209" s="209">
        <v>2013</v>
      </c>
      <c r="K209" s="209">
        <v>2014</v>
      </c>
      <c r="L209" s="209" t="s">
        <v>8477</v>
      </c>
      <c r="M209" s="333"/>
      <c r="N209" s="333"/>
      <c r="O209" s="333"/>
      <c r="P209" s="333"/>
      <c r="Q209" s="333"/>
      <c r="R209" s="333"/>
      <c r="S209" s="333"/>
      <c r="T209" s="333"/>
      <c r="U209" s="333"/>
      <c r="V209" s="333"/>
      <c r="W209" s="333"/>
      <c r="X209" s="333"/>
      <c r="Y209" s="333"/>
      <c r="Z209" s="333"/>
      <c r="AA209" s="333"/>
      <c r="AB209" s="534"/>
    </row>
    <row r="210" spans="1:28" ht="13.5" hidden="1" customHeight="1">
      <c r="A210" s="554" t="s">
        <v>5969</v>
      </c>
      <c r="B210" s="174">
        <v>212</v>
      </c>
      <c r="C210" s="221" t="s">
        <v>8035</v>
      </c>
      <c r="D210" s="69" t="s">
        <v>8478</v>
      </c>
      <c r="E210" s="221" t="s">
        <v>72</v>
      </c>
      <c r="F210" s="209"/>
      <c r="G210" s="209" t="s">
        <v>8479</v>
      </c>
      <c r="H210" s="209" t="s">
        <v>8363</v>
      </c>
      <c r="I210" s="221" t="s">
        <v>8030</v>
      </c>
      <c r="J210" s="209">
        <v>2012</v>
      </c>
      <c r="K210" s="209">
        <v>2013</v>
      </c>
      <c r="L210" s="209" t="s">
        <v>8479</v>
      </c>
      <c r="M210" s="333"/>
      <c r="N210" s="333"/>
      <c r="O210" s="333"/>
      <c r="P210" s="333"/>
      <c r="Q210" s="333"/>
      <c r="R210" s="333"/>
      <c r="S210" s="333"/>
      <c r="T210" s="333"/>
      <c r="U210" s="333"/>
      <c r="V210" s="333"/>
      <c r="W210" s="333"/>
      <c r="X210" s="333"/>
      <c r="Y210" s="333"/>
      <c r="Z210" s="333"/>
      <c r="AA210" s="333"/>
      <c r="AB210" s="534"/>
    </row>
    <row r="211" spans="1:28" ht="13.5" hidden="1" customHeight="1">
      <c r="A211" s="554" t="s">
        <v>5969</v>
      </c>
      <c r="B211" s="46">
        <v>213</v>
      </c>
      <c r="C211" s="221" t="s">
        <v>8035</v>
      </c>
      <c r="D211" s="69" t="s">
        <v>8480</v>
      </c>
      <c r="E211" s="221" t="s">
        <v>72</v>
      </c>
      <c r="F211" s="209"/>
      <c r="G211" s="209" t="s">
        <v>8481</v>
      </c>
      <c r="H211" s="209" t="s">
        <v>8363</v>
      </c>
      <c r="I211" s="221" t="s">
        <v>8030</v>
      </c>
      <c r="J211" s="209">
        <v>2012</v>
      </c>
      <c r="K211" s="209">
        <v>2013</v>
      </c>
      <c r="L211" s="209" t="s">
        <v>8481</v>
      </c>
      <c r="M211" s="333"/>
      <c r="N211" s="333"/>
      <c r="O211" s="333"/>
      <c r="P211" s="333"/>
      <c r="Q211" s="333"/>
      <c r="R211" s="333"/>
      <c r="S211" s="333"/>
      <c r="T211" s="333"/>
      <c r="U211" s="333"/>
      <c r="V211" s="333"/>
      <c r="W211" s="333"/>
      <c r="X211" s="333"/>
      <c r="Y211" s="333"/>
      <c r="Z211" s="333"/>
      <c r="AA211" s="333"/>
      <c r="AB211" s="534"/>
    </row>
    <row r="212" spans="1:28" ht="13.5" hidden="1" customHeight="1">
      <c r="A212" s="554" t="s">
        <v>5969</v>
      </c>
      <c r="B212" s="46">
        <v>214</v>
      </c>
      <c r="C212" s="221" t="s">
        <v>8035</v>
      </c>
      <c r="D212" s="69" t="s">
        <v>8482</v>
      </c>
      <c r="E212" s="221" t="s">
        <v>72</v>
      </c>
      <c r="F212" s="209"/>
      <c r="G212" s="209" t="s">
        <v>8483</v>
      </c>
      <c r="H212" s="209" t="s">
        <v>8363</v>
      </c>
      <c r="I212" s="221" t="s">
        <v>8030</v>
      </c>
      <c r="J212" s="209">
        <v>2012</v>
      </c>
      <c r="K212" s="209">
        <v>2013</v>
      </c>
      <c r="L212" s="209" t="s">
        <v>8483</v>
      </c>
      <c r="M212" s="333"/>
      <c r="N212" s="333"/>
      <c r="O212" s="333"/>
      <c r="P212" s="333"/>
      <c r="Q212" s="333"/>
      <c r="R212" s="333"/>
      <c r="S212" s="333"/>
      <c r="T212" s="333"/>
      <c r="U212" s="333"/>
      <c r="V212" s="333"/>
      <c r="W212" s="333"/>
      <c r="X212" s="333"/>
      <c r="Y212" s="333"/>
      <c r="Z212" s="333"/>
      <c r="AA212" s="333"/>
      <c r="AB212" s="534"/>
    </row>
    <row r="213" spans="1:28" ht="13.5" hidden="1" customHeight="1">
      <c r="A213" s="554" t="s">
        <v>5969</v>
      </c>
      <c r="B213" s="46">
        <v>215</v>
      </c>
      <c r="C213" s="221" t="s">
        <v>8026</v>
      </c>
      <c r="D213" s="69" t="s">
        <v>8484</v>
      </c>
      <c r="E213" s="221" t="s">
        <v>72</v>
      </c>
      <c r="F213" s="209"/>
      <c r="G213" s="209" t="s">
        <v>8485</v>
      </c>
      <c r="H213" s="209" t="s">
        <v>8439</v>
      </c>
      <c r="I213" s="221" t="s">
        <v>8030</v>
      </c>
      <c r="J213" s="209">
        <v>2012</v>
      </c>
      <c r="K213" s="209">
        <v>2013</v>
      </c>
      <c r="L213" s="209" t="s">
        <v>8485</v>
      </c>
      <c r="M213" s="333"/>
      <c r="N213" s="333"/>
      <c r="O213" s="333"/>
      <c r="P213" s="333"/>
      <c r="Q213" s="333"/>
      <c r="R213" s="333"/>
      <c r="S213" s="333"/>
      <c r="T213" s="333"/>
      <c r="U213" s="333"/>
      <c r="V213" s="333"/>
      <c r="W213" s="333"/>
      <c r="X213" s="333"/>
      <c r="Y213" s="333"/>
      <c r="Z213" s="333"/>
      <c r="AA213" s="333"/>
      <c r="AB213" s="534"/>
    </row>
    <row r="214" spans="1:28" ht="13.5" hidden="1" customHeight="1">
      <c r="A214" s="554" t="s">
        <v>5969</v>
      </c>
      <c r="B214" s="174">
        <v>216</v>
      </c>
      <c r="C214" s="221" t="s">
        <v>8026</v>
      </c>
      <c r="D214" s="69" t="s">
        <v>8486</v>
      </c>
      <c r="E214" s="221" t="s">
        <v>72</v>
      </c>
      <c r="F214" s="209"/>
      <c r="G214" s="209" t="s">
        <v>8487</v>
      </c>
      <c r="H214" s="209" t="s">
        <v>8439</v>
      </c>
      <c r="I214" s="221" t="s">
        <v>8030</v>
      </c>
      <c r="J214" s="209">
        <v>2012</v>
      </c>
      <c r="K214" s="209">
        <v>2013</v>
      </c>
      <c r="L214" s="209" t="s">
        <v>8487</v>
      </c>
      <c r="M214" s="333"/>
      <c r="N214" s="333"/>
      <c r="O214" s="333"/>
      <c r="P214" s="333"/>
      <c r="Q214" s="333"/>
      <c r="R214" s="333"/>
      <c r="S214" s="333"/>
      <c r="T214" s="333"/>
      <c r="U214" s="333"/>
      <c r="V214" s="333"/>
      <c r="W214" s="333"/>
      <c r="X214" s="333"/>
      <c r="Y214" s="333"/>
      <c r="Z214" s="333"/>
      <c r="AA214" s="333"/>
      <c r="AB214" s="534"/>
    </row>
    <row r="215" spans="1:28" ht="13.5" hidden="1" customHeight="1">
      <c r="A215" s="554" t="s">
        <v>5969</v>
      </c>
      <c r="B215" s="174">
        <v>217</v>
      </c>
      <c r="C215" s="221" t="s">
        <v>8026</v>
      </c>
      <c r="D215" s="69" t="s">
        <v>8488</v>
      </c>
      <c r="E215" s="221" t="s">
        <v>72</v>
      </c>
      <c r="F215" s="209"/>
      <c r="G215" s="209" t="s">
        <v>8489</v>
      </c>
      <c r="H215" s="209" t="s">
        <v>8439</v>
      </c>
      <c r="I215" s="221" t="s">
        <v>8030</v>
      </c>
      <c r="J215" s="209">
        <v>2012</v>
      </c>
      <c r="K215" s="209">
        <v>2013</v>
      </c>
      <c r="L215" s="209" t="s">
        <v>8489</v>
      </c>
      <c r="M215" s="333"/>
      <c r="N215" s="333"/>
      <c r="O215" s="333"/>
      <c r="P215" s="333"/>
      <c r="Q215" s="333"/>
      <c r="R215" s="333"/>
      <c r="S215" s="333"/>
      <c r="T215" s="333"/>
      <c r="U215" s="333"/>
      <c r="V215" s="333"/>
      <c r="W215" s="333"/>
      <c r="X215" s="333"/>
      <c r="Y215" s="333"/>
      <c r="Z215" s="333"/>
      <c r="AA215" s="333"/>
      <c r="AB215" s="534"/>
    </row>
    <row r="216" spans="1:28" ht="13.5" customHeight="1">
      <c r="A216" s="554" t="s">
        <v>5969</v>
      </c>
      <c r="B216" s="46">
        <v>218</v>
      </c>
      <c r="C216" s="221" t="s">
        <v>8031</v>
      </c>
      <c r="D216" s="69" t="s">
        <v>8490</v>
      </c>
      <c r="E216" s="221" t="s">
        <v>72</v>
      </c>
      <c r="F216" s="209"/>
      <c r="G216" s="209" t="s">
        <v>8491</v>
      </c>
      <c r="H216" s="221" t="s">
        <v>8367</v>
      </c>
      <c r="I216" s="221" t="s">
        <v>8030</v>
      </c>
      <c r="J216" s="209">
        <v>2012</v>
      </c>
      <c r="K216" s="209">
        <v>2013</v>
      </c>
      <c r="L216" s="209" t="s">
        <v>8491</v>
      </c>
      <c r="M216" s="333"/>
      <c r="N216" s="333"/>
      <c r="O216" s="333"/>
      <c r="P216" s="333"/>
      <c r="Q216" s="333"/>
      <c r="R216" s="333"/>
      <c r="S216" s="333"/>
      <c r="T216" s="333"/>
      <c r="U216" s="333"/>
      <c r="V216" s="333"/>
      <c r="W216" s="333"/>
      <c r="X216" s="333"/>
      <c r="Y216" s="333"/>
      <c r="Z216" s="333"/>
      <c r="AA216" s="333"/>
      <c r="AB216" s="534"/>
    </row>
    <row r="217" spans="1:28" ht="13.5" customHeight="1">
      <c r="A217" s="554" t="s">
        <v>5969</v>
      </c>
      <c r="B217" s="46">
        <v>219</v>
      </c>
      <c r="C217" s="221" t="s">
        <v>8031</v>
      </c>
      <c r="D217" s="69" t="s">
        <v>8492</v>
      </c>
      <c r="E217" s="221" t="s">
        <v>72</v>
      </c>
      <c r="F217" s="209"/>
      <c r="G217" s="209" t="s">
        <v>8493</v>
      </c>
      <c r="H217" s="221" t="s">
        <v>8367</v>
      </c>
      <c r="I217" s="221" t="s">
        <v>8030</v>
      </c>
      <c r="J217" s="209">
        <v>2012</v>
      </c>
      <c r="K217" s="209">
        <v>2013</v>
      </c>
      <c r="L217" s="209" t="s">
        <v>8493</v>
      </c>
      <c r="M217" s="333"/>
      <c r="N217" s="333"/>
      <c r="O217" s="333"/>
      <c r="P217" s="333"/>
      <c r="Q217" s="333"/>
      <c r="R217" s="333"/>
      <c r="S217" s="333"/>
      <c r="T217" s="333"/>
      <c r="U217" s="333"/>
      <c r="V217" s="333"/>
      <c r="W217" s="333"/>
      <c r="X217" s="333"/>
      <c r="Y217" s="333"/>
      <c r="Z217" s="333"/>
      <c r="AA217" s="333"/>
      <c r="AB217" s="534"/>
    </row>
    <row r="218" spans="1:28" ht="13.5" hidden="1" customHeight="1">
      <c r="A218" s="554" t="s">
        <v>5969</v>
      </c>
      <c r="B218" s="46">
        <v>220</v>
      </c>
      <c r="C218" s="221" t="s">
        <v>8014</v>
      </c>
      <c r="D218" s="69" t="s">
        <v>8494</v>
      </c>
      <c r="E218" s="221" t="s">
        <v>72</v>
      </c>
      <c r="F218" s="221" t="s">
        <v>35</v>
      </c>
      <c r="G218" s="209" t="s">
        <v>8495</v>
      </c>
      <c r="H218" s="209" t="s">
        <v>8460</v>
      </c>
      <c r="I218" s="221" t="s">
        <v>8030</v>
      </c>
      <c r="J218" s="209">
        <v>2012</v>
      </c>
      <c r="K218" s="209">
        <v>2016</v>
      </c>
      <c r="L218" s="209" t="s">
        <v>8495</v>
      </c>
      <c r="M218" s="333"/>
      <c r="N218" s="333"/>
      <c r="O218" s="333"/>
      <c r="P218" s="333"/>
      <c r="Q218" s="333"/>
      <c r="R218" s="333"/>
      <c r="S218" s="333"/>
      <c r="T218" s="333"/>
      <c r="U218" s="333"/>
      <c r="V218" s="333"/>
      <c r="W218" s="333"/>
      <c r="X218" s="333"/>
      <c r="Y218" s="333"/>
      <c r="Z218" s="333"/>
      <c r="AA218" s="333"/>
      <c r="AB218" s="534"/>
    </row>
    <row r="219" spans="1:28" ht="13.5" hidden="1" customHeight="1">
      <c r="A219" s="532" t="s">
        <v>2042</v>
      </c>
      <c r="B219" s="14">
        <v>221</v>
      </c>
      <c r="C219" s="224" t="s">
        <v>8035</v>
      </c>
      <c r="D219" s="77" t="s">
        <v>8496</v>
      </c>
      <c r="E219" s="555" t="s">
        <v>72</v>
      </c>
      <c r="F219" s="556"/>
      <c r="G219" s="556" t="s">
        <v>8497</v>
      </c>
      <c r="H219" s="556" t="s">
        <v>8195</v>
      </c>
      <c r="I219" s="555" t="s">
        <v>8030</v>
      </c>
      <c r="J219" s="226">
        <v>2018</v>
      </c>
      <c r="K219" s="226">
        <v>2018</v>
      </c>
      <c r="L219" s="556" t="s">
        <v>8497</v>
      </c>
      <c r="M219" s="202"/>
      <c r="N219" s="202"/>
      <c r="O219" s="202"/>
      <c r="P219" s="202"/>
      <c r="Q219" s="202"/>
      <c r="R219" s="202"/>
      <c r="S219" s="202"/>
      <c r="T219" s="202"/>
      <c r="U219" s="202"/>
      <c r="V219" s="202"/>
      <c r="W219" s="202"/>
      <c r="X219" s="202"/>
      <c r="Y219" s="202"/>
      <c r="Z219" s="202"/>
      <c r="AA219" s="202"/>
      <c r="AB219" s="203"/>
    </row>
    <row r="220" spans="1:28" ht="13.5" hidden="1" customHeight="1">
      <c r="A220" s="532" t="s">
        <v>2042</v>
      </c>
      <c r="B220" s="46">
        <v>222</v>
      </c>
      <c r="C220" s="209" t="s">
        <v>8035</v>
      </c>
      <c r="D220" s="69" t="s">
        <v>8498</v>
      </c>
      <c r="E220" s="557" t="s">
        <v>72</v>
      </c>
      <c r="F220" s="558"/>
      <c r="G220" s="558" t="s">
        <v>8499</v>
      </c>
      <c r="H220" s="558" t="s">
        <v>8195</v>
      </c>
      <c r="I220" s="557" t="s">
        <v>8030</v>
      </c>
      <c r="J220" s="221">
        <v>2018</v>
      </c>
      <c r="K220" s="221">
        <v>2018</v>
      </c>
      <c r="L220" s="558" t="s">
        <v>8499</v>
      </c>
      <c r="M220" s="333"/>
      <c r="N220" s="333"/>
      <c r="O220" s="333"/>
      <c r="P220" s="333"/>
      <c r="Q220" s="333"/>
      <c r="R220" s="333"/>
      <c r="S220" s="333"/>
      <c r="T220" s="333"/>
      <c r="U220" s="333"/>
      <c r="V220" s="333"/>
      <c r="W220" s="333"/>
      <c r="X220" s="333"/>
      <c r="Y220" s="333"/>
      <c r="Z220" s="333"/>
      <c r="AA220" s="333"/>
      <c r="AB220" s="534"/>
    </row>
    <row r="221" spans="1:28" ht="18.75" hidden="1" customHeight="1">
      <c r="A221" s="532" t="s">
        <v>2042</v>
      </c>
      <c r="B221" s="46">
        <v>223</v>
      </c>
      <c r="C221" s="209" t="s">
        <v>8035</v>
      </c>
      <c r="D221" s="69" t="s">
        <v>8500</v>
      </c>
      <c r="E221" s="559" t="s">
        <v>72</v>
      </c>
      <c r="F221" s="560"/>
      <c r="G221" s="560" t="s">
        <v>8501</v>
      </c>
      <c r="H221" s="558" t="s">
        <v>8195</v>
      </c>
      <c r="I221" s="557" t="s">
        <v>8030</v>
      </c>
      <c r="J221" s="221">
        <v>2015</v>
      </c>
      <c r="K221" s="221">
        <v>2015</v>
      </c>
      <c r="L221" s="560" t="s">
        <v>8501</v>
      </c>
      <c r="M221" s="333"/>
      <c r="N221" s="333"/>
      <c r="O221" s="333"/>
      <c r="P221" s="333"/>
      <c r="Q221" s="333"/>
      <c r="R221" s="333"/>
      <c r="S221" s="333"/>
      <c r="T221" s="333"/>
      <c r="U221" s="333"/>
      <c r="V221" s="333"/>
      <c r="W221" s="333"/>
      <c r="X221" s="333"/>
      <c r="Y221" s="333"/>
      <c r="Z221" s="333"/>
      <c r="AA221" s="333"/>
      <c r="AB221" s="534"/>
    </row>
    <row r="222" spans="1:28" ht="15" hidden="1" customHeight="1">
      <c r="A222" s="532" t="s">
        <v>2042</v>
      </c>
      <c r="B222" s="46">
        <v>224</v>
      </c>
      <c r="C222" s="209" t="s">
        <v>8035</v>
      </c>
      <c r="D222" s="69" t="s">
        <v>8502</v>
      </c>
      <c r="E222" s="557" t="s">
        <v>72</v>
      </c>
      <c r="F222" s="558"/>
      <c r="G222" s="558" t="s">
        <v>8503</v>
      </c>
      <c r="H222" s="558" t="s">
        <v>8195</v>
      </c>
      <c r="I222" s="557" t="s">
        <v>8030</v>
      </c>
      <c r="J222" s="221">
        <v>2018</v>
      </c>
      <c r="K222" s="221">
        <v>2018</v>
      </c>
      <c r="L222" s="558" t="s">
        <v>8503</v>
      </c>
      <c r="M222" s="333"/>
      <c r="N222" s="333"/>
      <c r="O222" s="333"/>
      <c r="P222" s="333"/>
      <c r="Q222" s="333"/>
      <c r="R222" s="333"/>
      <c r="S222" s="333"/>
      <c r="T222" s="333"/>
      <c r="U222" s="333"/>
      <c r="V222" s="333"/>
      <c r="W222" s="333"/>
      <c r="X222" s="333"/>
      <c r="Y222" s="333"/>
      <c r="Z222" s="333"/>
      <c r="AA222" s="333"/>
      <c r="AB222" s="534"/>
    </row>
    <row r="223" spans="1:28" ht="13.5" hidden="1" customHeight="1">
      <c r="A223" s="532" t="s">
        <v>2042</v>
      </c>
      <c r="B223" s="174">
        <v>225</v>
      </c>
      <c r="C223" s="209" t="s">
        <v>8035</v>
      </c>
      <c r="D223" s="69" t="s">
        <v>8504</v>
      </c>
      <c r="E223" s="559" t="s">
        <v>72</v>
      </c>
      <c r="F223" s="560"/>
      <c r="G223" s="560" t="s">
        <v>8505</v>
      </c>
      <c r="H223" s="560" t="s">
        <v>8195</v>
      </c>
      <c r="I223" s="559" t="s">
        <v>8030</v>
      </c>
      <c r="J223" s="221">
        <v>2018</v>
      </c>
      <c r="K223" s="221">
        <v>2018</v>
      </c>
      <c r="L223" s="560" t="s">
        <v>8505</v>
      </c>
      <c r="M223" s="333"/>
      <c r="N223" s="333"/>
      <c r="O223" s="333"/>
      <c r="P223" s="333"/>
      <c r="Q223" s="333"/>
      <c r="R223" s="333"/>
      <c r="S223" s="333"/>
      <c r="T223" s="333"/>
      <c r="U223" s="333"/>
      <c r="V223" s="333"/>
      <c r="W223" s="333"/>
      <c r="X223" s="333"/>
      <c r="Y223" s="333"/>
      <c r="Z223" s="333"/>
      <c r="AA223" s="333"/>
      <c r="AB223" s="534"/>
    </row>
    <row r="224" spans="1:28" ht="13.5" hidden="1" customHeight="1">
      <c r="A224" s="532" t="s">
        <v>2042</v>
      </c>
      <c r="B224" s="174">
        <v>226</v>
      </c>
      <c r="C224" s="209" t="s">
        <v>8035</v>
      </c>
      <c r="D224" s="69" t="s">
        <v>8506</v>
      </c>
      <c r="E224" s="221" t="s">
        <v>72</v>
      </c>
      <c r="F224" s="209"/>
      <c r="G224" s="209" t="s">
        <v>8507</v>
      </c>
      <c r="H224" s="209" t="s">
        <v>8195</v>
      </c>
      <c r="I224" s="221" t="s">
        <v>8030</v>
      </c>
      <c r="J224" s="221">
        <v>2017</v>
      </c>
      <c r="K224" s="221">
        <v>2017</v>
      </c>
      <c r="L224" s="209" t="s">
        <v>8507</v>
      </c>
      <c r="M224" s="333"/>
      <c r="N224" s="333"/>
      <c r="O224" s="333"/>
      <c r="P224" s="333"/>
      <c r="Q224" s="333"/>
      <c r="R224" s="333"/>
      <c r="S224" s="333"/>
      <c r="T224" s="333"/>
      <c r="U224" s="333"/>
      <c r="V224" s="333"/>
      <c r="W224" s="333"/>
      <c r="X224" s="333"/>
      <c r="Y224" s="333"/>
      <c r="Z224" s="333"/>
      <c r="AA224" s="333"/>
      <c r="AB224" s="534"/>
    </row>
    <row r="225" spans="1:28" ht="18" hidden="1" customHeight="1">
      <c r="A225" s="532" t="s">
        <v>2042</v>
      </c>
      <c r="B225" s="46">
        <v>227</v>
      </c>
      <c r="C225" s="209" t="s">
        <v>8026</v>
      </c>
      <c r="D225" s="69" t="s">
        <v>8508</v>
      </c>
      <c r="E225" s="557" t="s">
        <v>72</v>
      </c>
      <c r="F225" s="558"/>
      <c r="G225" s="558" t="s">
        <v>8509</v>
      </c>
      <c r="H225" s="558" t="s">
        <v>8510</v>
      </c>
      <c r="I225" s="557" t="s">
        <v>8030</v>
      </c>
      <c r="J225" s="221">
        <v>2017</v>
      </c>
      <c r="K225" s="221">
        <v>2017</v>
      </c>
      <c r="L225" s="558" t="s">
        <v>8509</v>
      </c>
      <c r="M225" s="333"/>
      <c r="N225" s="333"/>
      <c r="O225" s="333"/>
      <c r="P225" s="333"/>
      <c r="Q225" s="333"/>
      <c r="R225" s="333"/>
      <c r="S225" s="333"/>
      <c r="T225" s="333"/>
      <c r="U225" s="333"/>
      <c r="V225" s="333"/>
      <c r="W225" s="333"/>
      <c r="X225" s="333"/>
      <c r="Y225" s="333"/>
      <c r="Z225" s="333"/>
      <c r="AA225" s="333"/>
      <c r="AB225" s="534"/>
    </row>
    <row r="226" spans="1:28" ht="15.75" hidden="1" customHeight="1">
      <c r="A226" s="532" t="s">
        <v>2042</v>
      </c>
      <c r="B226" s="46">
        <v>228</v>
      </c>
      <c r="C226" s="209" t="s">
        <v>8035</v>
      </c>
      <c r="D226" s="69" t="s">
        <v>8511</v>
      </c>
      <c r="E226" s="559" t="s">
        <v>72</v>
      </c>
      <c r="F226" s="560"/>
      <c r="G226" s="560" t="s">
        <v>8512</v>
      </c>
      <c r="H226" s="560" t="s">
        <v>8195</v>
      </c>
      <c r="I226" s="559" t="s">
        <v>8030</v>
      </c>
      <c r="J226" s="221">
        <v>2016</v>
      </c>
      <c r="K226" s="221">
        <v>2016</v>
      </c>
      <c r="L226" s="560" t="s">
        <v>8512</v>
      </c>
      <c r="M226" s="333"/>
      <c r="N226" s="333"/>
      <c r="O226" s="333"/>
      <c r="P226" s="333"/>
      <c r="Q226" s="333"/>
      <c r="R226" s="333"/>
      <c r="S226" s="333"/>
      <c r="T226" s="333"/>
      <c r="U226" s="333"/>
      <c r="V226" s="333"/>
      <c r="W226" s="333"/>
      <c r="X226" s="333"/>
      <c r="Y226" s="333"/>
      <c r="Z226" s="333"/>
      <c r="AA226" s="333"/>
      <c r="AB226" s="534"/>
    </row>
    <row r="227" spans="1:28" ht="13.5" hidden="1" customHeight="1">
      <c r="A227" s="532" t="s">
        <v>2042</v>
      </c>
      <c r="B227" s="46">
        <v>229</v>
      </c>
      <c r="C227" s="209" t="s">
        <v>8035</v>
      </c>
      <c r="D227" s="69" t="s">
        <v>8513</v>
      </c>
      <c r="E227" s="561" t="s">
        <v>72</v>
      </c>
      <c r="F227" s="562"/>
      <c r="G227" s="562" t="s">
        <v>8514</v>
      </c>
      <c r="H227" s="560" t="s">
        <v>8195</v>
      </c>
      <c r="I227" s="559" t="s">
        <v>8030</v>
      </c>
      <c r="J227" s="221">
        <v>2016</v>
      </c>
      <c r="K227" s="221">
        <v>2016</v>
      </c>
      <c r="L227" s="562" t="s">
        <v>8514</v>
      </c>
      <c r="M227" s="333"/>
      <c r="N227" s="333"/>
      <c r="O227" s="333"/>
      <c r="P227" s="333"/>
      <c r="Q227" s="333"/>
      <c r="R227" s="333"/>
      <c r="S227" s="333"/>
      <c r="T227" s="333"/>
      <c r="U227" s="333"/>
      <c r="V227" s="333"/>
      <c r="W227" s="333"/>
      <c r="X227" s="333"/>
      <c r="Y227" s="333"/>
      <c r="Z227" s="333"/>
      <c r="AA227" s="333"/>
      <c r="AB227" s="534"/>
    </row>
    <row r="228" spans="1:28" ht="21" hidden="1" customHeight="1">
      <c r="A228" s="532" t="s">
        <v>2042</v>
      </c>
      <c r="B228" s="174">
        <v>230</v>
      </c>
      <c r="C228" s="209" t="s">
        <v>8035</v>
      </c>
      <c r="D228" s="69" t="s">
        <v>8515</v>
      </c>
      <c r="E228" s="561" t="s">
        <v>72</v>
      </c>
      <c r="F228" s="562"/>
      <c r="G228" s="562" t="s">
        <v>8516</v>
      </c>
      <c r="H228" s="560" t="s">
        <v>8195</v>
      </c>
      <c r="I228" s="559" t="s">
        <v>8030</v>
      </c>
      <c r="J228" s="221">
        <v>2018</v>
      </c>
      <c r="K228" s="221">
        <v>2018</v>
      </c>
      <c r="L228" s="562" t="s">
        <v>8516</v>
      </c>
      <c r="M228" s="333"/>
      <c r="N228" s="333"/>
      <c r="O228" s="333"/>
      <c r="P228" s="333"/>
      <c r="Q228" s="333"/>
      <c r="R228" s="333"/>
      <c r="S228" s="333"/>
      <c r="T228" s="333"/>
      <c r="U228" s="333"/>
      <c r="V228" s="333"/>
      <c r="W228" s="333"/>
      <c r="X228" s="333"/>
      <c r="Y228" s="333"/>
      <c r="Z228" s="333"/>
      <c r="AA228" s="333"/>
      <c r="AB228" s="534"/>
    </row>
    <row r="229" spans="1:28" ht="13.5" hidden="1" customHeight="1">
      <c r="A229" s="532" t="s">
        <v>6021</v>
      </c>
      <c r="B229" s="14">
        <v>231</v>
      </c>
      <c r="C229" s="563" t="s">
        <v>8517</v>
      </c>
      <c r="D229" s="77" t="s">
        <v>8518</v>
      </c>
      <c r="E229" s="564" t="s">
        <v>72</v>
      </c>
      <c r="F229" s="563"/>
      <c r="G229" s="563" t="s">
        <v>8519</v>
      </c>
      <c r="H229" s="564" t="s">
        <v>8520</v>
      </c>
      <c r="I229" s="565" t="s">
        <v>8030</v>
      </c>
      <c r="J229" s="564">
        <v>2011</v>
      </c>
      <c r="K229" s="565">
        <v>2012</v>
      </c>
      <c r="L229" s="563" t="s">
        <v>8519</v>
      </c>
      <c r="M229" s="566" t="s">
        <v>8519</v>
      </c>
      <c r="N229" s="202"/>
      <c r="O229" s="202"/>
      <c r="P229" s="202"/>
      <c r="Q229" s="202"/>
      <c r="R229" s="202"/>
      <c r="S229" s="202"/>
      <c r="T229" s="202"/>
      <c r="U229" s="202"/>
      <c r="V229" s="202"/>
      <c r="W229" s="202"/>
      <c r="X229" s="202"/>
      <c r="Y229" s="202"/>
      <c r="Z229" s="202"/>
      <c r="AA229" s="202"/>
      <c r="AB229" s="203"/>
    </row>
    <row r="230" spans="1:28" ht="13.5" hidden="1" customHeight="1">
      <c r="A230" s="532" t="s">
        <v>6021</v>
      </c>
      <c r="B230" s="46"/>
      <c r="C230" s="209" t="s">
        <v>8035</v>
      </c>
      <c r="D230" s="69" t="s">
        <v>8521</v>
      </c>
      <c r="E230" s="567" t="s">
        <v>2309</v>
      </c>
      <c r="F230" s="568"/>
      <c r="G230" s="568" t="s">
        <v>8522</v>
      </c>
      <c r="H230" s="567" t="s">
        <v>8520</v>
      </c>
      <c r="I230" s="569" t="s">
        <v>8030</v>
      </c>
      <c r="J230" s="567">
        <v>2020</v>
      </c>
      <c r="K230" s="567">
        <v>2021</v>
      </c>
      <c r="L230" s="568" t="s">
        <v>8522</v>
      </c>
      <c r="M230" s="570" t="s">
        <v>8523</v>
      </c>
      <c r="N230" s="333"/>
      <c r="O230" s="333"/>
      <c r="P230" s="333"/>
      <c r="Q230" s="333"/>
      <c r="R230" s="333"/>
      <c r="S230" s="333"/>
      <c r="T230" s="333"/>
      <c r="U230" s="333"/>
      <c r="V230" s="333"/>
      <c r="W230" s="333"/>
      <c r="X230" s="333"/>
      <c r="Y230" s="333"/>
      <c r="Z230" s="333"/>
      <c r="AA230" s="333"/>
      <c r="AB230" s="534"/>
    </row>
    <row r="231" spans="1:28" ht="13.5" hidden="1" customHeight="1">
      <c r="A231" s="532" t="s">
        <v>6021</v>
      </c>
      <c r="B231" s="46"/>
      <c r="C231" s="209" t="s">
        <v>8035</v>
      </c>
      <c r="D231" s="69" t="s">
        <v>8524</v>
      </c>
      <c r="E231" s="567" t="s">
        <v>2309</v>
      </c>
      <c r="F231" s="568"/>
      <c r="G231" s="568"/>
      <c r="H231" s="567" t="s">
        <v>8520</v>
      </c>
      <c r="I231" s="569" t="s">
        <v>8030</v>
      </c>
      <c r="J231" s="567">
        <v>2020</v>
      </c>
      <c r="K231" s="567">
        <v>2021</v>
      </c>
      <c r="L231" s="568"/>
      <c r="M231" s="570" t="s">
        <v>8525</v>
      </c>
      <c r="N231" s="333"/>
      <c r="O231" s="333"/>
      <c r="P231" s="333"/>
      <c r="Q231" s="333"/>
      <c r="R231" s="333"/>
      <c r="S231" s="333"/>
      <c r="T231" s="333"/>
      <c r="U231" s="333"/>
      <c r="V231" s="333"/>
      <c r="W231" s="333"/>
      <c r="X231" s="333"/>
      <c r="Y231" s="333"/>
      <c r="Z231" s="333"/>
      <c r="AA231" s="333"/>
      <c r="AB231" s="534"/>
    </row>
    <row r="232" spans="1:28" ht="13.5" hidden="1" customHeight="1">
      <c r="A232" s="532" t="s">
        <v>6021</v>
      </c>
      <c r="B232" s="46"/>
      <c r="C232" s="209" t="s">
        <v>8035</v>
      </c>
      <c r="D232" s="69" t="s">
        <v>8526</v>
      </c>
      <c r="E232" s="567" t="s">
        <v>2309</v>
      </c>
      <c r="F232" s="568"/>
      <c r="G232" s="568" t="s">
        <v>8527</v>
      </c>
      <c r="H232" s="567" t="s">
        <v>8520</v>
      </c>
      <c r="I232" s="569" t="s">
        <v>8030</v>
      </c>
      <c r="J232" s="567">
        <v>2021</v>
      </c>
      <c r="K232" s="567">
        <v>2021</v>
      </c>
      <c r="L232" s="568" t="s">
        <v>8528</v>
      </c>
      <c r="M232" s="570"/>
      <c r="N232" s="333"/>
      <c r="O232" s="333"/>
      <c r="P232" s="333"/>
      <c r="Q232" s="333"/>
      <c r="R232" s="333"/>
      <c r="S232" s="333"/>
      <c r="T232" s="333"/>
      <c r="U232" s="333"/>
      <c r="V232" s="333"/>
      <c r="W232" s="333"/>
      <c r="X232" s="333"/>
      <c r="Y232" s="333"/>
      <c r="Z232" s="333"/>
      <c r="AA232" s="333"/>
      <c r="AB232" s="534"/>
    </row>
    <row r="233" spans="1:28" ht="13.5" hidden="1" customHeight="1">
      <c r="A233" s="532" t="s">
        <v>6021</v>
      </c>
      <c r="B233" s="46"/>
      <c r="C233" s="209" t="s">
        <v>8035</v>
      </c>
      <c r="D233" s="69" t="s">
        <v>8529</v>
      </c>
      <c r="E233" s="567" t="s">
        <v>2309</v>
      </c>
      <c r="F233" s="568"/>
      <c r="G233" s="568" t="s">
        <v>8530</v>
      </c>
      <c r="H233" s="567" t="s">
        <v>8520</v>
      </c>
      <c r="I233" s="569" t="s">
        <v>8030</v>
      </c>
      <c r="J233" s="567">
        <v>2020</v>
      </c>
      <c r="K233" s="567">
        <v>2020</v>
      </c>
      <c r="L233" s="568" t="s">
        <v>8531</v>
      </c>
      <c r="M233" s="570"/>
      <c r="N233" s="333"/>
      <c r="O233" s="333"/>
      <c r="P233" s="333"/>
      <c r="Q233" s="333"/>
      <c r="R233" s="333"/>
      <c r="S233" s="333"/>
      <c r="T233" s="333"/>
      <c r="U233" s="333"/>
      <c r="V233" s="333"/>
      <c r="W233" s="333"/>
      <c r="X233" s="333"/>
      <c r="Y233" s="333"/>
      <c r="Z233" s="333"/>
      <c r="AA233" s="333"/>
      <c r="AB233" s="534"/>
    </row>
    <row r="234" spans="1:28" ht="13.5" hidden="1" customHeight="1">
      <c r="A234" s="532" t="s">
        <v>6021</v>
      </c>
      <c r="B234" s="46"/>
      <c r="C234" s="209" t="s">
        <v>8035</v>
      </c>
      <c r="D234" s="69" t="s">
        <v>8532</v>
      </c>
      <c r="E234" s="567" t="s">
        <v>2309</v>
      </c>
      <c r="F234" s="568"/>
      <c r="G234" s="568" t="s">
        <v>8533</v>
      </c>
      <c r="H234" s="567" t="s">
        <v>8520</v>
      </c>
      <c r="I234" s="569" t="s">
        <v>8030</v>
      </c>
      <c r="J234" s="567">
        <v>2021</v>
      </c>
      <c r="K234" s="567">
        <v>2021</v>
      </c>
      <c r="L234" s="568" t="s">
        <v>2314</v>
      </c>
      <c r="M234" s="570"/>
      <c r="N234" s="333"/>
      <c r="O234" s="333"/>
      <c r="P234" s="333"/>
      <c r="Q234" s="333"/>
      <c r="R234" s="333"/>
      <c r="S234" s="333"/>
      <c r="T234" s="333"/>
      <c r="U234" s="333"/>
      <c r="V234" s="333"/>
      <c r="W234" s="333"/>
      <c r="X234" s="333"/>
      <c r="Y234" s="333"/>
      <c r="Z234" s="333"/>
      <c r="AA234" s="333"/>
      <c r="AB234" s="534"/>
    </row>
    <row r="235" spans="1:28" ht="13.5" hidden="1" customHeight="1">
      <c r="A235" s="532" t="s">
        <v>6021</v>
      </c>
      <c r="B235" s="46">
        <v>232</v>
      </c>
      <c r="C235" s="209" t="s">
        <v>8035</v>
      </c>
      <c r="D235" s="69" t="s">
        <v>8534</v>
      </c>
      <c r="E235" s="567" t="s">
        <v>2309</v>
      </c>
      <c r="F235" s="567" t="s">
        <v>51</v>
      </c>
      <c r="G235" s="568" t="s">
        <v>8535</v>
      </c>
      <c r="H235" s="567" t="s">
        <v>8520</v>
      </c>
      <c r="I235" s="569" t="s">
        <v>8030</v>
      </c>
      <c r="J235" s="567">
        <v>2012</v>
      </c>
      <c r="K235" s="567">
        <v>2012</v>
      </c>
      <c r="L235" s="568" t="s">
        <v>8535</v>
      </c>
      <c r="M235" s="570"/>
      <c r="N235" s="333"/>
      <c r="O235" s="333"/>
      <c r="P235" s="333"/>
      <c r="Q235" s="333"/>
      <c r="R235" s="333"/>
      <c r="S235" s="333"/>
      <c r="T235" s="333"/>
      <c r="U235" s="333"/>
      <c r="V235" s="333"/>
      <c r="W235" s="333"/>
      <c r="X235" s="333"/>
      <c r="Y235" s="333"/>
      <c r="Z235" s="333"/>
      <c r="AA235" s="333"/>
      <c r="AB235" s="534"/>
    </row>
    <row r="236" spans="1:28" ht="13.5" hidden="1" customHeight="1">
      <c r="A236" s="532" t="s">
        <v>6021</v>
      </c>
      <c r="B236" s="46">
        <v>233</v>
      </c>
      <c r="C236" s="209" t="s">
        <v>8035</v>
      </c>
      <c r="D236" s="69" t="s">
        <v>8536</v>
      </c>
      <c r="E236" s="567" t="s">
        <v>2309</v>
      </c>
      <c r="F236" s="568"/>
      <c r="G236" s="568" t="s">
        <v>8537</v>
      </c>
      <c r="H236" s="567" t="s">
        <v>8520</v>
      </c>
      <c r="I236" s="569" t="s">
        <v>8030</v>
      </c>
      <c r="J236" s="567">
        <v>2011</v>
      </c>
      <c r="K236" s="567">
        <v>2012</v>
      </c>
      <c r="L236" s="568" t="s">
        <v>8537</v>
      </c>
      <c r="M236" s="570"/>
      <c r="N236" s="333"/>
      <c r="O236" s="333"/>
      <c r="P236" s="333"/>
      <c r="Q236" s="333"/>
      <c r="R236" s="333"/>
      <c r="S236" s="333"/>
      <c r="T236" s="333"/>
      <c r="U236" s="333"/>
      <c r="V236" s="333"/>
      <c r="W236" s="333"/>
      <c r="X236" s="333"/>
      <c r="Y236" s="333"/>
      <c r="Z236" s="333"/>
      <c r="AA236" s="333"/>
      <c r="AB236" s="534"/>
    </row>
    <row r="237" spans="1:28" ht="13.5" hidden="1" customHeight="1">
      <c r="A237" s="532" t="s">
        <v>6021</v>
      </c>
      <c r="B237" s="174">
        <v>234</v>
      </c>
      <c r="C237" s="209" t="s">
        <v>8035</v>
      </c>
      <c r="D237" s="69" t="s">
        <v>8538</v>
      </c>
      <c r="E237" s="567" t="s">
        <v>2309</v>
      </c>
      <c r="F237" s="568"/>
      <c r="G237" s="568" t="s">
        <v>8539</v>
      </c>
      <c r="H237" s="567" t="s">
        <v>8520</v>
      </c>
      <c r="I237" s="569" t="s">
        <v>8229</v>
      </c>
      <c r="J237" s="567">
        <v>2011</v>
      </c>
      <c r="K237" s="567">
        <v>2012</v>
      </c>
      <c r="L237" s="568" t="s">
        <v>8539</v>
      </c>
      <c r="M237" s="570"/>
      <c r="N237" s="333"/>
      <c r="O237" s="333"/>
      <c r="P237" s="333"/>
      <c r="Q237" s="333"/>
      <c r="R237" s="333"/>
      <c r="S237" s="333"/>
      <c r="T237" s="333"/>
      <c r="U237" s="333"/>
      <c r="V237" s="333"/>
      <c r="W237" s="333"/>
      <c r="X237" s="333"/>
      <c r="Y237" s="333"/>
      <c r="Z237" s="333"/>
      <c r="AA237" s="333"/>
      <c r="AB237" s="534"/>
    </row>
    <row r="238" spans="1:28" ht="13.5" hidden="1" customHeight="1">
      <c r="A238" s="532" t="s">
        <v>6021</v>
      </c>
      <c r="B238" s="174">
        <v>235</v>
      </c>
      <c r="C238" s="209" t="s">
        <v>8035</v>
      </c>
      <c r="D238" s="69" t="s">
        <v>8540</v>
      </c>
      <c r="E238" s="567" t="s">
        <v>2309</v>
      </c>
      <c r="F238" s="568"/>
      <c r="G238" s="568" t="s">
        <v>8541</v>
      </c>
      <c r="H238" s="567" t="s">
        <v>8520</v>
      </c>
      <c r="I238" s="569" t="s">
        <v>8030</v>
      </c>
      <c r="J238" s="567">
        <v>2012</v>
      </c>
      <c r="K238" s="567">
        <v>2013</v>
      </c>
      <c r="L238" s="568" t="s">
        <v>8541</v>
      </c>
      <c r="M238" s="570"/>
      <c r="N238" s="333"/>
      <c r="O238" s="333"/>
      <c r="P238" s="333"/>
      <c r="Q238" s="333"/>
      <c r="R238" s="333"/>
      <c r="S238" s="333"/>
      <c r="T238" s="333"/>
      <c r="U238" s="333"/>
      <c r="V238" s="333"/>
      <c r="W238" s="333"/>
      <c r="X238" s="333"/>
      <c r="Y238" s="333"/>
      <c r="Z238" s="333"/>
      <c r="AA238" s="333"/>
      <c r="AB238" s="534"/>
    </row>
    <row r="239" spans="1:28" ht="13.5" hidden="1" customHeight="1">
      <c r="A239" s="532" t="s">
        <v>6021</v>
      </c>
      <c r="B239" s="46">
        <v>236</v>
      </c>
      <c r="C239" s="209" t="s">
        <v>8035</v>
      </c>
      <c r="D239" s="69" t="s">
        <v>8542</v>
      </c>
      <c r="E239" s="567" t="s">
        <v>2309</v>
      </c>
      <c r="F239" s="568"/>
      <c r="G239" s="568" t="s">
        <v>8543</v>
      </c>
      <c r="H239" s="567" t="s">
        <v>8520</v>
      </c>
      <c r="I239" s="569" t="s">
        <v>8030</v>
      </c>
      <c r="J239" s="567">
        <v>2012</v>
      </c>
      <c r="K239" s="567">
        <v>2013</v>
      </c>
      <c r="L239" s="568" t="s">
        <v>8543</v>
      </c>
      <c r="M239" s="570"/>
      <c r="N239" s="333"/>
      <c r="O239" s="333"/>
      <c r="P239" s="333"/>
      <c r="Q239" s="333"/>
      <c r="R239" s="333"/>
      <c r="S239" s="333"/>
      <c r="T239" s="333"/>
      <c r="U239" s="333"/>
      <c r="V239" s="333"/>
      <c r="W239" s="333"/>
      <c r="X239" s="333"/>
      <c r="Y239" s="333"/>
      <c r="Z239" s="333"/>
      <c r="AA239" s="333"/>
      <c r="AB239" s="534"/>
    </row>
    <row r="240" spans="1:28" ht="13.5" hidden="1" customHeight="1">
      <c r="A240" s="532" t="s">
        <v>6021</v>
      </c>
      <c r="B240" s="46">
        <v>237</v>
      </c>
      <c r="C240" s="209" t="s">
        <v>8035</v>
      </c>
      <c r="D240" s="69" t="s">
        <v>8544</v>
      </c>
      <c r="E240" s="567" t="s">
        <v>72</v>
      </c>
      <c r="F240" s="567" t="s">
        <v>2309</v>
      </c>
      <c r="G240" s="568" t="s">
        <v>8545</v>
      </c>
      <c r="H240" s="567" t="s">
        <v>8520</v>
      </c>
      <c r="I240" s="569" t="s">
        <v>8030</v>
      </c>
      <c r="J240" s="567">
        <v>2012</v>
      </c>
      <c r="K240" s="567">
        <v>2013</v>
      </c>
      <c r="L240" s="568" t="s">
        <v>8545</v>
      </c>
      <c r="M240" s="570"/>
      <c r="N240" s="333"/>
      <c r="O240" s="333"/>
      <c r="P240" s="333"/>
      <c r="Q240" s="333"/>
      <c r="R240" s="333"/>
      <c r="S240" s="333"/>
      <c r="T240" s="333"/>
      <c r="U240" s="333"/>
      <c r="V240" s="333"/>
      <c r="W240" s="333"/>
      <c r="X240" s="333"/>
      <c r="Y240" s="333"/>
      <c r="Z240" s="333"/>
      <c r="AA240" s="333"/>
      <c r="AB240" s="534"/>
    </row>
    <row r="241" spans="1:28" ht="13.5" hidden="1" customHeight="1">
      <c r="A241" s="532" t="s">
        <v>6021</v>
      </c>
      <c r="B241" s="46">
        <v>238</v>
      </c>
      <c r="C241" s="209" t="s">
        <v>8035</v>
      </c>
      <c r="D241" s="69" t="s">
        <v>8546</v>
      </c>
      <c r="E241" s="567" t="s">
        <v>2309</v>
      </c>
      <c r="F241" s="568"/>
      <c r="G241" s="568" t="s">
        <v>8547</v>
      </c>
      <c r="H241" s="567" t="s">
        <v>8520</v>
      </c>
      <c r="I241" s="569" t="s">
        <v>8229</v>
      </c>
      <c r="J241" s="567">
        <v>2012</v>
      </c>
      <c r="K241" s="567">
        <v>2013</v>
      </c>
      <c r="L241" s="568" t="s">
        <v>8547</v>
      </c>
      <c r="M241" s="570"/>
      <c r="N241" s="333"/>
      <c r="O241" s="333"/>
      <c r="P241" s="333"/>
      <c r="Q241" s="333"/>
      <c r="R241" s="333"/>
      <c r="S241" s="333"/>
      <c r="T241" s="333"/>
      <c r="U241" s="333"/>
      <c r="V241" s="333"/>
      <c r="W241" s="333"/>
      <c r="X241" s="333"/>
      <c r="Y241" s="333"/>
      <c r="Z241" s="333"/>
      <c r="AA241" s="333"/>
      <c r="AB241" s="534"/>
    </row>
    <row r="242" spans="1:28" ht="13.5" hidden="1" customHeight="1">
      <c r="A242" s="532" t="s">
        <v>6021</v>
      </c>
      <c r="B242" s="174">
        <v>239</v>
      </c>
      <c r="C242" s="209" t="s">
        <v>8035</v>
      </c>
      <c r="D242" s="69" t="s">
        <v>8548</v>
      </c>
      <c r="E242" s="567" t="s">
        <v>2309</v>
      </c>
      <c r="F242" s="568"/>
      <c r="G242" s="568" t="s">
        <v>8549</v>
      </c>
      <c r="H242" s="567" t="s">
        <v>8520</v>
      </c>
      <c r="I242" s="569" t="s">
        <v>8030</v>
      </c>
      <c r="J242" s="567">
        <v>2012</v>
      </c>
      <c r="K242" s="567">
        <v>2013</v>
      </c>
      <c r="L242" s="568" t="s">
        <v>8549</v>
      </c>
      <c r="M242" s="570"/>
      <c r="N242" s="333"/>
      <c r="O242" s="333"/>
      <c r="P242" s="333"/>
      <c r="Q242" s="333"/>
      <c r="R242" s="333"/>
      <c r="S242" s="333"/>
      <c r="T242" s="333"/>
      <c r="U242" s="333"/>
      <c r="V242" s="333"/>
      <c r="W242" s="333"/>
      <c r="X242" s="333"/>
      <c r="Y242" s="333"/>
      <c r="Z242" s="333"/>
      <c r="AA242" s="333"/>
      <c r="AB242" s="534"/>
    </row>
    <row r="243" spans="1:28" ht="13.5" hidden="1" customHeight="1">
      <c r="A243" s="532" t="s">
        <v>6021</v>
      </c>
      <c r="B243" s="46">
        <v>240</v>
      </c>
      <c r="C243" s="209" t="s">
        <v>8035</v>
      </c>
      <c r="D243" s="69" t="s">
        <v>8550</v>
      </c>
      <c r="E243" s="567" t="s">
        <v>2309</v>
      </c>
      <c r="F243" s="568"/>
      <c r="G243" s="568" t="s">
        <v>8551</v>
      </c>
      <c r="H243" s="567" t="s">
        <v>8520</v>
      </c>
      <c r="I243" s="569" t="s">
        <v>8229</v>
      </c>
      <c r="J243" s="567">
        <v>2013</v>
      </c>
      <c r="K243" s="567">
        <v>2014</v>
      </c>
      <c r="L243" s="568" t="s">
        <v>8551</v>
      </c>
      <c r="M243" s="570"/>
      <c r="N243" s="333"/>
      <c r="O243" s="333"/>
      <c r="P243" s="333"/>
      <c r="Q243" s="333"/>
      <c r="R243" s="333"/>
      <c r="S243" s="333"/>
      <c r="T243" s="333"/>
      <c r="U243" s="333"/>
      <c r="V243" s="333"/>
      <c r="W243" s="333"/>
      <c r="X243" s="333"/>
      <c r="Y243" s="333"/>
      <c r="Z243" s="333"/>
      <c r="AA243" s="333"/>
      <c r="AB243" s="534"/>
    </row>
    <row r="244" spans="1:28" ht="13.5" hidden="1" customHeight="1">
      <c r="A244" s="532" t="s">
        <v>6021</v>
      </c>
      <c r="B244" s="46">
        <v>241</v>
      </c>
      <c r="C244" s="209" t="s">
        <v>8035</v>
      </c>
      <c r="D244" s="69" t="s">
        <v>8552</v>
      </c>
      <c r="E244" s="567" t="s">
        <v>2309</v>
      </c>
      <c r="F244" s="568"/>
      <c r="G244" s="568" t="s">
        <v>8553</v>
      </c>
      <c r="H244" s="567" t="s">
        <v>8520</v>
      </c>
      <c r="I244" s="569" t="s">
        <v>8229</v>
      </c>
      <c r="J244" s="567">
        <v>2011</v>
      </c>
      <c r="K244" s="567">
        <v>2014</v>
      </c>
      <c r="L244" s="568" t="s">
        <v>8553</v>
      </c>
      <c r="M244" s="570"/>
      <c r="N244" s="333"/>
      <c r="O244" s="333"/>
      <c r="P244" s="333"/>
      <c r="Q244" s="333"/>
      <c r="R244" s="333"/>
      <c r="S244" s="333"/>
      <c r="T244" s="333"/>
      <c r="U244" s="333"/>
      <c r="V244" s="333"/>
      <c r="W244" s="333"/>
      <c r="X244" s="333"/>
      <c r="Y244" s="333"/>
      <c r="Z244" s="333"/>
      <c r="AA244" s="333"/>
      <c r="AB244" s="534"/>
    </row>
    <row r="245" spans="1:28" ht="13.5" hidden="1" customHeight="1">
      <c r="A245" s="532" t="s">
        <v>6021</v>
      </c>
      <c r="B245" s="46">
        <v>242</v>
      </c>
      <c r="C245" s="209" t="s">
        <v>8035</v>
      </c>
      <c r="D245" s="69" t="s">
        <v>8554</v>
      </c>
      <c r="E245" s="567" t="s">
        <v>2309</v>
      </c>
      <c r="F245" s="568"/>
      <c r="G245" s="568" t="s">
        <v>8555</v>
      </c>
      <c r="H245" s="567" t="s">
        <v>8520</v>
      </c>
      <c r="I245" s="569" t="s">
        <v>8229</v>
      </c>
      <c r="J245" s="567">
        <v>2012</v>
      </c>
      <c r="K245" s="567">
        <v>2015</v>
      </c>
      <c r="L245" s="568" t="s">
        <v>8555</v>
      </c>
      <c r="M245" s="570"/>
      <c r="N245" s="333"/>
      <c r="O245" s="333"/>
      <c r="P245" s="333"/>
      <c r="Q245" s="333"/>
      <c r="R245" s="333"/>
      <c r="S245" s="333"/>
      <c r="T245" s="333"/>
      <c r="U245" s="333"/>
      <c r="V245" s="333"/>
      <c r="W245" s="333"/>
      <c r="X245" s="333"/>
      <c r="Y245" s="333"/>
      <c r="Z245" s="333"/>
      <c r="AA245" s="333"/>
      <c r="AB245" s="534"/>
    </row>
    <row r="246" spans="1:28" ht="13.5" hidden="1" customHeight="1">
      <c r="A246" s="532" t="s">
        <v>6021</v>
      </c>
      <c r="B246" s="174">
        <v>243</v>
      </c>
      <c r="C246" s="209" t="s">
        <v>8035</v>
      </c>
      <c r="D246" s="69" t="s">
        <v>8556</v>
      </c>
      <c r="E246" s="567" t="s">
        <v>2309</v>
      </c>
      <c r="F246" s="568"/>
      <c r="G246" s="568" t="s">
        <v>8557</v>
      </c>
      <c r="H246" s="567" t="s">
        <v>8520</v>
      </c>
      <c r="I246" s="569" t="s">
        <v>8030</v>
      </c>
      <c r="J246" s="567">
        <v>2013</v>
      </c>
      <c r="K246" s="567">
        <v>2015</v>
      </c>
      <c r="L246" s="568" t="s">
        <v>8557</v>
      </c>
      <c r="M246" s="570"/>
      <c r="N246" s="333"/>
      <c r="O246" s="333"/>
      <c r="P246" s="333"/>
      <c r="Q246" s="333"/>
      <c r="R246" s="333"/>
      <c r="S246" s="333"/>
      <c r="T246" s="333"/>
      <c r="U246" s="333"/>
      <c r="V246" s="333"/>
      <c r="W246" s="333"/>
      <c r="X246" s="333"/>
      <c r="Y246" s="333"/>
      <c r="Z246" s="333"/>
      <c r="AA246" s="333"/>
      <c r="AB246" s="534"/>
    </row>
    <row r="247" spans="1:28" ht="13.5" hidden="1" customHeight="1">
      <c r="A247" s="532" t="s">
        <v>6021</v>
      </c>
      <c r="B247" s="174">
        <v>244</v>
      </c>
      <c r="C247" s="209" t="s">
        <v>8035</v>
      </c>
      <c r="D247" s="69" t="s">
        <v>8558</v>
      </c>
      <c r="E247" s="567" t="s">
        <v>2309</v>
      </c>
      <c r="F247" s="568"/>
      <c r="G247" s="568" t="s">
        <v>8559</v>
      </c>
      <c r="H247" s="567" t="s">
        <v>8520</v>
      </c>
      <c r="I247" s="569" t="s">
        <v>8030</v>
      </c>
      <c r="J247" s="567">
        <v>2013</v>
      </c>
      <c r="K247" s="567">
        <v>2015</v>
      </c>
      <c r="L247" s="568" t="s">
        <v>8559</v>
      </c>
      <c r="M247" s="570"/>
      <c r="N247" s="333"/>
      <c r="O247" s="333"/>
      <c r="P247" s="333"/>
      <c r="Q247" s="333"/>
      <c r="R247" s="333"/>
      <c r="S247" s="333"/>
      <c r="T247" s="333"/>
      <c r="U247" s="333"/>
      <c r="V247" s="333"/>
      <c r="W247" s="333"/>
      <c r="X247" s="333"/>
      <c r="Y247" s="333"/>
      <c r="Z247" s="333"/>
      <c r="AA247" s="333"/>
      <c r="AB247" s="534"/>
    </row>
    <row r="248" spans="1:28" ht="13.5" hidden="1" customHeight="1">
      <c r="A248" s="532" t="s">
        <v>6021</v>
      </c>
      <c r="B248" s="46">
        <v>245</v>
      </c>
      <c r="C248" s="209" t="s">
        <v>8035</v>
      </c>
      <c r="D248" s="69" t="s">
        <v>8560</v>
      </c>
      <c r="E248" s="567" t="s">
        <v>2309</v>
      </c>
      <c r="F248" s="568"/>
      <c r="G248" s="568" t="s">
        <v>8561</v>
      </c>
      <c r="H248" s="567" t="s">
        <v>8520</v>
      </c>
      <c r="I248" s="569" t="s">
        <v>8229</v>
      </c>
      <c r="J248" s="567">
        <v>2015</v>
      </c>
      <c r="K248" s="567">
        <v>2016</v>
      </c>
      <c r="L248" s="568" t="s">
        <v>8561</v>
      </c>
      <c r="M248" s="570"/>
      <c r="N248" s="333"/>
      <c r="O248" s="333"/>
      <c r="P248" s="333"/>
      <c r="Q248" s="333"/>
      <c r="R248" s="333"/>
      <c r="S248" s="333"/>
      <c r="T248" s="333"/>
      <c r="U248" s="333"/>
      <c r="V248" s="333"/>
      <c r="W248" s="333"/>
      <c r="X248" s="333"/>
      <c r="Y248" s="333"/>
      <c r="Z248" s="333"/>
      <c r="AA248" s="333"/>
      <c r="AB248" s="534"/>
    </row>
    <row r="249" spans="1:28" ht="13.5" hidden="1" customHeight="1">
      <c r="A249" s="532" t="s">
        <v>6021</v>
      </c>
      <c r="B249" s="46">
        <v>246</v>
      </c>
      <c r="C249" s="209" t="s">
        <v>8035</v>
      </c>
      <c r="D249" s="69" t="s">
        <v>8562</v>
      </c>
      <c r="E249" s="567" t="s">
        <v>2309</v>
      </c>
      <c r="F249" s="568"/>
      <c r="G249" s="568" t="s">
        <v>8563</v>
      </c>
      <c r="H249" s="567" t="s">
        <v>8520</v>
      </c>
      <c r="I249" s="569" t="s">
        <v>8229</v>
      </c>
      <c r="J249" s="567">
        <v>2014</v>
      </c>
      <c r="K249" s="567">
        <v>2016</v>
      </c>
      <c r="L249" s="568" t="s">
        <v>8563</v>
      </c>
      <c r="M249" s="570"/>
      <c r="N249" s="333"/>
      <c r="O249" s="333"/>
      <c r="P249" s="333"/>
      <c r="Q249" s="333"/>
      <c r="R249" s="333"/>
      <c r="S249" s="333"/>
      <c r="T249" s="333"/>
      <c r="U249" s="333"/>
      <c r="V249" s="333"/>
      <c r="W249" s="333"/>
      <c r="X249" s="333"/>
      <c r="Y249" s="333"/>
      <c r="Z249" s="333"/>
      <c r="AA249" s="333"/>
      <c r="AB249" s="534"/>
    </row>
    <row r="250" spans="1:28" ht="13.5" hidden="1" customHeight="1">
      <c r="A250" s="532" t="s">
        <v>6021</v>
      </c>
      <c r="B250" s="46">
        <v>247</v>
      </c>
      <c r="C250" s="209" t="s">
        <v>8035</v>
      </c>
      <c r="D250" s="69" t="s">
        <v>8564</v>
      </c>
      <c r="E250" s="567" t="s">
        <v>2309</v>
      </c>
      <c r="F250" s="568"/>
      <c r="G250" s="568" t="s">
        <v>8565</v>
      </c>
      <c r="H250" s="567" t="s">
        <v>8520</v>
      </c>
      <c r="I250" s="569" t="s">
        <v>8229</v>
      </c>
      <c r="J250" s="567">
        <v>2014</v>
      </c>
      <c r="K250" s="567">
        <v>2016</v>
      </c>
      <c r="L250" s="568" t="s">
        <v>8565</v>
      </c>
      <c r="M250" s="570"/>
      <c r="N250" s="333"/>
      <c r="O250" s="333"/>
      <c r="P250" s="333"/>
      <c r="Q250" s="333"/>
      <c r="R250" s="333"/>
      <c r="S250" s="333"/>
      <c r="T250" s="333"/>
      <c r="U250" s="333"/>
      <c r="V250" s="333"/>
      <c r="W250" s="333"/>
      <c r="X250" s="333"/>
      <c r="Y250" s="333"/>
      <c r="Z250" s="333"/>
      <c r="AA250" s="333"/>
      <c r="AB250" s="534"/>
    </row>
    <row r="251" spans="1:28" ht="13.5" hidden="1" customHeight="1">
      <c r="A251" s="532" t="s">
        <v>6021</v>
      </c>
      <c r="B251" s="174">
        <v>248</v>
      </c>
      <c r="C251" s="209" t="s">
        <v>8035</v>
      </c>
      <c r="D251" s="69" t="s">
        <v>8566</v>
      </c>
      <c r="E251" s="567" t="s">
        <v>2309</v>
      </c>
      <c r="F251" s="568"/>
      <c r="G251" s="568" t="s">
        <v>8567</v>
      </c>
      <c r="H251" s="567" t="s">
        <v>8520</v>
      </c>
      <c r="I251" s="569" t="s">
        <v>8229</v>
      </c>
      <c r="J251" s="567">
        <v>2014</v>
      </c>
      <c r="K251" s="567">
        <v>2016</v>
      </c>
      <c r="L251" s="568" t="s">
        <v>8567</v>
      </c>
      <c r="M251" s="570"/>
      <c r="N251" s="333"/>
      <c r="O251" s="333"/>
      <c r="P251" s="333"/>
      <c r="Q251" s="333"/>
      <c r="R251" s="333"/>
      <c r="S251" s="333"/>
      <c r="T251" s="333"/>
      <c r="U251" s="333"/>
      <c r="V251" s="333"/>
      <c r="W251" s="333"/>
      <c r="X251" s="333"/>
      <c r="Y251" s="333"/>
      <c r="Z251" s="333"/>
      <c r="AA251" s="333"/>
      <c r="AB251" s="534"/>
    </row>
    <row r="252" spans="1:28" ht="13.5" hidden="1" customHeight="1">
      <c r="A252" s="532" t="s">
        <v>6021</v>
      </c>
      <c r="B252" s="46">
        <v>249</v>
      </c>
      <c r="C252" s="209" t="s">
        <v>8035</v>
      </c>
      <c r="D252" s="69" t="s">
        <v>8568</v>
      </c>
      <c r="E252" s="567" t="s">
        <v>2309</v>
      </c>
      <c r="F252" s="568"/>
      <c r="G252" s="568" t="s">
        <v>8569</v>
      </c>
      <c r="H252" s="567" t="s">
        <v>8520</v>
      </c>
      <c r="I252" s="569" t="s">
        <v>8229</v>
      </c>
      <c r="J252" s="567">
        <v>2014</v>
      </c>
      <c r="K252" s="567">
        <v>2016</v>
      </c>
      <c r="L252" s="568" t="s">
        <v>8569</v>
      </c>
      <c r="M252" s="570"/>
      <c r="N252" s="333"/>
      <c r="O252" s="333"/>
      <c r="P252" s="333"/>
      <c r="Q252" s="333"/>
      <c r="R252" s="333"/>
      <c r="S252" s="333"/>
      <c r="T252" s="333"/>
      <c r="U252" s="333"/>
      <c r="V252" s="333"/>
      <c r="W252" s="333"/>
      <c r="X252" s="333"/>
      <c r="Y252" s="333"/>
      <c r="Z252" s="333"/>
      <c r="AA252" s="333"/>
      <c r="AB252" s="534"/>
    </row>
    <row r="253" spans="1:28" ht="13.5" hidden="1" customHeight="1">
      <c r="A253" s="532" t="s">
        <v>6021</v>
      </c>
      <c r="B253" s="46">
        <v>250</v>
      </c>
      <c r="C253" s="209" t="s">
        <v>8035</v>
      </c>
      <c r="D253" s="69" t="s">
        <v>8570</v>
      </c>
      <c r="E253" s="567" t="s">
        <v>2309</v>
      </c>
      <c r="F253" s="568"/>
      <c r="G253" s="568" t="s">
        <v>8571</v>
      </c>
      <c r="H253" s="567" t="s">
        <v>8520</v>
      </c>
      <c r="I253" s="569" t="s">
        <v>8229</v>
      </c>
      <c r="J253" s="567">
        <v>2014</v>
      </c>
      <c r="K253" s="567">
        <v>2017</v>
      </c>
      <c r="L253" s="568" t="s">
        <v>8571</v>
      </c>
      <c r="M253" s="570"/>
      <c r="N253" s="333"/>
      <c r="O253" s="333"/>
      <c r="P253" s="333"/>
      <c r="Q253" s="333"/>
      <c r="R253" s="333"/>
      <c r="S253" s="333"/>
      <c r="T253" s="333"/>
      <c r="U253" s="333"/>
      <c r="V253" s="333"/>
      <c r="W253" s="333"/>
      <c r="X253" s="333"/>
      <c r="Y253" s="333"/>
      <c r="Z253" s="333"/>
      <c r="AA253" s="333"/>
      <c r="AB253" s="534"/>
    </row>
    <row r="254" spans="1:28" ht="13.5" hidden="1" customHeight="1">
      <c r="A254" s="532" t="s">
        <v>6021</v>
      </c>
      <c r="B254" s="46">
        <v>251</v>
      </c>
      <c r="C254" s="209" t="s">
        <v>8035</v>
      </c>
      <c r="D254" s="69" t="s">
        <v>8572</v>
      </c>
      <c r="E254" s="567" t="s">
        <v>2309</v>
      </c>
      <c r="F254" s="568"/>
      <c r="G254" s="568" t="s">
        <v>8573</v>
      </c>
      <c r="H254" s="567" t="s">
        <v>8520</v>
      </c>
      <c r="I254" s="569" t="s">
        <v>8229</v>
      </c>
      <c r="J254" s="567">
        <v>2016</v>
      </c>
      <c r="K254" s="567">
        <v>2017</v>
      </c>
      <c r="L254" s="568" t="s">
        <v>8573</v>
      </c>
      <c r="M254" s="570"/>
      <c r="N254" s="333"/>
      <c r="O254" s="333"/>
      <c r="P254" s="333"/>
      <c r="Q254" s="333"/>
      <c r="R254" s="333"/>
      <c r="S254" s="333"/>
      <c r="T254" s="333"/>
      <c r="U254" s="333"/>
      <c r="V254" s="333"/>
      <c r="W254" s="333"/>
      <c r="X254" s="333"/>
      <c r="Y254" s="333"/>
      <c r="Z254" s="333"/>
      <c r="AA254" s="333"/>
      <c r="AB254" s="534"/>
    </row>
    <row r="255" spans="1:28" ht="13.5" hidden="1" customHeight="1">
      <c r="A255" s="532" t="s">
        <v>6021</v>
      </c>
      <c r="B255" s="174">
        <v>252</v>
      </c>
      <c r="C255" s="209" t="s">
        <v>8035</v>
      </c>
      <c r="D255" s="69" t="s">
        <v>8574</v>
      </c>
      <c r="E255" s="567" t="s">
        <v>2309</v>
      </c>
      <c r="F255" s="568"/>
      <c r="G255" s="568" t="s">
        <v>8575</v>
      </c>
      <c r="H255" s="567" t="s">
        <v>8520</v>
      </c>
      <c r="I255" s="569" t="s">
        <v>8030</v>
      </c>
      <c r="J255" s="567">
        <v>2016</v>
      </c>
      <c r="K255" s="567">
        <v>2017</v>
      </c>
      <c r="L255" s="568" t="s">
        <v>8575</v>
      </c>
      <c r="M255" s="570"/>
      <c r="N255" s="333"/>
      <c r="O255" s="333"/>
      <c r="P255" s="333"/>
      <c r="Q255" s="333"/>
      <c r="R255" s="333"/>
      <c r="S255" s="333"/>
      <c r="T255" s="333"/>
      <c r="U255" s="333"/>
      <c r="V255" s="333"/>
      <c r="W255" s="333"/>
      <c r="X255" s="333"/>
      <c r="Y255" s="333"/>
      <c r="Z255" s="333"/>
      <c r="AA255" s="333"/>
      <c r="AB255" s="534"/>
    </row>
    <row r="256" spans="1:28" ht="13.5" hidden="1" customHeight="1">
      <c r="A256" s="532" t="s">
        <v>6021</v>
      </c>
      <c r="B256" s="174">
        <v>253</v>
      </c>
      <c r="C256" s="209" t="s">
        <v>8035</v>
      </c>
      <c r="D256" s="69" t="s">
        <v>8576</v>
      </c>
      <c r="E256" s="567" t="s">
        <v>2309</v>
      </c>
      <c r="F256" s="568"/>
      <c r="G256" s="568" t="s">
        <v>8577</v>
      </c>
      <c r="H256" s="567" t="s">
        <v>8520</v>
      </c>
      <c r="I256" s="569" t="s">
        <v>8229</v>
      </c>
      <c r="J256" s="567">
        <v>2016</v>
      </c>
      <c r="K256" s="567">
        <v>2017</v>
      </c>
      <c r="L256" s="568" t="s">
        <v>8577</v>
      </c>
      <c r="M256" s="570"/>
      <c r="N256" s="333"/>
      <c r="O256" s="333"/>
      <c r="P256" s="333"/>
      <c r="Q256" s="333"/>
      <c r="R256" s="333"/>
      <c r="S256" s="333"/>
      <c r="T256" s="333"/>
      <c r="U256" s="333"/>
      <c r="V256" s="333"/>
      <c r="W256" s="333"/>
      <c r="X256" s="333"/>
      <c r="Y256" s="333"/>
      <c r="Z256" s="333"/>
      <c r="AA256" s="333"/>
      <c r="AB256" s="534"/>
    </row>
    <row r="257" spans="1:28" ht="13.5" hidden="1" customHeight="1">
      <c r="A257" s="532" t="s">
        <v>6021</v>
      </c>
      <c r="B257" s="46">
        <v>254</v>
      </c>
      <c r="C257" s="209" t="s">
        <v>8035</v>
      </c>
      <c r="D257" s="69" t="s">
        <v>8578</v>
      </c>
      <c r="E257" s="567" t="s">
        <v>2309</v>
      </c>
      <c r="F257" s="568"/>
      <c r="G257" s="568" t="s">
        <v>8579</v>
      </c>
      <c r="H257" s="567" t="s">
        <v>8520</v>
      </c>
      <c r="I257" s="569" t="s">
        <v>8229</v>
      </c>
      <c r="J257" s="567">
        <v>2016</v>
      </c>
      <c r="K257" s="567">
        <v>2017</v>
      </c>
      <c r="L257" s="568" t="s">
        <v>8579</v>
      </c>
      <c r="M257" s="570"/>
      <c r="N257" s="333"/>
      <c r="O257" s="333"/>
      <c r="P257" s="333"/>
      <c r="Q257" s="333"/>
      <c r="R257" s="333"/>
      <c r="S257" s="333"/>
      <c r="T257" s="333"/>
      <c r="U257" s="333"/>
      <c r="V257" s="333"/>
      <c r="W257" s="333"/>
      <c r="X257" s="333"/>
      <c r="Y257" s="333"/>
      <c r="Z257" s="333"/>
      <c r="AA257" s="333"/>
      <c r="AB257" s="534"/>
    </row>
    <row r="258" spans="1:28" ht="13.5" hidden="1" customHeight="1">
      <c r="A258" s="532" t="s">
        <v>6021</v>
      </c>
      <c r="B258" s="46">
        <v>255</v>
      </c>
      <c r="C258" s="209" t="s">
        <v>8035</v>
      </c>
      <c r="D258" s="69" t="s">
        <v>8580</v>
      </c>
      <c r="E258" s="567" t="s">
        <v>2309</v>
      </c>
      <c r="F258" s="568"/>
      <c r="G258" s="568" t="s">
        <v>8581</v>
      </c>
      <c r="H258" s="567" t="s">
        <v>8520</v>
      </c>
      <c r="I258" s="569" t="s">
        <v>8030</v>
      </c>
      <c r="J258" s="567">
        <v>2016</v>
      </c>
      <c r="K258" s="567">
        <v>2018</v>
      </c>
      <c r="L258" s="568" t="s">
        <v>8581</v>
      </c>
      <c r="M258" s="570"/>
      <c r="N258" s="333"/>
      <c r="O258" s="333"/>
      <c r="P258" s="333"/>
      <c r="Q258" s="333"/>
      <c r="R258" s="333"/>
      <c r="S258" s="333"/>
      <c r="T258" s="333"/>
      <c r="U258" s="333"/>
      <c r="V258" s="333"/>
      <c r="W258" s="333"/>
      <c r="X258" s="333"/>
      <c r="Y258" s="333"/>
      <c r="Z258" s="333"/>
      <c r="AA258" s="333"/>
      <c r="AB258" s="534"/>
    </row>
    <row r="259" spans="1:28" ht="13.5" customHeight="1">
      <c r="A259" s="532" t="s">
        <v>6021</v>
      </c>
      <c r="B259" s="46">
        <v>256</v>
      </c>
      <c r="C259" s="567" t="s">
        <v>8031</v>
      </c>
      <c r="D259" s="69" t="s">
        <v>8582</v>
      </c>
      <c r="E259" s="567" t="s">
        <v>2309</v>
      </c>
      <c r="F259" s="567" t="s">
        <v>35</v>
      </c>
      <c r="G259" s="568" t="s">
        <v>8583</v>
      </c>
      <c r="H259" s="567" t="s">
        <v>8200</v>
      </c>
      <c r="I259" s="567" t="s">
        <v>8018</v>
      </c>
      <c r="J259" s="567">
        <v>2016</v>
      </c>
      <c r="K259" s="567"/>
      <c r="L259" s="568" t="s">
        <v>8583</v>
      </c>
      <c r="M259" s="570"/>
      <c r="N259" s="333"/>
      <c r="O259" s="333"/>
      <c r="P259" s="333"/>
      <c r="Q259" s="333"/>
      <c r="R259" s="333"/>
      <c r="S259" s="333"/>
      <c r="T259" s="333"/>
      <c r="U259" s="333"/>
      <c r="V259" s="333"/>
      <c r="W259" s="333"/>
      <c r="X259" s="333"/>
      <c r="Y259" s="333"/>
      <c r="Z259" s="333"/>
      <c r="AA259" s="333"/>
      <c r="AB259" s="534"/>
    </row>
    <row r="260" spans="1:28" ht="13.5" customHeight="1">
      <c r="A260" s="532" t="s">
        <v>6021</v>
      </c>
      <c r="B260" s="174">
        <v>257</v>
      </c>
      <c r="C260" s="567" t="s">
        <v>8031</v>
      </c>
      <c r="D260" s="69" t="s">
        <v>8584</v>
      </c>
      <c r="E260" s="567" t="s">
        <v>2309</v>
      </c>
      <c r="F260" s="568"/>
      <c r="G260" s="567" t="s">
        <v>8585</v>
      </c>
      <c r="H260" s="567" t="s">
        <v>8159</v>
      </c>
      <c r="I260" s="567" t="s">
        <v>8030</v>
      </c>
      <c r="J260" s="567">
        <v>2016</v>
      </c>
      <c r="K260" s="567">
        <v>2017</v>
      </c>
      <c r="L260" s="568" t="s">
        <v>8586</v>
      </c>
      <c r="M260" s="571" t="s">
        <v>8587</v>
      </c>
      <c r="N260" s="333"/>
      <c r="O260" s="333"/>
      <c r="P260" s="333"/>
      <c r="Q260" s="333"/>
      <c r="R260" s="333"/>
      <c r="S260" s="333"/>
      <c r="T260" s="333"/>
      <c r="U260" s="333"/>
      <c r="V260" s="333"/>
      <c r="W260" s="333"/>
      <c r="X260" s="333"/>
      <c r="Y260" s="333"/>
      <c r="Z260" s="333"/>
      <c r="AA260" s="333"/>
      <c r="AB260" s="534"/>
    </row>
    <row r="261" spans="1:28" ht="13.5" customHeight="1">
      <c r="A261" s="532" t="s">
        <v>6021</v>
      </c>
      <c r="B261" s="46">
        <v>258</v>
      </c>
      <c r="C261" s="567" t="s">
        <v>8031</v>
      </c>
      <c r="D261" s="69" t="s">
        <v>8588</v>
      </c>
      <c r="E261" s="567" t="s">
        <v>2309</v>
      </c>
      <c r="F261" s="568"/>
      <c r="G261" s="568" t="s">
        <v>8589</v>
      </c>
      <c r="H261" s="568" t="s">
        <v>8590</v>
      </c>
      <c r="I261" s="567" t="s">
        <v>8030</v>
      </c>
      <c r="J261" s="567">
        <v>2014</v>
      </c>
      <c r="K261" s="567">
        <v>2017</v>
      </c>
      <c r="L261" s="568" t="s">
        <v>8589</v>
      </c>
      <c r="M261" s="570"/>
      <c r="N261" s="333"/>
      <c r="O261" s="333"/>
      <c r="P261" s="333"/>
      <c r="Q261" s="333"/>
      <c r="R261" s="333"/>
      <c r="S261" s="333"/>
      <c r="T261" s="333"/>
      <c r="U261" s="333"/>
      <c r="V261" s="333"/>
      <c r="W261" s="333"/>
      <c r="X261" s="333"/>
      <c r="Y261" s="333"/>
      <c r="Z261" s="333"/>
      <c r="AA261" s="333"/>
      <c r="AB261" s="534"/>
    </row>
    <row r="262" spans="1:28" ht="13.5" customHeight="1">
      <c r="A262" s="532" t="s">
        <v>6021</v>
      </c>
      <c r="B262" s="46">
        <v>259</v>
      </c>
      <c r="C262" s="567" t="s">
        <v>8031</v>
      </c>
      <c r="D262" s="69" t="s">
        <v>8591</v>
      </c>
      <c r="E262" s="567" t="s">
        <v>2309</v>
      </c>
      <c r="F262" s="568"/>
      <c r="G262" s="568" t="s">
        <v>8592</v>
      </c>
      <c r="H262" s="568" t="s">
        <v>8590</v>
      </c>
      <c r="I262" s="567" t="s">
        <v>8018</v>
      </c>
      <c r="J262" s="567">
        <v>2016</v>
      </c>
      <c r="K262" s="567"/>
      <c r="L262" s="568" t="s">
        <v>8592</v>
      </c>
      <c r="M262" s="570"/>
      <c r="N262" s="333"/>
      <c r="O262" s="333"/>
      <c r="P262" s="333"/>
      <c r="Q262" s="333"/>
      <c r="R262" s="333"/>
      <c r="S262" s="333"/>
      <c r="T262" s="333"/>
      <c r="U262" s="333"/>
      <c r="V262" s="333"/>
      <c r="W262" s="333"/>
      <c r="X262" s="333"/>
      <c r="Y262" s="333"/>
      <c r="Z262" s="333"/>
      <c r="AA262" s="333"/>
      <c r="AB262" s="534"/>
    </row>
    <row r="263" spans="1:28" ht="13.5" customHeight="1">
      <c r="A263" s="532" t="s">
        <v>6021</v>
      </c>
      <c r="B263" s="46">
        <v>260</v>
      </c>
      <c r="C263" s="567" t="s">
        <v>8031</v>
      </c>
      <c r="D263" s="69" t="s">
        <v>8593</v>
      </c>
      <c r="E263" s="567" t="s">
        <v>2309</v>
      </c>
      <c r="F263" s="568"/>
      <c r="G263" s="568" t="s">
        <v>8594</v>
      </c>
      <c r="H263" s="568" t="s">
        <v>8590</v>
      </c>
      <c r="I263" s="567" t="s">
        <v>8018</v>
      </c>
      <c r="J263" s="567">
        <v>2017</v>
      </c>
      <c r="K263" s="567"/>
      <c r="L263" s="568" t="s">
        <v>8594</v>
      </c>
      <c r="M263" s="570"/>
      <c r="N263" s="333"/>
      <c r="O263" s="333"/>
      <c r="P263" s="333"/>
      <c r="Q263" s="333"/>
      <c r="R263" s="333"/>
      <c r="S263" s="333"/>
      <c r="T263" s="333"/>
      <c r="U263" s="333"/>
      <c r="V263" s="333"/>
      <c r="W263" s="333"/>
      <c r="X263" s="333"/>
      <c r="Y263" s="333"/>
      <c r="Z263" s="333"/>
      <c r="AA263" s="333"/>
      <c r="AB263" s="534"/>
    </row>
    <row r="264" spans="1:28" ht="13.5" customHeight="1">
      <c r="A264" s="532" t="s">
        <v>6021</v>
      </c>
      <c r="B264" s="174">
        <v>261</v>
      </c>
      <c r="C264" s="567" t="s">
        <v>8031</v>
      </c>
      <c r="D264" s="69" t="s">
        <v>8595</v>
      </c>
      <c r="E264" s="567" t="s">
        <v>2309</v>
      </c>
      <c r="F264" s="568"/>
      <c r="G264" s="568" t="s">
        <v>8596</v>
      </c>
      <c r="H264" s="567" t="s">
        <v>8597</v>
      </c>
      <c r="I264" s="567" t="s">
        <v>8018</v>
      </c>
      <c r="J264" s="567">
        <v>2018</v>
      </c>
      <c r="K264" s="567"/>
      <c r="L264" s="568" t="s">
        <v>8596</v>
      </c>
      <c r="M264" s="570"/>
      <c r="N264" s="333"/>
      <c r="O264" s="333"/>
      <c r="P264" s="333"/>
      <c r="Q264" s="333"/>
      <c r="R264" s="333"/>
      <c r="S264" s="333"/>
      <c r="T264" s="333"/>
      <c r="U264" s="333"/>
      <c r="V264" s="333"/>
      <c r="W264" s="333"/>
      <c r="X264" s="333"/>
      <c r="Y264" s="333"/>
      <c r="Z264" s="333"/>
      <c r="AA264" s="333"/>
      <c r="AB264" s="534"/>
    </row>
    <row r="265" spans="1:28" ht="13.5" hidden="1" customHeight="1">
      <c r="A265" s="532" t="s">
        <v>6021</v>
      </c>
      <c r="B265" s="174">
        <v>262</v>
      </c>
      <c r="C265" s="567" t="s">
        <v>8014</v>
      </c>
      <c r="D265" s="69" t="s">
        <v>8598</v>
      </c>
      <c r="E265" s="567" t="s">
        <v>2309</v>
      </c>
      <c r="F265" s="568"/>
      <c r="G265" s="568" t="s">
        <v>8599</v>
      </c>
      <c r="H265" s="567" t="s">
        <v>8017</v>
      </c>
      <c r="I265" s="567" t="s">
        <v>8030</v>
      </c>
      <c r="J265" s="567">
        <v>2013</v>
      </c>
      <c r="K265" s="567">
        <v>2017</v>
      </c>
      <c r="L265" s="568" t="s">
        <v>8599</v>
      </c>
      <c r="M265" s="570"/>
      <c r="N265" s="333"/>
      <c r="O265" s="333"/>
      <c r="P265" s="333"/>
      <c r="Q265" s="333"/>
      <c r="R265" s="333"/>
      <c r="S265" s="333"/>
      <c r="T265" s="333"/>
      <c r="U265" s="333"/>
      <c r="V265" s="333"/>
      <c r="W265" s="333"/>
      <c r="X265" s="333"/>
      <c r="Y265" s="333"/>
      <c r="Z265" s="333"/>
      <c r="AA265" s="333"/>
      <c r="AB265" s="534"/>
    </row>
    <row r="266" spans="1:28" ht="13.5" hidden="1" customHeight="1">
      <c r="A266" s="532" t="s">
        <v>6021</v>
      </c>
      <c r="B266" s="46">
        <v>264</v>
      </c>
      <c r="C266" s="567" t="s">
        <v>8014</v>
      </c>
      <c r="D266" s="69" t="s">
        <v>8600</v>
      </c>
      <c r="E266" s="567" t="s">
        <v>2309</v>
      </c>
      <c r="F266" s="568"/>
      <c r="G266" s="568" t="s">
        <v>8601</v>
      </c>
      <c r="H266" s="567" t="s">
        <v>8017</v>
      </c>
      <c r="I266" s="567" t="s">
        <v>8030</v>
      </c>
      <c r="J266" s="567">
        <v>2014</v>
      </c>
      <c r="K266" s="567">
        <v>2019</v>
      </c>
      <c r="L266" s="568" t="s">
        <v>8601</v>
      </c>
      <c r="M266" s="571" t="s">
        <v>6031</v>
      </c>
      <c r="N266" s="333"/>
      <c r="O266" s="333"/>
      <c r="P266" s="333"/>
      <c r="Q266" s="333"/>
      <c r="R266" s="333"/>
      <c r="S266" s="333"/>
      <c r="T266" s="333"/>
      <c r="U266" s="333"/>
      <c r="V266" s="333"/>
      <c r="W266" s="333"/>
      <c r="X266" s="333"/>
      <c r="Y266" s="333"/>
      <c r="Z266" s="333"/>
      <c r="AA266" s="333"/>
      <c r="AB266" s="534"/>
    </row>
    <row r="267" spans="1:28" ht="13.5" hidden="1" customHeight="1">
      <c r="A267" s="532" t="s">
        <v>6021</v>
      </c>
      <c r="B267" s="46">
        <v>265</v>
      </c>
      <c r="C267" s="567" t="s">
        <v>8014</v>
      </c>
      <c r="D267" s="69" t="s">
        <v>8602</v>
      </c>
      <c r="E267" s="567" t="s">
        <v>2309</v>
      </c>
      <c r="F267" s="568"/>
      <c r="G267" s="568" t="s">
        <v>8603</v>
      </c>
      <c r="H267" s="568" t="s">
        <v>8604</v>
      </c>
      <c r="I267" s="72" t="s">
        <v>8018</v>
      </c>
      <c r="J267" s="567">
        <v>2015</v>
      </c>
      <c r="K267" s="567"/>
      <c r="L267" s="568" t="s">
        <v>8603</v>
      </c>
      <c r="M267" s="570"/>
      <c r="N267" s="333"/>
      <c r="O267" s="333"/>
      <c r="P267" s="333"/>
      <c r="Q267" s="333"/>
      <c r="R267" s="333"/>
      <c r="S267" s="333"/>
      <c r="T267" s="333"/>
      <c r="U267" s="333"/>
      <c r="V267" s="333"/>
      <c r="W267" s="333"/>
      <c r="X267" s="333"/>
      <c r="Y267" s="333"/>
      <c r="Z267" s="333"/>
      <c r="AA267" s="333"/>
      <c r="AB267" s="534"/>
    </row>
    <row r="268" spans="1:28" ht="13.5" hidden="1" customHeight="1">
      <c r="A268" s="532" t="s">
        <v>6021</v>
      </c>
      <c r="B268" s="174">
        <v>266</v>
      </c>
      <c r="C268" s="567" t="s">
        <v>8014</v>
      </c>
      <c r="D268" s="69" t="s">
        <v>8605</v>
      </c>
      <c r="E268" s="567" t="s">
        <v>2309</v>
      </c>
      <c r="F268" s="568"/>
      <c r="G268" s="568" t="s">
        <v>8606</v>
      </c>
      <c r="H268" s="567" t="s">
        <v>8017</v>
      </c>
      <c r="I268" s="72" t="s">
        <v>8018</v>
      </c>
      <c r="J268" s="567">
        <v>2017</v>
      </c>
      <c r="K268" s="567"/>
      <c r="L268" s="568" t="s">
        <v>8606</v>
      </c>
      <c r="M268" s="570"/>
      <c r="N268" s="333"/>
      <c r="O268" s="333"/>
      <c r="P268" s="333"/>
      <c r="Q268" s="333"/>
      <c r="R268" s="333"/>
      <c r="S268" s="333"/>
      <c r="T268" s="333"/>
      <c r="U268" s="333"/>
      <c r="V268" s="333"/>
      <c r="W268" s="333"/>
      <c r="X268" s="333"/>
      <c r="Y268" s="333"/>
      <c r="Z268" s="333"/>
      <c r="AA268" s="333"/>
      <c r="AB268" s="534"/>
    </row>
    <row r="269" spans="1:28" ht="13.5" hidden="1" customHeight="1">
      <c r="A269" s="532" t="s">
        <v>6021</v>
      </c>
      <c r="B269" s="46">
        <v>267</v>
      </c>
      <c r="C269" s="567" t="s">
        <v>8035</v>
      </c>
      <c r="D269" s="69" t="s">
        <v>8607</v>
      </c>
      <c r="E269" s="567" t="s">
        <v>2309</v>
      </c>
      <c r="F269" s="568"/>
      <c r="G269" s="568" t="s">
        <v>8608</v>
      </c>
      <c r="H269" s="567" t="s">
        <v>8520</v>
      </c>
      <c r="I269" s="567" t="s">
        <v>8030</v>
      </c>
      <c r="J269" s="567">
        <v>2013</v>
      </c>
      <c r="K269" s="567">
        <v>2014</v>
      </c>
      <c r="L269" s="568" t="s">
        <v>8608</v>
      </c>
      <c r="M269" s="570"/>
      <c r="N269" s="333"/>
      <c r="O269" s="333"/>
      <c r="P269" s="333"/>
      <c r="Q269" s="333"/>
      <c r="R269" s="333"/>
      <c r="S269" s="333"/>
      <c r="T269" s="333"/>
      <c r="U269" s="333"/>
      <c r="V269" s="333"/>
      <c r="W269" s="333"/>
      <c r="X269" s="333"/>
      <c r="Y269" s="333"/>
      <c r="Z269" s="333"/>
      <c r="AA269" s="333"/>
      <c r="AB269" s="534"/>
    </row>
    <row r="270" spans="1:28" ht="13.5" hidden="1" customHeight="1">
      <c r="A270" s="532" t="s">
        <v>6021</v>
      </c>
      <c r="B270" s="46">
        <v>268</v>
      </c>
      <c r="C270" s="567" t="s">
        <v>8035</v>
      </c>
      <c r="D270" s="69" t="s">
        <v>8609</v>
      </c>
      <c r="E270" s="567" t="s">
        <v>2309</v>
      </c>
      <c r="F270" s="568"/>
      <c r="G270" s="568" t="s">
        <v>8610</v>
      </c>
      <c r="H270" s="567" t="s">
        <v>8520</v>
      </c>
      <c r="I270" s="567" t="s">
        <v>8030</v>
      </c>
      <c r="J270" s="567">
        <v>2013</v>
      </c>
      <c r="K270" s="567">
        <v>2014</v>
      </c>
      <c r="L270" s="568" t="s">
        <v>8610</v>
      </c>
      <c r="M270" s="570"/>
      <c r="N270" s="333"/>
      <c r="O270" s="333"/>
      <c r="P270" s="333"/>
      <c r="Q270" s="333"/>
      <c r="R270" s="333"/>
      <c r="S270" s="333"/>
      <c r="T270" s="333"/>
      <c r="U270" s="333"/>
      <c r="V270" s="333"/>
      <c r="W270" s="333"/>
      <c r="X270" s="333"/>
      <c r="Y270" s="333"/>
      <c r="Z270" s="333"/>
      <c r="AA270" s="333"/>
      <c r="AB270" s="534"/>
    </row>
    <row r="271" spans="1:28" ht="13.5" hidden="1" customHeight="1">
      <c r="A271" s="532" t="s">
        <v>6021</v>
      </c>
      <c r="B271" s="46">
        <v>269</v>
      </c>
      <c r="C271" s="567" t="s">
        <v>8035</v>
      </c>
      <c r="D271" s="69" t="s">
        <v>8611</v>
      </c>
      <c r="E271" s="567" t="s">
        <v>2309</v>
      </c>
      <c r="F271" s="568"/>
      <c r="G271" s="568" t="s">
        <v>8612</v>
      </c>
      <c r="H271" s="567" t="s">
        <v>8520</v>
      </c>
      <c r="I271" s="567" t="s">
        <v>8030</v>
      </c>
      <c r="J271" s="567">
        <v>2013</v>
      </c>
      <c r="K271" s="567">
        <v>2014</v>
      </c>
      <c r="L271" s="568" t="s">
        <v>8612</v>
      </c>
      <c r="M271" s="570"/>
      <c r="N271" s="333"/>
      <c r="O271" s="333"/>
      <c r="P271" s="333"/>
      <c r="Q271" s="333"/>
      <c r="R271" s="333"/>
      <c r="S271" s="333"/>
      <c r="T271" s="333"/>
      <c r="U271" s="333"/>
      <c r="V271" s="333"/>
      <c r="W271" s="333"/>
      <c r="X271" s="333"/>
      <c r="Y271" s="333"/>
      <c r="Z271" s="333"/>
      <c r="AA271" s="333"/>
      <c r="AB271" s="534"/>
    </row>
    <row r="272" spans="1:28" ht="13.5" hidden="1" customHeight="1">
      <c r="A272" s="532" t="s">
        <v>6021</v>
      </c>
      <c r="B272" s="174">
        <v>270</v>
      </c>
      <c r="C272" s="567" t="s">
        <v>8035</v>
      </c>
      <c r="D272" s="69" t="s">
        <v>8613</v>
      </c>
      <c r="E272" s="567" t="s">
        <v>2309</v>
      </c>
      <c r="F272" s="568"/>
      <c r="G272" s="568" t="s">
        <v>8614</v>
      </c>
      <c r="H272" s="567" t="s">
        <v>8520</v>
      </c>
      <c r="I272" s="567" t="s">
        <v>8030</v>
      </c>
      <c r="J272" s="567">
        <v>2013</v>
      </c>
      <c r="K272" s="567">
        <v>2014</v>
      </c>
      <c r="L272" s="568" t="s">
        <v>8614</v>
      </c>
      <c r="M272" s="570"/>
      <c r="N272" s="333"/>
      <c r="O272" s="333"/>
      <c r="P272" s="333"/>
      <c r="Q272" s="333"/>
      <c r="R272" s="333"/>
      <c r="S272" s="333"/>
      <c r="T272" s="333"/>
      <c r="U272" s="333"/>
      <c r="V272" s="333"/>
      <c r="W272" s="333"/>
      <c r="X272" s="333"/>
      <c r="Y272" s="333"/>
      <c r="Z272" s="333"/>
      <c r="AA272" s="333"/>
      <c r="AB272" s="534"/>
    </row>
    <row r="273" spans="1:28" ht="13.5" hidden="1" customHeight="1">
      <c r="A273" s="532" t="s">
        <v>6021</v>
      </c>
      <c r="B273" s="174">
        <v>271</v>
      </c>
      <c r="C273" s="567" t="s">
        <v>8035</v>
      </c>
      <c r="D273" s="69" t="s">
        <v>8615</v>
      </c>
      <c r="E273" s="567" t="s">
        <v>2309</v>
      </c>
      <c r="F273" s="568"/>
      <c r="G273" s="568" t="s">
        <v>8616</v>
      </c>
      <c r="H273" s="567" t="s">
        <v>8520</v>
      </c>
      <c r="I273" s="567" t="s">
        <v>8030</v>
      </c>
      <c r="J273" s="567">
        <v>2014</v>
      </c>
      <c r="K273" s="567">
        <v>2016</v>
      </c>
      <c r="L273" s="568" t="s">
        <v>8616</v>
      </c>
      <c r="M273" s="570"/>
      <c r="N273" s="333"/>
      <c r="O273" s="333"/>
      <c r="P273" s="333"/>
      <c r="Q273" s="333"/>
      <c r="R273" s="333"/>
      <c r="S273" s="333"/>
      <c r="T273" s="333"/>
      <c r="U273" s="333"/>
      <c r="V273" s="333"/>
      <c r="W273" s="333"/>
      <c r="X273" s="333"/>
      <c r="Y273" s="333"/>
      <c r="Z273" s="333"/>
      <c r="AA273" s="333"/>
      <c r="AB273" s="534"/>
    </row>
    <row r="274" spans="1:28" ht="13.5" hidden="1" customHeight="1">
      <c r="A274" s="532" t="s">
        <v>6021</v>
      </c>
      <c r="B274" s="46">
        <v>272</v>
      </c>
      <c r="C274" s="567" t="s">
        <v>8035</v>
      </c>
      <c r="D274" s="69" t="s">
        <v>8617</v>
      </c>
      <c r="E274" s="567" t="s">
        <v>2309</v>
      </c>
      <c r="F274" s="568"/>
      <c r="G274" s="568" t="s">
        <v>8618</v>
      </c>
      <c r="H274" s="567" t="s">
        <v>8520</v>
      </c>
      <c r="I274" s="567" t="s">
        <v>8030</v>
      </c>
      <c r="J274" s="567">
        <v>2014</v>
      </c>
      <c r="K274" s="567">
        <v>2016</v>
      </c>
      <c r="L274" s="568" t="s">
        <v>8618</v>
      </c>
      <c r="M274" s="570"/>
      <c r="N274" s="333"/>
      <c r="O274" s="333"/>
      <c r="P274" s="333"/>
      <c r="Q274" s="333"/>
      <c r="R274" s="333"/>
      <c r="S274" s="333"/>
      <c r="T274" s="333"/>
      <c r="U274" s="333"/>
      <c r="V274" s="333"/>
      <c r="W274" s="333"/>
      <c r="X274" s="333"/>
      <c r="Y274" s="333"/>
      <c r="Z274" s="333"/>
      <c r="AA274" s="333"/>
      <c r="AB274" s="534"/>
    </row>
    <row r="275" spans="1:28" ht="13.5" hidden="1" customHeight="1">
      <c r="A275" s="532" t="s">
        <v>6021</v>
      </c>
      <c r="B275" s="46">
        <v>273</v>
      </c>
      <c r="C275" s="567" t="s">
        <v>8035</v>
      </c>
      <c r="D275" s="69" t="s">
        <v>8619</v>
      </c>
      <c r="E275" s="567" t="s">
        <v>2309</v>
      </c>
      <c r="F275" s="568"/>
      <c r="G275" s="568" t="s">
        <v>8620</v>
      </c>
      <c r="H275" s="567" t="s">
        <v>8520</v>
      </c>
      <c r="I275" s="567" t="s">
        <v>8030</v>
      </c>
      <c r="J275" s="567">
        <v>2014</v>
      </c>
      <c r="K275" s="567">
        <v>2016</v>
      </c>
      <c r="L275" s="568" t="s">
        <v>8620</v>
      </c>
      <c r="M275" s="570"/>
      <c r="N275" s="333"/>
      <c r="O275" s="333"/>
      <c r="P275" s="333"/>
      <c r="Q275" s="333"/>
      <c r="R275" s="333"/>
      <c r="S275" s="333"/>
      <c r="T275" s="333"/>
      <c r="U275" s="333"/>
      <c r="V275" s="333"/>
      <c r="W275" s="333"/>
      <c r="X275" s="333"/>
      <c r="Y275" s="333"/>
      <c r="Z275" s="333"/>
      <c r="AA275" s="333"/>
      <c r="AB275" s="534"/>
    </row>
    <row r="276" spans="1:28" ht="13.5" hidden="1" customHeight="1">
      <c r="A276" s="532" t="s">
        <v>6021</v>
      </c>
      <c r="B276" s="46">
        <v>274</v>
      </c>
      <c r="C276" s="567" t="s">
        <v>8014</v>
      </c>
      <c r="D276" s="69" t="s">
        <v>8621</v>
      </c>
      <c r="E276" s="567" t="s">
        <v>2309</v>
      </c>
      <c r="F276" s="568"/>
      <c r="G276" s="568" t="s">
        <v>8622</v>
      </c>
      <c r="H276" s="568" t="s">
        <v>8017</v>
      </c>
      <c r="I276" s="567" t="s">
        <v>8030</v>
      </c>
      <c r="J276" s="567">
        <v>2014</v>
      </c>
      <c r="K276" s="567">
        <v>2019</v>
      </c>
      <c r="L276" s="568" t="s">
        <v>8622</v>
      </c>
      <c r="M276" s="570"/>
      <c r="N276" s="333"/>
      <c r="O276" s="333"/>
      <c r="P276" s="333"/>
      <c r="Q276" s="333"/>
      <c r="R276" s="333"/>
      <c r="S276" s="333"/>
      <c r="T276" s="333"/>
      <c r="U276" s="333"/>
      <c r="V276" s="333"/>
      <c r="W276" s="333"/>
      <c r="X276" s="333"/>
      <c r="Y276" s="333"/>
      <c r="Z276" s="333"/>
      <c r="AA276" s="333"/>
      <c r="AB276" s="534"/>
    </row>
    <row r="277" spans="1:28" ht="13.5" hidden="1" customHeight="1">
      <c r="A277" s="532" t="s">
        <v>6021</v>
      </c>
      <c r="B277" s="174">
        <v>275</v>
      </c>
      <c r="C277" s="567" t="s">
        <v>8035</v>
      </c>
      <c r="D277" s="69" t="s">
        <v>8623</v>
      </c>
      <c r="E277" s="567" t="s">
        <v>2309</v>
      </c>
      <c r="F277" s="568"/>
      <c r="G277" s="568" t="s">
        <v>8624</v>
      </c>
      <c r="H277" s="567" t="s">
        <v>8520</v>
      </c>
      <c r="I277" s="567" t="s">
        <v>8030</v>
      </c>
      <c r="J277" s="567">
        <v>2014</v>
      </c>
      <c r="K277" s="567">
        <v>2015</v>
      </c>
      <c r="L277" s="568" t="s">
        <v>8624</v>
      </c>
      <c r="M277" s="570"/>
      <c r="N277" s="333"/>
      <c r="O277" s="333"/>
      <c r="P277" s="333"/>
      <c r="Q277" s="333"/>
      <c r="R277" s="333"/>
      <c r="S277" s="333"/>
      <c r="T277" s="333"/>
      <c r="U277" s="333"/>
      <c r="V277" s="333"/>
      <c r="W277" s="333"/>
      <c r="X277" s="333"/>
      <c r="Y277" s="333"/>
      <c r="Z277" s="333"/>
      <c r="AA277" s="333"/>
      <c r="AB277" s="534"/>
    </row>
    <row r="278" spans="1:28" ht="13.5" hidden="1" customHeight="1">
      <c r="A278" s="532" t="s">
        <v>6021</v>
      </c>
      <c r="B278" s="46">
        <v>276</v>
      </c>
      <c r="C278" s="567" t="s">
        <v>8014</v>
      </c>
      <c r="D278" s="69" t="s">
        <v>8625</v>
      </c>
      <c r="E278" s="567" t="s">
        <v>2309</v>
      </c>
      <c r="F278" s="567" t="s">
        <v>35</v>
      </c>
      <c r="G278" s="568" t="s">
        <v>8626</v>
      </c>
      <c r="H278" s="568" t="s">
        <v>8017</v>
      </c>
      <c r="I278" s="567" t="s">
        <v>8141</v>
      </c>
      <c r="J278" s="567">
        <v>2014</v>
      </c>
      <c r="K278" s="567">
        <v>2017</v>
      </c>
      <c r="L278" s="568" t="s">
        <v>8626</v>
      </c>
      <c r="M278" s="570"/>
      <c r="N278" s="333"/>
      <c r="O278" s="333"/>
      <c r="P278" s="333"/>
      <c r="Q278" s="333"/>
      <c r="R278" s="333"/>
      <c r="S278" s="333"/>
      <c r="T278" s="333"/>
      <c r="U278" s="333"/>
      <c r="V278" s="333"/>
      <c r="W278" s="333"/>
      <c r="X278" s="333"/>
      <c r="Y278" s="333"/>
      <c r="Z278" s="333"/>
      <c r="AA278" s="333"/>
      <c r="AB278" s="534"/>
    </row>
    <row r="279" spans="1:28" ht="13.5" hidden="1" customHeight="1">
      <c r="A279" s="532" t="s">
        <v>6021</v>
      </c>
      <c r="B279" s="46">
        <v>277</v>
      </c>
      <c r="C279" s="567" t="s">
        <v>8035</v>
      </c>
      <c r="D279" s="69" t="s">
        <v>8627</v>
      </c>
      <c r="E279" s="567" t="s">
        <v>2309</v>
      </c>
      <c r="F279" s="568"/>
      <c r="G279" s="568" t="s">
        <v>8628</v>
      </c>
      <c r="H279" s="567" t="s">
        <v>8520</v>
      </c>
      <c r="I279" s="567" t="s">
        <v>8030</v>
      </c>
      <c r="J279" s="567">
        <v>2015</v>
      </c>
      <c r="K279" s="567">
        <v>2017</v>
      </c>
      <c r="L279" s="568" t="s">
        <v>8628</v>
      </c>
      <c r="M279" s="570"/>
      <c r="N279" s="333"/>
      <c r="O279" s="333"/>
      <c r="P279" s="333"/>
      <c r="Q279" s="333"/>
      <c r="R279" s="333"/>
      <c r="S279" s="333"/>
      <c r="T279" s="333"/>
      <c r="U279" s="333"/>
      <c r="V279" s="333"/>
      <c r="W279" s="333"/>
      <c r="X279" s="333"/>
      <c r="Y279" s="333"/>
      <c r="Z279" s="333"/>
      <c r="AA279" s="333"/>
      <c r="AB279" s="534"/>
    </row>
    <row r="280" spans="1:28" ht="13.5" customHeight="1">
      <c r="A280" s="532" t="s">
        <v>6021</v>
      </c>
      <c r="B280" s="46">
        <v>278</v>
      </c>
      <c r="C280" s="567" t="s">
        <v>8031</v>
      </c>
      <c r="D280" s="69" t="s">
        <v>8629</v>
      </c>
      <c r="E280" s="567" t="s">
        <v>2309</v>
      </c>
      <c r="F280" s="568"/>
      <c r="G280" s="568" t="s">
        <v>8630</v>
      </c>
      <c r="H280" s="568" t="s">
        <v>8159</v>
      </c>
      <c r="I280" s="567" t="s">
        <v>8030</v>
      </c>
      <c r="J280" s="567">
        <v>2015</v>
      </c>
      <c r="K280" s="567">
        <v>2017</v>
      </c>
      <c r="L280" s="568" t="s">
        <v>8630</v>
      </c>
      <c r="M280" s="570"/>
      <c r="N280" s="333"/>
      <c r="O280" s="333"/>
      <c r="P280" s="333"/>
      <c r="Q280" s="333"/>
      <c r="R280" s="333"/>
      <c r="S280" s="333"/>
      <c r="T280" s="333"/>
      <c r="U280" s="333"/>
      <c r="V280" s="333"/>
      <c r="W280" s="333"/>
      <c r="X280" s="333"/>
      <c r="Y280" s="333"/>
      <c r="Z280" s="333"/>
      <c r="AA280" s="333"/>
      <c r="AB280" s="534"/>
    </row>
    <row r="281" spans="1:28" ht="13.5" hidden="1" customHeight="1">
      <c r="A281" s="532" t="s">
        <v>6021</v>
      </c>
      <c r="B281" s="174">
        <v>279</v>
      </c>
      <c r="C281" s="567" t="s">
        <v>8035</v>
      </c>
      <c r="D281" s="69" t="s">
        <v>8631</v>
      </c>
      <c r="E281" s="567" t="s">
        <v>2309</v>
      </c>
      <c r="F281" s="568"/>
      <c r="G281" s="568" t="s">
        <v>8632</v>
      </c>
      <c r="H281" s="567" t="s">
        <v>8520</v>
      </c>
      <c r="I281" s="567" t="s">
        <v>8030</v>
      </c>
      <c r="J281" s="567">
        <v>2015</v>
      </c>
      <c r="K281" s="567">
        <v>2016</v>
      </c>
      <c r="L281" s="568" t="s">
        <v>8632</v>
      </c>
      <c r="M281" s="570"/>
      <c r="N281" s="333"/>
      <c r="O281" s="333"/>
      <c r="P281" s="333"/>
      <c r="Q281" s="333"/>
      <c r="R281" s="333"/>
      <c r="S281" s="333"/>
      <c r="T281" s="333"/>
      <c r="U281" s="333"/>
      <c r="V281" s="333"/>
      <c r="W281" s="333"/>
      <c r="X281" s="333"/>
      <c r="Y281" s="333"/>
      <c r="Z281" s="333"/>
      <c r="AA281" s="333"/>
      <c r="AB281" s="534"/>
    </row>
    <row r="282" spans="1:28" ht="13.5" hidden="1" customHeight="1">
      <c r="A282" s="532" t="s">
        <v>6021</v>
      </c>
      <c r="B282" s="174">
        <v>280</v>
      </c>
      <c r="C282" s="567" t="s">
        <v>8035</v>
      </c>
      <c r="D282" s="69" t="s">
        <v>8633</v>
      </c>
      <c r="E282" s="567" t="s">
        <v>2309</v>
      </c>
      <c r="F282" s="568"/>
      <c r="G282" s="568" t="s">
        <v>8634</v>
      </c>
      <c r="H282" s="567" t="s">
        <v>8520</v>
      </c>
      <c r="I282" s="567" t="s">
        <v>8030</v>
      </c>
      <c r="J282" s="567">
        <v>2015</v>
      </c>
      <c r="K282" s="567">
        <v>2016</v>
      </c>
      <c r="L282" s="568" t="s">
        <v>8634</v>
      </c>
      <c r="M282" s="570"/>
      <c r="N282" s="333"/>
      <c r="O282" s="333"/>
      <c r="P282" s="333"/>
      <c r="Q282" s="333"/>
      <c r="R282" s="333"/>
      <c r="S282" s="333"/>
      <c r="T282" s="333"/>
      <c r="U282" s="333"/>
      <c r="V282" s="333"/>
      <c r="W282" s="333"/>
      <c r="X282" s="333"/>
      <c r="Y282" s="333"/>
      <c r="Z282" s="333"/>
      <c r="AA282" s="333"/>
      <c r="AB282" s="534"/>
    </row>
    <row r="283" spans="1:28" ht="13.5" customHeight="1">
      <c r="A283" s="532" t="s">
        <v>6021</v>
      </c>
      <c r="B283" s="46">
        <v>281</v>
      </c>
      <c r="C283" s="567" t="s">
        <v>8031</v>
      </c>
      <c r="D283" s="69" t="s">
        <v>8635</v>
      </c>
      <c r="E283" s="567" t="s">
        <v>2309</v>
      </c>
      <c r="F283" s="568"/>
      <c r="G283" s="568" t="s">
        <v>8636</v>
      </c>
      <c r="H283" s="567" t="s">
        <v>8637</v>
      </c>
      <c r="I283" s="567" t="s">
        <v>8030</v>
      </c>
      <c r="J283" s="567">
        <v>2016</v>
      </c>
      <c r="K283" s="567">
        <v>2024</v>
      </c>
      <c r="L283" s="568" t="s">
        <v>8636</v>
      </c>
      <c r="M283" s="566"/>
      <c r="N283" s="333"/>
      <c r="O283" s="333"/>
      <c r="P283" s="333"/>
      <c r="Q283" s="333"/>
      <c r="R283" s="333"/>
      <c r="S283" s="333"/>
      <c r="T283" s="333"/>
      <c r="U283" s="333"/>
      <c r="V283" s="333"/>
      <c r="W283" s="333"/>
      <c r="X283" s="333"/>
      <c r="Y283" s="333"/>
      <c r="Z283" s="333"/>
      <c r="AA283" s="333"/>
      <c r="AB283" s="534"/>
    </row>
    <row r="284" spans="1:28" ht="13.5" hidden="1" customHeight="1">
      <c r="A284" s="532" t="s">
        <v>6021</v>
      </c>
      <c r="B284" s="46">
        <v>282</v>
      </c>
      <c r="C284" s="567" t="s">
        <v>8035</v>
      </c>
      <c r="D284" s="69" t="s">
        <v>8638</v>
      </c>
      <c r="E284" s="567" t="s">
        <v>72</v>
      </c>
      <c r="F284" s="568"/>
      <c r="G284" s="568" t="s">
        <v>8639</v>
      </c>
      <c r="H284" s="567" t="s">
        <v>8520</v>
      </c>
      <c r="I284" s="567" t="s">
        <v>8030</v>
      </c>
      <c r="J284" s="567">
        <v>2018</v>
      </c>
      <c r="K284" s="567">
        <v>2018</v>
      </c>
      <c r="L284" s="568" t="s">
        <v>8639</v>
      </c>
      <c r="M284" s="566"/>
      <c r="N284" s="333"/>
      <c r="O284" s="333"/>
      <c r="P284" s="333"/>
      <c r="Q284" s="333"/>
      <c r="R284" s="333"/>
      <c r="S284" s="333"/>
      <c r="T284" s="333"/>
      <c r="U284" s="333"/>
      <c r="V284" s="333"/>
      <c r="W284" s="333"/>
      <c r="X284" s="333"/>
      <c r="Y284" s="333"/>
      <c r="Z284" s="333"/>
      <c r="AA284" s="333"/>
      <c r="AB284" s="534"/>
    </row>
    <row r="285" spans="1:28" ht="13.5" hidden="1" customHeight="1">
      <c r="A285" s="532" t="s">
        <v>6021</v>
      </c>
      <c r="B285" s="46">
        <v>283</v>
      </c>
      <c r="C285" s="567" t="s">
        <v>8035</v>
      </c>
      <c r="D285" s="69" t="s">
        <v>8640</v>
      </c>
      <c r="E285" s="567" t="s">
        <v>72</v>
      </c>
      <c r="F285" s="568"/>
      <c r="G285" s="568" t="s">
        <v>8641</v>
      </c>
      <c r="H285" s="567" t="s">
        <v>8520</v>
      </c>
      <c r="I285" s="567" t="s">
        <v>8030</v>
      </c>
      <c r="J285" s="567">
        <v>2019</v>
      </c>
      <c r="K285" s="567">
        <v>2019</v>
      </c>
      <c r="L285" s="568" t="s">
        <v>8641</v>
      </c>
      <c r="M285" s="566"/>
      <c r="N285" s="333"/>
      <c r="O285" s="333"/>
      <c r="P285" s="333"/>
      <c r="Q285" s="333"/>
      <c r="R285" s="333"/>
      <c r="S285" s="333"/>
      <c r="T285" s="333"/>
      <c r="U285" s="333"/>
      <c r="V285" s="333"/>
      <c r="W285" s="333"/>
      <c r="X285" s="333"/>
      <c r="Y285" s="333"/>
      <c r="Z285" s="333"/>
      <c r="AA285" s="333"/>
      <c r="AB285" s="534"/>
    </row>
    <row r="286" spans="1:28" ht="13.5" hidden="1" customHeight="1">
      <c r="A286" s="532" t="s">
        <v>6021</v>
      </c>
      <c r="B286" s="174">
        <v>284</v>
      </c>
      <c r="C286" s="567" t="s">
        <v>8035</v>
      </c>
      <c r="D286" s="69" t="s">
        <v>8642</v>
      </c>
      <c r="E286" s="567" t="s">
        <v>2309</v>
      </c>
      <c r="F286" s="568"/>
      <c r="G286" s="568" t="s">
        <v>8643</v>
      </c>
      <c r="H286" s="567" t="s">
        <v>8520</v>
      </c>
      <c r="I286" s="567" t="s">
        <v>8030</v>
      </c>
      <c r="J286" s="567">
        <v>2018</v>
      </c>
      <c r="K286" s="567">
        <v>2018</v>
      </c>
      <c r="L286" s="568" t="s">
        <v>8643</v>
      </c>
      <c r="M286" s="566"/>
      <c r="N286" s="333"/>
      <c r="O286" s="333"/>
      <c r="P286" s="333"/>
      <c r="Q286" s="333"/>
      <c r="R286" s="333"/>
      <c r="S286" s="333"/>
      <c r="T286" s="333"/>
      <c r="U286" s="333"/>
      <c r="V286" s="333"/>
      <c r="W286" s="333"/>
      <c r="X286" s="333"/>
      <c r="Y286" s="333"/>
      <c r="Z286" s="333"/>
      <c r="AA286" s="333"/>
      <c r="AB286" s="534"/>
    </row>
    <row r="287" spans="1:28" ht="13.5" hidden="1" customHeight="1">
      <c r="A287" s="532" t="s">
        <v>6021</v>
      </c>
      <c r="B287" s="46">
        <v>285</v>
      </c>
      <c r="C287" s="567" t="s">
        <v>8035</v>
      </c>
      <c r="D287" s="69" t="s">
        <v>8644</v>
      </c>
      <c r="E287" s="567" t="s">
        <v>2309</v>
      </c>
      <c r="F287" s="568"/>
      <c r="G287" s="568" t="s">
        <v>8645</v>
      </c>
      <c r="H287" s="567" t="s">
        <v>8520</v>
      </c>
      <c r="I287" s="567" t="s">
        <v>8030</v>
      </c>
      <c r="J287" s="567">
        <v>2019</v>
      </c>
      <c r="K287" s="567">
        <v>2019</v>
      </c>
      <c r="L287" s="568" t="s">
        <v>8645</v>
      </c>
      <c r="M287" s="566"/>
      <c r="N287" s="333"/>
      <c r="O287" s="333"/>
      <c r="P287" s="333"/>
      <c r="Q287" s="333"/>
      <c r="R287" s="333"/>
      <c r="S287" s="333"/>
      <c r="T287" s="333"/>
      <c r="U287" s="333"/>
      <c r="V287" s="333"/>
      <c r="W287" s="333"/>
      <c r="X287" s="333"/>
      <c r="Y287" s="333"/>
      <c r="Z287" s="333"/>
      <c r="AA287" s="333"/>
      <c r="AB287" s="534"/>
    </row>
    <row r="288" spans="1:28" ht="13.5" hidden="1" customHeight="1">
      <c r="A288" s="532" t="s">
        <v>6021</v>
      </c>
      <c r="B288" s="46">
        <v>286</v>
      </c>
      <c r="C288" s="567" t="s">
        <v>8035</v>
      </c>
      <c r="D288" s="69" t="s">
        <v>8646</v>
      </c>
      <c r="E288" s="567" t="s">
        <v>2309</v>
      </c>
      <c r="F288" s="568"/>
      <c r="G288" s="568" t="s">
        <v>8647</v>
      </c>
      <c r="H288" s="567" t="s">
        <v>8520</v>
      </c>
      <c r="I288" s="567" t="s">
        <v>8030</v>
      </c>
      <c r="J288" s="567">
        <v>2016</v>
      </c>
      <c r="K288" s="567">
        <v>2016</v>
      </c>
      <c r="L288" s="568" t="s">
        <v>8647</v>
      </c>
      <c r="M288" s="566"/>
      <c r="N288" s="333"/>
      <c r="O288" s="333"/>
      <c r="P288" s="333"/>
      <c r="Q288" s="333"/>
      <c r="R288" s="333"/>
      <c r="S288" s="333"/>
      <c r="T288" s="333"/>
      <c r="U288" s="333"/>
      <c r="V288" s="333"/>
      <c r="W288" s="333"/>
      <c r="X288" s="333"/>
      <c r="Y288" s="333"/>
      <c r="Z288" s="333"/>
      <c r="AA288" s="333"/>
      <c r="AB288" s="534"/>
    </row>
    <row r="289" spans="1:28" ht="13.5" hidden="1" customHeight="1">
      <c r="A289" s="532" t="s">
        <v>6021</v>
      </c>
      <c r="B289" s="46">
        <v>287</v>
      </c>
      <c r="C289" s="567" t="s">
        <v>8035</v>
      </c>
      <c r="D289" s="69" t="s">
        <v>8648</v>
      </c>
      <c r="E289" s="567" t="s">
        <v>2309</v>
      </c>
      <c r="F289" s="568"/>
      <c r="G289" s="568" t="s">
        <v>8649</v>
      </c>
      <c r="H289" s="567" t="s">
        <v>8520</v>
      </c>
      <c r="I289" s="567" t="s">
        <v>8030</v>
      </c>
      <c r="J289" s="567">
        <v>2017</v>
      </c>
      <c r="K289" s="567">
        <v>2017</v>
      </c>
      <c r="L289" s="568" t="s">
        <v>8649</v>
      </c>
      <c r="M289" s="566"/>
      <c r="N289" s="333"/>
      <c r="O289" s="333"/>
      <c r="P289" s="333"/>
      <c r="Q289" s="333"/>
      <c r="R289" s="333"/>
      <c r="S289" s="333"/>
      <c r="T289" s="333"/>
      <c r="U289" s="333"/>
      <c r="V289" s="333"/>
      <c r="W289" s="333"/>
      <c r="X289" s="333"/>
      <c r="Y289" s="333"/>
      <c r="Z289" s="333"/>
      <c r="AA289" s="333"/>
      <c r="AB289" s="534"/>
    </row>
    <row r="290" spans="1:28" ht="13.5" hidden="1" customHeight="1">
      <c r="A290" s="532" t="s">
        <v>6021</v>
      </c>
      <c r="B290" s="174">
        <v>288</v>
      </c>
      <c r="C290" s="567" t="s">
        <v>8035</v>
      </c>
      <c r="D290" s="69" t="s">
        <v>8650</v>
      </c>
      <c r="E290" s="567" t="s">
        <v>2309</v>
      </c>
      <c r="F290" s="568"/>
      <c r="G290" s="568" t="s">
        <v>8651</v>
      </c>
      <c r="H290" s="567" t="s">
        <v>8520</v>
      </c>
      <c r="I290" s="567" t="s">
        <v>8030</v>
      </c>
      <c r="J290" s="221">
        <v>2017</v>
      </c>
      <c r="K290" s="221">
        <v>2017</v>
      </c>
      <c r="L290" s="568" t="s">
        <v>8651</v>
      </c>
      <c r="M290" s="566"/>
      <c r="N290" s="333"/>
      <c r="O290" s="333"/>
      <c r="P290" s="333"/>
      <c r="Q290" s="333"/>
      <c r="R290" s="333"/>
      <c r="S290" s="333"/>
      <c r="T290" s="333"/>
      <c r="U290" s="333"/>
      <c r="V290" s="333"/>
      <c r="W290" s="333"/>
      <c r="X290" s="333"/>
      <c r="Y290" s="333"/>
      <c r="Z290" s="333"/>
      <c r="AA290" s="333"/>
      <c r="AB290" s="534"/>
    </row>
    <row r="291" spans="1:28" ht="13.5" hidden="1" customHeight="1">
      <c r="A291" s="532" t="s">
        <v>6021</v>
      </c>
      <c r="B291" s="46"/>
      <c r="C291" s="567" t="s">
        <v>8035</v>
      </c>
      <c r="D291" s="69" t="s">
        <v>8652</v>
      </c>
      <c r="E291" s="567" t="s">
        <v>2309</v>
      </c>
      <c r="F291" s="568"/>
      <c r="G291" s="568" t="s">
        <v>8653</v>
      </c>
      <c r="H291" s="567" t="s">
        <v>8520</v>
      </c>
      <c r="I291" s="567" t="s">
        <v>8030</v>
      </c>
      <c r="J291" s="209">
        <v>2019</v>
      </c>
      <c r="K291" s="209">
        <v>2019</v>
      </c>
      <c r="L291" s="568" t="s">
        <v>8653</v>
      </c>
      <c r="M291" s="570"/>
      <c r="N291" s="333"/>
      <c r="O291" s="333"/>
      <c r="P291" s="333"/>
      <c r="Q291" s="333"/>
      <c r="R291" s="333"/>
      <c r="S291" s="333"/>
      <c r="T291" s="333"/>
      <c r="U291" s="333"/>
      <c r="V291" s="333"/>
      <c r="W291" s="333"/>
      <c r="X291" s="333"/>
      <c r="Y291" s="333"/>
      <c r="Z291" s="333"/>
      <c r="AA291" s="333"/>
      <c r="AB291" s="534"/>
    </row>
    <row r="292" spans="1:28" ht="13.5" hidden="1" customHeight="1">
      <c r="A292" s="532" t="s">
        <v>6021</v>
      </c>
      <c r="B292" s="46"/>
      <c r="C292" s="567" t="s">
        <v>8035</v>
      </c>
      <c r="D292" s="69" t="s">
        <v>8654</v>
      </c>
      <c r="E292" s="567" t="s">
        <v>2309</v>
      </c>
      <c r="F292" s="568"/>
      <c r="G292" s="568" t="s">
        <v>8655</v>
      </c>
      <c r="H292" s="568" t="s">
        <v>8656</v>
      </c>
      <c r="I292" s="567" t="s">
        <v>8030</v>
      </c>
      <c r="J292" s="209">
        <v>2019</v>
      </c>
      <c r="K292" s="209">
        <v>2019</v>
      </c>
      <c r="L292" s="568" t="s">
        <v>8655</v>
      </c>
      <c r="M292" s="570"/>
      <c r="N292" s="333"/>
      <c r="O292" s="333"/>
      <c r="P292" s="333"/>
      <c r="Q292" s="333"/>
      <c r="R292" s="333"/>
      <c r="S292" s="333"/>
      <c r="T292" s="333"/>
      <c r="U292" s="333"/>
      <c r="V292" s="333"/>
      <c r="W292" s="333"/>
      <c r="X292" s="333"/>
      <c r="Y292" s="333"/>
      <c r="Z292" s="333"/>
      <c r="AA292" s="333"/>
      <c r="AB292" s="534"/>
    </row>
    <row r="293" spans="1:28" ht="13.5" hidden="1" customHeight="1">
      <c r="A293" s="532" t="s">
        <v>2777</v>
      </c>
      <c r="B293" s="14">
        <v>289</v>
      </c>
      <c r="C293" s="226" t="s">
        <v>8026</v>
      </c>
      <c r="D293" s="77" t="s">
        <v>8657</v>
      </c>
      <c r="E293" s="226" t="s">
        <v>72</v>
      </c>
      <c r="F293" s="224"/>
      <c r="G293" s="224" t="s">
        <v>8658</v>
      </c>
      <c r="H293" s="224" t="s">
        <v>8659</v>
      </c>
      <c r="I293" s="226" t="s">
        <v>8018</v>
      </c>
      <c r="J293" s="224">
        <v>2018</v>
      </c>
      <c r="K293" s="226"/>
      <c r="L293" s="224" t="s">
        <v>8658</v>
      </c>
      <c r="M293" s="224" t="s">
        <v>8660</v>
      </c>
      <c r="N293" s="202"/>
      <c r="O293" s="202"/>
      <c r="P293" s="202"/>
      <c r="Q293" s="202"/>
      <c r="R293" s="202"/>
      <c r="S293" s="202"/>
      <c r="T293" s="202"/>
      <c r="U293" s="202"/>
      <c r="V293" s="202"/>
      <c r="W293" s="202"/>
      <c r="X293" s="202"/>
      <c r="Y293" s="202"/>
      <c r="Z293" s="202"/>
      <c r="AA293" s="202"/>
      <c r="AB293" s="203"/>
    </row>
    <row r="294" spans="1:28" ht="13.5" hidden="1" customHeight="1">
      <c r="A294" s="532" t="s">
        <v>2777</v>
      </c>
      <c r="B294" s="46">
        <v>290</v>
      </c>
      <c r="C294" s="221" t="s">
        <v>8035</v>
      </c>
      <c r="D294" s="69" t="s">
        <v>8661</v>
      </c>
      <c r="E294" s="221" t="s">
        <v>72</v>
      </c>
      <c r="F294" s="209"/>
      <c r="G294" s="209" t="s">
        <v>8662</v>
      </c>
      <c r="H294" s="209" t="s">
        <v>8195</v>
      </c>
      <c r="I294" s="221" t="s">
        <v>8030</v>
      </c>
      <c r="J294" s="209">
        <v>2018</v>
      </c>
      <c r="K294" s="221">
        <v>2019</v>
      </c>
      <c r="L294" s="209" t="s">
        <v>8662</v>
      </c>
      <c r="M294" s="209" t="s">
        <v>8660</v>
      </c>
      <c r="N294" s="333"/>
      <c r="O294" s="333"/>
      <c r="P294" s="333"/>
      <c r="Q294" s="333"/>
      <c r="R294" s="333"/>
      <c r="S294" s="333"/>
      <c r="T294" s="333"/>
      <c r="U294" s="333"/>
      <c r="V294" s="333"/>
      <c r="W294" s="333"/>
      <c r="X294" s="333"/>
      <c r="Y294" s="333"/>
      <c r="Z294" s="333"/>
      <c r="AA294" s="333"/>
      <c r="AB294" s="534"/>
    </row>
    <row r="295" spans="1:28" ht="13.5" hidden="1" customHeight="1">
      <c r="A295" s="532" t="s">
        <v>2777</v>
      </c>
      <c r="B295" s="46">
        <v>291</v>
      </c>
      <c r="C295" s="221" t="s">
        <v>8035</v>
      </c>
      <c r="D295" s="69" t="s">
        <v>8663</v>
      </c>
      <c r="E295" s="221" t="s">
        <v>72</v>
      </c>
      <c r="F295" s="209"/>
      <c r="G295" s="209" t="s">
        <v>8664</v>
      </c>
      <c r="H295" s="209" t="s">
        <v>8195</v>
      </c>
      <c r="I295" s="221" t="s">
        <v>8030</v>
      </c>
      <c r="J295" s="209">
        <v>2018</v>
      </c>
      <c r="K295" s="221">
        <v>2019</v>
      </c>
      <c r="L295" s="209" t="s">
        <v>8664</v>
      </c>
      <c r="M295" s="209" t="s">
        <v>8660</v>
      </c>
      <c r="N295" s="333"/>
      <c r="O295" s="333"/>
      <c r="P295" s="333"/>
      <c r="Q295" s="333"/>
      <c r="R295" s="333"/>
      <c r="S295" s="333"/>
      <c r="T295" s="333"/>
      <c r="U295" s="333"/>
      <c r="V295" s="333"/>
      <c r="W295" s="333"/>
      <c r="X295" s="333"/>
      <c r="Y295" s="333"/>
      <c r="Z295" s="333"/>
      <c r="AA295" s="333"/>
      <c r="AB295" s="534"/>
    </row>
    <row r="296" spans="1:28" ht="13.5" hidden="1" customHeight="1">
      <c r="A296" s="532" t="s">
        <v>2777</v>
      </c>
      <c r="B296" s="46">
        <v>292</v>
      </c>
      <c r="C296" s="221" t="s">
        <v>8035</v>
      </c>
      <c r="D296" s="69" t="s">
        <v>8665</v>
      </c>
      <c r="E296" s="221" t="s">
        <v>72</v>
      </c>
      <c r="F296" s="209"/>
      <c r="G296" s="209" t="s">
        <v>8666</v>
      </c>
      <c r="H296" s="209" t="s">
        <v>8195</v>
      </c>
      <c r="I296" s="221" t="s">
        <v>8030</v>
      </c>
      <c r="J296" s="209">
        <v>2018</v>
      </c>
      <c r="K296" s="221">
        <v>2020</v>
      </c>
      <c r="L296" s="209" t="s">
        <v>8666</v>
      </c>
      <c r="M296" s="209" t="s">
        <v>8660</v>
      </c>
      <c r="N296" s="333"/>
      <c r="O296" s="333"/>
      <c r="P296" s="333"/>
      <c r="Q296" s="333"/>
      <c r="R296" s="333"/>
      <c r="S296" s="333"/>
      <c r="T296" s="333"/>
      <c r="U296" s="333"/>
      <c r="V296" s="333"/>
      <c r="W296" s="333"/>
      <c r="X296" s="333"/>
      <c r="Y296" s="333"/>
      <c r="Z296" s="333"/>
      <c r="AA296" s="333"/>
      <c r="AB296" s="534"/>
    </row>
    <row r="297" spans="1:28" ht="13.5" hidden="1" customHeight="1">
      <c r="A297" s="532" t="s">
        <v>2777</v>
      </c>
      <c r="B297" s="174">
        <v>293</v>
      </c>
      <c r="C297" s="221" t="s">
        <v>8035</v>
      </c>
      <c r="D297" s="69" t="s">
        <v>8667</v>
      </c>
      <c r="E297" s="221" t="s">
        <v>72</v>
      </c>
      <c r="F297" s="209"/>
      <c r="G297" s="209" t="s">
        <v>8668</v>
      </c>
      <c r="H297" s="209" t="s">
        <v>8669</v>
      </c>
      <c r="I297" s="221" t="s">
        <v>8030</v>
      </c>
      <c r="J297" s="209">
        <v>2018</v>
      </c>
      <c r="K297" s="209">
        <v>2018</v>
      </c>
      <c r="L297" s="209" t="s">
        <v>8668</v>
      </c>
      <c r="M297" s="209" t="s">
        <v>6043</v>
      </c>
      <c r="N297" s="333"/>
      <c r="O297" s="333"/>
      <c r="P297" s="333"/>
      <c r="Q297" s="333"/>
      <c r="R297" s="333"/>
      <c r="S297" s="333"/>
      <c r="T297" s="333"/>
      <c r="U297" s="333"/>
      <c r="V297" s="333"/>
      <c r="W297" s="333"/>
      <c r="X297" s="333"/>
      <c r="Y297" s="333"/>
      <c r="Z297" s="333"/>
      <c r="AA297" s="333"/>
      <c r="AB297" s="534"/>
    </row>
    <row r="298" spans="1:28" ht="13.5" hidden="1" customHeight="1">
      <c r="A298" s="532" t="s">
        <v>2777</v>
      </c>
      <c r="B298" s="46">
        <v>294</v>
      </c>
      <c r="C298" s="221" t="s">
        <v>8035</v>
      </c>
      <c r="D298" s="69" t="s">
        <v>8670</v>
      </c>
      <c r="E298" s="221" t="s">
        <v>72</v>
      </c>
      <c r="F298" s="209"/>
      <c r="G298" s="209" t="s">
        <v>8671</v>
      </c>
      <c r="H298" s="209" t="s">
        <v>8669</v>
      </c>
      <c r="I298" s="221" t="s">
        <v>8030</v>
      </c>
      <c r="J298" s="209">
        <v>2017</v>
      </c>
      <c r="K298" s="209">
        <v>2018</v>
      </c>
      <c r="L298" s="209" t="s">
        <v>8671</v>
      </c>
      <c r="M298" s="209" t="s">
        <v>6043</v>
      </c>
      <c r="N298" s="333"/>
      <c r="O298" s="333"/>
      <c r="P298" s="333"/>
      <c r="Q298" s="333"/>
      <c r="R298" s="333"/>
      <c r="S298" s="333"/>
      <c r="T298" s="333"/>
      <c r="U298" s="333"/>
      <c r="V298" s="333"/>
      <c r="W298" s="333"/>
      <c r="X298" s="333"/>
      <c r="Y298" s="333"/>
      <c r="Z298" s="333"/>
      <c r="AA298" s="333"/>
      <c r="AB298" s="534"/>
    </row>
    <row r="299" spans="1:28" ht="13.5" hidden="1" customHeight="1">
      <c r="A299" s="532" t="s">
        <v>2777</v>
      </c>
      <c r="B299" s="46">
        <v>295</v>
      </c>
      <c r="C299" s="221" t="s">
        <v>8035</v>
      </c>
      <c r="D299" s="69" t="s">
        <v>8672</v>
      </c>
      <c r="E299" s="221" t="s">
        <v>72</v>
      </c>
      <c r="F299" s="209"/>
      <c r="G299" s="209" t="s">
        <v>8673</v>
      </c>
      <c r="H299" s="209" t="s">
        <v>8195</v>
      </c>
      <c r="I299" s="221" t="s">
        <v>8030</v>
      </c>
      <c r="J299" s="209">
        <v>2017</v>
      </c>
      <c r="K299" s="209">
        <v>2019</v>
      </c>
      <c r="L299" s="209" t="s">
        <v>8673</v>
      </c>
      <c r="M299" s="209" t="s">
        <v>8660</v>
      </c>
      <c r="N299" s="333"/>
      <c r="O299" s="333"/>
      <c r="P299" s="333"/>
      <c r="Q299" s="333"/>
      <c r="R299" s="333"/>
      <c r="S299" s="333"/>
      <c r="T299" s="333"/>
      <c r="U299" s="333"/>
      <c r="V299" s="333"/>
      <c r="W299" s="333"/>
      <c r="X299" s="333"/>
      <c r="Y299" s="333"/>
      <c r="Z299" s="333"/>
      <c r="AA299" s="333"/>
      <c r="AB299" s="534"/>
    </row>
    <row r="300" spans="1:28" ht="13.5" hidden="1" customHeight="1">
      <c r="A300" s="532" t="s">
        <v>2777</v>
      </c>
      <c r="B300" s="46">
        <v>296</v>
      </c>
      <c r="C300" s="221" t="s">
        <v>8035</v>
      </c>
      <c r="D300" s="69" t="s">
        <v>8674</v>
      </c>
      <c r="E300" s="221" t="s">
        <v>72</v>
      </c>
      <c r="F300" s="209"/>
      <c r="G300" s="209" t="s">
        <v>8675</v>
      </c>
      <c r="H300" s="209" t="s">
        <v>8195</v>
      </c>
      <c r="I300" s="221" t="s">
        <v>8030</v>
      </c>
      <c r="J300" s="209">
        <v>2017</v>
      </c>
      <c r="K300" s="209">
        <v>2018</v>
      </c>
      <c r="L300" s="209" t="s">
        <v>8675</v>
      </c>
      <c r="M300" s="209" t="s">
        <v>8660</v>
      </c>
      <c r="N300" s="333"/>
      <c r="O300" s="333"/>
      <c r="P300" s="333"/>
      <c r="Q300" s="333"/>
      <c r="R300" s="333"/>
      <c r="S300" s="333"/>
      <c r="T300" s="333"/>
      <c r="U300" s="333"/>
      <c r="V300" s="333"/>
      <c r="W300" s="333"/>
      <c r="X300" s="333"/>
      <c r="Y300" s="333"/>
      <c r="Z300" s="333"/>
      <c r="AA300" s="333"/>
      <c r="AB300" s="534"/>
    </row>
    <row r="301" spans="1:28" ht="13.5" hidden="1" customHeight="1">
      <c r="A301" s="532" t="s">
        <v>2777</v>
      </c>
      <c r="B301" s="174">
        <v>297</v>
      </c>
      <c r="C301" s="221" t="s">
        <v>8035</v>
      </c>
      <c r="D301" s="69" t="s">
        <v>8676</v>
      </c>
      <c r="E301" s="221" t="s">
        <v>72</v>
      </c>
      <c r="F301" s="209"/>
      <c r="G301" s="209" t="s">
        <v>8677</v>
      </c>
      <c r="H301" s="209" t="s">
        <v>8669</v>
      </c>
      <c r="I301" s="221" t="s">
        <v>8030</v>
      </c>
      <c r="J301" s="209">
        <v>2017</v>
      </c>
      <c r="K301" s="209">
        <v>2018</v>
      </c>
      <c r="L301" s="209" t="s">
        <v>8677</v>
      </c>
      <c r="M301" s="209" t="s">
        <v>6043</v>
      </c>
      <c r="N301" s="333"/>
      <c r="O301" s="333"/>
      <c r="P301" s="333"/>
      <c r="Q301" s="333"/>
      <c r="R301" s="333"/>
      <c r="S301" s="333"/>
      <c r="T301" s="333"/>
      <c r="U301" s="333"/>
      <c r="V301" s="333"/>
      <c r="W301" s="333"/>
      <c r="X301" s="333"/>
      <c r="Y301" s="333"/>
      <c r="Z301" s="333"/>
      <c r="AA301" s="333"/>
      <c r="AB301" s="534"/>
    </row>
    <row r="302" spans="1:28" ht="13.5" customHeight="1">
      <c r="A302" s="532" t="s">
        <v>2777</v>
      </c>
      <c r="B302" s="174">
        <v>298</v>
      </c>
      <c r="C302" s="221" t="s">
        <v>8031</v>
      </c>
      <c r="D302" s="69" t="s">
        <v>8678</v>
      </c>
      <c r="E302" s="221" t="s">
        <v>72</v>
      </c>
      <c r="F302" s="209"/>
      <c r="G302" s="209" t="s">
        <v>8679</v>
      </c>
      <c r="H302" s="209" t="s">
        <v>8680</v>
      </c>
      <c r="I302" s="221" t="s">
        <v>8030</v>
      </c>
      <c r="J302" s="209">
        <v>2016</v>
      </c>
      <c r="K302" s="209">
        <v>2017</v>
      </c>
      <c r="L302" s="209" t="s">
        <v>8679</v>
      </c>
      <c r="M302" s="209" t="s">
        <v>8681</v>
      </c>
      <c r="N302" s="333"/>
      <c r="O302" s="333"/>
      <c r="P302" s="333"/>
      <c r="Q302" s="333"/>
      <c r="R302" s="333"/>
      <c r="S302" s="333"/>
      <c r="T302" s="333"/>
      <c r="U302" s="333"/>
      <c r="V302" s="333"/>
      <c r="W302" s="333"/>
      <c r="X302" s="333"/>
      <c r="Y302" s="333"/>
      <c r="Z302" s="333"/>
      <c r="AA302" s="333"/>
      <c r="AB302" s="534"/>
    </row>
    <row r="303" spans="1:28" ht="13.5" hidden="1" customHeight="1">
      <c r="A303" s="532" t="s">
        <v>2777</v>
      </c>
      <c r="B303" s="46">
        <v>299</v>
      </c>
      <c r="C303" s="221" t="s">
        <v>8035</v>
      </c>
      <c r="D303" s="69" t="s">
        <v>8682</v>
      </c>
      <c r="E303" s="221" t="s">
        <v>72</v>
      </c>
      <c r="F303" s="209"/>
      <c r="G303" s="209" t="s">
        <v>8683</v>
      </c>
      <c r="H303" s="209" t="s">
        <v>8669</v>
      </c>
      <c r="I303" s="221" t="s">
        <v>8030</v>
      </c>
      <c r="J303" s="209">
        <v>2016</v>
      </c>
      <c r="K303" s="209">
        <v>2018</v>
      </c>
      <c r="L303" s="209" t="s">
        <v>8683</v>
      </c>
      <c r="M303" s="209" t="s">
        <v>6043</v>
      </c>
      <c r="N303" s="333"/>
      <c r="O303" s="333"/>
      <c r="P303" s="333"/>
      <c r="Q303" s="333"/>
      <c r="R303" s="333"/>
      <c r="S303" s="333"/>
      <c r="T303" s="333"/>
      <c r="U303" s="333"/>
      <c r="V303" s="333"/>
      <c r="W303" s="333"/>
      <c r="X303" s="333"/>
      <c r="Y303" s="333"/>
      <c r="Z303" s="333"/>
      <c r="AA303" s="333"/>
      <c r="AB303" s="534"/>
    </row>
    <row r="304" spans="1:28" ht="13.5" customHeight="1">
      <c r="A304" s="532" t="s">
        <v>2777</v>
      </c>
      <c r="B304" s="46">
        <v>300</v>
      </c>
      <c r="C304" s="221" t="s">
        <v>8031</v>
      </c>
      <c r="D304" s="69" t="s">
        <v>8684</v>
      </c>
      <c r="E304" s="221" t="s">
        <v>72</v>
      </c>
      <c r="F304" s="209"/>
      <c r="G304" s="209" t="s">
        <v>8685</v>
      </c>
      <c r="H304" s="209" t="s">
        <v>8200</v>
      </c>
      <c r="I304" s="221" t="s">
        <v>8018</v>
      </c>
      <c r="J304" s="209">
        <v>2016</v>
      </c>
      <c r="K304" s="221"/>
      <c r="L304" s="209" t="s">
        <v>8685</v>
      </c>
      <c r="M304" s="209" t="s">
        <v>8660</v>
      </c>
      <c r="N304" s="333"/>
      <c r="O304" s="333"/>
      <c r="P304" s="333"/>
      <c r="Q304" s="333"/>
      <c r="R304" s="333"/>
      <c r="S304" s="333"/>
      <c r="T304" s="333"/>
      <c r="U304" s="333"/>
      <c r="V304" s="333"/>
      <c r="W304" s="333"/>
      <c r="X304" s="333"/>
      <c r="Y304" s="333"/>
      <c r="Z304" s="333"/>
      <c r="AA304" s="333"/>
      <c r="AB304" s="534"/>
    </row>
    <row r="305" spans="1:28" ht="13.5" hidden="1" customHeight="1">
      <c r="A305" s="532" t="s">
        <v>2777</v>
      </c>
      <c r="B305" s="46">
        <v>301</v>
      </c>
      <c r="C305" s="221" t="s">
        <v>8035</v>
      </c>
      <c r="D305" s="69" t="s">
        <v>8686</v>
      </c>
      <c r="E305" s="221" t="s">
        <v>72</v>
      </c>
      <c r="F305" s="209"/>
      <c r="G305" s="209" t="s">
        <v>8687</v>
      </c>
      <c r="H305" s="209" t="s">
        <v>8669</v>
      </c>
      <c r="I305" s="221" t="s">
        <v>8030</v>
      </c>
      <c r="J305" s="209">
        <v>2016</v>
      </c>
      <c r="K305" s="209">
        <v>2017</v>
      </c>
      <c r="L305" s="209" t="s">
        <v>8687</v>
      </c>
      <c r="M305" s="209" t="s">
        <v>6043</v>
      </c>
      <c r="N305" s="333"/>
      <c r="O305" s="333"/>
      <c r="P305" s="333"/>
      <c r="Q305" s="333"/>
      <c r="R305" s="333"/>
      <c r="S305" s="333"/>
      <c r="T305" s="333"/>
      <c r="U305" s="333"/>
      <c r="V305" s="333"/>
      <c r="W305" s="333"/>
      <c r="X305" s="333"/>
      <c r="Y305" s="333"/>
      <c r="Z305" s="333"/>
      <c r="AA305" s="333"/>
      <c r="AB305" s="534"/>
    </row>
    <row r="306" spans="1:28" ht="13.5" hidden="1" customHeight="1">
      <c r="A306" s="532" t="s">
        <v>2777</v>
      </c>
      <c r="B306" s="174">
        <v>302</v>
      </c>
      <c r="C306" s="221" t="s">
        <v>8035</v>
      </c>
      <c r="D306" s="69" t="s">
        <v>8688</v>
      </c>
      <c r="E306" s="221" t="s">
        <v>72</v>
      </c>
      <c r="F306" s="209"/>
      <c r="G306" s="209" t="s">
        <v>8689</v>
      </c>
      <c r="H306" s="209" t="s">
        <v>8195</v>
      </c>
      <c r="I306" s="221" t="s">
        <v>8030</v>
      </c>
      <c r="J306" s="209">
        <v>2016</v>
      </c>
      <c r="K306" s="209">
        <v>2017</v>
      </c>
      <c r="L306" s="209" t="s">
        <v>8689</v>
      </c>
      <c r="M306" s="209" t="s">
        <v>8660</v>
      </c>
      <c r="N306" s="333"/>
      <c r="O306" s="333"/>
      <c r="P306" s="333"/>
      <c r="Q306" s="333"/>
      <c r="R306" s="333"/>
      <c r="S306" s="333"/>
      <c r="T306" s="333"/>
      <c r="U306" s="333"/>
      <c r="V306" s="333"/>
      <c r="W306" s="333"/>
      <c r="X306" s="333"/>
      <c r="Y306" s="333"/>
      <c r="Z306" s="333"/>
      <c r="AA306" s="333"/>
      <c r="AB306" s="534"/>
    </row>
    <row r="307" spans="1:28" ht="13.5" hidden="1" customHeight="1">
      <c r="A307" s="532" t="s">
        <v>2777</v>
      </c>
      <c r="B307" s="46">
        <v>303</v>
      </c>
      <c r="C307" s="221" t="s">
        <v>8035</v>
      </c>
      <c r="D307" s="69" t="s">
        <v>8690</v>
      </c>
      <c r="E307" s="221" t="s">
        <v>72</v>
      </c>
      <c r="F307" s="209"/>
      <c r="G307" s="209" t="s">
        <v>8691</v>
      </c>
      <c r="H307" s="209" t="s">
        <v>8692</v>
      </c>
      <c r="I307" s="221" t="s">
        <v>8030</v>
      </c>
      <c r="J307" s="209">
        <v>2015</v>
      </c>
      <c r="K307" s="209">
        <v>2017</v>
      </c>
      <c r="L307" s="209" t="s">
        <v>8691</v>
      </c>
      <c r="M307" s="209" t="s">
        <v>8660</v>
      </c>
      <c r="N307" s="333"/>
      <c r="O307" s="333"/>
      <c r="P307" s="333"/>
      <c r="Q307" s="333"/>
      <c r="R307" s="333"/>
      <c r="S307" s="333"/>
      <c r="T307" s="333"/>
      <c r="U307" s="333"/>
      <c r="V307" s="333"/>
      <c r="W307" s="333"/>
      <c r="X307" s="333"/>
      <c r="Y307" s="333"/>
      <c r="Z307" s="333"/>
      <c r="AA307" s="333"/>
      <c r="AB307" s="534"/>
    </row>
    <row r="308" spans="1:28" ht="13.5" hidden="1" customHeight="1">
      <c r="A308" s="532" t="s">
        <v>2777</v>
      </c>
      <c r="B308" s="46">
        <v>304</v>
      </c>
      <c r="C308" s="221" t="s">
        <v>8035</v>
      </c>
      <c r="D308" s="69" t="s">
        <v>8693</v>
      </c>
      <c r="E308" s="221" t="s">
        <v>72</v>
      </c>
      <c r="F308" s="209"/>
      <c r="G308" s="209" t="s">
        <v>8694</v>
      </c>
      <c r="H308" s="209" t="s">
        <v>8692</v>
      </c>
      <c r="I308" s="221" t="s">
        <v>8030</v>
      </c>
      <c r="J308" s="209">
        <v>2015</v>
      </c>
      <c r="K308" s="209">
        <v>2017</v>
      </c>
      <c r="L308" s="209" t="s">
        <v>8694</v>
      </c>
      <c r="M308" s="209" t="s">
        <v>8660</v>
      </c>
      <c r="N308" s="333"/>
      <c r="O308" s="333"/>
      <c r="P308" s="333"/>
      <c r="Q308" s="333"/>
      <c r="R308" s="333"/>
      <c r="S308" s="333"/>
      <c r="T308" s="333"/>
      <c r="U308" s="333"/>
      <c r="V308" s="333"/>
      <c r="W308" s="333"/>
      <c r="X308" s="333"/>
      <c r="Y308" s="333"/>
      <c r="Z308" s="333"/>
      <c r="AA308" s="333"/>
      <c r="AB308" s="534"/>
    </row>
    <row r="309" spans="1:28" ht="13.5" hidden="1" customHeight="1">
      <c r="A309" s="532" t="s">
        <v>2777</v>
      </c>
      <c r="B309" s="46">
        <v>305</v>
      </c>
      <c r="C309" s="221" t="s">
        <v>8035</v>
      </c>
      <c r="D309" s="69" t="s">
        <v>8695</v>
      </c>
      <c r="E309" s="221" t="s">
        <v>72</v>
      </c>
      <c r="F309" s="209"/>
      <c r="G309" s="221" t="s">
        <v>8696</v>
      </c>
      <c r="H309" s="209" t="s">
        <v>8692</v>
      </c>
      <c r="I309" s="221" t="s">
        <v>8030</v>
      </c>
      <c r="J309" s="209">
        <v>2015</v>
      </c>
      <c r="K309" s="209">
        <v>2017</v>
      </c>
      <c r="L309" s="221" t="s">
        <v>8696</v>
      </c>
      <c r="M309" s="209" t="s">
        <v>8660</v>
      </c>
      <c r="N309" s="333"/>
      <c r="O309" s="333"/>
      <c r="P309" s="333"/>
      <c r="Q309" s="333"/>
      <c r="R309" s="333"/>
      <c r="S309" s="333"/>
      <c r="T309" s="333"/>
      <c r="U309" s="333"/>
      <c r="V309" s="333"/>
      <c r="W309" s="333"/>
      <c r="X309" s="333"/>
      <c r="Y309" s="333"/>
      <c r="Z309" s="333"/>
      <c r="AA309" s="333"/>
      <c r="AB309" s="534"/>
    </row>
    <row r="310" spans="1:28" ht="13.5" hidden="1" customHeight="1">
      <c r="A310" s="532" t="s">
        <v>2777</v>
      </c>
      <c r="B310" s="174">
        <v>306</v>
      </c>
      <c r="C310" s="221" t="s">
        <v>8035</v>
      </c>
      <c r="D310" s="69" t="s">
        <v>8697</v>
      </c>
      <c r="E310" s="221" t="s">
        <v>72</v>
      </c>
      <c r="F310" s="209"/>
      <c r="G310" s="209" t="s">
        <v>8698</v>
      </c>
      <c r="H310" s="209" t="s">
        <v>8692</v>
      </c>
      <c r="I310" s="221" t="s">
        <v>8018</v>
      </c>
      <c r="J310" s="209">
        <v>2015</v>
      </c>
      <c r="K310" s="221"/>
      <c r="L310" s="209" t="s">
        <v>8698</v>
      </c>
      <c r="M310" s="209" t="s">
        <v>8660</v>
      </c>
      <c r="N310" s="333"/>
      <c r="O310" s="333"/>
      <c r="P310" s="333"/>
      <c r="Q310" s="333"/>
      <c r="R310" s="333"/>
      <c r="S310" s="333"/>
      <c r="T310" s="333"/>
      <c r="U310" s="333"/>
      <c r="V310" s="333"/>
      <c r="W310" s="333"/>
      <c r="X310" s="333"/>
      <c r="Y310" s="333"/>
      <c r="Z310" s="333"/>
      <c r="AA310" s="333"/>
      <c r="AB310" s="534"/>
    </row>
    <row r="311" spans="1:28" ht="13.5" hidden="1" customHeight="1">
      <c r="A311" s="532" t="s">
        <v>2777</v>
      </c>
      <c r="B311" s="174">
        <v>307</v>
      </c>
      <c r="C311" s="221" t="s">
        <v>8035</v>
      </c>
      <c r="D311" s="69" t="s">
        <v>8699</v>
      </c>
      <c r="E311" s="221" t="s">
        <v>72</v>
      </c>
      <c r="F311" s="209"/>
      <c r="G311" s="209" t="s">
        <v>8700</v>
      </c>
      <c r="H311" s="209" t="s">
        <v>8692</v>
      </c>
      <c r="I311" s="221" t="s">
        <v>8030</v>
      </c>
      <c r="J311" s="209">
        <v>2015</v>
      </c>
      <c r="K311" s="209">
        <v>2016</v>
      </c>
      <c r="L311" s="209" t="s">
        <v>8700</v>
      </c>
      <c r="M311" s="209" t="s">
        <v>2825</v>
      </c>
      <c r="N311" s="333"/>
      <c r="O311" s="333"/>
      <c r="P311" s="333"/>
      <c r="Q311" s="333"/>
      <c r="R311" s="333"/>
      <c r="S311" s="333"/>
      <c r="T311" s="333"/>
      <c r="U311" s="333"/>
      <c r="V311" s="333"/>
      <c r="W311" s="333"/>
      <c r="X311" s="333"/>
      <c r="Y311" s="333"/>
      <c r="Z311" s="333"/>
      <c r="AA311" s="333"/>
      <c r="AB311" s="534"/>
    </row>
    <row r="312" spans="1:28" ht="13.5" hidden="1" customHeight="1">
      <c r="A312" s="532" t="s">
        <v>2777</v>
      </c>
      <c r="B312" s="46">
        <v>308</v>
      </c>
      <c r="C312" s="221" t="s">
        <v>8035</v>
      </c>
      <c r="D312" s="69" t="s">
        <v>8701</v>
      </c>
      <c r="E312" s="221" t="s">
        <v>72</v>
      </c>
      <c r="F312" s="209"/>
      <c r="G312" s="209" t="s">
        <v>8702</v>
      </c>
      <c r="H312" s="209" t="s">
        <v>8692</v>
      </c>
      <c r="I312" s="221" t="s">
        <v>8229</v>
      </c>
      <c r="J312" s="209">
        <v>2015</v>
      </c>
      <c r="K312" s="209">
        <v>2016</v>
      </c>
      <c r="L312" s="209" t="s">
        <v>8702</v>
      </c>
      <c r="M312" s="209" t="s">
        <v>2825</v>
      </c>
      <c r="N312" s="333"/>
      <c r="O312" s="333"/>
      <c r="P312" s="333"/>
      <c r="Q312" s="333"/>
      <c r="R312" s="333"/>
      <c r="S312" s="333"/>
      <c r="T312" s="333"/>
      <c r="U312" s="333"/>
      <c r="V312" s="333"/>
      <c r="W312" s="333"/>
      <c r="X312" s="333"/>
      <c r="Y312" s="333"/>
      <c r="Z312" s="333"/>
      <c r="AA312" s="333"/>
      <c r="AB312" s="534"/>
    </row>
    <row r="313" spans="1:28" ht="13.5" hidden="1" customHeight="1">
      <c r="A313" s="532" t="s">
        <v>2777</v>
      </c>
      <c r="B313" s="46">
        <v>309</v>
      </c>
      <c r="C313" s="221" t="s">
        <v>8035</v>
      </c>
      <c r="D313" s="69" t="s">
        <v>8703</v>
      </c>
      <c r="E313" s="221" t="s">
        <v>72</v>
      </c>
      <c r="F313" s="209"/>
      <c r="G313" s="209" t="s">
        <v>8704</v>
      </c>
      <c r="H313" s="209" t="s">
        <v>8669</v>
      </c>
      <c r="I313" s="221" t="s">
        <v>8030</v>
      </c>
      <c r="J313" s="209">
        <v>2015</v>
      </c>
      <c r="K313" s="209">
        <v>2016</v>
      </c>
      <c r="L313" s="209" t="s">
        <v>8704</v>
      </c>
      <c r="M313" s="209" t="s">
        <v>6043</v>
      </c>
      <c r="N313" s="333"/>
      <c r="O313" s="333"/>
      <c r="P313" s="333"/>
      <c r="Q313" s="333"/>
      <c r="R313" s="333"/>
      <c r="S313" s="333"/>
      <c r="T313" s="333"/>
      <c r="U313" s="333"/>
      <c r="V313" s="333"/>
      <c r="W313" s="333"/>
      <c r="X313" s="333"/>
      <c r="Y313" s="333"/>
      <c r="Z313" s="333"/>
      <c r="AA313" s="333"/>
      <c r="AB313" s="534"/>
    </row>
    <row r="314" spans="1:28" ht="13.5" hidden="1" customHeight="1">
      <c r="A314" s="532" t="s">
        <v>2777</v>
      </c>
      <c r="B314" s="46">
        <v>310</v>
      </c>
      <c r="C314" s="221" t="s">
        <v>8035</v>
      </c>
      <c r="D314" s="69" t="s">
        <v>8705</v>
      </c>
      <c r="E314" s="221" t="s">
        <v>72</v>
      </c>
      <c r="F314" s="209"/>
      <c r="G314" s="209" t="s">
        <v>8706</v>
      </c>
      <c r="H314" s="209" t="s">
        <v>8669</v>
      </c>
      <c r="I314" s="221" t="s">
        <v>8030</v>
      </c>
      <c r="J314" s="209">
        <v>2015</v>
      </c>
      <c r="K314" s="209">
        <v>2016</v>
      </c>
      <c r="L314" s="209" t="s">
        <v>8706</v>
      </c>
      <c r="M314" s="209" t="s">
        <v>6043</v>
      </c>
      <c r="N314" s="333"/>
      <c r="O314" s="333"/>
      <c r="P314" s="333"/>
      <c r="Q314" s="333"/>
      <c r="R314" s="333"/>
      <c r="S314" s="333"/>
      <c r="T314" s="333"/>
      <c r="U314" s="333"/>
      <c r="V314" s="333"/>
      <c r="W314" s="333"/>
      <c r="X314" s="333"/>
      <c r="Y314" s="333"/>
      <c r="Z314" s="333"/>
      <c r="AA314" s="333"/>
      <c r="AB314" s="534"/>
    </row>
    <row r="315" spans="1:28" ht="13.5" hidden="1" customHeight="1">
      <c r="A315" s="532" t="s">
        <v>2777</v>
      </c>
      <c r="B315" s="174">
        <v>311</v>
      </c>
      <c r="C315" s="221" t="s">
        <v>8035</v>
      </c>
      <c r="D315" s="69" t="s">
        <v>8707</v>
      </c>
      <c r="E315" s="221" t="s">
        <v>72</v>
      </c>
      <c r="F315" s="209"/>
      <c r="G315" s="209" t="s">
        <v>8708</v>
      </c>
      <c r="H315" s="209" t="s">
        <v>8669</v>
      </c>
      <c r="I315" s="221" t="s">
        <v>8030</v>
      </c>
      <c r="J315" s="209">
        <v>2015</v>
      </c>
      <c r="K315" s="209">
        <v>2016</v>
      </c>
      <c r="L315" s="209" t="s">
        <v>8709</v>
      </c>
      <c r="M315" s="209" t="s">
        <v>6043</v>
      </c>
      <c r="N315" s="333"/>
      <c r="O315" s="333"/>
      <c r="P315" s="333"/>
      <c r="Q315" s="333"/>
      <c r="R315" s="333"/>
      <c r="S315" s="333"/>
      <c r="T315" s="333"/>
      <c r="U315" s="333"/>
      <c r="V315" s="333"/>
      <c r="W315" s="333"/>
      <c r="X315" s="333"/>
      <c r="Y315" s="333"/>
      <c r="Z315" s="333"/>
      <c r="AA315" s="333"/>
      <c r="AB315" s="534"/>
    </row>
    <row r="316" spans="1:28" ht="13.5" customHeight="1">
      <c r="A316" s="532" t="s">
        <v>2777</v>
      </c>
      <c r="B316" s="46">
        <v>312</v>
      </c>
      <c r="C316" s="221" t="s">
        <v>8031</v>
      </c>
      <c r="D316" s="69" t="s">
        <v>8710</v>
      </c>
      <c r="E316" s="221" t="s">
        <v>72</v>
      </c>
      <c r="F316" s="209"/>
      <c r="G316" s="209" t="s">
        <v>8711</v>
      </c>
      <c r="H316" s="209" t="s">
        <v>8712</v>
      </c>
      <c r="I316" s="221" t="s">
        <v>8229</v>
      </c>
      <c r="J316" s="209">
        <v>2014</v>
      </c>
      <c r="K316" s="209">
        <v>2015</v>
      </c>
      <c r="L316" s="209" t="s">
        <v>8711</v>
      </c>
      <c r="M316" s="209" t="s">
        <v>8713</v>
      </c>
      <c r="N316" s="333"/>
      <c r="O316" s="333"/>
      <c r="P316" s="333"/>
      <c r="Q316" s="333"/>
      <c r="R316" s="333"/>
      <c r="S316" s="333"/>
      <c r="T316" s="333"/>
      <c r="U316" s="333"/>
      <c r="V316" s="333"/>
      <c r="W316" s="333"/>
      <c r="X316" s="333"/>
      <c r="Y316" s="333"/>
      <c r="Z316" s="333"/>
      <c r="AA316" s="333"/>
      <c r="AB316" s="534"/>
    </row>
    <row r="317" spans="1:28" ht="13.5" hidden="1" customHeight="1">
      <c r="A317" s="532" t="s">
        <v>2777</v>
      </c>
      <c r="B317" s="46">
        <v>313</v>
      </c>
      <c r="C317" s="221" t="s">
        <v>8035</v>
      </c>
      <c r="D317" s="69" t="s">
        <v>8714</v>
      </c>
      <c r="E317" s="221" t="s">
        <v>72</v>
      </c>
      <c r="F317" s="209"/>
      <c r="G317" s="209" t="s">
        <v>8715</v>
      </c>
      <c r="H317" s="209" t="s">
        <v>8692</v>
      </c>
      <c r="I317" s="221" t="s">
        <v>8030</v>
      </c>
      <c r="J317" s="209">
        <v>2014</v>
      </c>
      <c r="K317" s="209">
        <v>2016</v>
      </c>
      <c r="L317" s="209" t="s">
        <v>8715</v>
      </c>
      <c r="M317" s="209" t="s">
        <v>8660</v>
      </c>
      <c r="N317" s="333"/>
      <c r="O317" s="333"/>
      <c r="P317" s="333"/>
      <c r="Q317" s="333"/>
      <c r="R317" s="333"/>
      <c r="S317" s="333"/>
      <c r="T317" s="333"/>
      <c r="U317" s="333"/>
      <c r="V317" s="333"/>
      <c r="W317" s="333"/>
      <c r="X317" s="333"/>
      <c r="Y317" s="333"/>
      <c r="Z317" s="333"/>
      <c r="AA317" s="333"/>
      <c r="AB317" s="534"/>
    </row>
    <row r="318" spans="1:28" ht="13.5" hidden="1" customHeight="1">
      <c r="A318" s="532" t="s">
        <v>2777</v>
      </c>
      <c r="B318" s="46">
        <v>314</v>
      </c>
      <c r="C318" s="221" t="s">
        <v>8035</v>
      </c>
      <c r="D318" s="69" t="s">
        <v>8716</v>
      </c>
      <c r="E318" s="221" t="s">
        <v>72</v>
      </c>
      <c r="F318" s="209"/>
      <c r="G318" s="209" t="s">
        <v>8717</v>
      </c>
      <c r="H318" s="209" t="s">
        <v>8692</v>
      </c>
      <c r="I318" s="221" t="s">
        <v>8030</v>
      </c>
      <c r="J318" s="209">
        <v>2014</v>
      </c>
      <c r="K318" s="209">
        <v>2015</v>
      </c>
      <c r="L318" s="209" t="s">
        <v>8717</v>
      </c>
      <c r="M318" s="209" t="s">
        <v>8660</v>
      </c>
      <c r="N318" s="333"/>
      <c r="O318" s="333"/>
      <c r="P318" s="333"/>
      <c r="Q318" s="333"/>
      <c r="R318" s="333"/>
      <c r="S318" s="333"/>
      <c r="T318" s="333"/>
      <c r="U318" s="333"/>
      <c r="V318" s="333"/>
      <c r="W318" s="333"/>
      <c r="X318" s="333"/>
      <c r="Y318" s="333"/>
      <c r="Z318" s="333"/>
      <c r="AA318" s="333"/>
      <c r="AB318" s="534"/>
    </row>
    <row r="319" spans="1:28" ht="13.5" hidden="1" customHeight="1">
      <c r="A319" s="532" t="s">
        <v>2777</v>
      </c>
      <c r="B319" s="174">
        <v>315</v>
      </c>
      <c r="C319" s="221" t="s">
        <v>8035</v>
      </c>
      <c r="D319" s="69" t="s">
        <v>8718</v>
      </c>
      <c r="E319" s="221" t="s">
        <v>72</v>
      </c>
      <c r="F319" s="209"/>
      <c r="G319" s="209" t="s">
        <v>8719</v>
      </c>
      <c r="H319" s="209" t="s">
        <v>8692</v>
      </c>
      <c r="I319" s="221" t="s">
        <v>8030</v>
      </c>
      <c r="J319" s="209">
        <v>2014</v>
      </c>
      <c r="K319" s="209">
        <v>2015</v>
      </c>
      <c r="L319" s="209" t="s">
        <v>8719</v>
      </c>
      <c r="M319" s="209" t="s">
        <v>8660</v>
      </c>
      <c r="N319" s="333"/>
      <c r="O319" s="333"/>
      <c r="P319" s="333"/>
      <c r="Q319" s="333"/>
      <c r="R319" s="333"/>
      <c r="S319" s="333"/>
      <c r="T319" s="333"/>
      <c r="U319" s="333"/>
      <c r="V319" s="333"/>
      <c r="W319" s="333"/>
      <c r="X319" s="333"/>
      <c r="Y319" s="333"/>
      <c r="Z319" s="333"/>
      <c r="AA319" s="333"/>
      <c r="AB319" s="534"/>
    </row>
    <row r="320" spans="1:28" ht="13.5" hidden="1" customHeight="1">
      <c r="A320" s="532" t="s">
        <v>2777</v>
      </c>
      <c r="B320" s="174">
        <v>316</v>
      </c>
      <c r="C320" s="221" t="s">
        <v>8035</v>
      </c>
      <c r="D320" s="69" t="s">
        <v>8720</v>
      </c>
      <c r="E320" s="221" t="s">
        <v>72</v>
      </c>
      <c r="F320" s="209"/>
      <c r="G320" s="209" t="s">
        <v>8721</v>
      </c>
      <c r="H320" s="209" t="s">
        <v>8692</v>
      </c>
      <c r="I320" s="221" t="s">
        <v>8030</v>
      </c>
      <c r="J320" s="209">
        <v>2014</v>
      </c>
      <c r="K320" s="209">
        <v>2015</v>
      </c>
      <c r="L320" s="209" t="s">
        <v>8721</v>
      </c>
      <c r="M320" s="209" t="s">
        <v>8722</v>
      </c>
      <c r="N320" s="333"/>
      <c r="O320" s="333"/>
      <c r="P320" s="333"/>
      <c r="Q320" s="333"/>
      <c r="R320" s="333"/>
      <c r="S320" s="333"/>
      <c r="T320" s="333"/>
      <c r="U320" s="333"/>
      <c r="V320" s="333"/>
      <c r="W320" s="333"/>
      <c r="X320" s="333"/>
      <c r="Y320" s="333"/>
      <c r="Z320" s="333"/>
      <c r="AA320" s="333"/>
      <c r="AB320" s="534"/>
    </row>
    <row r="321" spans="1:28" ht="13.5" hidden="1" customHeight="1">
      <c r="A321" s="532" t="s">
        <v>2777</v>
      </c>
      <c r="B321" s="46">
        <v>317</v>
      </c>
      <c r="C321" s="221" t="s">
        <v>8035</v>
      </c>
      <c r="D321" s="69" t="s">
        <v>8723</v>
      </c>
      <c r="E321" s="221" t="s">
        <v>72</v>
      </c>
      <c r="F321" s="209"/>
      <c r="G321" s="209" t="s">
        <v>8724</v>
      </c>
      <c r="H321" s="209" t="s">
        <v>8725</v>
      </c>
      <c r="I321" s="221" t="s">
        <v>8229</v>
      </c>
      <c r="J321" s="209">
        <v>2013</v>
      </c>
      <c r="K321" s="209">
        <v>2015</v>
      </c>
      <c r="L321" s="209" t="s">
        <v>8724</v>
      </c>
      <c r="M321" s="209" t="s">
        <v>2825</v>
      </c>
      <c r="N321" s="333"/>
      <c r="O321" s="333"/>
      <c r="P321" s="333"/>
      <c r="Q321" s="333"/>
      <c r="R321" s="333"/>
      <c r="S321" s="333"/>
      <c r="T321" s="333"/>
      <c r="U321" s="333"/>
      <c r="V321" s="333"/>
      <c r="W321" s="333"/>
      <c r="X321" s="333"/>
      <c r="Y321" s="333"/>
      <c r="Z321" s="333"/>
      <c r="AA321" s="333"/>
      <c r="AB321" s="534"/>
    </row>
    <row r="322" spans="1:28" ht="13.5" hidden="1" customHeight="1">
      <c r="A322" s="532" t="s">
        <v>2777</v>
      </c>
      <c r="B322" s="46">
        <v>318</v>
      </c>
      <c r="C322" s="221" t="s">
        <v>8035</v>
      </c>
      <c r="D322" s="69" t="s">
        <v>8726</v>
      </c>
      <c r="E322" s="221" t="s">
        <v>72</v>
      </c>
      <c r="F322" s="209"/>
      <c r="G322" s="209" t="s">
        <v>8727</v>
      </c>
      <c r="H322" s="209" t="s">
        <v>8669</v>
      </c>
      <c r="I322" s="221" t="s">
        <v>8030</v>
      </c>
      <c r="J322" s="209">
        <v>2014</v>
      </c>
      <c r="K322" s="209">
        <v>2015</v>
      </c>
      <c r="L322" s="209" t="s">
        <v>8727</v>
      </c>
      <c r="M322" s="209" t="s">
        <v>8727</v>
      </c>
      <c r="N322" s="333"/>
      <c r="O322" s="333"/>
      <c r="P322" s="333"/>
      <c r="Q322" s="333"/>
      <c r="R322" s="333"/>
      <c r="S322" s="333"/>
      <c r="T322" s="333"/>
      <c r="U322" s="333"/>
      <c r="V322" s="333"/>
      <c r="W322" s="333"/>
      <c r="X322" s="333"/>
      <c r="Y322" s="333"/>
      <c r="Z322" s="333"/>
      <c r="AA322" s="333"/>
      <c r="AB322" s="534"/>
    </row>
    <row r="323" spans="1:28" ht="13.5" hidden="1" customHeight="1">
      <c r="A323" s="532" t="s">
        <v>2777</v>
      </c>
      <c r="B323" s="46">
        <v>319</v>
      </c>
      <c r="C323" s="221" t="s">
        <v>8035</v>
      </c>
      <c r="D323" s="69" t="s">
        <v>8728</v>
      </c>
      <c r="E323" s="221" t="s">
        <v>72</v>
      </c>
      <c r="F323" s="209"/>
      <c r="G323" s="209" t="s">
        <v>8729</v>
      </c>
      <c r="H323" s="209" t="s">
        <v>8669</v>
      </c>
      <c r="I323" s="221" t="s">
        <v>8018</v>
      </c>
      <c r="J323" s="209">
        <v>2014</v>
      </c>
      <c r="K323" s="209"/>
      <c r="L323" s="209" t="s">
        <v>8729</v>
      </c>
      <c r="M323" s="209" t="s">
        <v>8729</v>
      </c>
      <c r="N323" s="333"/>
      <c r="O323" s="333"/>
      <c r="P323" s="333"/>
      <c r="Q323" s="333"/>
      <c r="R323" s="333"/>
      <c r="S323" s="333"/>
      <c r="T323" s="333"/>
      <c r="U323" s="333"/>
      <c r="V323" s="333"/>
      <c r="W323" s="333"/>
      <c r="X323" s="333"/>
      <c r="Y323" s="333"/>
      <c r="Z323" s="333"/>
      <c r="AA323" s="333"/>
      <c r="AB323" s="534"/>
    </row>
    <row r="324" spans="1:28" ht="13.5" hidden="1" customHeight="1">
      <c r="A324" s="532" t="s">
        <v>2777</v>
      </c>
      <c r="B324" s="174">
        <v>320</v>
      </c>
      <c r="C324" s="221" t="s">
        <v>8035</v>
      </c>
      <c r="D324" s="69" t="s">
        <v>8730</v>
      </c>
      <c r="E324" s="221" t="s">
        <v>72</v>
      </c>
      <c r="F324" s="209"/>
      <c r="G324" s="209" t="s">
        <v>8731</v>
      </c>
      <c r="H324" s="209" t="s">
        <v>8669</v>
      </c>
      <c r="I324" s="221" t="s">
        <v>8018</v>
      </c>
      <c r="J324" s="209">
        <v>2014</v>
      </c>
      <c r="K324" s="209"/>
      <c r="L324" s="209" t="s">
        <v>8731</v>
      </c>
      <c r="M324" s="209" t="s">
        <v>8731</v>
      </c>
      <c r="N324" s="333"/>
      <c r="O324" s="333"/>
      <c r="P324" s="333"/>
      <c r="Q324" s="333"/>
      <c r="R324" s="333"/>
      <c r="S324" s="333"/>
      <c r="T324" s="333"/>
      <c r="U324" s="333"/>
      <c r="V324" s="333"/>
      <c r="W324" s="333"/>
      <c r="X324" s="333"/>
      <c r="Y324" s="333"/>
      <c r="Z324" s="333"/>
      <c r="AA324" s="333"/>
      <c r="AB324" s="534"/>
    </row>
    <row r="325" spans="1:28" ht="13.5" hidden="1" customHeight="1">
      <c r="A325" s="532" t="s">
        <v>2777</v>
      </c>
      <c r="B325" s="46">
        <v>321</v>
      </c>
      <c r="C325" s="221" t="s">
        <v>8035</v>
      </c>
      <c r="D325" s="69" t="s">
        <v>8732</v>
      </c>
      <c r="E325" s="221" t="s">
        <v>72</v>
      </c>
      <c r="F325" s="209"/>
      <c r="G325" s="209" t="s">
        <v>8733</v>
      </c>
      <c r="H325" s="209" t="s">
        <v>8669</v>
      </c>
      <c r="I325" s="221" t="s">
        <v>8018</v>
      </c>
      <c r="J325" s="209">
        <v>2014</v>
      </c>
      <c r="K325" s="209"/>
      <c r="L325" s="209" t="s">
        <v>8733</v>
      </c>
      <c r="M325" s="209" t="s">
        <v>8733</v>
      </c>
      <c r="N325" s="333"/>
      <c r="O325" s="333"/>
      <c r="P325" s="333"/>
      <c r="Q325" s="333"/>
      <c r="R325" s="333"/>
      <c r="S325" s="333"/>
      <c r="T325" s="333"/>
      <c r="U325" s="333"/>
      <c r="V325" s="333"/>
      <c r="W325" s="333"/>
      <c r="X325" s="333"/>
      <c r="Y325" s="333"/>
      <c r="Z325" s="333"/>
      <c r="AA325" s="333"/>
      <c r="AB325" s="534"/>
    </row>
    <row r="326" spans="1:28" ht="13.5" hidden="1" customHeight="1">
      <c r="A326" s="532" t="s">
        <v>2850</v>
      </c>
      <c r="B326" s="14">
        <v>322</v>
      </c>
      <c r="C326" s="572" t="s">
        <v>8035</v>
      </c>
      <c r="D326" s="77" t="s">
        <v>8734</v>
      </c>
      <c r="E326" s="12" t="s">
        <v>2309</v>
      </c>
      <c r="F326" s="14"/>
      <c r="G326" s="14" t="s">
        <v>8735</v>
      </c>
      <c r="H326" s="14" t="s">
        <v>8736</v>
      </c>
      <c r="I326" s="12" t="s">
        <v>8030</v>
      </c>
      <c r="J326" s="14">
        <v>2020</v>
      </c>
      <c r="K326" s="14">
        <v>2021</v>
      </c>
      <c r="L326" s="14" t="s">
        <v>2965</v>
      </c>
      <c r="M326" s="202"/>
      <c r="N326" s="202"/>
      <c r="O326" s="202"/>
      <c r="P326" s="202"/>
      <c r="Q326" s="202"/>
      <c r="R326" s="202"/>
      <c r="S326" s="202"/>
      <c r="T326" s="202"/>
      <c r="U326" s="202"/>
      <c r="V326" s="202"/>
      <c r="W326" s="202"/>
      <c r="X326" s="202"/>
      <c r="Y326" s="202"/>
      <c r="Z326" s="202"/>
      <c r="AA326" s="202"/>
      <c r="AB326" s="203"/>
    </row>
    <row r="327" spans="1:28" ht="13.5" hidden="1" customHeight="1">
      <c r="A327" s="532" t="s">
        <v>2850</v>
      </c>
      <c r="B327" s="46">
        <v>323</v>
      </c>
      <c r="C327" s="175" t="s">
        <v>8035</v>
      </c>
      <c r="D327" s="69" t="s">
        <v>8737</v>
      </c>
      <c r="E327" s="175" t="s">
        <v>51</v>
      </c>
      <c r="F327" s="175" t="s">
        <v>2309</v>
      </c>
      <c r="G327" s="174" t="s">
        <v>8738</v>
      </c>
      <c r="H327" s="174" t="s">
        <v>8736</v>
      </c>
      <c r="I327" s="175" t="s">
        <v>8030</v>
      </c>
      <c r="J327" s="174">
        <v>2020</v>
      </c>
      <c r="K327" s="174">
        <v>2021</v>
      </c>
      <c r="L327" s="174" t="s">
        <v>8739</v>
      </c>
      <c r="M327" s="218"/>
      <c r="N327" s="218"/>
      <c r="O327" s="218"/>
      <c r="P327" s="218"/>
      <c r="Q327" s="218"/>
      <c r="R327" s="218"/>
      <c r="S327" s="218"/>
      <c r="T327" s="218"/>
      <c r="U327" s="218"/>
      <c r="V327" s="218"/>
      <c r="W327" s="218"/>
      <c r="X327" s="218"/>
      <c r="Y327" s="218"/>
      <c r="Z327" s="218"/>
      <c r="AA327" s="218"/>
      <c r="AB327" s="219"/>
    </row>
    <row r="328" spans="1:28" ht="13.5" hidden="1" customHeight="1">
      <c r="A328" s="532" t="s">
        <v>2850</v>
      </c>
      <c r="B328" s="174">
        <v>324</v>
      </c>
      <c r="C328" s="175" t="s">
        <v>8035</v>
      </c>
      <c r="D328" s="69" t="s">
        <v>8740</v>
      </c>
      <c r="E328" s="573" t="s">
        <v>35</v>
      </c>
      <c r="F328" s="573" t="s">
        <v>51</v>
      </c>
      <c r="G328" s="574" t="s">
        <v>8741</v>
      </c>
      <c r="H328" s="174" t="s">
        <v>8736</v>
      </c>
      <c r="I328" s="175" t="s">
        <v>8030</v>
      </c>
      <c r="J328" s="174">
        <v>2020</v>
      </c>
      <c r="K328" s="174">
        <v>2021</v>
      </c>
      <c r="L328" s="574" t="s">
        <v>8739</v>
      </c>
      <c r="M328" s="218"/>
      <c r="N328" s="218"/>
      <c r="O328" s="218"/>
      <c r="P328" s="218"/>
      <c r="Q328" s="218"/>
      <c r="R328" s="218"/>
      <c r="S328" s="218"/>
      <c r="T328" s="218"/>
      <c r="U328" s="218"/>
      <c r="V328" s="218"/>
      <c r="W328" s="218"/>
      <c r="X328" s="218"/>
      <c r="Y328" s="218"/>
      <c r="Z328" s="218"/>
      <c r="AA328" s="218"/>
      <c r="AB328" s="219"/>
    </row>
    <row r="329" spans="1:28" ht="13.5" hidden="1" customHeight="1">
      <c r="A329" s="532" t="s">
        <v>2850</v>
      </c>
      <c r="B329" s="174">
        <v>325</v>
      </c>
      <c r="C329" s="175" t="s">
        <v>8035</v>
      </c>
      <c r="D329" s="69" t="s">
        <v>8742</v>
      </c>
      <c r="E329" s="573" t="s">
        <v>2309</v>
      </c>
      <c r="F329" s="574"/>
      <c r="G329" s="574" t="s">
        <v>8743</v>
      </c>
      <c r="H329" s="174" t="s">
        <v>8736</v>
      </c>
      <c r="I329" s="175" t="s">
        <v>8030</v>
      </c>
      <c r="J329" s="174">
        <v>2020</v>
      </c>
      <c r="K329" s="174">
        <v>2021</v>
      </c>
      <c r="L329" s="574" t="s">
        <v>2965</v>
      </c>
      <c r="M329" s="218"/>
      <c r="N329" s="218"/>
      <c r="O329" s="218"/>
      <c r="P329" s="218"/>
      <c r="Q329" s="218"/>
      <c r="R329" s="218"/>
      <c r="S329" s="218"/>
      <c r="T329" s="218"/>
      <c r="U329" s="218"/>
      <c r="V329" s="218"/>
      <c r="W329" s="218"/>
      <c r="X329" s="218"/>
      <c r="Y329" s="218"/>
      <c r="Z329" s="218"/>
      <c r="AA329" s="218"/>
      <c r="AB329" s="219"/>
    </row>
    <row r="330" spans="1:28" ht="13.5" customHeight="1">
      <c r="A330" s="532" t="s">
        <v>2850</v>
      </c>
      <c r="B330" s="46">
        <v>326</v>
      </c>
      <c r="C330" s="221" t="s">
        <v>8031</v>
      </c>
      <c r="D330" s="69" t="s">
        <v>8744</v>
      </c>
      <c r="E330" s="215" t="s">
        <v>2309</v>
      </c>
      <c r="F330" s="216"/>
      <c r="G330" s="216" t="s">
        <v>8745</v>
      </c>
      <c r="H330" s="216" t="s">
        <v>8746</v>
      </c>
      <c r="I330" s="280" t="s">
        <v>8018</v>
      </c>
      <c r="J330" s="216">
        <v>2016</v>
      </c>
      <c r="K330" s="234"/>
      <c r="L330" s="216" t="s">
        <v>8747</v>
      </c>
      <c r="M330" s="218"/>
      <c r="N330" s="218"/>
      <c r="O330" s="218"/>
      <c r="P330" s="218"/>
      <c r="Q330" s="218"/>
      <c r="R330" s="218"/>
      <c r="S330" s="218"/>
      <c r="T330" s="218"/>
      <c r="U330" s="218"/>
      <c r="V330" s="218"/>
      <c r="W330" s="218"/>
      <c r="X330" s="218"/>
      <c r="Y330" s="218"/>
      <c r="Z330" s="218"/>
      <c r="AA330" s="218"/>
      <c r="AB330" s="219"/>
    </row>
    <row r="331" spans="1:28" ht="13.5" customHeight="1">
      <c r="A331" s="532" t="s">
        <v>2850</v>
      </c>
      <c r="B331" s="46">
        <v>327</v>
      </c>
      <c r="C331" s="221" t="s">
        <v>8031</v>
      </c>
      <c r="D331" s="69" t="s">
        <v>8748</v>
      </c>
      <c r="E331" s="221" t="s">
        <v>35</v>
      </c>
      <c r="F331" s="209"/>
      <c r="G331" s="209" t="s">
        <v>8749</v>
      </c>
      <c r="H331" s="209" t="s">
        <v>8746</v>
      </c>
      <c r="I331" s="104" t="s">
        <v>8018</v>
      </c>
      <c r="J331" s="209">
        <v>2016</v>
      </c>
      <c r="K331" s="56"/>
      <c r="L331" s="209" t="s">
        <v>8747</v>
      </c>
      <c r="M331" s="333"/>
      <c r="N331" s="333"/>
      <c r="O331" s="333"/>
      <c r="P331" s="333"/>
      <c r="Q331" s="333"/>
      <c r="R331" s="333"/>
      <c r="S331" s="333"/>
      <c r="T331" s="333"/>
      <c r="U331" s="333"/>
      <c r="V331" s="333"/>
      <c r="W331" s="333"/>
      <c r="X331" s="333"/>
      <c r="Y331" s="333"/>
      <c r="Z331" s="333"/>
      <c r="AA331" s="333"/>
      <c r="AB331" s="534"/>
    </row>
    <row r="332" spans="1:28" ht="13.5" customHeight="1">
      <c r="A332" s="532" t="s">
        <v>2850</v>
      </c>
      <c r="B332" s="46">
        <v>328</v>
      </c>
      <c r="C332" s="221" t="s">
        <v>8031</v>
      </c>
      <c r="D332" s="69" t="s">
        <v>8750</v>
      </c>
      <c r="E332" s="221" t="s">
        <v>72</v>
      </c>
      <c r="F332" s="209"/>
      <c r="G332" s="209" t="s">
        <v>8751</v>
      </c>
      <c r="H332" s="209" t="s">
        <v>8746</v>
      </c>
      <c r="I332" s="104" t="s">
        <v>8018</v>
      </c>
      <c r="J332" s="209">
        <v>2016</v>
      </c>
      <c r="K332" s="56"/>
      <c r="L332" s="209" t="s">
        <v>8747</v>
      </c>
      <c r="M332" s="333"/>
      <c r="N332" s="333"/>
      <c r="O332" s="333"/>
      <c r="P332" s="333"/>
      <c r="Q332" s="333"/>
      <c r="R332" s="333"/>
      <c r="S332" s="333"/>
      <c r="T332" s="333"/>
      <c r="U332" s="333"/>
      <c r="V332" s="333"/>
      <c r="W332" s="333"/>
      <c r="X332" s="333"/>
      <c r="Y332" s="333"/>
      <c r="Z332" s="333"/>
      <c r="AA332" s="333"/>
      <c r="AB332" s="534"/>
    </row>
    <row r="333" spans="1:28" ht="13.5" hidden="1" customHeight="1">
      <c r="A333" s="532" t="s">
        <v>2850</v>
      </c>
      <c r="B333" s="174">
        <v>329</v>
      </c>
      <c r="C333" s="221" t="s">
        <v>8035</v>
      </c>
      <c r="D333" s="69" t="s">
        <v>8752</v>
      </c>
      <c r="E333" s="221" t="s">
        <v>72</v>
      </c>
      <c r="F333" s="209"/>
      <c r="G333" s="209" t="s">
        <v>2011</v>
      </c>
      <c r="H333" s="209" t="s">
        <v>8520</v>
      </c>
      <c r="I333" s="104" t="s">
        <v>8030</v>
      </c>
      <c r="J333" s="209">
        <v>2016</v>
      </c>
      <c r="K333" s="209">
        <v>2017</v>
      </c>
      <c r="L333" s="209" t="s">
        <v>2955</v>
      </c>
      <c r="M333" s="333"/>
      <c r="N333" s="333"/>
      <c r="O333" s="333"/>
      <c r="P333" s="333"/>
      <c r="Q333" s="333"/>
      <c r="R333" s="333"/>
      <c r="S333" s="333"/>
      <c r="T333" s="333"/>
      <c r="U333" s="333"/>
      <c r="V333" s="333"/>
      <c r="W333" s="333"/>
      <c r="X333" s="333"/>
      <c r="Y333" s="333"/>
      <c r="Z333" s="333"/>
      <c r="AA333" s="333"/>
      <c r="AB333" s="534"/>
    </row>
    <row r="334" spans="1:28" ht="13.5" hidden="1" customHeight="1">
      <c r="A334" s="532" t="s">
        <v>2850</v>
      </c>
      <c r="B334" s="46">
        <v>330</v>
      </c>
      <c r="C334" s="221" t="s">
        <v>8035</v>
      </c>
      <c r="D334" s="69" t="s">
        <v>8753</v>
      </c>
      <c r="E334" s="221" t="s">
        <v>72</v>
      </c>
      <c r="F334" s="209"/>
      <c r="G334" s="209" t="s">
        <v>2011</v>
      </c>
      <c r="H334" s="209" t="s">
        <v>8520</v>
      </c>
      <c r="I334" s="104" t="s">
        <v>8030</v>
      </c>
      <c r="J334" s="209">
        <v>2016</v>
      </c>
      <c r="K334" s="209">
        <v>2017</v>
      </c>
      <c r="L334" s="209" t="s">
        <v>8754</v>
      </c>
      <c r="M334" s="333"/>
      <c r="N334" s="333"/>
      <c r="O334" s="333"/>
      <c r="P334" s="333"/>
      <c r="Q334" s="333"/>
      <c r="R334" s="333"/>
      <c r="S334" s="333"/>
      <c r="T334" s="333"/>
      <c r="U334" s="333"/>
      <c r="V334" s="333"/>
      <c r="W334" s="333"/>
      <c r="X334" s="333"/>
      <c r="Y334" s="333"/>
      <c r="Z334" s="333"/>
      <c r="AA334" s="333"/>
      <c r="AB334" s="534"/>
    </row>
    <row r="335" spans="1:28" ht="13.5" customHeight="1">
      <c r="A335" s="532" t="s">
        <v>2850</v>
      </c>
      <c r="B335" s="46">
        <v>331</v>
      </c>
      <c r="C335" s="221" t="s">
        <v>8031</v>
      </c>
      <c r="D335" s="69" t="s">
        <v>8755</v>
      </c>
      <c r="E335" s="221" t="s">
        <v>72</v>
      </c>
      <c r="F335" s="221" t="s">
        <v>51</v>
      </c>
      <c r="G335" s="209" t="s">
        <v>8756</v>
      </c>
      <c r="H335" s="209" t="s">
        <v>8746</v>
      </c>
      <c r="I335" s="104" t="s">
        <v>8030</v>
      </c>
      <c r="J335" s="209">
        <v>2016</v>
      </c>
      <c r="K335" s="221">
        <v>2019</v>
      </c>
      <c r="L335" s="209" t="s">
        <v>8747</v>
      </c>
      <c r="M335" s="333"/>
      <c r="N335" s="333"/>
      <c r="O335" s="333"/>
      <c r="P335" s="333"/>
      <c r="Q335" s="333"/>
      <c r="R335" s="333"/>
      <c r="S335" s="333"/>
      <c r="T335" s="333"/>
      <c r="U335" s="333"/>
      <c r="V335" s="333"/>
      <c r="W335" s="333"/>
      <c r="X335" s="333"/>
      <c r="Y335" s="333"/>
      <c r="Z335" s="333"/>
      <c r="AA335" s="333"/>
      <c r="AB335" s="534"/>
    </row>
    <row r="336" spans="1:28" ht="13.5" hidden="1" customHeight="1">
      <c r="A336" s="532" t="s">
        <v>2850</v>
      </c>
      <c r="B336" s="46">
        <v>332</v>
      </c>
      <c r="C336" s="221" t="s">
        <v>8035</v>
      </c>
      <c r="D336" s="69" t="s">
        <v>8757</v>
      </c>
      <c r="E336" s="221" t="s">
        <v>2309</v>
      </c>
      <c r="F336" s="209"/>
      <c r="G336" s="209" t="s">
        <v>8758</v>
      </c>
      <c r="H336" s="209" t="s">
        <v>8520</v>
      </c>
      <c r="I336" s="104" t="s">
        <v>8030</v>
      </c>
      <c r="J336" s="209">
        <v>2016</v>
      </c>
      <c r="K336" s="209">
        <v>2017</v>
      </c>
      <c r="L336" s="209" t="s">
        <v>8759</v>
      </c>
      <c r="M336" s="333"/>
      <c r="N336" s="333"/>
      <c r="O336" s="333"/>
      <c r="P336" s="333"/>
      <c r="Q336" s="333"/>
      <c r="R336" s="333"/>
      <c r="S336" s="333"/>
      <c r="T336" s="333"/>
      <c r="U336" s="333"/>
      <c r="V336" s="333"/>
      <c r="W336" s="333"/>
      <c r="X336" s="333"/>
      <c r="Y336" s="333"/>
      <c r="Z336" s="333"/>
      <c r="AA336" s="333"/>
      <c r="AB336" s="534"/>
    </row>
    <row r="337" spans="1:28" ht="13.5" hidden="1" customHeight="1">
      <c r="A337" s="532" t="s">
        <v>2850</v>
      </c>
      <c r="B337" s="174">
        <v>333</v>
      </c>
      <c r="C337" s="221" t="s">
        <v>8035</v>
      </c>
      <c r="D337" s="69" t="s">
        <v>8760</v>
      </c>
      <c r="E337" s="221" t="s">
        <v>2309</v>
      </c>
      <c r="F337" s="209"/>
      <c r="G337" s="209" t="s">
        <v>8761</v>
      </c>
      <c r="H337" s="209" t="s">
        <v>8520</v>
      </c>
      <c r="I337" s="104" t="s">
        <v>8030</v>
      </c>
      <c r="J337" s="209">
        <v>2016</v>
      </c>
      <c r="K337" s="209">
        <v>2016</v>
      </c>
      <c r="L337" s="209" t="s">
        <v>2965</v>
      </c>
      <c r="M337" s="333"/>
      <c r="N337" s="333"/>
      <c r="O337" s="333"/>
      <c r="P337" s="333"/>
      <c r="Q337" s="333"/>
      <c r="R337" s="333"/>
      <c r="S337" s="333"/>
      <c r="T337" s="333"/>
      <c r="U337" s="333"/>
      <c r="V337" s="333"/>
      <c r="W337" s="333"/>
      <c r="X337" s="333"/>
      <c r="Y337" s="333"/>
      <c r="Z337" s="333"/>
      <c r="AA337" s="333"/>
      <c r="AB337" s="534"/>
    </row>
    <row r="338" spans="1:28" ht="13.5" customHeight="1">
      <c r="A338" s="532" t="s">
        <v>2850</v>
      </c>
      <c r="B338" s="174">
        <v>334</v>
      </c>
      <c r="C338" s="221" t="s">
        <v>8031</v>
      </c>
      <c r="D338" s="69" t="s">
        <v>8762</v>
      </c>
      <c r="E338" s="221" t="s">
        <v>51</v>
      </c>
      <c r="F338" s="209"/>
      <c r="G338" s="209" t="s">
        <v>8763</v>
      </c>
      <c r="H338" s="209" t="s">
        <v>8746</v>
      </c>
      <c r="I338" s="104" t="s">
        <v>8018</v>
      </c>
      <c r="J338" s="221">
        <v>2016</v>
      </c>
      <c r="K338" s="209"/>
      <c r="L338" s="209" t="s">
        <v>8747</v>
      </c>
      <c r="M338" s="333"/>
      <c r="N338" s="333"/>
      <c r="O338" s="333"/>
      <c r="P338" s="333"/>
      <c r="Q338" s="333"/>
      <c r="R338" s="333"/>
      <c r="S338" s="333"/>
      <c r="T338" s="333"/>
      <c r="U338" s="333"/>
      <c r="V338" s="333"/>
      <c r="W338" s="333"/>
      <c r="X338" s="333"/>
      <c r="Y338" s="333"/>
      <c r="Z338" s="333"/>
      <c r="AA338" s="333"/>
      <c r="AB338" s="534"/>
    </row>
    <row r="339" spans="1:28" ht="13.5" hidden="1" customHeight="1">
      <c r="A339" s="532" t="s">
        <v>2850</v>
      </c>
      <c r="B339" s="46">
        <v>335</v>
      </c>
      <c r="C339" s="221" t="s">
        <v>8035</v>
      </c>
      <c r="D339" s="69" t="s">
        <v>8764</v>
      </c>
      <c r="E339" s="221" t="s">
        <v>2309</v>
      </c>
      <c r="F339" s="209"/>
      <c r="G339" s="209" t="s">
        <v>8765</v>
      </c>
      <c r="H339" s="209" t="s">
        <v>8520</v>
      </c>
      <c r="I339" s="104" t="s">
        <v>8030</v>
      </c>
      <c r="J339" s="209">
        <v>2015</v>
      </c>
      <c r="K339" s="209">
        <v>2015</v>
      </c>
      <c r="L339" s="209" t="s">
        <v>8747</v>
      </c>
      <c r="M339" s="333"/>
      <c r="N339" s="333"/>
      <c r="O339" s="333"/>
      <c r="P339" s="333"/>
      <c r="Q339" s="333"/>
      <c r="R339" s="333"/>
      <c r="S339" s="333"/>
      <c r="T339" s="333"/>
      <c r="U339" s="333"/>
      <c r="V339" s="333"/>
      <c r="W339" s="333"/>
      <c r="X339" s="333"/>
      <c r="Y339" s="333"/>
      <c r="Z339" s="333"/>
      <c r="AA339" s="333"/>
      <c r="AB339" s="534"/>
    </row>
    <row r="340" spans="1:28" ht="13.5" hidden="1" customHeight="1">
      <c r="A340" s="532" t="s">
        <v>2850</v>
      </c>
      <c r="B340" s="46">
        <v>336</v>
      </c>
      <c r="C340" s="221" t="s">
        <v>8035</v>
      </c>
      <c r="D340" s="69" t="s">
        <v>8766</v>
      </c>
      <c r="E340" s="221" t="s">
        <v>2309</v>
      </c>
      <c r="F340" s="209"/>
      <c r="G340" s="209" t="s">
        <v>8767</v>
      </c>
      <c r="H340" s="209" t="s">
        <v>8520</v>
      </c>
      <c r="I340" s="104" t="s">
        <v>8030</v>
      </c>
      <c r="J340" s="209">
        <v>2014</v>
      </c>
      <c r="K340" s="209">
        <v>2015</v>
      </c>
      <c r="L340" s="209" t="s">
        <v>8768</v>
      </c>
      <c r="M340" s="333"/>
      <c r="N340" s="333"/>
      <c r="O340" s="333"/>
      <c r="P340" s="333"/>
      <c r="Q340" s="333"/>
      <c r="R340" s="333"/>
      <c r="S340" s="333"/>
      <c r="T340" s="333"/>
      <c r="U340" s="333"/>
      <c r="V340" s="333"/>
      <c r="W340" s="333"/>
      <c r="X340" s="333"/>
      <c r="Y340" s="333"/>
      <c r="Z340" s="333"/>
      <c r="AA340" s="333"/>
      <c r="AB340" s="534"/>
    </row>
    <row r="341" spans="1:28" ht="13.5" hidden="1" customHeight="1">
      <c r="A341" s="532" t="s">
        <v>2850</v>
      </c>
      <c r="B341" s="46">
        <v>337</v>
      </c>
      <c r="C341" s="221" t="s">
        <v>8035</v>
      </c>
      <c r="D341" s="69" t="s">
        <v>8769</v>
      </c>
      <c r="E341" s="221" t="s">
        <v>2309</v>
      </c>
      <c r="F341" s="209"/>
      <c r="G341" s="209" t="s">
        <v>8770</v>
      </c>
      <c r="H341" s="209" t="s">
        <v>8520</v>
      </c>
      <c r="I341" s="104" t="s">
        <v>8030</v>
      </c>
      <c r="J341" s="209">
        <v>2014</v>
      </c>
      <c r="K341" s="209">
        <v>2015</v>
      </c>
      <c r="L341" s="209" t="s">
        <v>8768</v>
      </c>
      <c r="M341" s="333"/>
      <c r="N341" s="333"/>
      <c r="O341" s="333"/>
      <c r="P341" s="333"/>
      <c r="Q341" s="333"/>
      <c r="R341" s="333"/>
      <c r="S341" s="333"/>
      <c r="T341" s="333"/>
      <c r="U341" s="333"/>
      <c r="V341" s="333"/>
      <c r="W341" s="333"/>
      <c r="X341" s="333"/>
      <c r="Y341" s="333"/>
      <c r="Z341" s="333"/>
      <c r="AA341" s="333"/>
      <c r="AB341" s="534"/>
    </row>
    <row r="342" spans="1:28" ht="13.5" hidden="1" customHeight="1">
      <c r="A342" s="532" t="s">
        <v>2850</v>
      </c>
      <c r="B342" s="174">
        <v>338</v>
      </c>
      <c r="C342" s="221" t="s">
        <v>8035</v>
      </c>
      <c r="D342" s="69" t="s">
        <v>8771</v>
      </c>
      <c r="E342" s="221" t="s">
        <v>2309</v>
      </c>
      <c r="F342" s="209"/>
      <c r="G342" s="209" t="s">
        <v>8772</v>
      </c>
      <c r="H342" s="209" t="s">
        <v>8520</v>
      </c>
      <c r="I342" s="104" t="s">
        <v>8030</v>
      </c>
      <c r="J342" s="209">
        <v>2014</v>
      </c>
      <c r="K342" s="209">
        <v>2015</v>
      </c>
      <c r="L342" s="209" t="s">
        <v>8773</v>
      </c>
      <c r="M342" s="333"/>
      <c r="N342" s="333"/>
      <c r="O342" s="333"/>
      <c r="P342" s="333"/>
      <c r="Q342" s="333"/>
      <c r="R342" s="333"/>
      <c r="S342" s="333"/>
      <c r="T342" s="333"/>
      <c r="U342" s="333"/>
      <c r="V342" s="333"/>
      <c r="W342" s="333"/>
      <c r="X342" s="333"/>
      <c r="Y342" s="333"/>
      <c r="Z342" s="333"/>
      <c r="AA342" s="333"/>
      <c r="AB342" s="534"/>
    </row>
    <row r="343" spans="1:28" ht="13.5" hidden="1" customHeight="1">
      <c r="A343" s="532" t="s">
        <v>2850</v>
      </c>
      <c r="B343" s="46">
        <v>339</v>
      </c>
      <c r="C343" s="221" t="s">
        <v>8035</v>
      </c>
      <c r="D343" s="69" t="s">
        <v>8774</v>
      </c>
      <c r="E343" s="221" t="s">
        <v>72</v>
      </c>
      <c r="F343" s="209"/>
      <c r="G343" s="209" t="s">
        <v>2011</v>
      </c>
      <c r="H343" s="209" t="s">
        <v>8520</v>
      </c>
      <c r="I343" s="104" t="s">
        <v>8030</v>
      </c>
      <c r="J343" s="209">
        <v>2014</v>
      </c>
      <c r="K343" s="209">
        <v>2015</v>
      </c>
      <c r="L343" s="209" t="s">
        <v>8759</v>
      </c>
      <c r="M343" s="333"/>
      <c r="N343" s="333"/>
      <c r="O343" s="333"/>
      <c r="P343" s="333"/>
      <c r="Q343" s="333"/>
      <c r="R343" s="333"/>
      <c r="S343" s="333"/>
      <c r="T343" s="333"/>
      <c r="U343" s="333"/>
      <c r="V343" s="333"/>
      <c r="W343" s="333"/>
      <c r="X343" s="333"/>
      <c r="Y343" s="333"/>
      <c r="Z343" s="333"/>
      <c r="AA343" s="333"/>
      <c r="AB343" s="534"/>
    </row>
    <row r="344" spans="1:28" ht="13.5" hidden="1" customHeight="1">
      <c r="A344" s="532" t="s">
        <v>2850</v>
      </c>
      <c r="B344" s="46">
        <v>340</v>
      </c>
      <c r="C344" s="221" t="s">
        <v>8035</v>
      </c>
      <c r="D344" s="69" t="s">
        <v>8775</v>
      </c>
      <c r="E344" s="221" t="s">
        <v>72</v>
      </c>
      <c r="F344" s="209"/>
      <c r="G344" s="209" t="s">
        <v>2011</v>
      </c>
      <c r="H344" s="209" t="s">
        <v>8520</v>
      </c>
      <c r="I344" s="104" t="s">
        <v>8030</v>
      </c>
      <c r="J344" s="209">
        <v>2014</v>
      </c>
      <c r="K344" s="209">
        <v>2015</v>
      </c>
      <c r="L344" s="209" t="s">
        <v>8759</v>
      </c>
      <c r="M344" s="333"/>
      <c r="N344" s="333"/>
      <c r="O344" s="333"/>
      <c r="P344" s="333"/>
      <c r="Q344" s="333"/>
      <c r="R344" s="333"/>
      <c r="S344" s="333"/>
      <c r="T344" s="333"/>
      <c r="U344" s="333"/>
      <c r="V344" s="333"/>
      <c r="W344" s="333"/>
      <c r="X344" s="333"/>
      <c r="Y344" s="333"/>
      <c r="Z344" s="333"/>
      <c r="AA344" s="333"/>
      <c r="AB344" s="534"/>
    </row>
    <row r="345" spans="1:28" ht="13.5" hidden="1" customHeight="1">
      <c r="A345" s="532" t="s">
        <v>2850</v>
      </c>
      <c r="B345" s="46">
        <v>341</v>
      </c>
      <c r="C345" s="221" t="s">
        <v>8035</v>
      </c>
      <c r="D345" s="69" t="s">
        <v>8776</v>
      </c>
      <c r="E345" s="221" t="s">
        <v>72</v>
      </c>
      <c r="F345" s="209"/>
      <c r="G345" s="209" t="s">
        <v>8777</v>
      </c>
      <c r="H345" s="209" t="s">
        <v>8520</v>
      </c>
      <c r="I345" s="104" t="s">
        <v>8030</v>
      </c>
      <c r="J345" s="209">
        <v>2014</v>
      </c>
      <c r="K345" s="209">
        <v>2015</v>
      </c>
      <c r="L345" s="209" t="s">
        <v>8768</v>
      </c>
      <c r="M345" s="333"/>
      <c r="N345" s="333"/>
      <c r="O345" s="333"/>
      <c r="P345" s="333"/>
      <c r="Q345" s="333"/>
      <c r="R345" s="333"/>
      <c r="S345" s="333"/>
      <c r="T345" s="333"/>
      <c r="U345" s="333"/>
      <c r="V345" s="333"/>
      <c r="W345" s="333"/>
      <c r="X345" s="333"/>
      <c r="Y345" s="333"/>
      <c r="Z345" s="333"/>
      <c r="AA345" s="333"/>
      <c r="AB345" s="534"/>
    </row>
    <row r="346" spans="1:28" ht="13.5" hidden="1" customHeight="1">
      <c r="A346" s="532" t="s">
        <v>2850</v>
      </c>
      <c r="B346" s="174">
        <v>342</v>
      </c>
      <c r="C346" s="221" t="s">
        <v>8035</v>
      </c>
      <c r="D346" s="69" t="s">
        <v>8778</v>
      </c>
      <c r="E346" s="221" t="s">
        <v>2309</v>
      </c>
      <c r="F346" s="209"/>
      <c r="G346" s="209" t="s">
        <v>2011</v>
      </c>
      <c r="H346" s="209" t="s">
        <v>8779</v>
      </c>
      <c r="I346" s="104" t="s">
        <v>8030</v>
      </c>
      <c r="J346" s="209">
        <v>2014</v>
      </c>
      <c r="K346" s="209">
        <v>2015</v>
      </c>
      <c r="L346" s="209" t="s">
        <v>8759</v>
      </c>
      <c r="M346" s="333"/>
      <c r="N346" s="333"/>
      <c r="O346" s="333"/>
      <c r="P346" s="333"/>
      <c r="Q346" s="333"/>
      <c r="R346" s="333"/>
      <c r="S346" s="333"/>
      <c r="T346" s="333"/>
      <c r="U346" s="333"/>
      <c r="V346" s="333"/>
      <c r="W346" s="333"/>
      <c r="X346" s="333"/>
      <c r="Y346" s="333"/>
      <c r="Z346" s="333"/>
      <c r="AA346" s="333"/>
      <c r="AB346" s="534"/>
    </row>
    <row r="347" spans="1:28" ht="13.5" hidden="1" customHeight="1">
      <c r="A347" s="532" t="s">
        <v>2850</v>
      </c>
      <c r="B347" s="46">
        <v>344</v>
      </c>
      <c r="C347" s="221" t="s">
        <v>8035</v>
      </c>
      <c r="D347" s="69" t="s">
        <v>8780</v>
      </c>
      <c r="E347" s="221" t="s">
        <v>2309</v>
      </c>
      <c r="F347" s="209"/>
      <c r="G347" s="209" t="s">
        <v>8781</v>
      </c>
      <c r="H347" s="209" t="s">
        <v>8520</v>
      </c>
      <c r="I347" s="104" t="s">
        <v>8030</v>
      </c>
      <c r="J347" s="209">
        <v>2013</v>
      </c>
      <c r="K347" s="209">
        <v>2014</v>
      </c>
      <c r="L347" s="209" t="s">
        <v>8768</v>
      </c>
      <c r="M347" s="333"/>
      <c r="N347" s="333"/>
      <c r="O347" s="333"/>
      <c r="P347" s="333"/>
      <c r="Q347" s="333"/>
      <c r="R347" s="333"/>
      <c r="S347" s="333"/>
      <c r="T347" s="333"/>
      <c r="U347" s="333"/>
      <c r="V347" s="333"/>
      <c r="W347" s="333"/>
      <c r="X347" s="333"/>
      <c r="Y347" s="333"/>
      <c r="Z347" s="333"/>
      <c r="AA347" s="333"/>
      <c r="AB347" s="534"/>
    </row>
    <row r="348" spans="1:28" ht="13.5" hidden="1" customHeight="1">
      <c r="A348" s="532" t="s">
        <v>2850</v>
      </c>
      <c r="B348" s="46">
        <v>345</v>
      </c>
      <c r="C348" s="221" t="s">
        <v>8035</v>
      </c>
      <c r="D348" s="69" t="s">
        <v>8782</v>
      </c>
      <c r="E348" s="221" t="s">
        <v>2309</v>
      </c>
      <c r="F348" s="209"/>
      <c r="G348" s="209" t="s">
        <v>8783</v>
      </c>
      <c r="H348" s="209" t="s">
        <v>8520</v>
      </c>
      <c r="I348" s="104" t="s">
        <v>8030</v>
      </c>
      <c r="J348" s="209">
        <v>2013</v>
      </c>
      <c r="K348" s="209">
        <v>2014</v>
      </c>
      <c r="L348" s="209" t="s">
        <v>8768</v>
      </c>
      <c r="M348" s="333"/>
      <c r="N348" s="333"/>
      <c r="O348" s="333"/>
      <c r="P348" s="333"/>
      <c r="Q348" s="333"/>
      <c r="R348" s="333"/>
      <c r="S348" s="333"/>
      <c r="T348" s="333"/>
      <c r="U348" s="333"/>
      <c r="V348" s="333"/>
      <c r="W348" s="333"/>
      <c r="X348" s="333"/>
      <c r="Y348" s="333"/>
      <c r="Z348" s="333"/>
      <c r="AA348" s="333"/>
      <c r="AB348" s="534"/>
    </row>
    <row r="349" spans="1:28" ht="13.5" hidden="1" customHeight="1">
      <c r="A349" s="532" t="s">
        <v>2850</v>
      </c>
      <c r="B349" s="46">
        <v>346</v>
      </c>
      <c r="C349" s="221" t="s">
        <v>8035</v>
      </c>
      <c r="D349" s="69" t="s">
        <v>8784</v>
      </c>
      <c r="E349" s="221" t="s">
        <v>2309</v>
      </c>
      <c r="F349" s="209"/>
      <c r="G349" s="209" t="s">
        <v>8785</v>
      </c>
      <c r="H349" s="209" t="s">
        <v>8520</v>
      </c>
      <c r="I349" s="104" t="s">
        <v>8030</v>
      </c>
      <c r="J349" s="209">
        <v>2013</v>
      </c>
      <c r="K349" s="209">
        <v>2014</v>
      </c>
      <c r="L349" s="209" t="s">
        <v>8768</v>
      </c>
      <c r="M349" s="333"/>
      <c r="N349" s="333"/>
      <c r="O349" s="333"/>
      <c r="P349" s="333"/>
      <c r="Q349" s="333"/>
      <c r="R349" s="333"/>
      <c r="S349" s="333"/>
      <c r="T349" s="333"/>
      <c r="U349" s="333"/>
      <c r="V349" s="333"/>
      <c r="W349" s="333"/>
      <c r="X349" s="333"/>
      <c r="Y349" s="333"/>
      <c r="Z349" s="333"/>
      <c r="AA349" s="333"/>
      <c r="AB349" s="534"/>
    </row>
    <row r="350" spans="1:28" ht="13.5" hidden="1" customHeight="1">
      <c r="A350" s="532" t="s">
        <v>2850</v>
      </c>
      <c r="B350" s="174">
        <v>347</v>
      </c>
      <c r="C350" s="221" t="s">
        <v>8035</v>
      </c>
      <c r="D350" s="69" t="s">
        <v>8786</v>
      </c>
      <c r="E350" s="221" t="s">
        <v>2309</v>
      </c>
      <c r="F350" s="209"/>
      <c r="G350" s="209"/>
      <c r="H350" s="209" t="s">
        <v>8520</v>
      </c>
      <c r="I350" s="104" t="s">
        <v>8030</v>
      </c>
      <c r="J350" s="209">
        <v>2013</v>
      </c>
      <c r="K350" s="209">
        <v>2014</v>
      </c>
      <c r="L350" s="209" t="s">
        <v>8768</v>
      </c>
      <c r="M350" s="333"/>
      <c r="N350" s="333"/>
      <c r="O350" s="333"/>
      <c r="P350" s="333"/>
      <c r="Q350" s="333"/>
      <c r="R350" s="333"/>
      <c r="S350" s="333"/>
      <c r="T350" s="333"/>
      <c r="U350" s="333"/>
      <c r="V350" s="333"/>
      <c r="W350" s="333"/>
      <c r="X350" s="333"/>
      <c r="Y350" s="333"/>
      <c r="Z350" s="333"/>
      <c r="AA350" s="333"/>
      <c r="AB350" s="534"/>
    </row>
    <row r="351" spans="1:28" ht="13.5" hidden="1" customHeight="1">
      <c r="A351" s="532" t="s">
        <v>2850</v>
      </c>
      <c r="B351" s="46">
        <v>348</v>
      </c>
      <c r="C351" s="221" t="s">
        <v>8026</v>
      </c>
      <c r="D351" s="69" t="s">
        <v>8787</v>
      </c>
      <c r="E351" s="221" t="s">
        <v>2309</v>
      </c>
      <c r="F351" s="209"/>
      <c r="G351" s="209" t="s">
        <v>8788</v>
      </c>
      <c r="H351" s="209" t="s">
        <v>8789</v>
      </c>
      <c r="I351" s="104" t="s">
        <v>8030</v>
      </c>
      <c r="J351" s="209">
        <v>2013</v>
      </c>
      <c r="K351" s="209">
        <v>2014</v>
      </c>
      <c r="L351" s="209" t="s">
        <v>8773</v>
      </c>
      <c r="M351" s="333"/>
      <c r="N351" s="333"/>
      <c r="O351" s="333"/>
      <c r="P351" s="333"/>
      <c r="Q351" s="333"/>
      <c r="R351" s="333"/>
      <c r="S351" s="333"/>
      <c r="T351" s="333"/>
      <c r="U351" s="333"/>
      <c r="V351" s="333"/>
      <c r="W351" s="333"/>
      <c r="X351" s="333"/>
      <c r="Y351" s="333"/>
      <c r="Z351" s="333"/>
      <c r="AA351" s="333"/>
      <c r="AB351" s="534"/>
    </row>
    <row r="352" spans="1:28" ht="13.5" hidden="1" customHeight="1">
      <c r="A352" s="532" t="s">
        <v>2850</v>
      </c>
      <c r="B352" s="46">
        <v>349</v>
      </c>
      <c r="C352" s="221" t="s">
        <v>8035</v>
      </c>
      <c r="D352" s="69" t="s">
        <v>8790</v>
      </c>
      <c r="E352" s="221" t="s">
        <v>2309</v>
      </c>
      <c r="F352" s="209"/>
      <c r="G352" s="209" t="s">
        <v>8791</v>
      </c>
      <c r="H352" s="209" t="s">
        <v>8520</v>
      </c>
      <c r="I352" s="104" t="s">
        <v>8030</v>
      </c>
      <c r="J352" s="209">
        <v>2013</v>
      </c>
      <c r="K352" s="209">
        <v>2014</v>
      </c>
      <c r="L352" s="209" t="s">
        <v>8768</v>
      </c>
      <c r="M352" s="333"/>
      <c r="N352" s="333"/>
      <c r="O352" s="333"/>
      <c r="P352" s="333"/>
      <c r="Q352" s="333"/>
      <c r="R352" s="333"/>
      <c r="S352" s="333"/>
      <c r="T352" s="333"/>
      <c r="U352" s="333"/>
      <c r="V352" s="333"/>
      <c r="W352" s="333"/>
      <c r="X352" s="333"/>
      <c r="Y352" s="333"/>
      <c r="Z352" s="333"/>
      <c r="AA352" s="333"/>
      <c r="AB352" s="534"/>
    </row>
    <row r="353" spans="1:28" ht="13.5" hidden="1" customHeight="1">
      <c r="A353" s="532" t="s">
        <v>2850</v>
      </c>
      <c r="B353" s="46">
        <v>350</v>
      </c>
      <c r="C353" s="221" t="s">
        <v>8035</v>
      </c>
      <c r="D353" s="69" t="s">
        <v>8792</v>
      </c>
      <c r="E353" s="221" t="s">
        <v>2309</v>
      </c>
      <c r="F353" s="209"/>
      <c r="G353" s="209" t="s">
        <v>8793</v>
      </c>
      <c r="H353" s="209" t="s">
        <v>8520</v>
      </c>
      <c r="I353" s="104" t="s">
        <v>8030</v>
      </c>
      <c r="J353" s="209">
        <v>2013</v>
      </c>
      <c r="K353" s="209">
        <v>2014</v>
      </c>
      <c r="L353" s="209" t="s">
        <v>8773</v>
      </c>
      <c r="M353" s="333"/>
      <c r="N353" s="333"/>
      <c r="O353" s="333"/>
      <c r="P353" s="333"/>
      <c r="Q353" s="333"/>
      <c r="R353" s="333"/>
      <c r="S353" s="333"/>
      <c r="T353" s="333"/>
      <c r="U353" s="333"/>
      <c r="V353" s="333"/>
      <c r="W353" s="333"/>
      <c r="X353" s="333"/>
      <c r="Y353" s="333"/>
      <c r="Z353" s="333"/>
      <c r="AA353" s="333"/>
      <c r="AB353" s="534"/>
    </row>
    <row r="354" spans="1:28" ht="13.5" hidden="1" customHeight="1">
      <c r="A354" s="532" t="s">
        <v>2850</v>
      </c>
      <c r="B354" s="174">
        <v>351</v>
      </c>
      <c r="C354" s="221" t="s">
        <v>8035</v>
      </c>
      <c r="D354" s="69" t="s">
        <v>8794</v>
      </c>
      <c r="E354" s="221" t="s">
        <v>2309</v>
      </c>
      <c r="F354" s="209"/>
      <c r="G354" s="209" t="s">
        <v>8795</v>
      </c>
      <c r="H354" s="209" t="s">
        <v>8520</v>
      </c>
      <c r="I354" s="104" t="s">
        <v>8030</v>
      </c>
      <c r="J354" s="209">
        <v>2013</v>
      </c>
      <c r="K354" s="209">
        <v>2014</v>
      </c>
      <c r="L354" s="209" t="s">
        <v>8747</v>
      </c>
      <c r="M354" s="333"/>
      <c r="N354" s="333"/>
      <c r="O354" s="333"/>
      <c r="P354" s="333"/>
      <c r="Q354" s="333"/>
      <c r="R354" s="333"/>
      <c r="S354" s="333"/>
      <c r="T354" s="333"/>
      <c r="U354" s="333"/>
      <c r="V354" s="333"/>
      <c r="W354" s="333"/>
      <c r="X354" s="333"/>
      <c r="Y354" s="333"/>
      <c r="Z354" s="333"/>
      <c r="AA354" s="333"/>
      <c r="AB354" s="534"/>
    </row>
    <row r="355" spans="1:28" ht="13.5" hidden="1" customHeight="1">
      <c r="A355" s="532" t="s">
        <v>2850</v>
      </c>
      <c r="B355" s="174">
        <v>352</v>
      </c>
      <c r="C355" s="221" t="s">
        <v>8035</v>
      </c>
      <c r="D355" s="69" t="s">
        <v>8796</v>
      </c>
      <c r="E355" s="221" t="s">
        <v>2309</v>
      </c>
      <c r="F355" s="209"/>
      <c r="G355" s="209" t="s">
        <v>2011</v>
      </c>
      <c r="H355" s="209" t="s">
        <v>8520</v>
      </c>
      <c r="I355" s="104" t="s">
        <v>8030</v>
      </c>
      <c r="J355" s="209">
        <v>2013</v>
      </c>
      <c r="K355" s="209">
        <v>2014</v>
      </c>
      <c r="L355" s="209" t="s">
        <v>8759</v>
      </c>
      <c r="M355" s="333"/>
      <c r="N355" s="333"/>
      <c r="O355" s="333"/>
      <c r="P355" s="333"/>
      <c r="Q355" s="333"/>
      <c r="R355" s="333"/>
      <c r="S355" s="333"/>
      <c r="T355" s="333"/>
      <c r="U355" s="333"/>
      <c r="V355" s="333"/>
      <c r="W355" s="333"/>
      <c r="X355" s="333"/>
      <c r="Y355" s="333"/>
      <c r="Z355" s="333"/>
      <c r="AA355" s="333"/>
      <c r="AB355" s="534"/>
    </row>
    <row r="356" spans="1:28" ht="13.5" hidden="1" customHeight="1">
      <c r="A356" s="532" t="s">
        <v>3007</v>
      </c>
      <c r="B356" s="14">
        <v>354</v>
      </c>
      <c r="C356" s="12" t="s">
        <v>8035</v>
      </c>
      <c r="D356" s="77" t="s">
        <v>8797</v>
      </c>
      <c r="E356" s="12" t="s">
        <v>72</v>
      </c>
      <c r="F356" s="14"/>
      <c r="G356" s="14" t="s">
        <v>8798</v>
      </c>
      <c r="H356" s="14" t="s">
        <v>8799</v>
      </c>
      <c r="I356" s="12" t="s">
        <v>8030</v>
      </c>
      <c r="J356" s="12">
        <v>2019</v>
      </c>
      <c r="K356" s="14">
        <v>2021</v>
      </c>
      <c r="L356" s="14" t="s">
        <v>8798</v>
      </c>
      <c r="M356" s="202"/>
      <c r="N356" s="202"/>
      <c r="O356" s="202"/>
      <c r="P356" s="202"/>
      <c r="Q356" s="202"/>
      <c r="R356" s="202"/>
      <c r="S356" s="202"/>
      <c r="T356" s="202"/>
      <c r="U356" s="202"/>
      <c r="V356" s="202"/>
      <c r="W356" s="202"/>
      <c r="X356" s="202"/>
      <c r="Y356" s="202"/>
      <c r="Z356" s="202"/>
      <c r="AA356" s="202"/>
      <c r="AB356" s="203"/>
    </row>
    <row r="357" spans="1:28" ht="13.5" hidden="1" customHeight="1">
      <c r="A357" s="532" t="s">
        <v>3007</v>
      </c>
      <c r="B357" s="46">
        <v>355</v>
      </c>
      <c r="C357" s="175" t="s">
        <v>8035</v>
      </c>
      <c r="D357" s="69" t="s">
        <v>8800</v>
      </c>
      <c r="E357" s="175" t="s">
        <v>72</v>
      </c>
      <c r="F357" s="174"/>
      <c r="G357" s="174" t="s">
        <v>8801</v>
      </c>
      <c r="H357" s="174" t="s">
        <v>8799</v>
      </c>
      <c r="I357" s="175" t="s">
        <v>8030</v>
      </c>
      <c r="J357" s="175">
        <v>2019</v>
      </c>
      <c r="K357" s="174">
        <v>2021</v>
      </c>
      <c r="L357" s="174" t="s">
        <v>8801</v>
      </c>
      <c r="M357" s="218"/>
      <c r="N357" s="218"/>
      <c r="O357" s="218"/>
      <c r="P357" s="218"/>
      <c r="Q357" s="218"/>
      <c r="R357" s="218"/>
      <c r="S357" s="218"/>
      <c r="T357" s="218"/>
      <c r="U357" s="218"/>
      <c r="V357" s="218"/>
      <c r="W357" s="218"/>
      <c r="X357" s="218"/>
      <c r="Y357" s="218"/>
      <c r="Z357" s="218"/>
      <c r="AA357" s="218"/>
      <c r="AB357" s="219"/>
    </row>
    <row r="358" spans="1:28" ht="13.5" hidden="1" customHeight="1">
      <c r="A358" s="532" t="s">
        <v>3007</v>
      </c>
      <c r="B358" s="174">
        <v>356</v>
      </c>
      <c r="C358" s="175" t="s">
        <v>8035</v>
      </c>
      <c r="D358" s="69" t="s">
        <v>8802</v>
      </c>
      <c r="E358" s="175" t="s">
        <v>72</v>
      </c>
      <c r="F358" s="174"/>
      <c r="G358" s="174" t="s">
        <v>8803</v>
      </c>
      <c r="H358" s="174" t="s">
        <v>8799</v>
      </c>
      <c r="I358" s="175" t="s">
        <v>8030</v>
      </c>
      <c r="J358" s="175">
        <v>2019</v>
      </c>
      <c r="K358" s="174">
        <v>2021</v>
      </c>
      <c r="L358" s="174" t="s">
        <v>8803</v>
      </c>
      <c r="M358" s="218"/>
      <c r="N358" s="218"/>
      <c r="O358" s="218"/>
      <c r="P358" s="218"/>
      <c r="Q358" s="218"/>
      <c r="R358" s="218"/>
      <c r="S358" s="218"/>
      <c r="T358" s="218"/>
      <c r="U358" s="218"/>
      <c r="V358" s="218"/>
      <c r="W358" s="218"/>
      <c r="X358" s="218"/>
      <c r="Y358" s="218"/>
      <c r="Z358" s="218"/>
      <c r="AA358" s="218"/>
      <c r="AB358" s="219"/>
    </row>
    <row r="359" spans="1:28" ht="13.5" hidden="1" customHeight="1">
      <c r="A359" s="532" t="s">
        <v>3007</v>
      </c>
      <c r="B359" s="46">
        <v>357</v>
      </c>
      <c r="C359" s="175" t="s">
        <v>8035</v>
      </c>
      <c r="D359" s="69" t="s">
        <v>8804</v>
      </c>
      <c r="E359" s="175" t="s">
        <v>72</v>
      </c>
      <c r="F359" s="174"/>
      <c r="G359" s="174" t="s">
        <v>8805</v>
      </c>
      <c r="H359" s="174" t="s">
        <v>8799</v>
      </c>
      <c r="I359" s="175" t="s">
        <v>8030</v>
      </c>
      <c r="J359" s="175">
        <v>2019</v>
      </c>
      <c r="K359" s="174">
        <v>2021</v>
      </c>
      <c r="L359" s="174" t="s">
        <v>8805</v>
      </c>
      <c r="M359" s="218"/>
      <c r="N359" s="218"/>
      <c r="O359" s="218"/>
      <c r="P359" s="218"/>
      <c r="Q359" s="218"/>
      <c r="R359" s="218"/>
      <c r="S359" s="218"/>
      <c r="T359" s="218"/>
      <c r="U359" s="218"/>
      <c r="V359" s="218"/>
      <c r="W359" s="218"/>
      <c r="X359" s="218"/>
      <c r="Y359" s="218"/>
      <c r="Z359" s="218"/>
      <c r="AA359" s="218"/>
      <c r="AB359" s="219"/>
    </row>
    <row r="360" spans="1:28" ht="13.5" hidden="1" customHeight="1">
      <c r="A360" s="532" t="s">
        <v>3007</v>
      </c>
      <c r="B360" s="46">
        <v>358</v>
      </c>
      <c r="C360" s="175" t="s">
        <v>8035</v>
      </c>
      <c r="D360" s="69" t="s">
        <v>8806</v>
      </c>
      <c r="E360" s="175" t="s">
        <v>72</v>
      </c>
      <c r="F360" s="174"/>
      <c r="G360" s="174" t="s">
        <v>8807</v>
      </c>
      <c r="H360" s="174" t="s">
        <v>8799</v>
      </c>
      <c r="I360" s="175" t="s">
        <v>8030</v>
      </c>
      <c r="J360" s="175">
        <v>2018</v>
      </c>
      <c r="K360" s="174">
        <v>2021</v>
      </c>
      <c r="L360" s="174" t="s">
        <v>8807</v>
      </c>
      <c r="M360" s="218"/>
      <c r="N360" s="218"/>
      <c r="O360" s="218"/>
      <c r="P360" s="218"/>
      <c r="Q360" s="218"/>
      <c r="R360" s="218"/>
      <c r="S360" s="218"/>
      <c r="T360" s="218"/>
      <c r="U360" s="218"/>
      <c r="V360" s="218"/>
      <c r="W360" s="218"/>
      <c r="X360" s="218"/>
      <c r="Y360" s="218"/>
      <c r="Z360" s="218"/>
      <c r="AA360" s="218"/>
      <c r="AB360" s="219"/>
    </row>
    <row r="361" spans="1:28" ht="13.5" hidden="1" customHeight="1">
      <c r="A361" s="532" t="s">
        <v>3007</v>
      </c>
      <c r="B361" s="46">
        <v>359</v>
      </c>
      <c r="C361" s="175" t="s">
        <v>8035</v>
      </c>
      <c r="D361" s="69" t="s">
        <v>8808</v>
      </c>
      <c r="E361" s="175" t="s">
        <v>72</v>
      </c>
      <c r="F361" s="174"/>
      <c r="G361" s="174" t="s">
        <v>8809</v>
      </c>
      <c r="H361" s="174" t="s">
        <v>8799</v>
      </c>
      <c r="I361" s="175" t="s">
        <v>8030</v>
      </c>
      <c r="J361" s="175">
        <v>2018</v>
      </c>
      <c r="K361" s="174">
        <v>2021</v>
      </c>
      <c r="L361" s="174" t="s">
        <v>8809</v>
      </c>
      <c r="M361" s="218"/>
      <c r="N361" s="218"/>
      <c r="O361" s="218"/>
      <c r="P361" s="218"/>
      <c r="Q361" s="218"/>
      <c r="R361" s="218"/>
      <c r="S361" s="218"/>
      <c r="T361" s="218"/>
      <c r="U361" s="218"/>
      <c r="V361" s="218"/>
      <c r="W361" s="218"/>
      <c r="X361" s="218"/>
      <c r="Y361" s="218"/>
      <c r="Z361" s="218"/>
      <c r="AA361" s="218"/>
      <c r="AB361" s="219"/>
    </row>
    <row r="362" spans="1:28" ht="13.5" hidden="1" customHeight="1">
      <c r="A362" s="532" t="s">
        <v>3007</v>
      </c>
      <c r="B362" s="174">
        <v>360</v>
      </c>
      <c r="C362" s="175" t="s">
        <v>8035</v>
      </c>
      <c r="D362" s="69" t="s">
        <v>8810</v>
      </c>
      <c r="E362" s="175" t="s">
        <v>72</v>
      </c>
      <c r="F362" s="174"/>
      <c r="G362" s="174" t="s">
        <v>8811</v>
      </c>
      <c r="H362" s="174" t="s">
        <v>8799</v>
      </c>
      <c r="I362" s="175" t="s">
        <v>8030</v>
      </c>
      <c r="J362" s="175">
        <v>2018</v>
      </c>
      <c r="K362" s="174">
        <v>2021</v>
      </c>
      <c r="L362" s="174" t="s">
        <v>8811</v>
      </c>
      <c r="M362" s="218"/>
      <c r="N362" s="218"/>
      <c r="O362" s="218"/>
      <c r="P362" s="218"/>
      <c r="Q362" s="218"/>
      <c r="R362" s="218"/>
      <c r="S362" s="218"/>
      <c r="T362" s="218"/>
      <c r="U362" s="218"/>
      <c r="V362" s="218"/>
      <c r="W362" s="218"/>
      <c r="X362" s="218"/>
      <c r="Y362" s="218"/>
      <c r="Z362" s="218"/>
      <c r="AA362" s="218"/>
      <c r="AB362" s="219"/>
    </row>
    <row r="363" spans="1:28" ht="13.5" hidden="1" customHeight="1">
      <c r="A363" s="532" t="s">
        <v>3007</v>
      </c>
      <c r="B363" s="174">
        <v>361</v>
      </c>
      <c r="C363" s="175" t="s">
        <v>8035</v>
      </c>
      <c r="D363" s="69" t="s">
        <v>8812</v>
      </c>
      <c r="E363" s="175" t="s">
        <v>72</v>
      </c>
      <c r="F363" s="174"/>
      <c r="G363" s="174" t="s">
        <v>8813</v>
      </c>
      <c r="H363" s="174" t="s">
        <v>8799</v>
      </c>
      <c r="I363" s="175" t="s">
        <v>8030</v>
      </c>
      <c r="J363" s="175">
        <v>2019</v>
      </c>
      <c r="K363" s="174">
        <v>2021</v>
      </c>
      <c r="L363" s="174" t="s">
        <v>8813</v>
      </c>
      <c r="M363" s="218"/>
      <c r="N363" s="218"/>
      <c r="O363" s="218"/>
      <c r="P363" s="218"/>
      <c r="Q363" s="218"/>
      <c r="R363" s="218"/>
      <c r="S363" s="218"/>
      <c r="T363" s="218"/>
      <c r="U363" s="218"/>
      <c r="V363" s="218"/>
      <c r="W363" s="218"/>
      <c r="X363" s="218"/>
      <c r="Y363" s="218"/>
      <c r="Z363" s="218"/>
      <c r="AA363" s="218"/>
      <c r="AB363" s="219"/>
    </row>
    <row r="364" spans="1:28" ht="13.5" customHeight="1">
      <c r="A364" s="532" t="s">
        <v>3007</v>
      </c>
      <c r="B364" s="46">
        <v>362</v>
      </c>
      <c r="C364" s="175" t="s">
        <v>8031</v>
      </c>
      <c r="D364" s="69" t="s">
        <v>8814</v>
      </c>
      <c r="E364" s="175" t="s">
        <v>72</v>
      </c>
      <c r="F364" s="174"/>
      <c r="G364" s="174" t="s">
        <v>8815</v>
      </c>
      <c r="H364" s="175" t="s">
        <v>8031</v>
      </c>
      <c r="I364" s="175" t="s">
        <v>8030</v>
      </c>
      <c r="J364" s="175">
        <v>2019</v>
      </c>
      <c r="K364" s="174">
        <v>2021</v>
      </c>
      <c r="L364" s="174" t="s">
        <v>8815</v>
      </c>
      <c r="M364" s="218"/>
      <c r="N364" s="218"/>
      <c r="O364" s="218"/>
      <c r="P364" s="218"/>
      <c r="Q364" s="218"/>
      <c r="R364" s="218"/>
      <c r="S364" s="218"/>
      <c r="T364" s="218"/>
      <c r="U364" s="218"/>
      <c r="V364" s="218"/>
      <c r="W364" s="218"/>
      <c r="X364" s="218"/>
      <c r="Y364" s="218"/>
      <c r="Z364" s="218"/>
      <c r="AA364" s="218"/>
      <c r="AB364" s="219"/>
    </row>
    <row r="365" spans="1:28" ht="13.5" customHeight="1">
      <c r="A365" s="532" t="s">
        <v>3007</v>
      </c>
      <c r="B365" s="46">
        <v>363</v>
      </c>
      <c r="C365" s="175" t="s">
        <v>8031</v>
      </c>
      <c r="D365" s="69" t="s">
        <v>8816</v>
      </c>
      <c r="E365" s="175" t="s">
        <v>35</v>
      </c>
      <c r="F365" s="174"/>
      <c r="G365" s="174" t="s">
        <v>8817</v>
      </c>
      <c r="H365" s="175" t="s">
        <v>8031</v>
      </c>
      <c r="I365" s="175" t="s">
        <v>8030</v>
      </c>
      <c r="J365" s="175">
        <v>2018</v>
      </c>
      <c r="K365" s="174">
        <v>2021</v>
      </c>
      <c r="L365" s="174" t="s">
        <v>8817</v>
      </c>
      <c r="M365" s="218"/>
      <c r="N365" s="218"/>
      <c r="O365" s="218"/>
      <c r="P365" s="218"/>
      <c r="Q365" s="218"/>
      <c r="R365" s="218"/>
      <c r="S365" s="218"/>
      <c r="T365" s="218"/>
      <c r="U365" s="218"/>
      <c r="V365" s="218"/>
      <c r="W365" s="218"/>
      <c r="X365" s="218"/>
      <c r="Y365" s="218"/>
      <c r="Z365" s="218"/>
      <c r="AA365" s="218"/>
      <c r="AB365" s="219"/>
    </row>
    <row r="366" spans="1:28" ht="13.5" customHeight="1">
      <c r="A366" s="532" t="s">
        <v>3007</v>
      </c>
      <c r="B366" s="46">
        <v>364</v>
      </c>
      <c r="C366" s="175" t="s">
        <v>8031</v>
      </c>
      <c r="D366" s="69" t="s">
        <v>8818</v>
      </c>
      <c r="E366" s="175" t="s">
        <v>35</v>
      </c>
      <c r="F366" s="174"/>
      <c r="G366" s="174" t="s">
        <v>8819</v>
      </c>
      <c r="H366" s="175" t="s">
        <v>8031</v>
      </c>
      <c r="I366" s="175" t="s">
        <v>8030</v>
      </c>
      <c r="J366" s="175">
        <v>2018</v>
      </c>
      <c r="K366" s="174">
        <v>2021</v>
      </c>
      <c r="L366" s="174" t="s">
        <v>8819</v>
      </c>
      <c r="M366" s="218"/>
      <c r="N366" s="218"/>
      <c r="O366" s="218"/>
      <c r="P366" s="218"/>
      <c r="Q366" s="218"/>
      <c r="R366" s="218"/>
      <c r="S366" s="218"/>
      <c r="T366" s="218"/>
      <c r="U366" s="218"/>
      <c r="V366" s="218"/>
      <c r="W366" s="218"/>
      <c r="X366" s="218"/>
      <c r="Y366" s="218"/>
      <c r="Z366" s="218"/>
      <c r="AA366" s="218"/>
      <c r="AB366" s="219"/>
    </row>
    <row r="367" spans="1:28" ht="13.5" hidden="1" customHeight="1">
      <c r="A367" s="532" t="s">
        <v>3007</v>
      </c>
      <c r="B367" s="174">
        <v>365</v>
      </c>
      <c r="C367" s="280" t="s">
        <v>8014</v>
      </c>
      <c r="D367" s="69" t="s">
        <v>8820</v>
      </c>
      <c r="E367" s="280" t="s">
        <v>7528</v>
      </c>
      <c r="F367" s="234"/>
      <c r="G367" s="234" t="s">
        <v>8821</v>
      </c>
      <c r="H367" s="234" t="s">
        <v>8822</v>
      </c>
      <c r="I367" s="280" t="s">
        <v>8823</v>
      </c>
      <c r="J367" s="280">
        <v>2018</v>
      </c>
      <c r="K367" s="234"/>
      <c r="L367" s="234" t="s">
        <v>8824</v>
      </c>
      <c r="M367" s="218"/>
      <c r="N367" s="218"/>
      <c r="O367" s="218"/>
      <c r="P367" s="218"/>
      <c r="Q367" s="218"/>
      <c r="R367" s="218"/>
      <c r="S367" s="218"/>
      <c r="T367" s="218"/>
      <c r="U367" s="218"/>
      <c r="V367" s="218"/>
      <c r="W367" s="218"/>
      <c r="X367" s="218"/>
      <c r="Y367" s="218"/>
      <c r="Z367" s="218"/>
      <c r="AA367" s="218"/>
      <c r="AB367" s="219"/>
    </row>
    <row r="368" spans="1:28" ht="13.5" hidden="1" customHeight="1">
      <c r="A368" s="532" t="s">
        <v>3007</v>
      </c>
      <c r="B368" s="46">
        <v>366</v>
      </c>
      <c r="C368" s="280" t="s">
        <v>8014</v>
      </c>
      <c r="D368" s="69" t="s">
        <v>8825</v>
      </c>
      <c r="E368" s="280" t="s">
        <v>7528</v>
      </c>
      <c r="F368" s="234"/>
      <c r="G368" s="234" t="s">
        <v>8826</v>
      </c>
      <c r="H368" s="234" t="s">
        <v>8822</v>
      </c>
      <c r="I368" s="280" t="s">
        <v>8823</v>
      </c>
      <c r="J368" s="280">
        <v>2018</v>
      </c>
      <c r="K368" s="280">
        <v>2021</v>
      </c>
      <c r="L368" s="280" t="s">
        <v>8827</v>
      </c>
      <c r="M368" s="575" t="s">
        <v>8828</v>
      </c>
      <c r="N368" s="576"/>
      <c r="O368" s="576"/>
      <c r="P368" s="576"/>
      <c r="Q368" s="576"/>
      <c r="R368" s="576"/>
      <c r="S368" s="576"/>
      <c r="T368" s="576"/>
      <c r="U368" s="576"/>
      <c r="V368" s="576"/>
      <c r="W368" s="576"/>
      <c r="X368" s="576"/>
      <c r="Y368" s="576"/>
      <c r="Z368" s="576"/>
      <c r="AA368" s="576"/>
      <c r="AB368" s="577"/>
    </row>
    <row r="369" spans="1:28" ht="13.5" hidden="1" customHeight="1">
      <c r="A369" s="532" t="s">
        <v>3007</v>
      </c>
      <c r="B369" s="46">
        <v>367</v>
      </c>
      <c r="C369" s="104" t="s">
        <v>8014</v>
      </c>
      <c r="D369" s="69" t="s">
        <v>8829</v>
      </c>
      <c r="E369" s="104" t="s">
        <v>51</v>
      </c>
      <c r="F369" s="56"/>
      <c r="G369" s="56" t="s">
        <v>8830</v>
      </c>
      <c r="H369" s="56" t="s">
        <v>8822</v>
      </c>
      <c r="I369" s="280" t="s">
        <v>8823</v>
      </c>
      <c r="J369" s="104">
        <v>2018</v>
      </c>
      <c r="K369" s="56"/>
      <c r="L369" s="56" t="s">
        <v>8831</v>
      </c>
      <c r="M369" s="333"/>
      <c r="N369" s="333"/>
      <c r="O369" s="333"/>
      <c r="P369" s="333"/>
      <c r="Q369" s="333"/>
      <c r="R369" s="333"/>
      <c r="S369" s="333"/>
      <c r="T369" s="333"/>
      <c r="U369" s="333"/>
      <c r="V369" s="333"/>
      <c r="W369" s="333"/>
      <c r="X369" s="333"/>
      <c r="Y369" s="333"/>
      <c r="Z369" s="333"/>
      <c r="AA369" s="333"/>
      <c r="AB369" s="534"/>
    </row>
    <row r="370" spans="1:28" ht="13.5" hidden="1" customHeight="1">
      <c r="A370" s="532" t="s">
        <v>3007</v>
      </c>
      <c r="B370" s="46">
        <v>368</v>
      </c>
      <c r="C370" s="104" t="s">
        <v>8014</v>
      </c>
      <c r="D370" s="69" t="s">
        <v>8832</v>
      </c>
      <c r="E370" s="104" t="s">
        <v>7528</v>
      </c>
      <c r="F370" s="56"/>
      <c r="G370" s="56" t="s">
        <v>8833</v>
      </c>
      <c r="H370" s="56" t="s">
        <v>8822</v>
      </c>
      <c r="I370" s="280" t="s">
        <v>8823</v>
      </c>
      <c r="J370" s="104">
        <v>2018</v>
      </c>
      <c r="K370" s="56"/>
      <c r="L370" s="56" t="s">
        <v>8834</v>
      </c>
      <c r="M370" s="333"/>
      <c r="N370" s="333"/>
      <c r="O370" s="333"/>
      <c r="P370" s="333"/>
      <c r="Q370" s="333"/>
      <c r="R370" s="333"/>
      <c r="S370" s="333"/>
      <c r="T370" s="333"/>
      <c r="U370" s="333"/>
      <c r="V370" s="333"/>
      <c r="W370" s="333"/>
      <c r="X370" s="333"/>
      <c r="Y370" s="333"/>
      <c r="Z370" s="333"/>
      <c r="AA370" s="333"/>
      <c r="AB370" s="534"/>
    </row>
    <row r="371" spans="1:28" ht="13.5" hidden="1" customHeight="1">
      <c r="A371" s="532" t="s">
        <v>3007</v>
      </c>
      <c r="B371" s="174">
        <v>369</v>
      </c>
      <c r="C371" s="104" t="s">
        <v>8014</v>
      </c>
      <c r="D371" s="69" t="s">
        <v>8835</v>
      </c>
      <c r="E371" s="104" t="s">
        <v>51</v>
      </c>
      <c r="F371" s="104" t="s">
        <v>7528</v>
      </c>
      <c r="G371" s="56" t="s">
        <v>8836</v>
      </c>
      <c r="H371" s="56" t="s">
        <v>8822</v>
      </c>
      <c r="I371" s="280" t="s">
        <v>8823</v>
      </c>
      <c r="J371" s="104">
        <v>2019</v>
      </c>
      <c r="K371" s="56"/>
      <c r="L371" s="56" t="s">
        <v>8837</v>
      </c>
      <c r="M371" s="333"/>
      <c r="N371" s="333"/>
      <c r="O371" s="333"/>
      <c r="P371" s="333"/>
      <c r="Q371" s="333"/>
      <c r="R371" s="333"/>
      <c r="S371" s="333"/>
      <c r="T371" s="333"/>
      <c r="U371" s="333"/>
      <c r="V371" s="333"/>
      <c r="W371" s="333"/>
      <c r="X371" s="333"/>
      <c r="Y371" s="333"/>
      <c r="Z371" s="333"/>
      <c r="AA371" s="333"/>
      <c r="AB371" s="534"/>
    </row>
    <row r="372" spans="1:28" ht="13.5" hidden="1" customHeight="1">
      <c r="A372" s="532" t="s">
        <v>3007</v>
      </c>
      <c r="B372" s="174">
        <v>370</v>
      </c>
      <c r="C372" s="104" t="s">
        <v>8035</v>
      </c>
      <c r="D372" s="69" t="s">
        <v>8838</v>
      </c>
      <c r="E372" s="104" t="s">
        <v>72</v>
      </c>
      <c r="F372" s="56"/>
      <c r="G372" s="56" t="s">
        <v>8839</v>
      </c>
      <c r="H372" s="56" t="s">
        <v>8195</v>
      </c>
      <c r="I372" s="104" t="s">
        <v>8030</v>
      </c>
      <c r="J372" s="578">
        <v>43191</v>
      </c>
      <c r="K372" s="104">
        <v>2019</v>
      </c>
      <c r="L372" s="56" t="s">
        <v>8840</v>
      </c>
      <c r="M372" s="333"/>
      <c r="N372" s="333"/>
      <c r="O372" s="333"/>
      <c r="P372" s="333"/>
      <c r="Q372" s="333"/>
      <c r="R372" s="333"/>
      <c r="S372" s="333"/>
      <c r="T372" s="333"/>
      <c r="U372" s="333"/>
      <c r="V372" s="333"/>
      <c r="W372" s="333"/>
      <c r="X372" s="333"/>
      <c r="Y372" s="333"/>
      <c r="Z372" s="333"/>
      <c r="AA372" s="333"/>
      <c r="AB372" s="534"/>
    </row>
    <row r="373" spans="1:28" ht="13.5" hidden="1" customHeight="1">
      <c r="A373" s="532" t="s">
        <v>3007</v>
      </c>
      <c r="B373" s="46">
        <v>371</v>
      </c>
      <c r="C373" s="104" t="s">
        <v>8035</v>
      </c>
      <c r="D373" s="69" t="s">
        <v>8841</v>
      </c>
      <c r="E373" s="104" t="s">
        <v>72</v>
      </c>
      <c r="F373" s="56"/>
      <c r="G373" s="56" t="s">
        <v>8842</v>
      </c>
      <c r="H373" s="56" t="s">
        <v>8195</v>
      </c>
      <c r="I373" s="104" t="s">
        <v>8030</v>
      </c>
      <c r="J373" s="578">
        <v>43252</v>
      </c>
      <c r="K373" s="104">
        <v>2019</v>
      </c>
      <c r="L373" s="56" t="s">
        <v>8843</v>
      </c>
      <c r="M373" s="333"/>
      <c r="N373" s="333"/>
      <c r="O373" s="333"/>
      <c r="P373" s="333"/>
      <c r="Q373" s="333"/>
      <c r="R373" s="333"/>
      <c r="S373" s="333"/>
      <c r="T373" s="333"/>
      <c r="U373" s="333"/>
      <c r="V373" s="333"/>
      <c r="W373" s="333"/>
      <c r="X373" s="333"/>
      <c r="Y373" s="333"/>
      <c r="Z373" s="333"/>
      <c r="AA373" s="333"/>
      <c r="AB373" s="534"/>
    </row>
    <row r="374" spans="1:28" ht="13.5" hidden="1" customHeight="1">
      <c r="A374" s="532" t="s">
        <v>3007</v>
      </c>
      <c r="B374" s="46">
        <v>372</v>
      </c>
      <c r="C374" s="104" t="s">
        <v>8026</v>
      </c>
      <c r="D374" s="69" t="s">
        <v>8844</v>
      </c>
      <c r="E374" s="104" t="s">
        <v>72</v>
      </c>
      <c r="F374" s="56"/>
      <c r="G374" s="56" t="s">
        <v>8845</v>
      </c>
      <c r="H374" s="56" t="s">
        <v>8846</v>
      </c>
      <c r="I374" s="104" t="s">
        <v>8030</v>
      </c>
      <c r="J374" s="578">
        <v>43070</v>
      </c>
      <c r="K374" s="104">
        <v>2018</v>
      </c>
      <c r="L374" s="56" t="s">
        <v>8847</v>
      </c>
      <c r="M374" s="333"/>
      <c r="N374" s="333"/>
      <c r="O374" s="333"/>
      <c r="P374" s="333"/>
      <c r="Q374" s="333"/>
      <c r="R374" s="333"/>
      <c r="S374" s="333"/>
      <c r="T374" s="333"/>
      <c r="U374" s="333"/>
      <c r="V374" s="333"/>
      <c r="W374" s="333"/>
      <c r="X374" s="333"/>
      <c r="Y374" s="333"/>
      <c r="Z374" s="333"/>
      <c r="AA374" s="333"/>
      <c r="AB374" s="534"/>
    </row>
    <row r="375" spans="1:28" ht="13.5" hidden="1" customHeight="1">
      <c r="A375" s="532" t="s">
        <v>3007</v>
      </c>
      <c r="B375" s="46">
        <v>373</v>
      </c>
      <c r="C375" s="104" t="s">
        <v>8026</v>
      </c>
      <c r="D375" s="69" t="s">
        <v>8848</v>
      </c>
      <c r="E375" s="104" t="s">
        <v>72</v>
      </c>
      <c r="F375" s="56"/>
      <c r="G375" s="56" t="s">
        <v>8849</v>
      </c>
      <c r="H375" s="56" t="s">
        <v>8846</v>
      </c>
      <c r="I375" s="104" t="s">
        <v>8030</v>
      </c>
      <c r="J375" s="578">
        <v>42736</v>
      </c>
      <c r="K375" s="104">
        <v>2018</v>
      </c>
      <c r="L375" s="56" t="s">
        <v>8850</v>
      </c>
      <c r="M375" s="333"/>
      <c r="N375" s="333"/>
      <c r="O375" s="333"/>
      <c r="P375" s="333"/>
      <c r="Q375" s="333"/>
      <c r="R375" s="333"/>
      <c r="S375" s="333"/>
      <c r="T375" s="333"/>
      <c r="U375" s="333"/>
      <c r="V375" s="333"/>
      <c r="W375" s="333"/>
      <c r="X375" s="333"/>
      <c r="Y375" s="333"/>
      <c r="Z375" s="333"/>
      <c r="AA375" s="333"/>
      <c r="AB375" s="534"/>
    </row>
    <row r="376" spans="1:28" ht="13.5" hidden="1" customHeight="1">
      <c r="A376" s="532" t="s">
        <v>3007</v>
      </c>
      <c r="B376" s="174">
        <v>374</v>
      </c>
      <c r="C376" s="104" t="s">
        <v>8035</v>
      </c>
      <c r="D376" s="69" t="s">
        <v>8851</v>
      </c>
      <c r="E376" s="104" t="s">
        <v>72</v>
      </c>
      <c r="F376" s="56"/>
      <c r="G376" s="56" t="s">
        <v>8852</v>
      </c>
      <c r="H376" s="56" t="s">
        <v>8195</v>
      </c>
      <c r="I376" s="104" t="s">
        <v>8030</v>
      </c>
      <c r="J376" s="578">
        <v>43101</v>
      </c>
      <c r="K376" s="104">
        <v>2018</v>
      </c>
      <c r="L376" s="56" t="s">
        <v>8853</v>
      </c>
      <c r="M376" s="333"/>
      <c r="N376" s="333"/>
      <c r="O376" s="333"/>
      <c r="P376" s="333"/>
      <c r="Q376" s="333"/>
      <c r="R376" s="333"/>
      <c r="S376" s="333"/>
      <c r="T376" s="333"/>
      <c r="U376" s="333"/>
      <c r="V376" s="333"/>
      <c r="W376" s="333"/>
      <c r="X376" s="333"/>
      <c r="Y376" s="333"/>
      <c r="Z376" s="333"/>
      <c r="AA376" s="333"/>
      <c r="AB376" s="534"/>
    </row>
    <row r="377" spans="1:28" ht="13.5" hidden="1" customHeight="1">
      <c r="A377" s="532" t="s">
        <v>3007</v>
      </c>
      <c r="B377" s="46">
        <v>375</v>
      </c>
      <c r="C377" s="104" t="s">
        <v>8026</v>
      </c>
      <c r="D377" s="69" t="s">
        <v>8854</v>
      </c>
      <c r="E377" s="104" t="s">
        <v>72</v>
      </c>
      <c r="F377" s="56"/>
      <c r="G377" s="56" t="s">
        <v>8855</v>
      </c>
      <c r="H377" s="56" t="s">
        <v>8846</v>
      </c>
      <c r="I377" s="104" t="s">
        <v>8030</v>
      </c>
      <c r="J377" s="578">
        <v>43160</v>
      </c>
      <c r="K377" s="104">
        <v>2018</v>
      </c>
      <c r="L377" s="56" t="s">
        <v>8856</v>
      </c>
      <c r="M377" s="333"/>
      <c r="N377" s="333"/>
      <c r="O377" s="333"/>
      <c r="P377" s="333"/>
      <c r="Q377" s="333"/>
      <c r="R377" s="333"/>
      <c r="S377" s="333"/>
      <c r="T377" s="333"/>
      <c r="U377" s="333"/>
      <c r="V377" s="333"/>
      <c r="W377" s="333"/>
      <c r="X377" s="333"/>
      <c r="Y377" s="333"/>
      <c r="Z377" s="333"/>
      <c r="AA377" s="333"/>
      <c r="AB377" s="534"/>
    </row>
    <row r="378" spans="1:28" ht="13.5" hidden="1" customHeight="1">
      <c r="A378" s="532" t="s">
        <v>3007</v>
      </c>
      <c r="B378" s="46">
        <v>376</v>
      </c>
      <c r="C378" s="104" t="s">
        <v>8035</v>
      </c>
      <c r="D378" s="69" t="s">
        <v>8857</v>
      </c>
      <c r="E378" s="104" t="s">
        <v>72</v>
      </c>
      <c r="F378" s="56"/>
      <c r="G378" s="56" t="s">
        <v>8858</v>
      </c>
      <c r="H378" s="56" t="s">
        <v>8195</v>
      </c>
      <c r="I378" s="104" t="s">
        <v>8030</v>
      </c>
      <c r="J378" s="578">
        <v>43191</v>
      </c>
      <c r="K378" s="104">
        <v>2018</v>
      </c>
      <c r="L378" s="56" t="s">
        <v>8859</v>
      </c>
      <c r="M378" s="333"/>
      <c r="N378" s="333"/>
      <c r="O378" s="333"/>
      <c r="P378" s="333"/>
      <c r="Q378" s="333"/>
      <c r="R378" s="333"/>
      <c r="S378" s="333"/>
      <c r="T378" s="333"/>
      <c r="U378" s="333"/>
      <c r="V378" s="333"/>
      <c r="W378" s="333"/>
      <c r="X378" s="333"/>
      <c r="Y378" s="333"/>
      <c r="Z378" s="333"/>
      <c r="AA378" s="333"/>
      <c r="AB378" s="534"/>
    </row>
    <row r="379" spans="1:28" ht="13.5" hidden="1" customHeight="1">
      <c r="A379" s="532" t="s">
        <v>3007</v>
      </c>
      <c r="B379" s="46">
        <v>377</v>
      </c>
      <c r="C379" s="104" t="s">
        <v>8026</v>
      </c>
      <c r="D379" s="69" t="s">
        <v>8860</v>
      </c>
      <c r="E379" s="104" t="s">
        <v>51</v>
      </c>
      <c r="F379" s="56"/>
      <c r="G379" s="56" t="s">
        <v>8861</v>
      </c>
      <c r="H379" s="56" t="s">
        <v>8862</v>
      </c>
      <c r="I379" s="104" t="s">
        <v>8030</v>
      </c>
      <c r="J379" s="578">
        <v>43101</v>
      </c>
      <c r="K379" s="104">
        <v>2018</v>
      </c>
      <c r="L379" s="56" t="s">
        <v>8863</v>
      </c>
      <c r="M379" s="333"/>
      <c r="N379" s="333"/>
      <c r="O379" s="333"/>
      <c r="P379" s="333"/>
      <c r="Q379" s="333"/>
      <c r="R379" s="333"/>
      <c r="S379" s="333"/>
      <c r="T379" s="333"/>
      <c r="U379" s="333"/>
      <c r="V379" s="333"/>
      <c r="W379" s="333"/>
      <c r="X379" s="333"/>
      <c r="Y379" s="333"/>
      <c r="Z379" s="333"/>
      <c r="AA379" s="333"/>
      <c r="AB379" s="534"/>
    </row>
    <row r="380" spans="1:28" ht="13.5" hidden="1" customHeight="1">
      <c r="A380" s="532" t="s">
        <v>3007</v>
      </c>
      <c r="B380" s="174">
        <v>378</v>
      </c>
      <c r="C380" s="104" t="s">
        <v>8035</v>
      </c>
      <c r="D380" s="69" t="s">
        <v>8864</v>
      </c>
      <c r="E380" s="104" t="s">
        <v>168</v>
      </c>
      <c r="F380" s="56"/>
      <c r="G380" s="56" t="s">
        <v>8865</v>
      </c>
      <c r="H380" s="56" t="s">
        <v>8195</v>
      </c>
      <c r="I380" s="104" t="s">
        <v>8030</v>
      </c>
      <c r="J380" s="578">
        <v>43101</v>
      </c>
      <c r="K380" s="104">
        <v>2018</v>
      </c>
      <c r="L380" s="209" t="s">
        <v>8866</v>
      </c>
      <c r="M380" s="333"/>
      <c r="N380" s="333"/>
      <c r="O380" s="333"/>
      <c r="P380" s="333"/>
      <c r="Q380" s="333"/>
      <c r="R380" s="333"/>
      <c r="S380" s="333"/>
      <c r="T380" s="333"/>
      <c r="U380" s="333"/>
      <c r="V380" s="333"/>
      <c r="W380" s="333"/>
      <c r="X380" s="333"/>
      <c r="Y380" s="333"/>
      <c r="Z380" s="333"/>
      <c r="AA380" s="333"/>
      <c r="AB380" s="534"/>
    </row>
    <row r="381" spans="1:28" ht="13.5" hidden="1" customHeight="1">
      <c r="A381" s="532" t="s">
        <v>3007</v>
      </c>
      <c r="B381" s="174">
        <v>379</v>
      </c>
      <c r="C381" s="104" t="s">
        <v>8026</v>
      </c>
      <c r="D381" s="69" t="s">
        <v>8867</v>
      </c>
      <c r="E381" s="104" t="s">
        <v>51</v>
      </c>
      <c r="F381" s="56"/>
      <c r="G381" s="56" t="s">
        <v>8868</v>
      </c>
      <c r="H381" s="56" t="s">
        <v>8869</v>
      </c>
      <c r="I381" s="104" t="s">
        <v>8030</v>
      </c>
      <c r="J381" s="578">
        <v>43160</v>
      </c>
      <c r="K381" s="104">
        <v>2018</v>
      </c>
      <c r="L381" s="56" t="s">
        <v>8870</v>
      </c>
      <c r="M381" s="333"/>
      <c r="N381" s="333"/>
      <c r="O381" s="333"/>
      <c r="P381" s="333"/>
      <c r="Q381" s="333"/>
      <c r="R381" s="333"/>
      <c r="S381" s="333"/>
      <c r="T381" s="333"/>
      <c r="U381" s="333"/>
      <c r="V381" s="333"/>
      <c r="W381" s="333"/>
      <c r="X381" s="333"/>
      <c r="Y381" s="333"/>
      <c r="Z381" s="333"/>
      <c r="AA381" s="333"/>
      <c r="AB381" s="534"/>
    </row>
    <row r="382" spans="1:28" ht="13.5" hidden="1" customHeight="1">
      <c r="A382" s="532" t="s">
        <v>3007</v>
      </c>
      <c r="B382" s="46">
        <v>380</v>
      </c>
      <c r="C382" s="104" t="s">
        <v>8026</v>
      </c>
      <c r="D382" s="69" t="s">
        <v>8871</v>
      </c>
      <c r="E382" s="104" t="s">
        <v>72</v>
      </c>
      <c r="F382" s="56"/>
      <c r="G382" s="56" t="s">
        <v>8872</v>
      </c>
      <c r="H382" s="56" t="s">
        <v>8869</v>
      </c>
      <c r="I382" s="104" t="s">
        <v>8030</v>
      </c>
      <c r="J382" s="578">
        <v>43160</v>
      </c>
      <c r="K382" s="104">
        <v>2018</v>
      </c>
      <c r="L382" s="56" t="s">
        <v>8873</v>
      </c>
      <c r="M382" s="333"/>
      <c r="N382" s="333"/>
      <c r="O382" s="333"/>
      <c r="P382" s="333"/>
      <c r="Q382" s="333"/>
      <c r="R382" s="333"/>
      <c r="S382" s="333"/>
      <c r="T382" s="333"/>
      <c r="U382" s="333"/>
      <c r="V382" s="333"/>
      <c r="W382" s="333"/>
      <c r="X382" s="333"/>
      <c r="Y382" s="333"/>
      <c r="Z382" s="333"/>
      <c r="AA382" s="333"/>
      <c r="AB382" s="534"/>
    </row>
    <row r="383" spans="1:28" ht="13.5" hidden="1" customHeight="1">
      <c r="A383" s="532" t="s">
        <v>3007</v>
      </c>
      <c r="B383" s="46">
        <v>381</v>
      </c>
      <c r="C383" s="104" t="s">
        <v>8035</v>
      </c>
      <c r="D383" s="69" t="s">
        <v>8874</v>
      </c>
      <c r="E383" s="104" t="s">
        <v>72</v>
      </c>
      <c r="F383" s="56"/>
      <c r="G383" s="56" t="s">
        <v>8875</v>
      </c>
      <c r="H383" s="56" t="s">
        <v>8195</v>
      </c>
      <c r="I383" s="104" t="s">
        <v>8030</v>
      </c>
      <c r="J383" s="578">
        <v>43221</v>
      </c>
      <c r="K383" s="104">
        <v>2018</v>
      </c>
      <c r="L383" s="56" t="s">
        <v>8876</v>
      </c>
      <c r="M383" s="333"/>
      <c r="N383" s="333"/>
      <c r="O383" s="333"/>
      <c r="P383" s="333"/>
      <c r="Q383" s="333"/>
      <c r="R383" s="333"/>
      <c r="S383" s="333"/>
      <c r="T383" s="333"/>
      <c r="U383" s="333"/>
      <c r="V383" s="333"/>
      <c r="W383" s="333"/>
      <c r="X383" s="333"/>
      <c r="Y383" s="333"/>
      <c r="Z383" s="333"/>
      <c r="AA383" s="333"/>
      <c r="AB383" s="534"/>
    </row>
    <row r="384" spans="1:28" ht="13.5" hidden="1" customHeight="1">
      <c r="A384" s="532" t="s">
        <v>3007</v>
      </c>
      <c r="B384" s="46">
        <v>382</v>
      </c>
      <c r="C384" s="104" t="s">
        <v>8035</v>
      </c>
      <c r="D384" s="69" t="s">
        <v>8877</v>
      </c>
      <c r="E384" s="104" t="s">
        <v>72</v>
      </c>
      <c r="F384" s="56"/>
      <c r="G384" s="56" t="s">
        <v>8878</v>
      </c>
      <c r="H384" s="56" t="s">
        <v>8195</v>
      </c>
      <c r="I384" s="104" t="s">
        <v>8030</v>
      </c>
      <c r="J384" s="578">
        <v>43040</v>
      </c>
      <c r="K384" s="104">
        <v>2018</v>
      </c>
      <c r="L384" s="56" t="s">
        <v>8879</v>
      </c>
      <c r="M384" s="333"/>
      <c r="N384" s="333"/>
      <c r="O384" s="333"/>
      <c r="P384" s="333"/>
      <c r="Q384" s="333"/>
      <c r="R384" s="333"/>
      <c r="S384" s="333"/>
      <c r="T384" s="333"/>
      <c r="U384" s="333"/>
      <c r="V384" s="333"/>
      <c r="W384" s="333"/>
      <c r="X384" s="333"/>
      <c r="Y384" s="333"/>
      <c r="Z384" s="333"/>
      <c r="AA384" s="333"/>
      <c r="AB384" s="534"/>
    </row>
    <row r="385" spans="1:28" ht="13.5" hidden="1" customHeight="1">
      <c r="A385" s="532" t="s">
        <v>3007</v>
      </c>
      <c r="B385" s="174">
        <v>383</v>
      </c>
      <c r="C385" s="104" t="s">
        <v>8014</v>
      </c>
      <c r="D385" s="69" t="s">
        <v>8880</v>
      </c>
      <c r="E385" s="104" t="s">
        <v>35</v>
      </c>
      <c r="F385" s="56"/>
      <c r="G385" s="56" t="s">
        <v>8881</v>
      </c>
      <c r="H385" s="56" t="s">
        <v>8822</v>
      </c>
      <c r="I385" s="104" t="s">
        <v>8030</v>
      </c>
      <c r="J385" s="578">
        <v>43101</v>
      </c>
      <c r="K385" s="104">
        <v>2018</v>
      </c>
      <c r="L385" s="56" t="s">
        <v>8882</v>
      </c>
      <c r="M385" s="333"/>
      <c r="N385" s="333"/>
      <c r="O385" s="333"/>
      <c r="P385" s="333"/>
      <c r="Q385" s="333"/>
      <c r="R385" s="333"/>
      <c r="S385" s="333"/>
      <c r="T385" s="333"/>
      <c r="U385" s="333"/>
      <c r="V385" s="333"/>
      <c r="W385" s="333"/>
      <c r="X385" s="333"/>
      <c r="Y385" s="333"/>
      <c r="Z385" s="333"/>
      <c r="AA385" s="333"/>
      <c r="AB385" s="534"/>
    </row>
    <row r="386" spans="1:28" ht="13.5" hidden="1" customHeight="1">
      <c r="A386" s="532" t="s">
        <v>3007</v>
      </c>
      <c r="B386" s="46">
        <v>384</v>
      </c>
      <c r="C386" s="104" t="s">
        <v>8026</v>
      </c>
      <c r="D386" s="69" t="s">
        <v>8883</v>
      </c>
      <c r="E386" s="104" t="s">
        <v>72</v>
      </c>
      <c r="F386" s="56"/>
      <c r="G386" s="56" t="s">
        <v>8884</v>
      </c>
      <c r="H386" s="56" t="s">
        <v>8846</v>
      </c>
      <c r="I386" s="104" t="s">
        <v>8030</v>
      </c>
      <c r="J386" s="578">
        <v>43009</v>
      </c>
      <c r="K386" s="104">
        <v>2018</v>
      </c>
      <c r="L386" s="56" t="s">
        <v>8885</v>
      </c>
      <c r="M386" s="333"/>
      <c r="N386" s="333"/>
      <c r="O386" s="333"/>
      <c r="P386" s="333"/>
      <c r="Q386" s="333"/>
      <c r="R386" s="333"/>
      <c r="S386" s="333"/>
      <c r="T386" s="333"/>
      <c r="U386" s="333"/>
      <c r="V386" s="333"/>
      <c r="W386" s="333"/>
      <c r="X386" s="333"/>
      <c r="Y386" s="333"/>
      <c r="Z386" s="333"/>
      <c r="AA386" s="333"/>
      <c r="AB386" s="534"/>
    </row>
    <row r="387" spans="1:28" ht="13.5" hidden="1" customHeight="1">
      <c r="A387" s="532" t="s">
        <v>3007</v>
      </c>
      <c r="B387" s="46">
        <v>385</v>
      </c>
      <c r="C387" s="104" t="s">
        <v>8035</v>
      </c>
      <c r="D387" s="69" t="s">
        <v>8886</v>
      </c>
      <c r="E387" s="104" t="s">
        <v>72</v>
      </c>
      <c r="F387" s="56"/>
      <c r="G387" s="56" t="s">
        <v>8887</v>
      </c>
      <c r="H387" s="56" t="s">
        <v>8195</v>
      </c>
      <c r="I387" s="104" t="s">
        <v>8030</v>
      </c>
      <c r="J387" s="578">
        <v>43009</v>
      </c>
      <c r="K387" s="104">
        <v>2018</v>
      </c>
      <c r="L387" s="56" t="s">
        <v>8888</v>
      </c>
      <c r="M387" s="333"/>
      <c r="N387" s="333"/>
      <c r="O387" s="333"/>
      <c r="P387" s="333"/>
      <c r="Q387" s="333"/>
      <c r="R387" s="333"/>
      <c r="S387" s="333"/>
      <c r="T387" s="333"/>
      <c r="U387" s="333"/>
      <c r="V387" s="333"/>
      <c r="W387" s="333"/>
      <c r="X387" s="333"/>
      <c r="Y387" s="333"/>
      <c r="Z387" s="333"/>
      <c r="AA387" s="333"/>
      <c r="AB387" s="534"/>
    </row>
    <row r="388" spans="1:28" ht="13.5" hidden="1" customHeight="1">
      <c r="A388" s="532" t="s">
        <v>3007</v>
      </c>
      <c r="B388" s="46">
        <v>386</v>
      </c>
      <c r="C388" s="104" t="s">
        <v>8035</v>
      </c>
      <c r="D388" s="69" t="s">
        <v>8889</v>
      </c>
      <c r="E388" s="104" t="s">
        <v>72</v>
      </c>
      <c r="F388" s="56"/>
      <c r="G388" s="56" t="s">
        <v>8890</v>
      </c>
      <c r="H388" s="56" t="s">
        <v>8195</v>
      </c>
      <c r="I388" s="104" t="s">
        <v>8030</v>
      </c>
      <c r="J388" s="578">
        <v>43040</v>
      </c>
      <c r="K388" s="104">
        <v>2018</v>
      </c>
      <c r="L388" s="56" t="s">
        <v>8891</v>
      </c>
      <c r="M388" s="333"/>
      <c r="N388" s="333"/>
      <c r="O388" s="333"/>
      <c r="P388" s="333"/>
      <c r="Q388" s="333"/>
      <c r="R388" s="333"/>
      <c r="S388" s="333"/>
      <c r="T388" s="333"/>
      <c r="U388" s="333"/>
      <c r="V388" s="333"/>
      <c r="W388" s="333"/>
      <c r="X388" s="333"/>
      <c r="Y388" s="333"/>
      <c r="Z388" s="333"/>
      <c r="AA388" s="333"/>
      <c r="AB388" s="534"/>
    </row>
    <row r="389" spans="1:28" ht="13.5" hidden="1" customHeight="1">
      <c r="A389" s="532" t="s">
        <v>3007</v>
      </c>
      <c r="B389" s="174">
        <v>387</v>
      </c>
      <c r="C389" s="104" t="s">
        <v>8035</v>
      </c>
      <c r="D389" s="69" t="s">
        <v>8892</v>
      </c>
      <c r="E389" s="104" t="s">
        <v>72</v>
      </c>
      <c r="F389" s="56"/>
      <c r="G389" s="56" t="s">
        <v>8893</v>
      </c>
      <c r="H389" s="56" t="s">
        <v>8894</v>
      </c>
      <c r="I389" s="104" t="s">
        <v>8030</v>
      </c>
      <c r="J389" s="578">
        <v>43132</v>
      </c>
      <c r="K389" s="104">
        <v>2018</v>
      </c>
      <c r="L389" s="56" t="s">
        <v>8895</v>
      </c>
      <c r="M389" s="333"/>
      <c r="N389" s="333"/>
      <c r="O389" s="333"/>
      <c r="P389" s="333"/>
      <c r="Q389" s="333"/>
      <c r="R389" s="333"/>
      <c r="S389" s="333"/>
      <c r="T389" s="333"/>
      <c r="U389" s="333"/>
      <c r="V389" s="333"/>
      <c r="W389" s="333"/>
      <c r="X389" s="333"/>
      <c r="Y389" s="333"/>
      <c r="Z389" s="333"/>
      <c r="AA389" s="333"/>
      <c r="AB389" s="534"/>
    </row>
    <row r="390" spans="1:28" ht="13.5" hidden="1" customHeight="1">
      <c r="A390" s="532" t="s">
        <v>3007</v>
      </c>
      <c r="B390" s="174">
        <v>388</v>
      </c>
      <c r="C390" s="104" t="s">
        <v>8035</v>
      </c>
      <c r="D390" s="69" t="s">
        <v>8896</v>
      </c>
      <c r="E390" s="104" t="s">
        <v>72</v>
      </c>
      <c r="F390" s="56"/>
      <c r="G390" s="56" t="s">
        <v>8897</v>
      </c>
      <c r="H390" s="56" t="s">
        <v>8195</v>
      </c>
      <c r="I390" s="104" t="s">
        <v>8030</v>
      </c>
      <c r="J390" s="578">
        <v>42948</v>
      </c>
      <c r="K390" s="104">
        <v>2018</v>
      </c>
      <c r="L390" s="56" t="s">
        <v>8898</v>
      </c>
      <c r="M390" s="333"/>
      <c r="N390" s="333"/>
      <c r="O390" s="333"/>
      <c r="P390" s="333"/>
      <c r="Q390" s="333"/>
      <c r="R390" s="333"/>
      <c r="S390" s="333"/>
      <c r="T390" s="333"/>
      <c r="U390" s="333"/>
      <c r="V390" s="333"/>
      <c r="W390" s="333"/>
      <c r="X390" s="333"/>
      <c r="Y390" s="333"/>
      <c r="Z390" s="333"/>
      <c r="AA390" s="333"/>
      <c r="AB390" s="534"/>
    </row>
    <row r="391" spans="1:28" ht="13.5" hidden="1" customHeight="1">
      <c r="A391" s="532" t="s">
        <v>3007</v>
      </c>
      <c r="B391" s="46">
        <v>389</v>
      </c>
      <c r="C391" s="104" t="s">
        <v>8035</v>
      </c>
      <c r="D391" s="69" t="s">
        <v>8899</v>
      </c>
      <c r="E391" s="104" t="s">
        <v>72</v>
      </c>
      <c r="F391" s="56"/>
      <c r="G391" s="56" t="s">
        <v>8900</v>
      </c>
      <c r="H391" s="56" t="s">
        <v>8195</v>
      </c>
      <c r="I391" s="104" t="s">
        <v>8030</v>
      </c>
      <c r="J391" s="578">
        <v>42979</v>
      </c>
      <c r="K391" s="104">
        <v>2018</v>
      </c>
      <c r="L391" s="56" t="s">
        <v>8901</v>
      </c>
      <c r="M391" s="333"/>
      <c r="N391" s="333"/>
      <c r="O391" s="333"/>
      <c r="P391" s="333"/>
      <c r="Q391" s="333"/>
      <c r="R391" s="333"/>
      <c r="S391" s="333"/>
      <c r="T391" s="333"/>
      <c r="U391" s="333"/>
      <c r="V391" s="333"/>
      <c r="W391" s="333"/>
      <c r="X391" s="333"/>
      <c r="Y391" s="333"/>
      <c r="Z391" s="333"/>
      <c r="AA391" s="333"/>
      <c r="AB391" s="534"/>
    </row>
    <row r="392" spans="1:28" ht="13.5" hidden="1" customHeight="1">
      <c r="A392" s="532" t="s">
        <v>3007</v>
      </c>
      <c r="B392" s="46">
        <v>390</v>
      </c>
      <c r="C392" s="104" t="s">
        <v>8035</v>
      </c>
      <c r="D392" s="69" t="s">
        <v>8902</v>
      </c>
      <c r="E392" s="104" t="s">
        <v>72</v>
      </c>
      <c r="F392" s="56"/>
      <c r="G392" s="56" t="s">
        <v>8903</v>
      </c>
      <c r="H392" s="56" t="s">
        <v>8195</v>
      </c>
      <c r="I392" s="104" t="s">
        <v>8030</v>
      </c>
      <c r="J392" s="578">
        <v>43009</v>
      </c>
      <c r="K392" s="104">
        <v>2018</v>
      </c>
      <c r="L392" s="56" t="s">
        <v>8904</v>
      </c>
      <c r="M392" s="333"/>
      <c r="N392" s="333"/>
      <c r="O392" s="333"/>
      <c r="P392" s="333"/>
      <c r="Q392" s="333"/>
      <c r="R392" s="333"/>
      <c r="S392" s="333"/>
      <c r="T392" s="333"/>
      <c r="U392" s="333"/>
      <c r="V392" s="333"/>
      <c r="W392" s="333"/>
      <c r="X392" s="333"/>
      <c r="Y392" s="333"/>
      <c r="Z392" s="333"/>
      <c r="AA392" s="333"/>
      <c r="AB392" s="534"/>
    </row>
    <row r="393" spans="1:28" ht="13.5" hidden="1" customHeight="1">
      <c r="A393" s="532" t="s">
        <v>3007</v>
      </c>
      <c r="B393" s="46">
        <v>391</v>
      </c>
      <c r="C393" s="104" t="s">
        <v>8026</v>
      </c>
      <c r="D393" s="69" t="s">
        <v>8905</v>
      </c>
      <c r="E393" s="104" t="s">
        <v>72</v>
      </c>
      <c r="F393" s="56"/>
      <c r="G393" s="56" t="s">
        <v>8906</v>
      </c>
      <c r="H393" s="56" t="s">
        <v>8862</v>
      </c>
      <c r="I393" s="104" t="s">
        <v>8030</v>
      </c>
      <c r="J393" s="578">
        <v>42856</v>
      </c>
      <c r="K393" s="104">
        <v>2018</v>
      </c>
      <c r="L393" s="56" t="s">
        <v>8907</v>
      </c>
      <c r="M393" s="333"/>
      <c r="N393" s="333"/>
      <c r="O393" s="333"/>
      <c r="P393" s="333"/>
      <c r="Q393" s="333"/>
      <c r="R393" s="333"/>
      <c r="S393" s="333"/>
      <c r="T393" s="333"/>
      <c r="U393" s="333"/>
      <c r="V393" s="333"/>
      <c r="W393" s="333"/>
      <c r="X393" s="333"/>
      <c r="Y393" s="333"/>
      <c r="Z393" s="333"/>
      <c r="AA393" s="333"/>
      <c r="AB393" s="534"/>
    </row>
    <row r="394" spans="1:28" ht="13.5" hidden="1" customHeight="1">
      <c r="A394" s="532" t="s">
        <v>3007</v>
      </c>
      <c r="B394" s="174">
        <v>392</v>
      </c>
      <c r="C394" s="104" t="s">
        <v>8026</v>
      </c>
      <c r="D394" s="69" t="s">
        <v>8908</v>
      </c>
      <c r="E394" s="104" t="s">
        <v>72</v>
      </c>
      <c r="F394" s="56"/>
      <c r="G394" s="56" t="s">
        <v>8909</v>
      </c>
      <c r="H394" s="56" t="s">
        <v>8862</v>
      </c>
      <c r="I394" s="104" t="s">
        <v>8030</v>
      </c>
      <c r="J394" s="578">
        <v>42887</v>
      </c>
      <c r="K394" s="104">
        <v>2018</v>
      </c>
      <c r="L394" s="56" t="s">
        <v>8910</v>
      </c>
      <c r="M394" s="333"/>
      <c r="N394" s="333"/>
      <c r="O394" s="333"/>
      <c r="P394" s="333"/>
      <c r="Q394" s="333"/>
      <c r="R394" s="333"/>
      <c r="S394" s="333"/>
      <c r="T394" s="333"/>
      <c r="U394" s="333"/>
      <c r="V394" s="333"/>
      <c r="W394" s="333"/>
      <c r="X394" s="333"/>
      <c r="Y394" s="333"/>
      <c r="Z394" s="333"/>
      <c r="AA394" s="333"/>
      <c r="AB394" s="534"/>
    </row>
    <row r="395" spans="1:28" ht="13.5" hidden="1" customHeight="1">
      <c r="A395" s="532" t="s">
        <v>3007</v>
      </c>
      <c r="B395" s="46">
        <v>393</v>
      </c>
      <c r="C395" s="104" t="s">
        <v>8026</v>
      </c>
      <c r="D395" s="69" t="s">
        <v>8911</v>
      </c>
      <c r="E395" s="104" t="s">
        <v>35</v>
      </c>
      <c r="F395" s="104" t="s">
        <v>72</v>
      </c>
      <c r="G395" s="56" t="s">
        <v>8912</v>
      </c>
      <c r="H395" s="56" t="s">
        <v>8862</v>
      </c>
      <c r="I395" s="104" t="s">
        <v>8030</v>
      </c>
      <c r="J395" s="578">
        <v>42979</v>
      </c>
      <c r="K395" s="104">
        <v>2018</v>
      </c>
      <c r="L395" s="56" t="s">
        <v>8913</v>
      </c>
      <c r="M395" s="333"/>
      <c r="N395" s="333"/>
      <c r="O395" s="333"/>
      <c r="P395" s="333"/>
      <c r="Q395" s="333"/>
      <c r="R395" s="333"/>
      <c r="S395" s="333"/>
      <c r="T395" s="333"/>
      <c r="U395" s="333"/>
      <c r="V395" s="333"/>
      <c r="W395" s="333"/>
      <c r="X395" s="333"/>
      <c r="Y395" s="333"/>
      <c r="Z395" s="333"/>
      <c r="AA395" s="333"/>
      <c r="AB395" s="534"/>
    </row>
    <row r="396" spans="1:28" ht="13.5" hidden="1" customHeight="1">
      <c r="A396" s="532" t="s">
        <v>3007</v>
      </c>
      <c r="B396" s="46">
        <v>394</v>
      </c>
      <c r="C396" s="104" t="s">
        <v>8026</v>
      </c>
      <c r="D396" s="69" t="s">
        <v>8914</v>
      </c>
      <c r="E396" s="104" t="s">
        <v>7528</v>
      </c>
      <c r="F396" s="104" t="s">
        <v>72</v>
      </c>
      <c r="G396" s="56" t="s">
        <v>8915</v>
      </c>
      <c r="H396" s="56" t="s">
        <v>8862</v>
      </c>
      <c r="I396" s="104" t="s">
        <v>8030</v>
      </c>
      <c r="J396" s="578">
        <v>42979</v>
      </c>
      <c r="K396" s="104">
        <v>2018</v>
      </c>
      <c r="L396" s="56" t="s">
        <v>8916</v>
      </c>
      <c r="M396" s="333"/>
      <c r="N396" s="333"/>
      <c r="O396" s="333"/>
      <c r="P396" s="333"/>
      <c r="Q396" s="333"/>
      <c r="R396" s="333"/>
      <c r="S396" s="333"/>
      <c r="T396" s="333"/>
      <c r="U396" s="333"/>
      <c r="V396" s="333"/>
      <c r="W396" s="333"/>
      <c r="X396" s="333"/>
      <c r="Y396" s="333"/>
      <c r="Z396" s="333"/>
      <c r="AA396" s="333"/>
      <c r="AB396" s="534"/>
    </row>
    <row r="397" spans="1:28" ht="13.5" hidden="1" customHeight="1">
      <c r="A397" s="532" t="s">
        <v>3007</v>
      </c>
      <c r="B397" s="46">
        <v>395</v>
      </c>
      <c r="C397" s="104" t="s">
        <v>8026</v>
      </c>
      <c r="D397" s="69" t="s">
        <v>8917</v>
      </c>
      <c r="E397" s="104" t="s">
        <v>72</v>
      </c>
      <c r="F397" s="104" t="s">
        <v>72</v>
      </c>
      <c r="G397" s="56" t="s">
        <v>8918</v>
      </c>
      <c r="H397" s="56" t="s">
        <v>8869</v>
      </c>
      <c r="I397" s="104" t="s">
        <v>8030</v>
      </c>
      <c r="J397" s="578">
        <v>42979</v>
      </c>
      <c r="K397" s="104">
        <v>2018</v>
      </c>
      <c r="L397" s="56" t="s">
        <v>8919</v>
      </c>
      <c r="M397" s="333"/>
      <c r="N397" s="333"/>
      <c r="O397" s="333"/>
      <c r="P397" s="333"/>
      <c r="Q397" s="333"/>
      <c r="R397" s="333"/>
      <c r="S397" s="333"/>
      <c r="T397" s="333"/>
      <c r="U397" s="333"/>
      <c r="V397" s="333"/>
      <c r="W397" s="333"/>
      <c r="X397" s="333"/>
      <c r="Y397" s="333"/>
      <c r="Z397" s="333"/>
      <c r="AA397" s="333"/>
      <c r="AB397" s="534"/>
    </row>
    <row r="398" spans="1:28" ht="13.5" hidden="1" customHeight="1">
      <c r="A398" s="532" t="s">
        <v>3007</v>
      </c>
      <c r="B398" s="174">
        <v>396</v>
      </c>
      <c r="C398" s="104" t="s">
        <v>8035</v>
      </c>
      <c r="D398" s="69" t="s">
        <v>8920</v>
      </c>
      <c r="E398" s="104" t="s">
        <v>72</v>
      </c>
      <c r="F398" s="56"/>
      <c r="G398" s="56" t="s">
        <v>8921</v>
      </c>
      <c r="H398" s="56" t="s">
        <v>8894</v>
      </c>
      <c r="I398" s="104" t="s">
        <v>8030</v>
      </c>
      <c r="J398" s="578">
        <v>42948</v>
      </c>
      <c r="K398" s="104">
        <v>2018</v>
      </c>
      <c r="L398" s="56" t="s">
        <v>8922</v>
      </c>
      <c r="M398" s="333"/>
      <c r="N398" s="333"/>
      <c r="O398" s="333"/>
      <c r="P398" s="333"/>
      <c r="Q398" s="333"/>
      <c r="R398" s="333"/>
      <c r="S398" s="333"/>
      <c r="T398" s="333"/>
      <c r="U398" s="333"/>
      <c r="V398" s="333"/>
      <c r="W398" s="333"/>
      <c r="X398" s="333"/>
      <c r="Y398" s="333"/>
      <c r="Z398" s="333"/>
      <c r="AA398" s="333"/>
      <c r="AB398" s="534"/>
    </row>
    <row r="399" spans="1:28" ht="13.5" hidden="1" customHeight="1">
      <c r="A399" s="532" t="s">
        <v>3007</v>
      </c>
      <c r="B399" s="174">
        <v>397</v>
      </c>
      <c r="C399" s="104" t="s">
        <v>8035</v>
      </c>
      <c r="D399" s="69" t="s">
        <v>8923</v>
      </c>
      <c r="E399" s="104" t="s">
        <v>72</v>
      </c>
      <c r="F399" s="56"/>
      <c r="G399" s="56" t="s">
        <v>8924</v>
      </c>
      <c r="H399" s="56" t="s">
        <v>8195</v>
      </c>
      <c r="I399" s="104" t="s">
        <v>8030</v>
      </c>
      <c r="J399" s="578">
        <v>42826</v>
      </c>
      <c r="K399" s="104">
        <v>2018</v>
      </c>
      <c r="L399" s="56" t="s">
        <v>8925</v>
      </c>
      <c r="M399" s="333"/>
      <c r="N399" s="333"/>
      <c r="O399" s="333"/>
      <c r="P399" s="333"/>
      <c r="Q399" s="333"/>
      <c r="R399" s="333"/>
      <c r="S399" s="333"/>
      <c r="T399" s="333"/>
      <c r="U399" s="333"/>
      <c r="V399" s="333"/>
      <c r="W399" s="333"/>
      <c r="X399" s="333"/>
      <c r="Y399" s="333"/>
      <c r="Z399" s="333"/>
      <c r="AA399" s="333"/>
      <c r="AB399" s="534"/>
    </row>
    <row r="400" spans="1:28" ht="13.5" hidden="1" customHeight="1">
      <c r="A400" s="532" t="s">
        <v>3007</v>
      </c>
      <c r="B400" s="46">
        <v>398</v>
      </c>
      <c r="C400" s="104" t="s">
        <v>8035</v>
      </c>
      <c r="D400" s="69" t="s">
        <v>8926</v>
      </c>
      <c r="E400" s="104" t="s">
        <v>168</v>
      </c>
      <c r="F400" s="56"/>
      <c r="G400" s="56" t="s">
        <v>8927</v>
      </c>
      <c r="H400" s="56" t="s">
        <v>8928</v>
      </c>
      <c r="I400" s="104" t="s">
        <v>8030</v>
      </c>
      <c r="J400" s="578">
        <v>42948</v>
      </c>
      <c r="K400" s="104">
        <v>2018</v>
      </c>
      <c r="L400" s="56" t="s">
        <v>8929</v>
      </c>
      <c r="M400" s="333"/>
      <c r="N400" s="333"/>
      <c r="O400" s="333"/>
      <c r="P400" s="333"/>
      <c r="Q400" s="333"/>
      <c r="R400" s="333"/>
      <c r="S400" s="333"/>
      <c r="T400" s="333"/>
      <c r="U400" s="333"/>
      <c r="V400" s="333"/>
      <c r="W400" s="333"/>
      <c r="X400" s="333"/>
      <c r="Y400" s="333"/>
      <c r="Z400" s="333"/>
      <c r="AA400" s="333"/>
      <c r="AB400" s="534"/>
    </row>
    <row r="401" spans="1:28" ht="13.5" hidden="1" customHeight="1">
      <c r="A401" s="532" t="s">
        <v>3007</v>
      </c>
      <c r="B401" s="46">
        <v>399</v>
      </c>
      <c r="C401" s="104" t="s">
        <v>8026</v>
      </c>
      <c r="D401" s="69" t="s">
        <v>8930</v>
      </c>
      <c r="E401" s="104" t="s">
        <v>72</v>
      </c>
      <c r="F401" s="56"/>
      <c r="G401" s="56" t="s">
        <v>8931</v>
      </c>
      <c r="H401" s="56" t="s">
        <v>8846</v>
      </c>
      <c r="I401" s="104" t="s">
        <v>8030</v>
      </c>
      <c r="J401" s="578">
        <v>42795</v>
      </c>
      <c r="K401" s="104">
        <v>2018</v>
      </c>
      <c r="L401" s="270" t="s">
        <v>8932</v>
      </c>
      <c r="M401" s="333"/>
      <c r="N401" s="333"/>
      <c r="O401" s="333"/>
      <c r="P401" s="333"/>
      <c r="Q401" s="333"/>
      <c r="R401" s="333"/>
      <c r="S401" s="333"/>
      <c r="T401" s="333"/>
      <c r="U401" s="333"/>
      <c r="V401" s="333"/>
      <c r="W401" s="333"/>
      <c r="X401" s="333"/>
      <c r="Y401" s="333"/>
      <c r="Z401" s="333"/>
      <c r="AA401" s="333"/>
      <c r="AB401" s="534"/>
    </row>
    <row r="402" spans="1:28" ht="13.5" hidden="1" customHeight="1">
      <c r="A402" s="532" t="s">
        <v>3007</v>
      </c>
      <c r="B402" s="46">
        <v>400</v>
      </c>
      <c r="C402" s="104" t="s">
        <v>8026</v>
      </c>
      <c r="D402" s="69" t="s">
        <v>8933</v>
      </c>
      <c r="E402" s="104" t="s">
        <v>51</v>
      </c>
      <c r="F402" s="56"/>
      <c r="G402" s="56" t="s">
        <v>8934</v>
      </c>
      <c r="H402" s="56" t="s">
        <v>8862</v>
      </c>
      <c r="I402" s="104" t="s">
        <v>8030</v>
      </c>
      <c r="J402" s="578">
        <v>42705</v>
      </c>
      <c r="K402" s="104">
        <v>2017</v>
      </c>
      <c r="L402" s="56" t="s">
        <v>8935</v>
      </c>
      <c r="M402" s="333"/>
      <c r="N402" s="333"/>
      <c r="O402" s="333"/>
      <c r="P402" s="333"/>
      <c r="Q402" s="333"/>
      <c r="R402" s="333"/>
      <c r="S402" s="333"/>
      <c r="T402" s="333"/>
      <c r="U402" s="333"/>
      <c r="V402" s="333"/>
      <c r="W402" s="333"/>
      <c r="X402" s="333"/>
      <c r="Y402" s="333"/>
      <c r="Z402" s="333"/>
      <c r="AA402" s="333"/>
      <c r="AB402" s="534"/>
    </row>
    <row r="403" spans="1:28" ht="13.5" customHeight="1">
      <c r="A403" s="532" t="s">
        <v>3007</v>
      </c>
      <c r="B403" s="174">
        <v>401</v>
      </c>
      <c r="C403" s="104" t="s">
        <v>8031</v>
      </c>
      <c r="D403" s="69" t="s">
        <v>8936</v>
      </c>
      <c r="E403" s="104" t="s">
        <v>51</v>
      </c>
      <c r="F403" s="56"/>
      <c r="G403" s="56" t="s">
        <v>8937</v>
      </c>
      <c r="H403" s="56" t="s">
        <v>8938</v>
      </c>
      <c r="I403" s="104" t="s">
        <v>8030</v>
      </c>
      <c r="J403" s="578">
        <v>42856</v>
      </c>
      <c r="K403" s="104">
        <v>2017</v>
      </c>
      <c r="L403" s="56" t="s">
        <v>8939</v>
      </c>
      <c r="M403" s="333"/>
      <c r="N403" s="333"/>
      <c r="O403" s="333"/>
      <c r="P403" s="333"/>
      <c r="Q403" s="333"/>
      <c r="R403" s="333"/>
      <c r="S403" s="333"/>
      <c r="T403" s="333"/>
      <c r="U403" s="333"/>
      <c r="V403" s="333"/>
      <c r="W403" s="333"/>
      <c r="X403" s="333"/>
      <c r="Y403" s="333"/>
      <c r="Z403" s="333"/>
      <c r="AA403" s="333"/>
      <c r="AB403" s="534"/>
    </row>
    <row r="404" spans="1:28" ht="13.5" customHeight="1">
      <c r="A404" s="532" t="s">
        <v>3007</v>
      </c>
      <c r="B404" s="46">
        <v>402</v>
      </c>
      <c r="C404" s="104" t="s">
        <v>8031</v>
      </c>
      <c r="D404" s="69" t="s">
        <v>8940</v>
      </c>
      <c r="E404" s="104" t="s">
        <v>72</v>
      </c>
      <c r="F404" s="56"/>
      <c r="G404" s="56" t="s">
        <v>8941</v>
      </c>
      <c r="H404" s="56" t="s">
        <v>8938</v>
      </c>
      <c r="I404" s="104" t="s">
        <v>8030</v>
      </c>
      <c r="J404" s="578">
        <v>42856</v>
      </c>
      <c r="K404" s="104">
        <v>2017</v>
      </c>
      <c r="L404" s="56" t="s">
        <v>8942</v>
      </c>
      <c r="M404" s="333"/>
      <c r="N404" s="333"/>
      <c r="O404" s="333"/>
      <c r="P404" s="333"/>
      <c r="Q404" s="333"/>
      <c r="R404" s="333"/>
      <c r="S404" s="333"/>
      <c r="T404" s="333"/>
      <c r="U404" s="333"/>
      <c r="V404" s="333"/>
      <c r="W404" s="333"/>
      <c r="X404" s="333"/>
      <c r="Y404" s="333"/>
      <c r="Z404" s="333"/>
      <c r="AA404" s="333"/>
      <c r="AB404" s="534"/>
    </row>
    <row r="405" spans="1:28" ht="13.5" hidden="1" customHeight="1">
      <c r="A405" s="532" t="s">
        <v>3007</v>
      </c>
      <c r="B405" s="46">
        <v>403</v>
      </c>
      <c r="C405" s="104" t="s">
        <v>8035</v>
      </c>
      <c r="D405" s="69" t="s">
        <v>8943</v>
      </c>
      <c r="E405" s="104" t="s">
        <v>72</v>
      </c>
      <c r="F405" s="56"/>
      <c r="G405" s="56" t="s">
        <v>8944</v>
      </c>
      <c r="H405" s="56" t="s">
        <v>8945</v>
      </c>
      <c r="I405" s="104" t="s">
        <v>8030</v>
      </c>
      <c r="J405" s="578">
        <v>43040</v>
      </c>
      <c r="K405" s="104">
        <v>2017</v>
      </c>
      <c r="L405" s="56" t="s">
        <v>8946</v>
      </c>
      <c r="M405" s="333"/>
      <c r="N405" s="333"/>
      <c r="O405" s="333"/>
      <c r="P405" s="333"/>
      <c r="Q405" s="333"/>
      <c r="R405" s="333"/>
      <c r="S405" s="333"/>
      <c r="T405" s="333"/>
      <c r="U405" s="333"/>
      <c r="V405" s="333"/>
      <c r="W405" s="333"/>
      <c r="X405" s="333"/>
      <c r="Y405" s="333"/>
      <c r="Z405" s="333"/>
      <c r="AA405" s="333"/>
      <c r="AB405" s="534"/>
    </row>
    <row r="406" spans="1:28" ht="13.5" hidden="1" customHeight="1">
      <c r="A406" s="532" t="s">
        <v>3007</v>
      </c>
      <c r="B406" s="46">
        <v>404</v>
      </c>
      <c r="C406" s="104" t="s">
        <v>8026</v>
      </c>
      <c r="D406" s="69" t="s">
        <v>8947</v>
      </c>
      <c r="E406" s="104" t="s">
        <v>51</v>
      </c>
      <c r="F406" s="56"/>
      <c r="G406" s="56" t="s">
        <v>8948</v>
      </c>
      <c r="H406" s="56" t="s">
        <v>8949</v>
      </c>
      <c r="I406" s="104" t="s">
        <v>8030</v>
      </c>
      <c r="J406" s="578">
        <v>43040</v>
      </c>
      <c r="K406" s="104">
        <v>2017</v>
      </c>
      <c r="L406" s="56" t="s">
        <v>8950</v>
      </c>
      <c r="M406" s="333"/>
      <c r="N406" s="333"/>
      <c r="O406" s="333"/>
      <c r="P406" s="333"/>
      <c r="Q406" s="333"/>
      <c r="R406" s="333"/>
      <c r="S406" s="333"/>
      <c r="T406" s="333"/>
      <c r="U406" s="333"/>
      <c r="V406" s="333"/>
      <c r="W406" s="333"/>
      <c r="X406" s="333"/>
      <c r="Y406" s="333"/>
      <c r="Z406" s="333"/>
      <c r="AA406" s="333"/>
      <c r="AB406" s="534"/>
    </row>
    <row r="407" spans="1:28" ht="13.5" hidden="1" customHeight="1">
      <c r="A407" s="532" t="s">
        <v>3007</v>
      </c>
      <c r="B407" s="174">
        <v>405</v>
      </c>
      <c r="C407" s="104" t="s">
        <v>8035</v>
      </c>
      <c r="D407" s="69" t="s">
        <v>8951</v>
      </c>
      <c r="E407" s="104" t="s">
        <v>51</v>
      </c>
      <c r="F407" s="56"/>
      <c r="G407" s="56" t="s">
        <v>8952</v>
      </c>
      <c r="H407" s="56" t="s">
        <v>8046</v>
      </c>
      <c r="I407" s="104" t="s">
        <v>8030</v>
      </c>
      <c r="J407" s="578">
        <v>43040</v>
      </c>
      <c r="K407" s="104">
        <v>2017</v>
      </c>
      <c r="L407" s="56" t="s">
        <v>8953</v>
      </c>
      <c r="M407" s="333"/>
      <c r="N407" s="333"/>
      <c r="O407" s="333"/>
      <c r="P407" s="333"/>
      <c r="Q407" s="333"/>
      <c r="R407" s="333"/>
      <c r="S407" s="333"/>
      <c r="T407" s="333"/>
      <c r="U407" s="333"/>
      <c r="V407" s="333"/>
      <c r="W407" s="333"/>
      <c r="X407" s="333"/>
      <c r="Y407" s="333"/>
      <c r="Z407" s="333"/>
      <c r="AA407" s="333"/>
      <c r="AB407" s="534"/>
    </row>
    <row r="408" spans="1:28" ht="13.5" hidden="1" customHeight="1">
      <c r="A408" s="532" t="s">
        <v>3007</v>
      </c>
      <c r="B408" s="174">
        <v>406</v>
      </c>
      <c r="C408" s="104" t="s">
        <v>8026</v>
      </c>
      <c r="D408" s="69" t="s">
        <v>8954</v>
      </c>
      <c r="E408" s="104" t="s">
        <v>72</v>
      </c>
      <c r="F408" s="56"/>
      <c r="G408" s="56" t="s">
        <v>8955</v>
      </c>
      <c r="H408" s="56" t="s">
        <v>8846</v>
      </c>
      <c r="I408" s="104" t="s">
        <v>8030</v>
      </c>
      <c r="J408" s="578">
        <v>43040</v>
      </c>
      <c r="K408" s="104">
        <v>2017</v>
      </c>
      <c r="L408" s="56" t="s">
        <v>8956</v>
      </c>
      <c r="M408" s="333"/>
      <c r="N408" s="333"/>
      <c r="O408" s="333"/>
      <c r="P408" s="333"/>
      <c r="Q408" s="333"/>
      <c r="R408" s="333"/>
      <c r="S408" s="333"/>
      <c r="T408" s="333"/>
      <c r="U408" s="333"/>
      <c r="V408" s="333"/>
      <c r="W408" s="333"/>
      <c r="X408" s="333"/>
      <c r="Y408" s="333"/>
      <c r="Z408" s="333"/>
      <c r="AA408" s="333"/>
      <c r="AB408" s="534"/>
    </row>
    <row r="409" spans="1:28" ht="13.5" hidden="1" customHeight="1">
      <c r="A409" s="532" t="s">
        <v>3007</v>
      </c>
      <c r="B409" s="46">
        <v>407</v>
      </c>
      <c r="C409" s="104" t="s">
        <v>8035</v>
      </c>
      <c r="D409" s="69" t="s">
        <v>8957</v>
      </c>
      <c r="E409" s="104" t="s">
        <v>72</v>
      </c>
      <c r="F409" s="56"/>
      <c r="G409" s="56" t="s">
        <v>8958</v>
      </c>
      <c r="H409" s="56" t="s">
        <v>8195</v>
      </c>
      <c r="I409" s="104" t="s">
        <v>8030</v>
      </c>
      <c r="J409" s="578">
        <v>42736</v>
      </c>
      <c r="K409" s="104">
        <v>2017</v>
      </c>
      <c r="L409" s="56" t="s">
        <v>8959</v>
      </c>
      <c r="M409" s="333"/>
      <c r="N409" s="333"/>
      <c r="O409" s="333"/>
      <c r="P409" s="333"/>
      <c r="Q409" s="333"/>
      <c r="R409" s="333"/>
      <c r="S409" s="333"/>
      <c r="T409" s="333"/>
      <c r="U409" s="333"/>
      <c r="V409" s="333"/>
      <c r="W409" s="333"/>
      <c r="X409" s="333"/>
      <c r="Y409" s="333"/>
      <c r="Z409" s="333"/>
      <c r="AA409" s="333"/>
      <c r="AB409" s="534"/>
    </row>
    <row r="410" spans="1:28" ht="13.5" hidden="1" customHeight="1">
      <c r="A410" s="532" t="s">
        <v>3007</v>
      </c>
      <c r="B410" s="46">
        <v>408</v>
      </c>
      <c r="C410" s="104" t="s">
        <v>8035</v>
      </c>
      <c r="D410" s="69" t="s">
        <v>8960</v>
      </c>
      <c r="E410" s="104" t="s">
        <v>72</v>
      </c>
      <c r="F410" s="56"/>
      <c r="G410" s="56" t="s">
        <v>8961</v>
      </c>
      <c r="H410" s="56" t="s">
        <v>8195</v>
      </c>
      <c r="I410" s="104" t="s">
        <v>8030</v>
      </c>
      <c r="J410" s="578">
        <v>42736</v>
      </c>
      <c r="K410" s="104">
        <v>2017</v>
      </c>
      <c r="L410" s="56" t="s">
        <v>8962</v>
      </c>
      <c r="M410" s="333"/>
      <c r="N410" s="333"/>
      <c r="O410" s="333"/>
      <c r="P410" s="333"/>
      <c r="Q410" s="333"/>
      <c r="R410" s="333"/>
      <c r="S410" s="333"/>
      <c r="T410" s="333"/>
      <c r="U410" s="333"/>
      <c r="V410" s="333"/>
      <c r="W410" s="333"/>
      <c r="X410" s="333"/>
      <c r="Y410" s="333"/>
      <c r="Z410" s="333"/>
      <c r="AA410" s="333"/>
      <c r="AB410" s="534"/>
    </row>
    <row r="411" spans="1:28" ht="13.5" hidden="1" customHeight="1">
      <c r="A411" s="532" t="s">
        <v>3007</v>
      </c>
      <c r="B411" s="46">
        <v>409</v>
      </c>
      <c r="C411" s="104" t="s">
        <v>8035</v>
      </c>
      <c r="D411" s="69" t="s">
        <v>8963</v>
      </c>
      <c r="E411" s="104" t="s">
        <v>72</v>
      </c>
      <c r="F411" s="56"/>
      <c r="G411" s="56" t="s">
        <v>8964</v>
      </c>
      <c r="H411" s="56" t="s">
        <v>8195</v>
      </c>
      <c r="I411" s="104" t="s">
        <v>8030</v>
      </c>
      <c r="J411" s="578">
        <v>42675</v>
      </c>
      <c r="K411" s="104">
        <v>2017</v>
      </c>
      <c r="L411" s="56" t="s">
        <v>8965</v>
      </c>
      <c r="M411" s="333"/>
      <c r="N411" s="333"/>
      <c r="O411" s="333"/>
      <c r="P411" s="333"/>
      <c r="Q411" s="333"/>
      <c r="R411" s="333"/>
      <c r="S411" s="333"/>
      <c r="T411" s="333"/>
      <c r="U411" s="333"/>
      <c r="V411" s="333"/>
      <c r="W411" s="333"/>
      <c r="X411" s="333"/>
      <c r="Y411" s="333"/>
      <c r="Z411" s="333"/>
      <c r="AA411" s="333"/>
      <c r="AB411" s="534"/>
    </row>
    <row r="412" spans="1:28" ht="13.5" hidden="1" customHeight="1">
      <c r="A412" s="532" t="s">
        <v>3007</v>
      </c>
      <c r="B412" s="174">
        <v>410</v>
      </c>
      <c r="C412" s="104" t="s">
        <v>8035</v>
      </c>
      <c r="D412" s="69" t="s">
        <v>8966</v>
      </c>
      <c r="E412" s="104" t="s">
        <v>72</v>
      </c>
      <c r="F412" s="56"/>
      <c r="G412" s="56" t="s">
        <v>8967</v>
      </c>
      <c r="H412" s="56" t="s">
        <v>8195</v>
      </c>
      <c r="I412" s="104" t="s">
        <v>8030</v>
      </c>
      <c r="J412" s="578">
        <v>42736</v>
      </c>
      <c r="K412" s="104">
        <v>2017</v>
      </c>
      <c r="L412" s="56" t="s">
        <v>8968</v>
      </c>
      <c r="M412" s="333"/>
      <c r="N412" s="333"/>
      <c r="O412" s="333"/>
      <c r="P412" s="333"/>
      <c r="Q412" s="333"/>
      <c r="R412" s="333"/>
      <c r="S412" s="333"/>
      <c r="T412" s="333"/>
      <c r="U412" s="333"/>
      <c r="V412" s="333"/>
      <c r="W412" s="333"/>
      <c r="X412" s="333"/>
      <c r="Y412" s="333"/>
      <c r="Z412" s="333"/>
      <c r="AA412" s="333"/>
      <c r="AB412" s="534"/>
    </row>
    <row r="413" spans="1:28" ht="13.5" hidden="1" customHeight="1">
      <c r="A413" s="532" t="s">
        <v>3007</v>
      </c>
      <c r="B413" s="46">
        <v>411</v>
      </c>
      <c r="C413" s="104" t="s">
        <v>8026</v>
      </c>
      <c r="D413" s="69" t="s">
        <v>8969</v>
      </c>
      <c r="E413" s="104" t="s">
        <v>72</v>
      </c>
      <c r="F413" s="56"/>
      <c r="G413" s="56" t="s">
        <v>8970</v>
      </c>
      <c r="H413" s="56" t="s">
        <v>8846</v>
      </c>
      <c r="I413" s="104" t="s">
        <v>8030</v>
      </c>
      <c r="J413" s="578">
        <v>42948</v>
      </c>
      <c r="K413" s="104">
        <v>2017</v>
      </c>
      <c r="L413" s="56" t="s">
        <v>8971</v>
      </c>
      <c r="M413" s="333"/>
      <c r="N413" s="333"/>
      <c r="O413" s="333"/>
      <c r="P413" s="333"/>
      <c r="Q413" s="333"/>
      <c r="R413" s="333"/>
      <c r="S413" s="333"/>
      <c r="T413" s="333"/>
      <c r="U413" s="333"/>
      <c r="V413" s="333"/>
      <c r="W413" s="333"/>
      <c r="X413" s="333"/>
      <c r="Y413" s="333"/>
      <c r="Z413" s="333"/>
      <c r="AA413" s="333"/>
      <c r="AB413" s="534"/>
    </row>
    <row r="414" spans="1:28" ht="13.5" hidden="1" customHeight="1">
      <c r="A414" s="532" t="s">
        <v>3007</v>
      </c>
      <c r="B414" s="46">
        <v>412</v>
      </c>
      <c r="C414" s="104" t="s">
        <v>8035</v>
      </c>
      <c r="D414" s="69" t="s">
        <v>8972</v>
      </c>
      <c r="E414" s="104" t="s">
        <v>72</v>
      </c>
      <c r="F414" s="56"/>
      <c r="G414" s="56" t="s">
        <v>8973</v>
      </c>
      <c r="H414" s="56" t="s">
        <v>8974</v>
      </c>
      <c r="I414" s="104" t="s">
        <v>8030</v>
      </c>
      <c r="J414" s="578">
        <v>42767</v>
      </c>
      <c r="K414" s="104">
        <v>2017</v>
      </c>
      <c r="L414" s="56" t="s">
        <v>8975</v>
      </c>
      <c r="M414" s="333"/>
      <c r="N414" s="333"/>
      <c r="O414" s="333"/>
      <c r="P414" s="333"/>
      <c r="Q414" s="333"/>
      <c r="R414" s="333"/>
      <c r="S414" s="333"/>
      <c r="T414" s="333"/>
      <c r="U414" s="333"/>
      <c r="V414" s="333"/>
      <c r="W414" s="333"/>
      <c r="X414" s="333"/>
      <c r="Y414" s="333"/>
      <c r="Z414" s="333"/>
      <c r="AA414" s="333"/>
      <c r="AB414" s="534"/>
    </row>
    <row r="415" spans="1:28" ht="13.5" hidden="1" customHeight="1">
      <c r="A415" s="532" t="s">
        <v>3007</v>
      </c>
      <c r="B415" s="46">
        <v>413</v>
      </c>
      <c r="C415" s="104" t="s">
        <v>8035</v>
      </c>
      <c r="D415" s="69" t="s">
        <v>8976</v>
      </c>
      <c r="E415" s="104" t="s">
        <v>72</v>
      </c>
      <c r="F415" s="56"/>
      <c r="G415" s="56" t="s">
        <v>8977</v>
      </c>
      <c r="H415" s="56" t="s">
        <v>8195</v>
      </c>
      <c r="I415" s="104" t="s">
        <v>8030</v>
      </c>
      <c r="J415" s="578">
        <v>42370</v>
      </c>
      <c r="K415" s="104">
        <v>2017</v>
      </c>
      <c r="L415" s="56" t="s">
        <v>8978</v>
      </c>
      <c r="M415" s="333"/>
      <c r="N415" s="333"/>
      <c r="O415" s="333"/>
      <c r="P415" s="333"/>
      <c r="Q415" s="333"/>
      <c r="R415" s="333"/>
      <c r="S415" s="333"/>
      <c r="T415" s="333"/>
      <c r="U415" s="333"/>
      <c r="V415" s="333"/>
      <c r="W415" s="333"/>
      <c r="X415" s="333"/>
      <c r="Y415" s="333"/>
      <c r="Z415" s="333"/>
      <c r="AA415" s="333"/>
      <c r="AB415" s="534"/>
    </row>
    <row r="416" spans="1:28" ht="13.5" hidden="1" customHeight="1">
      <c r="A416" s="532" t="s">
        <v>3007</v>
      </c>
      <c r="B416" s="174">
        <v>414</v>
      </c>
      <c r="C416" s="104" t="s">
        <v>8035</v>
      </c>
      <c r="D416" s="69" t="s">
        <v>8979</v>
      </c>
      <c r="E416" s="104" t="s">
        <v>72</v>
      </c>
      <c r="F416" s="56"/>
      <c r="G416" s="56" t="s">
        <v>8980</v>
      </c>
      <c r="H416" s="56" t="s">
        <v>8195</v>
      </c>
      <c r="I416" s="104" t="s">
        <v>8030</v>
      </c>
      <c r="J416" s="578">
        <v>42675</v>
      </c>
      <c r="K416" s="104">
        <v>2017</v>
      </c>
      <c r="L416" s="56" t="s">
        <v>8981</v>
      </c>
      <c r="M416" s="333"/>
      <c r="N416" s="333"/>
      <c r="O416" s="333"/>
      <c r="P416" s="333"/>
      <c r="Q416" s="333"/>
      <c r="R416" s="333"/>
      <c r="S416" s="333"/>
      <c r="T416" s="333"/>
      <c r="U416" s="333"/>
      <c r="V416" s="333"/>
      <c r="W416" s="333"/>
      <c r="X416" s="333"/>
      <c r="Y416" s="333"/>
      <c r="Z416" s="333"/>
      <c r="AA416" s="333"/>
      <c r="AB416" s="534"/>
    </row>
    <row r="417" spans="1:28" ht="13.5" hidden="1" customHeight="1">
      <c r="A417" s="532" t="s">
        <v>3007</v>
      </c>
      <c r="B417" s="174">
        <v>415</v>
      </c>
      <c r="C417" s="104" t="s">
        <v>8035</v>
      </c>
      <c r="D417" s="69" t="s">
        <v>8982</v>
      </c>
      <c r="E417" s="104" t="s">
        <v>72</v>
      </c>
      <c r="F417" s="56"/>
      <c r="G417" s="56" t="s">
        <v>8983</v>
      </c>
      <c r="H417" s="56" t="s">
        <v>8195</v>
      </c>
      <c r="I417" s="104" t="s">
        <v>8030</v>
      </c>
      <c r="J417" s="578">
        <v>42675</v>
      </c>
      <c r="K417" s="104">
        <v>2017</v>
      </c>
      <c r="L417" s="56" t="s">
        <v>8984</v>
      </c>
      <c r="M417" s="333"/>
      <c r="N417" s="333"/>
      <c r="O417" s="333"/>
      <c r="P417" s="333"/>
      <c r="Q417" s="333"/>
      <c r="R417" s="333"/>
      <c r="S417" s="333"/>
      <c r="T417" s="333"/>
      <c r="U417" s="333"/>
      <c r="V417" s="333"/>
      <c r="W417" s="333"/>
      <c r="X417" s="333"/>
      <c r="Y417" s="333"/>
      <c r="Z417" s="333"/>
      <c r="AA417" s="333"/>
      <c r="AB417" s="534"/>
    </row>
    <row r="418" spans="1:28" ht="13.5" hidden="1" customHeight="1">
      <c r="A418" s="532" t="s">
        <v>3007</v>
      </c>
      <c r="B418" s="46">
        <v>416</v>
      </c>
      <c r="C418" s="104" t="s">
        <v>8035</v>
      </c>
      <c r="D418" s="69" t="s">
        <v>8985</v>
      </c>
      <c r="E418" s="104" t="s">
        <v>72</v>
      </c>
      <c r="F418" s="56"/>
      <c r="G418" s="56" t="s">
        <v>8986</v>
      </c>
      <c r="H418" s="56" t="s">
        <v>8987</v>
      </c>
      <c r="I418" s="104" t="s">
        <v>8030</v>
      </c>
      <c r="J418" s="578">
        <v>42736</v>
      </c>
      <c r="K418" s="104">
        <v>2017</v>
      </c>
      <c r="L418" s="56" t="s">
        <v>8988</v>
      </c>
      <c r="M418" s="333"/>
      <c r="N418" s="333"/>
      <c r="O418" s="333"/>
      <c r="P418" s="333"/>
      <c r="Q418" s="333"/>
      <c r="R418" s="333"/>
      <c r="S418" s="333"/>
      <c r="T418" s="333"/>
      <c r="U418" s="333"/>
      <c r="V418" s="333"/>
      <c r="W418" s="333"/>
      <c r="X418" s="333"/>
      <c r="Y418" s="333"/>
      <c r="Z418" s="333"/>
      <c r="AA418" s="333"/>
      <c r="AB418" s="534"/>
    </row>
    <row r="419" spans="1:28" ht="13.5" hidden="1" customHeight="1">
      <c r="A419" s="532" t="s">
        <v>3007</v>
      </c>
      <c r="B419" s="46">
        <v>417</v>
      </c>
      <c r="C419" s="104" t="s">
        <v>8026</v>
      </c>
      <c r="D419" s="69" t="s">
        <v>8989</v>
      </c>
      <c r="E419" s="104" t="s">
        <v>35</v>
      </c>
      <c r="F419" s="104" t="s">
        <v>51</v>
      </c>
      <c r="G419" s="56" t="s">
        <v>8990</v>
      </c>
      <c r="H419" s="56" t="s">
        <v>8029</v>
      </c>
      <c r="I419" s="104" t="s">
        <v>8030</v>
      </c>
      <c r="J419" s="578">
        <v>42856</v>
      </c>
      <c r="K419" s="104">
        <v>2017</v>
      </c>
      <c r="L419" s="56" t="s">
        <v>8991</v>
      </c>
      <c r="M419" s="333"/>
      <c r="N419" s="333"/>
      <c r="O419" s="333"/>
      <c r="P419" s="333"/>
      <c r="Q419" s="333"/>
      <c r="R419" s="333"/>
      <c r="S419" s="333"/>
      <c r="T419" s="333"/>
      <c r="U419" s="333"/>
      <c r="V419" s="333"/>
      <c r="W419" s="333"/>
      <c r="X419" s="333"/>
      <c r="Y419" s="333"/>
      <c r="Z419" s="333"/>
      <c r="AA419" s="333"/>
      <c r="AB419" s="534"/>
    </row>
    <row r="420" spans="1:28" ht="13.5" hidden="1" customHeight="1">
      <c r="A420" s="532" t="s">
        <v>3007</v>
      </c>
      <c r="B420" s="46">
        <v>418</v>
      </c>
      <c r="C420" s="104" t="s">
        <v>8026</v>
      </c>
      <c r="D420" s="69" t="s">
        <v>8992</v>
      </c>
      <c r="E420" s="104" t="s">
        <v>51</v>
      </c>
      <c r="F420" s="56"/>
      <c r="G420" s="56" t="s">
        <v>8993</v>
      </c>
      <c r="H420" s="56" t="s">
        <v>8949</v>
      </c>
      <c r="I420" s="104" t="s">
        <v>8030</v>
      </c>
      <c r="J420" s="578">
        <v>42856</v>
      </c>
      <c r="K420" s="104">
        <v>2017</v>
      </c>
      <c r="L420" s="56" t="s">
        <v>8994</v>
      </c>
      <c r="M420" s="333"/>
      <c r="N420" s="333"/>
      <c r="O420" s="333"/>
      <c r="P420" s="333"/>
      <c r="Q420" s="333"/>
      <c r="R420" s="333"/>
      <c r="S420" s="333"/>
      <c r="T420" s="333"/>
      <c r="U420" s="333"/>
      <c r="V420" s="333"/>
      <c r="W420" s="333"/>
      <c r="X420" s="333"/>
      <c r="Y420" s="333"/>
      <c r="Z420" s="333"/>
      <c r="AA420" s="333"/>
      <c r="AB420" s="534"/>
    </row>
    <row r="421" spans="1:28" ht="13.5" hidden="1" customHeight="1">
      <c r="A421" s="532" t="s">
        <v>3007</v>
      </c>
      <c r="B421" s="174">
        <v>419</v>
      </c>
      <c r="C421" s="104" t="s">
        <v>8035</v>
      </c>
      <c r="D421" s="69" t="s">
        <v>8995</v>
      </c>
      <c r="E421" s="104" t="s">
        <v>72</v>
      </c>
      <c r="F421" s="56"/>
      <c r="G421" s="56" t="s">
        <v>8996</v>
      </c>
      <c r="H421" s="56" t="s">
        <v>8894</v>
      </c>
      <c r="I421" s="104" t="s">
        <v>8030</v>
      </c>
      <c r="J421" s="578">
        <v>42644</v>
      </c>
      <c r="K421" s="104">
        <v>2017</v>
      </c>
      <c r="L421" s="56" t="s">
        <v>8997</v>
      </c>
      <c r="M421" s="333"/>
      <c r="N421" s="333"/>
      <c r="O421" s="333"/>
      <c r="P421" s="333"/>
      <c r="Q421" s="333"/>
      <c r="R421" s="333"/>
      <c r="S421" s="333"/>
      <c r="T421" s="333"/>
      <c r="U421" s="333"/>
      <c r="V421" s="333"/>
      <c r="W421" s="333"/>
      <c r="X421" s="333"/>
      <c r="Y421" s="333"/>
      <c r="Z421" s="333"/>
      <c r="AA421" s="333"/>
      <c r="AB421" s="534"/>
    </row>
    <row r="422" spans="1:28" ht="13.5" hidden="1" customHeight="1">
      <c r="A422" s="532" t="s">
        <v>3007</v>
      </c>
      <c r="B422" s="46">
        <v>420</v>
      </c>
      <c r="C422" s="104" t="s">
        <v>8026</v>
      </c>
      <c r="D422" s="69" t="s">
        <v>8998</v>
      </c>
      <c r="E422" s="104" t="s">
        <v>72</v>
      </c>
      <c r="F422" s="104" t="s">
        <v>51</v>
      </c>
      <c r="G422" s="56" t="s">
        <v>8999</v>
      </c>
      <c r="H422" s="56" t="s">
        <v>8862</v>
      </c>
      <c r="I422" s="104" t="s">
        <v>8030</v>
      </c>
      <c r="J422" s="578">
        <v>42552</v>
      </c>
      <c r="K422" s="104">
        <v>2017</v>
      </c>
      <c r="L422" s="56" t="s">
        <v>9000</v>
      </c>
      <c r="M422" s="333"/>
      <c r="N422" s="333"/>
      <c r="O422" s="333"/>
      <c r="P422" s="333"/>
      <c r="Q422" s="333"/>
      <c r="R422" s="333"/>
      <c r="S422" s="333"/>
      <c r="T422" s="333"/>
      <c r="U422" s="333"/>
      <c r="V422" s="333"/>
      <c r="W422" s="333"/>
      <c r="X422" s="333"/>
      <c r="Y422" s="333"/>
      <c r="Z422" s="333"/>
      <c r="AA422" s="333"/>
      <c r="AB422" s="534"/>
    </row>
    <row r="423" spans="1:28" ht="13.5" hidden="1" customHeight="1">
      <c r="A423" s="532" t="s">
        <v>3007</v>
      </c>
      <c r="B423" s="46">
        <v>421</v>
      </c>
      <c r="C423" s="104" t="s">
        <v>8026</v>
      </c>
      <c r="D423" s="69" t="s">
        <v>9001</v>
      </c>
      <c r="E423" s="104" t="s">
        <v>72</v>
      </c>
      <c r="F423" s="56"/>
      <c r="G423" s="56" t="s">
        <v>9002</v>
      </c>
      <c r="H423" s="56" t="s">
        <v>8862</v>
      </c>
      <c r="I423" s="104" t="s">
        <v>8030</v>
      </c>
      <c r="J423" s="578">
        <v>42583</v>
      </c>
      <c r="K423" s="104">
        <v>2017</v>
      </c>
      <c r="L423" s="56" t="s">
        <v>9003</v>
      </c>
      <c r="M423" s="333"/>
      <c r="N423" s="333"/>
      <c r="O423" s="333"/>
      <c r="P423" s="333"/>
      <c r="Q423" s="333"/>
      <c r="R423" s="333"/>
      <c r="S423" s="333"/>
      <c r="T423" s="333"/>
      <c r="U423" s="333"/>
      <c r="V423" s="333"/>
      <c r="W423" s="333"/>
      <c r="X423" s="333"/>
      <c r="Y423" s="333"/>
      <c r="Z423" s="333"/>
      <c r="AA423" s="333"/>
      <c r="AB423" s="534"/>
    </row>
    <row r="424" spans="1:28" ht="13.5" hidden="1" customHeight="1">
      <c r="A424" s="532" t="s">
        <v>3007</v>
      </c>
      <c r="B424" s="46">
        <v>422</v>
      </c>
      <c r="C424" s="104" t="s">
        <v>8026</v>
      </c>
      <c r="D424" s="69" t="s">
        <v>9004</v>
      </c>
      <c r="E424" s="104" t="s">
        <v>51</v>
      </c>
      <c r="F424" s="56"/>
      <c r="G424" s="56" t="s">
        <v>9005</v>
      </c>
      <c r="H424" s="56" t="s">
        <v>8862</v>
      </c>
      <c r="I424" s="104" t="s">
        <v>8030</v>
      </c>
      <c r="J424" s="578">
        <v>42614</v>
      </c>
      <c r="K424" s="104">
        <v>2017</v>
      </c>
      <c r="L424" s="56" t="s">
        <v>9006</v>
      </c>
      <c r="M424" s="333"/>
      <c r="N424" s="333"/>
      <c r="O424" s="333"/>
      <c r="P424" s="333"/>
      <c r="Q424" s="333"/>
      <c r="R424" s="333"/>
      <c r="S424" s="333"/>
      <c r="T424" s="333"/>
      <c r="U424" s="333"/>
      <c r="V424" s="333"/>
      <c r="W424" s="333"/>
      <c r="X424" s="333"/>
      <c r="Y424" s="333"/>
      <c r="Z424" s="333"/>
      <c r="AA424" s="333"/>
      <c r="AB424" s="534"/>
    </row>
    <row r="425" spans="1:28" ht="13.5" hidden="1" customHeight="1">
      <c r="A425" s="532" t="s">
        <v>3007</v>
      </c>
      <c r="B425" s="174">
        <v>423</v>
      </c>
      <c r="C425" s="104" t="s">
        <v>8035</v>
      </c>
      <c r="D425" s="69" t="s">
        <v>9007</v>
      </c>
      <c r="E425" s="104" t="s">
        <v>72</v>
      </c>
      <c r="F425" s="56"/>
      <c r="G425" s="56" t="s">
        <v>9008</v>
      </c>
      <c r="H425" s="56" t="s">
        <v>8195</v>
      </c>
      <c r="I425" s="104" t="s">
        <v>8030</v>
      </c>
      <c r="J425" s="578">
        <v>42461</v>
      </c>
      <c r="K425" s="104">
        <v>2017</v>
      </c>
      <c r="L425" s="56" t="s">
        <v>9009</v>
      </c>
      <c r="M425" s="333"/>
      <c r="N425" s="333"/>
      <c r="O425" s="333"/>
      <c r="P425" s="333"/>
      <c r="Q425" s="333"/>
      <c r="R425" s="333"/>
      <c r="S425" s="333"/>
      <c r="T425" s="333"/>
      <c r="U425" s="333"/>
      <c r="V425" s="333"/>
      <c r="W425" s="333"/>
      <c r="X425" s="333"/>
      <c r="Y425" s="333"/>
      <c r="Z425" s="333"/>
      <c r="AA425" s="333"/>
      <c r="AB425" s="534"/>
    </row>
    <row r="426" spans="1:28" ht="13.5" hidden="1" customHeight="1">
      <c r="A426" s="532" t="s">
        <v>3007</v>
      </c>
      <c r="B426" s="174">
        <v>424</v>
      </c>
      <c r="C426" s="104" t="s">
        <v>8035</v>
      </c>
      <c r="D426" s="69" t="s">
        <v>9010</v>
      </c>
      <c r="E426" s="104" t="s">
        <v>72</v>
      </c>
      <c r="F426" s="56"/>
      <c r="G426" s="56" t="s">
        <v>9011</v>
      </c>
      <c r="H426" s="56" t="s">
        <v>8195</v>
      </c>
      <c r="I426" s="104" t="s">
        <v>8030</v>
      </c>
      <c r="J426" s="578">
        <v>42491</v>
      </c>
      <c r="K426" s="104">
        <v>2017</v>
      </c>
      <c r="L426" s="56" t="s">
        <v>9012</v>
      </c>
      <c r="M426" s="333"/>
      <c r="N426" s="333"/>
      <c r="O426" s="333"/>
      <c r="P426" s="333"/>
      <c r="Q426" s="333"/>
      <c r="R426" s="333"/>
      <c r="S426" s="333"/>
      <c r="T426" s="333"/>
      <c r="U426" s="333"/>
      <c r="V426" s="333"/>
      <c r="W426" s="333"/>
      <c r="X426" s="333"/>
      <c r="Y426" s="333"/>
      <c r="Z426" s="333"/>
      <c r="AA426" s="333"/>
      <c r="AB426" s="534"/>
    </row>
    <row r="427" spans="1:28" ht="13.5" customHeight="1">
      <c r="A427" s="532" t="s">
        <v>3007</v>
      </c>
      <c r="B427" s="46">
        <v>425</v>
      </c>
      <c r="C427" s="104" t="s">
        <v>8031</v>
      </c>
      <c r="D427" s="69" t="s">
        <v>9013</v>
      </c>
      <c r="E427" s="104" t="s">
        <v>51</v>
      </c>
      <c r="F427" s="56"/>
      <c r="G427" s="56" t="s">
        <v>9014</v>
      </c>
      <c r="H427" s="56" t="s">
        <v>8945</v>
      </c>
      <c r="I427" s="104" t="s">
        <v>8030</v>
      </c>
      <c r="J427" s="578">
        <v>42736</v>
      </c>
      <c r="K427" s="104">
        <v>2017</v>
      </c>
      <c r="L427" s="56" t="s">
        <v>9015</v>
      </c>
      <c r="M427" s="333"/>
      <c r="N427" s="333"/>
      <c r="O427" s="333"/>
      <c r="P427" s="333"/>
      <c r="Q427" s="333"/>
      <c r="R427" s="333"/>
      <c r="S427" s="333"/>
      <c r="T427" s="333"/>
      <c r="U427" s="333"/>
      <c r="V427" s="333"/>
      <c r="W427" s="333"/>
      <c r="X427" s="333"/>
      <c r="Y427" s="333"/>
      <c r="Z427" s="333"/>
      <c r="AA427" s="333"/>
      <c r="AB427" s="534"/>
    </row>
    <row r="428" spans="1:28" ht="13.5" customHeight="1">
      <c r="A428" s="532" t="s">
        <v>3007</v>
      </c>
      <c r="B428" s="46">
        <v>426</v>
      </c>
      <c r="C428" s="104" t="s">
        <v>8031</v>
      </c>
      <c r="D428" s="69" t="s">
        <v>9016</v>
      </c>
      <c r="E428" s="104" t="s">
        <v>72</v>
      </c>
      <c r="F428" s="56"/>
      <c r="G428" s="56" t="s">
        <v>9017</v>
      </c>
      <c r="H428" s="56" t="s">
        <v>8938</v>
      </c>
      <c r="I428" s="104" t="s">
        <v>8030</v>
      </c>
      <c r="J428" s="578">
        <v>41974</v>
      </c>
      <c r="K428" s="104">
        <v>2016</v>
      </c>
      <c r="L428" s="56" t="s">
        <v>9018</v>
      </c>
      <c r="M428" s="333"/>
      <c r="N428" s="333"/>
      <c r="O428" s="333"/>
      <c r="P428" s="333"/>
      <c r="Q428" s="333"/>
      <c r="R428" s="333"/>
      <c r="S428" s="333"/>
      <c r="T428" s="333"/>
      <c r="U428" s="333"/>
      <c r="V428" s="333"/>
      <c r="W428" s="333"/>
      <c r="X428" s="333"/>
      <c r="Y428" s="333"/>
      <c r="Z428" s="333"/>
      <c r="AA428" s="333"/>
      <c r="AB428" s="534"/>
    </row>
    <row r="429" spans="1:28" ht="13.5" hidden="1" customHeight="1">
      <c r="A429" s="532" t="s">
        <v>3007</v>
      </c>
      <c r="B429" s="46">
        <v>427</v>
      </c>
      <c r="C429" s="104" t="s">
        <v>8026</v>
      </c>
      <c r="D429" s="69" t="s">
        <v>9019</v>
      </c>
      <c r="E429" s="104" t="s">
        <v>72</v>
      </c>
      <c r="F429" s="56"/>
      <c r="G429" s="56" t="s">
        <v>9020</v>
      </c>
      <c r="H429" s="56" t="s">
        <v>8869</v>
      </c>
      <c r="I429" s="104" t="s">
        <v>8030</v>
      </c>
      <c r="J429" s="578">
        <v>42675</v>
      </c>
      <c r="K429" s="104">
        <v>2016</v>
      </c>
      <c r="L429" s="56" t="s">
        <v>9021</v>
      </c>
      <c r="M429" s="333"/>
      <c r="N429" s="333"/>
      <c r="O429" s="333"/>
      <c r="P429" s="333"/>
      <c r="Q429" s="333"/>
      <c r="R429" s="333"/>
      <c r="S429" s="333"/>
      <c r="T429" s="333"/>
      <c r="U429" s="333"/>
      <c r="V429" s="333"/>
      <c r="W429" s="333"/>
      <c r="X429" s="333"/>
      <c r="Y429" s="333"/>
      <c r="Z429" s="333"/>
      <c r="AA429" s="333"/>
      <c r="AB429" s="534"/>
    </row>
    <row r="430" spans="1:28" ht="13.5" hidden="1" customHeight="1">
      <c r="A430" s="532" t="s">
        <v>3007</v>
      </c>
      <c r="B430" s="174">
        <v>428</v>
      </c>
      <c r="C430" s="104" t="s">
        <v>8035</v>
      </c>
      <c r="D430" s="69" t="s">
        <v>9022</v>
      </c>
      <c r="E430" s="104" t="s">
        <v>72</v>
      </c>
      <c r="F430" s="56"/>
      <c r="G430" s="56" t="s">
        <v>9023</v>
      </c>
      <c r="H430" s="56" t="s">
        <v>8195</v>
      </c>
      <c r="I430" s="104" t="s">
        <v>8030</v>
      </c>
      <c r="J430" s="578">
        <v>42370</v>
      </c>
      <c r="K430" s="104">
        <v>2016</v>
      </c>
      <c r="L430" s="56" t="s">
        <v>9024</v>
      </c>
      <c r="M430" s="333"/>
      <c r="N430" s="333"/>
      <c r="O430" s="333"/>
      <c r="P430" s="333"/>
      <c r="Q430" s="333"/>
      <c r="R430" s="333"/>
      <c r="S430" s="333"/>
      <c r="T430" s="333"/>
      <c r="U430" s="333"/>
      <c r="V430" s="333"/>
      <c r="W430" s="333"/>
      <c r="X430" s="333"/>
      <c r="Y430" s="333"/>
      <c r="Z430" s="333"/>
      <c r="AA430" s="333"/>
      <c r="AB430" s="534"/>
    </row>
    <row r="431" spans="1:28" ht="13.5" hidden="1" customHeight="1">
      <c r="A431" s="532" t="s">
        <v>3007</v>
      </c>
      <c r="B431" s="46">
        <v>429</v>
      </c>
      <c r="C431" s="104" t="s">
        <v>8035</v>
      </c>
      <c r="D431" s="69" t="s">
        <v>9025</v>
      </c>
      <c r="E431" s="104" t="s">
        <v>72</v>
      </c>
      <c r="F431" s="56"/>
      <c r="G431" s="56" t="s">
        <v>9026</v>
      </c>
      <c r="H431" s="56" t="s">
        <v>8195</v>
      </c>
      <c r="I431" s="104" t="s">
        <v>8030</v>
      </c>
      <c r="J431" s="578">
        <v>42370</v>
      </c>
      <c r="K431" s="104">
        <v>2016</v>
      </c>
      <c r="L431" s="56" t="s">
        <v>9027</v>
      </c>
      <c r="M431" s="333"/>
      <c r="N431" s="333"/>
      <c r="O431" s="333"/>
      <c r="P431" s="333"/>
      <c r="Q431" s="333"/>
      <c r="R431" s="333"/>
      <c r="S431" s="333"/>
      <c r="T431" s="333"/>
      <c r="U431" s="333"/>
      <c r="V431" s="333"/>
      <c r="W431" s="333"/>
      <c r="X431" s="333"/>
      <c r="Y431" s="333"/>
      <c r="Z431" s="333"/>
      <c r="AA431" s="333"/>
      <c r="AB431" s="534"/>
    </row>
    <row r="432" spans="1:28" ht="13.5" hidden="1" customHeight="1">
      <c r="A432" s="532" t="s">
        <v>3007</v>
      </c>
      <c r="B432" s="46">
        <v>430</v>
      </c>
      <c r="C432" s="104" t="s">
        <v>8035</v>
      </c>
      <c r="D432" s="69" t="s">
        <v>9028</v>
      </c>
      <c r="E432" s="104" t="s">
        <v>72</v>
      </c>
      <c r="F432" s="56"/>
      <c r="G432" s="56" t="s">
        <v>9029</v>
      </c>
      <c r="H432" s="56" t="s">
        <v>8195</v>
      </c>
      <c r="I432" s="104" t="s">
        <v>8030</v>
      </c>
      <c r="J432" s="578">
        <v>42339</v>
      </c>
      <c r="K432" s="104">
        <v>2016</v>
      </c>
      <c r="L432" s="56" t="s">
        <v>9030</v>
      </c>
      <c r="M432" s="333"/>
      <c r="N432" s="333"/>
      <c r="O432" s="333"/>
      <c r="P432" s="333"/>
      <c r="Q432" s="333"/>
      <c r="R432" s="333"/>
      <c r="S432" s="333"/>
      <c r="T432" s="333"/>
      <c r="U432" s="333"/>
      <c r="V432" s="333"/>
      <c r="W432" s="333"/>
      <c r="X432" s="333"/>
      <c r="Y432" s="333"/>
      <c r="Z432" s="333"/>
      <c r="AA432" s="333"/>
      <c r="AB432" s="534"/>
    </row>
    <row r="433" spans="1:28" ht="13.5" hidden="1" customHeight="1">
      <c r="A433" s="532" t="s">
        <v>3007</v>
      </c>
      <c r="B433" s="46">
        <v>431</v>
      </c>
      <c r="C433" s="104" t="s">
        <v>8026</v>
      </c>
      <c r="D433" s="69" t="s">
        <v>9031</v>
      </c>
      <c r="E433" s="104" t="s">
        <v>72</v>
      </c>
      <c r="F433" s="104" t="s">
        <v>51</v>
      </c>
      <c r="G433" s="56" t="s">
        <v>9032</v>
      </c>
      <c r="H433" s="56" t="s">
        <v>8862</v>
      </c>
      <c r="I433" s="104" t="s">
        <v>8030</v>
      </c>
      <c r="J433" s="578">
        <v>42430</v>
      </c>
      <c r="K433" s="104">
        <v>2016</v>
      </c>
      <c r="L433" s="56" t="s">
        <v>9033</v>
      </c>
      <c r="M433" s="333"/>
      <c r="N433" s="333"/>
      <c r="O433" s="333"/>
      <c r="P433" s="333"/>
      <c r="Q433" s="333"/>
      <c r="R433" s="333"/>
      <c r="S433" s="333"/>
      <c r="T433" s="333"/>
      <c r="U433" s="333"/>
      <c r="V433" s="333"/>
      <c r="W433" s="333"/>
      <c r="X433" s="333"/>
      <c r="Y433" s="333"/>
      <c r="Z433" s="333"/>
      <c r="AA433" s="333"/>
      <c r="AB433" s="534"/>
    </row>
    <row r="434" spans="1:28" ht="13.5" hidden="1" customHeight="1">
      <c r="A434" s="532" t="s">
        <v>3007</v>
      </c>
      <c r="B434" s="174">
        <v>432</v>
      </c>
      <c r="C434" s="104" t="s">
        <v>8026</v>
      </c>
      <c r="D434" s="69" t="s">
        <v>9034</v>
      </c>
      <c r="E434" s="104" t="s">
        <v>51</v>
      </c>
      <c r="F434" s="56"/>
      <c r="G434" s="56" t="s">
        <v>9035</v>
      </c>
      <c r="H434" s="56" t="s">
        <v>8862</v>
      </c>
      <c r="I434" s="104" t="s">
        <v>8030</v>
      </c>
      <c r="J434" s="578">
        <v>42430</v>
      </c>
      <c r="K434" s="104">
        <v>2016</v>
      </c>
      <c r="L434" s="56" t="s">
        <v>9036</v>
      </c>
      <c r="M434" s="333"/>
      <c r="N434" s="333"/>
      <c r="O434" s="333"/>
      <c r="P434" s="333"/>
      <c r="Q434" s="333"/>
      <c r="R434" s="333"/>
      <c r="S434" s="333"/>
      <c r="T434" s="333"/>
      <c r="U434" s="333"/>
      <c r="V434" s="333"/>
      <c r="W434" s="333"/>
      <c r="X434" s="333"/>
      <c r="Y434" s="333"/>
      <c r="Z434" s="333"/>
      <c r="AA434" s="333"/>
      <c r="AB434" s="534"/>
    </row>
    <row r="435" spans="1:28" ht="13.5" hidden="1" customHeight="1">
      <c r="A435" s="532" t="s">
        <v>3007</v>
      </c>
      <c r="B435" s="174">
        <v>433</v>
      </c>
      <c r="C435" s="104" t="s">
        <v>8035</v>
      </c>
      <c r="D435" s="69" t="s">
        <v>9037</v>
      </c>
      <c r="E435" s="104" t="s">
        <v>72</v>
      </c>
      <c r="F435" s="56"/>
      <c r="G435" s="56" t="s">
        <v>9038</v>
      </c>
      <c r="H435" s="56" t="s">
        <v>8195</v>
      </c>
      <c r="I435" s="104" t="s">
        <v>8030</v>
      </c>
      <c r="J435" s="578">
        <v>42309</v>
      </c>
      <c r="K435" s="104">
        <v>2016</v>
      </c>
      <c r="L435" s="56" t="s">
        <v>9039</v>
      </c>
      <c r="M435" s="333"/>
      <c r="N435" s="333"/>
      <c r="O435" s="333"/>
      <c r="P435" s="333"/>
      <c r="Q435" s="333"/>
      <c r="R435" s="333"/>
      <c r="S435" s="333"/>
      <c r="T435" s="333"/>
      <c r="U435" s="333"/>
      <c r="V435" s="333"/>
      <c r="W435" s="333"/>
      <c r="X435" s="333"/>
      <c r="Y435" s="333"/>
      <c r="Z435" s="333"/>
      <c r="AA435" s="333"/>
      <c r="AB435" s="534"/>
    </row>
    <row r="436" spans="1:28" ht="13.5" hidden="1" customHeight="1">
      <c r="A436" s="532" t="s">
        <v>3007</v>
      </c>
      <c r="B436" s="46">
        <v>434</v>
      </c>
      <c r="C436" s="104" t="s">
        <v>8035</v>
      </c>
      <c r="D436" s="69" t="s">
        <v>9040</v>
      </c>
      <c r="E436" s="104" t="s">
        <v>72</v>
      </c>
      <c r="F436" s="56"/>
      <c r="G436" s="56" t="s">
        <v>9041</v>
      </c>
      <c r="H436" s="56" t="s">
        <v>8195</v>
      </c>
      <c r="I436" s="104" t="s">
        <v>8030</v>
      </c>
      <c r="J436" s="578">
        <v>42217</v>
      </c>
      <c r="K436" s="104">
        <v>2016</v>
      </c>
      <c r="L436" s="56" t="s">
        <v>9042</v>
      </c>
      <c r="M436" s="333"/>
      <c r="N436" s="333"/>
      <c r="O436" s="333"/>
      <c r="P436" s="333"/>
      <c r="Q436" s="333"/>
      <c r="R436" s="333"/>
      <c r="S436" s="333"/>
      <c r="T436" s="333"/>
      <c r="U436" s="333"/>
      <c r="V436" s="333"/>
      <c r="W436" s="333"/>
      <c r="X436" s="333"/>
      <c r="Y436" s="333"/>
      <c r="Z436" s="333"/>
      <c r="AA436" s="333"/>
      <c r="AB436" s="534"/>
    </row>
    <row r="437" spans="1:28" ht="13.5" hidden="1" customHeight="1">
      <c r="A437" s="532" t="s">
        <v>3007</v>
      </c>
      <c r="B437" s="46">
        <v>435</v>
      </c>
      <c r="C437" s="104" t="s">
        <v>8035</v>
      </c>
      <c r="D437" s="69" t="s">
        <v>9043</v>
      </c>
      <c r="E437" s="104" t="s">
        <v>72</v>
      </c>
      <c r="F437" s="56"/>
      <c r="G437" s="56" t="s">
        <v>9044</v>
      </c>
      <c r="H437" s="56" t="s">
        <v>8195</v>
      </c>
      <c r="I437" s="104" t="s">
        <v>8030</v>
      </c>
      <c r="J437" s="578">
        <v>42278</v>
      </c>
      <c r="K437" s="104">
        <v>2016</v>
      </c>
      <c r="L437" s="56" t="s">
        <v>9045</v>
      </c>
      <c r="M437" s="333"/>
      <c r="N437" s="333"/>
      <c r="O437" s="333"/>
      <c r="P437" s="333"/>
      <c r="Q437" s="333"/>
      <c r="R437" s="333"/>
      <c r="S437" s="333"/>
      <c r="T437" s="333"/>
      <c r="U437" s="333"/>
      <c r="V437" s="333"/>
      <c r="W437" s="333"/>
      <c r="X437" s="333"/>
      <c r="Y437" s="333"/>
      <c r="Z437" s="333"/>
      <c r="AA437" s="333"/>
      <c r="AB437" s="534"/>
    </row>
    <row r="438" spans="1:28" ht="13.5" hidden="1" customHeight="1">
      <c r="A438" s="532" t="s">
        <v>3007</v>
      </c>
      <c r="B438" s="46">
        <v>436</v>
      </c>
      <c r="C438" s="104" t="s">
        <v>8035</v>
      </c>
      <c r="D438" s="69" t="s">
        <v>9046</v>
      </c>
      <c r="E438" s="104" t="s">
        <v>72</v>
      </c>
      <c r="F438" s="56"/>
      <c r="G438" s="56" t="s">
        <v>9047</v>
      </c>
      <c r="H438" s="56" t="s">
        <v>8945</v>
      </c>
      <c r="I438" s="104" t="s">
        <v>8030</v>
      </c>
      <c r="J438" s="578">
        <v>42522</v>
      </c>
      <c r="K438" s="104">
        <v>2016</v>
      </c>
      <c r="L438" s="56" t="s">
        <v>9048</v>
      </c>
      <c r="M438" s="333"/>
      <c r="N438" s="333"/>
      <c r="O438" s="333"/>
      <c r="P438" s="333"/>
      <c r="Q438" s="333"/>
      <c r="R438" s="333"/>
      <c r="S438" s="333"/>
      <c r="T438" s="333"/>
      <c r="U438" s="333"/>
      <c r="V438" s="333"/>
      <c r="W438" s="333"/>
      <c r="X438" s="333"/>
      <c r="Y438" s="333"/>
      <c r="Z438" s="333"/>
      <c r="AA438" s="333"/>
      <c r="AB438" s="534"/>
    </row>
    <row r="439" spans="1:28" ht="13.5" hidden="1" customHeight="1">
      <c r="A439" s="532" t="s">
        <v>3007</v>
      </c>
      <c r="B439" s="174">
        <v>437</v>
      </c>
      <c r="C439" s="104" t="s">
        <v>8035</v>
      </c>
      <c r="D439" s="69" t="s">
        <v>9049</v>
      </c>
      <c r="E439" s="104" t="s">
        <v>72</v>
      </c>
      <c r="F439" s="56"/>
      <c r="G439" s="56" t="s">
        <v>9050</v>
      </c>
      <c r="H439" s="56" t="s">
        <v>8945</v>
      </c>
      <c r="I439" s="104" t="s">
        <v>8030</v>
      </c>
      <c r="J439" s="578">
        <v>42522</v>
      </c>
      <c r="K439" s="104">
        <v>2016</v>
      </c>
      <c r="L439" s="56" t="s">
        <v>9051</v>
      </c>
      <c r="M439" s="333"/>
      <c r="N439" s="333"/>
      <c r="O439" s="333"/>
      <c r="P439" s="333"/>
      <c r="Q439" s="333"/>
      <c r="R439" s="333"/>
      <c r="S439" s="333"/>
      <c r="T439" s="333"/>
      <c r="U439" s="333"/>
      <c r="V439" s="333"/>
      <c r="W439" s="333"/>
      <c r="X439" s="333"/>
      <c r="Y439" s="333"/>
      <c r="Z439" s="333"/>
      <c r="AA439" s="333"/>
      <c r="AB439" s="534"/>
    </row>
    <row r="440" spans="1:28" ht="13.5" hidden="1" customHeight="1">
      <c r="A440" s="532" t="s">
        <v>3007</v>
      </c>
      <c r="B440" s="46">
        <v>438</v>
      </c>
      <c r="C440" s="104" t="s">
        <v>8035</v>
      </c>
      <c r="D440" s="69" t="s">
        <v>9052</v>
      </c>
      <c r="E440" s="104" t="s">
        <v>72</v>
      </c>
      <c r="F440" s="56"/>
      <c r="G440" s="56" t="s">
        <v>9053</v>
      </c>
      <c r="H440" s="56" t="s">
        <v>8195</v>
      </c>
      <c r="I440" s="104" t="s">
        <v>8030</v>
      </c>
      <c r="J440" s="578">
        <v>42248</v>
      </c>
      <c r="K440" s="104">
        <v>2016</v>
      </c>
      <c r="L440" s="56" t="s">
        <v>9054</v>
      </c>
      <c r="M440" s="333"/>
      <c r="N440" s="333"/>
      <c r="O440" s="333"/>
      <c r="P440" s="333"/>
      <c r="Q440" s="333"/>
      <c r="R440" s="333"/>
      <c r="S440" s="333"/>
      <c r="T440" s="333"/>
      <c r="U440" s="333"/>
      <c r="V440" s="333"/>
      <c r="W440" s="333"/>
      <c r="X440" s="333"/>
      <c r="Y440" s="333"/>
      <c r="Z440" s="333"/>
      <c r="AA440" s="333"/>
      <c r="AB440" s="534"/>
    </row>
    <row r="441" spans="1:28" ht="13.5" hidden="1" customHeight="1">
      <c r="A441" s="532" t="s">
        <v>3007</v>
      </c>
      <c r="B441" s="46">
        <v>439</v>
      </c>
      <c r="C441" s="104" t="s">
        <v>8026</v>
      </c>
      <c r="D441" s="69" t="s">
        <v>9055</v>
      </c>
      <c r="E441" s="104" t="s">
        <v>51</v>
      </c>
      <c r="F441" s="56"/>
      <c r="G441" s="56" t="s">
        <v>9056</v>
      </c>
      <c r="H441" s="56" t="s">
        <v>8949</v>
      </c>
      <c r="I441" s="104" t="s">
        <v>8030</v>
      </c>
      <c r="J441" s="578">
        <v>42036</v>
      </c>
      <c r="K441" s="104">
        <v>2016</v>
      </c>
      <c r="L441" s="56" t="s">
        <v>9057</v>
      </c>
      <c r="M441" s="333"/>
      <c r="N441" s="333"/>
      <c r="O441" s="333"/>
      <c r="P441" s="333"/>
      <c r="Q441" s="333"/>
      <c r="R441" s="333"/>
      <c r="S441" s="333"/>
      <c r="T441" s="333"/>
      <c r="U441" s="333"/>
      <c r="V441" s="333"/>
      <c r="W441" s="333"/>
      <c r="X441" s="333"/>
      <c r="Y441" s="333"/>
      <c r="Z441" s="333"/>
      <c r="AA441" s="333"/>
      <c r="AB441" s="534"/>
    </row>
    <row r="442" spans="1:28" ht="13.5" hidden="1" customHeight="1">
      <c r="A442" s="532" t="s">
        <v>3007</v>
      </c>
      <c r="B442" s="46">
        <v>440</v>
      </c>
      <c r="C442" s="104" t="s">
        <v>8035</v>
      </c>
      <c r="D442" s="69" t="s">
        <v>9058</v>
      </c>
      <c r="E442" s="104" t="s">
        <v>51</v>
      </c>
      <c r="F442" s="56"/>
      <c r="G442" s="56" t="s">
        <v>9059</v>
      </c>
      <c r="H442" s="56" t="s">
        <v>8195</v>
      </c>
      <c r="I442" s="104" t="s">
        <v>8030</v>
      </c>
      <c r="J442" s="578">
        <v>42401</v>
      </c>
      <c r="K442" s="104">
        <v>2016</v>
      </c>
      <c r="L442" s="56" t="s">
        <v>9060</v>
      </c>
      <c r="M442" s="333"/>
      <c r="N442" s="333"/>
      <c r="O442" s="333"/>
      <c r="P442" s="333"/>
      <c r="Q442" s="333"/>
      <c r="R442" s="333"/>
      <c r="S442" s="333"/>
      <c r="T442" s="333"/>
      <c r="U442" s="333"/>
      <c r="V442" s="333"/>
      <c r="W442" s="333"/>
      <c r="X442" s="333"/>
      <c r="Y442" s="333"/>
      <c r="Z442" s="333"/>
      <c r="AA442" s="333"/>
      <c r="AB442" s="534"/>
    </row>
    <row r="443" spans="1:28" ht="13.5" customHeight="1">
      <c r="A443" s="532" t="s">
        <v>3007</v>
      </c>
      <c r="B443" s="174">
        <v>441</v>
      </c>
      <c r="C443" s="104" t="s">
        <v>8031</v>
      </c>
      <c r="D443" s="69" t="s">
        <v>9061</v>
      </c>
      <c r="E443" s="104" t="s">
        <v>72</v>
      </c>
      <c r="F443" s="56"/>
      <c r="G443" s="56" t="s">
        <v>9017</v>
      </c>
      <c r="H443" s="376" t="s">
        <v>8938</v>
      </c>
      <c r="I443" s="104" t="s">
        <v>8030</v>
      </c>
      <c r="J443" s="578">
        <v>41944</v>
      </c>
      <c r="K443" s="104">
        <v>2016</v>
      </c>
      <c r="L443" s="56" t="s">
        <v>9018</v>
      </c>
      <c r="M443" s="333"/>
      <c r="N443" s="333"/>
      <c r="O443" s="333"/>
      <c r="P443" s="333"/>
      <c r="Q443" s="333"/>
      <c r="R443" s="333"/>
      <c r="S443" s="333"/>
      <c r="T443" s="333"/>
      <c r="U443" s="333"/>
      <c r="V443" s="333"/>
      <c r="W443" s="333"/>
      <c r="X443" s="333"/>
      <c r="Y443" s="333"/>
      <c r="Z443" s="333"/>
      <c r="AA443" s="333"/>
      <c r="AB443" s="534"/>
    </row>
    <row r="444" spans="1:28" ht="13.5" hidden="1" customHeight="1">
      <c r="A444" s="532" t="s">
        <v>3007</v>
      </c>
      <c r="B444" s="174">
        <v>442</v>
      </c>
      <c r="C444" s="104" t="s">
        <v>8035</v>
      </c>
      <c r="D444" s="69" t="s">
        <v>9062</v>
      </c>
      <c r="E444" s="104" t="s">
        <v>72</v>
      </c>
      <c r="F444" s="56"/>
      <c r="G444" s="56" t="s">
        <v>9063</v>
      </c>
      <c r="H444" s="56" t="s">
        <v>8945</v>
      </c>
      <c r="I444" s="104" t="s">
        <v>8030</v>
      </c>
      <c r="J444" s="578">
        <v>42370</v>
      </c>
      <c r="K444" s="104">
        <v>2016</v>
      </c>
      <c r="L444" s="56" t="s">
        <v>9064</v>
      </c>
      <c r="M444" s="333"/>
      <c r="N444" s="333"/>
      <c r="O444" s="333"/>
      <c r="P444" s="333"/>
      <c r="Q444" s="333"/>
      <c r="R444" s="333"/>
      <c r="S444" s="333"/>
      <c r="T444" s="333"/>
      <c r="U444" s="333"/>
      <c r="V444" s="333"/>
      <c r="W444" s="333"/>
      <c r="X444" s="333"/>
      <c r="Y444" s="333"/>
      <c r="Z444" s="333"/>
      <c r="AA444" s="333"/>
      <c r="AB444" s="534"/>
    </row>
    <row r="445" spans="1:28" ht="13.5" hidden="1" customHeight="1">
      <c r="A445" s="532" t="s">
        <v>3007</v>
      </c>
      <c r="B445" s="46">
        <v>443</v>
      </c>
      <c r="C445" s="104" t="s">
        <v>8026</v>
      </c>
      <c r="D445" s="69" t="s">
        <v>9065</v>
      </c>
      <c r="E445" s="104" t="s">
        <v>51</v>
      </c>
      <c r="F445" s="56"/>
      <c r="G445" s="56" t="s">
        <v>9066</v>
      </c>
      <c r="H445" s="56" t="s">
        <v>8949</v>
      </c>
      <c r="I445" s="104" t="s">
        <v>8030</v>
      </c>
      <c r="J445" s="578">
        <v>42370</v>
      </c>
      <c r="K445" s="104">
        <v>2016</v>
      </c>
      <c r="L445" s="56" t="s">
        <v>9067</v>
      </c>
      <c r="M445" s="333"/>
      <c r="N445" s="333"/>
      <c r="O445" s="333"/>
      <c r="P445" s="333"/>
      <c r="Q445" s="333"/>
      <c r="R445" s="333"/>
      <c r="S445" s="333"/>
      <c r="T445" s="333"/>
      <c r="U445" s="333"/>
      <c r="V445" s="333"/>
      <c r="W445" s="333"/>
      <c r="X445" s="333"/>
      <c r="Y445" s="333"/>
      <c r="Z445" s="333"/>
      <c r="AA445" s="333"/>
      <c r="AB445" s="534"/>
    </row>
    <row r="446" spans="1:28" ht="13.5" hidden="1" customHeight="1">
      <c r="A446" s="532" t="s">
        <v>3007</v>
      </c>
      <c r="B446" s="46">
        <v>444</v>
      </c>
      <c r="C446" s="104" t="s">
        <v>8035</v>
      </c>
      <c r="D446" s="69" t="s">
        <v>9068</v>
      </c>
      <c r="E446" s="104" t="s">
        <v>72</v>
      </c>
      <c r="F446" s="56"/>
      <c r="G446" s="56" t="s">
        <v>9069</v>
      </c>
      <c r="H446" s="56" t="s">
        <v>8195</v>
      </c>
      <c r="I446" s="104" t="s">
        <v>8030</v>
      </c>
      <c r="J446" s="578">
        <v>42125</v>
      </c>
      <c r="K446" s="104">
        <v>2016</v>
      </c>
      <c r="L446" s="56" t="s">
        <v>9070</v>
      </c>
      <c r="M446" s="333"/>
      <c r="N446" s="333"/>
      <c r="O446" s="333"/>
      <c r="P446" s="333"/>
      <c r="Q446" s="333"/>
      <c r="R446" s="333"/>
      <c r="S446" s="333"/>
      <c r="T446" s="333"/>
      <c r="U446" s="333"/>
      <c r="V446" s="333"/>
      <c r="W446" s="333"/>
      <c r="X446" s="333"/>
      <c r="Y446" s="333"/>
      <c r="Z446" s="333"/>
      <c r="AA446" s="333"/>
      <c r="AB446" s="534"/>
    </row>
    <row r="447" spans="1:28" ht="13.5" hidden="1" customHeight="1">
      <c r="A447" s="532" t="s">
        <v>3007</v>
      </c>
      <c r="B447" s="46">
        <v>445</v>
      </c>
      <c r="C447" s="104" t="s">
        <v>8035</v>
      </c>
      <c r="D447" s="69" t="s">
        <v>9071</v>
      </c>
      <c r="E447" s="104" t="s">
        <v>35</v>
      </c>
      <c r="F447" s="56"/>
      <c r="G447" s="56" t="s">
        <v>9072</v>
      </c>
      <c r="H447" s="56" t="s">
        <v>8195</v>
      </c>
      <c r="I447" s="104" t="s">
        <v>8030</v>
      </c>
      <c r="J447" s="578">
        <v>41699</v>
      </c>
      <c r="K447" s="104">
        <v>2015</v>
      </c>
      <c r="L447" s="56" t="s">
        <v>9073</v>
      </c>
      <c r="M447" s="333"/>
      <c r="N447" s="333"/>
      <c r="O447" s="333"/>
      <c r="P447" s="333"/>
      <c r="Q447" s="333"/>
      <c r="R447" s="333"/>
      <c r="S447" s="333"/>
      <c r="T447" s="333"/>
      <c r="U447" s="333"/>
      <c r="V447" s="333"/>
      <c r="W447" s="333"/>
      <c r="X447" s="333"/>
      <c r="Y447" s="333"/>
      <c r="Z447" s="333"/>
      <c r="AA447" s="333"/>
      <c r="AB447" s="534"/>
    </row>
    <row r="448" spans="1:28" ht="13.5" hidden="1" customHeight="1">
      <c r="A448" s="532" t="s">
        <v>3007</v>
      </c>
      <c r="B448" s="174">
        <v>446</v>
      </c>
      <c r="C448" s="104" t="s">
        <v>8035</v>
      </c>
      <c r="D448" s="69" t="s">
        <v>9074</v>
      </c>
      <c r="E448" s="104" t="s">
        <v>51</v>
      </c>
      <c r="F448" s="56"/>
      <c r="G448" s="56" t="s">
        <v>9075</v>
      </c>
      <c r="H448" s="56" t="s">
        <v>8195</v>
      </c>
      <c r="I448" s="104" t="s">
        <v>8030</v>
      </c>
      <c r="J448" s="578">
        <v>41760</v>
      </c>
      <c r="K448" s="104">
        <v>2015</v>
      </c>
      <c r="L448" s="56" t="s">
        <v>9076</v>
      </c>
      <c r="M448" s="333"/>
      <c r="N448" s="333"/>
      <c r="O448" s="333"/>
      <c r="P448" s="333"/>
      <c r="Q448" s="333"/>
      <c r="R448" s="333"/>
      <c r="S448" s="333"/>
      <c r="T448" s="333"/>
      <c r="U448" s="333"/>
      <c r="V448" s="333"/>
      <c r="W448" s="333"/>
      <c r="X448" s="333"/>
      <c r="Y448" s="333"/>
      <c r="Z448" s="333"/>
      <c r="AA448" s="333"/>
      <c r="AB448" s="534"/>
    </row>
    <row r="449" spans="1:28" ht="13.5" hidden="1" customHeight="1">
      <c r="A449" s="532" t="s">
        <v>3007</v>
      </c>
      <c r="B449" s="46">
        <v>447</v>
      </c>
      <c r="C449" s="104" t="s">
        <v>8026</v>
      </c>
      <c r="D449" s="69" t="s">
        <v>9077</v>
      </c>
      <c r="E449" s="104" t="s">
        <v>72</v>
      </c>
      <c r="F449" s="56"/>
      <c r="G449" s="56" t="s">
        <v>9078</v>
      </c>
      <c r="H449" s="56" t="s">
        <v>9079</v>
      </c>
      <c r="I449" s="104" t="s">
        <v>8030</v>
      </c>
      <c r="J449" s="578">
        <v>42036</v>
      </c>
      <c r="K449" s="104">
        <v>2015</v>
      </c>
      <c r="L449" s="56" t="s">
        <v>9080</v>
      </c>
      <c r="M449" s="333"/>
      <c r="N449" s="333"/>
      <c r="O449" s="333"/>
      <c r="P449" s="333"/>
      <c r="Q449" s="333"/>
      <c r="R449" s="333"/>
      <c r="S449" s="333"/>
      <c r="T449" s="333"/>
      <c r="U449" s="333"/>
      <c r="V449" s="333"/>
      <c r="W449" s="333"/>
      <c r="X449" s="333"/>
      <c r="Y449" s="333"/>
      <c r="Z449" s="333"/>
      <c r="AA449" s="333"/>
      <c r="AB449" s="534"/>
    </row>
    <row r="450" spans="1:28" ht="13.5" hidden="1" customHeight="1">
      <c r="A450" s="532" t="s">
        <v>3007</v>
      </c>
      <c r="B450" s="46">
        <v>448</v>
      </c>
      <c r="C450" s="104" t="s">
        <v>8026</v>
      </c>
      <c r="D450" s="69" t="s">
        <v>9081</v>
      </c>
      <c r="E450" s="104" t="s">
        <v>72</v>
      </c>
      <c r="F450" s="56"/>
      <c r="G450" s="56" t="s">
        <v>9082</v>
      </c>
      <c r="H450" s="56" t="s">
        <v>8862</v>
      </c>
      <c r="I450" s="104" t="s">
        <v>8030</v>
      </c>
      <c r="J450" s="578">
        <v>42064</v>
      </c>
      <c r="K450" s="104">
        <v>2015</v>
      </c>
      <c r="L450" s="56" t="s">
        <v>9083</v>
      </c>
      <c r="M450" s="333"/>
      <c r="N450" s="333"/>
      <c r="O450" s="333"/>
      <c r="P450" s="333"/>
      <c r="Q450" s="333"/>
      <c r="R450" s="333"/>
      <c r="S450" s="333"/>
      <c r="T450" s="333"/>
      <c r="U450" s="333"/>
      <c r="V450" s="333"/>
      <c r="W450" s="333"/>
      <c r="X450" s="333"/>
      <c r="Y450" s="333"/>
      <c r="Z450" s="333"/>
      <c r="AA450" s="333"/>
      <c r="AB450" s="534"/>
    </row>
    <row r="451" spans="1:28" ht="13.5" hidden="1" customHeight="1">
      <c r="A451" s="532" t="s">
        <v>3007</v>
      </c>
      <c r="B451" s="46">
        <v>449</v>
      </c>
      <c r="C451" s="104" t="s">
        <v>8035</v>
      </c>
      <c r="D451" s="69" t="s">
        <v>9084</v>
      </c>
      <c r="E451" s="104" t="s">
        <v>72</v>
      </c>
      <c r="F451" s="56"/>
      <c r="G451" s="56" t="s">
        <v>9085</v>
      </c>
      <c r="H451" s="56" t="s">
        <v>8938</v>
      </c>
      <c r="I451" s="104" t="s">
        <v>8030</v>
      </c>
      <c r="J451" s="578">
        <v>42186</v>
      </c>
      <c r="K451" s="104">
        <v>2015</v>
      </c>
      <c r="L451" s="56" t="s">
        <v>9086</v>
      </c>
      <c r="M451" s="333"/>
      <c r="N451" s="333"/>
      <c r="O451" s="333"/>
      <c r="P451" s="333"/>
      <c r="Q451" s="333"/>
      <c r="R451" s="333"/>
      <c r="S451" s="333"/>
      <c r="T451" s="333"/>
      <c r="U451" s="333"/>
      <c r="V451" s="333"/>
      <c r="W451" s="333"/>
      <c r="X451" s="333"/>
      <c r="Y451" s="333"/>
      <c r="Z451" s="333"/>
      <c r="AA451" s="333"/>
      <c r="AB451" s="534"/>
    </row>
    <row r="452" spans="1:28" ht="13.5" hidden="1" customHeight="1">
      <c r="A452" s="532" t="s">
        <v>3007</v>
      </c>
      <c r="B452" s="174">
        <v>450</v>
      </c>
      <c r="C452" s="104" t="s">
        <v>8035</v>
      </c>
      <c r="D452" s="69" t="s">
        <v>9087</v>
      </c>
      <c r="E452" s="104" t="s">
        <v>72</v>
      </c>
      <c r="F452" s="56"/>
      <c r="G452" s="56" t="s">
        <v>9088</v>
      </c>
      <c r="H452" s="56" t="s">
        <v>8945</v>
      </c>
      <c r="I452" s="104" t="s">
        <v>8030</v>
      </c>
      <c r="J452" s="578">
        <v>42217</v>
      </c>
      <c r="K452" s="104">
        <v>2015</v>
      </c>
      <c r="L452" s="56" t="s">
        <v>9089</v>
      </c>
      <c r="M452" s="333"/>
      <c r="N452" s="333"/>
      <c r="O452" s="333"/>
      <c r="P452" s="333"/>
      <c r="Q452" s="333"/>
      <c r="R452" s="333"/>
      <c r="S452" s="333"/>
      <c r="T452" s="333"/>
      <c r="U452" s="333"/>
      <c r="V452" s="333"/>
      <c r="W452" s="333"/>
      <c r="X452" s="333"/>
      <c r="Y452" s="333"/>
      <c r="Z452" s="333"/>
      <c r="AA452" s="333"/>
      <c r="AB452" s="534"/>
    </row>
    <row r="453" spans="1:28" ht="13.5" hidden="1" customHeight="1">
      <c r="A453" s="532" t="s">
        <v>3007</v>
      </c>
      <c r="B453" s="174">
        <v>451</v>
      </c>
      <c r="C453" s="104" t="s">
        <v>8035</v>
      </c>
      <c r="D453" s="69" t="s">
        <v>9090</v>
      </c>
      <c r="E453" s="104" t="s">
        <v>72</v>
      </c>
      <c r="F453" s="56"/>
      <c r="G453" s="56" t="s">
        <v>9091</v>
      </c>
      <c r="H453" s="56" t="s">
        <v>8945</v>
      </c>
      <c r="I453" s="104" t="s">
        <v>8030</v>
      </c>
      <c r="J453" s="578">
        <v>42217</v>
      </c>
      <c r="K453" s="104">
        <v>2015</v>
      </c>
      <c r="L453" s="56" t="s">
        <v>9092</v>
      </c>
      <c r="M453" s="333"/>
      <c r="N453" s="333"/>
      <c r="O453" s="333"/>
      <c r="P453" s="333"/>
      <c r="Q453" s="333"/>
      <c r="R453" s="333"/>
      <c r="S453" s="333"/>
      <c r="T453" s="333"/>
      <c r="U453" s="333"/>
      <c r="V453" s="333"/>
      <c r="W453" s="333"/>
      <c r="X453" s="333"/>
      <c r="Y453" s="333"/>
      <c r="Z453" s="333"/>
      <c r="AA453" s="333"/>
      <c r="AB453" s="534"/>
    </row>
    <row r="454" spans="1:28" ht="13.5" hidden="1" customHeight="1">
      <c r="A454" s="532" t="s">
        <v>3007</v>
      </c>
      <c r="B454" s="46">
        <v>452</v>
      </c>
      <c r="C454" s="104" t="s">
        <v>8035</v>
      </c>
      <c r="D454" s="69" t="s">
        <v>9093</v>
      </c>
      <c r="E454" s="104" t="s">
        <v>72</v>
      </c>
      <c r="F454" s="56"/>
      <c r="G454" s="56" t="s">
        <v>9094</v>
      </c>
      <c r="H454" s="56" t="s">
        <v>8520</v>
      </c>
      <c r="I454" s="104" t="s">
        <v>8030</v>
      </c>
      <c r="J454" s="578">
        <v>42217</v>
      </c>
      <c r="K454" s="104">
        <v>2015</v>
      </c>
      <c r="L454" s="56" t="s">
        <v>9095</v>
      </c>
      <c r="M454" s="333"/>
      <c r="N454" s="333"/>
      <c r="O454" s="333"/>
      <c r="P454" s="333"/>
      <c r="Q454" s="333"/>
      <c r="R454" s="333"/>
      <c r="S454" s="333"/>
      <c r="T454" s="333"/>
      <c r="U454" s="333"/>
      <c r="V454" s="333"/>
      <c r="W454" s="333"/>
      <c r="X454" s="333"/>
      <c r="Y454" s="333"/>
      <c r="Z454" s="333"/>
      <c r="AA454" s="333"/>
      <c r="AB454" s="534"/>
    </row>
    <row r="455" spans="1:28" ht="13.5" hidden="1" customHeight="1">
      <c r="A455" s="532" t="s">
        <v>3007</v>
      </c>
      <c r="B455" s="46">
        <v>453</v>
      </c>
      <c r="C455" s="104" t="s">
        <v>8035</v>
      </c>
      <c r="D455" s="69" t="s">
        <v>9096</v>
      </c>
      <c r="E455" s="104" t="s">
        <v>72</v>
      </c>
      <c r="F455" s="56"/>
      <c r="G455" s="56" t="s">
        <v>9097</v>
      </c>
      <c r="H455" s="56" t="s">
        <v>8945</v>
      </c>
      <c r="I455" s="104" t="s">
        <v>8030</v>
      </c>
      <c r="J455" s="578">
        <v>42217</v>
      </c>
      <c r="K455" s="104">
        <v>2015</v>
      </c>
      <c r="L455" s="56" t="s">
        <v>9098</v>
      </c>
      <c r="M455" s="333"/>
      <c r="N455" s="333"/>
      <c r="O455" s="333"/>
      <c r="P455" s="333"/>
      <c r="Q455" s="333"/>
      <c r="R455" s="333"/>
      <c r="S455" s="333"/>
      <c r="T455" s="333"/>
      <c r="U455" s="333"/>
      <c r="V455" s="333"/>
      <c r="W455" s="333"/>
      <c r="X455" s="333"/>
      <c r="Y455" s="333"/>
      <c r="Z455" s="333"/>
      <c r="AA455" s="333"/>
      <c r="AB455" s="534"/>
    </row>
    <row r="456" spans="1:28" ht="13.5" hidden="1" customHeight="1">
      <c r="A456" s="532" t="s">
        <v>3007</v>
      </c>
      <c r="B456" s="46">
        <v>454</v>
      </c>
      <c r="C456" s="104" t="s">
        <v>8035</v>
      </c>
      <c r="D456" s="69" t="s">
        <v>9099</v>
      </c>
      <c r="E456" s="104" t="s">
        <v>72</v>
      </c>
      <c r="F456" s="56"/>
      <c r="G456" s="56" t="s">
        <v>9100</v>
      </c>
      <c r="H456" s="56" t="s">
        <v>9101</v>
      </c>
      <c r="I456" s="104" t="s">
        <v>8030</v>
      </c>
      <c r="J456" s="578">
        <v>42217</v>
      </c>
      <c r="K456" s="104">
        <v>2015</v>
      </c>
      <c r="L456" s="56" t="s">
        <v>9102</v>
      </c>
      <c r="M456" s="333"/>
      <c r="N456" s="333"/>
      <c r="O456" s="333"/>
      <c r="P456" s="333"/>
      <c r="Q456" s="333"/>
      <c r="R456" s="333"/>
      <c r="S456" s="333"/>
      <c r="T456" s="333"/>
      <c r="U456" s="333"/>
      <c r="V456" s="333"/>
      <c r="W456" s="333"/>
      <c r="X456" s="333"/>
      <c r="Y456" s="333"/>
      <c r="Z456" s="333"/>
      <c r="AA456" s="333"/>
      <c r="AB456" s="534"/>
    </row>
    <row r="457" spans="1:28" ht="13.5" hidden="1" customHeight="1">
      <c r="A457" s="532" t="s">
        <v>3007</v>
      </c>
      <c r="B457" s="174">
        <v>455</v>
      </c>
      <c r="C457" s="104" t="s">
        <v>8035</v>
      </c>
      <c r="D457" s="69" t="s">
        <v>9103</v>
      </c>
      <c r="E457" s="104" t="s">
        <v>72</v>
      </c>
      <c r="F457" s="56"/>
      <c r="G457" s="56" t="s">
        <v>9104</v>
      </c>
      <c r="H457" s="56" t="s">
        <v>8945</v>
      </c>
      <c r="I457" s="104" t="s">
        <v>8030</v>
      </c>
      <c r="J457" s="578">
        <v>42186</v>
      </c>
      <c r="K457" s="104">
        <v>2015</v>
      </c>
      <c r="L457" s="56" t="s">
        <v>9105</v>
      </c>
      <c r="M457" s="333"/>
      <c r="N457" s="333"/>
      <c r="O457" s="333"/>
      <c r="P457" s="333"/>
      <c r="Q457" s="333"/>
      <c r="R457" s="333"/>
      <c r="S457" s="333"/>
      <c r="T457" s="333"/>
      <c r="U457" s="333"/>
      <c r="V457" s="333"/>
      <c r="W457" s="333"/>
      <c r="X457" s="333"/>
      <c r="Y457" s="333"/>
      <c r="Z457" s="333"/>
      <c r="AA457" s="333"/>
      <c r="AB457" s="534"/>
    </row>
    <row r="458" spans="1:28" ht="13.5" hidden="1" customHeight="1">
      <c r="A458" s="532" t="s">
        <v>3007</v>
      </c>
      <c r="B458" s="46">
        <v>456</v>
      </c>
      <c r="C458" s="104" t="s">
        <v>8026</v>
      </c>
      <c r="D458" s="69" t="s">
        <v>9106</v>
      </c>
      <c r="E458" s="104" t="s">
        <v>72</v>
      </c>
      <c r="F458" s="56"/>
      <c r="G458" s="56" t="s">
        <v>9107</v>
      </c>
      <c r="H458" s="56" t="s">
        <v>9079</v>
      </c>
      <c r="I458" s="104" t="s">
        <v>8030</v>
      </c>
      <c r="J458" s="578">
        <v>41883</v>
      </c>
      <c r="K458" s="104">
        <v>2015</v>
      </c>
      <c r="L458" s="56" t="s">
        <v>9108</v>
      </c>
      <c r="M458" s="333"/>
      <c r="N458" s="333"/>
      <c r="O458" s="333"/>
      <c r="P458" s="333"/>
      <c r="Q458" s="333"/>
      <c r="R458" s="333"/>
      <c r="S458" s="333"/>
      <c r="T458" s="333"/>
      <c r="U458" s="333"/>
      <c r="V458" s="333"/>
      <c r="W458" s="333"/>
      <c r="X458" s="333"/>
      <c r="Y458" s="333"/>
      <c r="Z458" s="333"/>
      <c r="AA458" s="333"/>
      <c r="AB458" s="534"/>
    </row>
    <row r="459" spans="1:28" ht="13.5" hidden="1" customHeight="1">
      <c r="A459" s="532" t="s">
        <v>3007</v>
      </c>
      <c r="B459" s="46">
        <v>457</v>
      </c>
      <c r="C459" s="104" t="s">
        <v>8035</v>
      </c>
      <c r="D459" s="69" t="s">
        <v>9109</v>
      </c>
      <c r="E459" s="104" t="s">
        <v>72</v>
      </c>
      <c r="F459" s="56"/>
      <c r="G459" s="56" t="s">
        <v>9110</v>
      </c>
      <c r="H459" s="56" t="s">
        <v>8195</v>
      </c>
      <c r="I459" s="104" t="s">
        <v>8030</v>
      </c>
      <c r="J459" s="578">
        <v>41306</v>
      </c>
      <c r="K459" s="104">
        <v>2015</v>
      </c>
      <c r="L459" s="56" t="s">
        <v>9111</v>
      </c>
      <c r="M459" s="333"/>
      <c r="N459" s="333"/>
      <c r="O459" s="333"/>
      <c r="P459" s="333"/>
      <c r="Q459" s="333"/>
      <c r="R459" s="333"/>
      <c r="S459" s="333"/>
      <c r="T459" s="333"/>
      <c r="U459" s="333"/>
      <c r="V459" s="333"/>
      <c r="W459" s="333"/>
      <c r="X459" s="333"/>
      <c r="Y459" s="333"/>
      <c r="Z459" s="333"/>
      <c r="AA459" s="333"/>
      <c r="AB459" s="534"/>
    </row>
    <row r="460" spans="1:28" ht="13.5" hidden="1" customHeight="1">
      <c r="A460" s="532" t="s">
        <v>3007</v>
      </c>
      <c r="B460" s="46">
        <v>458</v>
      </c>
      <c r="C460" s="104" t="s">
        <v>8026</v>
      </c>
      <c r="D460" s="69" t="s">
        <v>9112</v>
      </c>
      <c r="E460" s="104" t="s">
        <v>72</v>
      </c>
      <c r="F460" s="56"/>
      <c r="G460" s="56" t="s">
        <v>9113</v>
      </c>
      <c r="H460" s="56" t="s">
        <v>9079</v>
      </c>
      <c r="I460" s="104" t="s">
        <v>8030</v>
      </c>
      <c r="J460" s="578">
        <v>41671</v>
      </c>
      <c r="K460" s="104">
        <v>2015</v>
      </c>
      <c r="L460" s="56" t="s">
        <v>9114</v>
      </c>
      <c r="M460" s="333"/>
      <c r="N460" s="333"/>
      <c r="O460" s="333"/>
      <c r="P460" s="333"/>
      <c r="Q460" s="333"/>
      <c r="R460" s="333"/>
      <c r="S460" s="333"/>
      <c r="T460" s="333"/>
      <c r="U460" s="333"/>
      <c r="V460" s="333"/>
      <c r="W460" s="333"/>
      <c r="X460" s="333"/>
      <c r="Y460" s="333"/>
      <c r="Z460" s="333"/>
      <c r="AA460" s="333"/>
      <c r="AB460" s="534"/>
    </row>
    <row r="461" spans="1:28" ht="13.5" hidden="1" customHeight="1">
      <c r="A461" s="532" t="s">
        <v>3007</v>
      </c>
      <c r="B461" s="174">
        <v>460</v>
      </c>
      <c r="C461" s="104" t="s">
        <v>8026</v>
      </c>
      <c r="D461" s="69" t="s">
        <v>9115</v>
      </c>
      <c r="E461" s="104" t="s">
        <v>51</v>
      </c>
      <c r="F461" s="56"/>
      <c r="G461" s="56" t="s">
        <v>9116</v>
      </c>
      <c r="H461" s="56" t="s">
        <v>8862</v>
      </c>
      <c r="I461" s="104" t="s">
        <v>8030</v>
      </c>
      <c r="J461" s="578">
        <v>41671</v>
      </c>
      <c r="K461" s="104">
        <v>2014</v>
      </c>
      <c r="L461" s="56" t="s">
        <v>9117</v>
      </c>
      <c r="M461" s="333"/>
      <c r="N461" s="333"/>
      <c r="O461" s="333"/>
      <c r="P461" s="333"/>
      <c r="Q461" s="333"/>
      <c r="R461" s="333"/>
      <c r="S461" s="333"/>
      <c r="T461" s="333"/>
      <c r="U461" s="333"/>
      <c r="V461" s="333"/>
      <c r="W461" s="333"/>
      <c r="X461" s="333"/>
      <c r="Y461" s="333"/>
      <c r="Z461" s="333"/>
      <c r="AA461" s="333"/>
      <c r="AB461" s="534"/>
    </row>
    <row r="462" spans="1:28" ht="13.5" hidden="1" customHeight="1">
      <c r="A462" s="532" t="s">
        <v>3007</v>
      </c>
      <c r="B462" s="46">
        <v>461</v>
      </c>
      <c r="C462" s="104" t="s">
        <v>8026</v>
      </c>
      <c r="D462" s="69" t="s">
        <v>9118</v>
      </c>
      <c r="E462" s="104" t="s">
        <v>72</v>
      </c>
      <c r="F462" s="56"/>
      <c r="G462" s="56" t="s">
        <v>9119</v>
      </c>
      <c r="H462" s="56" t="s">
        <v>9079</v>
      </c>
      <c r="I462" s="104" t="s">
        <v>8030</v>
      </c>
      <c r="J462" s="578">
        <v>41699</v>
      </c>
      <c r="K462" s="104">
        <v>2014</v>
      </c>
      <c r="L462" s="56" t="s">
        <v>9120</v>
      </c>
      <c r="M462" s="333"/>
      <c r="N462" s="333"/>
      <c r="O462" s="333"/>
      <c r="P462" s="333"/>
      <c r="Q462" s="333"/>
      <c r="R462" s="333"/>
      <c r="S462" s="333"/>
      <c r="T462" s="333"/>
      <c r="U462" s="333"/>
      <c r="V462" s="333"/>
      <c r="W462" s="333"/>
      <c r="X462" s="333"/>
      <c r="Y462" s="333"/>
      <c r="Z462" s="333"/>
      <c r="AA462" s="333"/>
      <c r="AB462" s="534"/>
    </row>
    <row r="463" spans="1:28" ht="13.5" customHeight="1">
      <c r="A463" s="532" t="s">
        <v>3007</v>
      </c>
      <c r="B463" s="46">
        <v>462</v>
      </c>
      <c r="C463" s="104" t="s">
        <v>8031</v>
      </c>
      <c r="D463" s="69" t="s">
        <v>9121</v>
      </c>
      <c r="E463" s="104" t="s">
        <v>51</v>
      </c>
      <c r="F463" s="56"/>
      <c r="G463" s="56" t="s">
        <v>9122</v>
      </c>
      <c r="H463" s="56" t="s">
        <v>9123</v>
      </c>
      <c r="I463" s="104" t="s">
        <v>8030</v>
      </c>
      <c r="J463" s="578">
        <v>41395</v>
      </c>
      <c r="K463" s="104">
        <v>2014</v>
      </c>
      <c r="L463" s="56" t="s">
        <v>9124</v>
      </c>
      <c r="M463" s="333"/>
      <c r="N463" s="333"/>
      <c r="O463" s="333"/>
      <c r="P463" s="333"/>
      <c r="Q463" s="333"/>
      <c r="R463" s="333"/>
      <c r="S463" s="333"/>
      <c r="T463" s="333"/>
      <c r="U463" s="333"/>
      <c r="V463" s="333"/>
      <c r="W463" s="333"/>
      <c r="X463" s="333"/>
      <c r="Y463" s="333"/>
      <c r="Z463" s="333"/>
      <c r="AA463" s="333"/>
      <c r="AB463" s="534"/>
    </row>
    <row r="464" spans="1:28" ht="13.5" hidden="1" customHeight="1">
      <c r="A464" s="532" t="s">
        <v>3007</v>
      </c>
      <c r="B464" s="46">
        <v>463</v>
      </c>
      <c r="C464" s="104" t="s">
        <v>8035</v>
      </c>
      <c r="D464" s="69" t="s">
        <v>9125</v>
      </c>
      <c r="E464" s="104" t="s">
        <v>51</v>
      </c>
      <c r="F464" s="56"/>
      <c r="G464" s="56" t="s">
        <v>9126</v>
      </c>
      <c r="H464" s="56" t="s">
        <v>8938</v>
      </c>
      <c r="I464" s="104" t="s">
        <v>8030</v>
      </c>
      <c r="J464" s="578">
        <v>41395</v>
      </c>
      <c r="K464" s="104">
        <v>2014</v>
      </c>
      <c r="L464" s="56" t="s">
        <v>9127</v>
      </c>
      <c r="M464" s="333"/>
      <c r="N464" s="333"/>
      <c r="O464" s="333"/>
      <c r="P464" s="333"/>
      <c r="Q464" s="333"/>
      <c r="R464" s="333"/>
      <c r="S464" s="333"/>
      <c r="T464" s="333"/>
      <c r="U464" s="333"/>
      <c r="V464" s="333"/>
      <c r="W464" s="333"/>
      <c r="X464" s="333"/>
      <c r="Y464" s="333"/>
      <c r="Z464" s="333"/>
      <c r="AA464" s="333"/>
      <c r="AB464" s="534"/>
    </row>
    <row r="465" spans="1:28" ht="13.5" hidden="1" customHeight="1">
      <c r="A465" s="532" t="s">
        <v>3007</v>
      </c>
      <c r="B465" s="174">
        <v>464</v>
      </c>
      <c r="C465" s="104" t="s">
        <v>8035</v>
      </c>
      <c r="D465" s="69" t="s">
        <v>9128</v>
      </c>
      <c r="E465" s="104" t="s">
        <v>51</v>
      </c>
      <c r="F465" s="56"/>
      <c r="G465" s="56" t="s">
        <v>9129</v>
      </c>
      <c r="H465" s="56" t="s">
        <v>8938</v>
      </c>
      <c r="I465" s="104" t="s">
        <v>8030</v>
      </c>
      <c r="J465" s="578">
        <v>41426</v>
      </c>
      <c r="K465" s="104">
        <v>2014</v>
      </c>
      <c r="L465" s="56" t="s">
        <v>9130</v>
      </c>
      <c r="M465" s="333"/>
      <c r="N465" s="333"/>
      <c r="O465" s="333"/>
      <c r="P465" s="333"/>
      <c r="Q465" s="333"/>
      <c r="R465" s="333"/>
      <c r="S465" s="333"/>
      <c r="T465" s="333"/>
      <c r="U465" s="333"/>
      <c r="V465" s="333"/>
      <c r="W465" s="333"/>
      <c r="X465" s="333"/>
      <c r="Y465" s="333"/>
      <c r="Z465" s="333"/>
      <c r="AA465" s="333"/>
      <c r="AB465" s="534"/>
    </row>
    <row r="466" spans="1:28" ht="13.5" hidden="1" customHeight="1">
      <c r="A466" s="532" t="s">
        <v>3007</v>
      </c>
      <c r="B466" s="46">
        <v>465</v>
      </c>
      <c r="C466" s="104" t="s">
        <v>8035</v>
      </c>
      <c r="D466" s="69" t="s">
        <v>9131</v>
      </c>
      <c r="E466" s="104" t="s">
        <v>72</v>
      </c>
      <c r="F466" s="56"/>
      <c r="G466" s="56" t="s">
        <v>9132</v>
      </c>
      <c r="H466" s="56" t="s">
        <v>9133</v>
      </c>
      <c r="I466" s="104" t="s">
        <v>8030</v>
      </c>
      <c r="J466" s="578">
        <v>41275</v>
      </c>
      <c r="K466" s="104">
        <v>2014</v>
      </c>
      <c r="L466" s="56" t="s">
        <v>9134</v>
      </c>
      <c r="M466" s="333"/>
      <c r="N466" s="333"/>
      <c r="O466" s="333"/>
      <c r="P466" s="333"/>
      <c r="Q466" s="333"/>
      <c r="R466" s="333"/>
      <c r="S466" s="333"/>
      <c r="T466" s="333"/>
      <c r="U466" s="333"/>
      <c r="V466" s="333"/>
      <c r="W466" s="333"/>
      <c r="X466" s="333"/>
      <c r="Y466" s="333"/>
      <c r="Z466" s="333"/>
      <c r="AA466" s="333"/>
      <c r="AB466" s="534"/>
    </row>
    <row r="467" spans="1:28" ht="13.5" hidden="1" customHeight="1">
      <c r="A467" s="532" t="s">
        <v>3007</v>
      </c>
      <c r="B467" s="46">
        <v>466</v>
      </c>
      <c r="C467" s="104" t="s">
        <v>8035</v>
      </c>
      <c r="D467" s="69" t="s">
        <v>9135</v>
      </c>
      <c r="E467" s="104" t="s">
        <v>72</v>
      </c>
      <c r="F467" s="56"/>
      <c r="G467" s="56" t="s">
        <v>9136</v>
      </c>
      <c r="H467" s="56" t="s">
        <v>9137</v>
      </c>
      <c r="I467" s="104" t="s">
        <v>8030</v>
      </c>
      <c r="J467" s="578">
        <v>41365</v>
      </c>
      <c r="K467" s="104">
        <v>2014</v>
      </c>
      <c r="L467" s="56" t="s">
        <v>9138</v>
      </c>
      <c r="M467" s="333"/>
      <c r="N467" s="333"/>
      <c r="O467" s="333"/>
      <c r="P467" s="333"/>
      <c r="Q467" s="333"/>
      <c r="R467" s="333"/>
      <c r="S467" s="333"/>
      <c r="T467" s="333"/>
      <c r="U467" s="333"/>
      <c r="V467" s="333"/>
      <c r="W467" s="333"/>
      <c r="X467" s="333"/>
      <c r="Y467" s="333"/>
      <c r="Z467" s="333"/>
      <c r="AA467" s="333"/>
      <c r="AB467" s="534"/>
    </row>
    <row r="468" spans="1:28" ht="13.5" hidden="1" customHeight="1">
      <c r="A468" s="532" t="s">
        <v>3007</v>
      </c>
      <c r="B468" s="46">
        <v>467</v>
      </c>
      <c r="C468" s="104" t="s">
        <v>8026</v>
      </c>
      <c r="D468" s="69" t="s">
        <v>9139</v>
      </c>
      <c r="E468" s="104" t="s">
        <v>72</v>
      </c>
      <c r="F468" s="56"/>
      <c r="G468" s="56" t="s">
        <v>9140</v>
      </c>
      <c r="H468" s="56" t="s">
        <v>9141</v>
      </c>
      <c r="I468" s="104" t="s">
        <v>8030</v>
      </c>
      <c r="J468" s="578">
        <v>41306</v>
      </c>
      <c r="K468" s="104">
        <v>2013</v>
      </c>
      <c r="L468" s="104" t="s">
        <v>9140</v>
      </c>
      <c r="M468" s="273" t="s">
        <v>9142</v>
      </c>
      <c r="N468" s="333"/>
      <c r="O468" s="333"/>
      <c r="P468" s="333"/>
      <c r="Q468" s="333"/>
      <c r="R468" s="333"/>
      <c r="S468" s="333"/>
      <c r="T468" s="333"/>
      <c r="U468" s="333"/>
      <c r="V468" s="333"/>
      <c r="W468" s="333"/>
      <c r="X468" s="333"/>
      <c r="Y468" s="333"/>
      <c r="Z468" s="333"/>
      <c r="AA468" s="333"/>
      <c r="AB468" s="534"/>
    </row>
    <row r="469" spans="1:28" ht="13.5" hidden="1" customHeight="1">
      <c r="A469" s="532" t="s">
        <v>3007</v>
      </c>
      <c r="B469" s="174">
        <v>468</v>
      </c>
      <c r="C469" s="104" t="s">
        <v>8026</v>
      </c>
      <c r="D469" s="69" t="s">
        <v>9143</v>
      </c>
      <c r="E469" s="104" t="s">
        <v>72</v>
      </c>
      <c r="F469" s="56"/>
      <c r="G469" s="56" t="s">
        <v>9144</v>
      </c>
      <c r="H469" s="56" t="s">
        <v>8949</v>
      </c>
      <c r="I469" s="104" t="s">
        <v>8030</v>
      </c>
      <c r="J469" s="578">
        <v>41306</v>
      </c>
      <c r="K469" s="104">
        <v>2013</v>
      </c>
      <c r="L469" s="56" t="s">
        <v>9145</v>
      </c>
      <c r="M469" s="273" t="s">
        <v>9142</v>
      </c>
      <c r="N469" s="333"/>
      <c r="O469" s="333"/>
      <c r="P469" s="333"/>
      <c r="Q469" s="333"/>
      <c r="R469" s="333"/>
      <c r="S469" s="333"/>
      <c r="T469" s="333"/>
      <c r="U469" s="333"/>
      <c r="V469" s="333"/>
      <c r="W469" s="333"/>
      <c r="X469" s="333"/>
      <c r="Y469" s="333"/>
      <c r="Z469" s="333"/>
      <c r="AA469" s="333"/>
      <c r="AB469" s="534"/>
    </row>
    <row r="470" spans="1:28" ht="13.5" hidden="1" customHeight="1">
      <c r="A470" s="532" t="s">
        <v>3007</v>
      </c>
      <c r="B470" s="174">
        <v>469</v>
      </c>
      <c r="C470" s="104" t="s">
        <v>8026</v>
      </c>
      <c r="D470" s="69" t="s">
        <v>9146</v>
      </c>
      <c r="E470" s="104" t="s">
        <v>72</v>
      </c>
      <c r="F470" s="56"/>
      <c r="G470" s="56" t="s">
        <v>9147</v>
      </c>
      <c r="H470" s="56" t="s">
        <v>9141</v>
      </c>
      <c r="I470" s="104" t="s">
        <v>8030</v>
      </c>
      <c r="J470" s="578">
        <v>41306</v>
      </c>
      <c r="K470" s="104">
        <v>2013</v>
      </c>
      <c r="L470" s="56" t="s">
        <v>9148</v>
      </c>
      <c r="M470" s="273" t="s">
        <v>9142</v>
      </c>
      <c r="N470" s="333"/>
      <c r="O470" s="333"/>
      <c r="P470" s="333"/>
      <c r="Q470" s="333"/>
      <c r="R470" s="333"/>
      <c r="S470" s="333"/>
      <c r="T470" s="333"/>
      <c r="U470" s="333"/>
      <c r="V470" s="333"/>
      <c r="W470" s="333"/>
      <c r="X470" s="333"/>
      <c r="Y470" s="333"/>
      <c r="Z470" s="333"/>
      <c r="AA470" s="333"/>
      <c r="AB470" s="534"/>
    </row>
    <row r="471" spans="1:28" ht="13.5" hidden="1" customHeight="1">
      <c r="A471" s="532" t="s">
        <v>3007</v>
      </c>
      <c r="B471" s="46">
        <v>470</v>
      </c>
      <c r="C471" s="104" t="s">
        <v>8026</v>
      </c>
      <c r="D471" s="69" t="s">
        <v>9149</v>
      </c>
      <c r="E471" s="104" t="s">
        <v>72</v>
      </c>
      <c r="F471" s="56"/>
      <c r="G471" s="56" t="s">
        <v>9150</v>
      </c>
      <c r="H471" s="56" t="s">
        <v>9141</v>
      </c>
      <c r="I471" s="104" t="s">
        <v>8030</v>
      </c>
      <c r="J471" s="578">
        <v>41306</v>
      </c>
      <c r="K471" s="104">
        <v>2013</v>
      </c>
      <c r="L471" s="56" t="s">
        <v>9151</v>
      </c>
      <c r="M471" s="273" t="s">
        <v>9142</v>
      </c>
      <c r="N471" s="333"/>
      <c r="O471" s="333"/>
      <c r="P471" s="333"/>
      <c r="Q471" s="333"/>
      <c r="R471" s="333"/>
      <c r="S471" s="333"/>
      <c r="T471" s="333"/>
      <c r="U471" s="333"/>
      <c r="V471" s="333"/>
      <c r="W471" s="333"/>
      <c r="X471" s="333"/>
      <c r="Y471" s="333"/>
      <c r="Z471" s="333"/>
      <c r="AA471" s="333"/>
      <c r="AB471" s="534"/>
    </row>
    <row r="472" spans="1:28" ht="13.5" hidden="1" customHeight="1">
      <c r="A472" s="532" t="s">
        <v>3007</v>
      </c>
      <c r="B472" s="46">
        <v>471</v>
      </c>
      <c r="C472" s="104" t="s">
        <v>8035</v>
      </c>
      <c r="D472" s="69" t="s">
        <v>9152</v>
      </c>
      <c r="E472" s="104" t="s">
        <v>72</v>
      </c>
      <c r="F472" s="56"/>
      <c r="G472" s="56" t="s">
        <v>9153</v>
      </c>
      <c r="H472" s="56" t="s">
        <v>9137</v>
      </c>
      <c r="I472" s="104" t="s">
        <v>8030</v>
      </c>
      <c r="J472" s="578">
        <v>41334</v>
      </c>
      <c r="K472" s="104">
        <v>2013</v>
      </c>
      <c r="L472" s="56" t="s">
        <v>9154</v>
      </c>
      <c r="M472" s="273" t="s">
        <v>9142</v>
      </c>
      <c r="N472" s="333"/>
      <c r="O472" s="333"/>
      <c r="P472" s="333"/>
      <c r="Q472" s="333"/>
      <c r="R472" s="333"/>
      <c r="S472" s="333"/>
      <c r="T472" s="333"/>
      <c r="U472" s="333"/>
      <c r="V472" s="333"/>
      <c r="W472" s="333"/>
      <c r="X472" s="333"/>
      <c r="Y472" s="333"/>
      <c r="Z472" s="333"/>
      <c r="AA472" s="333"/>
      <c r="AB472" s="534"/>
    </row>
    <row r="473" spans="1:28" ht="13.5" hidden="1" customHeight="1">
      <c r="A473" s="532" t="s">
        <v>3558</v>
      </c>
      <c r="B473" s="14">
        <v>472</v>
      </c>
      <c r="C473" s="201" t="s">
        <v>8035</v>
      </c>
      <c r="D473" s="77" t="s">
        <v>9155</v>
      </c>
      <c r="E473" s="200" t="s">
        <v>35</v>
      </c>
      <c r="F473" s="201"/>
      <c r="G473" s="201" t="s">
        <v>9156</v>
      </c>
      <c r="H473" s="201" t="s">
        <v>8799</v>
      </c>
      <c r="I473" s="200" t="s">
        <v>8030</v>
      </c>
      <c r="J473" s="200">
        <v>2020</v>
      </c>
      <c r="K473" s="200">
        <v>2021</v>
      </c>
      <c r="L473" s="201" t="s">
        <v>9156</v>
      </c>
      <c r="M473" s="543" t="s">
        <v>9157</v>
      </c>
      <c r="N473" s="202"/>
      <c r="O473" s="202"/>
      <c r="P473" s="202"/>
      <c r="Q473" s="202"/>
      <c r="R473" s="202"/>
      <c r="S473" s="202"/>
      <c r="T473" s="202"/>
      <c r="U473" s="202"/>
      <c r="V473" s="202"/>
      <c r="W473" s="202"/>
      <c r="X473" s="202"/>
      <c r="Y473" s="202"/>
      <c r="Z473" s="202"/>
      <c r="AA473" s="202"/>
      <c r="AB473" s="203"/>
    </row>
    <row r="474" spans="1:28" ht="13.5" hidden="1" customHeight="1">
      <c r="A474" s="532" t="s">
        <v>3558</v>
      </c>
      <c r="B474" s="579"/>
      <c r="C474" s="580" t="s">
        <v>8035</v>
      </c>
      <c r="D474" s="69" t="s">
        <v>9158</v>
      </c>
      <c r="E474" s="581" t="s">
        <v>51</v>
      </c>
      <c r="F474" s="580"/>
      <c r="G474" s="581" t="s">
        <v>9159</v>
      </c>
      <c r="H474" s="580" t="s">
        <v>8046</v>
      </c>
      <c r="I474" s="581" t="s">
        <v>8030</v>
      </c>
      <c r="J474" s="581">
        <v>2019</v>
      </c>
      <c r="K474" s="581">
        <v>2020</v>
      </c>
      <c r="L474" s="581" t="s">
        <v>9159</v>
      </c>
      <c r="M474" s="582" t="s">
        <v>9160</v>
      </c>
      <c r="N474" s="583"/>
      <c r="O474" s="583"/>
      <c r="P474" s="583"/>
      <c r="Q474" s="583"/>
      <c r="R474" s="583"/>
      <c r="S474" s="583"/>
      <c r="T474" s="583"/>
      <c r="U474" s="583"/>
      <c r="V474" s="583"/>
      <c r="W474" s="583"/>
      <c r="X474" s="583"/>
      <c r="Y474" s="583"/>
      <c r="Z474" s="583"/>
      <c r="AA474" s="583"/>
      <c r="AB474" s="584"/>
    </row>
    <row r="475" spans="1:28" ht="13.5" hidden="1" customHeight="1">
      <c r="A475" s="532" t="s">
        <v>3558</v>
      </c>
      <c r="B475" s="579"/>
      <c r="C475" s="581" t="s">
        <v>8026</v>
      </c>
      <c r="D475" s="69" t="s">
        <v>9161</v>
      </c>
      <c r="E475" s="581" t="s">
        <v>51</v>
      </c>
      <c r="F475" s="581"/>
      <c r="G475" s="581" t="s">
        <v>9162</v>
      </c>
      <c r="H475" s="581" t="s">
        <v>9163</v>
      </c>
      <c r="I475" s="581" t="s">
        <v>8030</v>
      </c>
      <c r="J475" s="581">
        <v>2021</v>
      </c>
      <c r="K475" s="581">
        <v>2021</v>
      </c>
      <c r="L475" s="581" t="s">
        <v>9164</v>
      </c>
      <c r="M475" s="583"/>
      <c r="N475" s="583"/>
      <c r="O475" s="583"/>
      <c r="P475" s="583"/>
      <c r="Q475" s="583"/>
      <c r="R475" s="583"/>
      <c r="S475" s="583"/>
      <c r="T475" s="583"/>
      <c r="U475" s="583"/>
      <c r="V475" s="583"/>
      <c r="W475" s="583"/>
      <c r="X475" s="583"/>
      <c r="Y475" s="583"/>
      <c r="Z475" s="583"/>
      <c r="AA475" s="583"/>
      <c r="AB475" s="584"/>
    </row>
    <row r="476" spans="1:28" ht="13.5" hidden="1" customHeight="1">
      <c r="A476" s="532" t="s">
        <v>3558</v>
      </c>
      <c r="B476" s="579"/>
      <c r="C476" s="581" t="s">
        <v>8026</v>
      </c>
      <c r="D476" s="69" t="s">
        <v>9165</v>
      </c>
      <c r="E476" s="581" t="s">
        <v>7528</v>
      </c>
      <c r="F476" s="581"/>
      <c r="G476" s="581" t="s">
        <v>9166</v>
      </c>
      <c r="H476" s="581" t="s">
        <v>9163</v>
      </c>
      <c r="I476" s="581" t="s">
        <v>8030</v>
      </c>
      <c r="J476" s="581">
        <v>2020</v>
      </c>
      <c r="K476" s="581">
        <v>2020</v>
      </c>
      <c r="L476" s="581" t="s">
        <v>9167</v>
      </c>
      <c r="M476" s="583"/>
      <c r="N476" s="583"/>
      <c r="O476" s="583"/>
      <c r="P476" s="583"/>
      <c r="Q476" s="583"/>
      <c r="R476" s="583"/>
      <c r="S476" s="583"/>
      <c r="T476" s="583"/>
      <c r="U476" s="583"/>
      <c r="V476" s="583"/>
      <c r="W476" s="583"/>
      <c r="X476" s="583"/>
      <c r="Y476" s="583"/>
      <c r="Z476" s="583"/>
      <c r="AA476" s="583"/>
      <c r="AB476" s="584"/>
    </row>
    <row r="477" spans="1:28" ht="13.5" hidden="1" customHeight="1">
      <c r="A477" s="532" t="s">
        <v>3558</v>
      </c>
      <c r="B477" s="579"/>
      <c r="C477" s="581" t="s">
        <v>8026</v>
      </c>
      <c r="D477" s="69" t="s">
        <v>9168</v>
      </c>
      <c r="E477" s="581" t="s">
        <v>72</v>
      </c>
      <c r="F477" s="581"/>
      <c r="G477" s="581" t="s">
        <v>9169</v>
      </c>
      <c r="H477" s="581" t="s">
        <v>9163</v>
      </c>
      <c r="I477" s="581" t="s">
        <v>8030</v>
      </c>
      <c r="J477" s="581">
        <v>2020</v>
      </c>
      <c r="K477" s="581">
        <v>2020</v>
      </c>
      <c r="L477" s="209" t="s">
        <v>9170</v>
      </c>
      <c r="M477" s="583"/>
      <c r="N477" s="583"/>
      <c r="O477" s="583"/>
      <c r="P477" s="583"/>
      <c r="Q477" s="583"/>
      <c r="R477" s="583"/>
      <c r="S477" s="583"/>
      <c r="T477" s="583"/>
      <c r="U477" s="583"/>
      <c r="V477" s="583"/>
      <c r="W477" s="583"/>
      <c r="X477" s="583"/>
      <c r="Y477" s="583"/>
      <c r="Z477" s="583"/>
      <c r="AA477" s="583"/>
      <c r="AB477" s="584"/>
    </row>
    <row r="478" spans="1:28" ht="13.5" hidden="1" customHeight="1">
      <c r="A478" s="532" t="s">
        <v>3558</v>
      </c>
      <c r="B478" s="579"/>
      <c r="C478" s="581" t="s">
        <v>8026</v>
      </c>
      <c r="D478" s="69" t="s">
        <v>9171</v>
      </c>
      <c r="E478" s="581" t="s">
        <v>72</v>
      </c>
      <c r="F478" s="581"/>
      <c r="G478" s="581" t="s">
        <v>9172</v>
      </c>
      <c r="H478" s="581" t="s">
        <v>9163</v>
      </c>
      <c r="I478" s="581" t="s">
        <v>8030</v>
      </c>
      <c r="J478" s="581">
        <v>2020</v>
      </c>
      <c r="K478" s="581">
        <v>2020</v>
      </c>
      <c r="L478" s="209" t="s">
        <v>9170</v>
      </c>
      <c r="M478" s="583"/>
      <c r="N478" s="583"/>
      <c r="O478" s="583"/>
      <c r="P478" s="583"/>
      <c r="Q478" s="583"/>
      <c r="R478" s="583"/>
      <c r="S478" s="583"/>
      <c r="T478" s="583"/>
      <c r="U478" s="583"/>
      <c r="V478" s="583"/>
      <c r="W478" s="583"/>
      <c r="X478" s="583"/>
      <c r="Y478" s="583"/>
      <c r="Z478" s="583"/>
      <c r="AA478" s="583"/>
      <c r="AB478" s="584"/>
    </row>
    <row r="479" spans="1:28" ht="13.5" hidden="1" customHeight="1">
      <c r="A479" s="532" t="s">
        <v>3558</v>
      </c>
      <c r="B479" s="579"/>
      <c r="C479" s="581" t="s">
        <v>8026</v>
      </c>
      <c r="D479" s="69" t="s">
        <v>9173</v>
      </c>
      <c r="E479" s="581" t="s">
        <v>51</v>
      </c>
      <c r="F479" s="581"/>
      <c r="G479" s="581" t="s">
        <v>9174</v>
      </c>
      <c r="H479" s="581" t="s">
        <v>9163</v>
      </c>
      <c r="I479" s="581" t="s">
        <v>8030</v>
      </c>
      <c r="J479" s="581">
        <v>2020</v>
      </c>
      <c r="K479" s="581">
        <v>2020</v>
      </c>
      <c r="L479" s="209" t="s">
        <v>9170</v>
      </c>
      <c r="M479" s="583"/>
      <c r="N479" s="583"/>
      <c r="O479" s="583"/>
      <c r="P479" s="583"/>
      <c r="Q479" s="583"/>
      <c r="R479" s="583"/>
      <c r="S479" s="583"/>
      <c r="T479" s="583"/>
      <c r="U479" s="583"/>
      <c r="V479" s="583"/>
      <c r="W479" s="583"/>
      <c r="X479" s="583"/>
      <c r="Y479" s="583"/>
      <c r="Z479" s="583"/>
      <c r="AA479" s="583"/>
      <c r="AB479" s="584"/>
    </row>
    <row r="480" spans="1:28" ht="13.5" customHeight="1">
      <c r="A480" s="532" t="s">
        <v>3558</v>
      </c>
      <c r="B480" s="174">
        <v>473</v>
      </c>
      <c r="C480" s="221" t="s">
        <v>8031</v>
      </c>
      <c r="D480" s="69" t="s">
        <v>9175</v>
      </c>
      <c r="E480" s="215" t="s">
        <v>7528</v>
      </c>
      <c r="F480" s="216"/>
      <c r="G480" s="216" t="s">
        <v>9176</v>
      </c>
      <c r="H480" s="216" t="s">
        <v>8159</v>
      </c>
      <c r="I480" s="215" t="s">
        <v>8030</v>
      </c>
      <c r="J480" s="215">
        <v>2013</v>
      </c>
      <c r="K480" s="216">
        <v>2013</v>
      </c>
      <c r="L480" s="216" t="s">
        <v>9177</v>
      </c>
      <c r="M480" s="218"/>
      <c r="N480" s="218"/>
      <c r="O480" s="218"/>
      <c r="P480" s="218"/>
      <c r="Q480" s="218"/>
      <c r="R480" s="218"/>
      <c r="S480" s="218"/>
      <c r="T480" s="218"/>
      <c r="U480" s="218"/>
      <c r="V480" s="218"/>
      <c r="W480" s="218"/>
      <c r="X480" s="218"/>
      <c r="Y480" s="218"/>
      <c r="Z480" s="218"/>
      <c r="AA480" s="218"/>
      <c r="AB480" s="219"/>
    </row>
    <row r="481" spans="1:28" ht="13.5" customHeight="1">
      <c r="A481" s="532" t="s">
        <v>3558</v>
      </c>
      <c r="B481" s="46">
        <v>474</v>
      </c>
      <c r="C481" s="221" t="s">
        <v>8031</v>
      </c>
      <c r="D481" s="69" t="s">
        <v>9178</v>
      </c>
      <c r="E481" s="221" t="s">
        <v>35</v>
      </c>
      <c r="F481" s="209"/>
      <c r="G481" s="209" t="s">
        <v>9179</v>
      </c>
      <c r="H481" s="209" t="s">
        <v>8159</v>
      </c>
      <c r="I481" s="221" t="s">
        <v>8030</v>
      </c>
      <c r="J481" s="209">
        <v>2012</v>
      </c>
      <c r="K481" s="209">
        <v>2013</v>
      </c>
      <c r="L481" s="209" t="s">
        <v>9177</v>
      </c>
      <c r="M481" s="333"/>
      <c r="N481" s="333"/>
      <c r="O481" s="333"/>
      <c r="P481" s="333"/>
      <c r="Q481" s="333"/>
      <c r="R481" s="333"/>
      <c r="S481" s="333"/>
      <c r="T481" s="333"/>
      <c r="U481" s="333"/>
      <c r="V481" s="333"/>
      <c r="W481" s="333"/>
      <c r="X481" s="333"/>
      <c r="Y481" s="333"/>
      <c r="Z481" s="333"/>
      <c r="AA481" s="333"/>
      <c r="AB481" s="534"/>
    </row>
    <row r="482" spans="1:28" ht="13.5" customHeight="1">
      <c r="A482" s="532" t="s">
        <v>3558</v>
      </c>
      <c r="B482" s="46">
        <v>475</v>
      </c>
      <c r="C482" s="221" t="s">
        <v>8031</v>
      </c>
      <c r="D482" s="69" t="s">
        <v>9180</v>
      </c>
      <c r="E482" s="221" t="s">
        <v>7528</v>
      </c>
      <c r="F482" s="209"/>
      <c r="G482" s="209" t="s">
        <v>9181</v>
      </c>
      <c r="H482" s="209" t="s">
        <v>8159</v>
      </c>
      <c r="I482" s="221" t="s">
        <v>8030</v>
      </c>
      <c r="J482" s="221">
        <v>2013</v>
      </c>
      <c r="K482" s="221">
        <v>2013</v>
      </c>
      <c r="L482" s="209" t="s">
        <v>9177</v>
      </c>
      <c r="M482" s="333"/>
      <c r="N482" s="333"/>
      <c r="O482" s="333"/>
      <c r="P482" s="333"/>
      <c r="Q482" s="333"/>
      <c r="R482" s="333"/>
      <c r="S482" s="333"/>
      <c r="T482" s="333"/>
      <c r="U482" s="333"/>
      <c r="V482" s="333"/>
      <c r="W482" s="333"/>
      <c r="X482" s="333"/>
      <c r="Y482" s="333"/>
      <c r="Z482" s="333"/>
      <c r="AA482" s="333"/>
      <c r="AB482" s="534"/>
    </row>
    <row r="483" spans="1:28" ht="13.5" customHeight="1">
      <c r="A483" s="532" t="s">
        <v>3558</v>
      </c>
      <c r="B483" s="46">
        <v>476</v>
      </c>
      <c r="C483" s="221" t="s">
        <v>8031</v>
      </c>
      <c r="D483" s="69" t="s">
        <v>9182</v>
      </c>
      <c r="E483" s="221" t="s">
        <v>72</v>
      </c>
      <c r="F483" s="215" t="s">
        <v>7528</v>
      </c>
      <c r="G483" s="209" t="s">
        <v>9183</v>
      </c>
      <c r="H483" s="209" t="s">
        <v>9184</v>
      </c>
      <c r="I483" s="221" t="s">
        <v>8030</v>
      </c>
      <c r="J483" s="221">
        <v>2013</v>
      </c>
      <c r="K483" s="221">
        <v>2013</v>
      </c>
      <c r="L483" s="209" t="s">
        <v>9170</v>
      </c>
      <c r="M483" s="333"/>
      <c r="N483" s="333"/>
      <c r="O483" s="333"/>
      <c r="P483" s="333"/>
      <c r="Q483" s="333"/>
      <c r="R483" s="333"/>
      <c r="S483" s="333"/>
      <c r="T483" s="333"/>
      <c r="U483" s="333"/>
      <c r="V483" s="333"/>
      <c r="W483" s="333"/>
      <c r="X483" s="333"/>
      <c r="Y483" s="333"/>
      <c r="Z483" s="333"/>
      <c r="AA483" s="333"/>
      <c r="AB483" s="534"/>
    </row>
    <row r="484" spans="1:28" ht="13.5" customHeight="1">
      <c r="A484" s="532" t="s">
        <v>3558</v>
      </c>
      <c r="B484" s="174">
        <v>477</v>
      </c>
      <c r="C484" s="221" t="s">
        <v>8031</v>
      </c>
      <c r="D484" s="69" t="s">
        <v>9185</v>
      </c>
      <c r="E484" s="221" t="s">
        <v>72</v>
      </c>
      <c r="F484" s="209"/>
      <c r="G484" s="209" t="s">
        <v>9186</v>
      </c>
      <c r="H484" s="209" t="s">
        <v>9187</v>
      </c>
      <c r="I484" s="221" t="s">
        <v>8030</v>
      </c>
      <c r="J484" s="585">
        <v>41306</v>
      </c>
      <c r="K484" s="221">
        <v>2013</v>
      </c>
      <c r="L484" s="209" t="s">
        <v>9170</v>
      </c>
      <c r="M484" s="333"/>
      <c r="N484" s="333"/>
      <c r="O484" s="333"/>
      <c r="P484" s="333"/>
      <c r="Q484" s="333"/>
      <c r="R484" s="333"/>
      <c r="S484" s="333"/>
      <c r="T484" s="333"/>
      <c r="U484" s="333"/>
      <c r="V484" s="333"/>
      <c r="W484" s="333"/>
      <c r="X484" s="333"/>
      <c r="Y484" s="333"/>
      <c r="Z484" s="333"/>
      <c r="AA484" s="333"/>
      <c r="AB484" s="534"/>
    </row>
    <row r="485" spans="1:28" ht="13.5" customHeight="1">
      <c r="A485" s="532" t="s">
        <v>3558</v>
      </c>
      <c r="B485" s="174">
        <v>478</v>
      </c>
      <c r="C485" s="221" t="s">
        <v>8031</v>
      </c>
      <c r="D485" s="69" t="s">
        <v>9188</v>
      </c>
      <c r="E485" s="221" t="s">
        <v>72</v>
      </c>
      <c r="F485" s="209"/>
      <c r="G485" s="209" t="s">
        <v>9189</v>
      </c>
      <c r="H485" s="221" t="s">
        <v>8200</v>
      </c>
      <c r="I485" s="221" t="s">
        <v>8030</v>
      </c>
      <c r="J485" s="585">
        <v>41334</v>
      </c>
      <c r="K485" s="221">
        <v>2013</v>
      </c>
      <c r="L485" s="209" t="s">
        <v>9170</v>
      </c>
      <c r="M485" s="333"/>
      <c r="N485" s="333"/>
      <c r="O485" s="333"/>
      <c r="P485" s="333"/>
      <c r="Q485" s="333"/>
      <c r="R485" s="333"/>
      <c r="S485" s="333"/>
      <c r="T485" s="333"/>
      <c r="U485" s="333"/>
      <c r="V485" s="333"/>
      <c r="W485" s="333"/>
      <c r="X485" s="333"/>
      <c r="Y485" s="333"/>
      <c r="Z485" s="333"/>
      <c r="AA485" s="333"/>
      <c r="AB485" s="534"/>
    </row>
    <row r="486" spans="1:28" ht="13.5" customHeight="1">
      <c r="A486" s="532" t="s">
        <v>3558</v>
      </c>
      <c r="B486" s="46">
        <v>479</v>
      </c>
      <c r="C486" s="221" t="s">
        <v>8031</v>
      </c>
      <c r="D486" s="69" t="s">
        <v>9190</v>
      </c>
      <c r="E486" s="221" t="s">
        <v>72</v>
      </c>
      <c r="F486" s="209"/>
      <c r="G486" s="209" t="s">
        <v>9191</v>
      </c>
      <c r="H486" s="221" t="s">
        <v>8200</v>
      </c>
      <c r="I486" s="221" t="s">
        <v>8030</v>
      </c>
      <c r="J486" s="585">
        <v>41426</v>
      </c>
      <c r="K486" s="221">
        <v>2013</v>
      </c>
      <c r="L486" s="209" t="s">
        <v>9170</v>
      </c>
      <c r="M486" s="333"/>
      <c r="N486" s="333"/>
      <c r="O486" s="333"/>
      <c r="P486" s="333"/>
      <c r="Q486" s="333"/>
      <c r="R486" s="333"/>
      <c r="S486" s="333"/>
      <c r="T486" s="333"/>
      <c r="U486" s="333"/>
      <c r="V486" s="333"/>
      <c r="W486" s="333"/>
      <c r="X486" s="333"/>
      <c r="Y486" s="333"/>
      <c r="Z486" s="333"/>
      <c r="AA486" s="333"/>
      <c r="AB486" s="534"/>
    </row>
    <row r="487" spans="1:28" ht="13.5" customHeight="1">
      <c r="A487" s="532" t="s">
        <v>3558</v>
      </c>
      <c r="B487" s="46">
        <v>480</v>
      </c>
      <c r="C487" s="221" t="s">
        <v>8031</v>
      </c>
      <c r="D487" s="69" t="s">
        <v>9192</v>
      </c>
      <c r="E487" s="221" t="s">
        <v>72</v>
      </c>
      <c r="F487" s="209"/>
      <c r="G487" s="209" t="s">
        <v>9193</v>
      </c>
      <c r="H487" s="221" t="s">
        <v>8200</v>
      </c>
      <c r="I487" s="221" t="s">
        <v>8030</v>
      </c>
      <c r="J487" s="585">
        <v>41426</v>
      </c>
      <c r="K487" s="221">
        <v>2013</v>
      </c>
      <c r="L487" s="209" t="s">
        <v>9170</v>
      </c>
      <c r="M487" s="333"/>
      <c r="N487" s="333"/>
      <c r="O487" s="333"/>
      <c r="P487" s="333"/>
      <c r="Q487" s="333"/>
      <c r="R487" s="333"/>
      <c r="S487" s="333"/>
      <c r="T487" s="333"/>
      <c r="U487" s="333"/>
      <c r="V487" s="333"/>
      <c r="W487" s="333"/>
      <c r="X487" s="333"/>
      <c r="Y487" s="333"/>
      <c r="Z487" s="333"/>
      <c r="AA487" s="333"/>
      <c r="AB487" s="534"/>
    </row>
    <row r="488" spans="1:28" ht="13.5" customHeight="1">
      <c r="A488" s="532" t="s">
        <v>3558</v>
      </c>
      <c r="B488" s="46">
        <v>481</v>
      </c>
      <c r="C488" s="221" t="s">
        <v>8031</v>
      </c>
      <c r="D488" s="69" t="s">
        <v>9194</v>
      </c>
      <c r="E488" s="221" t="s">
        <v>72</v>
      </c>
      <c r="F488" s="209"/>
      <c r="G488" s="209" t="s">
        <v>9195</v>
      </c>
      <c r="H488" s="221" t="s">
        <v>8159</v>
      </c>
      <c r="I488" s="221" t="s">
        <v>8030</v>
      </c>
      <c r="J488" s="585">
        <v>41487</v>
      </c>
      <c r="K488" s="221">
        <v>2013</v>
      </c>
      <c r="L488" s="209" t="s">
        <v>9170</v>
      </c>
      <c r="M488" s="333"/>
      <c r="N488" s="333"/>
      <c r="O488" s="333"/>
      <c r="P488" s="333"/>
      <c r="Q488" s="333"/>
      <c r="R488" s="333"/>
      <c r="S488" s="333"/>
      <c r="T488" s="333"/>
      <c r="U488" s="333"/>
      <c r="V488" s="333"/>
      <c r="W488" s="333"/>
      <c r="X488" s="333"/>
      <c r="Y488" s="333"/>
      <c r="Z488" s="333"/>
      <c r="AA488" s="333"/>
      <c r="AB488" s="534"/>
    </row>
    <row r="489" spans="1:28" ht="13.5" hidden="1" customHeight="1">
      <c r="A489" s="532" t="s">
        <v>3558</v>
      </c>
      <c r="B489" s="174">
        <v>482</v>
      </c>
      <c r="C489" s="209" t="s">
        <v>8035</v>
      </c>
      <c r="D489" s="69" t="s">
        <v>9196</v>
      </c>
      <c r="E489" s="221" t="s">
        <v>72</v>
      </c>
      <c r="F489" s="209"/>
      <c r="G489" s="209" t="s">
        <v>9197</v>
      </c>
      <c r="H489" s="209" t="s">
        <v>8046</v>
      </c>
      <c r="I489" s="221" t="s">
        <v>8030</v>
      </c>
      <c r="J489" s="585">
        <v>41365</v>
      </c>
      <c r="K489" s="221">
        <v>2013</v>
      </c>
      <c r="L489" s="209" t="s">
        <v>9170</v>
      </c>
      <c r="M489" s="333"/>
      <c r="N489" s="333"/>
      <c r="O489" s="333"/>
      <c r="P489" s="333"/>
      <c r="Q489" s="333"/>
      <c r="R489" s="333"/>
      <c r="S489" s="333"/>
      <c r="T489" s="333"/>
      <c r="U489" s="333"/>
      <c r="V489" s="333"/>
      <c r="W489" s="333"/>
      <c r="X489" s="333"/>
      <c r="Y489" s="333"/>
      <c r="Z489" s="333"/>
      <c r="AA489" s="333"/>
      <c r="AB489" s="534"/>
    </row>
    <row r="490" spans="1:28" ht="13.5" hidden="1" customHeight="1">
      <c r="A490" s="532" t="s">
        <v>3558</v>
      </c>
      <c r="B490" s="46">
        <v>483</v>
      </c>
      <c r="C490" s="209" t="s">
        <v>8035</v>
      </c>
      <c r="D490" s="69" t="s">
        <v>9198</v>
      </c>
      <c r="E490" s="221" t="s">
        <v>7528</v>
      </c>
      <c r="F490" s="209"/>
      <c r="G490" s="209" t="s">
        <v>9199</v>
      </c>
      <c r="H490" s="209" t="s">
        <v>8167</v>
      </c>
      <c r="I490" s="221" t="s">
        <v>8030</v>
      </c>
      <c r="J490" s="585">
        <v>41306</v>
      </c>
      <c r="K490" s="221">
        <v>2014</v>
      </c>
      <c r="L490" s="209" t="s">
        <v>9200</v>
      </c>
      <c r="M490" s="333"/>
      <c r="N490" s="333"/>
      <c r="O490" s="333"/>
      <c r="P490" s="333"/>
      <c r="Q490" s="333"/>
      <c r="R490" s="333"/>
      <c r="S490" s="333"/>
      <c r="T490" s="333"/>
      <c r="U490" s="333"/>
      <c r="V490" s="333"/>
      <c r="W490" s="333"/>
      <c r="X490" s="333"/>
      <c r="Y490" s="333"/>
      <c r="Z490" s="333"/>
      <c r="AA490" s="333"/>
      <c r="AB490" s="534"/>
    </row>
    <row r="491" spans="1:28" ht="13.5" hidden="1" customHeight="1">
      <c r="A491" s="532" t="s">
        <v>3558</v>
      </c>
      <c r="B491" s="46">
        <v>484</v>
      </c>
      <c r="C491" s="209" t="s">
        <v>8035</v>
      </c>
      <c r="D491" s="69" t="s">
        <v>9201</v>
      </c>
      <c r="E491" s="221" t="s">
        <v>7528</v>
      </c>
      <c r="F491" s="209"/>
      <c r="G491" s="209" t="s">
        <v>9202</v>
      </c>
      <c r="H491" s="209" t="s">
        <v>8167</v>
      </c>
      <c r="I491" s="221" t="s">
        <v>8030</v>
      </c>
      <c r="J491" s="585">
        <v>41306</v>
      </c>
      <c r="K491" s="221">
        <v>2014</v>
      </c>
      <c r="L491" s="209" t="s">
        <v>9200</v>
      </c>
      <c r="M491" s="333"/>
      <c r="N491" s="333"/>
      <c r="O491" s="333"/>
      <c r="P491" s="333"/>
      <c r="Q491" s="333"/>
      <c r="R491" s="333"/>
      <c r="S491" s="333"/>
      <c r="T491" s="333"/>
      <c r="U491" s="333"/>
      <c r="V491" s="333"/>
      <c r="W491" s="333"/>
      <c r="X491" s="333"/>
      <c r="Y491" s="333"/>
      <c r="Z491" s="333"/>
      <c r="AA491" s="333"/>
      <c r="AB491" s="534"/>
    </row>
    <row r="492" spans="1:28" ht="13.5" hidden="1" customHeight="1">
      <c r="A492" s="532" t="s">
        <v>3558</v>
      </c>
      <c r="B492" s="46">
        <v>485</v>
      </c>
      <c r="C492" s="209" t="s">
        <v>8035</v>
      </c>
      <c r="D492" s="69" t="s">
        <v>9203</v>
      </c>
      <c r="E492" s="221" t="s">
        <v>7528</v>
      </c>
      <c r="F492" s="209"/>
      <c r="G492" s="209"/>
      <c r="H492" s="209" t="s">
        <v>8167</v>
      </c>
      <c r="I492" s="221" t="s">
        <v>8030</v>
      </c>
      <c r="J492" s="585">
        <v>41334</v>
      </c>
      <c r="K492" s="221">
        <v>2015</v>
      </c>
      <c r="L492" s="209" t="s">
        <v>9200</v>
      </c>
      <c r="M492" s="333"/>
      <c r="N492" s="333"/>
      <c r="O492" s="333"/>
      <c r="P492" s="333"/>
      <c r="Q492" s="333"/>
      <c r="R492" s="333"/>
      <c r="S492" s="333"/>
      <c r="T492" s="333"/>
      <c r="U492" s="333"/>
      <c r="V492" s="333"/>
      <c r="W492" s="333"/>
      <c r="X492" s="333"/>
      <c r="Y492" s="333"/>
      <c r="Z492" s="333"/>
      <c r="AA492" s="333"/>
      <c r="AB492" s="534"/>
    </row>
    <row r="493" spans="1:28" ht="13.5" hidden="1" customHeight="1">
      <c r="A493" s="532" t="s">
        <v>3558</v>
      </c>
      <c r="B493" s="174">
        <v>486</v>
      </c>
      <c r="C493" s="209" t="s">
        <v>8035</v>
      </c>
      <c r="D493" s="69" t="s">
        <v>9204</v>
      </c>
      <c r="E493" s="221" t="s">
        <v>51</v>
      </c>
      <c r="F493" s="209"/>
      <c r="G493" s="209" t="s">
        <v>9205</v>
      </c>
      <c r="H493" s="209" t="s">
        <v>8167</v>
      </c>
      <c r="I493" s="221" t="s">
        <v>8030</v>
      </c>
      <c r="J493" s="585">
        <v>41334</v>
      </c>
      <c r="K493" s="221">
        <v>2013</v>
      </c>
      <c r="L493" s="209" t="s">
        <v>9200</v>
      </c>
      <c r="M493" s="333"/>
      <c r="N493" s="333"/>
      <c r="O493" s="333"/>
      <c r="P493" s="333"/>
      <c r="Q493" s="333"/>
      <c r="R493" s="333"/>
      <c r="S493" s="333"/>
      <c r="T493" s="333"/>
      <c r="U493" s="333"/>
      <c r="V493" s="333"/>
      <c r="W493" s="333"/>
      <c r="X493" s="333"/>
      <c r="Y493" s="333"/>
      <c r="Z493" s="333"/>
      <c r="AA493" s="333"/>
      <c r="AB493" s="534"/>
    </row>
    <row r="494" spans="1:28" ht="13.5" hidden="1" customHeight="1">
      <c r="A494" s="532" t="s">
        <v>3558</v>
      </c>
      <c r="B494" s="174">
        <v>487</v>
      </c>
      <c r="C494" s="209" t="s">
        <v>8035</v>
      </c>
      <c r="D494" s="69" t="s">
        <v>9206</v>
      </c>
      <c r="E494" s="221" t="s">
        <v>7528</v>
      </c>
      <c r="F494" s="209"/>
      <c r="G494" s="209" t="s">
        <v>9207</v>
      </c>
      <c r="H494" s="209" t="s">
        <v>8167</v>
      </c>
      <c r="I494" s="221" t="s">
        <v>8030</v>
      </c>
      <c r="J494" s="585">
        <v>41334</v>
      </c>
      <c r="K494" s="221">
        <v>2014</v>
      </c>
      <c r="L494" s="209" t="s">
        <v>9200</v>
      </c>
      <c r="M494" s="333"/>
      <c r="N494" s="333"/>
      <c r="O494" s="333"/>
      <c r="P494" s="333"/>
      <c r="Q494" s="333"/>
      <c r="R494" s="333"/>
      <c r="S494" s="333"/>
      <c r="T494" s="333"/>
      <c r="U494" s="333"/>
      <c r="V494" s="333"/>
      <c r="W494" s="333"/>
      <c r="X494" s="333"/>
      <c r="Y494" s="333"/>
      <c r="Z494" s="333"/>
      <c r="AA494" s="333"/>
      <c r="AB494" s="534"/>
    </row>
    <row r="495" spans="1:28" ht="13.5" hidden="1" customHeight="1">
      <c r="A495" s="532" t="s">
        <v>3558</v>
      </c>
      <c r="B495" s="46">
        <v>488</v>
      </c>
      <c r="C495" s="209" t="s">
        <v>8035</v>
      </c>
      <c r="D495" s="69" t="s">
        <v>9208</v>
      </c>
      <c r="E495" s="221" t="s">
        <v>7528</v>
      </c>
      <c r="F495" s="209"/>
      <c r="G495" s="209" t="s">
        <v>9209</v>
      </c>
      <c r="H495" s="209" t="s">
        <v>8167</v>
      </c>
      <c r="I495" s="221" t="s">
        <v>8030</v>
      </c>
      <c r="J495" s="585">
        <v>41395</v>
      </c>
      <c r="K495" s="221">
        <v>2014</v>
      </c>
      <c r="L495" s="209" t="s">
        <v>9200</v>
      </c>
      <c r="M495" s="333"/>
      <c r="N495" s="333"/>
      <c r="O495" s="333"/>
      <c r="P495" s="333"/>
      <c r="Q495" s="333"/>
      <c r="R495" s="333"/>
      <c r="S495" s="333"/>
      <c r="T495" s="333"/>
      <c r="U495" s="333"/>
      <c r="V495" s="333"/>
      <c r="W495" s="333"/>
      <c r="X495" s="333"/>
      <c r="Y495" s="333"/>
      <c r="Z495" s="333"/>
      <c r="AA495" s="333"/>
      <c r="AB495" s="534"/>
    </row>
    <row r="496" spans="1:28" ht="13.5" hidden="1" customHeight="1">
      <c r="A496" s="532" t="s">
        <v>3558</v>
      </c>
      <c r="B496" s="46">
        <v>489</v>
      </c>
      <c r="C496" s="209" t="s">
        <v>8035</v>
      </c>
      <c r="D496" s="69" t="s">
        <v>9210</v>
      </c>
      <c r="E496" s="221" t="s">
        <v>7528</v>
      </c>
      <c r="F496" s="209"/>
      <c r="G496" s="209" t="s">
        <v>9211</v>
      </c>
      <c r="H496" s="209" t="s">
        <v>8167</v>
      </c>
      <c r="I496" s="221" t="s">
        <v>8030</v>
      </c>
      <c r="J496" s="585">
        <v>41579</v>
      </c>
      <c r="K496" s="221">
        <v>2014</v>
      </c>
      <c r="L496" s="209" t="s">
        <v>9200</v>
      </c>
      <c r="M496" s="333"/>
      <c r="N496" s="333"/>
      <c r="O496" s="333"/>
      <c r="P496" s="333"/>
      <c r="Q496" s="333"/>
      <c r="R496" s="333"/>
      <c r="S496" s="333"/>
      <c r="T496" s="333"/>
      <c r="U496" s="333"/>
      <c r="V496" s="333"/>
      <c r="W496" s="333"/>
      <c r="X496" s="333"/>
      <c r="Y496" s="333"/>
      <c r="Z496" s="333"/>
      <c r="AA496" s="333"/>
      <c r="AB496" s="534"/>
    </row>
    <row r="497" spans="1:28" ht="13.5" customHeight="1">
      <c r="A497" s="532" t="s">
        <v>3558</v>
      </c>
      <c r="B497" s="174">
        <v>491</v>
      </c>
      <c r="C497" s="221" t="s">
        <v>8031</v>
      </c>
      <c r="D497" s="69" t="s">
        <v>9212</v>
      </c>
      <c r="E497" s="221" t="s">
        <v>72</v>
      </c>
      <c r="F497" s="209"/>
      <c r="G497" s="209" t="s">
        <v>9213</v>
      </c>
      <c r="H497" s="209" t="s">
        <v>8195</v>
      </c>
      <c r="I497" s="221" t="s">
        <v>8229</v>
      </c>
      <c r="J497" s="585">
        <v>41306</v>
      </c>
      <c r="K497" s="221">
        <v>2016</v>
      </c>
      <c r="L497" s="209" t="s">
        <v>3826</v>
      </c>
      <c r="M497" s="333"/>
      <c r="N497" s="333"/>
      <c r="O497" s="333"/>
      <c r="P497" s="333"/>
      <c r="Q497" s="333"/>
      <c r="R497" s="333"/>
      <c r="S497" s="333"/>
      <c r="T497" s="333"/>
      <c r="U497" s="333"/>
      <c r="V497" s="333"/>
      <c r="W497" s="333"/>
      <c r="X497" s="333"/>
      <c r="Y497" s="333"/>
      <c r="Z497" s="333"/>
      <c r="AA497" s="333"/>
      <c r="AB497" s="534"/>
    </row>
    <row r="498" spans="1:28" ht="13.5" customHeight="1">
      <c r="A498" s="532" t="s">
        <v>3558</v>
      </c>
      <c r="B498" s="46">
        <v>492</v>
      </c>
      <c r="C498" s="221" t="s">
        <v>8031</v>
      </c>
      <c r="D498" s="69" t="s">
        <v>9214</v>
      </c>
      <c r="E498" s="221" t="s">
        <v>7528</v>
      </c>
      <c r="F498" s="209"/>
      <c r="G498" s="209" t="s">
        <v>9215</v>
      </c>
      <c r="H498" s="209" t="s">
        <v>9216</v>
      </c>
      <c r="I498" s="221" t="s">
        <v>8030</v>
      </c>
      <c r="J498" s="585">
        <v>41852</v>
      </c>
      <c r="K498" s="221">
        <v>2014</v>
      </c>
      <c r="L498" s="209" t="s">
        <v>9217</v>
      </c>
      <c r="M498" s="333"/>
      <c r="N498" s="333"/>
      <c r="O498" s="333"/>
      <c r="P498" s="333"/>
      <c r="Q498" s="333"/>
      <c r="R498" s="333"/>
      <c r="S498" s="333"/>
      <c r="T498" s="333"/>
      <c r="U498" s="333"/>
      <c r="V498" s="333"/>
      <c r="W498" s="333"/>
      <c r="X498" s="333"/>
      <c r="Y498" s="333"/>
      <c r="Z498" s="333"/>
      <c r="AA498" s="333"/>
      <c r="AB498" s="534"/>
    </row>
    <row r="499" spans="1:28" ht="13.5" hidden="1" customHeight="1">
      <c r="A499" s="532" t="s">
        <v>3558</v>
      </c>
      <c r="B499" s="46">
        <v>493</v>
      </c>
      <c r="C499" s="209" t="s">
        <v>8035</v>
      </c>
      <c r="D499" s="69" t="s">
        <v>9218</v>
      </c>
      <c r="E499" s="221" t="s">
        <v>72</v>
      </c>
      <c r="F499" s="209"/>
      <c r="G499" s="209" t="s">
        <v>9219</v>
      </c>
      <c r="H499" s="209" t="s">
        <v>8046</v>
      </c>
      <c r="I499" s="221" t="s">
        <v>8030</v>
      </c>
      <c r="J499" s="585">
        <v>41640</v>
      </c>
      <c r="K499" s="221">
        <v>2014</v>
      </c>
      <c r="L499" s="209" t="s">
        <v>9177</v>
      </c>
      <c r="M499" s="333"/>
      <c r="N499" s="333"/>
      <c r="O499" s="333"/>
      <c r="P499" s="333"/>
      <c r="Q499" s="333"/>
      <c r="R499" s="333"/>
      <c r="S499" s="333"/>
      <c r="T499" s="333"/>
      <c r="U499" s="333"/>
      <c r="V499" s="333"/>
      <c r="W499" s="333"/>
      <c r="X499" s="333"/>
      <c r="Y499" s="333"/>
      <c r="Z499" s="333"/>
      <c r="AA499" s="333"/>
      <c r="AB499" s="534"/>
    </row>
    <row r="500" spans="1:28" ht="13.5" hidden="1" customHeight="1">
      <c r="A500" s="532" t="s">
        <v>3558</v>
      </c>
      <c r="B500" s="46">
        <v>494</v>
      </c>
      <c r="C500" s="209" t="s">
        <v>8035</v>
      </c>
      <c r="D500" s="69" t="s">
        <v>9220</v>
      </c>
      <c r="E500" s="221" t="s">
        <v>7528</v>
      </c>
      <c r="F500" s="209"/>
      <c r="G500" s="209" t="s">
        <v>9221</v>
      </c>
      <c r="H500" s="209" t="s">
        <v>8046</v>
      </c>
      <c r="I500" s="221" t="s">
        <v>8030</v>
      </c>
      <c r="J500" s="585">
        <v>41640</v>
      </c>
      <c r="K500" s="221">
        <v>2014</v>
      </c>
      <c r="L500" s="209" t="s">
        <v>9177</v>
      </c>
      <c r="M500" s="333"/>
      <c r="N500" s="333"/>
      <c r="O500" s="333"/>
      <c r="P500" s="333"/>
      <c r="Q500" s="333"/>
      <c r="R500" s="333"/>
      <c r="S500" s="333"/>
      <c r="T500" s="333"/>
      <c r="U500" s="333"/>
      <c r="V500" s="333"/>
      <c r="W500" s="333"/>
      <c r="X500" s="333"/>
      <c r="Y500" s="333"/>
      <c r="Z500" s="333"/>
      <c r="AA500" s="333"/>
      <c r="AB500" s="534"/>
    </row>
    <row r="501" spans="1:28" ht="13.5" hidden="1" customHeight="1">
      <c r="A501" s="532" t="s">
        <v>3558</v>
      </c>
      <c r="B501" s="174">
        <v>495</v>
      </c>
      <c r="C501" s="209" t="s">
        <v>8035</v>
      </c>
      <c r="D501" s="69" t="s">
        <v>9222</v>
      </c>
      <c r="E501" s="221" t="s">
        <v>72</v>
      </c>
      <c r="F501" s="209"/>
      <c r="G501" s="209" t="s">
        <v>9223</v>
      </c>
      <c r="H501" s="209" t="s">
        <v>8195</v>
      </c>
      <c r="I501" s="221" t="s">
        <v>8030</v>
      </c>
      <c r="J501" s="585">
        <v>41640</v>
      </c>
      <c r="K501" s="221">
        <v>2014</v>
      </c>
      <c r="L501" s="209" t="s">
        <v>9177</v>
      </c>
      <c r="M501" s="333"/>
      <c r="N501" s="333"/>
      <c r="O501" s="333"/>
      <c r="P501" s="333"/>
      <c r="Q501" s="333"/>
      <c r="R501" s="333"/>
      <c r="S501" s="333"/>
      <c r="T501" s="333"/>
      <c r="U501" s="333"/>
      <c r="V501" s="333"/>
      <c r="W501" s="333"/>
      <c r="X501" s="333"/>
      <c r="Y501" s="333"/>
      <c r="Z501" s="333"/>
      <c r="AA501" s="333"/>
      <c r="AB501" s="534"/>
    </row>
    <row r="502" spans="1:28" ht="13.5" customHeight="1">
      <c r="A502" s="532" t="s">
        <v>3558</v>
      </c>
      <c r="B502" s="174">
        <v>496</v>
      </c>
      <c r="C502" s="221" t="s">
        <v>8031</v>
      </c>
      <c r="D502" s="69" t="s">
        <v>9224</v>
      </c>
      <c r="E502" s="221" t="s">
        <v>72</v>
      </c>
      <c r="F502" s="209"/>
      <c r="G502" s="209" t="s">
        <v>9225</v>
      </c>
      <c r="H502" s="209" t="s">
        <v>8159</v>
      </c>
      <c r="I502" s="221" t="s">
        <v>8030</v>
      </c>
      <c r="J502" s="585">
        <v>41640</v>
      </c>
      <c r="K502" s="221">
        <v>2014</v>
      </c>
      <c r="L502" s="209" t="s">
        <v>9177</v>
      </c>
      <c r="M502" s="333"/>
      <c r="N502" s="333"/>
      <c r="O502" s="333"/>
      <c r="P502" s="333"/>
      <c r="Q502" s="333"/>
      <c r="R502" s="333"/>
      <c r="S502" s="333"/>
      <c r="T502" s="333"/>
      <c r="U502" s="333"/>
      <c r="V502" s="333"/>
      <c r="W502" s="333"/>
      <c r="X502" s="333"/>
      <c r="Y502" s="333"/>
      <c r="Z502" s="333"/>
      <c r="AA502" s="333"/>
      <c r="AB502" s="534"/>
    </row>
    <row r="503" spans="1:28" ht="13.5" hidden="1" customHeight="1">
      <c r="A503" s="532" t="s">
        <v>3558</v>
      </c>
      <c r="B503" s="46">
        <v>497</v>
      </c>
      <c r="C503" s="209" t="s">
        <v>8035</v>
      </c>
      <c r="D503" s="69" t="s">
        <v>9226</v>
      </c>
      <c r="E503" s="221" t="s">
        <v>7528</v>
      </c>
      <c r="F503" s="209"/>
      <c r="G503" s="209" t="s">
        <v>9227</v>
      </c>
      <c r="H503" s="209" t="s">
        <v>8046</v>
      </c>
      <c r="I503" s="221" t="s">
        <v>8030</v>
      </c>
      <c r="J503" s="585">
        <v>41640</v>
      </c>
      <c r="K503" s="221">
        <v>2014</v>
      </c>
      <c r="L503" s="209" t="s">
        <v>9177</v>
      </c>
      <c r="M503" s="333"/>
      <c r="N503" s="333"/>
      <c r="O503" s="333"/>
      <c r="P503" s="333"/>
      <c r="Q503" s="333"/>
      <c r="R503" s="333"/>
      <c r="S503" s="333"/>
      <c r="T503" s="333"/>
      <c r="U503" s="333"/>
      <c r="V503" s="333"/>
      <c r="W503" s="333"/>
      <c r="X503" s="333"/>
      <c r="Y503" s="333"/>
      <c r="Z503" s="333"/>
      <c r="AA503" s="333"/>
      <c r="AB503" s="534"/>
    </row>
    <row r="504" spans="1:28" ht="13.5" customHeight="1">
      <c r="A504" s="532" t="s">
        <v>3558</v>
      </c>
      <c r="B504" s="46">
        <v>498</v>
      </c>
      <c r="C504" s="209" t="s">
        <v>8031</v>
      </c>
      <c r="D504" s="69" t="s">
        <v>9228</v>
      </c>
      <c r="E504" s="221" t="s">
        <v>168</v>
      </c>
      <c r="F504" s="209"/>
      <c r="G504" s="209" t="s">
        <v>9229</v>
      </c>
      <c r="H504" s="209" t="s">
        <v>8159</v>
      </c>
      <c r="I504" s="221" t="s">
        <v>8030</v>
      </c>
      <c r="J504" s="585">
        <v>41640</v>
      </c>
      <c r="K504" s="221">
        <v>2015</v>
      </c>
      <c r="L504" s="209" t="s">
        <v>9177</v>
      </c>
      <c r="M504" s="333"/>
      <c r="N504" s="333"/>
      <c r="O504" s="333"/>
      <c r="P504" s="333"/>
      <c r="Q504" s="333"/>
      <c r="R504" s="333"/>
      <c r="S504" s="333"/>
      <c r="T504" s="333"/>
      <c r="U504" s="333"/>
      <c r="V504" s="333"/>
      <c r="W504" s="333"/>
      <c r="X504" s="333"/>
      <c r="Y504" s="333"/>
      <c r="Z504" s="333"/>
      <c r="AA504" s="333"/>
      <c r="AB504" s="534"/>
    </row>
    <row r="505" spans="1:28" ht="13.5" customHeight="1">
      <c r="A505" s="532" t="s">
        <v>3558</v>
      </c>
      <c r="B505" s="46">
        <v>499</v>
      </c>
      <c r="C505" s="209" t="s">
        <v>8031</v>
      </c>
      <c r="D505" s="69" t="s">
        <v>9230</v>
      </c>
      <c r="E505" s="221" t="s">
        <v>51</v>
      </c>
      <c r="F505" s="209"/>
      <c r="G505" s="209" t="s">
        <v>9231</v>
      </c>
      <c r="H505" s="209" t="s">
        <v>9232</v>
      </c>
      <c r="I505" s="221" t="s">
        <v>8030</v>
      </c>
      <c r="J505" s="585">
        <v>41640</v>
      </c>
      <c r="K505" s="221">
        <v>2015</v>
      </c>
      <c r="L505" s="209" t="s">
        <v>9177</v>
      </c>
      <c r="M505" s="333"/>
      <c r="N505" s="333"/>
      <c r="O505" s="333"/>
      <c r="P505" s="333"/>
      <c r="Q505" s="333"/>
      <c r="R505" s="333"/>
      <c r="S505" s="333"/>
      <c r="T505" s="333"/>
      <c r="U505" s="333"/>
      <c r="V505" s="333"/>
      <c r="W505" s="333"/>
      <c r="X505" s="333"/>
      <c r="Y505" s="333"/>
      <c r="Z505" s="333"/>
      <c r="AA505" s="333"/>
      <c r="AB505" s="534"/>
    </row>
    <row r="506" spans="1:28" ht="13.5" customHeight="1">
      <c r="A506" s="532" t="s">
        <v>3558</v>
      </c>
      <c r="B506" s="174">
        <v>500</v>
      </c>
      <c r="C506" s="209" t="s">
        <v>8031</v>
      </c>
      <c r="D506" s="69" t="s">
        <v>9233</v>
      </c>
      <c r="E506" s="221" t="s">
        <v>51</v>
      </c>
      <c r="F506" s="209"/>
      <c r="G506" s="209" t="s">
        <v>9234</v>
      </c>
      <c r="H506" s="209" t="s">
        <v>8159</v>
      </c>
      <c r="I506" s="221" t="s">
        <v>8030</v>
      </c>
      <c r="J506" s="585">
        <v>41640</v>
      </c>
      <c r="K506" s="221">
        <v>2015</v>
      </c>
      <c r="L506" s="209" t="s">
        <v>9177</v>
      </c>
      <c r="M506" s="333"/>
      <c r="N506" s="333"/>
      <c r="O506" s="333"/>
      <c r="P506" s="333"/>
      <c r="Q506" s="333"/>
      <c r="R506" s="333"/>
      <c r="S506" s="333"/>
      <c r="T506" s="333"/>
      <c r="U506" s="333"/>
      <c r="V506" s="333"/>
      <c r="W506" s="333"/>
      <c r="X506" s="333"/>
      <c r="Y506" s="333"/>
      <c r="Z506" s="333"/>
      <c r="AA506" s="333"/>
      <c r="AB506" s="534"/>
    </row>
    <row r="507" spans="1:28" ht="13.5" customHeight="1">
      <c r="A507" s="532" t="s">
        <v>3558</v>
      </c>
      <c r="B507" s="46">
        <v>501</v>
      </c>
      <c r="C507" s="209" t="s">
        <v>8031</v>
      </c>
      <c r="D507" s="69" t="s">
        <v>9235</v>
      </c>
      <c r="E507" s="221" t="s">
        <v>72</v>
      </c>
      <c r="F507" s="209"/>
      <c r="G507" s="209" t="s">
        <v>9236</v>
      </c>
      <c r="H507" s="209" t="s">
        <v>9237</v>
      </c>
      <c r="I507" s="221" t="s">
        <v>8030</v>
      </c>
      <c r="J507" s="585">
        <v>41640</v>
      </c>
      <c r="K507" s="221">
        <v>2015</v>
      </c>
      <c r="L507" s="209" t="s">
        <v>9177</v>
      </c>
      <c r="M507" s="333"/>
      <c r="N507" s="333"/>
      <c r="O507" s="333"/>
      <c r="P507" s="333"/>
      <c r="Q507" s="333"/>
      <c r="R507" s="333"/>
      <c r="S507" s="333"/>
      <c r="T507" s="333"/>
      <c r="U507" s="333"/>
      <c r="V507" s="333"/>
      <c r="W507" s="333"/>
      <c r="X507" s="333"/>
      <c r="Y507" s="333"/>
      <c r="Z507" s="333"/>
      <c r="AA507" s="333"/>
      <c r="AB507" s="534"/>
    </row>
    <row r="508" spans="1:28" ht="13.5" hidden="1" customHeight="1">
      <c r="A508" s="532" t="s">
        <v>3558</v>
      </c>
      <c r="B508" s="46">
        <v>502</v>
      </c>
      <c r="C508" s="209" t="s">
        <v>8035</v>
      </c>
      <c r="D508" s="69" t="s">
        <v>9238</v>
      </c>
      <c r="E508" s="221" t="s">
        <v>72</v>
      </c>
      <c r="F508" s="209"/>
      <c r="G508" s="209" t="s">
        <v>9239</v>
      </c>
      <c r="H508" s="209" t="s">
        <v>8195</v>
      </c>
      <c r="I508" s="221" t="s">
        <v>8030</v>
      </c>
      <c r="J508" s="585">
        <v>41640</v>
      </c>
      <c r="K508" s="221">
        <v>2014</v>
      </c>
      <c r="L508" s="209" t="s">
        <v>9177</v>
      </c>
      <c r="M508" s="333"/>
      <c r="N508" s="333"/>
      <c r="O508" s="333"/>
      <c r="P508" s="333"/>
      <c r="Q508" s="333"/>
      <c r="R508" s="333"/>
      <c r="S508" s="333"/>
      <c r="T508" s="333"/>
      <c r="U508" s="333"/>
      <c r="V508" s="333"/>
      <c r="W508" s="333"/>
      <c r="X508" s="333"/>
      <c r="Y508" s="333"/>
      <c r="Z508" s="333"/>
      <c r="AA508" s="333"/>
      <c r="AB508" s="534"/>
    </row>
    <row r="509" spans="1:28" ht="13.5" hidden="1" customHeight="1">
      <c r="A509" s="532" t="s">
        <v>3558</v>
      </c>
      <c r="B509" s="46">
        <v>503</v>
      </c>
      <c r="C509" s="209" t="s">
        <v>8035</v>
      </c>
      <c r="D509" s="69" t="s">
        <v>9240</v>
      </c>
      <c r="E509" s="221" t="s">
        <v>72</v>
      </c>
      <c r="F509" s="209"/>
      <c r="G509" s="209" t="s">
        <v>9241</v>
      </c>
      <c r="H509" s="209" t="s">
        <v>8195</v>
      </c>
      <c r="I509" s="221" t="s">
        <v>8030</v>
      </c>
      <c r="J509" s="585">
        <v>41640</v>
      </c>
      <c r="K509" s="221">
        <v>2014</v>
      </c>
      <c r="L509" s="209" t="s">
        <v>9177</v>
      </c>
      <c r="M509" s="333"/>
      <c r="N509" s="333"/>
      <c r="O509" s="333"/>
      <c r="P509" s="333"/>
      <c r="Q509" s="333"/>
      <c r="R509" s="333"/>
      <c r="S509" s="333"/>
      <c r="T509" s="333"/>
      <c r="U509" s="333"/>
      <c r="V509" s="333"/>
      <c r="W509" s="333"/>
      <c r="X509" s="333"/>
      <c r="Y509" s="333"/>
      <c r="Z509" s="333"/>
      <c r="AA509" s="333"/>
      <c r="AB509" s="534"/>
    </row>
    <row r="510" spans="1:28" ht="13.5" hidden="1" customHeight="1">
      <c r="A510" s="532" t="s">
        <v>3558</v>
      </c>
      <c r="B510" s="174">
        <v>504</v>
      </c>
      <c r="C510" s="209" t="s">
        <v>8026</v>
      </c>
      <c r="D510" s="69" t="s">
        <v>9242</v>
      </c>
      <c r="E510" s="221" t="s">
        <v>51</v>
      </c>
      <c r="F510" s="209"/>
      <c r="G510" s="209" t="s">
        <v>9243</v>
      </c>
      <c r="H510" s="209" t="s">
        <v>9163</v>
      </c>
      <c r="I510" s="221" t="s">
        <v>8030</v>
      </c>
      <c r="J510" s="221">
        <v>2014</v>
      </c>
      <c r="K510" s="221">
        <v>2014</v>
      </c>
      <c r="L510" s="209" t="s">
        <v>9170</v>
      </c>
      <c r="M510" s="333"/>
      <c r="N510" s="333"/>
      <c r="O510" s="333"/>
      <c r="P510" s="333"/>
      <c r="Q510" s="333"/>
      <c r="R510" s="333"/>
      <c r="S510" s="333"/>
      <c r="T510" s="333"/>
      <c r="U510" s="333"/>
      <c r="V510" s="333"/>
      <c r="W510" s="333"/>
      <c r="X510" s="333"/>
      <c r="Y510" s="333"/>
      <c r="Z510" s="333"/>
      <c r="AA510" s="333"/>
      <c r="AB510" s="534"/>
    </row>
    <row r="511" spans="1:28" ht="13.5" hidden="1" customHeight="1">
      <c r="A511" s="532" t="s">
        <v>3558</v>
      </c>
      <c r="B511" s="174">
        <v>505</v>
      </c>
      <c r="C511" s="209" t="s">
        <v>8026</v>
      </c>
      <c r="D511" s="69" t="s">
        <v>9244</v>
      </c>
      <c r="E511" s="221" t="s">
        <v>72</v>
      </c>
      <c r="F511" s="209"/>
      <c r="G511" s="209" t="s">
        <v>9245</v>
      </c>
      <c r="H511" s="209" t="s">
        <v>9163</v>
      </c>
      <c r="I511" s="221" t="s">
        <v>8030</v>
      </c>
      <c r="J511" s="221">
        <v>2014</v>
      </c>
      <c r="K511" s="221">
        <v>2014</v>
      </c>
      <c r="L511" s="209" t="s">
        <v>9170</v>
      </c>
      <c r="M511" s="333"/>
      <c r="N511" s="333"/>
      <c r="O511" s="333"/>
      <c r="P511" s="333"/>
      <c r="Q511" s="333"/>
      <c r="R511" s="333"/>
      <c r="S511" s="333"/>
      <c r="T511" s="333"/>
      <c r="U511" s="333"/>
      <c r="V511" s="333"/>
      <c r="W511" s="333"/>
      <c r="X511" s="333"/>
      <c r="Y511" s="333"/>
      <c r="Z511" s="333"/>
      <c r="AA511" s="333"/>
      <c r="AB511" s="534"/>
    </row>
    <row r="512" spans="1:28" ht="13.5" customHeight="1">
      <c r="A512" s="532" t="s">
        <v>3558</v>
      </c>
      <c r="B512" s="46">
        <v>506</v>
      </c>
      <c r="C512" s="209" t="s">
        <v>8031</v>
      </c>
      <c r="D512" s="69" t="s">
        <v>9246</v>
      </c>
      <c r="E512" s="221" t="s">
        <v>7528</v>
      </c>
      <c r="F512" s="209"/>
      <c r="G512" s="209" t="s">
        <v>9247</v>
      </c>
      <c r="H512" s="209" t="s">
        <v>9216</v>
      </c>
      <c r="I512" s="221" t="s">
        <v>8030</v>
      </c>
      <c r="J512" s="585">
        <v>41640</v>
      </c>
      <c r="K512" s="221">
        <v>2014</v>
      </c>
      <c r="L512" s="209" t="s">
        <v>9217</v>
      </c>
      <c r="M512" s="333"/>
      <c r="N512" s="333"/>
      <c r="O512" s="333"/>
      <c r="P512" s="333"/>
      <c r="Q512" s="333"/>
      <c r="R512" s="333"/>
      <c r="S512" s="333"/>
      <c r="T512" s="333"/>
      <c r="U512" s="333"/>
      <c r="V512" s="333"/>
      <c r="W512" s="333"/>
      <c r="X512" s="333"/>
      <c r="Y512" s="333"/>
      <c r="Z512" s="333"/>
      <c r="AA512" s="333"/>
      <c r="AB512" s="534"/>
    </row>
    <row r="513" spans="1:28" ht="13.5" customHeight="1">
      <c r="A513" s="532" t="s">
        <v>3558</v>
      </c>
      <c r="B513" s="46">
        <v>507</v>
      </c>
      <c r="C513" s="209" t="s">
        <v>8031</v>
      </c>
      <c r="D513" s="69" t="s">
        <v>9248</v>
      </c>
      <c r="E513" s="221" t="s">
        <v>7528</v>
      </c>
      <c r="F513" s="209"/>
      <c r="G513" s="209" t="s">
        <v>9249</v>
      </c>
      <c r="H513" s="209" t="s">
        <v>9216</v>
      </c>
      <c r="I513" s="221" t="s">
        <v>8030</v>
      </c>
      <c r="J513" s="585">
        <v>41821</v>
      </c>
      <c r="K513" s="221">
        <v>2014</v>
      </c>
      <c r="L513" s="209" t="s">
        <v>9217</v>
      </c>
      <c r="M513" s="333"/>
      <c r="N513" s="333"/>
      <c r="O513" s="333"/>
      <c r="P513" s="333"/>
      <c r="Q513" s="333"/>
      <c r="R513" s="333"/>
      <c r="S513" s="333"/>
      <c r="T513" s="333"/>
      <c r="U513" s="333"/>
      <c r="V513" s="333"/>
      <c r="W513" s="333"/>
      <c r="X513" s="333"/>
      <c r="Y513" s="333"/>
      <c r="Z513" s="333"/>
      <c r="AA513" s="333"/>
      <c r="AB513" s="534"/>
    </row>
    <row r="514" spans="1:28" ht="13.5" customHeight="1">
      <c r="A514" s="532" t="s">
        <v>3558</v>
      </c>
      <c r="B514" s="46">
        <v>508</v>
      </c>
      <c r="C514" s="209" t="s">
        <v>8031</v>
      </c>
      <c r="D514" s="69" t="s">
        <v>9250</v>
      </c>
      <c r="E514" s="221" t="s">
        <v>7528</v>
      </c>
      <c r="F514" s="209"/>
      <c r="G514" s="209" t="s">
        <v>9251</v>
      </c>
      <c r="H514" s="209" t="s">
        <v>9216</v>
      </c>
      <c r="I514" s="221" t="s">
        <v>8030</v>
      </c>
      <c r="J514" s="585">
        <v>41821</v>
      </c>
      <c r="K514" s="221">
        <v>2014</v>
      </c>
      <c r="L514" s="209" t="s">
        <v>9217</v>
      </c>
      <c r="M514" s="333"/>
      <c r="N514" s="333"/>
      <c r="O514" s="333"/>
      <c r="P514" s="333"/>
      <c r="Q514" s="333"/>
      <c r="R514" s="333"/>
      <c r="S514" s="333"/>
      <c r="T514" s="333"/>
      <c r="U514" s="333"/>
      <c r="V514" s="333"/>
      <c r="W514" s="333"/>
      <c r="X514" s="333"/>
      <c r="Y514" s="333"/>
      <c r="Z514" s="333"/>
      <c r="AA514" s="333"/>
      <c r="AB514" s="534"/>
    </row>
    <row r="515" spans="1:28" ht="13.5" customHeight="1">
      <c r="A515" s="532" t="s">
        <v>3558</v>
      </c>
      <c r="B515" s="174">
        <v>509</v>
      </c>
      <c r="C515" s="209" t="s">
        <v>8031</v>
      </c>
      <c r="D515" s="69" t="s">
        <v>9252</v>
      </c>
      <c r="E515" s="221" t="s">
        <v>7528</v>
      </c>
      <c r="F515" s="209"/>
      <c r="G515" s="209" t="s">
        <v>9253</v>
      </c>
      <c r="H515" s="209" t="s">
        <v>9216</v>
      </c>
      <c r="I515" s="221" t="s">
        <v>8030</v>
      </c>
      <c r="J515" s="585">
        <v>41821</v>
      </c>
      <c r="K515" s="221">
        <v>2014</v>
      </c>
      <c r="L515" s="209" t="s">
        <v>9217</v>
      </c>
      <c r="M515" s="333"/>
      <c r="N515" s="333"/>
      <c r="O515" s="333"/>
      <c r="P515" s="333"/>
      <c r="Q515" s="333"/>
      <c r="R515" s="333"/>
      <c r="S515" s="333"/>
      <c r="T515" s="333"/>
      <c r="U515" s="333"/>
      <c r="V515" s="333"/>
      <c r="W515" s="333"/>
      <c r="X515" s="333"/>
      <c r="Y515" s="333"/>
      <c r="Z515" s="333"/>
      <c r="AA515" s="333"/>
      <c r="AB515" s="534"/>
    </row>
    <row r="516" spans="1:28" ht="13.5" customHeight="1">
      <c r="A516" s="532" t="s">
        <v>3558</v>
      </c>
      <c r="B516" s="46">
        <v>510</v>
      </c>
      <c r="C516" s="209" t="s">
        <v>8031</v>
      </c>
      <c r="D516" s="69" t="s">
        <v>9254</v>
      </c>
      <c r="E516" s="221" t="s">
        <v>7528</v>
      </c>
      <c r="F516" s="209"/>
      <c r="G516" s="209" t="s">
        <v>9255</v>
      </c>
      <c r="H516" s="209" t="s">
        <v>9216</v>
      </c>
      <c r="I516" s="221" t="s">
        <v>8030</v>
      </c>
      <c r="J516" s="585">
        <v>41852</v>
      </c>
      <c r="K516" s="221">
        <v>2014</v>
      </c>
      <c r="L516" s="209" t="s">
        <v>9217</v>
      </c>
      <c r="M516" s="333"/>
      <c r="N516" s="333"/>
      <c r="O516" s="333"/>
      <c r="P516" s="333"/>
      <c r="Q516" s="333"/>
      <c r="R516" s="333"/>
      <c r="S516" s="333"/>
      <c r="T516" s="333"/>
      <c r="U516" s="333"/>
      <c r="V516" s="333"/>
      <c r="W516" s="333"/>
      <c r="X516" s="333"/>
      <c r="Y516" s="333"/>
      <c r="Z516" s="333"/>
      <c r="AA516" s="333"/>
      <c r="AB516" s="534"/>
    </row>
    <row r="517" spans="1:28" ht="13.5" customHeight="1">
      <c r="A517" s="532" t="s">
        <v>3558</v>
      </c>
      <c r="B517" s="46">
        <v>511</v>
      </c>
      <c r="C517" s="209" t="s">
        <v>8031</v>
      </c>
      <c r="D517" s="69" t="s">
        <v>9256</v>
      </c>
      <c r="E517" s="221" t="s">
        <v>7528</v>
      </c>
      <c r="F517" s="209"/>
      <c r="G517" s="209" t="s">
        <v>9257</v>
      </c>
      <c r="H517" s="209" t="s">
        <v>9216</v>
      </c>
      <c r="I517" s="221" t="s">
        <v>8030</v>
      </c>
      <c r="J517" s="585">
        <v>41852</v>
      </c>
      <c r="K517" s="221">
        <v>2014</v>
      </c>
      <c r="L517" s="209" t="s">
        <v>9217</v>
      </c>
      <c r="M517" s="333"/>
      <c r="N517" s="333"/>
      <c r="O517" s="333"/>
      <c r="P517" s="333"/>
      <c r="Q517" s="333"/>
      <c r="R517" s="333"/>
      <c r="S517" s="333"/>
      <c r="T517" s="333"/>
      <c r="U517" s="333"/>
      <c r="V517" s="333"/>
      <c r="W517" s="333"/>
      <c r="X517" s="333"/>
      <c r="Y517" s="333"/>
      <c r="Z517" s="333"/>
      <c r="AA517" s="333"/>
      <c r="AB517" s="534"/>
    </row>
    <row r="518" spans="1:28" ht="13.5" customHeight="1">
      <c r="A518" s="532" t="s">
        <v>3558</v>
      </c>
      <c r="B518" s="46">
        <v>512</v>
      </c>
      <c r="C518" s="209" t="s">
        <v>8031</v>
      </c>
      <c r="D518" s="69" t="s">
        <v>9258</v>
      </c>
      <c r="E518" s="221" t="s">
        <v>7528</v>
      </c>
      <c r="F518" s="209"/>
      <c r="G518" s="209" t="s">
        <v>9215</v>
      </c>
      <c r="H518" s="209" t="s">
        <v>9216</v>
      </c>
      <c r="I518" s="221" t="s">
        <v>8030</v>
      </c>
      <c r="J518" s="585">
        <v>41852</v>
      </c>
      <c r="K518" s="221">
        <v>2014</v>
      </c>
      <c r="L518" s="209" t="s">
        <v>9217</v>
      </c>
      <c r="M518" s="333"/>
      <c r="N518" s="333"/>
      <c r="O518" s="333"/>
      <c r="P518" s="333"/>
      <c r="Q518" s="333"/>
      <c r="R518" s="333"/>
      <c r="S518" s="333"/>
      <c r="T518" s="333"/>
      <c r="U518" s="333"/>
      <c r="V518" s="333"/>
      <c r="W518" s="333"/>
      <c r="X518" s="333"/>
      <c r="Y518" s="333"/>
      <c r="Z518" s="333"/>
      <c r="AA518" s="333"/>
      <c r="AB518" s="534"/>
    </row>
    <row r="519" spans="1:28" ht="13.5" customHeight="1">
      <c r="A519" s="532" t="s">
        <v>3558</v>
      </c>
      <c r="B519" s="174">
        <v>513</v>
      </c>
      <c r="C519" s="209" t="s">
        <v>8031</v>
      </c>
      <c r="D519" s="69" t="s">
        <v>9259</v>
      </c>
      <c r="E519" s="221" t="s">
        <v>7528</v>
      </c>
      <c r="F519" s="209"/>
      <c r="G519" s="209" t="s">
        <v>9260</v>
      </c>
      <c r="H519" s="209" t="s">
        <v>9216</v>
      </c>
      <c r="I519" s="221" t="s">
        <v>8030</v>
      </c>
      <c r="J519" s="585">
        <v>41852</v>
      </c>
      <c r="K519" s="221">
        <v>2014</v>
      </c>
      <c r="L519" s="209" t="s">
        <v>9217</v>
      </c>
      <c r="M519" s="333"/>
      <c r="N519" s="333"/>
      <c r="O519" s="333"/>
      <c r="P519" s="333"/>
      <c r="Q519" s="333"/>
      <c r="R519" s="333"/>
      <c r="S519" s="333"/>
      <c r="T519" s="333"/>
      <c r="U519" s="333"/>
      <c r="V519" s="333"/>
      <c r="W519" s="333"/>
      <c r="X519" s="333"/>
      <c r="Y519" s="333"/>
      <c r="Z519" s="333"/>
      <c r="AA519" s="333"/>
      <c r="AB519" s="534"/>
    </row>
    <row r="520" spans="1:28" ht="13.5" customHeight="1">
      <c r="A520" s="532" t="s">
        <v>3558</v>
      </c>
      <c r="B520" s="174">
        <v>514</v>
      </c>
      <c r="C520" s="209" t="s">
        <v>8031</v>
      </c>
      <c r="D520" s="69" t="s">
        <v>9261</v>
      </c>
      <c r="E520" s="221" t="s">
        <v>7528</v>
      </c>
      <c r="F520" s="209"/>
      <c r="G520" s="209" t="s">
        <v>9262</v>
      </c>
      <c r="H520" s="209" t="s">
        <v>9216</v>
      </c>
      <c r="I520" s="221" t="s">
        <v>8030</v>
      </c>
      <c r="J520" s="585">
        <v>41852</v>
      </c>
      <c r="K520" s="221">
        <v>2014</v>
      </c>
      <c r="L520" s="209" t="s">
        <v>9217</v>
      </c>
      <c r="M520" s="333"/>
      <c r="N520" s="333"/>
      <c r="O520" s="333"/>
      <c r="P520" s="333"/>
      <c r="Q520" s="333"/>
      <c r="R520" s="333"/>
      <c r="S520" s="333"/>
      <c r="T520" s="333"/>
      <c r="U520" s="333"/>
      <c r="V520" s="333"/>
      <c r="W520" s="333"/>
      <c r="X520" s="333"/>
      <c r="Y520" s="333"/>
      <c r="Z520" s="333"/>
      <c r="AA520" s="333"/>
      <c r="AB520" s="534"/>
    </row>
    <row r="521" spans="1:28" ht="13.5" customHeight="1">
      <c r="A521" s="532" t="s">
        <v>3558</v>
      </c>
      <c r="B521" s="46">
        <v>515</v>
      </c>
      <c r="C521" s="209" t="s">
        <v>8031</v>
      </c>
      <c r="D521" s="69" t="s">
        <v>9263</v>
      </c>
      <c r="E521" s="221" t="s">
        <v>51</v>
      </c>
      <c r="F521" s="209"/>
      <c r="G521" s="209" t="s">
        <v>9264</v>
      </c>
      <c r="H521" s="209" t="s">
        <v>9216</v>
      </c>
      <c r="I521" s="221" t="s">
        <v>8030</v>
      </c>
      <c r="J521" s="585">
        <v>41913</v>
      </c>
      <c r="K521" s="221">
        <v>2014</v>
      </c>
      <c r="L521" s="209" t="s">
        <v>9217</v>
      </c>
      <c r="M521" s="333"/>
      <c r="N521" s="333"/>
      <c r="O521" s="333"/>
      <c r="P521" s="333"/>
      <c r="Q521" s="333"/>
      <c r="R521" s="333"/>
      <c r="S521" s="333"/>
      <c r="T521" s="333"/>
      <c r="U521" s="333"/>
      <c r="V521" s="333"/>
      <c r="W521" s="333"/>
      <c r="X521" s="333"/>
      <c r="Y521" s="333"/>
      <c r="Z521" s="333"/>
      <c r="AA521" s="333"/>
      <c r="AB521" s="534"/>
    </row>
    <row r="522" spans="1:28" ht="13.5" hidden="1" customHeight="1">
      <c r="A522" s="532" t="s">
        <v>3558</v>
      </c>
      <c r="B522" s="46">
        <v>516</v>
      </c>
      <c r="C522" s="209" t="s">
        <v>8035</v>
      </c>
      <c r="D522" s="69" t="s">
        <v>9265</v>
      </c>
      <c r="E522" s="221" t="s">
        <v>7528</v>
      </c>
      <c r="F522" s="209"/>
      <c r="G522" s="209"/>
      <c r="H522" s="209" t="s">
        <v>8167</v>
      </c>
      <c r="I522" s="221" t="s">
        <v>8030</v>
      </c>
      <c r="J522" s="585">
        <v>41699</v>
      </c>
      <c r="K522" s="221">
        <v>2014</v>
      </c>
      <c r="L522" s="209" t="s">
        <v>9200</v>
      </c>
      <c r="M522" s="333"/>
      <c r="N522" s="333"/>
      <c r="O522" s="333"/>
      <c r="P522" s="333"/>
      <c r="Q522" s="333"/>
      <c r="R522" s="333"/>
      <c r="S522" s="333"/>
      <c r="T522" s="333"/>
      <c r="U522" s="333"/>
      <c r="V522" s="333"/>
      <c r="W522" s="333"/>
      <c r="X522" s="333"/>
      <c r="Y522" s="333"/>
      <c r="Z522" s="333"/>
      <c r="AA522" s="333"/>
      <c r="AB522" s="534"/>
    </row>
    <row r="523" spans="1:28" ht="13.5" customHeight="1">
      <c r="A523" s="532" t="s">
        <v>3558</v>
      </c>
      <c r="B523" s="46">
        <v>517</v>
      </c>
      <c r="C523" s="209" t="s">
        <v>8031</v>
      </c>
      <c r="D523" s="69" t="s">
        <v>9266</v>
      </c>
      <c r="E523" s="221" t="s">
        <v>7528</v>
      </c>
      <c r="F523" s="209"/>
      <c r="G523" s="209" t="s">
        <v>9260</v>
      </c>
      <c r="H523" s="209" t="s">
        <v>9267</v>
      </c>
      <c r="I523" s="221" t="s">
        <v>8030</v>
      </c>
      <c r="J523" s="585">
        <v>41852</v>
      </c>
      <c r="K523" s="221">
        <v>2014</v>
      </c>
      <c r="L523" s="209" t="s">
        <v>9268</v>
      </c>
      <c r="M523" s="333"/>
      <c r="N523" s="333"/>
      <c r="O523" s="333"/>
      <c r="P523" s="333"/>
      <c r="Q523" s="333"/>
      <c r="R523" s="333"/>
      <c r="S523" s="333"/>
      <c r="T523" s="333"/>
      <c r="U523" s="333"/>
      <c r="V523" s="333"/>
      <c r="W523" s="333"/>
      <c r="X523" s="333"/>
      <c r="Y523" s="333"/>
      <c r="Z523" s="333"/>
      <c r="AA523" s="333"/>
      <c r="AB523" s="534"/>
    </row>
    <row r="524" spans="1:28" ht="13.5" hidden="1" customHeight="1">
      <c r="A524" s="532" t="s">
        <v>3558</v>
      </c>
      <c r="B524" s="46">
        <v>520</v>
      </c>
      <c r="C524" s="209" t="s">
        <v>8014</v>
      </c>
      <c r="D524" s="69" t="s">
        <v>9269</v>
      </c>
      <c r="E524" s="221" t="s">
        <v>168</v>
      </c>
      <c r="F524" s="209"/>
      <c r="G524" s="209" t="s">
        <v>9270</v>
      </c>
      <c r="H524" s="209" t="s">
        <v>8822</v>
      </c>
      <c r="I524" s="221" t="s">
        <v>8030</v>
      </c>
      <c r="J524" s="585">
        <v>42278</v>
      </c>
      <c r="K524" s="221">
        <v>2016</v>
      </c>
      <c r="L524" s="209" t="s">
        <v>9177</v>
      </c>
      <c r="M524" s="333"/>
      <c r="N524" s="333"/>
      <c r="O524" s="333"/>
      <c r="P524" s="333"/>
      <c r="Q524" s="333"/>
      <c r="R524" s="333"/>
      <c r="S524" s="333"/>
      <c r="T524" s="333"/>
      <c r="U524" s="333"/>
      <c r="V524" s="333"/>
      <c r="W524" s="333"/>
      <c r="X524" s="333"/>
      <c r="Y524" s="333"/>
      <c r="Z524" s="333"/>
      <c r="AA524" s="333"/>
      <c r="AB524" s="534"/>
    </row>
    <row r="525" spans="1:28" ht="13.5" customHeight="1">
      <c r="A525" s="532" t="s">
        <v>3558</v>
      </c>
      <c r="B525" s="46">
        <v>521</v>
      </c>
      <c r="C525" s="209" t="s">
        <v>8031</v>
      </c>
      <c r="D525" s="69" t="s">
        <v>9271</v>
      </c>
      <c r="E525" s="221" t="s">
        <v>72</v>
      </c>
      <c r="F525" s="209"/>
      <c r="G525" s="209" t="s">
        <v>9272</v>
      </c>
      <c r="H525" s="209" t="s">
        <v>8159</v>
      </c>
      <c r="I525" s="221" t="s">
        <v>8030</v>
      </c>
      <c r="J525" s="585">
        <v>42005</v>
      </c>
      <c r="K525" s="221">
        <v>2016</v>
      </c>
      <c r="L525" s="209" t="s">
        <v>9177</v>
      </c>
      <c r="M525" s="333"/>
      <c r="N525" s="333"/>
      <c r="O525" s="333"/>
      <c r="P525" s="333"/>
      <c r="Q525" s="333"/>
      <c r="R525" s="333"/>
      <c r="S525" s="333"/>
      <c r="T525" s="333"/>
      <c r="U525" s="333"/>
      <c r="V525" s="333"/>
      <c r="W525" s="333"/>
      <c r="X525" s="333"/>
      <c r="Y525" s="333"/>
      <c r="Z525" s="333"/>
      <c r="AA525" s="333"/>
      <c r="AB525" s="534"/>
    </row>
    <row r="526" spans="1:28" ht="13.5" customHeight="1">
      <c r="A526" s="532" t="s">
        <v>3558</v>
      </c>
      <c r="B526" s="174">
        <v>522</v>
      </c>
      <c r="C526" s="209" t="s">
        <v>8031</v>
      </c>
      <c r="D526" s="69" t="s">
        <v>9273</v>
      </c>
      <c r="E526" s="221" t="s">
        <v>51</v>
      </c>
      <c r="F526" s="209"/>
      <c r="G526" s="209" t="s">
        <v>9274</v>
      </c>
      <c r="H526" s="209" t="s">
        <v>8159</v>
      </c>
      <c r="I526" s="221" t="s">
        <v>8030</v>
      </c>
      <c r="J526" s="585">
        <v>42005</v>
      </c>
      <c r="K526" s="221">
        <v>2015</v>
      </c>
      <c r="L526" s="209" t="s">
        <v>9177</v>
      </c>
      <c r="M526" s="333"/>
      <c r="N526" s="333"/>
      <c r="O526" s="333"/>
      <c r="P526" s="333"/>
      <c r="Q526" s="333"/>
      <c r="R526" s="333"/>
      <c r="S526" s="333"/>
      <c r="T526" s="333"/>
      <c r="U526" s="333"/>
      <c r="V526" s="333"/>
      <c r="W526" s="333"/>
      <c r="X526" s="333"/>
      <c r="Y526" s="333"/>
      <c r="Z526" s="333"/>
      <c r="AA526" s="333"/>
      <c r="AB526" s="534"/>
    </row>
    <row r="527" spans="1:28" ht="13.5" customHeight="1">
      <c r="A527" s="532" t="s">
        <v>3558</v>
      </c>
      <c r="B527" s="174">
        <v>523</v>
      </c>
      <c r="C527" s="209" t="s">
        <v>8031</v>
      </c>
      <c r="D527" s="69" t="s">
        <v>9275</v>
      </c>
      <c r="E527" s="221" t="s">
        <v>168</v>
      </c>
      <c r="F527" s="209"/>
      <c r="G527" s="209" t="s">
        <v>9276</v>
      </c>
      <c r="H527" s="209" t="s">
        <v>8159</v>
      </c>
      <c r="I527" s="221" t="s">
        <v>8030</v>
      </c>
      <c r="J527" s="585">
        <v>42005</v>
      </c>
      <c r="K527" s="221">
        <v>2016</v>
      </c>
      <c r="L527" s="209" t="s">
        <v>9177</v>
      </c>
      <c r="M527" s="333"/>
      <c r="N527" s="333"/>
      <c r="O527" s="333"/>
      <c r="P527" s="333"/>
      <c r="Q527" s="333"/>
      <c r="R527" s="333"/>
      <c r="S527" s="333"/>
      <c r="T527" s="333"/>
      <c r="U527" s="333"/>
      <c r="V527" s="333"/>
      <c r="W527" s="333"/>
      <c r="X527" s="333"/>
      <c r="Y527" s="333"/>
      <c r="Z527" s="333"/>
      <c r="AA527" s="333"/>
      <c r="AB527" s="534"/>
    </row>
    <row r="528" spans="1:28" ht="13.5" customHeight="1">
      <c r="A528" s="532" t="s">
        <v>3558</v>
      </c>
      <c r="B528" s="46">
        <v>524</v>
      </c>
      <c r="C528" s="209" t="s">
        <v>8031</v>
      </c>
      <c r="D528" s="69" t="s">
        <v>9277</v>
      </c>
      <c r="E528" s="221" t="s">
        <v>168</v>
      </c>
      <c r="F528" s="209"/>
      <c r="G528" s="209" t="s">
        <v>9278</v>
      </c>
      <c r="H528" s="209" t="s">
        <v>8159</v>
      </c>
      <c r="I528" s="221" t="s">
        <v>8030</v>
      </c>
      <c r="J528" s="585">
        <v>42186</v>
      </c>
      <c r="K528" s="221">
        <v>2016</v>
      </c>
      <c r="L528" s="209" t="s">
        <v>9177</v>
      </c>
      <c r="M528" s="333"/>
      <c r="N528" s="333"/>
      <c r="O528" s="333"/>
      <c r="P528" s="333"/>
      <c r="Q528" s="333"/>
      <c r="R528" s="333"/>
      <c r="S528" s="333"/>
      <c r="T528" s="333"/>
      <c r="U528" s="333"/>
      <c r="V528" s="333"/>
      <c r="W528" s="333"/>
      <c r="X528" s="333"/>
      <c r="Y528" s="333"/>
      <c r="Z528" s="333"/>
      <c r="AA528" s="333"/>
      <c r="AB528" s="534"/>
    </row>
    <row r="529" spans="1:28" ht="13.5" hidden="1" customHeight="1">
      <c r="A529" s="532" t="s">
        <v>3558</v>
      </c>
      <c r="B529" s="46">
        <v>525</v>
      </c>
      <c r="C529" s="209" t="s">
        <v>8026</v>
      </c>
      <c r="D529" s="69" t="s">
        <v>9279</v>
      </c>
      <c r="E529" s="221" t="s">
        <v>51</v>
      </c>
      <c r="F529" s="209"/>
      <c r="G529" s="209" t="s">
        <v>9280</v>
      </c>
      <c r="H529" s="209" t="s">
        <v>9163</v>
      </c>
      <c r="I529" s="221" t="s">
        <v>8030</v>
      </c>
      <c r="J529" s="585">
        <v>42005</v>
      </c>
      <c r="K529" s="221">
        <v>2015</v>
      </c>
      <c r="L529" s="209" t="s">
        <v>9170</v>
      </c>
      <c r="M529" s="333"/>
      <c r="N529" s="333"/>
      <c r="O529" s="333"/>
      <c r="P529" s="333"/>
      <c r="Q529" s="333"/>
      <c r="R529" s="333"/>
      <c r="S529" s="333"/>
      <c r="T529" s="333"/>
      <c r="U529" s="333"/>
      <c r="V529" s="333"/>
      <c r="W529" s="333"/>
      <c r="X529" s="333"/>
      <c r="Y529" s="333"/>
      <c r="Z529" s="333"/>
      <c r="AA529" s="333"/>
      <c r="AB529" s="534"/>
    </row>
    <row r="530" spans="1:28" ht="13.5" hidden="1" customHeight="1">
      <c r="A530" s="532" t="s">
        <v>3558</v>
      </c>
      <c r="B530" s="46">
        <v>526</v>
      </c>
      <c r="C530" s="209" t="s">
        <v>8014</v>
      </c>
      <c r="D530" s="69" t="s">
        <v>9281</v>
      </c>
      <c r="E530" s="221" t="s">
        <v>35</v>
      </c>
      <c r="F530" s="209"/>
      <c r="G530" s="209" t="s">
        <v>9282</v>
      </c>
      <c r="H530" s="209" t="s">
        <v>8822</v>
      </c>
      <c r="I530" s="221" t="s">
        <v>8030</v>
      </c>
      <c r="J530" s="585">
        <v>42036</v>
      </c>
      <c r="K530" s="221">
        <v>2018</v>
      </c>
      <c r="L530" s="209" t="s">
        <v>9283</v>
      </c>
      <c r="M530" s="333"/>
      <c r="N530" s="333"/>
      <c r="O530" s="333"/>
      <c r="P530" s="333"/>
      <c r="Q530" s="333"/>
      <c r="R530" s="333"/>
      <c r="S530" s="333"/>
      <c r="T530" s="333"/>
      <c r="U530" s="333"/>
      <c r="V530" s="333"/>
      <c r="W530" s="333"/>
      <c r="X530" s="333"/>
      <c r="Y530" s="333"/>
      <c r="Z530" s="333"/>
      <c r="AA530" s="333"/>
      <c r="AB530" s="534"/>
    </row>
    <row r="531" spans="1:28" ht="13.5" customHeight="1">
      <c r="A531" s="532" t="s">
        <v>3558</v>
      </c>
      <c r="B531" s="174">
        <v>527</v>
      </c>
      <c r="C531" s="209" t="s">
        <v>8031</v>
      </c>
      <c r="D531" s="69" t="s">
        <v>9284</v>
      </c>
      <c r="E531" s="221" t="s">
        <v>7528</v>
      </c>
      <c r="F531" s="209"/>
      <c r="G531" s="209" t="s">
        <v>9285</v>
      </c>
      <c r="H531" s="209" t="s">
        <v>9216</v>
      </c>
      <c r="I531" s="221" t="s">
        <v>8030</v>
      </c>
      <c r="J531" s="585">
        <v>42217</v>
      </c>
      <c r="K531" s="221">
        <v>2015</v>
      </c>
      <c r="L531" s="209" t="s">
        <v>9217</v>
      </c>
      <c r="M531" s="333"/>
      <c r="N531" s="333"/>
      <c r="O531" s="333"/>
      <c r="P531" s="333"/>
      <c r="Q531" s="333"/>
      <c r="R531" s="333"/>
      <c r="S531" s="333"/>
      <c r="T531" s="333"/>
      <c r="U531" s="333"/>
      <c r="V531" s="333"/>
      <c r="W531" s="333"/>
      <c r="X531" s="333"/>
      <c r="Y531" s="333"/>
      <c r="Z531" s="333"/>
      <c r="AA531" s="333"/>
      <c r="AB531" s="534"/>
    </row>
    <row r="532" spans="1:28" ht="13.5" customHeight="1">
      <c r="A532" s="532" t="s">
        <v>3558</v>
      </c>
      <c r="B532" s="46">
        <v>528</v>
      </c>
      <c r="C532" s="209" t="s">
        <v>8031</v>
      </c>
      <c r="D532" s="69" t="s">
        <v>9286</v>
      </c>
      <c r="E532" s="221" t="s">
        <v>51</v>
      </c>
      <c r="F532" s="209"/>
      <c r="G532" s="209" t="s">
        <v>9287</v>
      </c>
      <c r="H532" s="209" t="s">
        <v>9216</v>
      </c>
      <c r="I532" s="221" t="s">
        <v>8030</v>
      </c>
      <c r="J532" s="585">
        <v>42217</v>
      </c>
      <c r="K532" s="221">
        <v>2015</v>
      </c>
      <c r="L532" s="209" t="s">
        <v>9217</v>
      </c>
      <c r="M532" s="333"/>
      <c r="N532" s="333"/>
      <c r="O532" s="333"/>
      <c r="P532" s="333"/>
      <c r="Q532" s="333"/>
      <c r="R532" s="333"/>
      <c r="S532" s="333"/>
      <c r="T532" s="333"/>
      <c r="U532" s="333"/>
      <c r="V532" s="333"/>
      <c r="W532" s="333"/>
      <c r="X532" s="333"/>
      <c r="Y532" s="333"/>
      <c r="Z532" s="333"/>
      <c r="AA532" s="333"/>
      <c r="AB532" s="534"/>
    </row>
    <row r="533" spans="1:28" ht="13.5" customHeight="1">
      <c r="A533" s="532" t="s">
        <v>3558</v>
      </c>
      <c r="B533" s="46">
        <v>529</v>
      </c>
      <c r="C533" s="209" t="s">
        <v>8031</v>
      </c>
      <c r="D533" s="69" t="s">
        <v>9288</v>
      </c>
      <c r="E533" s="221" t="s">
        <v>7528</v>
      </c>
      <c r="F533" s="209"/>
      <c r="G533" s="209" t="s">
        <v>9289</v>
      </c>
      <c r="H533" s="209" t="s">
        <v>9216</v>
      </c>
      <c r="I533" s="221" t="s">
        <v>8030</v>
      </c>
      <c r="J533" s="585">
        <v>42217</v>
      </c>
      <c r="K533" s="221">
        <v>2015</v>
      </c>
      <c r="L533" s="209" t="s">
        <v>9217</v>
      </c>
      <c r="M533" s="333"/>
      <c r="N533" s="333"/>
      <c r="O533" s="333"/>
      <c r="P533" s="333"/>
      <c r="Q533" s="333"/>
      <c r="R533" s="333"/>
      <c r="S533" s="333"/>
      <c r="T533" s="333"/>
      <c r="U533" s="333"/>
      <c r="V533" s="333"/>
      <c r="W533" s="333"/>
      <c r="X533" s="333"/>
      <c r="Y533" s="333"/>
      <c r="Z533" s="333"/>
      <c r="AA533" s="333"/>
      <c r="AB533" s="534"/>
    </row>
    <row r="534" spans="1:28" ht="13.5" customHeight="1">
      <c r="A534" s="532" t="s">
        <v>3558</v>
      </c>
      <c r="B534" s="46">
        <v>530</v>
      </c>
      <c r="C534" s="209" t="s">
        <v>8031</v>
      </c>
      <c r="D534" s="69" t="s">
        <v>9290</v>
      </c>
      <c r="E534" s="221" t="s">
        <v>7528</v>
      </c>
      <c r="F534" s="209"/>
      <c r="G534" s="209" t="s">
        <v>9291</v>
      </c>
      <c r="H534" s="209" t="s">
        <v>9216</v>
      </c>
      <c r="I534" s="221" t="s">
        <v>8030</v>
      </c>
      <c r="J534" s="585">
        <v>42217</v>
      </c>
      <c r="K534" s="221">
        <v>2015</v>
      </c>
      <c r="L534" s="209" t="s">
        <v>9217</v>
      </c>
      <c r="M534" s="333"/>
      <c r="N534" s="333"/>
      <c r="O534" s="333"/>
      <c r="P534" s="333"/>
      <c r="Q534" s="333"/>
      <c r="R534" s="333"/>
      <c r="S534" s="333"/>
      <c r="T534" s="333"/>
      <c r="U534" s="333"/>
      <c r="V534" s="333"/>
      <c r="W534" s="333"/>
      <c r="X534" s="333"/>
      <c r="Y534" s="333"/>
      <c r="Z534" s="333"/>
      <c r="AA534" s="333"/>
      <c r="AB534" s="534"/>
    </row>
    <row r="535" spans="1:28" ht="13.5" customHeight="1">
      <c r="A535" s="532" t="s">
        <v>3558</v>
      </c>
      <c r="B535" s="174">
        <v>531</v>
      </c>
      <c r="C535" s="209" t="s">
        <v>8031</v>
      </c>
      <c r="D535" s="69" t="s">
        <v>9292</v>
      </c>
      <c r="E535" s="221" t="s">
        <v>7528</v>
      </c>
      <c r="F535" s="209"/>
      <c r="G535" s="209" t="s">
        <v>9293</v>
      </c>
      <c r="H535" s="209" t="s">
        <v>9216</v>
      </c>
      <c r="I535" s="221" t="s">
        <v>8030</v>
      </c>
      <c r="J535" s="585">
        <v>42217</v>
      </c>
      <c r="K535" s="221">
        <v>2015</v>
      </c>
      <c r="L535" s="209" t="s">
        <v>9217</v>
      </c>
      <c r="M535" s="333"/>
      <c r="N535" s="333"/>
      <c r="O535" s="333"/>
      <c r="P535" s="333"/>
      <c r="Q535" s="333"/>
      <c r="R535" s="333"/>
      <c r="S535" s="333"/>
      <c r="T535" s="333"/>
      <c r="U535" s="333"/>
      <c r="V535" s="333"/>
      <c r="W535" s="333"/>
      <c r="X535" s="333"/>
      <c r="Y535" s="333"/>
      <c r="Z535" s="333"/>
      <c r="AA535" s="333"/>
      <c r="AB535" s="534"/>
    </row>
    <row r="536" spans="1:28" ht="13.5" customHeight="1">
      <c r="A536" s="532" t="s">
        <v>3558</v>
      </c>
      <c r="B536" s="174">
        <v>532</v>
      </c>
      <c r="C536" s="209" t="s">
        <v>8031</v>
      </c>
      <c r="D536" s="69" t="s">
        <v>9294</v>
      </c>
      <c r="E536" s="221" t="s">
        <v>7528</v>
      </c>
      <c r="F536" s="209"/>
      <c r="G536" s="209" t="s">
        <v>9295</v>
      </c>
      <c r="H536" s="209" t="s">
        <v>9216</v>
      </c>
      <c r="I536" s="221" t="s">
        <v>8030</v>
      </c>
      <c r="J536" s="585">
        <v>42217</v>
      </c>
      <c r="K536" s="221">
        <v>2015</v>
      </c>
      <c r="L536" s="209" t="s">
        <v>9217</v>
      </c>
      <c r="M536" s="333"/>
      <c r="N536" s="333"/>
      <c r="O536" s="333"/>
      <c r="P536" s="333"/>
      <c r="Q536" s="333"/>
      <c r="R536" s="333"/>
      <c r="S536" s="333"/>
      <c r="T536" s="333"/>
      <c r="U536" s="333"/>
      <c r="V536" s="333"/>
      <c r="W536" s="333"/>
      <c r="X536" s="333"/>
      <c r="Y536" s="333"/>
      <c r="Z536" s="333"/>
      <c r="AA536" s="333"/>
      <c r="AB536" s="534"/>
    </row>
    <row r="537" spans="1:28" ht="13.5" customHeight="1">
      <c r="A537" s="532" t="s">
        <v>3558</v>
      </c>
      <c r="B537" s="46">
        <v>533</v>
      </c>
      <c r="C537" s="209" t="s">
        <v>8031</v>
      </c>
      <c r="D537" s="69" t="s">
        <v>9296</v>
      </c>
      <c r="E537" s="221" t="s">
        <v>7528</v>
      </c>
      <c r="F537" s="209"/>
      <c r="G537" s="209" t="s">
        <v>9297</v>
      </c>
      <c r="H537" s="209" t="s">
        <v>9216</v>
      </c>
      <c r="I537" s="221" t="s">
        <v>8030</v>
      </c>
      <c r="J537" s="585">
        <v>42217</v>
      </c>
      <c r="K537" s="221">
        <v>2015</v>
      </c>
      <c r="L537" s="209" t="s">
        <v>9217</v>
      </c>
      <c r="M537" s="333"/>
      <c r="N537" s="333"/>
      <c r="O537" s="333"/>
      <c r="P537" s="333"/>
      <c r="Q537" s="333"/>
      <c r="R537" s="333"/>
      <c r="S537" s="333"/>
      <c r="T537" s="333"/>
      <c r="U537" s="333"/>
      <c r="V537" s="333"/>
      <c r="W537" s="333"/>
      <c r="X537" s="333"/>
      <c r="Y537" s="333"/>
      <c r="Z537" s="333"/>
      <c r="AA537" s="333"/>
      <c r="AB537" s="534"/>
    </row>
    <row r="538" spans="1:28" ht="13.5" customHeight="1">
      <c r="A538" s="532" t="s">
        <v>3558</v>
      </c>
      <c r="B538" s="46">
        <v>534</v>
      </c>
      <c r="C538" s="209" t="s">
        <v>8031</v>
      </c>
      <c r="D538" s="69" t="s">
        <v>9298</v>
      </c>
      <c r="E538" s="221" t="s">
        <v>7528</v>
      </c>
      <c r="F538" s="209"/>
      <c r="G538" s="209" t="s">
        <v>9299</v>
      </c>
      <c r="H538" s="209" t="s">
        <v>9216</v>
      </c>
      <c r="I538" s="221" t="s">
        <v>8030</v>
      </c>
      <c r="J538" s="585">
        <v>42217</v>
      </c>
      <c r="K538" s="221">
        <v>2015</v>
      </c>
      <c r="L538" s="209" t="s">
        <v>9217</v>
      </c>
      <c r="M538" s="333"/>
      <c r="N538" s="333"/>
      <c r="O538" s="333"/>
      <c r="P538" s="333"/>
      <c r="Q538" s="333"/>
      <c r="R538" s="333"/>
      <c r="S538" s="333"/>
      <c r="T538" s="333"/>
      <c r="U538" s="333"/>
      <c r="V538" s="333"/>
      <c r="W538" s="333"/>
      <c r="X538" s="333"/>
      <c r="Y538" s="333"/>
      <c r="Z538" s="333"/>
      <c r="AA538" s="333"/>
      <c r="AB538" s="534"/>
    </row>
    <row r="539" spans="1:28" ht="13.5" customHeight="1">
      <c r="A539" s="532" t="s">
        <v>3558</v>
      </c>
      <c r="B539" s="46">
        <v>535</v>
      </c>
      <c r="C539" s="209" t="s">
        <v>8031</v>
      </c>
      <c r="D539" s="69" t="s">
        <v>9300</v>
      </c>
      <c r="E539" s="221" t="s">
        <v>7528</v>
      </c>
      <c r="F539" s="209"/>
      <c r="G539" s="209" t="s">
        <v>9301</v>
      </c>
      <c r="H539" s="209" t="s">
        <v>9216</v>
      </c>
      <c r="I539" s="221" t="s">
        <v>8030</v>
      </c>
      <c r="J539" s="585">
        <v>42217</v>
      </c>
      <c r="K539" s="221">
        <v>2015</v>
      </c>
      <c r="L539" s="209" t="s">
        <v>9217</v>
      </c>
      <c r="M539" s="333"/>
      <c r="N539" s="333"/>
      <c r="O539" s="333"/>
      <c r="P539" s="333"/>
      <c r="Q539" s="333"/>
      <c r="R539" s="333"/>
      <c r="S539" s="333"/>
      <c r="T539" s="333"/>
      <c r="U539" s="333"/>
      <c r="V539" s="333"/>
      <c r="W539" s="333"/>
      <c r="X539" s="333"/>
      <c r="Y539" s="333"/>
      <c r="Z539" s="333"/>
      <c r="AA539" s="333"/>
      <c r="AB539" s="534"/>
    </row>
    <row r="540" spans="1:28" ht="13.5" customHeight="1">
      <c r="A540" s="532" t="s">
        <v>3558</v>
      </c>
      <c r="B540" s="174">
        <v>536</v>
      </c>
      <c r="C540" s="209" t="s">
        <v>8031</v>
      </c>
      <c r="D540" s="69" t="s">
        <v>9302</v>
      </c>
      <c r="E540" s="221" t="s">
        <v>7528</v>
      </c>
      <c r="F540" s="209"/>
      <c r="G540" s="209" t="s">
        <v>9303</v>
      </c>
      <c r="H540" s="209" t="s">
        <v>9216</v>
      </c>
      <c r="I540" s="221" t="s">
        <v>8030</v>
      </c>
      <c r="J540" s="585">
        <v>42217</v>
      </c>
      <c r="K540" s="221">
        <v>2015</v>
      </c>
      <c r="L540" s="209" t="s">
        <v>9217</v>
      </c>
      <c r="M540" s="333"/>
      <c r="N540" s="333"/>
      <c r="O540" s="333"/>
      <c r="P540" s="333"/>
      <c r="Q540" s="333"/>
      <c r="R540" s="333"/>
      <c r="S540" s="333"/>
      <c r="T540" s="333"/>
      <c r="U540" s="333"/>
      <c r="V540" s="333"/>
      <c r="W540" s="333"/>
      <c r="X540" s="333"/>
      <c r="Y540" s="333"/>
      <c r="Z540" s="333"/>
      <c r="AA540" s="333"/>
      <c r="AB540" s="534"/>
    </row>
    <row r="541" spans="1:28" ht="13.5" customHeight="1">
      <c r="A541" s="532" t="s">
        <v>3558</v>
      </c>
      <c r="B541" s="46">
        <v>537</v>
      </c>
      <c r="C541" s="209" t="s">
        <v>8031</v>
      </c>
      <c r="D541" s="69" t="s">
        <v>9304</v>
      </c>
      <c r="E541" s="221" t="s">
        <v>72</v>
      </c>
      <c r="F541" s="209"/>
      <c r="G541" s="209" t="s">
        <v>9305</v>
      </c>
      <c r="H541" s="209" t="s">
        <v>9216</v>
      </c>
      <c r="I541" s="221" t="s">
        <v>8030</v>
      </c>
      <c r="J541" s="585">
        <v>42217</v>
      </c>
      <c r="K541" s="221">
        <v>2015</v>
      </c>
      <c r="L541" s="209" t="s">
        <v>9217</v>
      </c>
      <c r="M541" s="333"/>
      <c r="N541" s="333"/>
      <c r="O541" s="333"/>
      <c r="P541" s="333"/>
      <c r="Q541" s="333"/>
      <c r="R541" s="333"/>
      <c r="S541" s="333"/>
      <c r="T541" s="333"/>
      <c r="U541" s="333"/>
      <c r="V541" s="333"/>
      <c r="W541" s="333"/>
      <c r="X541" s="333"/>
      <c r="Y541" s="333"/>
      <c r="Z541" s="333"/>
      <c r="AA541" s="333"/>
      <c r="AB541" s="534"/>
    </row>
    <row r="542" spans="1:28" ht="13.5" customHeight="1">
      <c r="A542" s="532" t="s">
        <v>3558</v>
      </c>
      <c r="B542" s="46">
        <v>538</v>
      </c>
      <c r="C542" s="209" t="s">
        <v>8031</v>
      </c>
      <c r="D542" s="69" t="s">
        <v>9306</v>
      </c>
      <c r="E542" s="221" t="s">
        <v>51</v>
      </c>
      <c r="F542" s="209"/>
      <c r="G542" s="209" t="s">
        <v>9307</v>
      </c>
      <c r="H542" s="209" t="s">
        <v>9216</v>
      </c>
      <c r="I542" s="221" t="s">
        <v>8030</v>
      </c>
      <c r="J542" s="585">
        <v>42217</v>
      </c>
      <c r="K542" s="221">
        <v>2015</v>
      </c>
      <c r="L542" s="209" t="s">
        <v>9217</v>
      </c>
      <c r="M542" s="333"/>
      <c r="N542" s="333"/>
      <c r="O542" s="333"/>
      <c r="P542" s="333"/>
      <c r="Q542" s="333"/>
      <c r="R542" s="333"/>
      <c r="S542" s="333"/>
      <c r="T542" s="333"/>
      <c r="U542" s="333"/>
      <c r="V542" s="333"/>
      <c r="W542" s="333"/>
      <c r="X542" s="333"/>
      <c r="Y542" s="333"/>
      <c r="Z542" s="333"/>
      <c r="AA542" s="333"/>
      <c r="AB542" s="534"/>
    </row>
    <row r="543" spans="1:28" ht="13.5" customHeight="1">
      <c r="A543" s="532" t="s">
        <v>3558</v>
      </c>
      <c r="B543" s="46">
        <v>539</v>
      </c>
      <c r="C543" s="209" t="s">
        <v>8031</v>
      </c>
      <c r="D543" s="69" t="s">
        <v>9308</v>
      </c>
      <c r="E543" s="221" t="s">
        <v>72</v>
      </c>
      <c r="F543" s="209"/>
      <c r="G543" s="209" t="s">
        <v>9309</v>
      </c>
      <c r="H543" s="209" t="s">
        <v>9216</v>
      </c>
      <c r="I543" s="221" t="s">
        <v>8030</v>
      </c>
      <c r="J543" s="585">
        <v>42217</v>
      </c>
      <c r="K543" s="221">
        <v>2015</v>
      </c>
      <c r="L543" s="209" t="s">
        <v>9217</v>
      </c>
      <c r="M543" s="333"/>
      <c r="N543" s="333"/>
      <c r="O543" s="333"/>
      <c r="P543" s="333"/>
      <c r="Q543" s="333"/>
      <c r="R543" s="333"/>
      <c r="S543" s="333"/>
      <c r="T543" s="333"/>
      <c r="U543" s="333"/>
      <c r="V543" s="333"/>
      <c r="W543" s="333"/>
      <c r="X543" s="333"/>
      <c r="Y543" s="333"/>
      <c r="Z543" s="333"/>
      <c r="AA543" s="333"/>
      <c r="AB543" s="534"/>
    </row>
    <row r="544" spans="1:28" ht="13.5" customHeight="1">
      <c r="A544" s="532" t="s">
        <v>3558</v>
      </c>
      <c r="B544" s="174">
        <v>540</v>
      </c>
      <c r="C544" s="209" t="s">
        <v>8031</v>
      </c>
      <c r="D544" s="69" t="s">
        <v>9310</v>
      </c>
      <c r="E544" s="221" t="s">
        <v>7528</v>
      </c>
      <c r="F544" s="209"/>
      <c r="G544" s="209" t="s">
        <v>9311</v>
      </c>
      <c r="H544" s="209" t="s">
        <v>9216</v>
      </c>
      <c r="I544" s="221" t="s">
        <v>8030</v>
      </c>
      <c r="J544" s="585">
        <v>42217</v>
      </c>
      <c r="K544" s="221">
        <v>2015</v>
      </c>
      <c r="L544" s="209" t="s">
        <v>9217</v>
      </c>
      <c r="M544" s="333"/>
      <c r="N544" s="333"/>
      <c r="O544" s="333"/>
      <c r="P544" s="333"/>
      <c r="Q544" s="333"/>
      <c r="R544" s="333"/>
      <c r="S544" s="333"/>
      <c r="T544" s="333"/>
      <c r="U544" s="333"/>
      <c r="V544" s="333"/>
      <c r="W544" s="333"/>
      <c r="X544" s="333"/>
      <c r="Y544" s="333"/>
      <c r="Z544" s="333"/>
      <c r="AA544" s="333"/>
      <c r="AB544" s="534"/>
    </row>
    <row r="545" spans="1:28" ht="13.5" customHeight="1">
      <c r="A545" s="532" t="s">
        <v>3558</v>
      </c>
      <c r="B545" s="174">
        <v>541</v>
      </c>
      <c r="C545" s="209" t="s">
        <v>8031</v>
      </c>
      <c r="D545" s="69" t="s">
        <v>9312</v>
      </c>
      <c r="E545" s="221" t="s">
        <v>7528</v>
      </c>
      <c r="F545" s="209"/>
      <c r="G545" s="209" t="s">
        <v>9313</v>
      </c>
      <c r="H545" s="209" t="s">
        <v>9216</v>
      </c>
      <c r="I545" s="221" t="s">
        <v>8030</v>
      </c>
      <c r="J545" s="585">
        <v>42217</v>
      </c>
      <c r="K545" s="221">
        <v>2019</v>
      </c>
      <c r="L545" s="209" t="s">
        <v>9217</v>
      </c>
      <c r="M545" s="333"/>
      <c r="N545" s="333"/>
      <c r="O545" s="333"/>
      <c r="P545" s="333"/>
      <c r="Q545" s="333"/>
      <c r="R545" s="333"/>
      <c r="S545" s="333"/>
      <c r="T545" s="333"/>
      <c r="U545" s="333"/>
      <c r="V545" s="333"/>
      <c r="W545" s="333"/>
      <c r="X545" s="333"/>
      <c r="Y545" s="333"/>
      <c r="Z545" s="333"/>
      <c r="AA545" s="333"/>
      <c r="AB545" s="534"/>
    </row>
    <row r="546" spans="1:28" ht="13.5" customHeight="1">
      <c r="A546" s="532" t="s">
        <v>3558</v>
      </c>
      <c r="B546" s="46">
        <v>543</v>
      </c>
      <c r="C546" s="209" t="s">
        <v>8031</v>
      </c>
      <c r="D546" s="69" t="s">
        <v>9314</v>
      </c>
      <c r="E546" s="221" t="s">
        <v>72</v>
      </c>
      <c r="F546" s="209"/>
      <c r="G546" s="209" t="s">
        <v>9315</v>
      </c>
      <c r="H546" s="209" t="s">
        <v>8159</v>
      </c>
      <c r="I546" s="221" t="s">
        <v>8030</v>
      </c>
      <c r="J546" s="585">
        <v>42370</v>
      </c>
      <c r="K546" s="221">
        <v>2017</v>
      </c>
      <c r="L546" s="209" t="s">
        <v>9177</v>
      </c>
      <c r="M546" s="333"/>
      <c r="N546" s="333"/>
      <c r="O546" s="333"/>
      <c r="P546" s="333"/>
      <c r="Q546" s="333"/>
      <c r="R546" s="333"/>
      <c r="S546" s="333"/>
      <c r="T546" s="333"/>
      <c r="U546" s="333"/>
      <c r="V546" s="333"/>
      <c r="W546" s="333"/>
      <c r="X546" s="333"/>
      <c r="Y546" s="333"/>
      <c r="Z546" s="333"/>
      <c r="AA546" s="333"/>
      <c r="AB546" s="534"/>
    </row>
    <row r="547" spans="1:28" ht="13.5" customHeight="1">
      <c r="A547" s="532" t="s">
        <v>3558</v>
      </c>
      <c r="B547" s="46">
        <v>544</v>
      </c>
      <c r="C547" s="209" t="s">
        <v>8031</v>
      </c>
      <c r="D547" s="69" t="s">
        <v>9316</v>
      </c>
      <c r="E547" s="221" t="s">
        <v>168</v>
      </c>
      <c r="F547" s="209"/>
      <c r="G547" s="209" t="s">
        <v>9272</v>
      </c>
      <c r="H547" s="209" t="s">
        <v>8159</v>
      </c>
      <c r="I547" s="221" t="s">
        <v>8030</v>
      </c>
      <c r="J547" s="585">
        <v>42370</v>
      </c>
      <c r="K547" s="221">
        <v>2016</v>
      </c>
      <c r="L547" s="209" t="s">
        <v>9177</v>
      </c>
      <c r="M547" s="333"/>
      <c r="N547" s="333"/>
      <c r="O547" s="333"/>
      <c r="P547" s="333"/>
      <c r="Q547" s="333"/>
      <c r="R547" s="333"/>
      <c r="S547" s="333"/>
      <c r="T547" s="333"/>
      <c r="U547" s="333"/>
      <c r="V547" s="333"/>
      <c r="W547" s="333"/>
      <c r="X547" s="333"/>
      <c r="Y547" s="333"/>
      <c r="Z547" s="333"/>
      <c r="AA547" s="333"/>
      <c r="AB547" s="534"/>
    </row>
    <row r="548" spans="1:28" ht="13.5" hidden="1" customHeight="1">
      <c r="A548" s="532" t="s">
        <v>3558</v>
      </c>
      <c r="B548" s="174">
        <v>545</v>
      </c>
      <c r="C548" s="209" t="s">
        <v>8035</v>
      </c>
      <c r="D548" s="69" t="s">
        <v>9317</v>
      </c>
      <c r="E548" s="221" t="s">
        <v>72</v>
      </c>
      <c r="F548" s="209"/>
      <c r="G548" s="209" t="s">
        <v>9318</v>
      </c>
      <c r="H548" s="209" t="s">
        <v>8195</v>
      </c>
      <c r="I548" s="221" t="s">
        <v>8030</v>
      </c>
      <c r="J548" s="585">
        <v>42370</v>
      </c>
      <c r="K548" s="221">
        <v>2016</v>
      </c>
      <c r="L548" s="209" t="s">
        <v>9177</v>
      </c>
      <c r="M548" s="333"/>
      <c r="N548" s="333"/>
      <c r="O548" s="333"/>
      <c r="P548" s="333"/>
      <c r="Q548" s="333"/>
      <c r="R548" s="333"/>
      <c r="S548" s="333"/>
      <c r="T548" s="333"/>
      <c r="U548" s="333"/>
      <c r="V548" s="333"/>
      <c r="W548" s="333"/>
      <c r="X548" s="333"/>
      <c r="Y548" s="333"/>
      <c r="Z548" s="333"/>
      <c r="AA548" s="333"/>
      <c r="AB548" s="534"/>
    </row>
    <row r="549" spans="1:28" ht="13.5" hidden="1" customHeight="1">
      <c r="A549" s="532" t="s">
        <v>3558</v>
      </c>
      <c r="B549" s="46">
        <v>546</v>
      </c>
      <c r="C549" s="209" t="s">
        <v>8026</v>
      </c>
      <c r="D549" s="69" t="s">
        <v>9319</v>
      </c>
      <c r="E549" s="221" t="s">
        <v>51</v>
      </c>
      <c r="F549" s="209"/>
      <c r="G549" s="209" t="s">
        <v>9320</v>
      </c>
      <c r="H549" s="209" t="s">
        <v>9163</v>
      </c>
      <c r="I549" s="221" t="s">
        <v>8030</v>
      </c>
      <c r="J549" s="585">
        <v>42401</v>
      </c>
      <c r="K549" s="221">
        <v>2016</v>
      </c>
      <c r="L549" s="209" t="s">
        <v>9170</v>
      </c>
      <c r="M549" s="333"/>
      <c r="N549" s="333"/>
      <c r="O549" s="333"/>
      <c r="P549" s="333"/>
      <c r="Q549" s="333"/>
      <c r="R549" s="333"/>
      <c r="S549" s="333"/>
      <c r="T549" s="333"/>
      <c r="U549" s="333"/>
      <c r="V549" s="333"/>
      <c r="W549" s="333"/>
      <c r="X549" s="333"/>
      <c r="Y549" s="333"/>
      <c r="Z549" s="333"/>
      <c r="AA549" s="333"/>
      <c r="AB549" s="534"/>
    </row>
    <row r="550" spans="1:28" ht="13.5" hidden="1" customHeight="1">
      <c r="A550" s="532" t="s">
        <v>3558</v>
      </c>
      <c r="B550" s="46">
        <v>547</v>
      </c>
      <c r="C550" s="209" t="s">
        <v>8014</v>
      </c>
      <c r="D550" s="69" t="s">
        <v>9321</v>
      </c>
      <c r="E550" s="221" t="s">
        <v>7528</v>
      </c>
      <c r="F550" s="209"/>
      <c r="G550" s="209" t="s">
        <v>9322</v>
      </c>
      <c r="H550" s="209" t="s">
        <v>9323</v>
      </c>
      <c r="I550" s="221" t="s">
        <v>8823</v>
      </c>
      <c r="J550" s="221">
        <v>2016</v>
      </c>
      <c r="K550" s="209"/>
      <c r="L550" s="209" t="s">
        <v>9170</v>
      </c>
      <c r="M550" s="333"/>
      <c r="N550" s="333"/>
      <c r="O550" s="333"/>
      <c r="P550" s="333"/>
      <c r="Q550" s="333"/>
      <c r="R550" s="333"/>
      <c r="S550" s="333"/>
      <c r="T550" s="333"/>
      <c r="U550" s="333"/>
      <c r="V550" s="333"/>
      <c r="W550" s="333"/>
      <c r="X550" s="333"/>
      <c r="Y550" s="333"/>
      <c r="Z550" s="333"/>
      <c r="AA550" s="333"/>
      <c r="AB550" s="534"/>
    </row>
    <row r="551" spans="1:28" ht="13.5" customHeight="1">
      <c r="A551" s="532" t="s">
        <v>3558</v>
      </c>
      <c r="B551" s="46">
        <v>548</v>
      </c>
      <c r="C551" s="209" t="s">
        <v>8031</v>
      </c>
      <c r="D551" s="69" t="s">
        <v>9324</v>
      </c>
      <c r="E551" s="221" t="s">
        <v>7528</v>
      </c>
      <c r="F551" s="209"/>
      <c r="G551" s="209" t="s">
        <v>9325</v>
      </c>
      <c r="H551" s="209" t="s">
        <v>9216</v>
      </c>
      <c r="I551" s="221" t="s">
        <v>8030</v>
      </c>
      <c r="J551" s="585">
        <v>42401</v>
      </c>
      <c r="K551" s="221">
        <v>2016</v>
      </c>
      <c r="L551" s="209" t="s">
        <v>9217</v>
      </c>
      <c r="M551" s="333"/>
      <c r="N551" s="333"/>
      <c r="O551" s="333"/>
      <c r="P551" s="333"/>
      <c r="Q551" s="333"/>
      <c r="R551" s="333"/>
      <c r="S551" s="333"/>
      <c r="T551" s="333"/>
      <c r="U551" s="333"/>
      <c r="V551" s="333"/>
      <c r="W551" s="333"/>
      <c r="X551" s="333"/>
      <c r="Y551" s="333"/>
      <c r="Z551" s="333"/>
      <c r="AA551" s="333"/>
      <c r="AB551" s="534"/>
    </row>
    <row r="552" spans="1:28" ht="13.5" customHeight="1">
      <c r="A552" s="532" t="s">
        <v>3558</v>
      </c>
      <c r="B552" s="174">
        <v>549</v>
      </c>
      <c r="C552" s="209" t="s">
        <v>8031</v>
      </c>
      <c r="D552" s="69" t="s">
        <v>9326</v>
      </c>
      <c r="E552" s="221" t="s">
        <v>7528</v>
      </c>
      <c r="F552" s="209"/>
      <c r="G552" s="209" t="s">
        <v>9327</v>
      </c>
      <c r="H552" s="209" t="s">
        <v>9216</v>
      </c>
      <c r="I552" s="221" t="s">
        <v>8030</v>
      </c>
      <c r="J552" s="585">
        <v>42401</v>
      </c>
      <c r="K552" s="221">
        <v>2016</v>
      </c>
      <c r="L552" s="209" t="s">
        <v>9217</v>
      </c>
      <c r="M552" s="333"/>
      <c r="N552" s="333"/>
      <c r="O552" s="333"/>
      <c r="P552" s="333"/>
      <c r="Q552" s="333"/>
      <c r="R552" s="333"/>
      <c r="S552" s="333"/>
      <c r="T552" s="333"/>
      <c r="U552" s="333"/>
      <c r="V552" s="333"/>
      <c r="W552" s="333"/>
      <c r="X552" s="333"/>
      <c r="Y552" s="333"/>
      <c r="Z552" s="333"/>
      <c r="AA552" s="333"/>
      <c r="AB552" s="534"/>
    </row>
    <row r="553" spans="1:28" ht="13.5" customHeight="1">
      <c r="A553" s="532" t="s">
        <v>3558</v>
      </c>
      <c r="B553" s="174">
        <v>550</v>
      </c>
      <c r="C553" s="209" t="s">
        <v>8031</v>
      </c>
      <c r="D553" s="69" t="s">
        <v>9328</v>
      </c>
      <c r="E553" s="221" t="s">
        <v>7528</v>
      </c>
      <c r="F553" s="209"/>
      <c r="G553" s="209" t="s">
        <v>9329</v>
      </c>
      <c r="H553" s="209" t="s">
        <v>9216</v>
      </c>
      <c r="I553" s="221" t="s">
        <v>8030</v>
      </c>
      <c r="J553" s="585">
        <v>42401</v>
      </c>
      <c r="K553" s="221">
        <v>2016</v>
      </c>
      <c r="L553" s="209" t="s">
        <v>9217</v>
      </c>
      <c r="M553" s="333"/>
      <c r="N553" s="333"/>
      <c r="O553" s="333"/>
      <c r="P553" s="333"/>
      <c r="Q553" s="333"/>
      <c r="R553" s="333"/>
      <c r="S553" s="333"/>
      <c r="T553" s="333"/>
      <c r="U553" s="333"/>
      <c r="V553" s="333"/>
      <c r="W553" s="333"/>
      <c r="X553" s="333"/>
      <c r="Y553" s="333"/>
      <c r="Z553" s="333"/>
      <c r="AA553" s="333"/>
      <c r="AB553" s="534"/>
    </row>
    <row r="554" spans="1:28" ht="13.5" customHeight="1">
      <c r="A554" s="532" t="s">
        <v>3558</v>
      </c>
      <c r="B554" s="46">
        <v>551</v>
      </c>
      <c r="C554" s="209" t="s">
        <v>8031</v>
      </c>
      <c r="D554" s="69" t="s">
        <v>9330</v>
      </c>
      <c r="E554" s="221" t="s">
        <v>7528</v>
      </c>
      <c r="F554" s="209"/>
      <c r="G554" s="209" t="s">
        <v>9331</v>
      </c>
      <c r="H554" s="209" t="s">
        <v>9216</v>
      </c>
      <c r="I554" s="221" t="s">
        <v>8030</v>
      </c>
      <c r="J554" s="585">
        <v>42401</v>
      </c>
      <c r="K554" s="221">
        <v>2016</v>
      </c>
      <c r="L554" s="209" t="s">
        <v>9217</v>
      </c>
      <c r="M554" s="333"/>
      <c r="N554" s="333"/>
      <c r="O554" s="333"/>
      <c r="P554" s="333"/>
      <c r="Q554" s="333"/>
      <c r="R554" s="333"/>
      <c r="S554" s="333"/>
      <c r="T554" s="333"/>
      <c r="U554" s="333"/>
      <c r="V554" s="333"/>
      <c r="W554" s="333"/>
      <c r="X554" s="333"/>
      <c r="Y554" s="333"/>
      <c r="Z554" s="333"/>
      <c r="AA554" s="333"/>
      <c r="AB554" s="534"/>
    </row>
    <row r="555" spans="1:28" ht="13.5" customHeight="1">
      <c r="A555" s="532" t="s">
        <v>3558</v>
      </c>
      <c r="B555" s="46">
        <v>552</v>
      </c>
      <c r="C555" s="209" t="s">
        <v>8031</v>
      </c>
      <c r="D555" s="69" t="s">
        <v>9332</v>
      </c>
      <c r="E555" s="221" t="s">
        <v>7528</v>
      </c>
      <c r="F555" s="209"/>
      <c r="G555" s="209" t="s">
        <v>9333</v>
      </c>
      <c r="H555" s="209" t="s">
        <v>9216</v>
      </c>
      <c r="I555" s="221" t="s">
        <v>8030</v>
      </c>
      <c r="J555" s="585">
        <v>42401</v>
      </c>
      <c r="K555" s="221">
        <v>2016</v>
      </c>
      <c r="L555" s="209" t="s">
        <v>9217</v>
      </c>
      <c r="M555" s="333"/>
      <c r="N555" s="333"/>
      <c r="O555" s="333"/>
      <c r="P555" s="333"/>
      <c r="Q555" s="333"/>
      <c r="R555" s="333"/>
      <c r="S555" s="333"/>
      <c r="T555" s="333"/>
      <c r="U555" s="333"/>
      <c r="V555" s="333"/>
      <c r="W555" s="333"/>
      <c r="X555" s="333"/>
      <c r="Y555" s="333"/>
      <c r="Z555" s="333"/>
      <c r="AA555" s="333"/>
      <c r="AB555" s="534"/>
    </row>
    <row r="556" spans="1:28" ht="13.5" customHeight="1">
      <c r="A556" s="532" t="s">
        <v>3558</v>
      </c>
      <c r="B556" s="46">
        <v>553</v>
      </c>
      <c r="C556" s="209" t="s">
        <v>8031</v>
      </c>
      <c r="D556" s="69" t="s">
        <v>9334</v>
      </c>
      <c r="E556" s="221" t="s">
        <v>7528</v>
      </c>
      <c r="F556" s="209"/>
      <c r="G556" s="209" t="s">
        <v>9335</v>
      </c>
      <c r="H556" s="209" t="s">
        <v>9216</v>
      </c>
      <c r="I556" s="221" t="s">
        <v>8030</v>
      </c>
      <c r="J556" s="585">
        <v>42401</v>
      </c>
      <c r="K556" s="221">
        <v>2016</v>
      </c>
      <c r="L556" s="209" t="s">
        <v>9217</v>
      </c>
      <c r="M556" s="333"/>
      <c r="N556" s="333"/>
      <c r="O556" s="333"/>
      <c r="P556" s="333"/>
      <c r="Q556" s="333"/>
      <c r="R556" s="333"/>
      <c r="S556" s="333"/>
      <c r="T556" s="333"/>
      <c r="U556" s="333"/>
      <c r="V556" s="333"/>
      <c r="W556" s="333"/>
      <c r="X556" s="333"/>
      <c r="Y556" s="333"/>
      <c r="Z556" s="333"/>
      <c r="AA556" s="333"/>
      <c r="AB556" s="534"/>
    </row>
    <row r="557" spans="1:28" ht="13.5" customHeight="1">
      <c r="A557" s="532" t="s">
        <v>3558</v>
      </c>
      <c r="B557" s="174">
        <v>554</v>
      </c>
      <c r="C557" s="209" t="s">
        <v>8031</v>
      </c>
      <c r="D557" s="69" t="s">
        <v>9336</v>
      </c>
      <c r="E557" s="221" t="s">
        <v>7528</v>
      </c>
      <c r="F557" s="209"/>
      <c r="G557" s="209" t="s">
        <v>9337</v>
      </c>
      <c r="H557" s="209" t="s">
        <v>9216</v>
      </c>
      <c r="I557" s="221" t="s">
        <v>8030</v>
      </c>
      <c r="J557" s="585">
        <v>42401</v>
      </c>
      <c r="K557" s="221">
        <v>2016</v>
      </c>
      <c r="L557" s="209" t="s">
        <v>9217</v>
      </c>
      <c r="M557" s="333"/>
      <c r="N557" s="333"/>
      <c r="O557" s="333"/>
      <c r="P557" s="333"/>
      <c r="Q557" s="333"/>
      <c r="R557" s="333"/>
      <c r="S557" s="333"/>
      <c r="T557" s="333"/>
      <c r="U557" s="333"/>
      <c r="V557" s="333"/>
      <c r="W557" s="333"/>
      <c r="X557" s="333"/>
      <c r="Y557" s="333"/>
      <c r="Z557" s="333"/>
      <c r="AA557" s="333"/>
      <c r="AB557" s="534"/>
    </row>
    <row r="558" spans="1:28" ht="13.5" customHeight="1">
      <c r="A558" s="532" t="s">
        <v>3558</v>
      </c>
      <c r="B558" s="46">
        <v>555</v>
      </c>
      <c r="C558" s="209" t="s">
        <v>8031</v>
      </c>
      <c r="D558" s="69" t="s">
        <v>9338</v>
      </c>
      <c r="E558" s="221" t="s">
        <v>7528</v>
      </c>
      <c r="F558" s="209"/>
      <c r="G558" s="209" t="s">
        <v>9339</v>
      </c>
      <c r="H558" s="209" t="s">
        <v>9216</v>
      </c>
      <c r="I558" s="221" t="s">
        <v>8030</v>
      </c>
      <c r="J558" s="585">
        <v>42401</v>
      </c>
      <c r="K558" s="221">
        <v>2016</v>
      </c>
      <c r="L558" s="209" t="s">
        <v>9217</v>
      </c>
      <c r="M558" s="333"/>
      <c r="N558" s="333"/>
      <c r="O558" s="333"/>
      <c r="P558" s="333"/>
      <c r="Q558" s="333"/>
      <c r="R558" s="333"/>
      <c r="S558" s="333"/>
      <c r="T558" s="333"/>
      <c r="U558" s="333"/>
      <c r="V558" s="333"/>
      <c r="W558" s="333"/>
      <c r="X558" s="333"/>
      <c r="Y558" s="333"/>
      <c r="Z558" s="333"/>
      <c r="AA558" s="333"/>
      <c r="AB558" s="534"/>
    </row>
    <row r="559" spans="1:28" ht="13.5" customHeight="1">
      <c r="A559" s="532" t="s">
        <v>3558</v>
      </c>
      <c r="B559" s="46">
        <v>556</v>
      </c>
      <c r="C559" s="209" t="s">
        <v>8031</v>
      </c>
      <c r="D559" s="69" t="s">
        <v>9340</v>
      </c>
      <c r="E559" s="221" t="s">
        <v>7528</v>
      </c>
      <c r="F559" s="209"/>
      <c r="G559" s="209" t="s">
        <v>9341</v>
      </c>
      <c r="H559" s="209" t="s">
        <v>9216</v>
      </c>
      <c r="I559" s="221" t="s">
        <v>8030</v>
      </c>
      <c r="J559" s="585">
        <v>42401</v>
      </c>
      <c r="K559" s="221">
        <v>2016</v>
      </c>
      <c r="L559" s="209" t="s">
        <v>9217</v>
      </c>
      <c r="M559" s="333"/>
      <c r="N559" s="333"/>
      <c r="O559" s="333"/>
      <c r="P559" s="333"/>
      <c r="Q559" s="333"/>
      <c r="R559" s="333"/>
      <c r="S559" s="333"/>
      <c r="T559" s="333"/>
      <c r="U559" s="333"/>
      <c r="V559" s="333"/>
      <c r="W559" s="333"/>
      <c r="X559" s="333"/>
      <c r="Y559" s="333"/>
      <c r="Z559" s="333"/>
      <c r="AA559" s="333"/>
      <c r="AB559" s="534"/>
    </row>
    <row r="560" spans="1:28" ht="13.5" hidden="1" customHeight="1">
      <c r="A560" s="532" t="s">
        <v>3558</v>
      </c>
      <c r="B560" s="174">
        <v>559</v>
      </c>
      <c r="C560" s="209" t="s">
        <v>8014</v>
      </c>
      <c r="D560" s="69" t="s">
        <v>9342</v>
      </c>
      <c r="E560" s="221" t="s">
        <v>35</v>
      </c>
      <c r="F560" s="209"/>
      <c r="G560" s="209" t="s">
        <v>3789</v>
      </c>
      <c r="H560" s="209" t="s">
        <v>8822</v>
      </c>
      <c r="I560" s="221" t="s">
        <v>8030</v>
      </c>
      <c r="J560" s="585">
        <v>42795</v>
      </c>
      <c r="K560" s="221">
        <v>2018</v>
      </c>
      <c r="L560" s="209" t="s">
        <v>9177</v>
      </c>
      <c r="M560" s="333"/>
      <c r="N560" s="333"/>
      <c r="O560" s="333"/>
      <c r="P560" s="333"/>
      <c r="Q560" s="333"/>
      <c r="R560" s="333"/>
      <c r="S560" s="333"/>
      <c r="T560" s="333"/>
      <c r="U560" s="333"/>
      <c r="V560" s="333"/>
      <c r="W560" s="333"/>
      <c r="X560" s="333"/>
      <c r="Y560" s="333"/>
      <c r="Z560" s="333"/>
      <c r="AA560" s="333"/>
      <c r="AB560" s="534"/>
    </row>
    <row r="561" spans="1:28" ht="13.5" customHeight="1">
      <c r="A561" s="532" t="s">
        <v>3558</v>
      </c>
      <c r="B561" s="46">
        <v>560</v>
      </c>
      <c r="C561" s="209" t="s">
        <v>8031</v>
      </c>
      <c r="D561" s="69" t="s">
        <v>9343</v>
      </c>
      <c r="E561" s="221" t="s">
        <v>72</v>
      </c>
      <c r="F561" s="209"/>
      <c r="G561" s="209" t="s">
        <v>9344</v>
      </c>
      <c r="H561" s="209" t="s">
        <v>8159</v>
      </c>
      <c r="I561" s="209" t="s">
        <v>8823</v>
      </c>
      <c r="J561" s="585">
        <v>42736</v>
      </c>
      <c r="K561" s="209"/>
      <c r="L561" s="209" t="s">
        <v>9177</v>
      </c>
      <c r="M561" s="333"/>
      <c r="N561" s="333"/>
      <c r="O561" s="333"/>
      <c r="P561" s="333"/>
      <c r="Q561" s="333"/>
      <c r="R561" s="333"/>
      <c r="S561" s="333"/>
      <c r="T561" s="333"/>
      <c r="U561" s="333"/>
      <c r="V561" s="333"/>
      <c r="W561" s="333"/>
      <c r="X561" s="333"/>
      <c r="Y561" s="333"/>
      <c r="Z561" s="333"/>
      <c r="AA561" s="333"/>
      <c r="AB561" s="534"/>
    </row>
    <row r="562" spans="1:28" ht="13.5" customHeight="1">
      <c r="A562" s="532" t="s">
        <v>3558</v>
      </c>
      <c r="B562" s="46">
        <v>561</v>
      </c>
      <c r="C562" s="209" t="s">
        <v>8031</v>
      </c>
      <c r="D562" s="69" t="s">
        <v>9345</v>
      </c>
      <c r="E562" s="221" t="s">
        <v>35</v>
      </c>
      <c r="F562" s="209"/>
      <c r="G562" s="209" t="s">
        <v>9346</v>
      </c>
      <c r="H562" s="209" t="s">
        <v>8159</v>
      </c>
      <c r="I562" s="209" t="s">
        <v>8823</v>
      </c>
      <c r="J562" s="585">
        <v>42736</v>
      </c>
      <c r="K562" s="209"/>
      <c r="L562" s="209" t="s">
        <v>9177</v>
      </c>
      <c r="M562" s="333"/>
      <c r="N562" s="333"/>
      <c r="O562" s="333"/>
      <c r="P562" s="333"/>
      <c r="Q562" s="333"/>
      <c r="R562" s="333"/>
      <c r="S562" s="333"/>
      <c r="T562" s="333"/>
      <c r="U562" s="333"/>
      <c r="V562" s="333"/>
      <c r="W562" s="333"/>
      <c r="X562" s="333"/>
      <c r="Y562" s="333"/>
      <c r="Z562" s="333"/>
      <c r="AA562" s="333"/>
      <c r="AB562" s="534"/>
    </row>
    <row r="563" spans="1:28" ht="13.5" customHeight="1">
      <c r="A563" s="532" t="s">
        <v>3558</v>
      </c>
      <c r="B563" s="46">
        <v>562</v>
      </c>
      <c r="C563" s="209" t="s">
        <v>8031</v>
      </c>
      <c r="D563" s="69" t="s">
        <v>9347</v>
      </c>
      <c r="E563" s="221" t="s">
        <v>7528</v>
      </c>
      <c r="F563" s="209"/>
      <c r="G563" s="209" t="s">
        <v>9348</v>
      </c>
      <c r="H563" s="209" t="s">
        <v>8159</v>
      </c>
      <c r="I563" s="221" t="s">
        <v>8030</v>
      </c>
      <c r="J563" s="221">
        <v>2017</v>
      </c>
      <c r="K563" s="221">
        <v>2018</v>
      </c>
      <c r="L563" s="209" t="s">
        <v>9177</v>
      </c>
      <c r="M563" s="333"/>
      <c r="N563" s="333"/>
      <c r="O563" s="333"/>
      <c r="P563" s="333"/>
      <c r="Q563" s="333"/>
      <c r="R563" s="333"/>
      <c r="S563" s="333"/>
      <c r="T563" s="333"/>
      <c r="U563" s="333"/>
      <c r="V563" s="333"/>
      <c r="W563" s="333"/>
      <c r="X563" s="333"/>
      <c r="Y563" s="333"/>
      <c r="Z563" s="333"/>
      <c r="AA563" s="333"/>
      <c r="AB563" s="534"/>
    </row>
    <row r="564" spans="1:28" ht="13.5" customHeight="1">
      <c r="A564" s="532" t="s">
        <v>3558</v>
      </c>
      <c r="B564" s="174">
        <v>563</v>
      </c>
      <c r="C564" s="209" t="s">
        <v>8031</v>
      </c>
      <c r="D564" s="69" t="s">
        <v>9349</v>
      </c>
      <c r="E564" s="221" t="s">
        <v>7528</v>
      </c>
      <c r="F564" s="209"/>
      <c r="G564" s="209"/>
      <c r="H564" s="209" t="s">
        <v>8159</v>
      </c>
      <c r="I564" s="209" t="s">
        <v>8823</v>
      </c>
      <c r="J564" s="585">
        <v>42736</v>
      </c>
      <c r="K564" s="209"/>
      <c r="L564" s="209" t="s">
        <v>9177</v>
      </c>
      <c r="M564" s="333"/>
      <c r="N564" s="333"/>
      <c r="O564" s="333"/>
      <c r="P564" s="333"/>
      <c r="Q564" s="333"/>
      <c r="R564" s="333"/>
      <c r="S564" s="333"/>
      <c r="T564" s="333"/>
      <c r="U564" s="333"/>
      <c r="V564" s="333"/>
      <c r="W564" s="333"/>
      <c r="X564" s="333"/>
      <c r="Y564" s="333"/>
      <c r="Z564" s="333"/>
      <c r="AA564" s="333"/>
      <c r="AB564" s="534"/>
    </row>
    <row r="565" spans="1:28" ht="13.5" hidden="1" customHeight="1">
      <c r="A565" s="532" t="s">
        <v>3558</v>
      </c>
      <c r="B565" s="46">
        <v>564</v>
      </c>
      <c r="C565" s="209" t="s">
        <v>8035</v>
      </c>
      <c r="D565" s="69" t="s">
        <v>9350</v>
      </c>
      <c r="E565" s="221" t="s">
        <v>72</v>
      </c>
      <c r="F565" s="209"/>
      <c r="G565" s="209" t="s">
        <v>9351</v>
      </c>
      <c r="H565" s="209" t="s">
        <v>8195</v>
      </c>
      <c r="I565" s="221" t="s">
        <v>8030</v>
      </c>
      <c r="J565" s="585">
        <v>42736</v>
      </c>
      <c r="K565" s="221">
        <v>2017</v>
      </c>
      <c r="L565" s="209" t="s">
        <v>9177</v>
      </c>
      <c r="M565" s="333"/>
      <c r="N565" s="333"/>
      <c r="O565" s="333"/>
      <c r="P565" s="333"/>
      <c r="Q565" s="333"/>
      <c r="R565" s="333"/>
      <c r="S565" s="333"/>
      <c r="T565" s="333"/>
      <c r="U565" s="333"/>
      <c r="V565" s="333"/>
      <c r="W565" s="333"/>
      <c r="X565" s="333"/>
      <c r="Y565" s="333"/>
      <c r="Z565" s="333"/>
      <c r="AA565" s="333"/>
      <c r="AB565" s="534"/>
    </row>
    <row r="566" spans="1:28" ht="13.5" customHeight="1">
      <c r="A566" s="532" t="s">
        <v>3558</v>
      </c>
      <c r="B566" s="46">
        <v>565</v>
      </c>
      <c r="C566" s="209" t="s">
        <v>8031</v>
      </c>
      <c r="D566" s="69" t="s">
        <v>9352</v>
      </c>
      <c r="E566" s="221" t="s">
        <v>72</v>
      </c>
      <c r="F566" s="209"/>
      <c r="G566" s="209" t="s">
        <v>9353</v>
      </c>
      <c r="H566" s="209" t="s">
        <v>8159</v>
      </c>
      <c r="I566" s="209" t="s">
        <v>8823</v>
      </c>
      <c r="J566" s="585">
        <v>42736</v>
      </c>
      <c r="K566" s="209"/>
      <c r="L566" s="209" t="s">
        <v>9177</v>
      </c>
      <c r="M566" s="333"/>
      <c r="N566" s="333"/>
      <c r="O566" s="333"/>
      <c r="P566" s="333"/>
      <c r="Q566" s="333"/>
      <c r="R566" s="333"/>
      <c r="S566" s="333"/>
      <c r="T566" s="333"/>
      <c r="U566" s="333"/>
      <c r="V566" s="333"/>
      <c r="W566" s="333"/>
      <c r="X566" s="333"/>
      <c r="Y566" s="333"/>
      <c r="Z566" s="333"/>
      <c r="AA566" s="333"/>
      <c r="AB566" s="534"/>
    </row>
    <row r="567" spans="1:28" ht="13.5" customHeight="1">
      <c r="A567" s="532" t="s">
        <v>3558</v>
      </c>
      <c r="B567" s="46">
        <v>566</v>
      </c>
      <c r="C567" s="209" t="s">
        <v>8031</v>
      </c>
      <c r="D567" s="69" t="s">
        <v>9354</v>
      </c>
      <c r="E567" s="221" t="s">
        <v>51</v>
      </c>
      <c r="F567" s="209"/>
      <c r="G567" s="209" t="s">
        <v>9355</v>
      </c>
      <c r="H567" s="209" t="s">
        <v>8159</v>
      </c>
      <c r="I567" s="209" t="s">
        <v>8823</v>
      </c>
      <c r="J567" s="585">
        <v>42736</v>
      </c>
      <c r="K567" s="209"/>
      <c r="L567" s="209" t="s">
        <v>9177</v>
      </c>
      <c r="M567" s="333"/>
      <c r="N567" s="333"/>
      <c r="O567" s="333"/>
      <c r="P567" s="333"/>
      <c r="Q567" s="333"/>
      <c r="R567" s="333"/>
      <c r="S567" s="333"/>
      <c r="T567" s="333"/>
      <c r="U567" s="333"/>
      <c r="V567" s="333"/>
      <c r="W567" s="333"/>
      <c r="X567" s="333"/>
      <c r="Y567" s="333"/>
      <c r="Z567" s="333"/>
      <c r="AA567" s="333"/>
      <c r="AB567" s="534"/>
    </row>
    <row r="568" spans="1:28" ht="13.5" hidden="1" customHeight="1">
      <c r="A568" s="532" t="s">
        <v>3558</v>
      </c>
      <c r="B568" s="174">
        <v>567</v>
      </c>
      <c r="C568" s="209" t="s">
        <v>8035</v>
      </c>
      <c r="D568" s="69" t="s">
        <v>9356</v>
      </c>
      <c r="E568" s="221" t="s">
        <v>51</v>
      </c>
      <c r="F568" s="209"/>
      <c r="G568" s="209" t="s">
        <v>9357</v>
      </c>
      <c r="H568" s="209" t="s">
        <v>8195</v>
      </c>
      <c r="I568" s="221" t="s">
        <v>8030</v>
      </c>
      <c r="J568" s="585">
        <v>42736</v>
      </c>
      <c r="K568" s="221">
        <v>2017</v>
      </c>
      <c r="L568" s="209" t="s">
        <v>9177</v>
      </c>
      <c r="M568" s="333"/>
      <c r="N568" s="333"/>
      <c r="O568" s="333"/>
      <c r="P568" s="333"/>
      <c r="Q568" s="333"/>
      <c r="R568" s="333"/>
      <c r="S568" s="333"/>
      <c r="T568" s="333"/>
      <c r="U568" s="333"/>
      <c r="V568" s="333"/>
      <c r="W568" s="333"/>
      <c r="X568" s="333"/>
      <c r="Y568" s="333"/>
      <c r="Z568" s="333"/>
      <c r="AA568" s="333"/>
      <c r="AB568" s="534"/>
    </row>
    <row r="569" spans="1:28" ht="13.5" hidden="1" customHeight="1">
      <c r="A569" s="532" t="s">
        <v>3558</v>
      </c>
      <c r="B569" s="174">
        <v>568</v>
      </c>
      <c r="C569" s="209" t="s">
        <v>8035</v>
      </c>
      <c r="D569" s="69" t="s">
        <v>9358</v>
      </c>
      <c r="E569" s="221" t="s">
        <v>72</v>
      </c>
      <c r="F569" s="221" t="s">
        <v>51</v>
      </c>
      <c r="G569" s="209" t="s">
        <v>9359</v>
      </c>
      <c r="H569" s="209" t="s">
        <v>8195</v>
      </c>
      <c r="I569" s="221" t="s">
        <v>8030</v>
      </c>
      <c r="J569" s="585">
        <v>42736</v>
      </c>
      <c r="K569" s="221">
        <v>2017</v>
      </c>
      <c r="L569" s="209" t="s">
        <v>9177</v>
      </c>
      <c r="M569" s="333"/>
      <c r="N569" s="333"/>
      <c r="O569" s="333"/>
      <c r="P569" s="333"/>
      <c r="Q569" s="333"/>
      <c r="R569" s="333"/>
      <c r="S569" s="333"/>
      <c r="T569" s="333"/>
      <c r="U569" s="333"/>
      <c r="V569" s="333"/>
      <c r="W569" s="333"/>
      <c r="X569" s="333"/>
      <c r="Y569" s="333"/>
      <c r="Z569" s="333"/>
      <c r="AA569" s="333"/>
      <c r="AB569" s="534"/>
    </row>
    <row r="570" spans="1:28" ht="13.5" hidden="1" customHeight="1">
      <c r="A570" s="532" t="s">
        <v>3558</v>
      </c>
      <c r="B570" s="46">
        <v>569</v>
      </c>
      <c r="C570" s="209" t="s">
        <v>8035</v>
      </c>
      <c r="D570" s="69" t="s">
        <v>9360</v>
      </c>
      <c r="E570" s="221" t="s">
        <v>72</v>
      </c>
      <c r="F570" s="221" t="s">
        <v>35</v>
      </c>
      <c r="G570" s="209" t="s">
        <v>9361</v>
      </c>
      <c r="H570" s="209" t="s">
        <v>8195</v>
      </c>
      <c r="I570" s="221" t="s">
        <v>8030</v>
      </c>
      <c r="J570" s="585">
        <v>42736</v>
      </c>
      <c r="K570" s="221">
        <v>2017</v>
      </c>
      <c r="L570" s="209" t="s">
        <v>9177</v>
      </c>
      <c r="M570" s="333"/>
      <c r="N570" s="333"/>
      <c r="O570" s="333"/>
      <c r="P570" s="333"/>
      <c r="Q570" s="333"/>
      <c r="R570" s="333"/>
      <c r="S570" s="333"/>
      <c r="T570" s="333"/>
      <c r="U570" s="333"/>
      <c r="V570" s="333"/>
      <c r="W570" s="333"/>
      <c r="X570" s="333"/>
      <c r="Y570" s="333"/>
      <c r="Z570" s="333"/>
      <c r="AA570" s="333"/>
      <c r="AB570" s="534"/>
    </row>
    <row r="571" spans="1:28" ht="13.5" hidden="1" customHeight="1">
      <c r="A571" s="532" t="s">
        <v>3558</v>
      </c>
      <c r="B571" s="46">
        <v>570</v>
      </c>
      <c r="C571" s="209" t="s">
        <v>8035</v>
      </c>
      <c r="D571" s="69" t="s">
        <v>9362</v>
      </c>
      <c r="E571" s="221" t="s">
        <v>7528</v>
      </c>
      <c r="F571" s="209"/>
      <c r="G571" s="209" t="s">
        <v>9363</v>
      </c>
      <c r="H571" s="209" t="s">
        <v>8195</v>
      </c>
      <c r="I571" s="221" t="s">
        <v>8030</v>
      </c>
      <c r="J571" s="585">
        <v>42736</v>
      </c>
      <c r="K571" s="221">
        <v>2017</v>
      </c>
      <c r="L571" s="209" t="s">
        <v>9177</v>
      </c>
      <c r="M571" s="333"/>
      <c r="N571" s="333"/>
      <c r="O571" s="333"/>
      <c r="P571" s="333"/>
      <c r="Q571" s="333"/>
      <c r="R571" s="333"/>
      <c r="S571" s="333"/>
      <c r="T571" s="333"/>
      <c r="U571" s="333"/>
      <c r="V571" s="333"/>
      <c r="W571" s="333"/>
      <c r="X571" s="333"/>
      <c r="Y571" s="333"/>
      <c r="Z571" s="333"/>
      <c r="AA571" s="333"/>
      <c r="AB571" s="534"/>
    </row>
    <row r="572" spans="1:28" ht="13.5" hidden="1" customHeight="1">
      <c r="A572" s="532" t="s">
        <v>3558</v>
      </c>
      <c r="B572" s="46">
        <v>571</v>
      </c>
      <c r="C572" s="209" t="s">
        <v>8035</v>
      </c>
      <c r="D572" s="69" t="s">
        <v>9364</v>
      </c>
      <c r="E572" s="221" t="s">
        <v>72</v>
      </c>
      <c r="F572" s="209"/>
      <c r="G572" s="209" t="s">
        <v>9365</v>
      </c>
      <c r="H572" s="209" t="s">
        <v>8195</v>
      </c>
      <c r="I572" s="221" t="s">
        <v>8030</v>
      </c>
      <c r="J572" s="585">
        <v>42736</v>
      </c>
      <c r="K572" s="221">
        <v>2017</v>
      </c>
      <c r="L572" s="209" t="s">
        <v>9177</v>
      </c>
      <c r="M572" s="333"/>
      <c r="N572" s="333"/>
      <c r="O572" s="333"/>
      <c r="P572" s="333"/>
      <c r="Q572" s="333"/>
      <c r="R572" s="333"/>
      <c r="S572" s="333"/>
      <c r="T572" s="333"/>
      <c r="U572" s="333"/>
      <c r="V572" s="333"/>
      <c r="W572" s="333"/>
      <c r="X572" s="333"/>
      <c r="Y572" s="333"/>
      <c r="Z572" s="333"/>
      <c r="AA572" s="333"/>
      <c r="AB572" s="534"/>
    </row>
    <row r="573" spans="1:28" ht="13.5" customHeight="1">
      <c r="A573" s="532" t="s">
        <v>3558</v>
      </c>
      <c r="B573" s="174">
        <v>572</v>
      </c>
      <c r="C573" s="209" t="s">
        <v>8031</v>
      </c>
      <c r="D573" s="69" t="s">
        <v>9366</v>
      </c>
      <c r="E573" s="221" t="s">
        <v>7528</v>
      </c>
      <c r="F573" s="209"/>
      <c r="G573" s="209" t="s">
        <v>9367</v>
      </c>
      <c r="H573" s="209" t="s">
        <v>8159</v>
      </c>
      <c r="I573" s="209" t="s">
        <v>8823</v>
      </c>
      <c r="J573" s="585">
        <v>42736</v>
      </c>
      <c r="K573" s="209"/>
      <c r="L573" s="209" t="s">
        <v>9177</v>
      </c>
      <c r="M573" s="333"/>
      <c r="N573" s="333"/>
      <c r="O573" s="333"/>
      <c r="P573" s="333"/>
      <c r="Q573" s="333"/>
      <c r="R573" s="333"/>
      <c r="S573" s="333"/>
      <c r="T573" s="333"/>
      <c r="U573" s="333"/>
      <c r="V573" s="333"/>
      <c r="W573" s="333"/>
      <c r="X573" s="333"/>
      <c r="Y573" s="333"/>
      <c r="Z573" s="333"/>
      <c r="AA573" s="333"/>
      <c r="AB573" s="534"/>
    </row>
    <row r="574" spans="1:28" ht="13.5" hidden="1" customHeight="1">
      <c r="A574" s="532" t="s">
        <v>3558</v>
      </c>
      <c r="B574" s="46">
        <v>574</v>
      </c>
      <c r="C574" s="209" t="s">
        <v>8026</v>
      </c>
      <c r="D574" s="69" t="s">
        <v>9368</v>
      </c>
      <c r="E574" s="104" t="s">
        <v>51</v>
      </c>
      <c r="F574" s="56"/>
      <c r="G574" s="56" t="s">
        <v>9369</v>
      </c>
      <c r="H574" s="209" t="s">
        <v>9163</v>
      </c>
      <c r="I574" s="221" t="s">
        <v>8030</v>
      </c>
      <c r="J574" s="209"/>
      <c r="K574" s="221">
        <v>2020</v>
      </c>
      <c r="L574" s="270" t="s">
        <v>9370</v>
      </c>
      <c r="M574" s="333"/>
      <c r="N574" s="333"/>
      <c r="O574" s="333"/>
      <c r="P574" s="333"/>
      <c r="Q574" s="333"/>
      <c r="R574" s="333"/>
      <c r="S574" s="333"/>
      <c r="T574" s="333"/>
      <c r="U574" s="333"/>
      <c r="V574" s="333"/>
      <c r="W574" s="333"/>
      <c r="X574" s="333"/>
      <c r="Y574" s="333"/>
      <c r="Z574" s="333"/>
      <c r="AA574" s="333"/>
      <c r="AB574" s="534"/>
    </row>
    <row r="575" spans="1:28" ht="13.5" hidden="1" customHeight="1">
      <c r="A575" s="532" t="s">
        <v>3558</v>
      </c>
      <c r="B575" s="46">
        <v>575</v>
      </c>
      <c r="C575" s="209" t="s">
        <v>8026</v>
      </c>
      <c r="D575" s="69" t="s">
        <v>9171</v>
      </c>
      <c r="E575" s="221" t="s">
        <v>7528</v>
      </c>
      <c r="F575" s="209"/>
      <c r="G575" s="209" t="s">
        <v>9371</v>
      </c>
      <c r="H575" s="209" t="s">
        <v>9163</v>
      </c>
      <c r="I575" s="221" t="s">
        <v>8030</v>
      </c>
      <c r="J575" s="209"/>
      <c r="K575" s="221">
        <v>2020</v>
      </c>
      <c r="L575" s="270" t="s">
        <v>9370</v>
      </c>
      <c r="M575" s="333"/>
      <c r="N575" s="333"/>
      <c r="O575" s="333"/>
      <c r="P575" s="333"/>
      <c r="Q575" s="333"/>
      <c r="R575" s="333"/>
      <c r="S575" s="333"/>
      <c r="T575" s="333"/>
      <c r="U575" s="333"/>
      <c r="V575" s="333"/>
      <c r="W575" s="333"/>
      <c r="X575" s="333"/>
      <c r="Y575" s="333"/>
      <c r="Z575" s="333"/>
      <c r="AA575" s="333"/>
      <c r="AB575" s="534"/>
    </row>
    <row r="576" spans="1:28" ht="13.5" hidden="1" customHeight="1">
      <c r="A576" s="532" t="s">
        <v>3558</v>
      </c>
      <c r="B576" s="174">
        <v>576</v>
      </c>
      <c r="C576" s="209" t="s">
        <v>8026</v>
      </c>
      <c r="D576" s="69" t="s">
        <v>9372</v>
      </c>
      <c r="E576" s="221" t="s">
        <v>72</v>
      </c>
      <c r="F576" s="209"/>
      <c r="G576" s="209" t="s">
        <v>9373</v>
      </c>
      <c r="H576" s="209" t="s">
        <v>9163</v>
      </c>
      <c r="I576" s="221" t="s">
        <v>8030</v>
      </c>
      <c r="J576" s="209"/>
      <c r="K576" s="221">
        <v>2019</v>
      </c>
      <c r="L576" s="270" t="s">
        <v>9370</v>
      </c>
      <c r="M576" s="333"/>
      <c r="N576" s="333"/>
      <c r="O576" s="333"/>
      <c r="P576" s="333"/>
      <c r="Q576" s="333"/>
      <c r="R576" s="333"/>
      <c r="S576" s="333"/>
      <c r="T576" s="333"/>
      <c r="U576" s="333"/>
      <c r="V576" s="333"/>
      <c r="W576" s="333"/>
      <c r="X576" s="333"/>
      <c r="Y576" s="333"/>
      <c r="Z576" s="333"/>
      <c r="AA576" s="333"/>
      <c r="AB576" s="534"/>
    </row>
    <row r="577" spans="1:28" ht="13.5" hidden="1" customHeight="1">
      <c r="A577" s="532" t="s">
        <v>3558</v>
      </c>
      <c r="B577" s="174">
        <v>577</v>
      </c>
      <c r="C577" s="209" t="s">
        <v>8026</v>
      </c>
      <c r="D577" s="69" t="s">
        <v>9374</v>
      </c>
      <c r="E577" s="104" t="s">
        <v>51</v>
      </c>
      <c r="F577" s="56"/>
      <c r="G577" s="56" t="s">
        <v>9375</v>
      </c>
      <c r="H577" s="209" t="s">
        <v>9163</v>
      </c>
      <c r="I577" s="221" t="s">
        <v>8030</v>
      </c>
      <c r="J577" s="56"/>
      <c r="K577" s="221">
        <v>2020</v>
      </c>
      <c r="L577" s="270" t="s">
        <v>9370</v>
      </c>
      <c r="M577" s="333"/>
      <c r="N577" s="333"/>
      <c r="O577" s="333"/>
      <c r="P577" s="333"/>
      <c r="Q577" s="333"/>
      <c r="R577" s="333"/>
      <c r="S577" s="333"/>
      <c r="T577" s="333"/>
      <c r="U577" s="333"/>
      <c r="V577" s="333"/>
      <c r="W577" s="333"/>
      <c r="X577" s="333"/>
      <c r="Y577" s="333"/>
      <c r="Z577" s="333"/>
      <c r="AA577" s="333"/>
      <c r="AB577" s="534"/>
    </row>
    <row r="578" spans="1:28" ht="13.5" hidden="1" customHeight="1">
      <c r="A578" s="532" t="s">
        <v>6156</v>
      </c>
      <c r="B578" s="14">
        <v>578</v>
      </c>
      <c r="C578" s="93" t="s">
        <v>8035</v>
      </c>
      <c r="D578" s="77" t="s">
        <v>9376</v>
      </c>
      <c r="E578" s="11" t="s">
        <v>2309</v>
      </c>
      <c r="F578" s="93"/>
      <c r="G578" s="93" t="s">
        <v>9377</v>
      </c>
      <c r="H578" s="93" t="s">
        <v>9378</v>
      </c>
      <c r="I578" s="226" t="s">
        <v>8030</v>
      </c>
      <c r="J578" s="586">
        <v>2020</v>
      </c>
      <c r="K578" s="226">
        <v>2020</v>
      </c>
      <c r="L578" s="93" t="s">
        <v>9379</v>
      </c>
      <c r="M578" s="202"/>
      <c r="N578" s="202"/>
      <c r="O578" s="202"/>
      <c r="P578" s="202"/>
      <c r="Q578" s="202"/>
      <c r="R578" s="202"/>
      <c r="S578" s="202"/>
      <c r="T578" s="202"/>
      <c r="U578" s="202"/>
      <c r="V578" s="202"/>
      <c r="W578" s="202"/>
      <c r="X578" s="202"/>
      <c r="Y578" s="202"/>
      <c r="Z578" s="202"/>
      <c r="AA578" s="202"/>
      <c r="AB578" s="203"/>
    </row>
    <row r="579" spans="1:28" ht="13.5" hidden="1" customHeight="1">
      <c r="A579" s="532" t="s">
        <v>6985</v>
      </c>
      <c r="B579" s="174">
        <v>579</v>
      </c>
      <c r="C579" s="216" t="s">
        <v>8035</v>
      </c>
      <c r="D579" s="69" t="s">
        <v>9380</v>
      </c>
      <c r="E579" s="280" t="s">
        <v>2309</v>
      </c>
      <c r="F579" s="234"/>
      <c r="G579" s="234" t="s">
        <v>9377</v>
      </c>
      <c r="H579" s="215" t="s">
        <v>8520</v>
      </c>
      <c r="I579" s="215" t="s">
        <v>8030</v>
      </c>
      <c r="J579" s="234">
        <v>2020</v>
      </c>
      <c r="K579" s="215">
        <v>2020</v>
      </c>
      <c r="L579" s="260" t="s">
        <v>9379</v>
      </c>
      <c r="M579" s="218"/>
      <c r="N579" s="218"/>
      <c r="O579" s="218"/>
      <c r="P579" s="218"/>
      <c r="Q579" s="218"/>
      <c r="R579" s="218"/>
      <c r="S579" s="218"/>
      <c r="T579" s="218"/>
      <c r="U579" s="218"/>
      <c r="V579" s="218"/>
      <c r="W579" s="218"/>
      <c r="X579" s="218"/>
      <c r="Y579" s="218"/>
      <c r="Z579" s="218"/>
      <c r="AA579" s="218"/>
      <c r="AB579" s="219"/>
    </row>
    <row r="580" spans="1:28" ht="13.5" hidden="1" customHeight="1">
      <c r="A580" s="532" t="s">
        <v>6988</v>
      </c>
      <c r="B580" s="46">
        <v>580</v>
      </c>
      <c r="C580" s="215" t="s">
        <v>8035</v>
      </c>
      <c r="D580" s="69" t="s">
        <v>9381</v>
      </c>
      <c r="E580" s="215" t="s">
        <v>2309</v>
      </c>
      <c r="F580" s="216"/>
      <c r="G580" s="216" t="s">
        <v>9382</v>
      </c>
      <c r="H580" s="215" t="s">
        <v>8520</v>
      </c>
      <c r="I580" s="215" t="s">
        <v>8030</v>
      </c>
      <c r="J580" s="215">
        <v>2019</v>
      </c>
      <c r="K580" s="215">
        <v>2020</v>
      </c>
      <c r="L580" s="216" t="s">
        <v>9383</v>
      </c>
      <c r="M580" s="218"/>
      <c r="N580" s="218"/>
      <c r="O580" s="218"/>
      <c r="P580" s="218"/>
      <c r="Q580" s="218"/>
      <c r="R580" s="218"/>
      <c r="S580" s="218"/>
      <c r="T580" s="218"/>
      <c r="U580" s="218"/>
      <c r="V580" s="218"/>
      <c r="W580" s="218"/>
      <c r="X580" s="218"/>
      <c r="Y580" s="218"/>
      <c r="Z580" s="218"/>
      <c r="AA580" s="218"/>
      <c r="AB580" s="219"/>
    </row>
    <row r="581" spans="1:28" ht="13.5" hidden="1" customHeight="1">
      <c r="A581" s="532" t="s">
        <v>6991</v>
      </c>
      <c r="B581" s="46">
        <v>581</v>
      </c>
      <c r="C581" s="221" t="s">
        <v>8035</v>
      </c>
      <c r="D581" s="69" t="s">
        <v>9384</v>
      </c>
      <c r="E581" s="221" t="s">
        <v>2309</v>
      </c>
      <c r="F581" s="209"/>
      <c r="G581" s="209" t="s">
        <v>9385</v>
      </c>
      <c r="H581" s="215" t="s">
        <v>8520</v>
      </c>
      <c r="I581" s="215" t="s">
        <v>8030</v>
      </c>
      <c r="J581" s="221">
        <v>2020</v>
      </c>
      <c r="K581" s="221">
        <v>2021</v>
      </c>
      <c r="L581" s="209" t="s">
        <v>9386</v>
      </c>
      <c r="M581" s="333"/>
      <c r="N581" s="333"/>
      <c r="O581" s="333"/>
      <c r="P581" s="333"/>
      <c r="Q581" s="333"/>
      <c r="R581" s="333"/>
      <c r="S581" s="333"/>
      <c r="T581" s="333"/>
      <c r="U581" s="333"/>
      <c r="V581" s="333"/>
      <c r="W581" s="333"/>
      <c r="X581" s="333"/>
      <c r="Y581" s="333"/>
      <c r="Z581" s="333"/>
      <c r="AA581" s="333"/>
      <c r="AB581" s="534"/>
    </row>
    <row r="582" spans="1:28" ht="13.5" hidden="1" customHeight="1">
      <c r="A582" s="532" t="s">
        <v>6993</v>
      </c>
      <c r="B582" s="46">
        <v>582</v>
      </c>
      <c r="C582" s="221" t="s">
        <v>8035</v>
      </c>
      <c r="D582" s="69" t="s">
        <v>9387</v>
      </c>
      <c r="E582" s="552" t="s">
        <v>51</v>
      </c>
      <c r="F582" s="221" t="s">
        <v>2309</v>
      </c>
      <c r="G582" s="587" t="s">
        <v>9388</v>
      </c>
      <c r="H582" s="215" t="s">
        <v>8520</v>
      </c>
      <c r="I582" s="215" t="s">
        <v>8030</v>
      </c>
      <c r="J582" s="221">
        <v>2020</v>
      </c>
      <c r="K582" s="221">
        <v>2021</v>
      </c>
      <c r="L582" s="209" t="s">
        <v>9389</v>
      </c>
      <c r="M582" s="333"/>
      <c r="N582" s="333"/>
      <c r="O582" s="333"/>
      <c r="P582" s="333"/>
      <c r="Q582" s="333"/>
      <c r="R582" s="333"/>
      <c r="S582" s="333"/>
      <c r="T582" s="333"/>
      <c r="U582" s="333"/>
      <c r="V582" s="333"/>
      <c r="W582" s="333"/>
      <c r="X582" s="333"/>
      <c r="Y582" s="333"/>
      <c r="Z582" s="333"/>
      <c r="AA582" s="333"/>
      <c r="AB582" s="534"/>
    </row>
    <row r="583" spans="1:28" ht="13.5" hidden="1" customHeight="1">
      <c r="A583" s="532" t="s">
        <v>9390</v>
      </c>
      <c r="B583" s="174">
        <v>583</v>
      </c>
      <c r="C583" s="221" t="s">
        <v>8035</v>
      </c>
      <c r="D583" s="69" t="s">
        <v>9391</v>
      </c>
      <c r="E583" s="221" t="s">
        <v>2309</v>
      </c>
      <c r="F583" s="209"/>
      <c r="G583" s="209" t="s">
        <v>9392</v>
      </c>
      <c r="H583" s="215" t="s">
        <v>8520</v>
      </c>
      <c r="I583" s="215" t="s">
        <v>8030</v>
      </c>
      <c r="J583" s="221">
        <v>2019</v>
      </c>
      <c r="K583" s="221">
        <v>2020</v>
      </c>
      <c r="L583" s="209" t="s">
        <v>9393</v>
      </c>
      <c r="M583" s="333"/>
      <c r="N583" s="333"/>
      <c r="O583" s="333"/>
      <c r="P583" s="333"/>
      <c r="Q583" s="333"/>
      <c r="R583" s="333"/>
      <c r="S583" s="333"/>
      <c r="T583" s="333"/>
      <c r="U583" s="333"/>
      <c r="V583" s="333"/>
      <c r="W583" s="333"/>
      <c r="X583" s="333"/>
      <c r="Y583" s="333"/>
      <c r="Z583" s="333"/>
      <c r="AA583" s="333"/>
      <c r="AB583" s="534"/>
    </row>
    <row r="584" spans="1:28" ht="13.5" hidden="1" customHeight="1">
      <c r="A584" s="532" t="s">
        <v>9394</v>
      </c>
      <c r="B584" s="174">
        <v>584</v>
      </c>
      <c r="C584" s="221" t="s">
        <v>8035</v>
      </c>
      <c r="D584" s="69" t="s">
        <v>9395</v>
      </c>
      <c r="E584" s="221" t="s">
        <v>2309</v>
      </c>
      <c r="F584" s="209"/>
      <c r="G584" s="209" t="s">
        <v>9396</v>
      </c>
      <c r="H584" s="215" t="s">
        <v>8520</v>
      </c>
      <c r="I584" s="215" t="s">
        <v>8030</v>
      </c>
      <c r="J584" s="221">
        <v>2019</v>
      </c>
      <c r="K584" s="221">
        <v>2021</v>
      </c>
      <c r="L584" s="209" t="s">
        <v>9397</v>
      </c>
      <c r="M584" s="333"/>
      <c r="N584" s="333"/>
      <c r="O584" s="333"/>
      <c r="P584" s="333"/>
      <c r="Q584" s="333"/>
      <c r="R584" s="333"/>
      <c r="S584" s="333"/>
      <c r="T584" s="333"/>
      <c r="U584" s="333"/>
      <c r="V584" s="333"/>
      <c r="W584" s="333"/>
      <c r="X584" s="333"/>
      <c r="Y584" s="333"/>
      <c r="Z584" s="333"/>
      <c r="AA584" s="333"/>
      <c r="AB584" s="534"/>
    </row>
    <row r="585" spans="1:28" ht="13.5" hidden="1" customHeight="1">
      <c r="A585" s="532" t="s">
        <v>9398</v>
      </c>
      <c r="B585" s="174">
        <v>585</v>
      </c>
      <c r="C585" s="221" t="s">
        <v>8035</v>
      </c>
      <c r="D585" s="69" t="s">
        <v>9399</v>
      </c>
      <c r="E585" s="221" t="s">
        <v>2309</v>
      </c>
      <c r="F585" s="209"/>
      <c r="G585" s="209" t="s">
        <v>9400</v>
      </c>
      <c r="H585" s="215" t="s">
        <v>8520</v>
      </c>
      <c r="I585" s="215" t="s">
        <v>8030</v>
      </c>
      <c r="J585" s="221">
        <v>2019</v>
      </c>
      <c r="K585" s="221">
        <v>2022</v>
      </c>
      <c r="L585" s="209" t="s">
        <v>9401</v>
      </c>
      <c r="M585" s="333"/>
      <c r="N585" s="333"/>
      <c r="O585" s="333"/>
      <c r="P585" s="333"/>
      <c r="Q585" s="333"/>
      <c r="R585" s="333"/>
      <c r="S585" s="333"/>
      <c r="T585" s="333"/>
      <c r="U585" s="333"/>
      <c r="V585" s="333"/>
      <c r="W585" s="333"/>
      <c r="X585" s="333"/>
      <c r="Y585" s="333"/>
      <c r="Z585" s="333"/>
      <c r="AA585" s="333"/>
      <c r="AB585" s="534"/>
    </row>
    <row r="586" spans="1:28" ht="13.5" hidden="1" customHeight="1">
      <c r="A586" s="532" t="s">
        <v>9402</v>
      </c>
      <c r="B586" s="174">
        <v>586</v>
      </c>
      <c r="C586" s="221" t="s">
        <v>8035</v>
      </c>
      <c r="D586" s="69" t="s">
        <v>9403</v>
      </c>
      <c r="E586" s="221" t="s">
        <v>2309</v>
      </c>
      <c r="F586" s="209"/>
      <c r="G586" s="209" t="s">
        <v>9404</v>
      </c>
      <c r="H586" s="215" t="s">
        <v>8520</v>
      </c>
      <c r="I586" s="215" t="s">
        <v>8030</v>
      </c>
      <c r="J586" s="221">
        <v>2020</v>
      </c>
      <c r="K586" s="221">
        <v>2021</v>
      </c>
      <c r="L586" s="209" t="s">
        <v>9405</v>
      </c>
      <c r="M586" s="333"/>
      <c r="N586" s="333"/>
      <c r="O586" s="333"/>
      <c r="P586" s="333"/>
      <c r="Q586" s="333"/>
      <c r="R586" s="333"/>
      <c r="S586" s="333"/>
      <c r="T586" s="333"/>
      <c r="U586" s="333"/>
      <c r="V586" s="333"/>
      <c r="W586" s="333"/>
      <c r="X586" s="333"/>
      <c r="Y586" s="333"/>
      <c r="Z586" s="333"/>
      <c r="AA586" s="333"/>
      <c r="AB586" s="534"/>
    </row>
    <row r="587" spans="1:28" ht="13.5" customHeight="1">
      <c r="A587" s="532" t="s">
        <v>9406</v>
      </c>
      <c r="B587" s="46">
        <v>587</v>
      </c>
      <c r="C587" s="221" t="s">
        <v>8031</v>
      </c>
      <c r="D587" s="69" t="s">
        <v>9407</v>
      </c>
      <c r="E587" s="221" t="s">
        <v>2309</v>
      </c>
      <c r="F587" s="209"/>
      <c r="G587" s="209" t="s">
        <v>8571</v>
      </c>
      <c r="H587" s="221" t="s">
        <v>9408</v>
      </c>
      <c r="I587" s="215" t="s">
        <v>8030</v>
      </c>
      <c r="J587" s="221">
        <v>2019</v>
      </c>
      <c r="K587" s="221">
        <v>2021</v>
      </c>
      <c r="L587" s="209" t="s">
        <v>9409</v>
      </c>
      <c r="M587" s="333"/>
      <c r="N587" s="333"/>
      <c r="O587" s="333"/>
      <c r="P587" s="333"/>
      <c r="Q587" s="333"/>
      <c r="R587" s="333"/>
      <c r="S587" s="333"/>
      <c r="T587" s="333"/>
      <c r="U587" s="333"/>
      <c r="V587" s="333"/>
      <c r="W587" s="333"/>
      <c r="X587" s="333"/>
      <c r="Y587" s="333"/>
      <c r="Z587" s="333"/>
      <c r="AA587" s="333"/>
      <c r="AB587" s="534"/>
    </row>
    <row r="588" spans="1:28" ht="13.5" customHeight="1">
      <c r="A588" s="532" t="s">
        <v>9410</v>
      </c>
      <c r="B588" s="46">
        <v>588</v>
      </c>
      <c r="C588" s="221" t="s">
        <v>8031</v>
      </c>
      <c r="D588" s="69" t="s">
        <v>9411</v>
      </c>
      <c r="E588" s="221" t="s">
        <v>2309</v>
      </c>
      <c r="F588" s="209"/>
      <c r="G588" s="209" t="s">
        <v>9412</v>
      </c>
      <c r="H588" s="221" t="s">
        <v>9408</v>
      </c>
      <c r="I588" s="221" t="s">
        <v>8030</v>
      </c>
      <c r="J588" s="221">
        <v>2019</v>
      </c>
      <c r="K588" s="221">
        <v>2022</v>
      </c>
      <c r="L588" s="56" t="s">
        <v>9413</v>
      </c>
      <c r="M588" s="333"/>
      <c r="N588" s="333"/>
      <c r="O588" s="333"/>
      <c r="P588" s="333"/>
      <c r="Q588" s="333"/>
      <c r="R588" s="333"/>
      <c r="S588" s="333"/>
      <c r="T588" s="333"/>
      <c r="U588" s="333"/>
      <c r="V588" s="333"/>
      <c r="W588" s="333"/>
      <c r="X588" s="333"/>
      <c r="Y588" s="333"/>
      <c r="Z588" s="333"/>
      <c r="AA588" s="333"/>
      <c r="AB588" s="534"/>
    </row>
    <row r="589" spans="1:28" ht="13.5" hidden="1" customHeight="1">
      <c r="A589" s="532" t="s">
        <v>9414</v>
      </c>
      <c r="B589" s="46">
        <v>589</v>
      </c>
      <c r="C589" s="221" t="s">
        <v>8035</v>
      </c>
      <c r="D589" s="69" t="s">
        <v>9415</v>
      </c>
      <c r="E589" s="221" t="s">
        <v>2309</v>
      </c>
      <c r="F589" s="209"/>
      <c r="G589" s="209" t="s">
        <v>9416</v>
      </c>
      <c r="H589" s="215" t="s">
        <v>8520</v>
      </c>
      <c r="I589" s="221" t="s">
        <v>8030</v>
      </c>
      <c r="J589" s="209"/>
      <c r="K589" s="552">
        <v>2019</v>
      </c>
      <c r="L589" s="56" t="s">
        <v>9417</v>
      </c>
      <c r="M589" s="333"/>
      <c r="N589" s="333"/>
      <c r="O589" s="333"/>
      <c r="P589" s="333"/>
      <c r="Q589" s="333"/>
      <c r="R589" s="333"/>
      <c r="S589" s="333"/>
      <c r="T589" s="333"/>
      <c r="U589" s="333"/>
      <c r="V589" s="333"/>
      <c r="W589" s="333"/>
      <c r="X589" s="333"/>
      <c r="Y589" s="333"/>
      <c r="Z589" s="333"/>
      <c r="AA589" s="333"/>
      <c r="AB589" s="534"/>
    </row>
    <row r="590" spans="1:28" ht="13.5" hidden="1" customHeight="1">
      <c r="A590" s="532" t="s">
        <v>9418</v>
      </c>
      <c r="B590" s="174">
        <v>590</v>
      </c>
      <c r="C590" s="221" t="s">
        <v>8035</v>
      </c>
      <c r="D590" s="69" t="s">
        <v>9419</v>
      </c>
      <c r="E590" s="221" t="s">
        <v>2309</v>
      </c>
      <c r="F590" s="209"/>
      <c r="G590" s="209" t="s">
        <v>9420</v>
      </c>
      <c r="H590" s="215" t="s">
        <v>8520</v>
      </c>
      <c r="I590" s="221" t="s">
        <v>8030</v>
      </c>
      <c r="J590" s="209"/>
      <c r="K590" s="588">
        <v>2020</v>
      </c>
      <c r="L590" s="56" t="s">
        <v>9421</v>
      </c>
      <c r="M590" s="333"/>
      <c r="N590" s="333"/>
      <c r="O590" s="333"/>
      <c r="P590" s="333"/>
      <c r="Q590" s="333"/>
      <c r="R590" s="333"/>
      <c r="S590" s="333"/>
      <c r="T590" s="333"/>
      <c r="U590" s="333"/>
      <c r="V590" s="333"/>
      <c r="W590" s="333"/>
      <c r="X590" s="333"/>
      <c r="Y590" s="333"/>
      <c r="Z590" s="333"/>
      <c r="AA590" s="333"/>
      <c r="AB590" s="534"/>
    </row>
    <row r="591" spans="1:28" ht="13.5" hidden="1" customHeight="1">
      <c r="A591" s="532" t="s">
        <v>3893</v>
      </c>
      <c r="B591" s="14">
        <v>591</v>
      </c>
      <c r="C591" s="357" t="s">
        <v>8035</v>
      </c>
      <c r="D591" s="77" t="s">
        <v>9422</v>
      </c>
      <c r="E591" s="358" t="s">
        <v>7528</v>
      </c>
      <c r="F591" s="357"/>
      <c r="G591" s="357" t="s">
        <v>9423</v>
      </c>
      <c r="H591" s="357" t="s">
        <v>9424</v>
      </c>
      <c r="I591" s="358" t="s">
        <v>9425</v>
      </c>
      <c r="J591" s="357" t="s">
        <v>9426</v>
      </c>
      <c r="K591" s="358">
        <v>2016</v>
      </c>
      <c r="L591" s="357" t="s">
        <v>9423</v>
      </c>
      <c r="M591" s="202"/>
      <c r="N591" s="202"/>
      <c r="O591" s="202"/>
      <c r="P591" s="202"/>
      <c r="Q591" s="202"/>
      <c r="R591" s="202"/>
      <c r="S591" s="202"/>
      <c r="T591" s="202"/>
      <c r="U591" s="202"/>
      <c r="V591" s="202"/>
      <c r="W591" s="202"/>
      <c r="X591" s="202"/>
      <c r="Y591" s="202"/>
      <c r="Z591" s="202"/>
      <c r="AA591" s="202"/>
      <c r="AB591" s="203"/>
    </row>
    <row r="592" spans="1:28" ht="13.5" hidden="1" customHeight="1">
      <c r="A592" s="532" t="s">
        <v>3893</v>
      </c>
      <c r="B592" s="174">
        <v>592</v>
      </c>
      <c r="C592" s="347" t="s">
        <v>8035</v>
      </c>
      <c r="D592" s="69" t="s">
        <v>9427</v>
      </c>
      <c r="E592" s="351" t="s">
        <v>7528</v>
      </c>
      <c r="F592" s="347"/>
      <c r="G592" s="347" t="s">
        <v>9428</v>
      </c>
      <c r="H592" s="347" t="s">
        <v>9424</v>
      </c>
      <c r="I592" s="351" t="s">
        <v>8030</v>
      </c>
      <c r="J592" s="347" t="s">
        <v>9429</v>
      </c>
      <c r="K592" s="351">
        <v>2016</v>
      </c>
      <c r="L592" s="347" t="s">
        <v>9428</v>
      </c>
      <c r="M592" s="333"/>
      <c r="N592" s="333"/>
      <c r="O592" s="333"/>
      <c r="P592" s="333"/>
      <c r="Q592" s="333"/>
      <c r="R592" s="333"/>
      <c r="S592" s="333"/>
      <c r="T592" s="333"/>
      <c r="U592" s="333"/>
      <c r="V592" s="333"/>
      <c r="W592" s="333"/>
      <c r="X592" s="333"/>
      <c r="Y592" s="333"/>
      <c r="Z592" s="333"/>
      <c r="AA592" s="333"/>
      <c r="AB592" s="534"/>
    </row>
    <row r="593" spans="1:28" ht="13.5" hidden="1" customHeight="1">
      <c r="A593" s="532" t="s">
        <v>3893</v>
      </c>
      <c r="B593" s="46">
        <v>594</v>
      </c>
      <c r="C593" s="347" t="s">
        <v>8035</v>
      </c>
      <c r="D593" s="69" t="s">
        <v>9430</v>
      </c>
      <c r="E593" s="351" t="s">
        <v>168</v>
      </c>
      <c r="F593" s="347"/>
      <c r="G593" s="347" t="s">
        <v>9431</v>
      </c>
      <c r="H593" s="347" t="s">
        <v>9432</v>
      </c>
      <c r="I593" s="351" t="s">
        <v>8030</v>
      </c>
      <c r="J593" s="347" t="s">
        <v>9429</v>
      </c>
      <c r="K593" s="351">
        <v>2016</v>
      </c>
      <c r="L593" s="347" t="s">
        <v>9431</v>
      </c>
      <c r="M593" s="333"/>
      <c r="N593" s="333"/>
      <c r="O593" s="333"/>
      <c r="P593" s="333"/>
      <c r="Q593" s="333"/>
      <c r="R593" s="333"/>
      <c r="S593" s="333"/>
      <c r="T593" s="333"/>
      <c r="U593" s="333"/>
      <c r="V593" s="333"/>
      <c r="W593" s="333"/>
      <c r="X593" s="333"/>
      <c r="Y593" s="333"/>
      <c r="Z593" s="333"/>
      <c r="AA593" s="333"/>
      <c r="AB593" s="534"/>
    </row>
    <row r="594" spans="1:28" ht="13.5" hidden="1" customHeight="1">
      <c r="A594" s="532" t="s">
        <v>3893</v>
      </c>
      <c r="B594" s="46">
        <v>595</v>
      </c>
      <c r="C594" s="347" t="s">
        <v>8035</v>
      </c>
      <c r="D594" s="69" t="s">
        <v>9433</v>
      </c>
      <c r="E594" s="351" t="s">
        <v>7528</v>
      </c>
      <c r="F594" s="347"/>
      <c r="G594" s="347" t="s">
        <v>9434</v>
      </c>
      <c r="H594" s="347" t="s">
        <v>9424</v>
      </c>
      <c r="I594" s="351" t="s">
        <v>8030</v>
      </c>
      <c r="J594" s="347" t="s">
        <v>9426</v>
      </c>
      <c r="K594" s="351">
        <v>2016</v>
      </c>
      <c r="L594" s="347" t="s">
        <v>9434</v>
      </c>
      <c r="M594" s="333"/>
      <c r="N594" s="333"/>
      <c r="O594" s="333"/>
      <c r="P594" s="333"/>
      <c r="Q594" s="333"/>
      <c r="R594" s="333"/>
      <c r="S594" s="333"/>
      <c r="T594" s="333"/>
      <c r="U594" s="333"/>
      <c r="V594" s="333"/>
      <c r="W594" s="333"/>
      <c r="X594" s="333"/>
      <c r="Y594" s="333"/>
      <c r="Z594" s="333"/>
      <c r="AA594" s="333"/>
      <c r="AB594" s="534"/>
    </row>
    <row r="595" spans="1:28" ht="13.5" hidden="1" customHeight="1">
      <c r="A595" s="532" t="s">
        <v>3893</v>
      </c>
      <c r="B595" s="46">
        <v>596</v>
      </c>
      <c r="C595" s="347" t="s">
        <v>8035</v>
      </c>
      <c r="D595" s="69" t="s">
        <v>9435</v>
      </c>
      <c r="E595" s="351" t="s">
        <v>168</v>
      </c>
      <c r="F595" s="347"/>
      <c r="G595" s="347" t="s">
        <v>9436</v>
      </c>
      <c r="H595" s="347" t="s">
        <v>9424</v>
      </c>
      <c r="I595" s="351" t="s">
        <v>8030</v>
      </c>
      <c r="J595" s="347" t="s">
        <v>9437</v>
      </c>
      <c r="K595" s="351">
        <v>2016</v>
      </c>
      <c r="L595" s="347" t="s">
        <v>9436</v>
      </c>
      <c r="M595" s="333"/>
      <c r="N595" s="333"/>
      <c r="O595" s="333"/>
      <c r="P595" s="333"/>
      <c r="Q595" s="333"/>
      <c r="R595" s="333"/>
      <c r="S595" s="333"/>
      <c r="T595" s="333"/>
      <c r="U595" s="333"/>
      <c r="V595" s="333"/>
      <c r="W595" s="333"/>
      <c r="X595" s="333"/>
      <c r="Y595" s="333"/>
      <c r="Z595" s="333"/>
      <c r="AA595" s="333"/>
      <c r="AB595" s="534"/>
    </row>
    <row r="596" spans="1:28" ht="13.5" hidden="1" customHeight="1">
      <c r="A596" s="532" t="s">
        <v>3893</v>
      </c>
      <c r="B596" s="174">
        <v>597</v>
      </c>
      <c r="C596" s="347" t="s">
        <v>8035</v>
      </c>
      <c r="D596" s="69" t="s">
        <v>9438</v>
      </c>
      <c r="E596" s="351" t="s">
        <v>7528</v>
      </c>
      <c r="F596" s="347"/>
      <c r="G596" s="347" t="s">
        <v>9439</v>
      </c>
      <c r="H596" s="347" t="s">
        <v>9424</v>
      </c>
      <c r="I596" s="351" t="s">
        <v>8030</v>
      </c>
      <c r="J596" s="347" t="s">
        <v>9429</v>
      </c>
      <c r="K596" s="351">
        <v>2016</v>
      </c>
      <c r="L596" s="347" t="s">
        <v>9439</v>
      </c>
      <c r="M596" s="333"/>
      <c r="N596" s="333"/>
      <c r="O596" s="333"/>
      <c r="P596" s="333"/>
      <c r="Q596" s="333"/>
      <c r="R596" s="333"/>
      <c r="S596" s="333"/>
      <c r="T596" s="333"/>
      <c r="U596" s="333"/>
      <c r="V596" s="333"/>
      <c r="W596" s="333"/>
      <c r="X596" s="333"/>
      <c r="Y596" s="333"/>
      <c r="Z596" s="333"/>
      <c r="AA596" s="333"/>
      <c r="AB596" s="534"/>
    </row>
    <row r="597" spans="1:28" ht="13.5" hidden="1" customHeight="1">
      <c r="A597" s="532" t="s">
        <v>3893</v>
      </c>
      <c r="B597" s="174">
        <v>598</v>
      </c>
      <c r="C597" s="347" t="s">
        <v>8035</v>
      </c>
      <c r="D597" s="69" t="s">
        <v>9440</v>
      </c>
      <c r="E597" s="351" t="s">
        <v>7528</v>
      </c>
      <c r="F597" s="347"/>
      <c r="G597" s="347" t="s">
        <v>9441</v>
      </c>
      <c r="H597" s="347" t="s">
        <v>9424</v>
      </c>
      <c r="I597" s="351" t="s">
        <v>8030</v>
      </c>
      <c r="J597" s="347" t="s">
        <v>9429</v>
      </c>
      <c r="K597" s="351">
        <v>2016</v>
      </c>
      <c r="L597" s="347" t="s">
        <v>9441</v>
      </c>
      <c r="M597" s="333"/>
      <c r="N597" s="333"/>
      <c r="O597" s="333"/>
      <c r="P597" s="333"/>
      <c r="Q597" s="333"/>
      <c r="R597" s="333"/>
      <c r="S597" s="333"/>
      <c r="T597" s="333"/>
      <c r="U597" s="333"/>
      <c r="V597" s="333"/>
      <c r="W597" s="333"/>
      <c r="X597" s="333"/>
      <c r="Y597" s="333"/>
      <c r="Z597" s="333"/>
      <c r="AA597" s="333"/>
      <c r="AB597" s="534"/>
    </row>
    <row r="598" spans="1:28" ht="13.5" hidden="1" customHeight="1">
      <c r="A598" s="532" t="s">
        <v>3893</v>
      </c>
      <c r="B598" s="174">
        <v>599</v>
      </c>
      <c r="C598" s="347" t="s">
        <v>8035</v>
      </c>
      <c r="D598" s="69" t="s">
        <v>9442</v>
      </c>
      <c r="E598" s="351" t="s">
        <v>7528</v>
      </c>
      <c r="F598" s="347"/>
      <c r="G598" s="347" t="s">
        <v>9443</v>
      </c>
      <c r="H598" s="347" t="s">
        <v>9424</v>
      </c>
      <c r="I598" s="351" t="s">
        <v>8030</v>
      </c>
      <c r="J598" s="347" t="s">
        <v>9429</v>
      </c>
      <c r="K598" s="351">
        <v>2016</v>
      </c>
      <c r="L598" s="347" t="s">
        <v>9443</v>
      </c>
      <c r="M598" s="333"/>
      <c r="N598" s="333"/>
      <c r="O598" s="333"/>
      <c r="P598" s="333"/>
      <c r="Q598" s="333"/>
      <c r="R598" s="333"/>
      <c r="S598" s="333"/>
      <c r="T598" s="333"/>
      <c r="U598" s="333"/>
      <c r="V598" s="333"/>
      <c r="W598" s="333"/>
      <c r="X598" s="333"/>
      <c r="Y598" s="333"/>
      <c r="Z598" s="333"/>
      <c r="AA598" s="333"/>
      <c r="AB598" s="534"/>
    </row>
    <row r="599" spans="1:28" ht="13.5" hidden="1" customHeight="1">
      <c r="A599" s="532" t="s">
        <v>3893</v>
      </c>
      <c r="B599" s="46">
        <v>601</v>
      </c>
      <c r="C599" s="347" t="s">
        <v>8035</v>
      </c>
      <c r="D599" s="69" t="s">
        <v>9444</v>
      </c>
      <c r="E599" s="351" t="s">
        <v>7528</v>
      </c>
      <c r="F599" s="347"/>
      <c r="G599" s="347" t="s">
        <v>9445</v>
      </c>
      <c r="H599" s="347" t="s">
        <v>9424</v>
      </c>
      <c r="I599" s="351" t="s">
        <v>8030</v>
      </c>
      <c r="J599" s="347" t="s">
        <v>9446</v>
      </c>
      <c r="K599" s="351">
        <v>2016</v>
      </c>
      <c r="L599" s="347" t="s">
        <v>9445</v>
      </c>
      <c r="M599" s="333"/>
      <c r="N599" s="333"/>
      <c r="O599" s="333"/>
      <c r="P599" s="333"/>
      <c r="Q599" s="333"/>
      <c r="R599" s="333"/>
      <c r="S599" s="333"/>
      <c r="T599" s="333"/>
      <c r="U599" s="333"/>
      <c r="V599" s="333"/>
      <c r="W599" s="333"/>
      <c r="X599" s="333"/>
      <c r="Y599" s="333"/>
      <c r="Z599" s="333"/>
      <c r="AA599" s="333"/>
      <c r="AB599" s="534"/>
    </row>
    <row r="600" spans="1:28" ht="13.5" hidden="1" customHeight="1">
      <c r="A600" s="532" t="s">
        <v>3893</v>
      </c>
      <c r="B600" s="46">
        <v>602</v>
      </c>
      <c r="C600" s="347" t="s">
        <v>8035</v>
      </c>
      <c r="D600" s="69" t="s">
        <v>9447</v>
      </c>
      <c r="E600" s="351" t="s">
        <v>7528</v>
      </c>
      <c r="F600" s="347"/>
      <c r="G600" s="347" t="s">
        <v>9448</v>
      </c>
      <c r="H600" s="347" t="s">
        <v>9424</v>
      </c>
      <c r="I600" s="351" t="s">
        <v>8030</v>
      </c>
      <c r="J600" s="347" t="s">
        <v>9426</v>
      </c>
      <c r="K600" s="351">
        <v>2016</v>
      </c>
      <c r="L600" s="347" t="s">
        <v>9448</v>
      </c>
      <c r="M600" s="333"/>
      <c r="N600" s="333"/>
      <c r="O600" s="333"/>
      <c r="P600" s="333"/>
      <c r="Q600" s="333"/>
      <c r="R600" s="333"/>
      <c r="S600" s="333"/>
      <c r="T600" s="333"/>
      <c r="U600" s="333"/>
      <c r="V600" s="333"/>
      <c r="W600" s="333"/>
      <c r="X600" s="333"/>
      <c r="Y600" s="333"/>
      <c r="Z600" s="333"/>
      <c r="AA600" s="333"/>
      <c r="AB600" s="534"/>
    </row>
    <row r="601" spans="1:28" ht="13.5" hidden="1" customHeight="1">
      <c r="A601" s="532" t="s">
        <v>3893</v>
      </c>
      <c r="B601" s="174">
        <v>604</v>
      </c>
      <c r="C601" s="347" t="s">
        <v>8035</v>
      </c>
      <c r="D601" s="69" t="s">
        <v>9449</v>
      </c>
      <c r="E601" s="351" t="s">
        <v>7528</v>
      </c>
      <c r="F601" s="347"/>
      <c r="G601" s="347" t="s">
        <v>9450</v>
      </c>
      <c r="H601" s="347" t="s">
        <v>9424</v>
      </c>
      <c r="I601" s="351" t="s">
        <v>8030</v>
      </c>
      <c r="J601" s="347" t="s">
        <v>9429</v>
      </c>
      <c r="K601" s="351">
        <v>2016</v>
      </c>
      <c r="L601" s="347" t="s">
        <v>9450</v>
      </c>
      <c r="M601" s="333"/>
      <c r="N601" s="333"/>
      <c r="O601" s="333"/>
      <c r="P601" s="333"/>
      <c r="Q601" s="333"/>
      <c r="R601" s="333"/>
      <c r="S601" s="333"/>
      <c r="T601" s="333"/>
      <c r="U601" s="333"/>
      <c r="V601" s="333"/>
      <c r="W601" s="333"/>
      <c r="X601" s="333"/>
      <c r="Y601" s="333"/>
      <c r="Z601" s="333"/>
      <c r="AA601" s="333"/>
      <c r="AB601" s="534"/>
    </row>
    <row r="602" spans="1:28" ht="13.5" hidden="1" customHeight="1">
      <c r="A602" s="532" t="s">
        <v>3893</v>
      </c>
      <c r="B602" s="174">
        <v>606</v>
      </c>
      <c r="C602" s="347" t="s">
        <v>8035</v>
      </c>
      <c r="D602" s="69" t="s">
        <v>9451</v>
      </c>
      <c r="E602" s="351" t="s">
        <v>7528</v>
      </c>
      <c r="F602" s="347"/>
      <c r="G602" s="347" t="s">
        <v>9452</v>
      </c>
      <c r="H602" s="347" t="s">
        <v>9424</v>
      </c>
      <c r="I602" s="351" t="s">
        <v>8030</v>
      </c>
      <c r="J602" s="347" t="s">
        <v>9426</v>
      </c>
      <c r="K602" s="351">
        <v>2016</v>
      </c>
      <c r="L602" s="347" t="s">
        <v>9452</v>
      </c>
      <c r="M602" s="333"/>
      <c r="N602" s="333"/>
      <c r="O602" s="333"/>
      <c r="P602" s="333"/>
      <c r="Q602" s="333"/>
      <c r="R602" s="333"/>
      <c r="S602" s="333"/>
      <c r="T602" s="333"/>
      <c r="U602" s="333"/>
      <c r="V602" s="333"/>
      <c r="W602" s="333"/>
      <c r="X602" s="333"/>
      <c r="Y602" s="333"/>
      <c r="Z602" s="333"/>
      <c r="AA602" s="333"/>
      <c r="AB602" s="534"/>
    </row>
    <row r="603" spans="1:28" ht="13.5" hidden="1" customHeight="1">
      <c r="A603" s="532" t="s">
        <v>3893</v>
      </c>
      <c r="B603" s="174">
        <v>607</v>
      </c>
      <c r="C603" s="347" t="s">
        <v>8035</v>
      </c>
      <c r="D603" s="69" t="s">
        <v>9453</v>
      </c>
      <c r="E603" s="351" t="s">
        <v>7528</v>
      </c>
      <c r="F603" s="347"/>
      <c r="G603" s="347" t="s">
        <v>9454</v>
      </c>
      <c r="H603" s="347" t="s">
        <v>9424</v>
      </c>
      <c r="I603" s="351" t="s">
        <v>8030</v>
      </c>
      <c r="J603" s="347" t="s">
        <v>9426</v>
      </c>
      <c r="K603" s="351">
        <v>2016</v>
      </c>
      <c r="L603" s="347" t="s">
        <v>9454</v>
      </c>
      <c r="M603" s="333"/>
      <c r="N603" s="333"/>
      <c r="O603" s="333"/>
      <c r="P603" s="333"/>
      <c r="Q603" s="333"/>
      <c r="R603" s="333"/>
      <c r="S603" s="333"/>
      <c r="T603" s="333"/>
      <c r="U603" s="333"/>
      <c r="V603" s="333"/>
      <c r="W603" s="333"/>
      <c r="X603" s="333"/>
      <c r="Y603" s="333"/>
      <c r="Z603" s="333"/>
      <c r="AA603" s="333"/>
      <c r="AB603" s="534"/>
    </row>
    <row r="604" spans="1:28" ht="13.5" hidden="1" customHeight="1">
      <c r="A604" s="532" t="s">
        <v>3893</v>
      </c>
      <c r="B604" s="46">
        <v>608</v>
      </c>
      <c r="C604" s="347" t="s">
        <v>8035</v>
      </c>
      <c r="D604" s="69" t="s">
        <v>9455</v>
      </c>
      <c r="E604" s="351" t="s">
        <v>7528</v>
      </c>
      <c r="F604" s="347"/>
      <c r="G604" s="347" t="s">
        <v>9456</v>
      </c>
      <c r="H604" s="347" t="s">
        <v>9424</v>
      </c>
      <c r="I604" s="351" t="s">
        <v>8030</v>
      </c>
      <c r="J604" s="347" t="s">
        <v>9426</v>
      </c>
      <c r="K604" s="351">
        <v>2016</v>
      </c>
      <c r="L604" s="347" t="s">
        <v>9456</v>
      </c>
      <c r="M604" s="333"/>
      <c r="N604" s="333"/>
      <c r="O604" s="333"/>
      <c r="P604" s="333"/>
      <c r="Q604" s="333"/>
      <c r="R604" s="333"/>
      <c r="S604" s="333"/>
      <c r="T604" s="333"/>
      <c r="U604" s="333"/>
      <c r="V604" s="333"/>
      <c r="W604" s="333"/>
      <c r="X604" s="333"/>
      <c r="Y604" s="333"/>
      <c r="Z604" s="333"/>
      <c r="AA604" s="333"/>
      <c r="AB604" s="534"/>
    </row>
    <row r="605" spans="1:28" ht="13.5" hidden="1" customHeight="1">
      <c r="A605" s="532" t="s">
        <v>3893</v>
      </c>
      <c r="B605" s="46">
        <v>609</v>
      </c>
      <c r="C605" s="347" t="s">
        <v>8035</v>
      </c>
      <c r="D605" s="69" t="s">
        <v>9457</v>
      </c>
      <c r="E605" s="351" t="s">
        <v>7528</v>
      </c>
      <c r="F605" s="347"/>
      <c r="G605" s="347" t="s">
        <v>9458</v>
      </c>
      <c r="H605" s="347" t="s">
        <v>9424</v>
      </c>
      <c r="I605" s="351" t="s">
        <v>8030</v>
      </c>
      <c r="J605" s="347" t="s">
        <v>9426</v>
      </c>
      <c r="K605" s="351">
        <v>2016</v>
      </c>
      <c r="L605" s="347" t="s">
        <v>9458</v>
      </c>
      <c r="M605" s="333"/>
      <c r="N605" s="333"/>
      <c r="O605" s="333"/>
      <c r="P605" s="333"/>
      <c r="Q605" s="333"/>
      <c r="R605" s="333"/>
      <c r="S605" s="333"/>
      <c r="T605" s="333"/>
      <c r="U605" s="333"/>
      <c r="V605" s="333"/>
      <c r="W605" s="333"/>
      <c r="X605" s="333"/>
      <c r="Y605" s="333"/>
      <c r="Z605" s="333"/>
      <c r="AA605" s="333"/>
      <c r="AB605" s="534"/>
    </row>
    <row r="606" spans="1:28" ht="13.5" hidden="1" customHeight="1">
      <c r="A606" s="532" t="s">
        <v>3893</v>
      </c>
      <c r="B606" s="174">
        <v>611</v>
      </c>
      <c r="C606" s="347" t="s">
        <v>8035</v>
      </c>
      <c r="D606" s="69" t="s">
        <v>9459</v>
      </c>
      <c r="E606" s="351" t="s">
        <v>7528</v>
      </c>
      <c r="F606" s="347"/>
      <c r="G606" s="347" t="s">
        <v>9460</v>
      </c>
      <c r="H606" s="347" t="s">
        <v>9424</v>
      </c>
      <c r="I606" s="351" t="s">
        <v>8030</v>
      </c>
      <c r="J606" s="347" t="s">
        <v>9437</v>
      </c>
      <c r="K606" s="351">
        <v>2016</v>
      </c>
      <c r="L606" s="347" t="s">
        <v>9460</v>
      </c>
      <c r="M606" s="333"/>
      <c r="N606" s="333"/>
      <c r="O606" s="333"/>
      <c r="P606" s="333"/>
      <c r="Q606" s="333"/>
      <c r="R606" s="333"/>
      <c r="S606" s="333"/>
      <c r="T606" s="333"/>
      <c r="U606" s="333"/>
      <c r="V606" s="333"/>
      <c r="W606" s="333"/>
      <c r="X606" s="333"/>
      <c r="Y606" s="333"/>
      <c r="Z606" s="333"/>
      <c r="AA606" s="333"/>
      <c r="AB606" s="534"/>
    </row>
    <row r="607" spans="1:28" ht="13.5" hidden="1" customHeight="1">
      <c r="A607" s="532" t="s">
        <v>3893</v>
      </c>
      <c r="B607" s="174">
        <v>612</v>
      </c>
      <c r="C607" s="347" t="s">
        <v>8035</v>
      </c>
      <c r="D607" s="69" t="s">
        <v>9461</v>
      </c>
      <c r="E607" s="351" t="s">
        <v>7528</v>
      </c>
      <c r="F607" s="347"/>
      <c r="G607" s="347" t="s">
        <v>9462</v>
      </c>
      <c r="H607" s="347" t="s">
        <v>9424</v>
      </c>
      <c r="I607" s="351" t="s">
        <v>8030</v>
      </c>
      <c r="J607" s="347" t="s">
        <v>9446</v>
      </c>
      <c r="K607" s="351">
        <v>2016</v>
      </c>
      <c r="L607" s="347" t="s">
        <v>9462</v>
      </c>
      <c r="M607" s="333"/>
      <c r="N607" s="333"/>
      <c r="O607" s="333"/>
      <c r="P607" s="333"/>
      <c r="Q607" s="333"/>
      <c r="R607" s="333"/>
      <c r="S607" s="333"/>
      <c r="T607" s="333"/>
      <c r="U607" s="333"/>
      <c r="V607" s="333"/>
      <c r="W607" s="333"/>
      <c r="X607" s="333"/>
      <c r="Y607" s="333"/>
      <c r="Z607" s="333"/>
      <c r="AA607" s="333"/>
      <c r="AB607" s="534"/>
    </row>
    <row r="608" spans="1:28" ht="13.5" customHeight="1">
      <c r="A608" s="532" t="s">
        <v>3893</v>
      </c>
      <c r="B608" s="174">
        <v>613</v>
      </c>
      <c r="C608" s="347" t="s">
        <v>8031</v>
      </c>
      <c r="D608" s="69" t="s">
        <v>9463</v>
      </c>
      <c r="E608" s="351" t="s">
        <v>7528</v>
      </c>
      <c r="F608" s="347"/>
      <c r="G608" s="347" t="s">
        <v>9464</v>
      </c>
      <c r="H608" s="347" t="s">
        <v>9465</v>
      </c>
      <c r="I608" s="351" t="s">
        <v>8030</v>
      </c>
      <c r="J608" s="347" t="s">
        <v>9446</v>
      </c>
      <c r="K608" s="351">
        <v>2016</v>
      </c>
      <c r="L608" s="347" t="s">
        <v>9464</v>
      </c>
      <c r="M608" s="333"/>
      <c r="N608" s="333"/>
      <c r="O608" s="333"/>
      <c r="P608" s="333"/>
      <c r="Q608" s="333"/>
      <c r="R608" s="333"/>
      <c r="S608" s="333"/>
      <c r="T608" s="333"/>
      <c r="U608" s="333"/>
      <c r="V608" s="333"/>
      <c r="W608" s="333"/>
      <c r="X608" s="333"/>
      <c r="Y608" s="333"/>
      <c r="Z608" s="333"/>
      <c r="AA608" s="333"/>
      <c r="AB608" s="534"/>
    </row>
    <row r="609" spans="1:28" ht="13.5" customHeight="1">
      <c r="A609" s="532" t="s">
        <v>3893</v>
      </c>
      <c r="B609" s="174">
        <v>614</v>
      </c>
      <c r="C609" s="347" t="s">
        <v>8031</v>
      </c>
      <c r="D609" s="69" t="s">
        <v>9466</v>
      </c>
      <c r="E609" s="351" t="s">
        <v>7528</v>
      </c>
      <c r="F609" s="347"/>
      <c r="G609" s="347" t="s">
        <v>9467</v>
      </c>
      <c r="H609" s="347" t="s">
        <v>9465</v>
      </c>
      <c r="I609" s="351" t="s">
        <v>8030</v>
      </c>
      <c r="J609" s="347" t="s">
        <v>9468</v>
      </c>
      <c r="K609" s="351">
        <v>2016</v>
      </c>
      <c r="L609" s="347" t="s">
        <v>9467</v>
      </c>
      <c r="M609" s="333"/>
      <c r="N609" s="333"/>
      <c r="O609" s="333"/>
      <c r="P609" s="333"/>
      <c r="Q609" s="333"/>
      <c r="R609" s="333"/>
      <c r="S609" s="333"/>
      <c r="T609" s="333"/>
      <c r="U609" s="333"/>
      <c r="V609" s="333"/>
      <c r="W609" s="333"/>
      <c r="X609" s="333"/>
      <c r="Y609" s="333"/>
      <c r="Z609" s="333"/>
      <c r="AA609" s="333"/>
      <c r="AB609" s="534"/>
    </row>
    <row r="610" spans="1:28" ht="13.5" hidden="1" customHeight="1">
      <c r="A610" s="532" t="s">
        <v>3893</v>
      </c>
      <c r="B610" s="46">
        <v>615</v>
      </c>
      <c r="C610" s="347" t="s">
        <v>8035</v>
      </c>
      <c r="D610" s="69" t="s">
        <v>9469</v>
      </c>
      <c r="E610" s="351" t="s">
        <v>7528</v>
      </c>
      <c r="F610" s="347"/>
      <c r="G610" s="347" t="s">
        <v>9470</v>
      </c>
      <c r="H610" s="347" t="s">
        <v>9471</v>
      </c>
      <c r="I610" s="351" t="s">
        <v>8030</v>
      </c>
      <c r="J610" s="347" t="s">
        <v>9468</v>
      </c>
      <c r="K610" s="351">
        <v>2016</v>
      </c>
      <c r="L610" s="347" t="s">
        <v>9470</v>
      </c>
      <c r="M610" s="333"/>
      <c r="N610" s="333"/>
      <c r="O610" s="333"/>
      <c r="P610" s="333"/>
      <c r="Q610" s="333"/>
      <c r="R610" s="333"/>
      <c r="S610" s="333"/>
      <c r="T610" s="333"/>
      <c r="U610" s="333"/>
      <c r="V610" s="333"/>
      <c r="W610" s="333"/>
      <c r="X610" s="333"/>
      <c r="Y610" s="333"/>
      <c r="Z610" s="333"/>
      <c r="AA610" s="333"/>
      <c r="AB610" s="534"/>
    </row>
    <row r="611" spans="1:28" ht="13.5" hidden="1" customHeight="1">
      <c r="A611" s="532" t="s">
        <v>3893</v>
      </c>
      <c r="B611" s="174">
        <v>618</v>
      </c>
      <c r="C611" s="347" t="s">
        <v>8035</v>
      </c>
      <c r="D611" s="69" t="s">
        <v>9472</v>
      </c>
      <c r="E611" s="351" t="s">
        <v>7528</v>
      </c>
      <c r="F611" s="347"/>
      <c r="G611" s="347" t="s">
        <v>9473</v>
      </c>
      <c r="H611" s="347" t="s">
        <v>9471</v>
      </c>
      <c r="I611" s="347" t="s">
        <v>8229</v>
      </c>
      <c r="J611" s="347" t="s">
        <v>9474</v>
      </c>
      <c r="K611" s="351">
        <v>2016</v>
      </c>
      <c r="L611" s="347" t="s">
        <v>9473</v>
      </c>
      <c r="M611" s="333"/>
      <c r="N611" s="333"/>
      <c r="O611" s="333"/>
      <c r="P611" s="333"/>
      <c r="Q611" s="333"/>
      <c r="R611" s="333"/>
      <c r="S611" s="333"/>
      <c r="T611" s="333"/>
      <c r="U611" s="333"/>
      <c r="V611" s="333"/>
      <c r="W611" s="333"/>
      <c r="X611" s="333"/>
      <c r="Y611" s="333"/>
      <c r="Z611" s="333"/>
      <c r="AA611" s="333"/>
      <c r="AB611" s="534"/>
    </row>
    <row r="612" spans="1:28" ht="13.5" hidden="1" customHeight="1">
      <c r="A612" s="532" t="s">
        <v>3893</v>
      </c>
      <c r="B612" s="174">
        <v>619</v>
      </c>
      <c r="C612" s="347" t="s">
        <v>8035</v>
      </c>
      <c r="D612" s="69" t="s">
        <v>9475</v>
      </c>
      <c r="E612" s="351" t="s">
        <v>7528</v>
      </c>
      <c r="F612" s="347"/>
      <c r="G612" s="347" t="s">
        <v>9476</v>
      </c>
      <c r="H612" s="347" t="s">
        <v>9471</v>
      </c>
      <c r="I612" s="347" t="s">
        <v>8229</v>
      </c>
      <c r="J612" s="347" t="s">
        <v>9474</v>
      </c>
      <c r="K612" s="351">
        <v>2016</v>
      </c>
      <c r="L612" s="347" t="s">
        <v>9476</v>
      </c>
      <c r="M612" s="333"/>
      <c r="N612" s="333"/>
      <c r="O612" s="333"/>
      <c r="P612" s="333"/>
      <c r="Q612" s="333"/>
      <c r="R612" s="333"/>
      <c r="S612" s="333"/>
      <c r="T612" s="333"/>
      <c r="U612" s="333"/>
      <c r="V612" s="333"/>
      <c r="W612" s="333"/>
      <c r="X612" s="333"/>
      <c r="Y612" s="333"/>
      <c r="Z612" s="333"/>
      <c r="AA612" s="333"/>
      <c r="AB612" s="534"/>
    </row>
    <row r="613" spans="1:28" ht="13.5" hidden="1" customHeight="1">
      <c r="A613" s="532" t="s">
        <v>3893</v>
      </c>
      <c r="B613" s="174">
        <v>621</v>
      </c>
      <c r="C613" s="347" t="s">
        <v>8035</v>
      </c>
      <c r="D613" s="69" t="s">
        <v>9477</v>
      </c>
      <c r="E613" s="351" t="s">
        <v>7528</v>
      </c>
      <c r="F613" s="347"/>
      <c r="G613" s="347" t="s">
        <v>9478</v>
      </c>
      <c r="H613" s="347" t="s">
        <v>9471</v>
      </c>
      <c r="I613" s="221" t="s">
        <v>8030</v>
      </c>
      <c r="J613" s="347" t="s">
        <v>9446</v>
      </c>
      <c r="K613" s="351">
        <v>2016</v>
      </c>
      <c r="L613" s="347" t="s">
        <v>9478</v>
      </c>
      <c r="M613" s="333"/>
      <c r="N613" s="333"/>
      <c r="O613" s="333"/>
      <c r="P613" s="333"/>
      <c r="Q613" s="333"/>
      <c r="R613" s="333"/>
      <c r="S613" s="333"/>
      <c r="T613" s="333"/>
      <c r="U613" s="333"/>
      <c r="V613" s="333"/>
      <c r="W613" s="333"/>
      <c r="X613" s="333"/>
      <c r="Y613" s="333"/>
      <c r="Z613" s="333"/>
      <c r="AA613" s="333"/>
      <c r="AB613" s="534"/>
    </row>
    <row r="614" spans="1:28" ht="13.5" hidden="1" customHeight="1">
      <c r="A614" s="532" t="s">
        <v>3893</v>
      </c>
      <c r="B614" s="46">
        <v>623</v>
      </c>
      <c r="C614" s="347" t="s">
        <v>8035</v>
      </c>
      <c r="D614" s="69" t="s">
        <v>9479</v>
      </c>
      <c r="E614" s="351" t="s">
        <v>7528</v>
      </c>
      <c r="F614" s="347"/>
      <c r="G614" s="347" t="s">
        <v>9480</v>
      </c>
      <c r="H614" s="347" t="s">
        <v>9432</v>
      </c>
      <c r="I614" s="221" t="s">
        <v>8030</v>
      </c>
      <c r="J614" s="347" t="s">
        <v>9468</v>
      </c>
      <c r="K614" s="351">
        <v>2016</v>
      </c>
      <c r="L614" s="347" t="s">
        <v>9480</v>
      </c>
      <c r="M614" s="333"/>
      <c r="N614" s="333"/>
      <c r="O614" s="333"/>
      <c r="P614" s="333"/>
      <c r="Q614" s="333"/>
      <c r="R614" s="333"/>
      <c r="S614" s="333"/>
      <c r="T614" s="333"/>
      <c r="U614" s="333"/>
      <c r="V614" s="333"/>
      <c r="W614" s="333"/>
      <c r="X614" s="333"/>
      <c r="Y614" s="333"/>
      <c r="Z614" s="333"/>
      <c r="AA614" s="333"/>
      <c r="AB614" s="534"/>
    </row>
    <row r="615" spans="1:28" ht="13.5" hidden="1" customHeight="1">
      <c r="A615" s="532" t="s">
        <v>3893</v>
      </c>
      <c r="B615" s="174">
        <v>625</v>
      </c>
      <c r="C615" s="347" t="s">
        <v>8035</v>
      </c>
      <c r="D615" s="69" t="s">
        <v>9481</v>
      </c>
      <c r="E615" s="351" t="s">
        <v>7528</v>
      </c>
      <c r="F615" s="347"/>
      <c r="G615" s="347" t="s">
        <v>9482</v>
      </c>
      <c r="H615" s="347" t="s">
        <v>9432</v>
      </c>
      <c r="I615" s="221" t="s">
        <v>8030</v>
      </c>
      <c r="J615" s="347" t="s">
        <v>9446</v>
      </c>
      <c r="K615" s="351">
        <v>2016</v>
      </c>
      <c r="L615" s="347" t="s">
        <v>9482</v>
      </c>
      <c r="M615" s="333"/>
      <c r="N615" s="333"/>
      <c r="O615" s="333"/>
      <c r="P615" s="333"/>
      <c r="Q615" s="333"/>
      <c r="R615" s="333"/>
      <c r="S615" s="333"/>
      <c r="T615" s="333"/>
      <c r="U615" s="333"/>
      <c r="V615" s="333"/>
      <c r="W615" s="333"/>
      <c r="X615" s="333"/>
      <c r="Y615" s="333"/>
      <c r="Z615" s="333"/>
      <c r="AA615" s="333"/>
      <c r="AB615" s="534"/>
    </row>
    <row r="616" spans="1:28" ht="13.5" customHeight="1">
      <c r="A616" s="532" t="s">
        <v>3893</v>
      </c>
      <c r="B616" s="174">
        <v>626</v>
      </c>
      <c r="C616" s="347" t="s">
        <v>8031</v>
      </c>
      <c r="D616" s="69" t="s">
        <v>9483</v>
      </c>
      <c r="E616" s="351" t="s">
        <v>7528</v>
      </c>
      <c r="F616" s="347"/>
      <c r="G616" s="347" t="s">
        <v>9484</v>
      </c>
      <c r="H616" s="347" t="s">
        <v>9465</v>
      </c>
      <c r="I616" s="221" t="s">
        <v>8030</v>
      </c>
      <c r="J616" s="347" t="s">
        <v>9437</v>
      </c>
      <c r="K616" s="351">
        <v>2016</v>
      </c>
      <c r="L616" s="347" t="s">
        <v>9484</v>
      </c>
      <c r="M616" s="333"/>
      <c r="N616" s="333"/>
      <c r="O616" s="333"/>
      <c r="P616" s="333"/>
      <c r="Q616" s="333"/>
      <c r="R616" s="333"/>
      <c r="S616" s="333"/>
      <c r="T616" s="333"/>
      <c r="U616" s="333"/>
      <c r="V616" s="333"/>
      <c r="W616" s="333"/>
      <c r="X616" s="333"/>
      <c r="Y616" s="333"/>
      <c r="Z616" s="333"/>
      <c r="AA616" s="333"/>
      <c r="AB616" s="534"/>
    </row>
    <row r="617" spans="1:28" ht="13.5" hidden="1" customHeight="1">
      <c r="A617" s="532" t="s">
        <v>3893</v>
      </c>
      <c r="B617" s="174">
        <v>627</v>
      </c>
      <c r="C617" s="347" t="s">
        <v>8035</v>
      </c>
      <c r="D617" s="69" t="s">
        <v>9485</v>
      </c>
      <c r="E617" s="351" t="s">
        <v>7528</v>
      </c>
      <c r="F617" s="347"/>
      <c r="G617" s="347" t="s">
        <v>9486</v>
      </c>
      <c r="H617" s="347" t="s">
        <v>9424</v>
      </c>
      <c r="I617" s="221" t="s">
        <v>8030</v>
      </c>
      <c r="J617" s="347" t="s">
        <v>9446</v>
      </c>
      <c r="K617" s="351">
        <v>2016</v>
      </c>
      <c r="L617" s="347" t="s">
        <v>9486</v>
      </c>
      <c r="M617" s="333"/>
      <c r="N617" s="333"/>
      <c r="O617" s="333"/>
      <c r="P617" s="333"/>
      <c r="Q617" s="333"/>
      <c r="R617" s="333"/>
      <c r="S617" s="333"/>
      <c r="T617" s="333"/>
      <c r="U617" s="333"/>
      <c r="V617" s="333"/>
      <c r="W617" s="333"/>
      <c r="X617" s="333"/>
      <c r="Y617" s="333"/>
      <c r="Z617" s="333"/>
      <c r="AA617" s="333"/>
      <c r="AB617" s="534"/>
    </row>
    <row r="618" spans="1:28" ht="13.5" customHeight="1">
      <c r="A618" s="532" t="s">
        <v>3893</v>
      </c>
      <c r="B618" s="174">
        <v>628</v>
      </c>
      <c r="C618" s="347" t="s">
        <v>8031</v>
      </c>
      <c r="D618" s="69" t="s">
        <v>9487</v>
      </c>
      <c r="E618" s="351" t="s">
        <v>7528</v>
      </c>
      <c r="F618" s="347"/>
      <c r="G618" s="347" t="s">
        <v>9488</v>
      </c>
      <c r="H618" s="347" t="s">
        <v>9465</v>
      </c>
      <c r="I618" s="221" t="s">
        <v>8030</v>
      </c>
      <c r="J618" s="347" t="s">
        <v>9429</v>
      </c>
      <c r="K618" s="351">
        <v>2016</v>
      </c>
      <c r="L618" s="347" t="s">
        <v>9488</v>
      </c>
      <c r="M618" s="333"/>
      <c r="N618" s="333"/>
      <c r="O618" s="333"/>
      <c r="P618" s="333"/>
      <c r="Q618" s="333"/>
      <c r="R618" s="333"/>
      <c r="S618" s="333"/>
      <c r="T618" s="333"/>
      <c r="U618" s="333"/>
      <c r="V618" s="333"/>
      <c r="W618" s="333"/>
      <c r="X618" s="333"/>
      <c r="Y618" s="333"/>
      <c r="Z618" s="333"/>
      <c r="AA618" s="333"/>
      <c r="AB618" s="534"/>
    </row>
    <row r="619" spans="1:28" ht="13.5" hidden="1" customHeight="1">
      <c r="A619" s="532" t="s">
        <v>3893</v>
      </c>
      <c r="B619" s="46">
        <v>629</v>
      </c>
      <c r="C619" s="347" t="s">
        <v>8014</v>
      </c>
      <c r="D619" s="69" t="s">
        <v>9489</v>
      </c>
      <c r="E619" s="351" t="s">
        <v>7528</v>
      </c>
      <c r="F619" s="347"/>
      <c r="G619" s="347" t="s">
        <v>9490</v>
      </c>
      <c r="H619" s="347" t="s">
        <v>9491</v>
      </c>
      <c r="I619" s="221" t="s">
        <v>8030</v>
      </c>
      <c r="J619" s="347" t="s">
        <v>9446</v>
      </c>
      <c r="K619" s="351">
        <v>2016</v>
      </c>
      <c r="L619" s="347" t="s">
        <v>9490</v>
      </c>
      <c r="M619" s="333"/>
      <c r="N619" s="333"/>
      <c r="O619" s="333"/>
      <c r="P619" s="333"/>
      <c r="Q619" s="333"/>
      <c r="R619" s="333"/>
      <c r="S619" s="333"/>
      <c r="T619" s="333"/>
      <c r="U619" s="333"/>
      <c r="V619" s="333"/>
      <c r="W619" s="333"/>
      <c r="X619" s="333"/>
      <c r="Y619" s="333"/>
      <c r="Z619" s="333"/>
      <c r="AA619" s="333"/>
      <c r="AB619" s="534"/>
    </row>
    <row r="620" spans="1:28" ht="13.5" hidden="1" customHeight="1">
      <c r="A620" s="532" t="s">
        <v>3893</v>
      </c>
      <c r="B620" s="46">
        <v>630</v>
      </c>
      <c r="C620" s="347" t="s">
        <v>8035</v>
      </c>
      <c r="D620" s="69" t="s">
        <v>9492</v>
      </c>
      <c r="E620" s="351" t="s">
        <v>7528</v>
      </c>
      <c r="F620" s="347"/>
      <c r="G620" s="347" t="s">
        <v>9493</v>
      </c>
      <c r="H620" s="347" t="s">
        <v>9424</v>
      </c>
      <c r="I620" s="221" t="s">
        <v>8030</v>
      </c>
      <c r="J620" s="347" t="s">
        <v>9446</v>
      </c>
      <c r="K620" s="351">
        <v>2016</v>
      </c>
      <c r="L620" s="347" t="s">
        <v>9493</v>
      </c>
      <c r="M620" s="333"/>
      <c r="N620" s="333"/>
      <c r="O620" s="333"/>
      <c r="P620" s="333"/>
      <c r="Q620" s="333"/>
      <c r="R620" s="333"/>
      <c r="S620" s="333"/>
      <c r="T620" s="333"/>
      <c r="U620" s="333"/>
      <c r="V620" s="333"/>
      <c r="W620" s="333"/>
      <c r="X620" s="333"/>
      <c r="Y620" s="333"/>
      <c r="Z620" s="333"/>
      <c r="AA620" s="333"/>
      <c r="AB620" s="534"/>
    </row>
    <row r="621" spans="1:28" ht="13.5" hidden="1" customHeight="1">
      <c r="A621" s="532" t="s">
        <v>3893</v>
      </c>
      <c r="B621" s="46">
        <v>631</v>
      </c>
      <c r="C621" s="347" t="s">
        <v>8035</v>
      </c>
      <c r="D621" s="69" t="s">
        <v>9494</v>
      </c>
      <c r="E621" s="351" t="s">
        <v>7528</v>
      </c>
      <c r="F621" s="347"/>
      <c r="G621" s="347" t="s">
        <v>9495</v>
      </c>
      <c r="H621" s="347" t="s">
        <v>9471</v>
      </c>
      <c r="I621" s="221" t="s">
        <v>8030</v>
      </c>
      <c r="J621" s="347" t="s">
        <v>9468</v>
      </c>
      <c r="K621" s="351">
        <v>2016</v>
      </c>
      <c r="L621" s="347" t="s">
        <v>9495</v>
      </c>
      <c r="M621" s="333"/>
      <c r="N621" s="333"/>
      <c r="O621" s="333"/>
      <c r="P621" s="333"/>
      <c r="Q621" s="333"/>
      <c r="R621" s="333"/>
      <c r="S621" s="333"/>
      <c r="T621" s="333"/>
      <c r="U621" s="333"/>
      <c r="V621" s="333"/>
      <c r="W621" s="333"/>
      <c r="X621" s="333"/>
      <c r="Y621" s="333"/>
      <c r="Z621" s="333"/>
      <c r="AA621" s="333"/>
      <c r="AB621" s="534"/>
    </row>
    <row r="622" spans="1:28" ht="13.5" hidden="1" customHeight="1">
      <c r="A622" s="532" t="s">
        <v>3893</v>
      </c>
      <c r="B622" s="174">
        <v>633</v>
      </c>
      <c r="C622" s="347" t="s">
        <v>8035</v>
      </c>
      <c r="D622" s="69" t="s">
        <v>9496</v>
      </c>
      <c r="E622" s="351" t="s">
        <v>7528</v>
      </c>
      <c r="F622" s="347"/>
      <c r="G622" s="347" t="s">
        <v>9497</v>
      </c>
      <c r="H622" s="347" t="s">
        <v>9471</v>
      </c>
      <c r="I622" s="347" t="s">
        <v>8229</v>
      </c>
      <c r="J622" s="347" t="s">
        <v>9474</v>
      </c>
      <c r="K622" s="351">
        <v>2016</v>
      </c>
      <c r="L622" s="347" t="s">
        <v>9497</v>
      </c>
      <c r="M622" s="333"/>
      <c r="N622" s="333"/>
      <c r="O622" s="333"/>
      <c r="P622" s="333"/>
      <c r="Q622" s="333"/>
      <c r="R622" s="333"/>
      <c r="S622" s="333"/>
      <c r="T622" s="333"/>
      <c r="U622" s="333"/>
      <c r="V622" s="333"/>
      <c r="W622" s="333"/>
      <c r="X622" s="333"/>
      <c r="Y622" s="333"/>
      <c r="Z622" s="333"/>
      <c r="AA622" s="333"/>
      <c r="AB622" s="534"/>
    </row>
    <row r="623" spans="1:28" ht="13.5" hidden="1" customHeight="1">
      <c r="A623" s="532" t="s">
        <v>3893</v>
      </c>
      <c r="B623" s="174">
        <v>635</v>
      </c>
      <c r="C623" s="347" t="s">
        <v>8035</v>
      </c>
      <c r="D623" s="69" t="s">
        <v>9498</v>
      </c>
      <c r="E623" s="351" t="s">
        <v>7528</v>
      </c>
      <c r="F623" s="347"/>
      <c r="G623" s="347" t="s">
        <v>9499</v>
      </c>
      <c r="H623" s="347" t="s">
        <v>9471</v>
      </c>
      <c r="I623" s="221" t="s">
        <v>8030</v>
      </c>
      <c r="J623" s="347" t="s">
        <v>9437</v>
      </c>
      <c r="K623" s="351">
        <v>2016</v>
      </c>
      <c r="L623" s="347" t="s">
        <v>9499</v>
      </c>
      <c r="M623" s="333"/>
      <c r="N623" s="333"/>
      <c r="O623" s="333"/>
      <c r="P623" s="333"/>
      <c r="Q623" s="333"/>
      <c r="R623" s="333"/>
      <c r="S623" s="333"/>
      <c r="T623" s="333"/>
      <c r="U623" s="333"/>
      <c r="V623" s="333"/>
      <c r="W623" s="333"/>
      <c r="X623" s="333"/>
      <c r="Y623" s="333"/>
      <c r="Z623" s="333"/>
      <c r="AA623" s="333"/>
      <c r="AB623" s="534"/>
    </row>
    <row r="624" spans="1:28" ht="13.5" hidden="1" customHeight="1">
      <c r="A624" s="532" t="s">
        <v>3893</v>
      </c>
      <c r="B624" s="46">
        <v>637</v>
      </c>
      <c r="C624" s="347" t="s">
        <v>8035</v>
      </c>
      <c r="D624" s="69" t="s">
        <v>9500</v>
      </c>
      <c r="E624" s="351" t="s">
        <v>168</v>
      </c>
      <c r="F624" s="347"/>
      <c r="G624" s="347" t="s">
        <v>9501</v>
      </c>
      <c r="H624" s="347" t="s">
        <v>9432</v>
      </c>
      <c r="I624" s="221" t="s">
        <v>8030</v>
      </c>
      <c r="J624" s="347" t="s">
        <v>9437</v>
      </c>
      <c r="K624" s="351">
        <v>2016</v>
      </c>
      <c r="L624" s="347" t="s">
        <v>9501</v>
      </c>
      <c r="M624" s="333"/>
      <c r="N624" s="333"/>
      <c r="O624" s="333"/>
      <c r="P624" s="333"/>
      <c r="Q624" s="333"/>
      <c r="R624" s="333"/>
      <c r="S624" s="333"/>
      <c r="T624" s="333"/>
      <c r="U624" s="333"/>
      <c r="V624" s="333"/>
      <c r="W624" s="333"/>
      <c r="X624" s="333"/>
      <c r="Y624" s="333"/>
      <c r="Z624" s="333"/>
      <c r="AA624" s="333"/>
      <c r="AB624" s="534"/>
    </row>
    <row r="625" spans="1:28" ht="13.5" hidden="1" customHeight="1">
      <c r="A625" s="532" t="s">
        <v>3893</v>
      </c>
      <c r="B625" s="46">
        <v>638</v>
      </c>
      <c r="C625" s="347" t="s">
        <v>8035</v>
      </c>
      <c r="D625" s="69" t="s">
        <v>9502</v>
      </c>
      <c r="E625" s="351" t="s">
        <v>72</v>
      </c>
      <c r="F625" s="347"/>
      <c r="G625" s="347" t="s">
        <v>9503</v>
      </c>
      <c r="H625" s="347" t="s">
        <v>9471</v>
      </c>
      <c r="I625" s="221" t="s">
        <v>8030</v>
      </c>
      <c r="J625" s="347" t="s">
        <v>9504</v>
      </c>
      <c r="K625" s="351">
        <v>2017</v>
      </c>
      <c r="L625" s="347" t="s">
        <v>9503</v>
      </c>
      <c r="M625" s="333"/>
      <c r="N625" s="333"/>
      <c r="O625" s="333"/>
      <c r="P625" s="333"/>
      <c r="Q625" s="333"/>
      <c r="R625" s="333"/>
      <c r="S625" s="333"/>
      <c r="T625" s="333"/>
      <c r="U625" s="333"/>
      <c r="V625" s="333"/>
      <c r="W625" s="333"/>
      <c r="X625" s="333"/>
      <c r="Y625" s="333"/>
      <c r="Z625" s="333"/>
      <c r="AA625" s="333"/>
      <c r="AB625" s="534"/>
    </row>
    <row r="626" spans="1:28" ht="13.5" hidden="1" customHeight="1">
      <c r="A626" s="532" t="s">
        <v>3893</v>
      </c>
      <c r="B626" s="174">
        <v>640</v>
      </c>
      <c r="C626" s="347" t="s">
        <v>8035</v>
      </c>
      <c r="D626" s="69" t="s">
        <v>9505</v>
      </c>
      <c r="E626" s="351" t="s">
        <v>7528</v>
      </c>
      <c r="F626" s="347"/>
      <c r="G626" s="347" t="s">
        <v>9506</v>
      </c>
      <c r="H626" s="347" t="s">
        <v>9471</v>
      </c>
      <c r="I626" s="221" t="s">
        <v>8030</v>
      </c>
      <c r="J626" s="347" t="s">
        <v>9507</v>
      </c>
      <c r="K626" s="351">
        <v>2017</v>
      </c>
      <c r="L626" s="347" t="s">
        <v>9506</v>
      </c>
      <c r="M626" s="333"/>
      <c r="N626" s="333"/>
      <c r="O626" s="333"/>
      <c r="P626" s="333"/>
      <c r="Q626" s="333"/>
      <c r="R626" s="333"/>
      <c r="S626" s="333"/>
      <c r="T626" s="333"/>
      <c r="U626" s="333"/>
      <c r="V626" s="333"/>
      <c r="W626" s="333"/>
      <c r="X626" s="333"/>
      <c r="Y626" s="333"/>
      <c r="Z626" s="333"/>
      <c r="AA626" s="333"/>
      <c r="AB626" s="534"/>
    </row>
    <row r="627" spans="1:28" ht="13.5" hidden="1" customHeight="1">
      <c r="A627" s="532" t="s">
        <v>3893</v>
      </c>
      <c r="B627" s="174">
        <v>641</v>
      </c>
      <c r="C627" s="347" t="s">
        <v>8035</v>
      </c>
      <c r="D627" s="69" t="s">
        <v>9508</v>
      </c>
      <c r="E627" s="351" t="s">
        <v>51</v>
      </c>
      <c r="F627" s="347"/>
      <c r="G627" s="347" t="s">
        <v>9509</v>
      </c>
      <c r="H627" s="347" t="s">
        <v>9510</v>
      </c>
      <c r="I627" s="221" t="s">
        <v>8030</v>
      </c>
      <c r="J627" s="347" t="s">
        <v>9507</v>
      </c>
      <c r="K627" s="351">
        <v>2017</v>
      </c>
      <c r="L627" s="347" t="s">
        <v>9509</v>
      </c>
      <c r="M627" s="333"/>
      <c r="N627" s="333"/>
      <c r="O627" s="333"/>
      <c r="P627" s="333"/>
      <c r="Q627" s="333"/>
      <c r="R627" s="333"/>
      <c r="S627" s="333"/>
      <c r="T627" s="333"/>
      <c r="U627" s="333"/>
      <c r="V627" s="333"/>
      <c r="W627" s="333"/>
      <c r="X627" s="333"/>
      <c r="Y627" s="333"/>
      <c r="Z627" s="333"/>
      <c r="AA627" s="333"/>
      <c r="AB627" s="534"/>
    </row>
    <row r="628" spans="1:28" ht="13.5" hidden="1" customHeight="1">
      <c r="A628" s="532" t="s">
        <v>3893</v>
      </c>
      <c r="B628" s="174">
        <v>642</v>
      </c>
      <c r="C628" s="347" t="s">
        <v>8035</v>
      </c>
      <c r="D628" s="69" t="s">
        <v>9511</v>
      </c>
      <c r="E628" s="351" t="s">
        <v>7528</v>
      </c>
      <c r="F628" s="347"/>
      <c r="G628" s="347" t="s">
        <v>9512</v>
      </c>
      <c r="H628" s="347" t="s">
        <v>9424</v>
      </c>
      <c r="I628" s="221" t="s">
        <v>8030</v>
      </c>
      <c r="J628" s="347" t="s">
        <v>9504</v>
      </c>
      <c r="K628" s="351">
        <v>2017</v>
      </c>
      <c r="L628" s="347" t="s">
        <v>9512</v>
      </c>
      <c r="M628" s="333"/>
      <c r="N628" s="333"/>
      <c r="O628" s="333"/>
      <c r="P628" s="333"/>
      <c r="Q628" s="333"/>
      <c r="R628" s="333"/>
      <c r="S628" s="333"/>
      <c r="T628" s="333"/>
      <c r="U628" s="333"/>
      <c r="V628" s="333"/>
      <c r="W628" s="333"/>
      <c r="X628" s="333"/>
      <c r="Y628" s="333"/>
      <c r="Z628" s="333"/>
      <c r="AA628" s="333"/>
      <c r="AB628" s="534"/>
    </row>
    <row r="629" spans="1:28" ht="13.5" hidden="1" customHeight="1">
      <c r="A629" s="532" t="s">
        <v>3893</v>
      </c>
      <c r="B629" s="46">
        <v>645</v>
      </c>
      <c r="C629" s="347" t="s">
        <v>8035</v>
      </c>
      <c r="D629" s="69" t="s">
        <v>9513</v>
      </c>
      <c r="E629" s="351" t="s">
        <v>7528</v>
      </c>
      <c r="F629" s="347"/>
      <c r="G629" s="347" t="s">
        <v>9514</v>
      </c>
      <c r="H629" s="347" t="s">
        <v>9424</v>
      </c>
      <c r="I629" s="221" t="s">
        <v>8030</v>
      </c>
      <c r="J629" s="347" t="s">
        <v>9515</v>
      </c>
      <c r="K629" s="351">
        <v>2017</v>
      </c>
      <c r="L629" s="347" t="s">
        <v>9514</v>
      </c>
      <c r="M629" s="333"/>
      <c r="N629" s="333"/>
      <c r="O629" s="333"/>
      <c r="P629" s="333"/>
      <c r="Q629" s="333"/>
      <c r="R629" s="333"/>
      <c r="S629" s="333"/>
      <c r="T629" s="333"/>
      <c r="U629" s="333"/>
      <c r="V629" s="333"/>
      <c r="W629" s="333"/>
      <c r="X629" s="333"/>
      <c r="Y629" s="333"/>
      <c r="Z629" s="333"/>
      <c r="AA629" s="333"/>
      <c r="AB629" s="534"/>
    </row>
    <row r="630" spans="1:28" ht="13.5" hidden="1" customHeight="1">
      <c r="A630" s="532" t="s">
        <v>3893</v>
      </c>
      <c r="B630" s="174">
        <v>646</v>
      </c>
      <c r="C630" s="347" t="s">
        <v>8035</v>
      </c>
      <c r="D630" s="69" t="s">
        <v>9516</v>
      </c>
      <c r="E630" s="351" t="s">
        <v>7528</v>
      </c>
      <c r="F630" s="347"/>
      <c r="G630" s="347" t="s">
        <v>9517</v>
      </c>
      <c r="H630" s="347" t="s">
        <v>9424</v>
      </c>
      <c r="I630" s="221" t="s">
        <v>8030</v>
      </c>
      <c r="J630" s="347" t="s">
        <v>9504</v>
      </c>
      <c r="K630" s="351">
        <v>2017</v>
      </c>
      <c r="L630" s="347" t="s">
        <v>9517</v>
      </c>
      <c r="M630" s="333"/>
      <c r="N630" s="333"/>
      <c r="O630" s="333"/>
      <c r="P630" s="333"/>
      <c r="Q630" s="333"/>
      <c r="R630" s="333"/>
      <c r="S630" s="333"/>
      <c r="T630" s="333"/>
      <c r="U630" s="333"/>
      <c r="V630" s="333"/>
      <c r="W630" s="333"/>
      <c r="X630" s="333"/>
      <c r="Y630" s="333"/>
      <c r="Z630" s="333"/>
      <c r="AA630" s="333"/>
      <c r="AB630" s="534"/>
    </row>
    <row r="631" spans="1:28" ht="13.5" hidden="1" customHeight="1">
      <c r="A631" s="532" t="s">
        <v>3893</v>
      </c>
      <c r="B631" s="174">
        <v>647</v>
      </c>
      <c r="C631" s="347" t="s">
        <v>8035</v>
      </c>
      <c r="D631" s="69" t="s">
        <v>9518</v>
      </c>
      <c r="E631" s="351" t="s">
        <v>51</v>
      </c>
      <c r="F631" s="347"/>
      <c r="G631" s="347" t="s">
        <v>9519</v>
      </c>
      <c r="H631" s="347" t="s">
        <v>9510</v>
      </c>
      <c r="I631" s="221" t="s">
        <v>8030</v>
      </c>
      <c r="J631" s="347" t="s">
        <v>9504</v>
      </c>
      <c r="K631" s="351">
        <v>2017</v>
      </c>
      <c r="L631" s="347" t="s">
        <v>9519</v>
      </c>
      <c r="M631" s="333"/>
      <c r="N631" s="333"/>
      <c r="O631" s="333"/>
      <c r="P631" s="333"/>
      <c r="Q631" s="333"/>
      <c r="R631" s="333"/>
      <c r="S631" s="333"/>
      <c r="T631" s="333"/>
      <c r="U631" s="333"/>
      <c r="V631" s="333"/>
      <c r="W631" s="333"/>
      <c r="X631" s="333"/>
      <c r="Y631" s="333"/>
      <c r="Z631" s="333"/>
      <c r="AA631" s="333"/>
      <c r="AB631" s="534"/>
    </row>
    <row r="632" spans="1:28" ht="13.5" hidden="1" customHeight="1">
      <c r="A632" s="532" t="s">
        <v>3893</v>
      </c>
      <c r="B632" s="174">
        <v>649</v>
      </c>
      <c r="C632" s="347" t="s">
        <v>8035</v>
      </c>
      <c r="D632" s="69" t="s">
        <v>9520</v>
      </c>
      <c r="E632" s="351" t="s">
        <v>72</v>
      </c>
      <c r="F632" s="347"/>
      <c r="G632" s="347" t="s">
        <v>9521</v>
      </c>
      <c r="H632" s="347" t="s">
        <v>9424</v>
      </c>
      <c r="I632" s="221" t="s">
        <v>8030</v>
      </c>
      <c r="J632" s="347" t="s">
        <v>9507</v>
      </c>
      <c r="K632" s="351">
        <v>2017</v>
      </c>
      <c r="L632" s="347" t="s">
        <v>9521</v>
      </c>
      <c r="M632" s="333"/>
      <c r="N632" s="333"/>
      <c r="O632" s="333"/>
      <c r="P632" s="333"/>
      <c r="Q632" s="333"/>
      <c r="R632" s="333"/>
      <c r="S632" s="333"/>
      <c r="T632" s="333"/>
      <c r="U632" s="333"/>
      <c r="V632" s="333"/>
      <c r="W632" s="333"/>
      <c r="X632" s="333"/>
      <c r="Y632" s="333"/>
      <c r="Z632" s="333"/>
      <c r="AA632" s="333"/>
      <c r="AB632" s="534"/>
    </row>
    <row r="633" spans="1:28" ht="13.5" hidden="1" customHeight="1">
      <c r="A633" s="532" t="s">
        <v>3893</v>
      </c>
      <c r="B633" s="46">
        <v>651</v>
      </c>
      <c r="C633" s="347" t="s">
        <v>8035</v>
      </c>
      <c r="D633" s="69" t="s">
        <v>9522</v>
      </c>
      <c r="E633" s="351" t="s">
        <v>7528</v>
      </c>
      <c r="F633" s="347"/>
      <c r="G633" s="347" t="s">
        <v>9523</v>
      </c>
      <c r="H633" s="347" t="s">
        <v>9510</v>
      </c>
      <c r="I633" s="347" t="s">
        <v>8229</v>
      </c>
      <c r="J633" s="347" t="s">
        <v>9524</v>
      </c>
      <c r="K633" s="351">
        <v>2017</v>
      </c>
      <c r="L633" s="347" t="s">
        <v>9523</v>
      </c>
      <c r="M633" s="333"/>
      <c r="N633" s="333"/>
      <c r="O633" s="333"/>
      <c r="P633" s="333"/>
      <c r="Q633" s="333"/>
      <c r="R633" s="333"/>
      <c r="S633" s="333"/>
      <c r="T633" s="333"/>
      <c r="U633" s="333"/>
      <c r="V633" s="333"/>
      <c r="W633" s="333"/>
      <c r="X633" s="333"/>
      <c r="Y633" s="333"/>
      <c r="Z633" s="333"/>
      <c r="AA633" s="333"/>
      <c r="AB633" s="534"/>
    </row>
    <row r="634" spans="1:28" ht="13.5" hidden="1" customHeight="1">
      <c r="A634" s="532" t="s">
        <v>3893</v>
      </c>
      <c r="B634" s="174">
        <v>653</v>
      </c>
      <c r="C634" s="347" t="s">
        <v>8035</v>
      </c>
      <c r="D634" s="69" t="s">
        <v>9525</v>
      </c>
      <c r="E634" s="351" t="s">
        <v>7528</v>
      </c>
      <c r="F634" s="347"/>
      <c r="G634" s="347" t="s">
        <v>9526</v>
      </c>
      <c r="H634" s="347" t="s">
        <v>9424</v>
      </c>
      <c r="I634" s="221" t="s">
        <v>8030</v>
      </c>
      <c r="J634" s="347" t="s">
        <v>9507</v>
      </c>
      <c r="K634" s="351">
        <v>2017</v>
      </c>
      <c r="L634" s="347" t="s">
        <v>9526</v>
      </c>
      <c r="M634" s="333"/>
      <c r="N634" s="333"/>
      <c r="O634" s="333"/>
      <c r="P634" s="333"/>
      <c r="Q634" s="333"/>
      <c r="R634" s="333"/>
      <c r="S634" s="333"/>
      <c r="T634" s="333"/>
      <c r="U634" s="333"/>
      <c r="V634" s="333"/>
      <c r="W634" s="333"/>
      <c r="X634" s="333"/>
      <c r="Y634" s="333"/>
      <c r="Z634" s="333"/>
      <c r="AA634" s="333"/>
      <c r="AB634" s="534"/>
    </row>
    <row r="635" spans="1:28" ht="13.5" hidden="1" customHeight="1">
      <c r="A635" s="532" t="s">
        <v>3893</v>
      </c>
      <c r="B635" s="174">
        <v>655</v>
      </c>
      <c r="C635" s="347" t="s">
        <v>8035</v>
      </c>
      <c r="D635" s="69" t="s">
        <v>9527</v>
      </c>
      <c r="E635" s="351" t="s">
        <v>7528</v>
      </c>
      <c r="F635" s="347"/>
      <c r="G635" s="347" t="s">
        <v>9528</v>
      </c>
      <c r="H635" s="347" t="s">
        <v>9424</v>
      </c>
      <c r="I635" s="221" t="s">
        <v>8030</v>
      </c>
      <c r="J635" s="347" t="s">
        <v>9504</v>
      </c>
      <c r="K635" s="351">
        <v>2017</v>
      </c>
      <c r="L635" s="347" t="s">
        <v>9528</v>
      </c>
      <c r="M635" s="333"/>
      <c r="N635" s="333"/>
      <c r="O635" s="333"/>
      <c r="P635" s="333"/>
      <c r="Q635" s="333"/>
      <c r="R635" s="333"/>
      <c r="S635" s="333"/>
      <c r="T635" s="333"/>
      <c r="U635" s="333"/>
      <c r="V635" s="333"/>
      <c r="W635" s="333"/>
      <c r="X635" s="333"/>
      <c r="Y635" s="333"/>
      <c r="Z635" s="333"/>
      <c r="AA635" s="333"/>
      <c r="AB635" s="534"/>
    </row>
    <row r="636" spans="1:28" ht="13.5" hidden="1" customHeight="1">
      <c r="A636" s="532" t="s">
        <v>3893</v>
      </c>
      <c r="B636" s="174">
        <v>656</v>
      </c>
      <c r="C636" s="347" t="s">
        <v>8035</v>
      </c>
      <c r="D636" s="69" t="s">
        <v>9529</v>
      </c>
      <c r="E636" s="351" t="s">
        <v>72</v>
      </c>
      <c r="F636" s="347"/>
      <c r="G636" s="347" t="s">
        <v>9530</v>
      </c>
      <c r="H636" s="347" t="s">
        <v>9471</v>
      </c>
      <c r="I636" s="221" t="s">
        <v>8030</v>
      </c>
      <c r="J636" s="347" t="s">
        <v>9515</v>
      </c>
      <c r="K636" s="351">
        <v>2017</v>
      </c>
      <c r="L636" s="347" t="s">
        <v>9530</v>
      </c>
      <c r="M636" s="333"/>
      <c r="N636" s="333"/>
      <c r="O636" s="333"/>
      <c r="P636" s="333"/>
      <c r="Q636" s="333"/>
      <c r="R636" s="333"/>
      <c r="S636" s="333"/>
      <c r="T636" s="333"/>
      <c r="U636" s="333"/>
      <c r="V636" s="333"/>
      <c r="W636" s="333"/>
      <c r="X636" s="333"/>
      <c r="Y636" s="333"/>
      <c r="Z636" s="333"/>
      <c r="AA636" s="333"/>
      <c r="AB636" s="534"/>
    </row>
    <row r="637" spans="1:28" ht="13.5" hidden="1" customHeight="1">
      <c r="A637" s="532" t="s">
        <v>3893</v>
      </c>
      <c r="B637" s="174">
        <v>660</v>
      </c>
      <c r="C637" s="347" t="s">
        <v>8035</v>
      </c>
      <c r="D637" s="69" t="s">
        <v>9531</v>
      </c>
      <c r="E637" s="351" t="s">
        <v>72</v>
      </c>
      <c r="F637" s="347"/>
      <c r="G637" s="347" t="s">
        <v>9532</v>
      </c>
      <c r="H637" s="347" t="s">
        <v>9471</v>
      </c>
      <c r="I637" s="221" t="s">
        <v>8030</v>
      </c>
      <c r="J637" s="347" t="s">
        <v>9507</v>
      </c>
      <c r="K637" s="351">
        <v>2017</v>
      </c>
      <c r="L637" s="347" t="s">
        <v>9532</v>
      </c>
      <c r="M637" s="333"/>
      <c r="N637" s="333"/>
      <c r="O637" s="333"/>
      <c r="P637" s="333"/>
      <c r="Q637" s="333"/>
      <c r="R637" s="333"/>
      <c r="S637" s="333"/>
      <c r="T637" s="333"/>
      <c r="U637" s="333"/>
      <c r="V637" s="333"/>
      <c r="W637" s="333"/>
      <c r="X637" s="333"/>
      <c r="Y637" s="333"/>
      <c r="Z637" s="333"/>
      <c r="AA637" s="333"/>
      <c r="AB637" s="534"/>
    </row>
    <row r="638" spans="1:28" ht="13.5" hidden="1" customHeight="1">
      <c r="A638" s="532" t="s">
        <v>3893</v>
      </c>
      <c r="B638" s="174">
        <v>661</v>
      </c>
      <c r="C638" s="347" t="s">
        <v>8035</v>
      </c>
      <c r="D638" s="69" t="s">
        <v>9533</v>
      </c>
      <c r="E638" s="351" t="s">
        <v>168</v>
      </c>
      <c r="F638" s="347"/>
      <c r="G638" s="347" t="s">
        <v>9534</v>
      </c>
      <c r="H638" s="347" t="s">
        <v>9432</v>
      </c>
      <c r="I638" s="347" t="s">
        <v>8229</v>
      </c>
      <c r="J638" s="347" t="s">
        <v>9524</v>
      </c>
      <c r="K638" s="351">
        <v>2017</v>
      </c>
      <c r="L638" s="347" t="s">
        <v>9534</v>
      </c>
      <c r="M638" s="333"/>
      <c r="N638" s="333"/>
      <c r="O638" s="333"/>
      <c r="P638" s="333"/>
      <c r="Q638" s="333"/>
      <c r="R638" s="333"/>
      <c r="S638" s="333"/>
      <c r="T638" s="333"/>
      <c r="U638" s="333"/>
      <c r="V638" s="333"/>
      <c r="W638" s="333"/>
      <c r="X638" s="333"/>
      <c r="Y638" s="333"/>
      <c r="Z638" s="333"/>
      <c r="AA638" s="333"/>
      <c r="AB638" s="534"/>
    </row>
    <row r="639" spans="1:28" ht="13.5" hidden="1" customHeight="1">
      <c r="A639" s="532" t="s">
        <v>3893</v>
      </c>
      <c r="B639" s="174">
        <v>663</v>
      </c>
      <c r="C639" s="347" t="s">
        <v>8035</v>
      </c>
      <c r="D639" s="69" t="s">
        <v>9535</v>
      </c>
      <c r="E639" s="351" t="s">
        <v>72</v>
      </c>
      <c r="F639" s="347"/>
      <c r="G639" s="347" t="s">
        <v>9536</v>
      </c>
      <c r="H639" s="347" t="s">
        <v>9471</v>
      </c>
      <c r="I639" s="347" t="s">
        <v>8229</v>
      </c>
      <c r="J639" s="347" t="s">
        <v>9524</v>
      </c>
      <c r="K639" s="351">
        <v>2017</v>
      </c>
      <c r="L639" s="347" t="s">
        <v>9536</v>
      </c>
      <c r="M639" s="333"/>
      <c r="N639" s="333"/>
      <c r="O639" s="333"/>
      <c r="P639" s="333"/>
      <c r="Q639" s="333"/>
      <c r="R639" s="333"/>
      <c r="S639" s="333"/>
      <c r="T639" s="333"/>
      <c r="U639" s="333"/>
      <c r="V639" s="333"/>
      <c r="W639" s="333"/>
      <c r="X639" s="333"/>
      <c r="Y639" s="333"/>
      <c r="Z639" s="333"/>
      <c r="AA639" s="333"/>
      <c r="AB639" s="534"/>
    </row>
    <row r="640" spans="1:28" ht="13.5" customHeight="1">
      <c r="A640" s="532" t="s">
        <v>3893</v>
      </c>
      <c r="B640" s="46">
        <v>665</v>
      </c>
      <c r="C640" s="347" t="s">
        <v>8031</v>
      </c>
      <c r="D640" s="69" t="s">
        <v>9537</v>
      </c>
      <c r="E640" s="351" t="s">
        <v>7528</v>
      </c>
      <c r="F640" s="347"/>
      <c r="G640" s="347" t="s">
        <v>9538</v>
      </c>
      <c r="H640" s="347" t="s">
        <v>9465</v>
      </c>
      <c r="I640" s="347" t="s">
        <v>8229</v>
      </c>
      <c r="J640" s="347" t="s">
        <v>9524</v>
      </c>
      <c r="K640" s="351">
        <v>2017</v>
      </c>
      <c r="L640" s="347" t="s">
        <v>9538</v>
      </c>
      <c r="M640" s="333"/>
      <c r="N640" s="333"/>
      <c r="O640" s="333"/>
      <c r="P640" s="333"/>
      <c r="Q640" s="333"/>
      <c r="R640" s="333"/>
      <c r="S640" s="333"/>
      <c r="T640" s="333"/>
      <c r="U640" s="333"/>
      <c r="V640" s="333"/>
      <c r="W640" s="333"/>
      <c r="X640" s="333"/>
      <c r="Y640" s="333"/>
      <c r="Z640" s="333"/>
      <c r="AA640" s="333"/>
      <c r="AB640" s="534"/>
    </row>
    <row r="641" spans="1:28" ht="13.5" hidden="1" customHeight="1">
      <c r="A641" s="532" t="s">
        <v>3893</v>
      </c>
      <c r="B641" s="46">
        <v>666</v>
      </c>
      <c r="C641" s="347" t="s">
        <v>8035</v>
      </c>
      <c r="D641" s="69" t="s">
        <v>9539</v>
      </c>
      <c r="E641" s="351" t="s">
        <v>72</v>
      </c>
      <c r="F641" s="347"/>
      <c r="G641" s="347" t="s">
        <v>9540</v>
      </c>
      <c r="H641" s="347" t="s">
        <v>9432</v>
      </c>
      <c r="I641" s="221" t="s">
        <v>8030</v>
      </c>
      <c r="J641" s="347" t="s">
        <v>9507</v>
      </c>
      <c r="K641" s="351">
        <v>2017</v>
      </c>
      <c r="L641" s="347" t="s">
        <v>9540</v>
      </c>
      <c r="M641" s="333"/>
      <c r="N641" s="333"/>
      <c r="O641" s="333"/>
      <c r="P641" s="333"/>
      <c r="Q641" s="333"/>
      <c r="R641" s="333"/>
      <c r="S641" s="333"/>
      <c r="T641" s="333"/>
      <c r="U641" s="333"/>
      <c r="V641" s="333"/>
      <c r="W641" s="333"/>
      <c r="X641" s="333"/>
      <c r="Y641" s="333"/>
      <c r="Z641" s="333"/>
      <c r="AA641" s="333"/>
      <c r="AB641" s="534"/>
    </row>
    <row r="642" spans="1:28" ht="13.5" hidden="1" customHeight="1">
      <c r="A642" s="532" t="s">
        <v>3893</v>
      </c>
      <c r="B642" s="174">
        <v>668</v>
      </c>
      <c r="C642" s="347" t="s">
        <v>8035</v>
      </c>
      <c r="D642" s="69" t="s">
        <v>9541</v>
      </c>
      <c r="E642" s="351" t="s">
        <v>72</v>
      </c>
      <c r="F642" s="347"/>
      <c r="G642" s="347" t="s">
        <v>9542</v>
      </c>
      <c r="H642" s="347" t="s">
        <v>9424</v>
      </c>
      <c r="I642" s="221" t="s">
        <v>8030</v>
      </c>
      <c r="J642" s="347" t="s">
        <v>9507</v>
      </c>
      <c r="K642" s="351">
        <v>2017</v>
      </c>
      <c r="L642" s="347" t="s">
        <v>9542</v>
      </c>
      <c r="M642" s="333"/>
      <c r="N642" s="333"/>
      <c r="O642" s="333"/>
      <c r="P642" s="333"/>
      <c r="Q642" s="333"/>
      <c r="R642" s="333"/>
      <c r="S642" s="333"/>
      <c r="T642" s="333"/>
      <c r="U642" s="333"/>
      <c r="V642" s="333"/>
      <c r="W642" s="333"/>
      <c r="X642" s="333"/>
      <c r="Y642" s="333"/>
      <c r="Z642" s="333"/>
      <c r="AA642" s="333"/>
      <c r="AB642" s="534"/>
    </row>
    <row r="643" spans="1:28" ht="13.5" hidden="1" customHeight="1">
      <c r="A643" s="532" t="s">
        <v>3893</v>
      </c>
      <c r="B643" s="174">
        <v>669</v>
      </c>
      <c r="C643" s="347" t="s">
        <v>8035</v>
      </c>
      <c r="D643" s="69" t="s">
        <v>9543</v>
      </c>
      <c r="E643" s="351" t="s">
        <v>7528</v>
      </c>
      <c r="F643" s="347"/>
      <c r="G643" s="347" t="s">
        <v>9544</v>
      </c>
      <c r="H643" s="347" t="s">
        <v>9424</v>
      </c>
      <c r="I643" s="221" t="s">
        <v>8030</v>
      </c>
      <c r="J643" s="347" t="s">
        <v>9507</v>
      </c>
      <c r="K643" s="351">
        <v>2017</v>
      </c>
      <c r="L643" s="347" t="s">
        <v>9544</v>
      </c>
      <c r="M643" s="333"/>
      <c r="N643" s="333"/>
      <c r="O643" s="333"/>
      <c r="P643" s="333"/>
      <c r="Q643" s="333"/>
      <c r="R643" s="333"/>
      <c r="S643" s="333"/>
      <c r="T643" s="333"/>
      <c r="U643" s="333"/>
      <c r="V643" s="333"/>
      <c r="W643" s="333"/>
      <c r="X643" s="333"/>
      <c r="Y643" s="333"/>
      <c r="Z643" s="333"/>
      <c r="AA643" s="333"/>
      <c r="AB643" s="534"/>
    </row>
    <row r="644" spans="1:28" ht="13.5" hidden="1" customHeight="1">
      <c r="A644" s="532" t="s">
        <v>3893</v>
      </c>
      <c r="B644" s="174">
        <v>670</v>
      </c>
      <c r="C644" s="347" t="s">
        <v>8035</v>
      </c>
      <c r="D644" s="69" t="s">
        <v>9492</v>
      </c>
      <c r="E644" s="351" t="s">
        <v>72</v>
      </c>
      <c r="F644" s="347"/>
      <c r="G644" s="347" t="s">
        <v>9545</v>
      </c>
      <c r="H644" s="347" t="s">
        <v>9424</v>
      </c>
      <c r="I644" s="347" t="s">
        <v>8229</v>
      </c>
      <c r="J644" s="347" t="s">
        <v>9524</v>
      </c>
      <c r="K644" s="351">
        <v>2017</v>
      </c>
      <c r="L644" s="347" t="s">
        <v>9545</v>
      </c>
      <c r="M644" s="333"/>
      <c r="N644" s="333"/>
      <c r="O644" s="333"/>
      <c r="P644" s="333"/>
      <c r="Q644" s="333"/>
      <c r="R644" s="333"/>
      <c r="S644" s="333"/>
      <c r="T644" s="333"/>
      <c r="U644" s="333"/>
      <c r="V644" s="333"/>
      <c r="W644" s="333"/>
      <c r="X644" s="333"/>
      <c r="Y644" s="333"/>
      <c r="Z644" s="333"/>
      <c r="AA644" s="333"/>
      <c r="AB644" s="534"/>
    </row>
    <row r="645" spans="1:28" ht="13.5" hidden="1" customHeight="1">
      <c r="A645" s="532" t="s">
        <v>3893</v>
      </c>
      <c r="B645" s="46">
        <v>672</v>
      </c>
      <c r="C645" s="347" t="s">
        <v>8035</v>
      </c>
      <c r="D645" s="69" t="s">
        <v>9546</v>
      </c>
      <c r="E645" s="351" t="s">
        <v>51</v>
      </c>
      <c r="F645" s="347"/>
      <c r="G645" s="347" t="s">
        <v>9547</v>
      </c>
      <c r="H645" s="347" t="s">
        <v>9432</v>
      </c>
      <c r="I645" s="347" t="s">
        <v>8030</v>
      </c>
      <c r="J645" s="347" t="s">
        <v>9515</v>
      </c>
      <c r="K645" s="351">
        <v>2017</v>
      </c>
      <c r="L645" s="347" t="s">
        <v>9547</v>
      </c>
      <c r="M645" s="333"/>
      <c r="N645" s="333"/>
      <c r="O645" s="333"/>
      <c r="P645" s="333"/>
      <c r="Q645" s="333"/>
      <c r="R645" s="333"/>
      <c r="S645" s="333"/>
      <c r="T645" s="333"/>
      <c r="U645" s="333"/>
      <c r="V645" s="333"/>
      <c r="W645" s="333"/>
      <c r="X645" s="333"/>
      <c r="Y645" s="333"/>
      <c r="Z645" s="333"/>
      <c r="AA645" s="333"/>
      <c r="AB645" s="534"/>
    </row>
    <row r="646" spans="1:28" ht="13.5" hidden="1" customHeight="1">
      <c r="A646" s="532" t="s">
        <v>3893</v>
      </c>
      <c r="B646" s="46">
        <v>673</v>
      </c>
      <c r="C646" s="347" t="s">
        <v>8035</v>
      </c>
      <c r="D646" s="69" t="s">
        <v>9548</v>
      </c>
      <c r="E646" s="351" t="s">
        <v>72</v>
      </c>
      <c r="F646" s="347"/>
      <c r="G646" s="347" t="s">
        <v>9549</v>
      </c>
      <c r="H646" s="347" t="s">
        <v>9471</v>
      </c>
      <c r="I646" s="221" t="s">
        <v>8030</v>
      </c>
      <c r="J646" s="347" t="s">
        <v>9504</v>
      </c>
      <c r="K646" s="351">
        <v>2017</v>
      </c>
      <c r="L646" s="347" t="s">
        <v>9549</v>
      </c>
      <c r="M646" s="333"/>
      <c r="N646" s="333"/>
      <c r="O646" s="333"/>
      <c r="P646" s="333"/>
      <c r="Q646" s="333"/>
      <c r="R646" s="333"/>
      <c r="S646" s="333"/>
      <c r="T646" s="333"/>
      <c r="U646" s="333"/>
      <c r="V646" s="333"/>
      <c r="W646" s="333"/>
      <c r="X646" s="333"/>
      <c r="Y646" s="333"/>
      <c r="Z646" s="333"/>
      <c r="AA646" s="333"/>
      <c r="AB646" s="534"/>
    </row>
    <row r="647" spans="1:28" ht="13.5" hidden="1" customHeight="1">
      <c r="A647" s="532" t="s">
        <v>3893</v>
      </c>
      <c r="B647" s="174">
        <v>675</v>
      </c>
      <c r="C647" s="347" t="s">
        <v>8035</v>
      </c>
      <c r="D647" s="69" t="s">
        <v>9550</v>
      </c>
      <c r="E647" s="351" t="s">
        <v>168</v>
      </c>
      <c r="F647" s="347"/>
      <c r="G647" s="347" t="s">
        <v>9551</v>
      </c>
      <c r="H647" s="347" t="s">
        <v>9432</v>
      </c>
      <c r="I647" s="347" t="s">
        <v>8229</v>
      </c>
      <c r="J647" s="347" t="s">
        <v>9524</v>
      </c>
      <c r="K647" s="351">
        <v>2017</v>
      </c>
      <c r="L647" s="347" t="s">
        <v>9551</v>
      </c>
      <c r="M647" s="333"/>
      <c r="N647" s="333"/>
      <c r="O647" s="333"/>
      <c r="P647" s="333"/>
      <c r="Q647" s="333"/>
      <c r="R647" s="333"/>
      <c r="S647" s="333"/>
      <c r="T647" s="333"/>
      <c r="U647" s="333"/>
      <c r="V647" s="333"/>
      <c r="W647" s="333"/>
      <c r="X647" s="333"/>
      <c r="Y647" s="333"/>
      <c r="Z647" s="333"/>
      <c r="AA647" s="333"/>
      <c r="AB647" s="534"/>
    </row>
    <row r="648" spans="1:28" ht="13.5" hidden="1" customHeight="1">
      <c r="A648" s="532" t="s">
        <v>3893</v>
      </c>
      <c r="B648" s="174">
        <v>677</v>
      </c>
      <c r="C648" s="347" t="s">
        <v>8035</v>
      </c>
      <c r="D648" s="69" t="s">
        <v>9552</v>
      </c>
      <c r="E648" s="351" t="s">
        <v>168</v>
      </c>
      <c r="F648" s="347"/>
      <c r="G648" s="347" t="s">
        <v>9553</v>
      </c>
      <c r="H648" s="347" t="s">
        <v>9432</v>
      </c>
      <c r="I648" s="221" t="s">
        <v>8030</v>
      </c>
      <c r="J648" s="347" t="s">
        <v>9554</v>
      </c>
      <c r="K648" s="351">
        <v>2018</v>
      </c>
      <c r="L648" s="347" t="s">
        <v>9553</v>
      </c>
      <c r="M648" s="333"/>
      <c r="N648" s="333"/>
      <c r="O648" s="333"/>
      <c r="P648" s="333"/>
      <c r="Q648" s="333"/>
      <c r="R648" s="333"/>
      <c r="S648" s="333"/>
      <c r="T648" s="333"/>
      <c r="U648" s="333"/>
      <c r="V648" s="333"/>
      <c r="W648" s="333"/>
      <c r="X648" s="333"/>
      <c r="Y648" s="333"/>
      <c r="Z648" s="333"/>
      <c r="AA648" s="333"/>
      <c r="AB648" s="534"/>
    </row>
    <row r="649" spans="1:28" ht="13.5" hidden="1" customHeight="1">
      <c r="A649" s="532" t="s">
        <v>3893</v>
      </c>
      <c r="B649" s="46">
        <v>678</v>
      </c>
      <c r="C649" s="347" t="s">
        <v>8035</v>
      </c>
      <c r="D649" s="69" t="s">
        <v>9555</v>
      </c>
      <c r="E649" s="351" t="s">
        <v>168</v>
      </c>
      <c r="F649" s="347"/>
      <c r="G649" s="347" t="s">
        <v>9556</v>
      </c>
      <c r="H649" s="347" t="s">
        <v>9432</v>
      </c>
      <c r="I649" s="221" t="s">
        <v>8030</v>
      </c>
      <c r="J649" s="347" t="s">
        <v>9554</v>
      </c>
      <c r="K649" s="351">
        <v>2018</v>
      </c>
      <c r="L649" s="347" t="s">
        <v>9556</v>
      </c>
      <c r="M649" s="333"/>
      <c r="N649" s="333"/>
      <c r="O649" s="333"/>
      <c r="P649" s="333"/>
      <c r="Q649" s="333"/>
      <c r="R649" s="333"/>
      <c r="S649" s="333"/>
      <c r="T649" s="333"/>
      <c r="U649" s="333"/>
      <c r="V649" s="333"/>
      <c r="W649" s="333"/>
      <c r="X649" s="333"/>
      <c r="Y649" s="333"/>
      <c r="Z649" s="333"/>
      <c r="AA649" s="333"/>
      <c r="AB649" s="534"/>
    </row>
    <row r="650" spans="1:28" ht="13.5" hidden="1" customHeight="1">
      <c r="A650" s="532" t="s">
        <v>3893</v>
      </c>
      <c r="B650" s="46">
        <v>680</v>
      </c>
      <c r="C650" s="347" t="s">
        <v>8035</v>
      </c>
      <c r="D650" s="69" t="s">
        <v>9557</v>
      </c>
      <c r="E650" s="351" t="s">
        <v>7528</v>
      </c>
      <c r="F650" s="347"/>
      <c r="G650" s="347" t="s">
        <v>9558</v>
      </c>
      <c r="H650" s="347" t="s">
        <v>9432</v>
      </c>
      <c r="I650" s="221" t="s">
        <v>8030</v>
      </c>
      <c r="J650" s="347" t="s">
        <v>9559</v>
      </c>
      <c r="K650" s="351">
        <v>2018</v>
      </c>
      <c r="L650" s="347" t="s">
        <v>9558</v>
      </c>
      <c r="M650" s="333"/>
      <c r="N650" s="333"/>
      <c r="O650" s="333"/>
      <c r="P650" s="333"/>
      <c r="Q650" s="333"/>
      <c r="R650" s="333"/>
      <c r="S650" s="333"/>
      <c r="T650" s="333"/>
      <c r="U650" s="333"/>
      <c r="V650" s="333"/>
      <c r="W650" s="333"/>
      <c r="X650" s="333"/>
      <c r="Y650" s="333"/>
      <c r="Z650" s="333"/>
      <c r="AA650" s="333"/>
      <c r="AB650" s="534"/>
    </row>
    <row r="651" spans="1:28" ht="13.5" hidden="1" customHeight="1">
      <c r="A651" s="532" t="s">
        <v>3893</v>
      </c>
      <c r="B651" s="174">
        <v>682</v>
      </c>
      <c r="C651" s="347" t="s">
        <v>8035</v>
      </c>
      <c r="D651" s="69" t="s">
        <v>9560</v>
      </c>
      <c r="E651" s="351" t="s">
        <v>7528</v>
      </c>
      <c r="F651" s="347"/>
      <c r="G651" s="347" t="s">
        <v>9561</v>
      </c>
      <c r="H651" s="347" t="s">
        <v>9424</v>
      </c>
      <c r="I651" s="221" t="s">
        <v>8030</v>
      </c>
      <c r="J651" s="347" t="s">
        <v>9559</v>
      </c>
      <c r="K651" s="351">
        <v>2018</v>
      </c>
      <c r="L651" s="347" t="s">
        <v>9561</v>
      </c>
      <c r="M651" s="333"/>
      <c r="N651" s="333"/>
      <c r="O651" s="333"/>
      <c r="P651" s="333"/>
      <c r="Q651" s="333"/>
      <c r="R651" s="333"/>
      <c r="S651" s="333"/>
      <c r="T651" s="333"/>
      <c r="U651" s="333"/>
      <c r="V651" s="333"/>
      <c r="W651" s="333"/>
      <c r="X651" s="333"/>
      <c r="Y651" s="333"/>
      <c r="Z651" s="333"/>
      <c r="AA651" s="333"/>
      <c r="AB651" s="534"/>
    </row>
    <row r="652" spans="1:28" ht="13.5" hidden="1" customHeight="1">
      <c r="A652" s="532" t="s">
        <v>3893</v>
      </c>
      <c r="B652" s="174">
        <v>684</v>
      </c>
      <c r="C652" s="347" t="s">
        <v>8035</v>
      </c>
      <c r="D652" s="69" t="s">
        <v>9562</v>
      </c>
      <c r="E652" s="351" t="s">
        <v>168</v>
      </c>
      <c r="F652" s="347"/>
      <c r="G652" s="347" t="s">
        <v>9563</v>
      </c>
      <c r="H652" s="347" t="s">
        <v>9432</v>
      </c>
      <c r="I652" s="221" t="s">
        <v>8030</v>
      </c>
      <c r="J652" s="347" t="s">
        <v>9559</v>
      </c>
      <c r="K652" s="351">
        <v>2018</v>
      </c>
      <c r="L652" s="347" t="s">
        <v>9563</v>
      </c>
      <c r="M652" s="333"/>
      <c r="N652" s="333"/>
      <c r="O652" s="333"/>
      <c r="P652" s="333"/>
      <c r="Q652" s="333"/>
      <c r="R652" s="333"/>
      <c r="S652" s="333"/>
      <c r="T652" s="333"/>
      <c r="U652" s="333"/>
      <c r="V652" s="333"/>
      <c r="W652" s="333"/>
      <c r="X652" s="333"/>
      <c r="Y652" s="333"/>
      <c r="Z652" s="333"/>
      <c r="AA652" s="333"/>
      <c r="AB652" s="534"/>
    </row>
    <row r="653" spans="1:28" ht="13.5" hidden="1" customHeight="1">
      <c r="A653" s="532" t="s">
        <v>3893</v>
      </c>
      <c r="B653" s="46">
        <v>686</v>
      </c>
      <c r="C653" s="347" t="s">
        <v>8035</v>
      </c>
      <c r="D653" s="69" t="s">
        <v>9564</v>
      </c>
      <c r="E653" s="351" t="s">
        <v>168</v>
      </c>
      <c r="F653" s="347"/>
      <c r="G653" s="347" t="s">
        <v>9565</v>
      </c>
      <c r="H653" s="347" t="s">
        <v>9432</v>
      </c>
      <c r="I653" s="221" t="s">
        <v>8030</v>
      </c>
      <c r="J653" s="347" t="s">
        <v>9554</v>
      </c>
      <c r="K653" s="351">
        <v>2018</v>
      </c>
      <c r="L653" s="347" t="s">
        <v>9565</v>
      </c>
      <c r="M653" s="333"/>
      <c r="N653" s="333"/>
      <c r="O653" s="333"/>
      <c r="P653" s="333"/>
      <c r="Q653" s="333"/>
      <c r="R653" s="333"/>
      <c r="S653" s="333"/>
      <c r="T653" s="333"/>
      <c r="U653" s="333"/>
      <c r="V653" s="333"/>
      <c r="W653" s="333"/>
      <c r="X653" s="333"/>
      <c r="Y653" s="333"/>
      <c r="Z653" s="333"/>
      <c r="AA653" s="333"/>
      <c r="AB653" s="534"/>
    </row>
    <row r="654" spans="1:28" ht="13.5" hidden="1" customHeight="1">
      <c r="A654" s="532" t="s">
        <v>3893</v>
      </c>
      <c r="B654" s="46">
        <v>687</v>
      </c>
      <c r="C654" s="347" t="s">
        <v>8035</v>
      </c>
      <c r="D654" s="69" t="s">
        <v>9566</v>
      </c>
      <c r="E654" s="351" t="s">
        <v>51</v>
      </c>
      <c r="F654" s="347"/>
      <c r="G654" s="347" t="s">
        <v>9567</v>
      </c>
      <c r="H654" s="347" t="s">
        <v>9424</v>
      </c>
      <c r="I654" s="221" t="s">
        <v>8030</v>
      </c>
      <c r="J654" s="347" t="s">
        <v>9554</v>
      </c>
      <c r="K654" s="351">
        <v>2018</v>
      </c>
      <c r="L654" s="347" t="s">
        <v>9567</v>
      </c>
      <c r="M654" s="333"/>
      <c r="N654" s="333"/>
      <c r="O654" s="333"/>
      <c r="P654" s="333"/>
      <c r="Q654" s="333"/>
      <c r="R654" s="333"/>
      <c r="S654" s="333"/>
      <c r="T654" s="333"/>
      <c r="U654" s="333"/>
      <c r="V654" s="333"/>
      <c r="W654" s="333"/>
      <c r="X654" s="333"/>
      <c r="Y654" s="333"/>
      <c r="Z654" s="333"/>
      <c r="AA654" s="333"/>
      <c r="AB654" s="534"/>
    </row>
    <row r="655" spans="1:28" ht="13.5" hidden="1" customHeight="1">
      <c r="A655" s="532" t="s">
        <v>3893</v>
      </c>
      <c r="B655" s="174">
        <v>688</v>
      </c>
      <c r="C655" s="347" t="s">
        <v>8035</v>
      </c>
      <c r="D655" s="69" t="s">
        <v>9568</v>
      </c>
      <c r="E655" s="351" t="s">
        <v>7528</v>
      </c>
      <c r="F655" s="347"/>
      <c r="G655" s="347" t="s">
        <v>9569</v>
      </c>
      <c r="H655" s="347" t="s">
        <v>9424</v>
      </c>
      <c r="I655" s="221" t="s">
        <v>8030</v>
      </c>
      <c r="J655" s="347" t="s">
        <v>9554</v>
      </c>
      <c r="K655" s="351">
        <v>2018</v>
      </c>
      <c r="L655" s="347" t="s">
        <v>9569</v>
      </c>
      <c r="M655" s="333"/>
      <c r="N655" s="333"/>
      <c r="O655" s="333"/>
      <c r="P655" s="333"/>
      <c r="Q655" s="333"/>
      <c r="R655" s="333"/>
      <c r="S655" s="333"/>
      <c r="T655" s="333"/>
      <c r="U655" s="333"/>
      <c r="V655" s="333"/>
      <c r="W655" s="333"/>
      <c r="X655" s="333"/>
      <c r="Y655" s="333"/>
      <c r="Z655" s="333"/>
      <c r="AA655" s="333"/>
      <c r="AB655" s="534"/>
    </row>
    <row r="656" spans="1:28" ht="13.5" hidden="1" customHeight="1">
      <c r="A656" s="532" t="s">
        <v>3893</v>
      </c>
      <c r="B656" s="174">
        <v>689</v>
      </c>
      <c r="C656" s="347" t="s">
        <v>8035</v>
      </c>
      <c r="D656" s="69" t="s">
        <v>9570</v>
      </c>
      <c r="E656" s="351" t="s">
        <v>7528</v>
      </c>
      <c r="F656" s="347"/>
      <c r="G656" s="347" t="s">
        <v>9571</v>
      </c>
      <c r="H656" s="347" t="s">
        <v>9424</v>
      </c>
      <c r="I656" s="221" t="s">
        <v>8030</v>
      </c>
      <c r="J656" s="351">
        <v>2017</v>
      </c>
      <c r="K656" s="351">
        <v>2018</v>
      </c>
      <c r="L656" s="347" t="s">
        <v>9571</v>
      </c>
      <c r="M656" s="333"/>
      <c r="N656" s="333"/>
      <c r="O656" s="333"/>
      <c r="P656" s="333"/>
      <c r="Q656" s="333"/>
      <c r="R656" s="333"/>
      <c r="S656" s="333"/>
      <c r="T656" s="333"/>
      <c r="U656" s="333"/>
      <c r="V656" s="333"/>
      <c r="W656" s="333"/>
      <c r="X656" s="333"/>
      <c r="Y656" s="333"/>
      <c r="Z656" s="333"/>
      <c r="AA656" s="333"/>
      <c r="AB656" s="534"/>
    </row>
    <row r="657" spans="1:28" ht="13.5" customHeight="1">
      <c r="A657" s="532" t="s">
        <v>3893</v>
      </c>
      <c r="B657" s="174">
        <v>690</v>
      </c>
      <c r="C657" s="221" t="s">
        <v>8031</v>
      </c>
      <c r="D657" s="69" t="s">
        <v>9572</v>
      </c>
      <c r="E657" s="351" t="s">
        <v>7528</v>
      </c>
      <c r="F657" s="347"/>
      <c r="G657" s="347" t="s">
        <v>9573</v>
      </c>
      <c r="H657" s="351" t="s">
        <v>8031</v>
      </c>
      <c r="I657" s="221" t="s">
        <v>8030</v>
      </c>
      <c r="J657" s="351">
        <v>2017</v>
      </c>
      <c r="K657" s="351">
        <v>2018</v>
      </c>
      <c r="L657" s="347" t="s">
        <v>9573</v>
      </c>
      <c r="M657" s="273" t="s">
        <v>9574</v>
      </c>
      <c r="N657" s="333"/>
      <c r="O657" s="333"/>
      <c r="P657" s="333"/>
      <c r="Q657" s="333"/>
      <c r="R657" s="333"/>
      <c r="S657" s="333"/>
      <c r="T657" s="333"/>
      <c r="U657" s="333"/>
      <c r="V657" s="333"/>
      <c r="W657" s="333"/>
      <c r="X657" s="333"/>
      <c r="Y657" s="333"/>
      <c r="Z657" s="333"/>
      <c r="AA657" s="333"/>
      <c r="AB657" s="534"/>
    </row>
    <row r="658" spans="1:28" ht="13.5" customHeight="1">
      <c r="A658" s="532" t="s">
        <v>3893</v>
      </c>
      <c r="B658" s="174">
        <v>691</v>
      </c>
      <c r="C658" s="221" t="s">
        <v>8031</v>
      </c>
      <c r="D658" s="69" t="s">
        <v>9575</v>
      </c>
      <c r="E658" s="351" t="s">
        <v>7528</v>
      </c>
      <c r="F658" s="347"/>
      <c r="G658" s="347" t="s">
        <v>9576</v>
      </c>
      <c r="H658" s="351" t="s">
        <v>8031</v>
      </c>
      <c r="I658" s="221" t="s">
        <v>8823</v>
      </c>
      <c r="J658" s="347"/>
      <c r="K658" s="347"/>
      <c r="L658" s="347" t="s">
        <v>9576</v>
      </c>
      <c r="M658" s="333"/>
      <c r="N658" s="333"/>
      <c r="O658" s="333"/>
      <c r="P658" s="333"/>
      <c r="Q658" s="333"/>
      <c r="R658" s="333"/>
      <c r="S658" s="333"/>
      <c r="T658" s="333"/>
      <c r="U658" s="333"/>
      <c r="V658" s="333"/>
      <c r="W658" s="333"/>
      <c r="X658" s="333"/>
      <c r="Y658" s="333"/>
      <c r="Z658" s="333"/>
      <c r="AA658" s="333"/>
      <c r="AB658" s="534"/>
    </row>
    <row r="659" spans="1:28" ht="13.5" customHeight="1">
      <c r="A659" s="532" t="s">
        <v>3893</v>
      </c>
      <c r="B659" s="46">
        <v>692</v>
      </c>
      <c r="C659" s="221" t="s">
        <v>8031</v>
      </c>
      <c r="D659" s="69" t="s">
        <v>9577</v>
      </c>
      <c r="E659" s="351" t="s">
        <v>51</v>
      </c>
      <c r="F659" s="347"/>
      <c r="G659" s="347" t="s">
        <v>9578</v>
      </c>
      <c r="H659" s="351" t="s">
        <v>8031</v>
      </c>
      <c r="I659" s="221" t="s">
        <v>8823</v>
      </c>
      <c r="J659" s="347"/>
      <c r="K659" s="347"/>
      <c r="L659" s="347" t="s">
        <v>9578</v>
      </c>
      <c r="M659" s="333"/>
      <c r="N659" s="333"/>
      <c r="O659" s="333"/>
      <c r="P659" s="333"/>
      <c r="Q659" s="333"/>
      <c r="R659" s="333"/>
      <c r="S659" s="333"/>
      <c r="T659" s="333"/>
      <c r="U659" s="333"/>
      <c r="V659" s="333"/>
      <c r="W659" s="333"/>
      <c r="X659" s="333"/>
      <c r="Y659" s="333"/>
      <c r="Z659" s="333"/>
      <c r="AA659" s="333"/>
      <c r="AB659" s="534"/>
    </row>
    <row r="660" spans="1:28" ht="13.5" customHeight="1">
      <c r="A660" s="532" t="s">
        <v>3893</v>
      </c>
      <c r="B660" s="46">
        <v>693</v>
      </c>
      <c r="C660" s="221" t="s">
        <v>8031</v>
      </c>
      <c r="D660" s="69" t="s">
        <v>9579</v>
      </c>
      <c r="E660" s="351" t="s">
        <v>35</v>
      </c>
      <c r="F660" s="347"/>
      <c r="G660" s="347" t="s">
        <v>9580</v>
      </c>
      <c r="H660" s="351" t="s">
        <v>8031</v>
      </c>
      <c r="I660" s="221" t="s">
        <v>8823</v>
      </c>
      <c r="J660" s="347"/>
      <c r="K660" s="347"/>
      <c r="L660" s="347" t="s">
        <v>9580</v>
      </c>
      <c r="M660" s="333"/>
      <c r="N660" s="333"/>
      <c r="O660" s="333"/>
      <c r="P660" s="333"/>
      <c r="Q660" s="333"/>
      <c r="R660" s="333"/>
      <c r="S660" s="333"/>
      <c r="T660" s="333"/>
      <c r="U660" s="333"/>
      <c r="V660" s="333"/>
      <c r="W660" s="333"/>
      <c r="X660" s="333"/>
      <c r="Y660" s="333"/>
      <c r="Z660" s="333"/>
      <c r="AA660" s="333"/>
      <c r="AB660" s="534"/>
    </row>
    <row r="661" spans="1:28" ht="13.5" customHeight="1">
      <c r="A661" s="532" t="s">
        <v>3893</v>
      </c>
      <c r="B661" s="46">
        <v>694</v>
      </c>
      <c r="C661" s="221" t="s">
        <v>8031</v>
      </c>
      <c r="D661" s="69" t="s">
        <v>9581</v>
      </c>
      <c r="E661" s="351" t="s">
        <v>35</v>
      </c>
      <c r="F661" s="347"/>
      <c r="G661" s="347" t="s">
        <v>9582</v>
      </c>
      <c r="H661" s="351" t="s">
        <v>8031</v>
      </c>
      <c r="I661" s="221" t="s">
        <v>8030</v>
      </c>
      <c r="J661" s="351">
        <v>2018</v>
      </c>
      <c r="K661" s="351">
        <v>2020</v>
      </c>
      <c r="L661" s="347" t="s">
        <v>9582</v>
      </c>
      <c r="M661" s="273" t="s">
        <v>9583</v>
      </c>
      <c r="N661" s="333"/>
      <c r="O661" s="333"/>
      <c r="P661" s="333"/>
      <c r="Q661" s="333"/>
      <c r="R661" s="333"/>
      <c r="S661" s="333"/>
      <c r="T661" s="333"/>
      <c r="U661" s="333"/>
      <c r="V661" s="333"/>
      <c r="W661" s="333"/>
      <c r="X661" s="333"/>
      <c r="Y661" s="333"/>
      <c r="Z661" s="333"/>
      <c r="AA661" s="333"/>
      <c r="AB661" s="534"/>
    </row>
    <row r="662" spans="1:28" ht="13.5" customHeight="1">
      <c r="A662" s="532" t="s">
        <v>3893</v>
      </c>
      <c r="B662" s="174">
        <v>695</v>
      </c>
      <c r="C662" s="221" t="s">
        <v>8031</v>
      </c>
      <c r="D662" s="69" t="s">
        <v>9584</v>
      </c>
      <c r="E662" s="351" t="s">
        <v>35</v>
      </c>
      <c r="F662" s="347"/>
      <c r="G662" s="347" t="s">
        <v>9585</v>
      </c>
      <c r="H662" s="351" t="s">
        <v>8031</v>
      </c>
      <c r="I662" s="221" t="s">
        <v>8823</v>
      </c>
      <c r="J662" s="347"/>
      <c r="K662" s="347"/>
      <c r="L662" s="347" t="s">
        <v>9585</v>
      </c>
      <c r="M662" s="333"/>
      <c r="N662" s="333"/>
      <c r="O662" s="333"/>
      <c r="P662" s="333"/>
      <c r="Q662" s="333"/>
      <c r="R662" s="333"/>
      <c r="S662" s="333"/>
      <c r="T662" s="333"/>
      <c r="U662" s="333"/>
      <c r="V662" s="333"/>
      <c r="W662" s="333"/>
      <c r="X662" s="333"/>
      <c r="Y662" s="333"/>
      <c r="Z662" s="333"/>
      <c r="AA662" s="333"/>
      <c r="AB662" s="534"/>
    </row>
    <row r="663" spans="1:28" ht="13.5" customHeight="1">
      <c r="A663" s="532" t="s">
        <v>3893</v>
      </c>
      <c r="B663" s="174">
        <v>696</v>
      </c>
      <c r="C663" s="221" t="s">
        <v>8031</v>
      </c>
      <c r="D663" s="69" t="s">
        <v>9586</v>
      </c>
      <c r="E663" s="351" t="s">
        <v>7528</v>
      </c>
      <c r="F663" s="347"/>
      <c r="G663" s="347" t="s">
        <v>9587</v>
      </c>
      <c r="H663" s="351" t="s">
        <v>8031</v>
      </c>
      <c r="I663" s="221" t="s">
        <v>8823</v>
      </c>
      <c r="J663" s="347"/>
      <c r="K663" s="347"/>
      <c r="L663" s="347" t="s">
        <v>9587</v>
      </c>
      <c r="M663" s="333"/>
      <c r="N663" s="333"/>
      <c r="O663" s="333"/>
      <c r="P663" s="333"/>
      <c r="Q663" s="333"/>
      <c r="R663" s="333"/>
      <c r="S663" s="333"/>
      <c r="T663" s="333"/>
      <c r="U663" s="333"/>
      <c r="V663" s="333"/>
      <c r="W663" s="333"/>
      <c r="X663" s="333"/>
      <c r="Y663" s="333"/>
      <c r="Z663" s="333"/>
      <c r="AA663" s="333"/>
      <c r="AB663" s="534"/>
    </row>
    <row r="664" spans="1:28" ht="13.5" customHeight="1">
      <c r="A664" s="532" t="s">
        <v>3893</v>
      </c>
      <c r="B664" s="174">
        <v>697</v>
      </c>
      <c r="C664" s="221" t="s">
        <v>8031</v>
      </c>
      <c r="D664" s="69" t="s">
        <v>9588</v>
      </c>
      <c r="E664" s="351" t="s">
        <v>7528</v>
      </c>
      <c r="F664" s="347"/>
      <c r="G664" s="347" t="s">
        <v>9589</v>
      </c>
      <c r="H664" s="351" t="s">
        <v>8031</v>
      </c>
      <c r="I664" s="221" t="s">
        <v>8823</v>
      </c>
      <c r="J664" s="347"/>
      <c r="K664" s="347"/>
      <c r="L664" s="347" t="s">
        <v>9589</v>
      </c>
      <c r="M664" s="333"/>
      <c r="N664" s="333"/>
      <c r="O664" s="333"/>
      <c r="P664" s="333"/>
      <c r="Q664" s="333"/>
      <c r="R664" s="333"/>
      <c r="S664" s="333"/>
      <c r="T664" s="333"/>
      <c r="U664" s="333"/>
      <c r="V664" s="333"/>
      <c r="W664" s="333"/>
      <c r="X664" s="333"/>
      <c r="Y664" s="333"/>
      <c r="Z664" s="333"/>
      <c r="AA664" s="333"/>
      <c r="AB664" s="534"/>
    </row>
    <row r="665" spans="1:28" ht="13.5" customHeight="1">
      <c r="A665" s="532" t="s">
        <v>3893</v>
      </c>
      <c r="B665" s="174">
        <v>698</v>
      </c>
      <c r="C665" s="221" t="s">
        <v>8031</v>
      </c>
      <c r="D665" s="69" t="s">
        <v>9590</v>
      </c>
      <c r="E665" s="351" t="s">
        <v>72</v>
      </c>
      <c r="F665" s="347"/>
      <c r="G665" s="347" t="s">
        <v>9591</v>
      </c>
      <c r="H665" s="351" t="s">
        <v>8031</v>
      </c>
      <c r="I665" s="221" t="s">
        <v>8823</v>
      </c>
      <c r="J665" s="347"/>
      <c r="K665" s="347"/>
      <c r="L665" s="347" t="s">
        <v>9591</v>
      </c>
      <c r="M665" s="333"/>
      <c r="N665" s="333"/>
      <c r="O665" s="333"/>
      <c r="P665" s="333"/>
      <c r="Q665" s="333"/>
      <c r="R665" s="333"/>
      <c r="S665" s="333"/>
      <c r="T665" s="333"/>
      <c r="U665" s="333"/>
      <c r="V665" s="333"/>
      <c r="W665" s="333"/>
      <c r="X665" s="333"/>
      <c r="Y665" s="333"/>
      <c r="Z665" s="333"/>
      <c r="AA665" s="333"/>
      <c r="AB665" s="534"/>
    </row>
    <row r="666" spans="1:28" ht="13.5" hidden="1" customHeight="1">
      <c r="A666" s="532" t="s">
        <v>4053</v>
      </c>
      <c r="B666" s="14">
        <v>699</v>
      </c>
      <c r="C666" s="226" t="s">
        <v>8035</v>
      </c>
      <c r="D666" s="77" t="s">
        <v>9592</v>
      </c>
      <c r="E666" s="226" t="s">
        <v>7528</v>
      </c>
      <c r="F666" s="224"/>
      <c r="G666" s="224" t="s">
        <v>9593</v>
      </c>
      <c r="H666" s="224" t="s">
        <v>8167</v>
      </c>
      <c r="I666" s="226" t="s">
        <v>8030</v>
      </c>
      <c r="J666" s="224">
        <v>2019</v>
      </c>
      <c r="K666" s="224">
        <v>2021</v>
      </c>
      <c r="L666" s="224" t="s">
        <v>9594</v>
      </c>
      <c r="M666" s="202"/>
      <c r="N666" s="202"/>
      <c r="O666" s="202"/>
      <c r="P666" s="202"/>
      <c r="Q666" s="202"/>
      <c r="R666" s="202"/>
      <c r="S666" s="202"/>
      <c r="T666" s="202"/>
      <c r="U666" s="202"/>
      <c r="V666" s="202"/>
      <c r="W666" s="202"/>
      <c r="X666" s="202"/>
      <c r="Y666" s="202"/>
      <c r="Z666" s="202"/>
      <c r="AA666" s="202"/>
      <c r="AB666" s="203"/>
    </row>
    <row r="667" spans="1:28" ht="13.5" hidden="1" customHeight="1">
      <c r="A667" s="532" t="s">
        <v>4053</v>
      </c>
      <c r="B667" s="46">
        <v>700</v>
      </c>
      <c r="C667" s="215" t="s">
        <v>8035</v>
      </c>
      <c r="D667" s="69" t="s">
        <v>9595</v>
      </c>
      <c r="E667" s="215" t="s">
        <v>7528</v>
      </c>
      <c r="F667" s="216"/>
      <c r="G667" s="216" t="s">
        <v>9596</v>
      </c>
      <c r="H667" s="216" t="s">
        <v>8167</v>
      </c>
      <c r="I667" s="215" t="s">
        <v>8030</v>
      </c>
      <c r="J667" s="216">
        <v>2019</v>
      </c>
      <c r="K667" s="216">
        <v>2021</v>
      </c>
      <c r="L667" s="216" t="s">
        <v>9597</v>
      </c>
      <c r="M667" s="218"/>
      <c r="N667" s="218"/>
      <c r="O667" s="218"/>
      <c r="P667" s="218"/>
      <c r="Q667" s="218"/>
      <c r="R667" s="218"/>
      <c r="S667" s="218"/>
      <c r="T667" s="218"/>
      <c r="U667" s="218"/>
      <c r="V667" s="218"/>
      <c r="W667" s="218"/>
      <c r="X667" s="218"/>
      <c r="Y667" s="218"/>
      <c r="Z667" s="218"/>
      <c r="AA667" s="218"/>
      <c r="AB667" s="219"/>
    </row>
    <row r="668" spans="1:28" ht="13.5" hidden="1" customHeight="1">
      <c r="A668" s="532" t="s">
        <v>4053</v>
      </c>
      <c r="B668" s="46">
        <v>701</v>
      </c>
      <c r="C668" s="215" t="s">
        <v>8035</v>
      </c>
      <c r="D668" s="69" t="s">
        <v>9598</v>
      </c>
      <c r="E668" s="215" t="s">
        <v>7528</v>
      </c>
      <c r="F668" s="216"/>
      <c r="G668" s="216" t="s">
        <v>9599</v>
      </c>
      <c r="H668" s="216" t="s">
        <v>8167</v>
      </c>
      <c r="I668" s="215" t="s">
        <v>8030</v>
      </c>
      <c r="J668" s="216">
        <v>2019</v>
      </c>
      <c r="K668" s="216">
        <v>2021</v>
      </c>
      <c r="L668" s="216" t="s">
        <v>9600</v>
      </c>
      <c r="M668" s="218"/>
      <c r="N668" s="218"/>
      <c r="O668" s="218"/>
      <c r="P668" s="218"/>
      <c r="Q668" s="218"/>
      <c r="R668" s="218"/>
      <c r="S668" s="218"/>
      <c r="T668" s="218"/>
      <c r="U668" s="218"/>
      <c r="V668" s="218"/>
      <c r="W668" s="218"/>
      <c r="X668" s="218"/>
      <c r="Y668" s="218"/>
      <c r="Z668" s="218"/>
      <c r="AA668" s="218"/>
      <c r="AB668" s="219"/>
    </row>
    <row r="669" spans="1:28" ht="13.5" hidden="1" customHeight="1">
      <c r="A669" s="532" t="s">
        <v>4053</v>
      </c>
      <c r="B669" s="174">
        <v>702</v>
      </c>
      <c r="C669" s="215" t="s">
        <v>8035</v>
      </c>
      <c r="D669" s="69" t="s">
        <v>9601</v>
      </c>
      <c r="E669" s="215" t="s">
        <v>7528</v>
      </c>
      <c r="F669" s="216"/>
      <c r="G669" s="216" t="s">
        <v>9602</v>
      </c>
      <c r="H669" s="216" t="s">
        <v>8167</v>
      </c>
      <c r="I669" s="215" t="s">
        <v>8030</v>
      </c>
      <c r="J669" s="216">
        <v>2019</v>
      </c>
      <c r="K669" s="216">
        <v>2021</v>
      </c>
      <c r="L669" s="216" t="s">
        <v>9603</v>
      </c>
      <c r="M669" s="218"/>
      <c r="N669" s="218"/>
      <c r="O669" s="218"/>
      <c r="P669" s="218"/>
      <c r="Q669" s="218"/>
      <c r="R669" s="218"/>
      <c r="S669" s="218"/>
      <c r="T669" s="218"/>
      <c r="U669" s="218"/>
      <c r="V669" s="218"/>
      <c r="W669" s="218"/>
      <c r="X669" s="218"/>
      <c r="Y669" s="218"/>
      <c r="Z669" s="218"/>
      <c r="AA669" s="218"/>
      <c r="AB669" s="219"/>
    </row>
    <row r="670" spans="1:28" ht="13.5" hidden="1" customHeight="1">
      <c r="A670" s="532" t="s">
        <v>4053</v>
      </c>
      <c r="B670" s="174">
        <v>703</v>
      </c>
      <c r="C670" s="215" t="s">
        <v>8035</v>
      </c>
      <c r="D670" s="69" t="s">
        <v>9604</v>
      </c>
      <c r="E670" s="215" t="s">
        <v>7528</v>
      </c>
      <c r="F670" s="216"/>
      <c r="G670" s="216" t="s">
        <v>9605</v>
      </c>
      <c r="H670" s="216" t="s">
        <v>8167</v>
      </c>
      <c r="I670" s="215" t="s">
        <v>8030</v>
      </c>
      <c r="J670" s="216">
        <v>2019</v>
      </c>
      <c r="K670" s="216">
        <v>2021</v>
      </c>
      <c r="L670" s="216" t="s">
        <v>9606</v>
      </c>
      <c r="M670" s="218"/>
      <c r="N670" s="218"/>
      <c r="O670" s="218"/>
      <c r="P670" s="218"/>
      <c r="Q670" s="218"/>
      <c r="R670" s="218"/>
      <c r="S670" s="218"/>
      <c r="T670" s="218"/>
      <c r="U670" s="218"/>
      <c r="V670" s="218"/>
      <c r="W670" s="218"/>
      <c r="X670" s="218"/>
      <c r="Y670" s="218"/>
      <c r="Z670" s="218"/>
      <c r="AA670" s="218"/>
      <c r="AB670" s="219"/>
    </row>
    <row r="671" spans="1:28" ht="13.5" hidden="1" customHeight="1">
      <c r="A671" s="532" t="s">
        <v>4053</v>
      </c>
      <c r="B671" s="174">
        <v>704</v>
      </c>
      <c r="C671" s="215" t="s">
        <v>8035</v>
      </c>
      <c r="D671" s="69" t="s">
        <v>9607</v>
      </c>
      <c r="E671" s="215" t="s">
        <v>7528</v>
      </c>
      <c r="F671" s="216"/>
      <c r="G671" s="216" t="s">
        <v>9608</v>
      </c>
      <c r="H671" s="216" t="s">
        <v>8167</v>
      </c>
      <c r="I671" s="215" t="s">
        <v>8030</v>
      </c>
      <c r="J671" s="216">
        <v>2019</v>
      </c>
      <c r="K671" s="216">
        <v>2021</v>
      </c>
      <c r="L671" s="216" t="s">
        <v>9609</v>
      </c>
      <c r="M671" s="218"/>
      <c r="N671" s="218"/>
      <c r="O671" s="218"/>
      <c r="P671" s="218"/>
      <c r="Q671" s="218"/>
      <c r="R671" s="218"/>
      <c r="S671" s="218"/>
      <c r="T671" s="218"/>
      <c r="U671" s="218"/>
      <c r="V671" s="218"/>
      <c r="W671" s="218"/>
      <c r="X671" s="218"/>
      <c r="Y671" s="218"/>
      <c r="Z671" s="218"/>
      <c r="AA671" s="218"/>
      <c r="AB671" s="219"/>
    </row>
    <row r="672" spans="1:28" ht="13.5" hidden="1" customHeight="1">
      <c r="A672" s="532" t="s">
        <v>4053</v>
      </c>
      <c r="B672" s="174">
        <v>705</v>
      </c>
      <c r="C672" s="215" t="s">
        <v>8035</v>
      </c>
      <c r="D672" s="69" t="s">
        <v>9610</v>
      </c>
      <c r="E672" s="215" t="s">
        <v>7528</v>
      </c>
      <c r="F672" s="216"/>
      <c r="G672" s="216" t="s">
        <v>9611</v>
      </c>
      <c r="H672" s="216" t="s">
        <v>9612</v>
      </c>
      <c r="I672" s="215" t="s">
        <v>8030</v>
      </c>
      <c r="J672" s="215">
        <v>2017</v>
      </c>
      <c r="K672" s="215">
        <v>2018</v>
      </c>
      <c r="L672" s="216" t="s">
        <v>4163</v>
      </c>
      <c r="M672" s="218"/>
      <c r="N672" s="218"/>
      <c r="O672" s="218"/>
      <c r="P672" s="218"/>
      <c r="Q672" s="218"/>
      <c r="R672" s="218"/>
      <c r="S672" s="218"/>
      <c r="T672" s="218"/>
      <c r="U672" s="218"/>
      <c r="V672" s="218"/>
      <c r="W672" s="218"/>
      <c r="X672" s="218"/>
      <c r="Y672" s="218"/>
      <c r="Z672" s="218"/>
      <c r="AA672" s="218"/>
      <c r="AB672" s="219"/>
    </row>
    <row r="673" spans="1:28" ht="13.5" hidden="1" customHeight="1">
      <c r="A673" s="532" t="s">
        <v>4053</v>
      </c>
      <c r="B673" s="46">
        <v>706</v>
      </c>
      <c r="C673" s="221" t="s">
        <v>8035</v>
      </c>
      <c r="D673" s="69" t="s">
        <v>9613</v>
      </c>
      <c r="E673" s="221" t="s">
        <v>7528</v>
      </c>
      <c r="F673" s="209"/>
      <c r="G673" s="209" t="s">
        <v>9614</v>
      </c>
      <c r="H673" s="209" t="s">
        <v>9615</v>
      </c>
      <c r="I673" s="215" t="s">
        <v>8030</v>
      </c>
      <c r="J673" s="221">
        <v>2017</v>
      </c>
      <c r="K673" s="221">
        <v>2018</v>
      </c>
      <c r="L673" s="209" t="s">
        <v>4163</v>
      </c>
      <c r="M673" s="333"/>
      <c r="N673" s="333"/>
      <c r="O673" s="333"/>
      <c r="P673" s="333"/>
      <c r="Q673" s="333"/>
      <c r="R673" s="333"/>
      <c r="S673" s="333"/>
      <c r="T673" s="333"/>
      <c r="U673" s="333"/>
      <c r="V673" s="333"/>
      <c r="W673" s="333"/>
      <c r="X673" s="333"/>
      <c r="Y673" s="333"/>
      <c r="Z673" s="333"/>
      <c r="AA673" s="333"/>
      <c r="AB673" s="534"/>
    </row>
    <row r="674" spans="1:28" ht="13.5" hidden="1" customHeight="1">
      <c r="A674" s="532" t="s">
        <v>4053</v>
      </c>
      <c r="B674" s="46">
        <v>707</v>
      </c>
      <c r="C674" s="221" t="s">
        <v>8035</v>
      </c>
      <c r="D674" s="69" t="s">
        <v>9616</v>
      </c>
      <c r="E674" s="221" t="s">
        <v>7528</v>
      </c>
      <c r="F674" s="209"/>
      <c r="G674" s="209" t="s">
        <v>9617</v>
      </c>
      <c r="H674" s="209" t="s">
        <v>8822</v>
      </c>
      <c r="I674" s="221" t="s">
        <v>8823</v>
      </c>
      <c r="J674" s="221">
        <v>2017</v>
      </c>
      <c r="K674" s="209"/>
      <c r="L674" s="209" t="s">
        <v>4163</v>
      </c>
      <c r="M674" s="333"/>
      <c r="N674" s="333"/>
      <c r="O674" s="333"/>
      <c r="P674" s="333"/>
      <c r="Q674" s="333"/>
      <c r="R674" s="333"/>
      <c r="S674" s="333"/>
      <c r="T674" s="333"/>
      <c r="U674" s="333"/>
      <c r="V674" s="333"/>
      <c r="W674" s="333"/>
      <c r="X674" s="333"/>
      <c r="Y674" s="333"/>
      <c r="Z674" s="333"/>
      <c r="AA674" s="333"/>
      <c r="AB674" s="534"/>
    </row>
    <row r="675" spans="1:28" ht="13.5" hidden="1" customHeight="1">
      <c r="A675" s="532" t="s">
        <v>4053</v>
      </c>
      <c r="B675" s="46">
        <v>708</v>
      </c>
      <c r="C675" s="221" t="s">
        <v>8035</v>
      </c>
      <c r="D675" s="69" t="s">
        <v>9618</v>
      </c>
      <c r="E675" s="221" t="s">
        <v>7528</v>
      </c>
      <c r="F675" s="209"/>
      <c r="G675" s="209" t="s">
        <v>9619</v>
      </c>
      <c r="H675" s="209" t="s">
        <v>9620</v>
      </c>
      <c r="I675" s="221" t="s">
        <v>8030</v>
      </c>
      <c r="J675" s="221">
        <v>2017</v>
      </c>
      <c r="K675" s="221">
        <v>2019</v>
      </c>
      <c r="L675" s="209" t="s">
        <v>6180</v>
      </c>
      <c r="M675" s="333"/>
      <c r="N675" s="333"/>
      <c r="O675" s="333"/>
      <c r="P675" s="333"/>
      <c r="Q675" s="333"/>
      <c r="R675" s="333"/>
      <c r="S675" s="333"/>
      <c r="T675" s="333"/>
      <c r="U675" s="333"/>
      <c r="V675" s="333"/>
      <c r="W675" s="333"/>
      <c r="X675" s="333"/>
      <c r="Y675" s="333"/>
      <c r="Z675" s="333"/>
      <c r="AA675" s="333"/>
      <c r="AB675" s="534"/>
    </row>
    <row r="676" spans="1:28" ht="13.5" hidden="1" customHeight="1">
      <c r="A676" s="532" t="s">
        <v>4053</v>
      </c>
      <c r="B676" s="174">
        <v>709</v>
      </c>
      <c r="C676" s="221" t="s">
        <v>8035</v>
      </c>
      <c r="D676" s="69" t="s">
        <v>9621</v>
      </c>
      <c r="E676" s="221" t="s">
        <v>7528</v>
      </c>
      <c r="F676" s="209"/>
      <c r="G676" s="209" t="s">
        <v>9622</v>
      </c>
      <c r="H676" s="209" t="s">
        <v>9623</v>
      </c>
      <c r="I676" s="221" t="s">
        <v>8030</v>
      </c>
      <c r="J676" s="221">
        <v>2016</v>
      </c>
      <c r="K676" s="221">
        <v>2017</v>
      </c>
      <c r="L676" s="209" t="s">
        <v>4163</v>
      </c>
      <c r="M676" s="333"/>
      <c r="N676" s="333"/>
      <c r="O676" s="333"/>
      <c r="P676" s="333"/>
      <c r="Q676" s="333"/>
      <c r="R676" s="333"/>
      <c r="S676" s="333"/>
      <c r="T676" s="333"/>
      <c r="U676" s="333"/>
      <c r="V676" s="333"/>
      <c r="W676" s="333"/>
      <c r="X676" s="333"/>
      <c r="Y676" s="333"/>
      <c r="Z676" s="333"/>
      <c r="AA676" s="333"/>
      <c r="AB676" s="534"/>
    </row>
    <row r="677" spans="1:28" ht="13.5" hidden="1" customHeight="1">
      <c r="A677" s="532" t="s">
        <v>4053</v>
      </c>
      <c r="B677" s="174">
        <v>710</v>
      </c>
      <c r="C677" s="221" t="s">
        <v>8035</v>
      </c>
      <c r="D677" s="69" t="s">
        <v>9624</v>
      </c>
      <c r="E677" s="221" t="s">
        <v>7528</v>
      </c>
      <c r="F677" s="209"/>
      <c r="G677" s="209" t="s">
        <v>9625</v>
      </c>
      <c r="H677" s="209" t="s">
        <v>9623</v>
      </c>
      <c r="I677" s="221" t="s">
        <v>8229</v>
      </c>
      <c r="J677" s="221">
        <v>2016</v>
      </c>
      <c r="K677" s="221">
        <v>2018</v>
      </c>
      <c r="L677" s="209" t="s">
        <v>6180</v>
      </c>
      <c r="M677" s="333"/>
      <c r="N677" s="333"/>
      <c r="O677" s="333"/>
      <c r="P677" s="333"/>
      <c r="Q677" s="333"/>
      <c r="R677" s="333"/>
      <c r="S677" s="333"/>
      <c r="T677" s="333"/>
      <c r="U677" s="333"/>
      <c r="V677" s="333"/>
      <c r="W677" s="333"/>
      <c r="X677" s="333"/>
      <c r="Y677" s="333"/>
      <c r="Z677" s="333"/>
      <c r="AA677" s="333"/>
      <c r="AB677" s="534"/>
    </row>
    <row r="678" spans="1:28" ht="13.5" hidden="1" customHeight="1">
      <c r="A678" s="532" t="s">
        <v>4053</v>
      </c>
      <c r="B678" s="174">
        <v>711</v>
      </c>
      <c r="C678" s="221" t="s">
        <v>8035</v>
      </c>
      <c r="D678" s="69" t="s">
        <v>9626</v>
      </c>
      <c r="E678" s="221" t="s">
        <v>7528</v>
      </c>
      <c r="F678" s="209"/>
      <c r="G678" s="209" t="s">
        <v>9627</v>
      </c>
      <c r="H678" s="209" t="s">
        <v>9628</v>
      </c>
      <c r="I678" s="221" t="s">
        <v>8229</v>
      </c>
      <c r="J678" s="221">
        <v>2016</v>
      </c>
      <c r="K678" s="221">
        <v>2018</v>
      </c>
      <c r="L678" s="209" t="s">
        <v>6180</v>
      </c>
      <c r="M678" s="333"/>
      <c r="N678" s="333"/>
      <c r="O678" s="333"/>
      <c r="P678" s="333"/>
      <c r="Q678" s="333"/>
      <c r="R678" s="333"/>
      <c r="S678" s="333"/>
      <c r="T678" s="333"/>
      <c r="U678" s="333"/>
      <c r="V678" s="333"/>
      <c r="W678" s="333"/>
      <c r="X678" s="333"/>
      <c r="Y678" s="333"/>
      <c r="Z678" s="333"/>
      <c r="AA678" s="333"/>
      <c r="AB678" s="534"/>
    </row>
    <row r="679" spans="1:28" ht="13.5" hidden="1" customHeight="1">
      <c r="A679" s="532" t="s">
        <v>4053</v>
      </c>
      <c r="B679" s="174">
        <v>712</v>
      </c>
      <c r="C679" s="221" t="s">
        <v>8035</v>
      </c>
      <c r="D679" s="69" t="s">
        <v>9629</v>
      </c>
      <c r="E679" s="221" t="s">
        <v>7528</v>
      </c>
      <c r="F679" s="209"/>
      <c r="G679" s="209" t="s">
        <v>9630</v>
      </c>
      <c r="H679" s="209" t="s">
        <v>9628</v>
      </c>
      <c r="I679" s="221" t="s">
        <v>8229</v>
      </c>
      <c r="J679" s="221">
        <v>2016</v>
      </c>
      <c r="K679" s="221">
        <v>2018</v>
      </c>
      <c r="L679" s="209" t="s">
        <v>6180</v>
      </c>
      <c r="M679" s="333"/>
      <c r="N679" s="333"/>
      <c r="O679" s="333"/>
      <c r="P679" s="333"/>
      <c r="Q679" s="333"/>
      <c r="R679" s="333"/>
      <c r="S679" s="333"/>
      <c r="T679" s="333"/>
      <c r="U679" s="333"/>
      <c r="V679" s="333"/>
      <c r="W679" s="333"/>
      <c r="X679" s="333"/>
      <c r="Y679" s="333"/>
      <c r="Z679" s="333"/>
      <c r="AA679" s="333"/>
      <c r="AB679" s="534"/>
    </row>
    <row r="680" spans="1:28" ht="13.5" hidden="1" customHeight="1">
      <c r="A680" s="532" t="s">
        <v>4053</v>
      </c>
      <c r="B680" s="46">
        <v>713</v>
      </c>
      <c r="C680" s="221" t="s">
        <v>8035</v>
      </c>
      <c r="D680" s="69" t="s">
        <v>9631</v>
      </c>
      <c r="E680" s="221" t="s">
        <v>7528</v>
      </c>
      <c r="F680" s="209"/>
      <c r="G680" s="209" t="s">
        <v>9632</v>
      </c>
      <c r="H680" s="209" t="s">
        <v>9628</v>
      </c>
      <c r="I680" s="221" t="s">
        <v>8030</v>
      </c>
      <c r="J680" s="585">
        <v>42125</v>
      </c>
      <c r="K680" s="221">
        <v>2017</v>
      </c>
      <c r="L680" s="209" t="s">
        <v>6180</v>
      </c>
      <c r="M680" s="333"/>
      <c r="N680" s="333"/>
      <c r="O680" s="333"/>
      <c r="P680" s="333"/>
      <c r="Q680" s="333"/>
      <c r="R680" s="333"/>
      <c r="S680" s="333"/>
      <c r="T680" s="333"/>
      <c r="U680" s="333"/>
      <c r="V680" s="333"/>
      <c r="W680" s="333"/>
      <c r="X680" s="333"/>
      <c r="Y680" s="333"/>
      <c r="Z680" s="333"/>
      <c r="AA680" s="333"/>
      <c r="AB680" s="534"/>
    </row>
    <row r="681" spans="1:28" ht="13.5" hidden="1" customHeight="1">
      <c r="A681" s="532" t="s">
        <v>4053</v>
      </c>
      <c r="B681" s="46">
        <v>714</v>
      </c>
      <c r="C681" s="221" t="s">
        <v>8035</v>
      </c>
      <c r="D681" s="69" t="s">
        <v>9633</v>
      </c>
      <c r="E681" s="221" t="s">
        <v>7528</v>
      </c>
      <c r="F681" s="209"/>
      <c r="G681" s="209" t="s">
        <v>9634</v>
      </c>
      <c r="H681" s="209" t="s">
        <v>9628</v>
      </c>
      <c r="I681" s="221" t="s">
        <v>8229</v>
      </c>
      <c r="J681" s="585">
        <v>42125</v>
      </c>
      <c r="K681" s="221">
        <v>2016</v>
      </c>
      <c r="L681" s="209" t="s">
        <v>6180</v>
      </c>
      <c r="M681" s="333"/>
      <c r="N681" s="333"/>
      <c r="O681" s="333"/>
      <c r="P681" s="333"/>
      <c r="Q681" s="333"/>
      <c r="R681" s="333"/>
      <c r="S681" s="333"/>
      <c r="T681" s="333"/>
      <c r="U681" s="333"/>
      <c r="V681" s="333"/>
      <c r="W681" s="333"/>
      <c r="X681" s="333"/>
      <c r="Y681" s="333"/>
      <c r="Z681" s="333"/>
      <c r="AA681" s="333"/>
      <c r="AB681" s="534"/>
    </row>
    <row r="682" spans="1:28" ht="13.5" hidden="1" customHeight="1">
      <c r="A682" s="532" t="s">
        <v>4053</v>
      </c>
      <c r="B682" s="46">
        <v>715</v>
      </c>
      <c r="C682" s="221" t="s">
        <v>8035</v>
      </c>
      <c r="D682" s="69" t="s">
        <v>9635</v>
      </c>
      <c r="E682" s="221" t="s">
        <v>7528</v>
      </c>
      <c r="F682" s="209"/>
      <c r="G682" s="209" t="s">
        <v>9636</v>
      </c>
      <c r="H682" s="209" t="s">
        <v>9628</v>
      </c>
      <c r="I682" s="221" t="s">
        <v>8229</v>
      </c>
      <c r="J682" s="585">
        <v>42095</v>
      </c>
      <c r="K682" s="221">
        <v>2016</v>
      </c>
      <c r="L682" s="209" t="s">
        <v>6180</v>
      </c>
      <c r="M682" s="333"/>
      <c r="N682" s="333"/>
      <c r="O682" s="333"/>
      <c r="P682" s="333"/>
      <c r="Q682" s="333"/>
      <c r="R682" s="333"/>
      <c r="S682" s="333"/>
      <c r="T682" s="333"/>
      <c r="U682" s="333"/>
      <c r="V682" s="333"/>
      <c r="W682" s="333"/>
      <c r="X682" s="333"/>
      <c r="Y682" s="333"/>
      <c r="Z682" s="333"/>
      <c r="AA682" s="333"/>
      <c r="AB682" s="534"/>
    </row>
    <row r="683" spans="1:28" ht="13.5" hidden="1" customHeight="1">
      <c r="A683" s="532" t="s">
        <v>4053</v>
      </c>
      <c r="B683" s="174">
        <v>716</v>
      </c>
      <c r="C683" s="221" t="s">
        <v>8035</v>
      </c>
      <c r="D683" s="69" t="s">
        <v>9637</v>
      </c>
      <c r="E683" s="221" t="s">
        <v>7528</v>
      </c>
      <c r="F683" s="209"/>
      <c r="G683" s="209" t="s">
        <v>9638</v>
      </c>
      <c r="H683" s="209" t="s">
        <v>9628</v>
      </c>
      <c r="I683" s="221" t="s">
        <v>8030</v>
      </c>
      <c r="J683" s="585">
        <v>42064</v>
      </c>
      <c r="K683" s="221">
        <v>2017</v>
      </c>
      <c r="L683" s="209" t="s">
        <v>6180</v>
      </c>
      <c r="M683" s="333"/>
      <c r="N683" s="333"/>
      <c r="O683" s="333"/>
      <c r="P683" s="333"/>
      <c r="Q683" s="333"/>
      <c r="R683" s="333"/>
      <c r="S683" s="333"/>
      <c r="T683" s="333"/>
      <c r="U683" s="333"/>
      <c r="V683" s="333"/>
      <c r="W683" s="333"/>
      <c r="X683" s="333"/>
      <c r="Y683" s="333"/>
      <c r="Z683" s="333"/>
      <c r="AA683" s="333"/>
      <c r="AB683" s="534"/>
    </row>
    <row r="684" spans="1:28" ht="13.5" hidden="1" customHeight="1">
      <c r="A684" s="532" t="s">
        <v>4053</v>
      </c>
      <c r="B684" s="174">
        <v>717</v>
      </c>
      <c r="C684" s="221" t="s">
        <v>8035</v>
      </c>
      <c r="D684" s="69" t="s">
        <v>9639</v>
      </c>
      <c r="E684" s="221" t="s">
        <v>7528</v>
      </c>
      <c r="F684" s="209"/>
      <c r="G684" s="209" t="s">
        <v>9640</v>
      </c>
      <c r="H684" s="209" t="s">
        <v>9628</v>
      </c>
      <c r="I684" s="221" t="s">
        <v>8030</v>
      </c>
      <c r="J684" s="585">
        <v>42064</v>
      </c>
      <c r="K684" s="221">
        <v>2015</v>
      </c>
      <c r="L684" s="209" t="s">
        <v>4163</v>
      </c>
      <c r="M684" s="333"/>
      <c r="N684" s="333"/>
      <c r="O684" s="333"/>
      <c r="P684" s="333"/>
      <c r="Q684" s="333"/>
      <c r="R684" s="333"/>
      <c r="S684" s="333"/>
      <c r="T684" s="333"/>
      <c r="U684" s="333"/>
      <c r="V684" s="333"/>
      <c r="W684" s="333"/>
      <c r="X684" s="333"/>
      <c r="Y684" s="333"/>
      <c r="Z684" s="333"/>
      <c r="AA684" s="333"/>
      <c r="AB684" s="534"/>
    </row>
    <row r="685" spans="1:28" ht="13.5" hidden="1" customHeight="1">
      <c r="A685" s="532" t="s">
        <v>4053</v>
      </c>
      <c r="B685" s="174">
        <v>718</v>
      </c>
      <c r="C685" s="221" t="s">
        <v>8035</v>
      </c>
      <c r="D685" s="69" t="s">
        <v>9641</v>
      </c>
      <c r="E685" s="221" t="s">
        <v>7528</v>
      </c>
      <c r="F685" s="209"/>
      <c r="G685" s="209" t="s">
        <v>9642</v>
      </c>
      <c r="H685" s="209" t="s">
        <v>9628</v>
      </c>
      <c r="I685" s="221" t="s">
        <v>8229</v>
      </c>
      <c r="J685" s="585">
        <v>42005</v>
      </c>
      <c r="K685" s="221">
        <v>2016</v>
      </c>
      <c r="L685" s="209" t="s">
        <v>6180</v>
      </c>
      <c r="M685" s="333"/>
      <c r="N685" s="333"/>
      <c r="O685" s="333"/>
      <c r="P685" s="333"/>
      <c r="Q685" s="333"/>
      <c r="R685" s="333"/>
      <c r="S685" s="333"/>
      <c r="T685" s="333"/>
      <c r="U685" s="333"/>
      <c r="V685" s="333"/>
      <c r="W685" s="333"/>
      <c r="X685" s="333"/>
      <c r="Y685" s="333"/>
      <c r="Z685" s="333"/>
      <c r="AA685" s="333"/>
      <c r="AB685" s="534"/>
    </row>
    <row r="686" spans="1:28" ht="13.5" hidden="1" customHeight="1">
      <c r="A686" s="532" t="s">
        <v>4053</v>
      </c>
      <c r="B686" s="174">
        <v>719</v>
      </c>
      <c r="C686" s="221" t="s">
        <v>8035</v>
      </c>
      <c r="D686" s="69" t="s">
        <v>9643</v>
      </c>
      <c r="E686" s="221" t="s">
        <v>7528</v>
      </c>
      <c r="F686" s="209"/>
      <c r="G686" s="209" t="s">
        <v>9644</v>
      </c>
      <c r="H686" s="209" t="s">
        <v>9628</v>
      </c>
      <c r="I686" s="221" t="s">
        <v>8229</v>
      </c>
      <c r="J686" s="585">
        <v>42005</v>
      </c>
      <c r="K686" s="221">
        <v>2015</v>
      </c>
      <c r="L686" s="209" t="s">
        <v>4163</v>
      </c>
      <c r="M686" s="333"/>
      <c r="N686" s="333"/>
      <c r="O686" s="333"/>
      <c r="P686" s="333"/>
      <c r="Q686" s="333"/>
      <c r="R686" s="333"/>
      <c r="S686" s="333"/>
      <c r="T686" s="333"/>
      <c r="U686" s="333"/>
      <c r="V686" s="333"/>
      <c r="W686" s="333"/>
      <c r="X686" s="333"/>
      <c r="Y686" s="333"/>
      <c r="Z686" s="333"/>
      <c r="AA686" s="333"/>
      <c r="AB686" s="534"/>
    </row>
    <row r="687" spans="1:28" ht="13.5" hidden="1" customHeight="1">
      <c r="A687" s="532" t="s">
        <v>4053</v>
      </c>
      <c r="B687" s="46">
        <v>720</v>
      </c>
      <c r="C687" s="221" t="s">
        <v>8035</v>
      </c>
      <c r="D687" s="69" t="s">
        <v>9645</v>
      </c>
      <c r="E687" s="221" t="s">
        <v>7528</v>
      </c>
      <c r="F687" s="209"/>
      <c r="G687" s="209" t="s">
        <v>9646</v>
      </c>
      <c r="H687" s="209" t="s">
        <v>9628</v>
      </c>
      <c r="I687" s="221" t="s">
        <v>8229</v>
      </c>
      <c r="J687" s="585">
        <v>42217</v>
      </c>
      <c r="K687" s="221">
        <v>2016</v>
      </c>
      <c r="L687" s="209" t="s">
        <v>9647</v>
      </c>
      <c r="M687" s="333"/>
      <c r="N687" s="333"/>
      <c r="O687" s="333"/>
      <c r="P687" s="333"/>
      <c r="Q687" s="333"/>
      <c r="R687" s="333"/>
      <c r="S687" s="333"/>
      <c r="T687" s="333"/>
      <c r="U687" s="333"/>
      <c r="V687" s="333"/>
      <c r="W687" s="333"/>
      <c r="X687" s="333"/>
      <c r="Y687" s="333"/>
      <c r="Z687" s="333"/>
      <c r="AA687" s="333"/>
      <c r="AB687" s="534"/>
    </row>
    <row r="688" spans="1:28" ht="13.5" hidden="1" customHeight="1">
      <c r="A688" s="532" t="s">
        <v>4053</v>
      </c>
      <c r="B688" s="46">
        <v>721</v>
      </c>
      <c r="C688" s="221" t="s">
        <v>8035</v>
      </c>
      <c r="D688" s="69" t="s">
        <v>9648</v>
      </c>
      <c r="E688" s="221" t="s">
        <v>7528</v>
      </c>
      <c r="F688" s="209"/>
      <c r="G688" s="209" t="s">
        <v>9649</v>
      </c>
      <c r="H688" s="209" t="s">
        <v>9628</v>
      </c>
      <c r="I688" s="221" t="s">
        <v>8229</v>
      </c>
      <c r="J688" s="585">
        <v>41699</v>
      </c>
      <c r="K688" s="221">
        <v>2015</v>
      </c>
      <c r="L688" s="209" t="s">
        <v>4163</v>
      </c>
      <c r="M688" s="333"/>
      <c r="N688" s="333"/>
      <c r="O688" s="333"/>
      <c r="P688" s="333"/>
      <c r="Q688" s="333"/>
      <c r="R688" s="333"/>
      <c r="S688" s="333"/>
      <c r="T688" s="333"/>
      <c r="U688" s="333"/>
      <c r="V688" s="333"/>
      <c r="W688" s="333"/>
      <c r="X688" s="333"/>
      <c r="Y688" s="333"/>
      <c r="Z688" s="333"/>
      <c r="AA688" s="333"/>
      <c r="AB688" s="534"/>
    </row>
    <row r="689" spans="1:28" ht="13.5" hidden="1" customHeight="1">
      <c r="A689" s="532" t="s">
        <v>4053</v>
      </c>
      <c r="B689" s="46">
        <v>722</v>
      </c>
      <c r="C689" s="221" t="s">
        <v>8035</v>
      </c>
      <c r="D689" s="69" t="s">
        <v>9650</v>
      </c>
      <c r="E689" s="221" t="s">
        <v>7528</v>
      </c>
      <c r="F689" s="209"/>
      <c r="G689" s="209" t="s">
        <v>9651</v>
      </c>
      <c r="H689" s="209" t="s">
        <v>9628</v>
      </c>
      <c r="I689" s="221" t="s">
        <v>8229</v>
      </c>
      <c r="J689" s="585">
        <v>41640</v>
      </c>
      <c r="K689" s="221">
        <v>2015</v>
      </c>
      <c r="L689" s="209" t="s">
        <v>6180</v>
      </c>
      <c r="M689" s="333"/>
      <c r="N689" s="333"/>
      <c r="O689" s="333"/>
      <c r="P689" s="333"/>
      <c r="Q689" s="333"/>
      <c r="R689" s="333"/>
      <c r="S689" s="333"/>
      <c r="T689" s="333"/>
      <c r="U689" s="333"/>
      <c r="V689" s="333"/>
      <c r="W689" s="333"/>
      <c r="X689" s="333"/>
      <c r="Y689" s="333"/>
      <c r="Z689" s="333"/>
      <c r="AA689" s="333"/>
      <c r="AB689" s="534"/>
    </row>
    <row r="690" spans="1:28" ht="13.5" hidden="1" customHeight="1">
      <c r="A690" s="532" t="s">
        <v>4053</v>
      </c>
      <c r="B690" s="174">
        <v>723</v>
      </c>
      <c r="C690" s="221" t="s">
        <v>8035</v>
      </c>
      <c r="D690" s="69" t="s">
        <v>9652</v>
      </c>
      <c r="E690" s="221" t="s">
        <v>7528</v>
      </c>
      <c r="F690" s="209"/>
      <c r="G690" s="209" t="s">
        <v>9653</v>
      </c>
      <c r="H690" s="209" t="s">
        <v>9628</v>
      </c>
      <c r="I690" s="221" t="s">
        <v>8229</v>
      </c>
      <c r="J690" s="585">
        <v>41640</v>
      </c>
      <c r="K690" s="221">
        <v>2015</v>
      </c>
      <c r="L690" s="209" t="s">
        <v>4163</v>
      </c>
      <c r="M690" s="333"/>
      <c r="N690" s="333"/>
      <c r="O690" s="333"/>
      <c r="P690" s="333"/>
      <c r="Q690" s="333"/>
      <c r="R690" s="333"/>
      <c r="S690" s="333"/>
      <c r="T690" s="333"/>
      <c r="U690" s="333"/>
      <c r="V690" s="333"/>
      <c r="W690" s="333"/>
      <c r="X690" s="333"/>
      <c r="Y690" s="333"/>
      <c r="Z690" s="333"/>
      <c r="AA690" s="333"/>
      <c r="AB690" s="534"/>
    </row>
    <row r="691" spans="1:28" ht="13.5" hidden="1" customHeight="1">
      <c r="A691" s="532" t="s">
        <v>4053</v>
      </c>
      <c r="B691" s="174">
        <v>724</v>
      </c>
      <c r="C691" s="221" t="s">
        <v>8035</v>
      </c>
      <c r="D691" s="69" t="s">
        <v>9654</v>
      </c>
      <c r="E691" s="221" t="s">
        <v>7528</v>
      </c>
      <c r="F691" s="209"/>
      <c r="G691" s="209" t="s">
        <v>9655</v>
      </c>
      <c r="H691" s="209" t="s">
        <v>9628</v>
      </c>
      <c r="I691" s="221" t="s">
        <v>8030</v>
      </c>
      <c r="J691" s="585">
        <v>41640</v>
      </c>
      <c r="K691" s="221">
        <v>2015</v>
      </c>
      <c r="L691" s="209" t="s">
        <v>4163</v>
      </c>
      <c r="M691" s="333"/>
      <c r="N691" s="333"/>
      <c r="O691" s="333"/>
      <c r="P691" s="333"/>
      <c r="Q691" s="333"/>
      <c r="R691" s="333"/>
      <c r="S691" s="333"/>
      <c r="T691" s="333"/>
      <c r="U691" s="333"/>
      <c r="V691" s="333"/>
      <c r="W691" s="333"/>
      <c r="X691" s="333"/>
      <c r="Y691" s="333"/>
      <c r="Z691" s="333"/>
      <c r="AA691" s="333"/>
      <c r="AB691" s="534"/>
    </row>
    <row r="692" spans="1:28" ht="13.5" hidden="1" customHeight="1">
      <c r="A692" s="532" t="s">
        <v>4053</v>
      </c>
      <c r="B692" s="174">
        <v>725</v>
      </c>
      <c r="C692" s="221" t="s">
        <v>8035</v>
      </c>
      <c r="D692" s="69" t="s">
        <v>9656</v>
      </c>
      <c r="E692" s="221" t="s">
        <v>7528</v>
      </c>
      <c r="F692" s="209"/>
      <c r="G692" s="209" t="s">
        <v>9657</v>
      </c>
      <c r="H692" s="209" t="s">
        <v>9628</v>
      </c>
      <c r="I692" s="221" t="s">
        <v>8030</v>
      </c>
      <c r="J692" s="585">
        <v>41640</v>
      </c>
      <c r="K692" s="221">
        <v>2015</v>
      </c>
      <c r="L692" s="209" t="s">
        <v>4163</v>
      </c>
      <c r="M692" s="333"/>
      <c r="N692" s="333"/>
      <c r="O692" s="333"/>
      <c r="P692" s="333"/>
      <c r="Q692" s="333"/>
      <c r="R692" s="333"/>
      <c r="S692" s="333"/>
      <c r="T692" s="333"/>
      <c r="U692" s="333"/>
      <c r="V692" s="333"/>
      <c r="W692" s="333"/>
      <c r="X692" s="333"/>
      <c r="Y692" s="333"/>
      <c r="Z692" s="333"/>
      <c r="AA692" s="333"/>
      <c r="AB692" s="534"/>
    </row>
    <row r="693" spans="1:28" ht="13.5" hidden="1" customHeight="1">
      <c r="A693" s="532" t="s">
        <v>4053</v>
      </c>
      <c r="B693" s="174">
        <v>726</v>
      </c>
      <c r="C693" s="221" t="s">
        <v>8035</v>
      </c>
      <c r="D693" s="69" t="s">
        <v>9658</v>
      </c>
      <c r="E693" s="221" t="s">
        <v>7528</v>
      </c>
      <c r="F693" s="209"/>
      <c r="G693" s="209" t="s">
        <v>9659</v>
      </c>
      <c r="H693" s="209" t="s">
        <v>9628</v>
      </c>
      <c r="I693" s="221" t="s">
        <v>8229</v>
      </c>
      <c r="J693" s="585">
        <v>41640</v>
      </c>
      <c r="K693" s="221">
        <v>2014</v>
      </c>
      <c r="L693" s="209" t="s">
        <v>4163</v>
      </c>
      <c r="M693" s="333"/>
      <c r="N693" s="333"/>
      <c r="O693" s="333"/>
      <c r="P693" s="333"/>
      <c r="Q693" s="333"/>
      <c r="R693" s="333"/>
      <c r="S693" s="333"/>
      <c r="T693" s="333"/>
      <c r="U693" s="333"/>
      <c r="V693" s="333"/>
      <c r="W693" s="333"/>
      <c r="X693" s="333"/>
      <c r="Y693" s="333"/>
      <c r="Z693" s="333"/>
      <c r="AA693" s="333"/>
      <c r="AB693" s="534"/>
    </row>
    <row r="694" spans="1:28" ht="13.5" hidden="1" customHeight="1">
      <c r="A694" s="532" t="s">
        <v>4053</v>
      </c>
      <c r="B694" s="46">
        <v>727</v>
      </c>
      <c r="C694" s="221" t="s">
        <v>8035</v>
      </c>
      <c r="D694" s="69" t="s">
        <v>9660</v>
      </c>
      <c r="E694" s="221" t="s">
        <v>7528</v>
      </c>
      <c r="F694" s="209"/>
      <c r="G694" s="209" t="s">
        <v>9661</v>
      </c>
      <c r="H694" s="209" t="s">
        <v>9628</v>
      </c>
      <c r="I694" s="221" t="s">
        <v>8030</v>
      </c>
      <c r="J694" s="585">
        <v>41640</v>
      </c>
      <c r="K694" s="221">
        <v>2014</v>
      </c>
      <c r="L694" s="209" t="s">
        <v>4163</v>
      </c>
      <c r="M694" s="333"/>
      <c r="N694" s="333"/>
      <c r="O694" s="333"/>
      <c r="P694" s="333"/>
      <c r="Q694" s="333"/>
      <c r="R694" s="333"/>
      <c r="S694" s="333"/>
      <c r="T694" s="333"/>
      <c r="U694" s="333"/>
      <c r="V694" s="333"/>
      <c r="W694" s="333"/>
      <c r="X694" s="333"/>
      <c r="Y694" s="333"/>
      <c r="Z694" s="333"/>
      <c r="AA694" s="333"/>
      <c r="AB694" s="534"/>
    </row>
    <row r="695" spans="1:28" ht="13.5" hidden="1" customHeight="1">
      <c r="A695" s="532" t="s">
        <v>4053</v>
      </c>
      <c r="B695" s="46">
        <v>728</v>
      </c>
      <c r="C695" s="221" t="s">
        <v>8035</v>
      </c>
      <c r="D695" s="69" t="s">
        <v>9662</v>
      </c>
      <c r="E695" s="221" t="s">
        <v>7528</v>
      </c>
      <c r="F695" s="209"/>
      <c r="G695" s="209" t="s">
        <v>9663</v>
      </c>
      <c r="H695" s="209" t="s">
        <v>9628</v>
      </c>
      <c r="I695" s="221" t="s">
        <v>8229</v>
      </c>
      <c r="J695" s="585">
        <v>41609</v>
      </c>
      <c r="K695" s="221">
        <v>2014</v>
      </c>
      <c r="L695" s="209" t="s">
        <v>4163</v>
      </c>
      <c r="M695" s="333"/>
      <c r="N695" s="333"/>
      <c r="O695" s="333"/>
      <c r="P695" s="333"/>
      <c r="Q695" s="333"/>
      <c r="R695" s="333"/>
      <c r="S695" s="333"/>
      <c r="T695" s="333"/>
      <c r="U695" s="333"/>
      <c r="V695" s="333"/>
      <c r="W695" s="333"/>
      <c r="X695" s="333"/>
      <c r="Y695" s="333"/>
      <c r="Z695" s="333"/>
      <c r="AA695" s="333"/>
      <c r="AB695" s="534"/>
    </row>
    <row r="696" spans="1:28" ht="13.5" hidden="1" customHeight="1">
      <c r="A696" s="532" t="s">
        <v>4053</v>
      </c>
      <c r="B696" s="46">
        <v>729</v>
      </c>
      <c r="C696" s="221" t="s">
        <v>8035</v>
      </c>
      <c r="D696" s="69" t="s">
        <v>9664</v>
      </c>
      <c r="E696" s="221" t="s">
        <v>7528</v>
      </c>
      <c r="F696" s="209"/>
      <c r="G696" s="209" t="s">
        <v>9665</v>
      </c>
      <c r="H696" s="209" t="s">
        <v>9628</v>
      </c>
      <c r="I696" s="221" t="s">
        <v>8141</v>
      </c>
      <c r="J696" s="585">
        <v>41609</v>
      </c>
      <c r="K696" s="221">
        <v>2014</v>
      </c>
      <c r="L696" s="209" t="s">
        <v>4163</v>
      </c>
      <c r="M696" s="333"/>
      <c r="N696" s="333"/>
      <c r="O696" s="333"/>
      <c r="P696" s="333"/>
      <c r="Q696" s="333"/>
      <c r="R696" s="333"/>
      <c r="S696" s="333"/>
      <c r="T696" s="333"/>
      <c r="U696" s="333"/>
      <c r="V696" s="333"/>
      <c r="W696" s="333"/>
      <c r="X696" s="333"/>
      <c r="Y696" s="333"/>
      <c r="Z696" s="333"/>
      <c r="AA696" s="333"/>
      <c r="AB696" s="534"/>
    </row>
    <row r="697" spans="1:28" ht="13.5" hidden="1" customHeight="1">
      <c r="A697" s="532" t="s">
        <v>4053</v>
      </c>
      <c r="B697" s="174">
        <v>730</v>
      </c>
      <c r="C697" s="221" t="s">
        <v>8035</v>
      </c>
      <c r="D697" s="69" t="s">
        <v>9666</v>
      </c>
      <c r="E697" s="221" t="s">
        <v>7528</v>
      </c>
      <c r="F697" s="209"/>
      <c r="G697" s="209"/>
      <c r="H697" s="209" t="s">
        <v>9667</v>
      </c>
      <c r="I697" s="221" t="s">
        <v>8030</v>
      </c>
      <c r="J697" s="585">
        <v>41548</v>
      </c>
      <c r="K697" s="221">
        <v>2014</v>
      </c>
      <c r="L697" s="209" t="s">
        <v>4163</v>
      </c>
      <c r="M697" s="333"/>
      <c r="N697" s="333"/>
      <c r="O697" s="333"/>
      <c r="P697" s="333"/>
      <c r="Q697" s="333"/>
      <c r="R697" s="333"/>
      <c r="S697" s="333"/>
      <c r="T697" s="333"/>
      <c r="U697" s="333"/>
      <c r="V697" s="333"/>
      <c r="W697" s="333"/>
      <c r="X697" s="333"/>
      <c r="Y697" s="333"/>
      <c r="Z697" s="333"/>
      <c r="AA697" s="333"/>
      <c r="AB697" s="534"/>
    </row>
    <row r="698" spans="1:28" ht="13.5" hidden="1" customHeight="1">
      <c r="A698" s="532" t="s">
        <v>4053</v>
      </c>
      <c r="B698" s="174">
        <v>732</v>
      </c>
      <c r="C698" s="221" t="s">
        <v>8035</v>
      </c>
      <c r="D698" s="69" t="s">
        <v>9652</v>
      </c>
      <c r="E698" s="221" t="s">
        <v>7528</v>
      </c>
      <c r="F698" s="209"/>
      <c r="G698" s="209" t="s">
        <v>9653</v>
      </c>
      <c r="H698" s="209" t="s">
        <v>9628</v>
      </c>
      <c r="I698" s="221" t="s">
        <v>8229</v>
      </c>
      <c r="J698" s="585">
        <v>41487</v>
      </c>
      <c r="K698" s="221">
        <v>2014</v>
      </c>
      <c r="L698" s="209" t="s">
        <v>4163</v>
      </c>
      <c r="M698" s="333"/>
      <c r="N698" s="333"/>
      <c r="O698" s="333"/>
      <c r="P698" s="333"/>
      <c r="Q698" s="333"/>
      <c r="R698" s="333"/>
      <c r="S698" s="333"/>
      <c r="T698" s="333"/>
      <c r="U698" s="333"/>
      <c r="V698" s="333"/>
      <c r="W698" s="333"/>
      <c r="X698" s="333"/>
      <c r="Y698" s="333"/>
      <c r="Z698" s="333"/>
      <c r="AA698" s="333"/>
      <c r="AB698" s="534"/>
    </row>
    <row r="699" spans="1:28" ht="13.5" hidden="1" customHeight="1">
      <c r="A699" s="532" t="s">
        <v>4053</v>
      </c>
      <c r="B699" s="174">
        <v>733</v>
      </c>
      <c r="C699" s="221" t="s">
        <v>8035</v>
      </c>
      <c r="D699" s="69" t="s">
        <v>9668</v>
      </c>
      <c r="E699" s="221" t="s">
        <v>7528</v>
      </c>
      <c r="F699" s="209"/>
      <c r="G699" s="209" t="s">
        <v>9669</v>
      </c>
      <c r="H699" s="209" t="s">
        <v>9628</v>
      </c>
      <c r="I699" s="221" t="s">
        <v>8229</v>
      </c>
      <c r="J699" s="585">
        <v>41456</v>
      </c>
      <c r="K699" s="221">
        <v>2014</v>
      </c>
      <c r="L699" s="209" t="s">
        <v>9670</v>
      </c>
      <c r="M699" s="333"/>
      <c r="N699" s="333"/>
      <c r="O699" s="333"/>
      <c r="P699" s="333"/>
      <c r="Q699" s="333"/>
      <c r="R699" s="333"/>
      <c r="S699" s="333"/>
      <c r="T699" s="333"/>
      <c r="U699" s="333"/>
      <c r="V699" s="333"/>
      <c r="W699" s="333"/>
      <c r="X699" s="333"/>
      <c r="Y699" s="333"/>
      <c r="Z699" s="333"/>
      <c r="AA699" s="333"/>
      <c r="AB699" s="534"/>
    </row>
    <row r="700" spans="1:28" ht="13.5" hidden="1" customHeight="1">
      <c r="A700" s="532" t="s">
        <v>4053</v>
      </c>
      <c r="B700" s="46">
        <v>734</v>
      </c>
      <c r="C700" s="221" t="s">
        <v>8035</v>
      </c>
      <c r="D700" s="69" t="s">
        <v>9671</v>
      </c>
      <c r="E700" s="221" t="s">
        <v>7528</v>
      </c>
      <c r="F700" s="209"/>
      <c r="G700" s="209" t="s">
        <v>9672</v>
      </c>
      <c r="H700" s="209" t="s">
        <v>9628</v>
      </c>
      <c r="I700" s="221" t="s">
        <v>8030</v>
      </c>
      <c r="J700" s="585">
        <v>41456</v>
      </c>
      <c r="K700" s="221">
        <v>2015</v>
      </c>
      <c r="L700" s="209" t="s">
        <v>6180</v>
      </c>
      <c r="M700" s="333"/>
      <c r="N700" s="333"/>
      <c r="O700" s="333"/>
      <c r="P700" s="333"/>
      <c r="Q700" s="333"/>
      <c r="R700" s="333"/>
      <c r="S700" s="333"/>
      <c r="T700" s="333"/>
      <c r="U700" s="333"/>
      <c r="V700" s="333"/>
      <c r="W700" s="333"/>
      <c r="X700" s="333"/>
      <c r="Y700" s="333"/>
      <c r="Z700" s="333"/>
      <c r="AA700" s="333"/>
      <c r="AB700" s="534"/>
    </row>
    <row r="701" spans="1:28" ht="13.5" hidden="1" customHeight="1">
      <c r="A701" s="532" t="s">
        <v>4053</v>
      </c>
      <c r="B701" s="46">
        <v>735</v>
      </c>
      <c r="C701" s="221" t="s">
        <v>8035</v>
      </c>
      <c r="D701" s="69" t="s">
        <v>9673</v>
      </c>
      <c r="E701" s="221" t="s">
        <v>7528</v>
      </c>
      <c r="F701" s="209"/>
      <c r="G701" s="209" t="s">
        <v>9674</v>
      </c>
      <c r="H701" s="209" t="s">
        <v>9628</v>
      </c>
      <c r="I701" s="221" t="s">
        <v>8030</v>
      </c>
      <c r="J701" s="585">
        <v>41395</v>
      </c>
      <c r="K701" s="221">
        <v>2014</v>
      </c>
      <c r="L701" s="209" t="s">
        <v>4163</v>
      </c>
      <c r="M701" s="333"/>
      <c r="N701" s="333"/>
      <c r="O701" s="333"/>
      <c r="P701" s="333"/>
      <c r="Q701" s="333"/>
      <c r="R701" s="333"/>
      <c r="S701" s="333"/>
      <c r="T701" s="333"/>
      <c r="U701" s="333"/>
      <c r="V701" s="333"/>
      <c r="W701" s="333"/>
      <c r="X701" s="333"/>
      <c r="Y701" s="333"/>
      <c r="Z701" s="333"/>
      <c r="AA701" s="333"/>
      <c r="AB701" s="534"/>
    </row>
    <row r="702" spans="1:28" ht="13.5" hidden="1" customHeight="1">
      <c r="A702" s="532" t="s">
        <v>4053</v>
      </c>
      <c r="B702" s="46">
        <v>736</v>
      </c>
      <c r="C702" s="221" t="s">
        <v>8035</v>
      </c>
      <c r="D702" s="69" t="s">
        <v>9675</v>
      </c>
      <c r="E702" s="221" t="s">
        <v>7528</v>
      </c>
      <c r="F702" s="209"/>
      <c r="G702" s="209"/>
      <c r="H702" s="209" t="s">
        <v>9667</v>
      </c>
      <c r="I702" s="221" t="s">
        <v>8030</v>
      </c>
      <c r="J702" s="585">
        <v>41334</v>
      </c>
      <c r="K702" s="221">
        <v>2014</v>
      </c>
      <c r="L702" s="209" t="s">
        <v>4163</v>
      </c>
      <c r="M702" s="333"/>
      <c r="N702" s="333"/>
      <c r="O702" s="333"/>
      <c r="P702" s="333"/>
      <c r="Q702" s="333"/>
      <c r="R702" s="333"/>
      <c r="S702" s="333"/>
      <c r="T702" s="333"/>
      <c r="U702" s="333"/>
      <c r="V702" s="333"/>
      <c r="W702" s="333"/>
      <c r="X702" s="333"/>
      <c r="Y702" s="333"/>
      <c r="Z702" s="333"/>
      <c r="AA702" s="333"/>
      <c r="AB702" s="534"/>
    </row>
    <row r="703" spans="1:28" ht="13.5" hidden="1" customHeight="1">
      <c r="A703" s="532" t="s">
        <v>4053</v>
      </c>
      <c r="B703" s="174">
        <v>737</v>
      </c>
      <c r="C703" s="221" t="s">
        <v>8035</v>
      </c>
      <c r="D703" s="69" t="s">
        <v>9676</v>
      </c>
      <c r="E703" s="221" t="s">
        <v>7528</v>
      </c>
      <c r="F703" s="209"/>
      <c r="G703" s="209" t="s">
        <v>9677</v>
      </c>
      <c r="H703" s="209" t="s">
        <v>9628</v>
      </c>
      <c r="I703" s="221" t="s">
        <v>8229</v>
      </c>
      <c r="J703" s="585">
        <v>41306</v>
      </c>
      <c r="K703" s="221">
        <v>2015</v>
      </c>
      <c r="L703" s="209" t="s">
        <v>6180</v>
      </c>
      <c r="M703" s="333"/>
      <c r="N703" s="333"/>
      <c r="O703" s="333"/>
      <c r="P703" s="333"/>
      <c r="Q703" s="333"/>
      <c r="R703" s="333"/>
      <c r="S703" s="333"/>
      <c r="T703" s="333"/>
      <c r="U703" s="333"/>
      <c r="V703" s="333"/>
      <c r="W703" s="333"/>
      <c r="X703" s="333"/>
      <c r="Y703" s="333"/>
      <c r="Z703" s="333"/>
      <c r="AA703" s="333"/>
      <c r="AB703" s="534"/>
    </row>
    <row r="704" spans="1:28" ht="13.5" hidden="1" customHeight="1">
      <c r="A704" s="532" t="s">
        <v>4053</v>
      </c>
      <c r="B704" s="174">
        <v>738</v>
      </c>
      <c r="C704" s="221" t="s">
        <v>8035</v>
      </c>
      <c r="D704" s="69" t="s">
        <v>9678</v>
      </c>
      <c r="E704" s="221" t="s">
        <v>7528</v>
      </c>
      <c r="F704" s="209"/>
      <c r="G704" s="209" t="s">
        <v>9679</v>
      </c>
      <c r="H704" s="209" t="s">
        <v>8822</v>
      </c>
      <c r="I704" s="221" t="s">
        <v>8030</v>
      </c>
      <c r="J704" s="585">
        <v>41275</v>
      </c>
      <c r="K704" s="221">
        <v>2019</v>
      </c>
      <c r="L704" s="209" t="s">
        <v>6180</v>
      </c>
      <c r="M704" s="333"/>
      <c r="N704" s="333"/>
      <c r="O704" s="333"/>
      <c r="P704" s="333"/>
      <c r="Q704" s="333"/>
      <c r="R704" s="333"/>
      <c r="S704" s="333"/>
      <c r="T704" s="333"/>
      <c r="U704" s="333"/>
      <c r="V704" s="333"/>
      <c r="W704" s="333"/>
      <c r="X704" s="333"/>
      <c r="Y704" s="333"/>
      <c r="Z704" s="333"/>
      <c r="AA704" s="333"/>
      <c r="AB704" s="534"/>
    </row>
    <row r="705" spans="1:28" ht="13.5" hidden="1" customHeight="1">
      <c r="A705" s="532" t="s">
        <v>4053</v>
      </c>
      <c r="B705" s="174">
        <v>739</v>
      </c>
      <c r="C705" s="221" t="s">
        <v>8035</v>
      </c>
      <c r="D705" s="69" t="s">
        <v>9680</v>
      </c>
      <c r="E705" s="221" t="s">
        <v>7528</v>
      </c>
      <c r="F705" s="209"/>
      <c r="G705" s="209" t="s">
        <v>9681</v>
      </c>
      <c r="H705" s="209" t="s">
        <v>9682</v>
      </c>
      <c r="I705" s="221" t="s">
        <v>8229</v>
      </c>
      <c r="J705" s="209" t="s">
        <v>9683</v>
      </c>
      <c r="K705" s="221">
        <v>2013</v>
      </c>
      <c r="L705" s="209" t="s">
        <v>6180</v>
      </c>
      <c r="M705" s="333"/>
      <c r="N705" s="333"/>
      <c r="O705" s="333"/>
      <c r="P705" s="333"/>
      <c r="Q705" s="333"/>
      <c r="R705" s="333"/>
      <c r="S705" s="333"/>
      <c r="T705" s="333"/>
      <c r="U705" s="333"/>
      <c r="V705" s="333"/>
      <c r="W705" s="333"/>
      <c r="X705" s="333"/>
      <c r="Y705" s="333"/>
      <c r="Z705" s="333"/>
      <c r="AA705" s="333"/>
      <c r="AB705" s="534"/>
    </row>
    <row r="706" spans="1:28" ht="13.5" hidden="1" customHeight="1">
      <c r="A706" s="532" t="s">
        <v>4053</v>
      </c>
      <c r="B706" s="174">
        <v>740</v>
      </c>
      <c r="C706" s="221" t="s">
        <v>8035</v>
      </c>
      <c r="D706" s="69" t="s">
        <v>9684</v>
      </c>
      <c r="E706" s="221" t="s">
        <v>7528</v>
      </c>
      <c r="F706" s="209"/>
      <c r="G706" s="209" t="s">
        <v>9685</v>
      </c>
      <c r="H706" s="209" t="s">
        <v>9628</v>
      </c>
      <c r="I706" s="221" t="s">
        <v>8229</v>
      </c>
      <c r="J706" s="585">
        <v>40969</v>
      </c>
      <c r="K706" s="221">
        <v>2014</v>
      </c>
      <c r="L706" s="209" t="s">
        <v>6180</v>
      </c>
      <c r="M706" s="333"/>
      <c r="N706" s="333"/>
      <c r="O706" s="333"/>
      <c r="P706" s="333"/>
      <c r="Q706" s="333"/>
      <c r="R706" s="333"/>
      <c r="S706" s="333"/>
      <c r="T706" s="333"/>
      <c r="U706" s="333"/>
      <c r="V706" s="333"/>
      <c r="W706" s="333"/>
      <c r="X706" s="333"/>
      <c r="Y706" s="333"/>
      <c r="Z706" s="333"/>
      <c r="AA706" s="333"/>
      <c r="AB706" s="534"/>
    </row>
    <row r="707" spans="1:28" ht="13.5" hidden="1" customHeight="1">
      <c r="A707" s="532" t="s">
        <v>4053</v>
      </c>
      <c r="B707" s="46">
        <v>741</v>
      </c>
      <c r="C707" s="221" t="s">
        <v>8035</v>
      </c>
      <c r="D707" s="69" t="s">
        <v>9686</v>
      </c>
      <c r="E707" s="221" t="s">
        <v>7528</v>
      </c>
      <c r="F707" s="209"/>
      <c r="G707" s="209" t="s">
        <v>9687</v>
      </c>
      <c r="H707" s="209" t="s">
        <v>9623</v>
      </c>
      <c r="I707" s="221" t="s">
        <v>8229</v>
      </c>
      <c r="J707" s="585">
        <v>40909</v>
      </c>
      <c r="K707" s="221">
        <v>2014</v>
      </c>
      <c r="L707" s="209" t="s">
        <v>6180</v>
      </c>
      <c r="M707" s="333"/>
      <c r="N707" s="333"/>
      <c r="O707" s="333"/>
      <c r="P707" s="333"/>
      <c r="Q707" s="333"/>
      <c r="R707" s="333"/>
      <c r="S707" s="333"/>
      <c r="T707" s="333"/>
      <c r="U707" s="333"/>
      <c r="V707" s="333"/>
      <c r="W707" s="333"/>
      <c r="X707" s="333"/>
      <c r="Y707" s="333"/>
      <c r="Z707" s="333"/>
      <c r="AA707" s="333"/>
      <c r="AB707" s="534"/>
    </row>
    <row r="708" spans="1:28" ht="13.5" hidden="1" customHeight="1">
      <c r="A708" s="532" t="s">
        <v>4053</v>
      </c>
      <c r="B708" s="46">
        <v>742</v>
      </c>
      <c r="C708" s="221" t="s">
        <v>8035</v>
      </c>
      <c r="D708" s="69" t="s">
        <v>9688</v>
      </c>
      <c r="E708" s="221" t="s">
        <v>7528</v>
      </c>
      <c r="F708" s="209"/>
      <c r="G708" s="209" t="s">
        <v>9689</v>
      </c>
      <c r="H708" s="209" t="s">
        <v>9628</v>
      </c>
      <c r="I708" s="221" t="s">
        <v>8030</v>
      </c>
      <c r="J708" s="585">
        <v>40909</v>
      </c>
      <c r="K708" s="221">
        <v>2013</v>
      </c>
      <c r="L708" s="209" t="s">
        <v>6180</v>
      </c>
      <c r="M708" s="333"/>
      <c r="N708" s="333"/>
      <c r="O708" s="333"/>
      <c r="P708" s="333"/>
      <c r="Q708" s="333"/>
      <c r="R708" s="333"/>
      <c r="S708" s="333"/>
      <c r="T708" s="333"/>
      <c r="U708" s="333"/>
      <c r="V708" s="333"/>
      <c r="W708" s="333"/>
      <c r="X708" s="333"/>
      <c r="Y708" s="333"/>
      <c r="Z708" s="333"/>
      <c r="AA708" s="333"/>
      <c r="AB708" s="534"/>
    </row>
    <row r="709" spans="1:28" ht="13.5" hidden="1" customHeight="1">
      <c r="A709" s="532" t="s">
        <v>4492</v>
      </c>
      <c r="B709" s="14">
        <v>743</v>
      </c>
      <c r="C709" s="226" t="s">
        <v>8035</v>
      </c>
      <c r="D709" s="77" t="s">
        <v>9690</v>
      </c>
      <c r="E709" s="226" t="s">
        <v>7528</v>
      </c>
      <c r="F709" s="224"/>
      <c r="G709" s="226" t="s">
        <v>9691</v>
      </c>
      <c r="H709" s="224" t="s">
        <v>9692</v>
      </c>
      <c r="I709" s="226" t="s">
        <v>8030</v>
      </c>
      <c r="J709" s="226">
        <v>2020</v>
      </c>
      <c r="K709" s="226">
        <v>2021</v>
      </c>
      <c r="L709" s="226" t="s">
        <v>9693</v>
      </c>
      <c r="M709" s="589" t="s">
        <v>9694</v>
      </c>
      <c r="N709" s="202"/>
      <c r="O709" s="202"/>
      <c r="P709" s="202"/>
      <c r="Q709" s="202"/>
      <c r="R709" s="202"/>
      <c r="S709" s="202"/>
      <c r="T709" s="202"/>
      <c r="U709" s="202"/>
      <c r="V709" s="202"/>
      <c r="W709" s="202"/>
      <c r="X709" s="202"/>
      <c r="Y709" s="202"/>
      <c r="Z709" s="202"/>
      <c r="AA709" s="202"/>
      <c r="AB709" s="203"/>
    </row>
    <row r="710" spans="1:28" ht="13.5" customHeight="1">
      <c r="A710" s="532" t="s">
        <v>4492</v>
      </c>
      <c r="B710" s="174">
        <v>744</v>
      </c>
      <c r="C710" s="221" t="s">
        <v>8031</v>
      </c>
      <c r="D710" s="69" t="s">
        <v>9695</v>
      </c>
      <c r="E710" s="235" t="s">
        <v>35</v>
      </c>
      <c r="F710" s="204"/>
      <c r="G710" s="204"/>
      <c r="H710" s="590" t="s">
        <v>9696</v>
      </c>
      <c r="I710" s="235" t="s">
        <v>8030</v>
      </c>
      <c r="J710" s="591">
        <v>2013</v>
      </c>
      <c r="K710" s="235">
        <v>2014</v>
      </c>
      <c r="L710" s="204"/>
      <c r="M710" s="218"/>
      <c r="N710" s="218"/>
      <c r="O710" s="218"/>
      <c r="P710" s="218"/>
      <c r="Q710" s="218"/>
      <c r="R710" s="218"/>
      <c r="S710" s="218"/>
      <c r="T710" s="218"/>
      <c r="U710" s="218"/>
      <c r="V710" s="218"/>
      <c r="W710" s="218"/>
      <c r="X710" s="218"/>
      <c r="Y710" s="218"/>
      <c r="Z710" s="218"/>
      <c r="AA710" s="218"/>
      <c r="AB710" s="219"/>
    </row>
    <row r="711" spans="1:28" ht="13.5" hidden="1" customHeight="1">
      <c r="A711" s="532" t="s">
        <v>4492</v>
      </c>
      <c r="B711" s="174">
        <v>745</v>
      </c>
      <c r="C711" s="236" t="s">
        <v>8035</v>
      </c>
      <c r="D711" s="69" t="s">
        <v>9697</v>
      </c>
      <c r="E711" s="236" t="s">
        <v>7528</v>
      </c>
      <c r="F711" s="206"/>
      <c r="G711" s="206"/>
      <c r="H711" s="342" t="s">
        <v>8167</v>
      </c>
      <c r="I711" s="235" t="s">
        <v>8030</v>
      </c>
      <c r="J711" s="587">
        <v>2013</v>
      </c>
      <c r="K711" s="206"/>
      <c r="L711" s="206"/>
      <c r="M711" s="333"/>
      <c r="N711" s="333"/>
      <c r="O711" s="333"/>
      <c r="P711" s="333"/>
      <c r="Q711" s="333"/>
      <c r="R711" s="333"/>
      <c r="S711" s="333"/>
      <c r="T711" s="333"/>
      <c r="U711" s="333"/>
      <c r="V711" s="333"/>
      <c r="W711" s="333"/>
      <c r="X711" s="333"/>
      <c r="Y711" s="333"/>
      <c r="Z711" s="333"/>
      <c r="AA711" s="333"/>
      <c r="AB711" s="534"/>
    </row>
    <row r="712" spans="1:28" ht="13.5" hidden="1" customHeight="1">
      <c r="A712" s="532" t="s">
        <v>4492</v>
      </c>
      <c r="B712" s="174">
        <v>746</v>
      </c>
      <c r="C712" s="236" t="s">
        <v>8035</v>
      </c>
      <c r="D712" s="69" t="s">
        <v>9698</v>
      </c>
      <c r="E712" s="236" t="s">
        <v>7528</v>
      </c>
      <c r="F712" s="206"/>
      <c r="G712" s="206"/>
      <c r="H712" s="342" t="s">
        <v>8167</v>
      </c>
      <c r="I712" s="235" t="s">
        <v>8030</v>
      </c>
      <c r="J712" s="587">
        <v>2013</v>
      </c>
      <c r="K712" s="206"/>
      <c r="L712" s="206"/>
      <c r="M712" s="333"/>
      <c r="N712" s="333"/>
      <c r="O712" s="333"/>
      <c r="P712" s="333"/>
      <c r="Q712" s="333"/>
      <c r="R712" s="333"/>
      <c r="S712" s="333"/>
      <c r="T712" s="333"/>
      <c r="U712" s="333"/>
      <c r="V712" s="333"/>
      <c r="W712" s="333"/>
      <c r="X712" s="333"/>
      <c r="Y712" s="333"/>
      <c r="Z712" s="333"/>
      <c r="AA712" s="333"/>
      <c r="AB712" s="534"/>
    </row>
    <row r="713" spans="1:28" ht="13.5" hidden="1" customHeight="1">
      <c r="A713" s="532" t="s">
        <v>4492</v>
      </c>
      <c r="B713" s="174">
        <v>747</v>
      </c>
      <c r="C713" s="236" t="s">
        <v>8035</v>
      </c>
      <c r="D713" s="69" t="s">
        <v>9699</v>
      </c>
      <c r="E713" s="236" t="s">
        <v>7528</v>
      </c>
      <c r="F713" s="206"/>
      <c r="G713" s="206"/>
      <c r="H713" s="342" t="s">
        <v>8167</v>
      </c>
      <c r="I713" s="235" t="s">
        <v>8030</v>
      </c>
      <c r="J713" s="587">
        <v>2013</v>
      </c>
      <c r="K713" s="206"/>
      <c r="L713" s="206"/>
      <c r="M713" s="333"/>
      <c r="N713" s="333"/>
      <c r="O713" s="333"/>
      <c r="P713" s="333"/>
      <c r="Q713" s="333"/>
      <c r="R713" s="333"/>
      <c r="S713" s="333"/>
      <c r="T713" s="333"/>
      <c r="U713" s="333"/>
      <c r="V713" s="333"/>
      <c r="W713" s="333"/>
      <c r="X713" s="333"/>
      <c r="Y713" s="333"/>
      <c r="Z713" s="333"/>
      <c r="AA713" s="333"/>
      <c r="AB713" s="534"/>
    </row>
    <row r="714" spans="1:28" ht="13.5" hidden="1" customHeight="1">
      <c r="A714" s="532" t="s">
        <v>4492</v>
      </c>
      <c r="B714" s="46">
        <v>748</v>
      </c>
      <c r="C714" s="236" t="s">
        <v>8035</v>
      </c>
      <c r="D714" s="69" t="s">
        <v>9700</v>
      </c>
      <c r="E714" s="236" t="s">
        <v>7528</v>
      </c>
      <c r="F714" s="206"/>
      <c r="G714" s="206"/>
      <c r="H714" s="342" t="s">
        <v>8167</v>
      </c>
      <c r="I714" s="235" t="s">
        <v>8030</v>
      </c>
      <c r="J714" s="587">
        <v>2013</v>
      </c>
      <c r="K714" s="206"/>
      <c r="L714" s="206"/>
      <c r="M714" s="333"/>
      <c r="N714" s="333"/>
      <c r="O714" s="333"/>
      <c r="P714" s="333"/>
      <c r="Q714" s="333"/>
      <c r="R714" s="333"/>
      <c r="S714" s="333"/>
      <c r="T714" s="333"/>
      <c r="U714" s="333"/>
      <c r="V714" s="333"/>
      <c r="W714" s="333"/>
      <c r="X714" s="333"/>
      <c r="Y714" s="333"/>
      <c r="Z714" s="333"/>
      <c r="AA714" s="333"/>
      <c r="AB714" s="534"/>
    </row>
    <row r="715" spans="1:28" ht="13.5" hidden="1" customHeight="1">
      <c r="A715" s="532" t="s">
        <v>4492</v>
      </c>
      <c r="B715" s="46">
        <v>749</v>
      </c>
      <c r="C715" s="236" t="s">
        <v>8035</v>
      </c>
      <c r="D715" s="69" t="s">
        <v>9701</v>
      </c>
      <c r="E715" s="236" t="s">
        <v>7528</v>
      </c>
      <c r="F715" s="206"/>
      <c r="G715" s="206"/>
      <c r="H715" s="342" t="s">
        <v>8167</v>
      </c>
      <c r="I715" s="235" t="s">
        <v>8030</v>
      </c>
      <c r="J715" s="587">
        <v>2013</v>
      </c>
      <c r="K715" s="206"/>
      <c r="L715" s="206"/>
      <c r="M715" s="333"/>
      <c r="N715" s="333"/>
      <c r="O715" s="333"/>
      <c r="P715" s="333"/>
      <c r="Q715" s="333"/>
      <c r="R715" s="333"/>
      <c r="S715" s="333"/>
      <c r="T715" s="333"/>
      <c r="U715" s="333"/>
      <c r="V715" s="333"/>
      <c r="W715" s="333"/>
      <c r="X715" s="333"/>
      <c r="Y715" s="333"/>
      <c r="Z715" s="333"/>
      <c r="AA715" s="333"/>
      <c r="AB715" s="534"/>
    </row>
    <row r="716" spans="1:28" ht="13.5" hidden="1" customHeight="1">
      <c r="A716" s="532" t="s">
        <v>4492</v>
      </c>
      <c r="B716" s="46">
        <v>750</v>
      </c>
      <c r="C716" s="236" t="s">
        <v>8035</v>
      </c>
      <c r="D716" s="69" t="s">
        <v>9702</v>
      </c>
      <c r="E716" s="236" t="s">
        <v>7528</v>
      </c>
      <c r="F716" s="206"/>
      <c r="G716" s="206"/>
      <c r="H716" s="342" t="s">
        <v>8167</v>
      </c>
      <c r="I716" s="235" t="s">
        <v>8030</v>
      </c>
      <c r="J716" s="587">
        <v>2013</v>
      </c>
      <c r="K716" s="206"/>
      <c r="L716" s="206"/>
      <c r="M716" s="333"/>
      <c r="N716" s="333"/>
      <c r="O716" s="333"/>
      <c r="P716" s="333"/>
      <c r="Q716" s="333"/>
      <c r="R716" s="333"/>
      <c r="S716" s="333"/>
      <c r="T716" s="333"/>
      <c r="U716" s="333"/>
      <c r="V716" s="333"/>
      <c r="W716" s="333"/>
      <c r="X716" s="333"/>
      <c r="Y716" s="333"/>
      <c r="Z716" s="333"/>
      <c r="AA716" s="333"/>
      <c r="AB716" s="534"/>
    </row>
    <row r="717" spans="1:28" ht="13.5" hidden="1" customHeight="1">
      <c r="A717" s="532" t="s">
        <v>4492</v>
      </c>
      <c r="B717" s="174">
        <v>751</v>
      </c>
      <c r="C717" s="236" t="s">
        <v>8035</v>
      </c>
      <c r="D717" s="69" t="s">
        <v>9703</v>
      </c>
      <c r="E717" s="236" t="s">
        <v>7528</v>
      </c>
      <c r="F717" s="206"/>
      <c r="G717" s="206"/>
      <c r="H717" s="342" t="s">
        <v>8167</v>
      </c>
      <c r="I717" s="235" t="s">
        <v>8030</v>
      </c>
      <c r="J717" s="587">
        <v>2014</v>
      </c>
      <c r="K717" s="206"/>
      <c r="L717" s="206"/>
      <c r="M717" s="333"/>
      <c r="N717" s="333"/>
      <c r="O717" s="333"/>
      <c r="P717" s="333"/>
      <c r="Q717" s="333"/>
      <c r="R717" s="333"/>
      <c r="S717" s="333"/>
      <c r="T717" s="333"/>
      <c r="U717" s="333"/>
      <c r="V717" s="333"/>
      <c r="W717" s="333"/>
      <c r="X717" s="333"/>
      <c r="Y717" s="333"/>
      <c r="Z717" s="333"/>
      <c r="AA717" s="333"/>
      <c r="AB717" s="534"/>
    </row>
    <row r="718" spans="1:28" ht="13.5" hidden="1" customHeight="1">
      <c r="A718" s="532" t="s">
        <v>4492</v>
      </c>
      <c r="B718" s="174">
        <v>752</v>
      </c>
      <c r="C718" s="236" t="s">
        <v>8035</v>
      </c>
      <c r="D718" s="69" t="s">
        <v>9704</v>
      </c>
      <c r="E718" s="236" t="s">
        <v>35</v>
      </c>
      <c r="F718" s="206"/>
      <c r="G718" s="206"/>
      <c r="H718" s="342" t="s">
        <v>8167</v>
      </c>
      <c r="I718" s="235" t="s">
        <v>8030</v>
      </c>
      <c r="J718" s="587">
        <v>2014</v>
      </c>
      <c r="K718" s="206"/>
      <c r="L718" s="206"/>
      <c r="M718" s="333"/>
      <c r="N718" s="333"/>
      <c r="O718" s="333"/>
      <c r="P718" s="333"/>
      <c r="Q718" s="333"/>
      <c r="R718" s="333"/>
      <c r="S718" s="333"/>
      <c r="T718" s="333"/>
      <c r="U718" s="333"/>
      <c r="V718" s="333"/>
      <c r="W718" s="333"/>
      <c r="X718" s="333"/>
      <c r="Y718" s="333"/>
      <c r="Z718" s="333"/>
      <c r="AA718" s="333"/>
      <c r="AB718" s="534"/>
    </row>
    <row r="719" spans="1:28" ht="13.5" hidden="1" customHeight="1">
      <c r="A719" s="532" t="s">
        <v>4492</v>
      </c>
      <c r="B719" s="174">
        <v>753</v>
      </c>
      <c r="C719" s="236" t="s">
        <v>8026</v>
      </c>
      <c r="D719" s="69" t="s">
        <v>9705</v>
      </c>
      <c r="E719" s="236" t="s">
        <v>9706</v>
      </c>
      <c r="F719" s="206"/>
      <c r="G719" s="206"/>
      <c r="H719" s="342" t="s">
        <v>9707</v>
      </c>
      <c r="I719" s="235" t="s">
        <v>8030</v>
      </c>
      <c r="J719" s="587">
        <v>2014</v>
      </c>
      <c r="K719" s="206"/>
      <c r="L719" s="206"/>
      <c r="M719" s="333"/>
      <c r="N719" s="333"/>
      <c r="O719" s="333"/>
      <c r="P719" s="333"/>
      <c r="Q719" s="333"/>
      <c r="R719" s="333"/>
      <c r="S719" s="333"/>
      <c r="T719" s="333"/>
      <c r="U719" s="333"/>
      <c r="V719" s="333"/>
      <c r="W719" s="333"/>
      <c r="X719" s="333"/>
      <c r="Y719" s="333"/>
      <c r="Z719" s="333"/>
      <c r="AA719" s="333"/>
      <c r="AB719" s="534"/>
    </row>
    <row r="720" spans="1:28" ht="13.5" hidden="1" customHeight="1">
      <c r="A720" s="532" t="s">
        <v>4492</v>
      </c>
      <c r="B720" s="174">
        <v>754</v>
      </c>
      <c r="C720" s="236" t="s">
        <v>8026</v>
      </c>
      <c r="D720" s="69" t="s">
        <v>9708</v>
      </c>
      <c r="E720" s="236" t="s">
        <v>9706</v>
      </c>
      <c r="F720" s="206"/>
      <c r="G720" s="206"/>
      <c r="H720" s="342" t="s">
        <v>9707</v>
      </c>
      <c r="I720" s="235" t="s">
        <v>8030</v>
      </c>
      <c r="J720" s="587">
        <v>2014</v>
      </c>
      <c r="K720" s="206"/>
      <c r="L720" s="206"/>
      <c r="M720" s="333"/>
      <c r="N720" s="333"/>
      <c r="O720" s="333"/>
      <c r="P720" s="333"/>
      <c r="Q720" s="333"/>
      <c r="R720" s="333"/>
      <c r="S720" s="333"/>
      <c r="T720" s="333"/>
      <c r="U720" s="333"/>
      <c r="V720" s="333"/>
      <c r="W720" s="333"/>
      <c r="X720" s="333"/>
      <c r="Y720" s="333"/>
      <c r="Z720" s="333"/>
      <c r="AA720" s="333"/>
      <c r="AB720" s="534"/>
    </row>
    <row r="721" spans="1:28" ht="13.5" hidden="1" customHeight="1">
      <c r="A721" s="532" t="s">
        <v>4492</v>
      </c>
      <c r="B721" s="46">
        <v>755</v>
      </c>
      <c r="C721" s="236" t="s">
        <v>8026</v>
      </c>
      <c r="D721" s="69" t="s">
        <v>9709</v>
      </c>
      <c r="E721" s="236" t="s">
        <v>9706</v>
      </c>
      <c r="F721" s="206"/>
      <c r="G721" s="206"/>
      <c r="H721" s="342" t="s">
        <v>9707</v>
      </c>
      <c r="I721" s="235" t="s">
        <v>8030</v>
      </c>
      <c r="J721" s="587">
        <v>2014</v>
      </c>
      <c r="K721" s="206"/>
      <c r="L721" s="206"/>
      <c r="M721" s="333"/>
      <c r="N721" s="333"/>
      <c r="O721" s="333"/>
      <c r="P721" s="333"/>
      <c r="Q721" s="333"/>
      <c r="R721" s="333"/>
      <c r="S721" s="333"/>
      <c r="T721" s="333"/>
      <c r="U721" s="333"/>
      <c r="V721" s="333"/>
      <c r="W721" s="333"/>
      <c r="X721" s="333"/>
      <c r="Y721" s="333"/>
      <c r="Z721" s="333"/>
      <c r="AA721" s="333"/>
      <c r="AB721" s="534"/>
    </row>
    <row r="722" spans="1:28" ht="13.5" hidden="1" customHeight="1">
      <c r="A722" s="532" t="s">
        <v>4492</v>
      </c>
      <c r="B722" s="46">
        <v>756</v>
      </c>
      <c r="C722" s="236" t="s">
        <v>8026</v>
      </c>
      <c r="D722" s="69" t="s">
        <v>9710</v>
      </c>
      <c r="E722" s="236" t="s">
        <v>9706</v>
      </c>
      <c r="F722" s="206"/>
      <c r="G722" s="206"/>
      <c r="H722" s="342" t="s">
        <v>9707</v>
      </c>
      <c r="I722" s="235" t="s">
        <v>8030</v>
      </c>
      <c r="J722" s="587">
        <v>2014</v>
      </c>
      <c r="K722" s="206"/>
      <c r="L722" s="206"/>
      <c r="M722" s="333"/>
      <c r="N722" s="333"/>
      <c r="O722" s="333"/>
      <c r="P722" s="333"/>
      <c r="Q722" s="333"/>
      <c r="R722" s="333"/>
      <c r="S722" s="333"/>
      <c r="T722" s="333"/>
      <c r="U722" s="333"/>
      <c r="V722" s="333"/>
      <c r="W722" s="333"/>
      <c r="X722" s="333"/>
      <c r="Y722" s="333"/>
      <c r="Z722" s="333"/>
      <c r="AA722" s="333"/>
      <c r="AB722" s="534"/>
    </row>
    <row r="723" spans="1:28" ht="13.5" hidden="1" customHeight="1">
      <c r="A723" s="532" t="s">
        <v>4492</v>
      </c>
      <c r="B723" s="46">
        <v>757</v>
      </c>
      <c r="C723" s="236" t="s">
        <v>8026</v>
      </c>
      <c r="D723" s="69" t="s">
        <v>9711</v>
      </c>
      <c r="E723" s="236" t="s">
        <v>7528</v>
      </c>
      <c r="F723" s="206"/>
      <c r="G723" s="206"/>
      <c r="H723" s="342" t="s">
        <v>9707</v>
      </c>
      <c r="I723" s="235" t="s">
        <v>8030</v>
      </c>
      <c r="J723" s="587">
        <v>2014</v>
      </c>
      <c r="K723" s="206"/>
      <c r="L723" s="206"/>
      <c r="M723" s="333"/>
      <c r="N723" s="333"/>
      <c r="O723" s="333"/>
      <c r="P723" s="333"/>
      <c r="Q723" s="333"/>
      <c r="R723" s="333"/>
      <c r="S723" s="333"/>
      <c r="T723" s="333"/>
      <c r="U723" s="333"/>
      <c r="V723" s="333"/>
      <c r="W723" s="333"/>
      <c r="X723" s="333"/>
      <c r="Y723" s="333"/>
      <c r="Z723" s="333"/>
      <c r="AA723" s="333"/>
      <c r="AB723" s="534"/>
    </row>
    <row r="724" spans="1:28" ht="13.5" hidden="1" customHeight="1">
      <c r="A724" s="532" t="s">
        <v>4492</v>
      </c>
      <c r="B724" s="174">
        <v>758</v>
      </c>
      <c r="C724" s="236" t="s">
        <v>8026</v>
      </c>
      <c r="D724" s="69" t="s">
        <v>9712</v>
      </c>
      <c r="E724" s="236" t="s">
        <v>9706</v>
      </c>
      <c r="F724" s="206"/>
      <c r="G724" s="206"/>
      <c r="H724" s="342" t="s">
        <v>9707</v>
      </c>
      <c r="I724" s="235" t="s">
        <v>8030</v>
      </c>
      <c r="J724" s="587">
        <v>2014</v>
      </c>
      <c r="K724" s="206"/>
      <c r="L724" s="206"/>
      <c r="M724" s="333"/>
      <c r="N724" s="333"/>
      <c r="O724" s="333"/>
      <c r="P724" s="333"/>
      <c r="Q724" s="333"/>
      <c r="R724" s="333"/>
      <c r="S724" s="333"/>
      <c r="T724" s="333"/>
      <c r="U724" s="333"/>
      <c r="V724" s="333"/>
      <c r="W724" s="333"/>
      <c r="X724" s="333"/>
      <c r="Y724" s="333"/>
      <c r="Z724" s="333"/>
      <c r="AA724" s="333"/>
      <c r="AB724" s="534"/>
    </row>
    <row r="725" spans="1:28" ht="13.5" hidden="1" customHeight="1">
      <c r="A725" s="532" t="s">
        <v>4492</v>
      </c>
      <c r="B725" s="174">
        <v>759</v>
      </c>
      <c r="C725" s="236" t="s">
        <v>8026</v>
      </c>
      <c r="D725" s="69" t="s">
        <v>9713</v>
      </c>
      <c r="E725" s="236" t="s">
        <v>9706</v>
      </c>
      <c r="F725" s="206"/>
      <c r="G725" s="206"/>
      <c r="H725" s="342" t="s">
        <v>9707</v>
      </c>
      <c r="I725" s="235" t="s">
        <v>8030</v>
      </c>
      <c r="J725" s="587">
        <v>2014</v>
      </c>
      <c r="K725" s="206"/>
      <c r="L725" s="206"/>
      <c r="M725" s="333"/>
      <c r="N725" s="333"/>
      <c r="O725" s="333"/>
      <c r="P725" s="333"/>
      <c r="Q725" s="333"/>
      <c r="R725" s="333"/>
      <c r="S725" s="333"/>
      <c r="T725" s="333"/>
      <c r="U725" s="333"/>
      <c r="V725" s="333"/>
      <c r="W725" s="333"/>
      <c r="X725" s="333"/>
      <c r="Y725" s="333"/>
      <c r="Z725" s="333"/>
      <c r="AA725" s="333"/>
      <c r="AB725" s="534"/>
    </row>
    <row r="726" spans="1:28" ht="13.5" hidden="1" customHeight="1">
      <c r="A726" s="532" t="s">
        <v>4492</v>
      </c>
      <c r="B726" s="174">
        <v>760</v>
      </c>
      <c r="C726" s="236" t="s">
        <v>8026</v>
      </c>
      <c r="D726" s="69" t="s">
        <v>9714</v>
      </c>
      <c r="E726" s="236" t="s">
        <v>7528</v>
      </c>
      <c r="F726" s="206"/>
      <c r="G726" s="206"/>
      <c r="H726" s="342" t="s">
        <v>9707</v>
      </c>
      <c r="I726" s="235" t="s">
        <v>8030</v>
      </c>
      <c r="J726" s="587">
        <v>2014</v>
      </c>
      <c r="K726" s="206"/>
      <c r="L726" s="206"/>
      <c r="M726" s="333"/>
      <c r="N726" s="333"/>
      <c r="O726" s="333"/>
      <c r="P726" s="333"/>
      <c r="Q726" s="333"/>
      <c r="R726" s="333"/>
      <c r="S726" s="333"/>
      <c r="T726" s="333"/>
      <c r="U726" s="333"/>
      <c r="V726" s="333"/>
      <c r="W726" s="333"/>
      <c r="X726" s="333"/>
      <c r="Y726" s="333"/>
      <c r="Z726" s="333"/>
      <c r="AA726" s="333"/>
      <c r="AB726" s="534"/>
    </row>
    <row r="727" spans="1:28" ht="13.5" hidden="1" customHeight="1">
      <c r="A727" s="532" t="s">
        <v>4492</v>
      </c>
      <c r="B727" s="174">
        <v>761</v>
      </c>
      <c r="C727" s="236" t="s">
        <v>8026</v>
      </c>
      <c r="D727" s="69" t="s">
        <v>9715</v>
      </c>
      <c r="E727" s="236" t="s">
        <v>9716</v>
      </c>
      <c r="F727" s="206"/>
      <c r="G727" s="206"/>
      <c r="H727" s="342" t="s">
        <v>9707</v>
      </c>
      <c r="I727" s="235" t="s">
        <v>8030</v>
      </c>
      <c r="J727" s="587">
        <v>2014</v>
      </c>
      <c r="K727" s="206"/>
      <c r="L727" s="206"/>
      <c r="M727" s="333"/>
      <c r="N727" s="333"/>
      <c r="O727" s="333"/>
      <c r="P727" s="333"/>
      <c r="Q727" s="333"/>
      <c r="R727" s="333"/>
      <c r="S727" s="333"/>
      <c r="T727" s="333"/>
      <c r="U727" s="333"/>
      <c r="V727" s="333"/>
      <c r="W727" s="333"/>
      <c r="X727" s="333"/>
      <c r="Y727" s="333"/>
      <c r="Z727" s="333"/>
      <c r="AA727" s="333"/>
      <c r="AB727" s="534"/>
    </row>
    <row r="728" spans="1:28" ht="13.5" hidden="1" customHeight="1">
      <c r="A728" s="532" t="s">
        <v>4492</v>
      </c>
      <c r="B728" s="46">
        <v>762</v>
      </c>
      <c r="C728" s="236" t="s">
        <v>8035</v>
      </c>
      <c r="D728" s="69" t="s">
        <v>9717</v>
      </c>
      <c r="E728" s="236" t="s">
        <v>9706</v>
      </c>
      <c r="F728" s="206"/>
      <c r="G728" s="206"/>
      <c r="H728" s="342" t="s">
        <v>8167</v>
      </c>
      <c r="I728" s="235" t="s">
        <v>8030</v>
      </c>
      <c r="J728" s="587">
        <v>2014</v>
      </c>
      <c r="K728" s="206"/>
      <c r="L728" s="206"/>
      <c r="M728" s="333"/>
      <c r="N728" s="333"/>
      <c r="O728" s="333"/>
      <c r="P728" s="333"/>
      <c r="Q728" s="333"/>
      <c r="R728" s="333"/>
      <c r="S728" s="333"/>
      <c r="T728" s="333"/>
      <c r="U728" s="333"/>
      <c r="V728" s="333"/>
      <c r="W728" s="333"/>
      <c r="X728" s="333"/>
      <c r="Y728" s="333"/>
      <c r="Z728" s="333"/>
      <c r="AA728" s="333"/>
      <c r="AB728" s="534"/>
    </row>
    <row r="729" spans="1:28" ht="13.5" hidden="1" customHeight="1">
      <c r="A729" s="532" t="s">
        <v>4492</v>
      </c>
      <c r="B729" s="46">
        <v>763</v>
      </c>
      <c r="C729" s="236" t="s">
        <v>8035</v>
      </c>
      <c r="D729" s="69" t="s">
        <v>9718</v>
      </c>
      <c r="E729" s="236" t="s">
        <v>7528</v>
      </c>
      <c r="F729" s="206"/>
      <c r="G729" s="206"/>
      <c r="H729" s="342" t="s">
        <v>8167</v>
      </c>
      <c r="I729" s="235" t="s">
        <v>8030</v>
      </c>
      <c r="J729" s="587">
        <v>2014</v>
      </c>
      <c r="K729" s="206"/>
      <c r="L729" s="206"/>
      <c r="M729" s="333"/>
      <c r="N729" s="333"/>
      <c r="O729" s="333"/>
      <c r="P729" s="333"/>
      <c r="Q729" s="333"/>
      <c r="R729" s="333"/>
      <c r="S729" s="333"/>
      <c r="T729" s="333"/>
      <c r="U729" s="333"/>
      <c r="V729" s="333"/>
      <c r="W729" s="333"/>
      <c r="X729" s="333"/>
      <c r="Y729" s="333"/>
      <c r="Z729" s="333"/>
      <c r="AA729" s="333"/>
      <c r="AB729" s="534"/>
    </row>
    <row r="730" spans="1:28" ht="13.5" hidden="1" customHeight="1">
      <c r="A730" s="532" t="s">
        <v>4492</v>
      </c>
      <c r="B730" s="46">
        <v>764</v>
      </c>
      <c r="C730" s="236" t="s">
        <v>8026</v>
      </c>
      <c r="D730" s="69" t="s">
        <v>9719</v>
      </c>
      <c r="E730" s="236" t="s">
        <v>7528</v>
      </c>
      <c r="F730" s="206"/>
      <c r="G730" s="206"/>
      <c r="H730" s="342" t="s">
        <v>9707</v>
      </c>
      <c r="I730" s="235" t="s">
        <v>8030</v>
      </c>
      <c r="J730" s="587">
        <v>2014</v>
      </c>
      <c r="K730" s="206"/>
      <c r="L730" s="206"/>
      <c r="M730" s="333"/>
      <c r="N730" s="333"/>
      <c r="O730" s="333"/>
      <c r="P730" s="333"/>
      <c r="Q730" s="333"/>
      <c r="R730" s="333"/>
      <c r="S730" s="333"/>
      <c r="T730" s="333"/>
      <c r="U730" s="333"/>
      <c r="V730" s="333"/>
      <c r="W730" s="333"/>
      <c r="X730" s="333"/>
      <c r="Y730" s="333"/>
      <c r="Z730" s="333"/>
      <c r="AA730" s="333"/>
      <c r="AB730" s="534"/>
    </row>
    <row r="731" spans="1:28" ht="13.5" hidden="1" customHeight="1">
      <c r="A731" s="532" t="s">
        <v>4492</v>
      </c>
      <c r="B731" s="174">
        <v>765</v>
      </c>
      <c r="C731" s="236" t="s">
        <v>8035</v>
      </c>
      <c r="D731" s="69" t="s">
        <v>9720</v>
      </c>
      <c r="E731" s="236" t="s">
        <v>7528</v>
      </c>
      <c r="F731" s="206"/>
      <c r="G731" s="206"/>
      <c r="H731" s="342" t="s">
        <v>8167</v>
      </c>
      <c r="I731" s="235" t="s">
        <v>8030</v>
      </c>
      <c r="J731" s="587">
        <v>2014</v>
      </c>
      <c r="K731" s="206"/>
      <c r="L731" s="206"/>
      <c r="M731" s="333"/>
      <c r="N731" s="333"/>
      <c r="O731" s="333"/>
      <c r="P731" s="333"/>
      <c r="Q731" s="333"/>
      <c r="R731" s="333"/>
      <c r="S731" s="333"/>
      <c r="T731" s="333"/>
      <c r="U731" s="333"/>
      <c r="V731" s="333"/>
      <c r="W731" s="333"/>
      <c r="X731" s="333"/>
      <c r="Y731" s="333"/>
      <c r="Z731" s="333"/>
      <c r="AA731" s="333"/>
      <c r="AB731" s="534"/>
    </row>
    <row r="732" spans="1:28" ht="13.5" hidden="1" customHeight="1">
      <c r="A732" s="532" t="s">
        <v>4492</v>
      </c>
      <c r="B732" s="174">
        <v>766</v>
      </c>
      <c r="C732" s="236" t="s">
        <v>8035</v>
      </c>
      <c r="D732" s="69" t="s">
        <v>9721</v>
      </c>
      <c r="E732" s="236" t="s">
        <v>7528</v>
      </c>
      <c r="F732" s="206"/>
      <c r="G732" s="206"/>
      <c r="H732" s="342" t="s">
        <v>8167</v>
      </c>
      <c r="I732" s="235" t="s">
        <v>8030</v>
      </c>
      <c r="J732" s="587">
        <v>2014</v>
      </c>
      <c r="K732" s="206"/>
      <c r="L732" s="206"/>
      <c r="M732" s="333"/>
      <c r="N732" s="333"/>
      <c r="O732" s="333"/>
      <c r="P732" s="333"/>
      <c r="Q732" s="333"/>
      <c r="R732" s="333"/>
      <c r="S732" s="333"/>
      <c r="T732" s="333"/>
      <c r="U732" s="333"/>
      <c r="V732" s="333"/>
      <c r="W732" s="333"/>
      <c r="X732" s="333"/>
      <c r="Y732" s="333"/>
      <c r="Z732" s="333"/>
      <c r="AA732" s="333"/>
      <c r="AB732" s="534"/>
    </row>
    <row r="733" spans="1:28" ht="13.5" hidden="1" customHeight="1">
      <c r="A733" s="532" t="s">
        <v>4492</v>
      </c>
      <c r="B733" s="174">
        <v>767</v>
      </c>
      <c r="C733" s="236" t="s">
        <v>8026</v>
      </c>
      <c r="D733" s="69" t="s">
        <v>9722</v>
      </c>
      <c r="E733" s="236" t="s">
        <v>9706</v>
      </c>
      <c r="F733" s="206"/>
      <c r="G733" s="206"/>
      <c r="H733" s="342" t="s">
        <v>9707</v>
      </c>
      <c r="I733" s="235" t="s">
        <v>8030</v>
      </c>
      <c r="J733" s="587">
        <v>2014</v>
      </c>
      <c r="K733" s="206"/>
      <c r="L733" s="206"/>
      <c r="M733" s="333"/>
      <c r="N733" s="333"/>
      <c r="O733" s="333"/>
      <c r="P733" s="333"/>
      <c r="Q733" s="333"/>
      <c r="R733" s="333"/>
      <c r="S733" s="333"/>
      <c r="T733" s="333"/>
      <c r="U733" s="333"/>
      <c r="V733" s="333"/>
      <c r="W733" s="333"/>
      <c r="X733" s="333"/>
      <c r="Y733" s="333"/>
      <c r="Z733" s="333"/>
      <c r="AA733" s="333"/>
      <c r="AB733" s="534"/>
    </row>
    <row r="734" spans="1:28" ht="13.5" hidden="1" customHeight="1">
      <c r="A734" s="532" t="s">
        <v>4492</v>
      </c>
      <c r="B734" s="174">
        <v>768</v>
      </c>
      <c r="C734" s="236" t="s">
        <v>8035</v>
      </c>
      <c r="D734" s="69" t="s">
        <v>9723</v>
      </c>
      <c r="E734" s="236" t="s">
        <v>7528</v>
      </c>
      <c r="F734" s="206"/>
      <c r="G734" s="206"/>
      <c r="H734" s="342" t="s">
        <v>8167</v>
      </c>
      <c r="I734" s="235" t="s">
        <v>8030</v>
      </c>
      <c r="J734" s="587">
        <v>2014</v>
      </c>
      <c r="K734" s="206"/>
      <c r="L734" s="206"/>
      <c r="M734" s="333"/>
      <c r="N734" s="333"/>
      <c r="O734" s="333"/>
      <c r="P734" s="333"/>
      <c r="Q734" s="333"/>
      <c r="R734" s="333"/>
      <c r="S734" s="333"/>
      <c r="T734" s="333"/>
      <c r="U734" s="333"/>
      <c r="V734" s="333"/>
      <c r="W734" s="333"/>
      <c r="X734" s="333"/>
      <c r="Y734" s="333"/>
      <c r="Z734" s="333"/>
      <c r="AA734" s="333"/>
      <c r="AB734" s="534"/>
    </row>
    <row r="735" spans="1:28" ht="13.5" hidden="1" customHeight="1">
      <c r="A735" s="532" t="s">
        <v>4492</v>
      </c>
      <c r="B735" s="46">
        <v>769</v>
      </c>
      <c r="C735" s="236" t="s">
        <v>8026</v>
      </c>
      <c r="D735" s="69" t="s">
        <v>9724</v>
      </c>
      <c r="E735" s="236" t="s">
        <v>9706</v>
      </c>
      <c r="F735" s="206"/>
      <c r="G735" s="206"/>
      <c r="H735" s="342" t="s">
        <v>9707</v>
      </c>
      <c r="I735" s="235" t="s">
        <v>8030</v>
      </c>
      <c r="J735" s="342">
        <v>2015</v>
      </c>
      <c r="K735" s="206"/>
      <c r="L735" s="206"/>
      <c r="M735" s="333"/>
      <c r="N735" s="333"/>
      <c r="O735" s="333"/>
      <c r="P735" s="333"/>
      <c r="Q735" s="333"/>
      <c r="R735" s="333"/>
      <c r="S735" s="333"/>
      <c r="T735" s="333"/>
      <c r="U735" s="333"/>
      <c r="V735" s="333"/>
      <c r="W735" s="333"/>
      <c r="X735" s="333"/>
      <c r="Y735" s="333"/>
      <c r="Z735" s="333"/>
      <c r="AA735" s="333"/>
      <c r="AB735" s="534"/>
    </row>
    <row r="736" spans="1:28" ht="13.5" hidden="1" customHeight="1">
      <c r="A736" s="532" t="s">
        <v>4492</v>
      </c>
      <c r="B736" s="46">
        <v>770</v>
      </c>
      <c r="C736" s="236" t="s">
        <v>8026</v>
      </c>
      <c r="D736" s="69" t="s">
        <v>9725</v>
      </c>
      <c r="E736" s="236" t="s">
        <v>7528</v>
      </c>
      <c r="F736" s="206"/>
      <c r="G736" s="206"/>
      <c r="H736" s="342" t="s">
        <v>9707</v>
      </c>
      <c r="I736" s="235" t="s">
        <v>8030</v>
      </c>
      <c r="J736" s="342">
        <v>2015</v>
      </c>
      <c r="K736" s="206"/>
      <c r="L736" s="206"/>
      <c r="M736" s="333"/>
      <c r="N736" s="333"/>
      <c r="O736" s="333"/>
      <c r="P736" s="333"/>
      <c r="Q736" s="333"/>
      <c r="R736" s="333"/>
      <c r="S736" s="333"/>
      <c r="T736" s="333"/>
      <c r="U736" s="333"/>
      <c r="V736" s="333"/>
      <c r="W736" s="333"/>
      <c r="X736" s="333"/>
      <c r="Y736" s="333"/>
      <c r="Z736" s="333"/>
      <c r="AA736" s="333"/>
      <c r="AB736" s="534"/>
    </row>
    <row r="737" spans="1:28" ht="13.5" hidden="1" customHeight="1">
      <c r="A737" s="532" t="s">
        <v>4492</v>
      </c>
      <c r="B737" s="46">
        <v>771</v>
      </c>
      <c r="C737" s="236" t="s">
        <v>8026</v>
      </c>
      <c r="D737" s="69" t="s">
        <v>9726</v>
      </c>
      <c r="E737" s="236" t="s">
        <v>9727</v>
      </c>
      <c r="F737" s="206"/>
      <c r="G737" s="206"/>
      <c r="H737" s="342" t="s">
        <v>9707</v>
      </c>
      <c r="I737" s="235" t="s">
        <v>8030</v>
      </c>
      <c r="J737" s="342">
        <v>2015</v>
      </c>
      <c r="K737" s="206"/>
      <c r="L737" s="206"/>
      <c r="M737" s="333"/>
      <c r="N737" s="333"/>
      <c r="O737" s="333"/>
      <c r="P737" s="333"/>
      <c r="Q737" s="333"/>
      <c r="R737" s="333"/>
      <c r="S737" s="333"/>
      <c r="T737" s="333"/>
      <c r="U737" s="333"/>
      <c r="V737" s="333"/>
      <c r="W737" s="333"/>
      <c r="X737" s="333"/>
      <c r="Y737" s="333"/>
      <c r="Z737" s="333"/>
      <c r="AA737" s="333"/>
      <c r="AB737" s="534"/>
    </row>
    <row r="738" spans="1:28" ht="13.5" hidden="1" customHeight="1">
      <c r="A738" s="532" t="s">
        <v>4492</v>
      </c>
      <c r="B738" s="174">
        <v>772</v>
      </c>
      <c r="C738" s="236" t="s">
        <v>8035</v>
      </c>
      <c r="D738" s="69" t="s">
        <v>9728</v>
      </c>
      <c r="E738" s="236" t="s">
        <v>9727</v>
      </c>
      <c r="F738" s="206"/>
      <c r="G738" s="206"/>
      <c r="H738" s="342" t="s">
        <v>8167</v>
      </c>
      <c r="I738" s="235" t="s">
        <v>8030</v>
      </c>
      <c r="J738" s="342">
        <v>2015</v>
      </c>
      <c r="K738" s="206"/>
      <c r="L738" s="206"/>
      <c r="M738" s="333"/>
      <c r="N738" s="333"/>
      <c r="O738" s="333"/>
      <c r="P738" s="333"/>
      <c r="Q738" s="333"/>
      <c r="R738" s="333"/>
      <c r="S738" s="333"/>
      <c r="T738" s="333"/>
      <c r="U738" s="333"/>
      <c r="V738" s="333"/>
      <c r="W738" s="333"/>
      <c r="X738" s="333"/>
      <c r="Y738" s="333"/>
      <c r="Z738" s="333"/>
      <c r="AA738" s="333"/>
      <c r="AB738" s="534"/>
    </row>
    <row r="739" spans="1:28" ht="13.5" hidden="1" customHeight="1">
      <c r="A739" s="532" t="s">
        <v>4492</v>
      </c>
      <c r="B739" s="174">
        <v>773</v>
      </c>
      <c r="C739" s="236" t="s">
        <v>8035</v>
      </c>
      <c r="D739" s="69" t="s">
        <v>9729</v>
      </c>
      <c r="E739" s="236" t="s">
        <v>9727</v>
      </c>
      <c r="F739" s="206"/>
      <c r="G739" s="206"/>
      <c r="H739" s="342" t="s">
        <v>8167</v>
      </c>
      <c r="I739" s="235" t="s">
        <v>8030</v>
      </c>
      <c r="J739" s="342">
        <v>2015</v>
      </c>
      <c r="K739" s="206"/>
      <c r="L739" s="206"/>
      <c r="M739" s="333"/>
      <c r="N739" s="333"/>
      <c r="O739" s="333"/>
      <c r="P739" s="333"/>
      <c r="Q739" s="333"/>
      <c r="R739" s="333"/>
      <c r="S739" s="333"/>
      <c r="T739" s="333"/>
      <c r="U739" s="333"/>
      <c r="V739" s="333"/>
      <c r="W739" s="333"/>
      <c r="X739" s="333"/>
      <c r="Y739" s="333"/>
      <c r="Z739" s="333"/>
      <c r="AA739" s="333"/>
      <c r="AB739" s="534"/>
    </row>
    <row r="740" spans="1:28" ht="13.5" hidden="1" customHeight="1">
      <c r="A740" s="532" t="s">
        <v>4492</v>
      </c>
      <c r="B740" s="174">
        <v>774</v>
      </c>
      <c r="C740" s="236" t="s">
        <v>8035</v>
      </c>
      <c r="D740" s="69" t="s">
        <v>9730</v>
      </c>
      <c r="E740" s="236" t="s">
        <v>9727</v>
      </c>
      <c r="F740" s="206"/>
      <c r="G740" s="206"/>
      <c r="H740" s="342" t="s">
        <v>8167</v>
      </c>
      <c r="I740" s="235" t="s">
        <v>8030</v>
      </c>
      <c r="J740" s="342">
        <v>2015</v>
      </c>
      <c r="K740" s="206"/>
      <c r="L740" s="206"/>
      <c r="M740" s="333"/>
      <c r="N740" s="333"/>
      <c r="O740" s="333"/>
      <c r="P740" s="333"/>
      <c r="Q740" s="333"/>
      <c r="R740" s="333"/>
      <c r="S740" s="333"/>
      <c r="T740" s="333"/>
      <c r="U740" s="333"/>
      <c r="V740" s="333"/>
      <c r="W740" s="333"/>
      <c r="X740" s="333"/>
      <c r="Y740" s="333"/>
      <c r="Z740" s="333"/>
      <c r="AA740" s="333"/>
      <c r="AB740" s="534"/>
    </row>
    <row r="741" spans="1:28" ht="13.5" hidden="1" customHeight="1">
      <c r="A741" s="532" t="s">
        <v>4492</v>
      </c>
      <c r="B741" s="174">
        <v>775</v>
      </c>
      <c r="C741" s="236" t="s">
        <v>8035</v>
      </c>
      <c r="D741" s="69" t="s">
        <v>9731</v>
      </c>
      <c r="E741" s="236" t="s">
        <v>9727</v>
      </c>
      <c r="F741" s="206"/>
      <c r="G741" s="206"/>
      <c r="H741" s="342" t="s">
        <v>8167</v>
      </c>
      <c r="I741" s="235" t="s">
        <v>8030</v>
      </c>
      <c r="J741" s="342">
        <v>2015</v>
      </c>
      <c r="K741" s="206"/>
      <c r="L741" s="206"/>
      <c r="M741" s="333"/>
      <c r="N741" s="333"/>
      <c r="O741" s="333"/>
      <c r="P741" s="333"/>
      <c r="Q741" s="333"/>
      <c r="R741" s="333"/>
      <c r="S741" s="333"/>
      <c r="T741" s="333"/>
      <c r="U741" s="333"/>
      <c r="V741" s="333"/>
      <c r="W741" s="333"/>
      <c r="X741" s="333"/>
      <c r="Y741" s="333"/>
      <c r="Z741" s="333"/>
      <c r="AA741" s="333"/>
      <c r="AB741" s="534"/>
    </row>
    <row r="742" spans="1:28" ht="13.5" hidden="1" customHeight="1">
      <c r="A742" s="532" t="s">
        <v>4492</v>
      </c>
      <c r="B742" s="46">
        <v>776</v>
      </c>
      <c r="C742" s="236" t="s">
        <v>8035</v>
      </c>
      <c r="D742" s="69" t="s">
        <v>9732</v>
      </c>
      <c r="E742" s="236" t="s">
        <v>9727</v>
      </c>
      <c r="F742" s="206"/>
      <c r="G742" s="206"/>
      <c r="H742" s="104" t="s">
        <v>8167</v>
      </c>
      <c r="I742" s="235" t="s">
        <v>8030</v>
      </c>
      <c r="J742" s="342">
        <v>2015</v>
      </c>
      <c r="K742" s="206"/>
      <c r="L742" s="236" t="s">
        <v>9733</v>
      </c>
      <c r="M742" s="273" t="s">
        <v>9734</v>
      </c>
      <c r="N742" s="333"/>
      <c r="O742" s="333"/>
      <c r="P742" s="333"/>
      <c r="Q742" s="333"/>
      <c r="R742" s="333"/>
      <c r="S742" s="333"/>
      <c r="T742" s="333"/>
      <c r="U742" s="333"/>
      <c r="V742" s="333"/>
      <c r="W742" s="333"/>
      <c r="X742" s="333"/>
      <c r="Y742" s="333"/>
      <c r="Z742" s="333"/>
      <c r="AA742" s="333"/>
      <c r="AB742" s="534"/>
    </row>
    <row r="743" spans="1:28" ht="13.5" hidden="1" customHeight="1">
      <c r="A743" s="532" t="s">
        <v>4492</v>
      </c>
      <c r="B743" s="46">
        <v>777</v>
      </c>
      <c r="C743" s="236" t="s">
        <v>8035</v>
      </c>
      <c r="D743" s="69" t="s">
        <v>9735</v>
      </c>
      <c r="E743" s="236" t="s">
        <v>9727</v>
      </c>
      <c r="F743" s="206"/>
      <c r="G743" s="206"/>
      <c r="H743" s="342" t="s">
        <v>8167</v>
      </c>
      <c r="I743" s="235" t="s">
        <v>8030</v>
      </c>
      <c r="J743" s="342">
        <v>2015</v>
      </c>
      <c r="K743" s="206"/>
      <c r="L743" s="206"/>
      <c r="M743" s="333"/>
      <c r="N743" s="333"/>
      <c r="O743" s="333"/>
      <c r="P743" s="333"/>
      <c r="Q743" s="333"/>
      <c r="R743" s="333"/>
      <c r="S743" s="333"/>
      <c r="T743" s="333"/>
      <c r="U743" s="333"/>
      <c r="V743" s="333"/>
      <c r="W743" s="333"/>
      <c r="X743" s="333"/>
      <c r="Y743" s="333"/>
      <c r="Z743" s="333"/>
      <c r="AA743" s="333"/>
      <c r="AB743" s="534"/>
    </row>
    <row r="744" spans="1:28" ht="13.5" hidden="1" customHeight="1">
      <c r="A744" s="532" t="s">
        <v>4492</v>
      </c>
      <c r="B744" s="46">
        <v>778</v>
      </c>
      <c r="C744" s="236" t="s">
        <v>8035</v>
      </c>
      <c r="D744" s="69" t="s">
        <v>9736</v>
      </c>
      <c r="E744" s="236" t="s">
        <v>9727</v>
      </c>
      <c r="F744" s="206"/>
      <c r="G744" s="206"/>
      <c r="H744" s="342" t="s">
        <v>8167</v>
      </c>
      <c r="I744" s="235" t="s">
        <v>8030</v>
      </c>
      <c r="J744" s="342">
        <v>2015</v>
      </c>
      <c r="K744" s="236">
        <v>2016</v>
      </c>
      <c r="L744" s="206"/>
      <c r="M744" s="333"/>
      <c r="N744" s="333"/>
      <c r="O744" s="333"/>
      <c r="P744" s="333"/>
      <c r="Q744" s="333"/>
      <c r="R744" s="333"/>
      <c r="S744" s="333"/>
      <c r="T744" s="333"/>
      <c r="U744" s="333"/>
      <c r="V744" s="333"/>
      <c r="W744" s="333"/>
      <c r="X744" s="333"/>
      <c r="Y744" s="333"/>
      <c r="Z744" s="333"/>
      <c r="AA744" s="333"/>
      <c r="AB744" s="534"/>
    </row>
    <row r="745" spans="1:28" ht="13.5" customHeight="1">
      <c r="A745" s="532" t="s">
        <v>4492</v>
      </c>
      <c r="B745" s="174">
        <v>779</v>
      </c>
      <c r="C745" s="236" t="s">
        <v>8031</v>
      </c>
      <c r="D745" s="69" t="s">
        <v>9737</v>
      </c>
      <c r="E745" s="236" t="s">
        <v>9727</v>
      </c>
      <c r="F745" s="206"/>
      <c r="G745" s="206"/>
      <c r="H745" s="104" t="s">
        <v>8159</v>
      </c>
      <c r="I745" s="235" t="s">
        <v>8030</v>
      </c>
      <c r="J745" s="342">
        <v>2015</v>
      </c>
      <c r="K745" s="236"/>
      <c r="L745" s="236" t="s">
        <v>9738</v>
      </c>
      <c r="M745" s="333"/>
      <c r="N745" s="333"/>
      <c r="O745" s="333"/>
      <c r="P745" s="333"/>
      <c r="Q745" s="333"/>
      <c r="R745" s="333"/>
      <c r="S745" s="333"/>
      <c r="T745" s="333"/>
      <c r="U745" s="333"/>
      <c r="V745" s="333"/>
      <c r="W745" s="333"/>
      <c r="X745" s="333"/>
      <c r="Y745" s="333"/>
      <c r="Z745" s="333"/>
      <c r="AA745" s="333"/>
      <c r="AB745" s="534"/>
    </row>
    <row r="746" spans="1:28" ht="13.5" customHeight="1">
      <c r="A746" s="532" t="s">
        <v>4492</v>
      </c>
      <c r="B746" s="174">
        <v>780</v>
      </c>
      <c r="C746" s="236" t="s">
        <v>8031</v>
      </c>
      <c r="D746" s="69" t="s">
        <v>9739</v>
      </c>
      <c r="E746" s="236" t="s">
        <v>35</v>
      </c>
      <c r="F746" s="206"/>
      <c r="G746" s="206"/>
      <c r="H746" s="104" t="s">
        <v>8159</v>
      </c>
      <c r="I746" s="235" t="s">
        <v>8030</v>
      </c>
      <c r="J746" s="342">
        <v>2015</v>
      </c>
      <c r="K746" s="206"/>
      <c r="L746" s="206"/>
      <c r="M746" s="333"/>
      <c r="N746" s="333"/>
      <c r="O746" s="333"/>
      <c r="P746" s="333"/>
      <c r="Q746" s="333"/>
      <c r="R746" s="333"/>
      <c r="S746" s="333"/>
      <c r="T746" s="333"/>
      <c r="U746" s="333"/>
      <c r="V746" s="333"/>
      <c r="W746" s="333"/>
      <c r="X746" s="333"/>
      <c r="Y746" s="333"/>
      <c r="Z746" s="333"/>
      <c r="AA746" s="333"/>
      <c r="AB746" s="534"/>
    </row>
    <row r="747" spans="1:28" ht="13.5" hidden="1" customHeight="1">
      <c r="A747" s="532" t="s">
        <v>4492</v>
      </c>
      <c r="B747" s="174">
        <v>781</v>
      </c>
      <c r="C747" s="236" t="s">
        <v>8035</v>
      </c>
      <c r="D747" s="69" t="s">
        <v>9740</v>
      </c>
      <c r="E747" s="236" t="s">
        <v>9727</v>
      </c>
      <c r="F747" s="206"/>
      <c r="G747" s="206"/>
      <c r="H747" s="342" t="s">
        <v>8167</v>
      </c>
      <c r="I747" s="235" t="s">
        <v>8030</v>
      </c>
      <c r="J747" s="342">
        <v>2015</v>
      </c>
      <c r="K747" s="206"/>
      <c r="L747" s="206"/>
      <c r="M747" s="333"/>
      <c r="N747" s="333"/>
      <c r="O747" s="333"/>
      <c r="P747" s="333"/>
      <c r="Q747" s="333"/>
      <c r="R747" s="333"/>
      <c r="S747" s="333"/>
      <c r="T747" s="333"/>
      <c r="U747" s="333"/>
      <c r="V747" s="333"/>
      <c r="W747" s="333"/>
      <c r="X747" s="333"/>
      <c r="Y747" s="333"/>
      <c r="Z747" s="333"/>
      <c r="AA747" s="333"/>
      <c r="AB747" s="534"/>
    </row>
    <row r="748" spans="1:28" ht="13.5" hidden="1" customHeight="1">
      <c r="A748" s="532" t="s">
        <v>4492</v>
      </c>
      <c r="B748" s="174">
        <v>782</v>
      </c>
      <c r="C748" s="236" t="s">
        <v>8035</v>
      </c>
      <c r="D748" s="69" t="s">
        <v>9741</v>
      </c>
      <c r="E748" s="236" t="s">
        <v>9727</v>
      </c>
      <c r="F748" s="206"/>
      <c r="G748" s="206"/>
      <c r="H748" s="206"/>
      <c r="I748" s="235" t="s">
        <v>8030</v>
      </c>
      <c r="J748" s="342">
        <v>2016</v>
      </c>
      <c r="K748" s="206"/>
      <c r="L748" s="206"/>
      <c r="M748" s="333"/>
      <c r="N748" s="333"/>
      <c r="O748" s="333"/>
      <c r="P748" s="333"/>
      <c r="Q748" s="333"/>
      <c r="R748" s="333"/>
      <c r="S748" s="333"/>
      <c r="T748" s="333"/>
      <c r="U748" s="333"/>
      <c r="V748" s="333"/>
      <c r="W748" s="333"/>
      <c r="X748" s="333"/>
      <c r="Y748" s="333"/>
      <c r="Z748" s="333"/>
      <c r="AA748" s="333"/>
      <c r="AB748" s="534"/>
    </row>
    <row r="749" spans="1:28" ht="13.5" hidden="1" customHeight="1">
      <c r="A749" s="532" t="s">
        <v>4492</v>
      </c>
      <c r="B749" s="46">
        <v>783</v>
      </c>
      <c r="C749" s="236" t="s">
        <v>8035</v>
      </c>
      <c r="D749" s="69" t="s">
        <v>9742</v>
      </c>
      <c r="E749" s="236" t="s">
        <v>9727</v>
      </c>
      <c r="F749" s="206"/>
      <c r="G749" s="206"/>
      <c r="H749" s="206"/>
      <c r="I749" s="235" t="s">
        <v>8030</v>
      </c>
      <c r="J749" s="342">
        <v>2016</v>
      </c>
      <c r="K749" s="206"/>
      <c r="L749" s="206"/>
      <c r="M749" s="333"/>
      <c r="N749" s="333"/>
      <c r="O749" s="333"/>
      <c r="P749" s="333"/>
      <c r="Q749" s="333"/>
      <c r="R749" s="333"/>
      <c r="S749" s="333"/>
      <c r="T749" s="333"/>
      <c r="U749" s="333"/>
      <c r="V749" s="333"/>
      <c r="W749" s="333"/>
      <c r="X749" s="333"/>
      <c r="Y749" s="333"/>
      <c r="Z749" s="333"/>
      <c r="AA749" s="333"/>
      <c r="AB749" s="534"/>
    </row>
    <row r="750" spans="1:28" ht="13.5" hidden="1" customHeight="1">
      <c r="A750" s="532" t="s">
        <v>4492</v>
      </c>
      <c r="B750" s="46">
        <v>784</v>
      </c>
      <c r="C750" s="236" t="s">
        <v>8035</v>
      </c>
      <c r="D750" s="69" t="s">
        <v>9743</v>
      </c>
      <c r="E750" s="236" t="s">
        <v>9727</v>
      </c>
      <c r="F750" s="206"/>
      <c r="G750" s="206"/>
      <c r="H750" s="206"/>
      <c r="I750" s="235" t="s">
        <v>8030</v>
      </c>
      <c r="J750" s="342">
        <v>2016</v>
      </c>
      <c r="K750" s="206"/>
      <c r="L750" s="206"/>
      <c r="M750" s="333"/>
      <c r="N750" s="333"/>
      <c r="O750" s="333"/>
      <c r="P750" s="333"/>
      <c r="Q750" s="333"/>
      <c r="R750" s="333"/>
      <c r="S750" s="333"/>
      <c r="T750" s="333"/>
      <c r="U750" s="333"/>
      <c r="V750" s="333"/>
      <c r="W750" s="333"/>
      <c r="X750" s="333"/>
      <c r="Y750" s="333"/>
      <c r="Z750" s="333"/>
      <c r="AA750" s="333"/>
      <c r="AB750" s="534"/>
    </row>
    <row r="751" spans="1:28" ht="13.5" hidden="1" customHeight="1">
      <c r="A751" s="532" t="s">
        <v>4492</v>
      </c>
      <c r="B751" s="46">
        <v>785</v>
      </c>
      <c r="C751" s="236" t="s">
        <v>8035</v>
      </c>
      <c r="D751" s="69" t="s">
        <v>9744</v>
      </c>
      <c r="E751" s="236" t="s">
        <v>9727</v>
      </c>
      <c r="F751" s="206"/>
      <c r="G751" s="206"/>
      <c r="H751" s="206"/>
      <c r="I751" s="235" t="s">
        <v>8030</v>
      </c>
      <c r="J751" s="342">
        <v>2016</v>
      </c>
      <c r="K751" s="206"/>
      <c r="L751" s="206"/>
      <c r="M751" s="333"/>
      <c r="N751" s="333"/>
      <c r="O751" s="333"/>
      <c r="P751" s="333"/>
      <c r="Q751" s="333"/>
      <c r="R751" s="333"/>
      <c r="S751" s="333"/>
      <c r="T751" s="333"/>
      <c r="U751" s="333"/>
      <c r="V751" s="333"/>
      <c r="W751" s="333"/>
      <c r="X751" s="333"/>
      <c r="Y751" s="333"/>
      <c r="Z751" s="333"/>
      <c r="AA751" s="333"/>
      <c r="AB751" s="534"/>
    </row>
    <row r="752" spans="1:28" ht="13.5" customHeight="1">
      <c r="A752" s="532" t="s">
        <v>4492</v>
      </c>
      <c r="B752" s="174">
        <v>786</v>
      </c>
      <c r="C752" s="236" t="s">
        <v>8031</v>
      </c>
      <c r="D752" s="69" t="s">
        <v>9745</v>
      </c>
      <c r="E752" s="236" t="s">
        <v>35</v>
      </c>
      <c r="F752" s="206"/>
      <c r="G752" s="206"/>
      <c r="H752" s="206"/>
      <c r="I752" s="235" t="s">
        <v>8030</v>
      </c>
      <c r="J752" s="342">
        <v>2016</v>
      </c>
      <c r="K752" s="206"/>
      <c r="L752" s="206"/>
      <c r="M752" s="333"/>
      <c r="N752" s="333"/>
      <c r="O752" s="333"/>
      <c r="P752" s="333"/>
      <c r="Q752" s="333"/>
      <c r="R752" s="333"/>
      <c r="S752" s="333"/>
      <c r="T752" s="333"/>
      <c r="U752" s="333"/>
      <c r="V752" s="333"/>
      <c r="W752" s="333"/>
      <c r="X752" s="333"/>
      <c r="Y752" s="333"/>
      <c r="Z752" s="333"/>
      <c r="AA752" s="333"/>
      <c r="AB752" s="534"/>
    </row>
    <row r="753" spans="1:28" ht="13.5" hidden="1" customHeight="1">
      <c r="A753" s="532" t="s">
        <v>4492</v>
      </c>
      <c r="B753" s="174">
        <v>787</v>
      </c>
      <c r="C753" s="236" t="s">
        <v>8035</v>
      </c>
      <c r="D753" s="69" t="s">
        <v>9746</v>
      </c>
      <c r="E753" s="236" t="s">
        <v>9706</v>
      </c>
      <c r="F753" s="206"/>
      <c r="G753" s="206"/>
      <c r="H753" s="206"/>
      <c r="I753" s="235" t="s">
        <v>8030</v>
      </c>
      <c r="J753" s="342">
        <v>2016</v>
      </c>
      <c r="K753" s="206"/>
      <c r="L753" s="206"/>
      <c r="M753" s="333"/>
      <c r="N753" s="333"/>
      <c r="O753" s="333"/>
      <c r="P753" s="333"/>
      <c r="Q753" s="333"/>
      <c r="R753" s="333"/>
      <c r="S753" s="333"/>
      <c r="T753" s="333"/>
      <c r="U753" s="333"/>
      <c r="V753" s="333"/>
      <c r="W753" s="333"/>
      <c r="X753" s="333"/>
      <c r="Y753" s="333"/>
      <c r="Z753" s="333"/>
      <c r="AA753" s="333"/>
      <c r="AB753" s="534"/>
    </row>
    <row r="754" spans="1:28" ht="13.5" hidden="1" customHeight="1">
      <c r="A754" s="532" t="s">
        <v>4492</v>
      </c>
      <c r="B754" s="174">
        <v>788</v>
      </c>
      <c r="C754" s="236" t="s">
        <v>8035</v>
      </c>
      <c r="D754" s="69" t="s">
        <v>9747</v>
      </c>
      <c r="E754" s="236" t="s">
        <v>9727</v>
      </c>
      <c r="F754" s="206"/>
      <c r="G754" s="206"/>
      <c r="H754" s="206"/>
      <c r="I754" s="235" t="s">
        <v>8030</v>
      </c>
      <c r="J754" s="342">
        <v>2016</v>
      </c>
      <c r="K754" s="206"/>
      <c r="L754" s="206"/>
      <c r="M754" s="333"/>
      <c r="N754" s="333"/>
      <c r="O754" s="333"/>
      <c r="P754" s="333"/>
      <c r="Q754" s="333"/>
      <c r="R754" s="333"/>
      <c r="S754" s="333"/>
      <c r="T754" s="333"/>
      <c r="U754" s="333"/>
      <c r="V754" s="333"/>
      <c r="W754" s="333"/>
      <c r="X754" s="333"/>
      <c r="Y754" s="333"/>
      <c r="Z754" s="333"/>
      <c r="AA754" s="333"/>
      <c r="AB754" s="534"/>
    </row>
    <row r="755" spans="1:28" ht="13.5" hidden="1" customHeight="1">
      <c r="A755" s="532" t="s">
        <v>4492</v>
      </c>
      <c r="B755" s="174">
        <v>789</v>
      </c>
      <c r="C755" s="236" t="s">
        <v>8035</v>
      </c>
      <c r="D755" s="69" t="s">
        <v>9732</v>
      </c>
      <c r="E755" s="236" t="s">
        <v>9727</v>
      </c>
      <c r="F755" s="206"/>
      <c r="G755" s="206"/>
      <c r="H755" s="206"/>
      <c r="I755" s="235" t="s">
        <v>8030</v>
      </c>
      <c r="J755" s="342">
        <v>2016</v>
      </c>
      <c r="K755" s="206"/>
      <c r="L755" s="206"/>
      <c r="M755" s="333"/>
      <c r="N755" s="333"/>
      <c r="O755" s="333"/>
      <c r="P755" s="333"/>
      <c r="Q755" s="333"/>
      <c r="R755" s="333"/>
      <c r="S755" s="333"/>
      <c r="T755" s="333"/>
      <c r="U755" s="333"/>
      <c r="V755" s="333"/>
      <c r="W755" s="333"/>
      <c r="X755" s="333"/>
      <c r="Y755" s="333"/>
      <c r="Z755" s="333"/>
      <c r="AA755" s="333"/>
      <c r="AB755" s="534"/>
    </row>
    <row r="756" spans="1:28" ht="13.5" hidden="1" customHeight="1">
      <c r="A756" s="532" t="s">
        <v>4492</v>
      </c>
      <c r="B756" s="46">
        <v>790</v>
      </c>
      <c r="C756" s="236" t="s">
        <v>8035</v>
      </c>
      <c r="D756" s="69" t="s">
        <v>9748</v>
      </c>
      <c r="E756" s="236" t="s">
        <v>9727</v>
      </c>
      <c r="F756" s="206"/>
      <c r="G756" s="206"/>
      <c r="H756" s="206"/>
      <c r="I756" s="235" t="s">
        <v>8030</v>
      </c>
      <c r="J756" s="342">
        <v>2016</v>
      </c>
      <c r="K756" s="206"/>
      <c r="L756" s="206"/>
      <c r="M756" s="333"/>
      <c r="N756" s="333"/>
      <c r="O756" s="333"/>
      <c r="P756" s="333"/>
      <c r="Q756" s="333"/>
      <c r="R756" s="333"/>
      <c r="S756" s="333"/>
      <c r="T756" s="333"/>
      <c r="U756" s="333"/>
      <c r="V756" s="333"/>
      <c r="W756" s="333"/>
      <c r="X756" s="333"/>
      <c r="Y756" s="333"/>
      <c r="Z756" s="333"/>
      <c r="AA756" s="333"/>
      <c r="AB756" s="534"/>
    </row>
    <row r="757" spans="1:28" ht="13.5" hidden="1" customHeight="1">
      <c r="A757" s="532" t="s">
        <v>4492</v>
      </c>
      <c r="B757" s="46">
        <v>791</v>
      </c>
      <c r="C757" s="236" t="s">
        <v>8035</v>
      </c>
      <c r="D757" s="69" t="s">
        <v>9749</v>
      </c>
      <c r="E757" s="236" t="s">
        <v>9727</v>
      </c>
      <c r="F757" s="206"/>
      <c r="G757" s="206"/>
      <c r="H757" s="206"/>
      <c r="I757" s="235" t="s">
        <v>8030</v>
      </c>
      <c r="J757" s="342">
        <v>2016</v>
      </c>
      <c r="K757" s="206"/>
      <c r="L757" s="206"/>
      <c r="M757" s="333"/>
      <c r="N757" s="333"/>
      <c r="O757" s="333"/>
      <c r="P757" s="333"/>
      <c r="Q757" s="333"/>
      <c r="R757" s="333"/>
      <c r="S757" s="333"/>
      <c r="T757" s="333"/>
      <c r="U757" s="333"/>
      <c r="V757" s="333"/>
      <c r="W757" s="333"/>
      <c r="X757" s="333"/>
      <c r="Y757" s="333"/>
      <c r="Z757" s="333"/>
      <c r="AA757" s="333"/>
      <c r="AB757" s="534"/>
    </row>
    <row r="758" spans="1:28" ht="13.5" hidden="1" customHeight="1">
      <c r="A758" s="532" t="s">
        <v>4492</v>
      </c>
      <c r="B758" s="46">
        <v>792</v>
      </c>
      <c r="C758" s="236" t="s">
        <v>8035</v>
      </c>
      <c r="D758" s="69" t="s">
        <v>9750</v>
      </c>
      <c r="E758" s="236" t="s">
        <v>9727</v>
      </c>
      <c r="F758" s="206"/>
      <c r="G758" s="206"/>
      <c r="H758" s="206"/>
      <c r="I758" s="235" t="s">
        <v>8030</v>
      </c>
      <c r="J758" s="342">
        <v>2016</v>
      </c>
      <c r="K758" s="206"/>
      <c r="L758" s="206"/>
      <c r="M758" s="333"/>
      <c r="N758" s="333"/>
      <c r="O758" s="333"/>
      <c r="P758" s="333"/>
      <c r="Q758" s="333"/>
      <c r="R758" s="333"/>
      <c r="S758" s="333"/>
      <c r="T758" s="333"/>
      <c r="U758" s="333"/>
      <c r="V758" s="333"/>
      <c r="W758" s="333"/>
      <c r="X758" s="333"/>
      <c r="Y758" s="333"/>
      <c r="Z758" s="333"/>
      <c r="AA758" s="333"/>
      <c r="AB758" s="534"/>
    </row>
    <row r="759" spans="1:28" ht="13.5" hidden="1" customHeight="1">
      <c r="A759" s="532" t="s">
        <v>4492</v>
      </c>
      <c r="B759" s="174">
        <v>793</v>
      </c>
      <c r="C759" s="236" t="s">
        <v>8035</v>
      </c>
      <c r="D759" s="69" t="s">
        <v>9751</v>
      </c>
      <c r="E759" s="236" t="s">
        <v>9727</v>
      </c>
      <c r="F759" s="206"/>
      <c r="G759" s="206"/>
      <c r="H759" s="206"/>
      <c r="I759" s="235" t="s">
        <v>8030</v>
      </c>
      <c r="J759" s="342">
        <v>2016</v>
      </c>
      <c r="K759" s="206"/>
      <c r="L759" s="206"/>
      <c r="M759" s="333"/>
      <c r="N759" s="333"/>
      <c r="O759" s="333"/>
      <c r="P759" s="333"/>
      <c r="Q759" s="333"/>
      <c r="R759" s="333"/>
      <c r="S759" s="333"/>
      <c r="T759" s="333"/>
      <c r="U759" s="333"/>
      <c r="V759" s="333"/>
      <c r="W759" s="333"/>
      <c r="X759" s="333"/>
      <c r="Y759" s="333"/>
      <c r="Z759" s="333"/>
      <c r="AA759" s="333"/>
      <c r="AB759" s="534"/>
    </row>
    <row r="760" spans="1:28" ht="13.5" hidden="1" customHeight="1">
      <c r="A760" s="532" t="s">
        <v>4492</v>
      </c>
      <c r="B760" s="174">
        <v>794</v>
      </c>
      <c r="C760" s="236" t="s">
        <v>8035</v>
      </c>
      <c r="D760" s="69" t="s">
        <v>9752</v>
      </c>
      <c r="E760" s="236" t="s">
        <v>9727</v>
      </c>
      <c r="F760" s="206"/>
      <c r="G760" s="206"/>
      <c r="H760" s="206"/>
      <c r="I760" s="236" t="s">
        <v>8030</v>
      </c>
      <c r="J760" s="342">
        <v>2017</v>
      </c>
      <c r="K760" s="236">
        <v>2017</v>
      </c>
      <c r="L760" s="206"/>
      <c r="M760" s="273" t="s">
        <v>9753</v>
      </c>
      <c r="N760" s="333"/>
      <c r="O760" s="333"/>
      <c r="P760" s="333"/>
      <c r="Q760" s="333"/>
      <c r="R760" s="333"/>
      <c r="S760" s="333"/>
      <c r="T760" s="333"/>
      <c r="U760" s="333"/>
      <c r="V760" s="333"/>
      <c r="W760" s="333"/>
      <c r="X760" s="333"/>
      <c r="Y760" s="333"/>
      <c r="Z760" s="333"/>
      <c r="AA760" s="333"/>
      <c r="AB760" s="534"/>
    </row>
    <row r="761" spans="1:28" ht="13.5" customHeight="1">
      <c r="A761" s="532" t="s">
        <v>4492</v>
      </c>
      <c r="B761" s="174">
        <v>795</v>
      </c>
      <c r="C761" s="236" t="s">
        <v>8031</v>
      </c>
      <c r="D761" s="69" t="s">
        <v>9754</v>
      </c>
      <c r="E761" s="236" t="s">
        <v>9727</v>
      </c>
      <c r="F761" s="206"/>
      <c r="G761" s="206"/>
      <c r="H761" s="206"/>
      <c r="I761" s="236" t="s">
        <v>8823</v>
      </c>
      <c r="J761" s="342">
        <v>2017</v>
      </c>
      <c r="K761" s="206"/>
      <c r="L761" s="206"/>
      <c r="M761" s="333"/>
      <c r="N761" s="333"/>
      <c r="O761" s="333"/>
      <c r="P761" s="333"/>
      <c r="Q761" s="333"/>
      <c r="R761" s="333"/>
      <c r="S761" s="333"/>
      <c r="T761" s="333"/>
      <c r="U761" s="333"/>
      <c r="V761" s="333"/>
      <c r="W761" s="333"/>
      <c r="X761" s="333"/>
      <c r="Y761" s="333"/>
      <c r="Z761" s="333"/>
      <c r="AA761" s="333"/>
      <c r="AB761" s="534"/>
    </row>
    <row r="762" spans="1:28" ht="13.5" hidden="1" customHeight="1">
      <c r="A762" s="532" t="s">
        <v>4492</v>
      </c>
      <c r="B762" s="174">
        <v>796</v>
      </c>
      <c r="C762" s="236" t="s">
        <v>8035</v>
      </c>
      <c r="D762" s="69" t="s">
        <v>9755</v>
      </c>
      <c r="E762" s="236" t="s">
        <v>9727</v>
      </c>
      <c r="F762" s="206"/>
      <c r="G762" s="206"/>
      <c r="H762" s="206"/>
      <c r="I762" s="236" t="s">
        <v>8030</v>
      </c>
      <c r="J762" s="342">
        <v>2017</v>
      </c>
      <c r="K762" s="236">
        <v>2018</v>
      </c>
      <c r="L762" s="206"/>
      <c r="M762" s="273" t="s">
        <v>9753</v>
      </c>
      <c r="N762" s="333"/>
      <c r="O762" s="333"/>
      <c r="P762" s="333"/>
      <c r="Q762" s="333"/>
      <c r="R762" s="333"/>
      <c r="S762" s="333"/>
      <c r="T762" s="333"/>
      <c r="U762" s="333"/>
      <c r="V762" s="333"/>
      <c r="W762" s="333"/>
      <c r="X762" s="333"/>
      <c r="Y762" s="333"/>
      <c r="Z762" s="333"/>
      <c r="AA762" s="333"/>
      <c r="AB762" s="534"/>
    </row>
    <row r="763" spans="1:28" ht="13.5" hidden="1" customHeight="1">
      <c r="A763" s="532" t="s">
        <v>4492</v>
      </c>
      <c r="B763" s="46">
        <v>797</v>
      </c>
      <c r="C763" s="236" t="s">
        <v>8035</v>
      </c>
      <c r="D763" s="69" t="s">
        <v>9756</v>
      </c>
      <c r="E763" s="236" t="s">
        <v>9727</v>
      </c>
      <c r="F763" s="206"/>
      <c r="G763" s="206"/>
      <c r="H763" s="206"/>
      <c r="I763" s="236" t="s">
        <v>8030</v>
      </c>
      <c r="J763" s="342">
        <v>2017</v>
      </c>
      <c r="K763" s="236">
        <v>2018</v>
      </c>
      <c r="L763" s="206"/>
      <c r="M763" s="273" t="s">
        <v>9753</v>
      </c>
      <c r="N763" s="333"/>
      <c r="O763" s="333"/>
      <c r="P763" s="333"/>
      <c r="Q763" s="333"/>
      <c r="R763" s="333"/>
      <c r="S763" s="333"/>
      <c r="T763" s="333"/>
      <c r="U763" s="333"/>
      <c r="V763" s="333"/>
      <c r="W763" s="333"/>
      <c r="X763" s="333"/>
      <c r="Y763" s="333"/>
      <c r="Z763" s="333"/>
      <c r="AA763" s="333"/>
      <c r="AB763" s="534"/>
    </row>
    <row r="764" spans="1:28" ht="13.5" hidden="1" customHeight="1">
      <c r="A764" s="532" t="s">
        <v>4492</v>
      </c>
      <c r="B764" s="46">
        <v>798</v>
      </c>
      <c r="C764" s="236" t="s">
        <v>8035</v>
      </c>
      <c r="D764" s="69" t="s">
        <v>9757</v>
      </c>
      <c r="E764" s="236" t="s">
        <v>9727</v>
      </c>
      <c r="F764" s="206"/>
      <c r="G764" s="206"/>
      <c r="H764" s="206"/>
      <c r="I764" s="236" t="s">
        <v>8030</v>
      </c>
      <c r="J764" s="342">
        <v>2017</v>
      </c>
      <c r="K764" s="236">
        <v>2019</v>
      </c>
      <c r="L764" s="206"/>
      <c r="M764" s="273" t="s">
        <v>9753</v>
      </c>
      <c r="N764" s="333"/>
      <c r="O764" s="333"/>
      <c r="P764" s="333"/>
      <c r="Q764" s="333"/>
      <c r="R764" s="333"/>
      <c r="S764" s="333"/>
      <c r="T764" s="333"/>
      <c r="U764" s="333"/>
      <c r="V764" s="333"/>
      <c r="W764" s="333"/>
      <c r="X764" s="333"/>
      <c r="Y764" s="333"/>
      <c r="Z764" s="333"/>
      <c r="AA764" s="333"/>
      <c r="AB764" s="534"/>
    </row>
    <row r="765" spans="1:28" ht="13.5" hidden="1" customHeight="1">
      <c r="A765" s="532" t="s">
        <v>4492</v>
      </c>
      <c r="B765" s="46">
        <v>799</v>
      </c>
      <c r="C765" s="236" t="s">
        <v>8035</v>
      </c>
      <c r="D765" s="69" t="s">
        <v>9758</v>
      </c>
      <c r="E765" s="236" t="s">
        <v>9727</v>
      </c>
      <c r="F765" s="206"/>
      <c r="G765" s="206"/>
      <c r="H765" s="206"/>
      <c r="I765" s="236" t="s">
        <v>8030</v>
      </c>
      <c r="J765" s="342">
        <v>2017</v>
      </c>
      <c r="K765" s="236">
        <v>2020</v>
      </c>
      <c r="L765" s="206"/>
      <c r="M765" s="273" t="s">
        <v>9759</v>
      </c>
      <c r="N765" s="333"/>
      <c r="O765" s="333"/>
      <c r="P765" s="333"/>
      <c r="Q765" s="333"/>
      <c r="R765" s="333"/>
      <c r="S765" s="333"/>
      <c r="T765" s="333"/>
      <c r="U765" s="333"/>
      <c r="V765" s="333"/>
      <c r="W765" s="333"/>
      <c r="X765" s="333"/>
      <c r="Y765" s="333"/>
      <c r="Z765" s="333"/>
      <c r="AA765" s="333"/>
      <c r="AB765" s="534"/>
    </row>
    <row r="766" spans="1:28" ht="13.5" customHeight="1">
      <c r="A766" s="532" t="s">
        <v>4492</v>
      </c>
      <c r="B766" s="174">
        <v>800</v>
      </c>
      <c r="C766" s="236" t="s">
        <v>8031</v>
      </c>
      <c r="D766" s="69" t="s">
        <v>9760</v>
      </c>
      <c r="E766" s="236" t="s">
        <v>9761</v>
      </c>
      <c r="F766" s="206"/>
      <c r="G766" s="206"/>
      <c r="H766" s="206"/>
      <c r="I766" s="236" t="s">
        <v>8823</v>
      </c>
      <c r="J766" s="342">
        <v>2017</v>
      </c>
      <c r="K766" s="206"/>
      <c r="L766" s="206"/>
      <c r="M766" s="333"/>
      <c r="N766" s="333"/>
      <c r="O766" s="333"/>
      <c r="P766" s="333"/>
      <c r="Q766" s="333"/>
      <c r="R766" s="333"/>
      <c r="S766" s="333"/>
      <c r="T766" s="333"/>
      <c r="U766" s="333"/>
      <c r="V766" s="333"/>
      <c r="W766" s="333"/>
      <c r="X766" s="333"/>
      <c r="Y766" s="333"/>
      <c r="Z766" s="333"/>
      <c r="AA766" s="333"/>
      <c r="AB766" s="534"/>
    </row>
    <row r="767" spans="1:28" ht="13.5" customHeight="1">
      <c r="A767" s="532" t="s">
        <v>4492</v>
      </c>
      <c r="B767" s="174">
        <v>801</v>
      </c>
      <c r="C767" s="236" t="s">
        <v>8031</v>
      </c>
      <c r="D767" s="69" t="s">
        <v>9762</v>
      </c>
      <c r="E767" s="236" t="s">
        <v>9761</v>
      </c>
      <c r="F767" s="206"/>
      <c r="G767" s="206"/>
      <c r="H767" s="206"/>
      <c r="I767" s="236" t="s">
        <v>8823</v>
      </c>
      <c r="J767" s="342">
        <v>2017</v>
      </c>
      <c r="K767" s="206"/>
      <c r="L767" s="206"/>
      <c r="M767" s="333"/>
      <c r="N767" s="333"/>
      <c r="O767" s="333"/>
      <c r="P767" s="333"/>
      <c r="Q767" s="333"/>
      <c r="R767" s="333"/>
      <c r="S767" s="333"/>
      <c r="T767" s="333"/>
      <c r="U767" s="333"/>
      <c r="V767" s="333"/>
      <c r="W767" s="333"/>
      <c r="X767" s="333"/>
      <c r="Y767" s="333"/>
      <c r="Z767" s="333"/>
      <c r="AA767" s="333"/>
      <c r="AB767" s="534"/>
    </row>
    <row r="768" spans="1:28" ht="13.5" customHeight="1">
      <c r="A768" s="532" t="s">
        <v>4492</v>
      </c>
      <c r="B768" s="174">
        <v>802</v>
      </c>
      <c r="C768" s="236" t="s">
        <v>8031</v>
      </c>
      <c r="D768" s="69" t="s">
        <v>9763</v>
      </c>
      <c r="E768" s="236" t="s">
        <v>9716</v>
      </c>
      <c r="F768" s="206"/>
      <c r="G768" s="206"/>
      <c r="H768" s="206"/>
      <c r="I768" s="236" t="s">
        <v>8823</v>
      </c>
      <c r="J768" s="342">
        <v>2017</v>
      </c>
      <c r="K768" s="206"/>
      <c r="L768" s="206"/>
      <c r="M768" s="333"/>
      <c r="N768" s="333"/>
      <c r="O768" s="333"/>
      <c r="P768" s="333"/>
      <c r="Q768" s="333"/>
      <c r="R768" s="333"/>
      <c r="S768" s="333"/>
      <c r="T768" s="333"/>
      <c r="U768" s="333"/>
      <c r="V768" s="333"/>
      <c r="W768" s="333"/>
      <c r="X768" s="333"/>
      <c r="Y768" s="333"/>
      <c r="Z768" s="333"/>
      <c r="AA768" s="333"/>
      <c r="AB768" s="534"/>
    </row>
    <row r="769" spans="1:28" ht="13.5" customHeight="1">
      <c r="A769" s="532" t="s">
        <v>4492</v>
      </c>
      <c r="B769" s="174">
        <v>803</v>
      </c>
      <c r="C769" s="236" t="s">
        <v>8031</v>
      </c>
      <c r="D769" s="69" t="s">
        <v>9764</v>
      </c>
      <c r="E769" s="236" t="s">
        <v>9727</v>
      </c>
      <c r="F769" s="206"/>
      <c r="G769" s="206"/>
      <c r="H769" s="206"/>
      <c r="I769" s="236" t="s">
        <v>8823</v>
      </c>
      <c r="J769" s="342">
        <v>2017</v>
      </c>
      <c r="K769" s="236">
        <v>2018</v>
      </c>
      <c r="L769" s="206"/>
      <c r="M769" s="273" t="s">
        <v>9765</v>
      </c>
      <c r="N769" s="333"/>
      <c r="O769" s="333"/>
      <c r="P769" s="333"/>
      <c r="Q769" s="333"/>
      <c r="R769" s="333"/>
      <c r="S769" s="333"/>
      <c r="T769" s="333"/>
      <c r="U769" s="333"/>
      <c r="V769" s="333"/>
      <c r="W769" s="333"/>
      <c r="X769" s="333"/>
      <c r="Y769" s="333"/>
      <c r="Z769" s="333"/>
      <c r="AA769" s="333"/>
      <c r="AB769" s="534"/>
    </row>
    <row r="770" spans="1:28" ht="13.5" hidden="1" customHeight="1">
      <c r="A770" s="532" t="s">
        <v>4492</v>
      </c>
      <c r="B770" s="46">
        <v>804</v>
      </c>
      <c r="C770" s="236" t="s">
        <v>8014</v>
      </c>
      <c r="D770" s="69" t="s">
        <v>9766</v>
      </c>
      <c r="E770" s="236" t="s">
        <v>9716</v>
      </c>
      <c r="F770" s="206"/>
      <c r="G770" s="236" t="s">
        <v>9767</v>
      </c>
      <c r="H770" s="236" t="s">
        <v>8017</v>
      </c>
      <c r="I770" s="236" t="s">
        <v>8823</v>
      </c>
      <c r="J770" s="342">
        <v>2017</v>
      </c>
      <c r="K770" s="236"/>
      <c r="L770" s="206"/>
      <c r="M770" s="273" t="s">
        <v>9765</v>
      </c>
      <c r="N770" s="333"/>
      <c r="O770" s="333"/>
      <c r="P770" s="333"/>
      <c r="Q770" s="333"/>
      <c r="R770" s="333"/>
      <c r="S770" s="333"/>
      <c r="T770" s="333"/>
      <c r="U770" s="333"/>
      <c r="V770" s="333"/>
      <c r="W770" s="333"/>
      <c r="X770" s="333"/>
      <c r="Y770" s="333"/>
      <c r="Z770" s="333"/>
      <c r="AA770" s="333"/>
      <c r="AB770" s="534"/>
    </row>
    <row r="771" spans="1:28" ht="13.5" hidden="1" customHeight="1">
      <c r="A771" s="532" t="s">
        <v>4492</v>
      </c>
      <c r="B771" s="46">
        <v>805</v>
      </c>
      <c r="C771" s="236" t="s">
        <v>8035</v>
      </c>
      <c r="D771" s="69" t="s">
        <v>9768</v>
      </c>
      <c r="E771" s="236" t="s">
        <v>9727</v>
      </c>
      <c r="F771" s="206"/>
      <c r="G771" s="206"/>
      <c r="H771" s="206"/>
      <c r="I771" s="236" t="s">
        <v>8030</v>
      </c>
      <c r="J771" s="342">
        <v>2017</v>
      </c>
      <c r="K771" s="236">
        <v>2017</v>
      </c>
      <c r="L771" s="206"/>
      <c r="M771" s="273" t="s">
        <v>9753</v>
      </c>
      <c r="N771" s="333"/>
      <c r="O771" s="333"/>
      <c r="P771" s="333"/>
      <c r="Q771" s="333"/>
      <c r="R771" s="333"/>
      <c r="S771" s="333"/>
      <c r="T771" s="333"/>
      <c r="U771" s="333"/>
      <c r="V771" s="333"/>
      <c r="W771" s="333"/>
      <c r="X771" s="333"/>
      <c r="Y771" s="333"/>
      <c r="Z771" s="333"/>
      <c r="AA771" s="333"/>
      <c r="AB771" s="534"/>
    </row>
    <row r="772" spans="1:28" ht="13.5" hidden="1" customHeight="1">
      <c r="A772" s="532" t="s">
        <v>4492</v>
      </c>
      <c r="B772" s="174">
        <v>807</v>
      </c>
      <c r="C772" s="236" t="s">
        <v>8035</v>
      </c>
      <c r="D772" s="69" t="s">
        <v>9769</v>
      </c>
      <c r="E772" s="236" t="s">
        <v>9727</v>
      </c>
      <c r="F772" s="206"/>
      <c r="G772" s="206"/>
      <c r="H772" s="206"/>
      <c r="I772" s="236" t="s">
        <v>8030</v>
      </c>
      <c r="J772" s="342">
        <v>2017</v>
      </c>
      <c r="K772" s="236">
        <v>2018</v>
      </c>
      <c r="L772" s="206"/>
      <c r="M772" s="273" t="s">
        <v>9753</v>
      </c>
      <c r="N772" s="333"/>
      <c r="O772" s="333"/>
      <c r="P772" s="333"/>
      <c r="Q772" s="333"/>
      <c r="R772" s="333"/>
      <c r="S772" s="333"/>
      <c r="T772" s="333"/>
      <c r="U772" s="333"/>
      <c r="V772" s="333"/>
      <c r="W772" s="333"/>
      <c r="X772" s="333"/>
      <c r="Y772" s="333"/>
      <c r="Z772" s="333"/>
      <c r="AA772" s="333"/>
      <c r="AB772" s="534"/>
    </row>
    <row r="773" spans="1:28" ht="13.5" hidden="1" customHeight="1">
      <c r="A773" s="532" t="s">
        <v>4492</v>
      </c>
      <c r="B773" s="174">
        <v>808</v>
      </c>
      <c r="C773" s="236" t="s">
        <v>8035</v>
      </c>
      <c r="D773" s="69" t="s">
        <v>9770</v>
      </c>
      <c r="E773" s="236" t="s">
        <v>9727</v>
      </c>
      <c r="F773" s="206"/>
      <c r="G773" s="206"/>
      <c r="H773" s="206"/>
      <c r="I773" s="236" t="s">
        <v>8030</v>
      </c>
      <c r="J773" s="342">
        <v>2017</v>
      </c>
      <c r="K773" s="236">
        <v>2018</v>
      </c>
      <c r="L773" s="206"/>
      <c r="M773" s="273" t="s">
        <v>9753</v>
      </c>
      <c r="N773" s="333"/>
      <c r="O773" s="333"/>
      <c r="P773" s="333"/>
      <c r="Q773" s="333"/>
      <c r="R773" s="333"/>
      <c r="S773" s="333"/>
      <c r="T773" s="333"/>
      <c r="U773" s="333"/>
      <c r="V773" s="333"/>
      <c r="W773" s="333"/>
      <c r="X773" s="333"/>
      <c r="Y773" s="333"/>
      <c r="Z773" s="333"/>
      <c r="AA773" s="333"/>
      <c r="AB773" s="534"/>
    </row>
    <row r="774" spans="1:28" ht="13.5" hidden="1" customHeight="1">
      <c r="A774" s="532" t="s">
        <v>4492</v>
      </c>
      <c r="B774" s="174">
        <v>809</v>
      </c>
      <c r="C774" s="236" t="s">
        <v>8035</v>
      </c>
      <c r="D774" s="69" t="s">
        <v>9771</v>
      </c>
      <c r="E774" s="236" t="s">
        <v>9727</v>
      </c>
      <c r="F774" s="206"/>
      <c r="G774" s="206"/>
      <c r="H774" s="206"/>
      <c r="I774" s="236" t="s">
        <v>8030</v>
      </c>
      <c r="J774" s="342">
        <v>2018</v>
      </c>
      <c r="K774" s="236">
        <v>2018</v>
      </c>
      <c r="L774" s="206"/>
      <c r="M774" s="273" t="s">
        <v>9753</v>
      </c>
      <c r="N774" s="333"/>
      <c r="O774" s="333"/>
      <c r="P774" s="333"/>
      <c r="Q774" s="333"/>
      <c r="R774" s="333"/>
      <c r="S774" s="333"/>
      <c r="T774" s="333"/>
      <c r="U774" s="333"/>
      <c r="V774" s="333"/>
      <c r="W774" s="333"/>
      <c r="X774" s="333"/>
      <c r="Y774" s="333"/>
      <c r="Z774" s="333"/>
      <c r="AA774" s="333"/>
      <c r="AB774" s="534"/>
    </row>
    <row r="775" spans="1:28" ht="13.5" hidden="1" customHeight="1">
      <c r="A775" s="532" t="s">
        <v>4492</v>
      </c>
      <c r="B775" s="174">
        <v>810</v>
      </c>
      <c r="C775" s="236" t="s">
        <v>8035</v>
      </c>
      <c r="D775" s="69" t="s">
        <v>9772</v>
      </c>
      <c r="E775" s="236" t="s">
        <v>9706</v>
      </c>
      <c r="F775" s="206"/>
      <c r="G775" s="206"/>
      <c r="H775" s="206"/>
      <c r="I775" s="236" t="s">
        <v>8030</v>
      </c>
      <c r="J775" s="342">
        <v>2018</v>
      </c>
      <c r="K775" s="236">
        <v>2019</v>
      </c>
      <c r="L775" s="206"/>
      <c r="M775" s="273" t="s">
        <v>9753</v>
      </c>
      <c r="N775" s="333"/>
      <c r="O775" s="333"/>
      <c r="P775" s="333"/>
      <c r="Q775" s="333"/>
      <c r="R775" s="333"/>
      <c r="S775" s="333"/>
      <c r="T775" s="333"/>
      <c r="U775" s="333"/>
      <c r="V775" s="333"/>
      <c r="W775" s="333"/>
      <c r="X775" s="333"/>
      <c r="Y775" s="333"/>
      <c r="Z775" s="333"/>
      <c r="AA775" s="333"/>
      <c r="AB775" s="534"/>
    </row>
    <row r="776" spans="1:28" ht="13.5" customHeight="1">
      <c r="A776" s="532" t="s">
        <v>4492</v>
      </c>
      <c r="B776" s="46">
        <v>812</v>
      </c>
      <c r="C776" s="236" t="s">
        <v>8031</v>
      </c>
      <c r="D776" s="69" t="s">
        <v>9773</v>
      </c>
      <c r="E776" s="236" t="s">
        <v>9774</v>
      </c>
      <c r="F776" s="206"/>
      <c r="G776" s="206"/>
      <c r="H776" s="206"/>
      <c r="I776" s="236" t="s">
        <v>8823</v>
      </c>
      <c r="J776" s="342">
        <v>2018</v>
      </c>
      <c r="K776" s="206"/>
      <c r="L776" s="206"/>
      <c r="M776" s="333"/>
      <c r="N776" s="333"/>
      <c r="O776" s="333"/>
      <c r="P776" s="333"/>
      <c r="Q776" s="333"/>
      <c r="R776" s="333"/>
      <c r="S776" s="333"/>
      <c r="T776" s="333"/>
      <c r="U776" s="333"/>
      <c r="V776" s="333"/>
      <c r="W776" s="333"/>
      <c r="X776" s="333"/>
      <c r="Y776" s="333"/>
      <c r="Z776" s="333"/>
      <c r="AA776" s="333"/>
      <c r="AB776" s="534"/>
    </row>
    <row r="777" spans="1:28" ht="13.5" customHeight="1">
      <c r="A777" s="532" t="s">
        <v>4492</v>
      </c>
      <c r="B777" s="46">
        <v>813</v>
      </c>
      <c r="C777" s="236" t="s">
        <v>8031</v>
      </c>
      <c r="D777" s="69" t="s">
        <v>9775</v>
      </c>
      <c r="E777" s="236" t="s">
        <v>9716</v>
      </c>
      <c r="F777" s="206"/>
      <c r="G777" s="206"/>
      <c r="H777" s="206"/>
      <c r="I777" s="236" t="s">
        <v>8030</v>
      </c>
      <c r="J777" s="342">
        <v>2018</v>
      </c>
      <c r="K777" s="236">
        <v>2018</v>
      </c>
      <c r="L777" s="206"/>
      <c r="M777" s="273" t="s">
        <v>9776</v>
      </c>
      <c r="N777" s="333"/>
      <c r="O777" s="333"/>
      <c r="P777" s="333"/>
      <c r="Q777" s="333"/>
      <c r="R777" s="333"/>
      <c r="S777" s="333"/>
      <c r="T777" s="333"/>
      <c r="U777" s="333"/>
      <c r="V777" s="333"/>
      <c r="W777" s="333"/>
      <c r="X777" s="333"/>
      <c r="Y777" s="333"/>
      <c r="Z777" s="333"/>
      <c r="AA777" s="333"/>
      <c r="AB777" s="534"/>
    </row>
    <row r="778" spans="1:28" ht="13.5" customHeight="1">
      <c r="A778" s="532" t="s">
        <v>4492</v>
      </c>
      <c r="B778" s="174">
        <v>815</v>
      </c>
      <c r="C778" s="236" t="s">
        <v>8031</v>
      </c>
      <c r="D778" s="69" t="s">
        <v>9777</v>
      </c>
      <c r="E778" s="236" t="s">
        <v>9716</v>
      </c>
      <c r="F778" s="236" t="s">
        <v>9727</v>
      </c>
      <c r="G778" s="206"/>
      <c r="H778" s="206"/>
      <c r="I778" s="236" t="s">
        <v>8823</v>
      </c>
      <c r="J778" s="342">
        <v>2018</v>
      </c>
      <c r="K778" s="206"/>
      <c r="L778" s="206"/>
      <c r="M778" s="333"/>
      <c r="N778" s="333"/>
      <c r="O778" s="333"/>
      <c r="P778" s="333"/>
      <c r="Q778" s="333"/>
      <c r="R778" s="333"/>
      <c r="S778" s="333"/>
      <c r="T778" s="333"/>
      <c r="U778" s="333"/>
      <c r="V778" s="333"/>
      <c r="W778" s="333"/>
      <c r="X778" s="333"/>
      <c r="Y778" s="333"/>
      <c r="Z778" s="333"/>
      <c r="AA778" s="333"/>
      <c r="AB778" s="534"/>
    </row>
    <row r="779" spans="1:28" ht="13.5" hidden="1" customHeight="1">
      <c r="A779" s="532" t="s">
        <v>4492</v>
      </c>
      <c r="B779" s="174">
        <v>816</v>
      </c>
      <c r="C779" s="236" t="s">
        <v>8035</v>
      </c>
      <c r="D779" s="69" t="s">
        <v>9778</v>
      </c>
      <c r="E779" s="236" t="s">
        <v>9716</v>
      </c>
      <c r="F779" s="206"/>
      <c r="G779" s="206"/>
      <c r="H779" s="206"/>
      <c r="I779" s="236" t="s">
        <v>8030</v>
      </c>
      <c r="J779" s="342">
        <v>2018</v>
      </c>
      <c r="K779" s="236">
        <v>2019</v>
      </c>
      <c r="L779" s="206"/>
      <c r="M779" s="273" t="s">
        <v>9779</v>
      </c>
      <c r="N779" s="333"/>
      <c r="O779" s="333"/>
      <c r="P779" s="333"/>
      <c r="Q779" s="333"/>
      <c r="R779" s="333"/>
      <c r="S779" s="333"/>
      <c r="T779" s="333"/>
      <c r="U779" s="333"/>
      <c r="V779" s="333"/>
      <c r="W779" s="333"/>
      <c r="X779" s="333"/>
      <c r="Y779" s="333"/>
      <c r="Z779" s="333"/>
      <c r="AA779" s="333"/>
      <c r="AB779" s="534"/>
    </row>
    <row r="780" spans="1:28" ht="13.5" hidden="1" customHeight="1">
      <c r="A780" s="532" t="s">
        <v>4492</v>
      </c>
      <c r="B780" s="174">
        <v>817</v>
      </c>
      <c r="C780" s="236" t="s">
        <v>8035</v>
      </c>
      <c r="D780" s="69" t="s">
        <v>9780</v>
      </c>
      <c r="E780" s="236" t="s">
        <v>9774</v>
      </c>
      <c r="F780" s="206"/>
      <c r="G780" s="206"/>
      <c r="H780" s="206"/>
      <c r="I780" s="236" t="s">
        <v>8030</v>
      </c>
      <c r="J780" s="342">
        <v>2018</v>
      </c>
      <c r="K780" s="236">
        <v>2018</v>
      </c>
      <c r="L780" s="206"/>
      <c r="M780" s="273" t="s">
        <v>9753</v>
      </c>
      <c r="N780" s="333"/>
      <c r="O780" s="333"/>
      <c r="P780" s="333"/>
      <c r="Q780" s="333"/>
      <c r="R780" s="333"/>
      <c r="S780" s="333"/>
      <c r="T780" s="333"/>
      <c r="U780" s="333"/>
      <c r="V780" s="333"/>
      <c r="W780" s="333"/>
      <c r="X780" s="333"/>
      <c r="Y780" s="333"/>
      <c r="Z780" s="333"/>
      <c r="AA780" s="333"/>
      <c r="AB780" s="534"/>
    </row>
    <row r="781" spans="1:28" ht="13.5" hidden="1" customHeight="1">
      <c r="A781" s="532" t="s">
        <v>4492</v>
      </c>
      <c r="B781" s="46">
        <v>818</v>
      </c>
      <c r="C781" s="236" t="s">
        <v>8035</v>
      </c>
      <c r="D781" s="69" t="s">
        <v>9781</v>
      </c>
      <c r="E781" s="236" t="s">
        <v>2309</v>
      </c>
      <c r="F781" s="206"/>
      <c r="G781" s="206"/>
      <c r="H781" s="206"/>
      <c r="I781" s="236" t="s">
        <v>8030</v>
      </c>
      <c r="J781" s="342">
        <v>2018</v>
      </c>
      <c r="K781" s="236">
        <v>2018</v>
      </c>
      <c r="L781" s="206"/>
      <c r="M781" s="273" t="s">
        <v>9765</v>
      </c>
      <c r="N781" s="333"/>
      <c r="O781" s="333"/>
      <c r="P781" s="333"/>
      <c r="Q781" s="333"/>
      <c r="R781" s="333"/>
      <c r="S781" s="333"/>
      <c r="T781" s="333"/>
      <c r="U781" s="333"/>
      <c r="V781" s="333"/>
      <c r="W781" s="333"/>
      <c r="X781" s="333"/>
      <c r="Y781" s="333"/>
      <c r="Z781" s="333"/>
      <c r="AA781" s="333"/>
      <c r="AB781" s="534"/>
    </row>
    <row r="782" spans="1:28" ht="13.5" customHeight="1">
      <c r="A782" s="532" t="s">
        <v>4492</v>
      </c>
      <c r="B782" s="46">
        <v>819</v>
      </c>
      <c r="C782" s="236" t="s">
        <v>8031</v>
      </c>
      <c r="D782" s="69" t="s">
        <v>9782</v>
      </c>
      <c r="E782" s="236" t="s">
        <v>9716</v>
      </c>
      <c r="F782" s="206"/>
      <c r="G782" s="206"/>
      <c r="H782" s="206"/>
      <c r="I782" s="236" t="s">
        <v>8823</v>
      </c>
      <c r="J782" s="342">
        <v>2018</v>
      </c>
      <c r="K782" s="206"/>
      <c r="L782" s="206"/>
      <c r="M782" s="333"/>
      <c r="N782" s="333"/>
      <c r="O782" s="333"/>
      <c r="P782" s="333"/>
      <c r="Q782" s="333"/>
      <c r="R782" s="333"/>
      <c r="S782" s="333"/>
      <c r="T782" s="333"/>
      <c r="U782" s="333"/>
      <c r="V782" s="333"/>
      <c r="W782" s="333"/>
      <c r="X782" s="333"/>
      <c r="Y782" s="333"/>
      <c r="Z782" s="333"/>
      <c r="AA782" s="333"/>
      <c r="AB782" s="534"/>
    </row>
    <row r="783" spans="1:28" ht="13.5" customHeight="1">
      <c r="A783" s="532" t="s">
        <v>4492</v>
      </c>
      <c r="B783" s="46">
        <v>820</v>
      </c>
      <c r="C783" s="236" t="s">
        <v>8031</v>
      </c>
      <c r="D783" s="69" t="s">
        <v>9783</v>
      </c>
      <c r="E783" s="236" t="s">
        <v>9727</v>
      </c>
      <c r="F783" s="206"/>
      <c r="G783" s="206"/>
      <c r="H783" s="206"/>
      <c r="I783" s="236" t="s">
        <v>8823</v>
      </c>
      <c r="J783" s="342">
        <v>2018</v>
      </c>
      <c r="K783" s="206"/>
      <c r="L783" s="206"/>
      <c r="M783" s="333"/>
      <c r="N783" s="333"/>
      <c r="O783" s="333"/>
      <c r="P783" s="333"/>
      <c r="Q783" s="333"/>
      <c r="R783" s="333"/>
      <c r="S783" s="333"/>
      <c r="T783" s="333"/>
      <c r="U783" s="333"/>
      <c r="V783" s="333"/>
      <c r="W783" s="333"/>
      <c r="X783" s="333"/>
      <c r="Y783" s="333"/>
      <c r="Z783" s="333"/>
      <c r="AA783" s="333"/>
      <c r="AB783" s="534"/>
    </row>
    <row r="784" spans="1:28" ht="13.5" customHeight="1">
      <c r="A784" s="532" t="s">
        <v>4492</v>
      </c>
      <c r="B784" s="174">
        <v>821</v>
      </c>
      <c r="C784" s="236" t="s">
        <v>8031</v>
      </c>
      <c r="D784" s="69" t="s">
        <v>9784</v>
      </c>
      <c r="E784" s="236" t="s">
        <v>9716</v>
      </c>
      <c r="F784" s="206"/>
      <c r="G784" s="206"/>
      <c r="H784" s="206"/>
      <c r="I784" s="236" t="s">
        <v>8823</v>
      </c>
      <c r="J784" s="342">
        <v>2018</v>
      </c>
      <c r="K784" s="206"/>
      <c r="L784" s="206"/>
      <c r="M784" s="333"/>
      <c r="N784" s="333"/>
      <c r="O784" s="333"/>
      <c r="P784" s="333"/>
      <c r="Q784" s="333"/>
      <c r="R784" s="333"/>
      <c r="S784" s="333"/>
      <c r="T784" s="333"/>
      <c r="U784" s="333"/>
      <c r="V784" s="333"/>
      <c r="W784" s="333"/>
      <c r="X784" s="333"/>
      <c r="Y784" s="333"/>
      <c r="Z784" s="333"/>
      <c r="AA784" s="333"/>
      <c r="AB784" s="534"/>
    </row>
    <row r="785" spans="1:28" ht="13.5" hidden="1" customHeight="1">
      <c r="A785" s="532" t="s">
        <v>4492</v>
      </c>
      <c r="B785" s="46"/>
      <c r="C785" s="206" t="s">
        <v>8035</v>
      </c>
      <c r="D785" s="69" t="s">
        <v>9785</v>
      </c>
      <c r="E785" s="236" t="s">
        <v>2309</v>
      </c>
      <c r="F785" s="206"/>
      <c r="G785" s="206"/>
      <c r="H785" s="206" t="s">
        <v>8167</v>
      </c>
      <c r="I785" s="236" t="s">
        <v>8030</v>
      </c>
      <c r="J785" s="343">
        <v>2020</v>
      </c>
      <c r="K785" s="236">
        <v>2021</v>
      </c>
      <c r="L785" s="206"/>
      <c r="M785" s="592" t="s">
        <v>9786</v>
      </c>
      <c r="N785" s="592"/>
      <c r="O785" s="592"/>
      <c r="P785" s="592"/>
      <c r="Q785" s="592"/>
      <c r="R785" s="592"/>
      <c r="S785" s="592"/>
      <c r="T785" s="592"/>
      <c r="U785" s="592"/>
      <c r="V785" s="592"/>
      <c r="W785" s="592"/>
      <c r="X785" s="592"/>
      <c r="Y785" s="592"/>
      <c r="Z785" s="592"/>
      <c r="AA785" s="592"/>
      <c r="AB785" s="593"/>
    </row>
    <row r="786" spans="1:28" ht="13.5" hidden="1" customHeight="1">
      <c r="A786" s="532" t="s">
        <v>4492</v>
      </c>
      <c r="B786" s="46"/>
      <c r="C786" s="236" t="s">
        <v>8035</v>
      </c>
      <c r="D786" s="69" t="s">
        <v>9787</v>
      </c>
      <c r="E786" s="236" t="s">
        <v>9727</v>
      </c>
      <c r="F786" s="206"/>
      <c r="G786" s="206"/>
      <c r="H786" s="206" t="s">
        <v>8167</v>
      </c>
      <c r="I786" s="236" t="s">
        <v>8030</v>
      </c>
      <c r="J786" s="343">
        <v>2020</v>
      </c>
      <c r="K786" s="236">
        <v>2021</v>
      </c>
      <c r="L786" s="206"/>
      <c r="M786" s="592" t="s">
        <v>9694</v>
      </c>
      <c r="N786" s="592"/>
      <c r="O786" s="592"/>
      <c r="P786" s="592"/>
      <c r="Q786" s="592"/>
      <c r="R786" s="592"/>
      <c r="S786" s="592"/>
      <c r="T786" s="592"/>
      <c r="U786" s="592"/>
      <c r="V786" s="592"/>
      <c r="W786" s="592"/>
      <c r="X786" s="592"/>
      <c r="Y786" s="592"/>
      <c r="Z786" s="592"/>
      <c r="AA786" s="592"/>
      <c r="AB786" s="593"/>
    </row>
    <row r="787" spans="1:28" ht="13.5" hidden="1" customHeight="1">
      <c r="A787" s="532" t="s">
        <v>4935</v>
      </c>
      <c r="B787" s="14">
        <v>822</v>
      </c>
      <c r="C787" s="339" t="s">
        <v>8014</v>
      </c>
      <c r="D787" s="77" t="s">
        <v>9788</v>
      </c>
      <c r="E787" s="594" t="s">
        <v>2309</v>
      </c>
      <c r="F787" s="198"/>
      <c r="G787" s="198" t="s">
        <v>9789</v>
      </c>
      <c r="H787" s="198" t="s">
        <v>8159</v>
      </c>
      <c r="I787" s="340" t="s">
        <v>8229</v>
      </c>
      <c r="J787" s="198">
        <v>2019</v>
      </c>
      <c r="K787" s="198">
        <v>2021</v>
      </c>
      <c r="L787" s="93" t="s">
        <v>9790</v>
      </c>
      <c r="M787" s="202"/>
      <c r="N787" s="202"/>
      <c r="O787" s="202"/>
      <c r="P787" s="202"/>
      <c r="Q787" s="202"/>
      <c r="R787" s="202"/>
      <c r="S787" s="202"/>
      <c r="T787" s="202"/>
      <c r="U787" s="202"/>
      <c r="V787" s="202"/>
      <c r="W787" s="202"/>
      <c r="X787" s="202"/>
      <c r="Y787" s="202"/>
      <c r="Z787" s="202"/>
      <c r="AA787" s="202"/>
      <c r="AB787" s="203"/>
    </row>
    <row r="788" spans="1:28" ht="13.5" hidden="1" customHeight="1">
      <c r="A788" s="532" t="s">
        <v>4935</v>
      </c>
      <c r="B788" s="174">
        <v>823</v>
      </c>
      <c r="C788" s="595" t="s">
        <v>8014</v>
      </c>
      <c r="D788" s="69" t="s">
        <v>9791</v>
      </c>
      <c r="E788" s="236" t="s">
        <v>9727</v>
      </c>
      <c r="F788" s="206"/>
      <c r="G788" s="206" t="s">
        <v>9792</v>
      </c>
      <c r="H788" s="206" t="s">
        <v>8017</v>
      </c>
      <c r="I788" s="343" t="s">
        <v>8141</v>
      </c>
      <c r="J788" s="236">
        <v>2021</v>
      </c>
      <c r="K788" s="206">
        <v>2021</v>
      </c>
      <c r="L788" s="596" t="s">
        <v>9793</v>
      </c>
      <c r="M788" s="218"/>
      <c r="N788" s="218"/>
      <c r="O788" s="218"/>
      <c r="P788" s="218"/>
      <c r="Q788" s="218"/>
      <c r="R788" s="218"/>
      <c r="S788" s="218"/>
      <c r="T788" s="218"/>
      <c r="U788" s="218"/>
      <c r="V788" s="218"/>
      <c r="W788" s="218"/>
      <c r="X788" s="218"/>
      <c r="Y788" s="218"/>
      <c r="Z788" s="218"/>
      <c r="AA788" s="218"/>
      <c r="AB788" s="219"/>
    </row>
    <row r="789" spans="1:28" ht="13.5" hidden="1" customHeight="1">
      <c r="A789" s="532" t="s">
        <v>4935</v>
      </c>
      <c r="B789" s="46">
        <v>824</v>
      </c>
      <c r="C789" s="597" t="s">
        <v>8035</v>
      </c>
      <c r="D789" s="69" t="s">
        <v>9794</v>
      </c>
      <c r="E789" s="597" t="s">
        <v>2309</v>
      </c>
      <c r="F789" s="598"/>
      <c r="G789" s="598" t="s">
        <v>9795</v>
      </c>
      <c r="H789" s="598" t="s">
        <v>9796</v>
      </c>
      <c r="I789" s="597" t="s">
        <v>8030</v>
      </c>
      <c r="J789" s="598">
        <v>2019</v>
      </c>
      <c r="K789" s="598">
        <v>2020</v>
      </c>
      <c r="L789" s="598" t="s">
        <v>9797</v>
      </c>
      <c r="M789" s="218"/>
      <c r="N789" s="218"/>
      <c r="O789" s="218"/>
      <c r="P789" s="218"/>
      <c r="Q789" s="218"/>
      <c r="R789" s="218"/>
      <c r="S789" s="218"/>
      <c r="T789" s="218"/>
      <c r="U789" s="218"/>
      <c r="V789" s="218"/>
      <c r="W789" s="218"/>
      <c r="X789" s="218"/>
      <c r="Y789" s="218"/>
      <c r="Z789" s="218"/>
      <c r="AA789" s="218"/>
      <c r="AB789" s="219"/>
    </row>
    <row r="790" spans="1:28" ht="13.5" hidden="1" customHeight="1">
      <c r="A790" s="532" t="s">
        <v>4935</v>
      </c>
      <c r="B790" s="46">
        <v>825</v>
      </c>
      <c r="C790" s="599" t="s">
        <v>8035</v>
      </c>
      <c r="D790" s="69" t="s">
        <v>9798</v>
      </c>
      <c r="E790" s="599" t="s">
        <v>2309</v>
      </c>
      <c r="F790" s="600"/>
      <c r="G790" s="600" t="s">
        <v>9799</v>
      </c>
      <c r="H790" s="600" t="s">
        <v>9800</v>
      </c>
      <c r="I790" s="599" t="s">
        <v>8030</v>
      </c>
      <c r="J790" s="600">
        <v>2019</v>
      </c>
      <c r="K790" s="600">
        <v>2020</v>
      </c>
      <c r="L790" s="600" t="s">
        <v>9797</v>
      </c>
      <c r="M790" s="333"/>
      <c r="N790" s="333"/>
      <c r="O790" s="333"/>
      <c r="P790" s="333"/>
      <c r="Q790" s="333"/>
      <c r="R790" s="333"/>
      <c r="S790" s="333"/>
      <c r="T790" s="333"/>
      <c r="U790" s="333"/>
      <c r="V790" s="333"/>
      <c r="W790" s="333"/>
      <c r="X790" s="333"/>
      <c r="Y790" s="333"/>
      <c r="Z790" s="333"/>
      <c r="AA790" s="333"/>
      <c r="AB790" s="534"/>
    </row>
    <row r="791" spans="1:28" ht="13.5" hidden="1" customHeight="1">
      <c r="A791" s="532" t="s">
        <v>4935</v>
      </c>
      <c r="B791" s="46">
        <v>826</v>
      </c>
      <c r="C791" s="599" t="s">
        <v>8035</v>
      </c>
      <c r="D791" s="69" t="s">
        <v>9801</v>
      </c>
      <c r="E791" s="599" t="s">
        <v>2309</v>
      </c>
      <c r="F791" s="600"/>
      <c r="G791" s="600" t="s">
        <v>9802</v>
      </c>
      <c r="H791" s="600" t="s">
        <v>9800</v>
      </c>
      <c r="I791" s="599" t="s">
        <v>8229</v>
      </c>
      <c r="J791" s="600">
        <v>2019</v>
      </c>
      <c r="K791" s="600">
        <v>2019</v>
      </c>
      <c r="L791" s="600" t="s">
        <v>9803</v>
      </c>
      <c r="M791" s="333"/>
      <c r="N791" s="333"/>
      <c r="O791" s="333"/>
      <c r="P791" s="333"/>
      <c r="Q791" s="333"/>
      <c r="R791" s="333"/>
      <c r="S791" s="333"/>
      <c r="T791" s="333"/>
      <c r="U791" s="333"/>
      <c r="V791" s="333"/>
      <c r="W791" s="333"/>
      <c r="X791" s="333"/>
      <c r="Y791" s="333"/>
      <c r="Z791" s="333"/>
      <c r="AA791" s="333"/>
      <c r="AB791" s="534"/>
    </row>
    <row r="792" spans="1:28" ht="13.5" customHeight="1">
      <c r="A792" s="532" t="s">
        <v>4935</v>
      </c>
      <c r="B792" s="174">
        <v>827</v>
      </c>
      <c r="C792" s="599" t="s">
        <v>8031</v>
      </c>
      <c r="D792" s="69" t="s">
        <v>9804</v>
      </c>
      <c r="E792" s="599" t="s">
        <v>9727</v>
      </c>
      <c r="F792" s="600"/>
      <c r="G792" s="600" t="s">
        <v>9805</v>
      </c>
      <c r="H792" s="600" t="s">
        <v>9612</v>
      </c>
      <c r="I792" s="599" t="s">
        <v>8030</v>
      </c>
      <c r="J792" s="600">
        <v>2018</v>
      </c>
      <c r="K792" s="600">
        <v>2020</v>
      </c>
      <c r="L792" s="600" t="s">
        <v>9806</v>
      </c>
      <c r="M792" s="333"/>
      <c r="N792" s="333"/>
      <c r="O792" s="333"/>
      <c r="P792" s="333"/>
      <c r="Q792" s="333"/>
      <c r="R792" s="333"/>
      <c r="S792" s="333"/>
      <c r="T792" s="333"/>
      <c r="U792" s="333"/>
      <c r="V792" s="333"/>
      <c r="W792" s="333"/>
      <c r="X792" s="333"/>
      <c r="Y792" s="333"/>
      <c r="Z792" s="333"/>
      <c r="AA792" s="333"/>
      <c r="AB792" s="534"/>
    </row>
    <row r="793" spans="1:28" ht="13.5" hidden="1" customHeight="1">
      <c r="A793" s="532" t="s">
        <v>4935</v>
      </c>
      <c r="B793" s="174">
        <v>828</v>
      </c>
      <c r="C793" s="599" t="s">
        <v>8035</v>
      </c>
      <c r="D793" s="69" t="s">
        <v>9807</v>
      </c>
      <c r="E793" s="599" t="s">
        <v>2309</v>
      </c>
      <c r="F793" s="600"/>
      <c r="G793" s="600" t="s">
        <v>9808</v>
      </c>
      <c r="H793" s="600" t="s">
        <v>9796</v>
      </c>
      <c r="I793" s="599" t="s">
        <v>8030</v>
      </c>
      <c r="J793" s="600">
        <v>2018</v>
      </c>
      <c r="K793" s="600">
        <v>2018</v>
      </c>
      <c r="L793" s="600" t="s">
        <v>9809</v>
      </c>
      <c r="M793" s="333"/>
      <c r="N793" s="333"/>
      <c r="O793" s="333"/>
      <c r="P793" s="333"/>
      <c r="Q793" s="333"/>
      <c r="R793" s="333"/>
      <c r="S793" s="333"/>
      <c r="T793" s="333"/>
      <c r="U793" s="333"/>
      <c r="V793" s="333"/>
      <c r="W793" s="333"/>
      <c r="X793" s="333"/>
      <c r="Y793" s="333"/>
      <c r="Z793" s="333"/>
      <c r="AA793" s="333"/>
      <c r="AB793" s="534"/>
    </row>
    <row r="794" spans="1:28" ht="13.5" hidden="1" customHeight="1">
      <c r="A794" s="532" t="s">
        <v>4935</v>
      </c>
      <c r="B794" s="174">
        <v>829</v>
      </c>
      <c r="C794" s="599" t="s">
        <v>8035</v>
      </c>
      <c r="D794" s="69" t="s">
        <v>9810</v>
      </c>
      <c r="E794" s="599" t="s">
        <v>2309</v>
      </c>
      <c r="F794" s="600"/>
      <c r="G794" s="600" t="s">
        <v>9811</v>
      </c>
      <c r="H794" s="600" t="s">
        <v>9800</v>
      </c>
      <c r="I794" s="599" t="s">
        <v>8030</v>
      </c>
      <c r="J794" s="600">
        <v>2017</v>
      </c>
      <c r="K794" s="600">
        <v>2018</v>
      </c>
      <c r="L794" s="600" t="s">
        <v>9803</v>
      </c>
      <c r="M794" s="333"/>
      <c r="N794" s="333"/>
      <c r="O794" s="333"/>
      <c r="P794" s="333"/>
      <c r="Q794" s="333"/>
      <c r="R794" s="333"/>
      <c r="S794" s="333"/>
      <c r="T794" s="333"/>
      <c r="U794" s="333"/>
      <c r="V794" s="333"/>
      <c r="W794" s="333"/>
      <c r="X794" s="333"/>
      <c r="Y794" s="333"/>
      <c r="Z794" s="333"/>
      <c r="AA794" s="333"/>
      <c r="AB794" s="534"/>
    </row>
    <row r="795" spans="1:28" ht="13.5" hidden="1" customHeight="1">
      <c r="A795" s="532" t="s">
        <v>4935</v>
      </c>
      <c r="B795" s="46">
        <v>830</v>
      </c>
      <c r="C795" s="599" t="s">
        <v>8035</v>
      </c>
      <c r="D795" s="69" t="s">
        <v>9812</v>
      </c>
      <c r="E795" s="599" t="s">
        <v>2309</v>
      </c>
      <c r="F795" s="600"/>
      <c r="G795" s="600" t="s">
        <v>9813</v>
      </c>
      <c r="H795" s="600" t="s">
        <v>9800</v>
      </c>
      <c r="I795" s="599" t="s">
        <v>8229</v>
      </c>
      <c r="J795" s="600">
        <v>2017</v>
      </c>
      <c r="K795" s="600">
        <v>2018</v>
      </c>
      <c r="L795" s="600" t="s">
        <v>9814</v>
      </c>
      <c r="M795" s="333"/>
      <c r="N795" s="333"/>
      <c r="O795" s="333"/>
      <c r="P795" s="333"/>
      <c r="Q795" s="333"/>
      <c r="R795" s="333"/>
      <c r="S795" s="333"/>
      <c r="T795" s="333"/>
      <c r="U795" s="333"/>
      <c r="V795" s="333"/>
      <c r="W795" s="333"/>
      <c r="X795" s="333"/>
      <c r="Y795" s="333"/>
      <c r="Z795" s="333"/>
      <c r="AA795" s="333"/>
      <c r="AB795" s="534"/>
    </row>
    <row r="796" spans="1:28" ht="13.5" hidden="1" customHeight="1">
      <c r="A796" s="532" t="s">
        <v>4935</v>
      </c>
      <c r="B796" s="46">
        <v>831</v>
      </c>
      <c r="C796" s="599" t="s">
        <v>8014</v>
      </c>
      <c r="D796" s="69" t="s">
        <v>9815</v>
      </c>
      <c r="E796" s="599" t="s">
        <v>2309</v>
      </c>
      <c r="F796" s="600"/>
      <c r="G796" s="600" t="s">
        <v>4970</v>
      </c>
      <c r="H796" s="600" t="s">
        <v>9816</v>
      </c>
      <c r="I796" s="599" t="s">
        <v>8823</v>
      </c>
      <c r="J796" s="601">
        <v>2017</v>
      </c>
      <c r="K796" s="601"/>
      <c r="L796" s="600" t="s">
        <v>9817</v>
      </c>
      <c r="M796" s="333"/>
      <c r="N796" s="333"/>
      <c r="O796" s="333"/>
      <c r="P796" s="333"/>
      <c r="Q796" s="333"/>
      <c r="R796" s="333"/>
      <c r="S796" s="333"/>
      <c r="T796" s="333"/>
      <c r="U796" s="333"/>
      <c r="V796" s="333"/>
      <c r="W796" s="333"/>
      <c r="X796" s="333"/>
      <c r="Y796" s="333"/>
      <c r="Z796" s="333"/>
      <c r="AA796" s="333"/>
      <c r="AB796" s="534"/>
    </row>
    <row r="797" spans="1:28" ht="13.5" hidden="1" customHeight="1">
      <c r="A797" s="532" t="s">
        <v>4935</v>
      </c>
      <c r="B797" s="46">
        <v>832</v>
      </c>
      <c r="C797" s="599" t="s">
        <v>8035</v>
      </c>
      <c r="D797" s="69" t="s">
        <v>9818</v>
      </c>
      <c r="E797" s="599" t="s">
        <v>2309</v>
      </c>
      <c r="F797" s="600"/>
      <c r="G797" s="600" t="s">
        <v>9819</v>
      </c>
      <c r="H797" s="600" t="s">
        <v>8520</v>
      </c>
      <c r="I797" s="599" t="s">
        <v>8030</v>
      </c>
      <c r="J797" s="601">
        <v>2017</v>
      </c>
      <c r="K797" s="601">
        <v>2018</v>
      </c>
      <c r="L797" s="600" t="s">
        <v>9809</v>
      </c>
      <c r="M797" s="333"/>
      <c r="N797" s="333"/>
      <c r="O797" s="333"/>
      <c r="P797" s="333"/>
      <c r="Q797" s="333"/>
      <c r="R797" s="333"/>
      <c r="S797" s="333"/>
      <c r="T797" s="333"/>
      <c r="U797" s="333"/>
      <c r="V797" s="333"/>
      <c r="W797" s="333"/>
      <c r="X797" s="333"/>
      <c r="Y797" s="333"/>
      <c r="Z797" s="333"/>
      <c r="AA797" s="333"/>
      <c r="AB797" s="534"/>
    </row>
    <row r="798" spans="1:28" ht="13.5" hidden="1" customHeight="1">
      <c r="A798" s="532" t="s">
        <v>4935</v>
      </c>
      <c r="B798" s="174">
        <v>833</v>
      </c>
      <c r="C798" s="599" t="s">
        <v>8035</v>
      </c>
      <c r="D798" s="69" t="s">
        <v>9820</v>
      </c>
      <c r="E798" s="599" t="s">
        <v>2309</v>
      </c>
      <c r="F798" s="600"/>
      <c r="G798" s="600" t="s">
        <v>9821</v>
      </c>
      <c r="H798" s="600" t="s">
        <v>9796</v>
      </c>
      <c r="I798" s="599" t="s">
        <v>8030</v>
      </c>
      <c r="J798" s="600">
        <v>2017</v>
      </c>
      <c r="K798" s="600">
        <v>2018</v>
      </c>
      <c r="L798" s="600" t="s">
        <v>9809</v>
      </c>
      <c r="M798" s="333"/>
      <c r="N798" s="333"/>
      <c r="O798" s="333"/>
      <c r="P798" s="333"/>
      <c r="Q798" s="333"/>
      <c r="R798" s="333"/>
      <c r="S798" s="333"/>
      <c r="T798" s="333"/>
      <c r="U798" s="333"/>
      <c r="V798" s="333"/>
      <c r="W798" s="333"/>
      <c r="X798" s="333"/>
      <c r="Y798" s="333"/>
      <c r="Z798" s="333"/>
      <c r="AA798" s="333"/>
      <c r="AB798" s="534"/>
    </row>
    <row r="799" spans="1:28" ht="13.5" hidden="1" customHeight="1">
      <c r="A799" s="532" t="s">
        <v>4935</v>
      </c>
      <c r="B799" s="174">
        <v>834</v>
      </c>
      <c r="C799" s="599" t="s">
        <v>8035</v>
      </c>
      <c r="D799" s="69" t="s">
        <v>9822</v>
      </c>
      <c r="E799" s="599" t="s">
        <v>2309</v>
      </c>
      <c r="F799" s="600"/>
      <c r="G799" s="599" t="s">
        <v>9823</v>
      </c>
      <c r="H799" s="600" t="s">
        <v>9796</v>
      </c>
      <c r="I799" s="599" t="s">
        <v>8030</v>
      </c>
      <c r="J799" s="601">
        <v>2017</v>
      </c>
      <c r="K799" s="601">
        <v>2017</v>
      </c>
      <c r="L799" s="600" t="s">
        <v>9824</v>
      </c>
      <c r="M799" s="333"/>
      <c r="N799" s="333"/>
      <c r="O799" s="333"/>
      <c r="P799" s="333"/>
      <c r="Q799" s="333"/>
      <c r="R799" s="333"/>
      <c r="S799" s="333"/>
      <c r="T799" s="333"/>
      <c r="U799" s="333"/>
      <c r="V799" s="333"/>
      <c r="W799" s="333"/>
      <c r="X799" s="333"/>
      <c r="Y799" s="333"/>
      <c r="Z799" s="333"/>
      <c r="AA799" s="333"/>
      <c r="AB799" s="534"/>
    </row>
    <row r="800" spans="1:28" ht="13.5" hidden="1" customHeight="1">
      <c r="A800" s="532" t="s">
        <v>4935</v>
      </c>
      <c r="B800" s="174">
        <v>835</v>
      </c>
      <c r="C800" s="599" t="s">
        <v>8035</v>
      </c>
      <c r="D800" s="69" t="s">
        <v>9825</v>
      </c>
      <c r="E800" s="599" t="s">
        <v>2309</v>
      </c>
      <c r="F800" s="600"/>
      <c r="G800" s="600" t="s">
        <v>9826</v>
      </c>
      <c r="H800" s="600" t="s">
        <v>8520</v>
      </c>
      <c r="I800" s="599" t="s">
        <v>8030</v>
      </c>
      <c r="J800" s="601">
        <v>2017</v>
      </c>
      <c r="K800" s="601">
        <v>2017</v>
      </c>
      <c r="L800" s="600" t="s">
        <v>9809</v>
      </c>
      <c r="M800" s="333"/>
      <c r="N800" s="333"/>
      <c r="O800" s="333"/>
      <c r="P800" s="333"/>
      <c r="Q800" s="333"/>
      <c r="R800" s="333"/>
      <c r="S800" s="333"/>
      <c r="T800" s="333"/>
      <c r="U800" s="333"/>
      <c r="V800" s="333"/>
      <c r="W800" s="333"/>
      <c r="X800" s="333"/>
      <c r="Y800" s="333"/>
      <c r="Z800" s="333"/>
      <c r="AA800" s="333"/>
      <c r="AB800" s="534"/>
    </row>
    <row r="801" spans="1:28" ht="13.5" customHeight="1">
      <c r="A801" s="532" t="s">
        <v>4935</v>
      </c>
      <c r="B801" s="46">
        <v>836</v>
      </c>
      <c r="C801" s="599" t="s">
        <v>8031</v>
      </c>
      <c r="D801" s="69" t="s">
        <v>9827</v>
      </c>
      <c r="E801" s="599" t="s">
        <v>2309</v>
      </c>
      <c r="F801" s="599" t="s">
        <v>9828</v>
      </c>
      <c r="G801" s="600" t="s">
        <v>9829</v>
      </c>
      <c r="H801" s="600" t="s">
        <v>9623</v>
      </c>
      <c r="I801" s="599" t="s">
        <v>8030</v>
      </c>
      <c r="J801" s="601">
        <v>2016</v>
      </c>
      <c r="K801" s="602">
        <v>2021</v>
      </c>
      <c r="L801" s="600" t="s">
        <v>9803</v>
      </c>
      <c r="M801" s="333"/>
      <c r="N801" s="333"/>
      <c r="O801" s="333"/>
      <c r="P801" s="333"/>
      <c r="Q801" s="333"/>
      <c r="R801" s="333"/>
      <c r="S801" s="333"/>
      <c r="T801" s="333"/>
      <c r="U801" s="333"/>
      <c r="V801" s="333"/>
      <c r="W801" s="333"/>
      <c r="X801" s="333"/>
      <c r="Y801" s="333"/>
      <c r="Z801" s="333"/>
      <c r="AA801" s="333"/>
      <c r="AB801" s="534"/>
    </row>
    <row r="802" spans="1:28" ht="13.5" customHeight="1">
      <c r="A802" s="532" t="s">
        <v>4935</v>
      </c>
      <c r="B802" s="46">
        <v>838</v>
      </c>
      <c r="C802" s="599" t="s">
        <v>8031</v>
      </c>
      <c r="D802" s="69" t="s">
        <v>9830</v>
      </c>
      <c r="E802" s="599" t="s">
        <v>2309</v>
      </c>
      <c r="F802" s="600"/>
      <c r="G802" s="600" t="s">
        <v>9831</v>
      </c>
      <c r="H802" s="600" t="s">
        <v>9832</v>
      </c>
      <c r="I802" s="599" t="s">
        <v>8030</v>
      </c>
      <c r="J802" s="601">
        <v>2016</v>
      </c>
      <c r="K802" s="601">
        <v>2019</v>
      </c>
      <c r="L802" s="600" t="s">
        <v>9833</v>
      </c>
      <c r="M802" s="333"/>
      <c r="N802" s="333"/>
      <c r="O802" s="333"/>
      <c r="P802" s="333"/>
      <c r="Q802" s="333"/>
      <c r="R802" s="333"/>
      <c r="S802" s="333"/>
      <c r="T802" s="333"/>
      <c r="U802" s="333"/>
      <c r="V802" s="333"/>
      <c r="W802" s="333"/>
      <c r="X802" s="333"/>
      <c r="Y802" s="333"/>
      <c r="Z802" s="333"/>
      <c r="AA802" s="333"/>
      <c r="AB802" s="534"/>
    </row>
    <row r="803" spans="1:28" ht="13.5" hidden="1" customHeight="1">
      <c r="A803" s="532" t="s">
        <v>4935</v>
      </c>
      <c r="B803" s="174">
        <v>839</v>
      </c>
      <c r="C803" s="599" t="s">
        <v>8035</v>
      </c>
      <c r="D803" s="69" t="s">
        <v>9834</v>
      </c>
      <c r="E803" s="599" t="s">
        <v>2309</v>
      </c>
      <c r="F803" s="600"/>
      <c r="G803" s="600" t="s">
        <v>9835</v>
      </c>
      <c r="H803" s="600" t="s">
        <v>8520</v>
      </c>
      <c r="I803" s="599" t="s">
        <v>8030</v>
      </c>
      <c r="J803" s="601">
        <v>2016</v>
      </c>
      <c r="K803" s="601">
        <v>2017</v>
      </c>
      <c r="L803" s="600" t="s">
        <v>7871</v>
      </c>
      <c r="M803" s="333"/>
      <c r="N803" s="333"/>
      <c r="O803" s="333"/>
      <c r="P803" s="333"/>
      <c r="Q803" s="333"/>
      <c r="R803" s="333"/>
      <c r="S803" s="333"/>
      <c r="T803" s="333"/>
      <c r="U803" s="333"/>
      <c r="V803" s="333"/>
      <c r="W803" s="333"/>
      <c r="X803" s="333"/>
      <c r="Y803" s="333"/>
      <c r="Z803" s="333"/>
      <c r="AA803" s="333"/>
      <c r="AB803" s="534"/>
    </row>
    <row r="804" spans="1:28" ht="13.5" hidden="1" customHeight="1">
      <c r="A804" s="532" t="s">
        <v>4935</v>
      </c>
      <c r="B804" s="174">
        <v>840</v>
      </c>
      <c r="C804" s="599" t="s">
        <v>8035</v>
      </c>
      <c r="D804" s="69" t="s">
        <v>9836</v>
      </c>
      <c r="E804" s="599" t="s">
        <v>2309</v>
      </c>
      <c r="F804" s="600"/>
      <c r="G804" s="599" t="s">
        <v>9837</v>
      </c>
      <c r="H804" s="600" t="s">
        <v>9796</v>
      </c>
      <c r="I804" s="599" t="s">
        <v>8030</v>
      </c>
      <c r="J804" s="601">
        <v>2016</v>
      </c>
      <c r="K804" s="601">
        <v>2017</v>
      </c>
      <c r="L804" s="600" t="s">
        <v>9809</v>
      </c>
      <c r="M804" s="333"/>
      <c r="N804" s="333"/>
      <c r="O804" s="333"/>
      <c r="P804" s="333"/>
      <c r="Q804" s="333"/>
      <c r="R804" s="333"/>
      <c r="S804" s="333"/>
      <c r="T804" s="333"/>
      <c r="U804" s="333"/>
      <c r="V804" s="333"/>
      <c r="W804" s="333"/>
      <c r="X804" s="333"/>
      <c r="Y804" s="333"/>
      <c r="Z804" s="333"/>
      <c r="AA804" s="333"/>
      <c r="AB804" s="534"/>
    </row>
    <row r="805" spans="1:28" ht="13.5" hidden="1" customHeight="1">
      <c r="A805" s="532" t="s">
        <v>4935</v>
      </c>
      <c r="B805" s="174">
        <v>841</v>
      </c>
      <c r="C805" s="599" t="s">
        <v>8035</v>
      </c>
      <c r="D805" s="69" t="s">
        <v>9838</v>
      </c>
      <c r="E805" s="599" t="s">
        <v>2309</v>
      </c>
      <c r="F805" s="600"/>
      <c r="G805" s="600" t="s">
        <v>9839</v>
      </c>
      <c r="H805" s="600" t="s">
        <v>9796</v>
      </c>
      <c r="I805" s="599" t="s">
        <v>8030</v>
      </c>
      <c r="J805" s="601">
        <v>2016</v>
      </c>
      <c r="K805" s="601">
        <v>2017</v>
      </c>
      <c r="L805" s="600" t="s">
        <v>9809</v>
      </c>
      <c r="M805" s="333"/>
      <c r="N805" s="333"/>
      <c r="O805" s="333"/>
      <c r="P805" s="333"/>
      <c r="Q805" s="333"/>
      <c r="R805" s="333"/>
      <c r="S805" s="333"/>
      <c r="T805" s="333"/>
      <c r="U805" s="333"/>
      <c r="V805" s="333"/>
      <c r="W805" s="333"/>
      <c r="X805" s="333"/>
      <c r="Y805" s="333"/>
      <c r="Z805" s="333"/>
      <c r="AA805" s="333"/>
      <c r="AB805" s="534"/>
    </row>
    <row r="806" spans="1:28" ht="13.5" hidden="1" customHeight="1">
      <c r="A806" s="532" t="s">
        <v>4935</v>
      </c>
      <c r="B806" s="46">
        <v>842</v>
      </c>
      <c r="C806" s="599" t="s">
        <v>8035</v>
      </c>
      <c r="D806" s="69" t="s">
        <v>9840</v>
      </c>
      <c r="E806" s="603" t="s">
        <v>2309</v>
      </c>
      <c r="F806" s="604"/>
      <c r="G806" s="604" t="s">
        <v>9841</v>
      </c>
      <c r="H806" s="600"/>
      <c r="I806" s="599" t="s">
        <v>8030</v>
      </c>
      <c r="J806" s="601">
        <v>2016</v>
      </c>
      <c r="K806" s="601">
        <v>2017</v>
      </c>
      <c r="L806" s="600" t="s">
        <v>9842</v>
      </c>
      <c r="M806" s="333"/>
      <c r="N806" s="333"/>
      <c r="O806" s="333"/>
      <c r="P806" s="333"/>
      <c r="Q806" s="333"/>
      <c r="R806" s="333"/>
      <c r="S806" s="333"/>
      <c r="T806" s="333"/>
      <c r="U806" s="333"/>
      <c r="V806" s="333"/>
      <c r="W806" s="333"/>
      <c r="X806" s="333"/>
      <c r="Y806" s="333"/>
      <c r="Z806" s="333"/>
      <c r="AA806" s="333"/>
      <c r="AB806" s="534"/>
    </row>
    <row r="807" spans="1:28" ht="13.5" hidden="1" customHeight="1">
      <c r="A807" s="532" t="s">
        <v>4935</v>
      </c>
      <c r="B807" s="46">
        <v>843</v>
      </c>
      <c r="C807" s="599" t="s">
        <v>8035</v>
      </c>
      <c r="D807" s="69" t="s">
        <v>9843</v>
      </c>
      <c r="E807" s="599" t="s">
        <v>2309</v>
      </c>
      <c r="F807" s="600"/>
      <c r="G807" s="600" t="s">
        <v>9844</v>
      </c>
      <c r="H807" s="600" t="s">
        <v>9796</v>
      </c>
      <c r="I807" s="599" t="s">
        <v>8030</v>
      </c>
      <c r="J807" s="601">
        <v>2016</v>
      </c>
      <c r="K807" s="601">
        <v>2017</v>
      </c>
      <c r="L807" s="600" t="s">
        <v>9809</v>
      </c>
      <c r="M807" s="333"/>
      <c r="N807" s="333"/>
      <c r="O807" s="333"/>
      <c r="P807" s="333"/>
      <c r="Q807" s="333"/>
      <c r="R807" s="333"/>
      <c r="S807" s="333"/>
      <c r="T807" s="333"/>
      <c r="U807" s="333"/>
      <c r="V807" s="333"/>
      <c r="W807" s="333"/>
      <c r="X807" s="333"/>
      <c r="Y807" s="333"/>
      <c r="Z807" s="333"/>
      <c r="AA807" s="333"/>
      <c r="AB807" s="534"/>
    </row>
    <row r="808" spans="1:28" ht="13.5" hidden="1" customHeight="1">
      <c r="A808" s="532" t="s">
        <v>4935</v>
      </c>
      <c r="B808" s="46">
        <v>844</v>
      </c>
      <c r="C808" s="599" t="s">
        <v>8035</v>
      </c>
      <c r="D808" s="69" t="s">
        <v>9845</v>
      </c>
      <c r="E808" s="599" t="s">
        <v>2309</v>
      </c>
      <c r="F808" s="600"/>
      <c r="G808" s="600" t="s">
        <v>9846</v>
      </c>
      <c r="H808" s="600" t="s">
        <v>9796</v>
      </c>
      <c r="I808" s="599" t="s">
        <v>8030</v>
      </c>
      <c r="J808" s="601">
        <v>2016</v>
      </c>
      <c r="K808" s="601">
        <v>2017</v>
      </c>
      <c r="L808" s="600" t="s">
        <v>9847</v>
      </c>
      <c r="M808" s="333"/>
      <c r="N808" s="333"/>
      <c r="O808" s="333"/>
      <c r="P808" s="333"/>
      <c r="Q808" s="333"/>
      <c r="R808" s="333"/>
      <c r="S808" s="333"/>
      <c r="T808" s="333"/>
      <c r="U808" s="333"/>
      <c r="V808" s="333"/>
      <c r="W808" s="333"/>
      <c r="X808" s="333"/>
      <c r="Y808" s="333"/>
      <c r="Z808" s="333"/>
      <c r="AA808" s="333"/>
      <c r="AB808" s="534"/>
    </row>
    <row r="809" spans="1:28" ht="13.5" hidden="1" customHeight="1">
      <c r="A809" s="532" t="s">
        <v>4935</v>
      </c>
      <c r="B809" s="174">
        <v>845</v>
      </c>
      <c r="C809" s="599" t="s">
        <v>8035</v>
      </c>
      <c r="D809" s="69" t="s">
        <v>9848</v>
      </c>
      <c r="E809" s="599" t="s">
        <v>2309</v>
      </c>
      <c r="F809" s="600"/>
      <c r="G809" s="600" t="s">
        <v>9849</v>
      </c>
      <c r="H809" s="600" t="s">
        <v>9800</v>
      </c>
      <c r="I809" s="599" t="s">
        <v>8030</v>
      </c>
      <c r="J809" s="601">
        <v>2016</v>
      </c>
      <c r="K809" s="601">
        <v>2016</v>
      </c>
      <c r="L809" s="600" t="s">
        <v>9803</v>
      </c>
      <c r="M809" s="333"/>
      <c r="N809" s="333"/>
      <c r="O809" s="333"/>
      <c r="P809" s="333"/>
      <c r="Q809" s="333"/>
      <c r="R809" s="333"/>
      <c r="S809" s="333"/>
      <c r="T809" s="333"/>
      <c r="U809" s="333"/>
      <c r="V809" s="333"/>
      <c r="W809" s="333"/>
      <c r="X809" s="333"/>
      <c r="Y809" s="333"/>
      <c r="Z809" s="333"/>
      <c r="AA809" s="333"/>
      <c r="AB809" s="534"/>
    </row>
    <row r="810" spans="1:28" ht="13.5" hidden="1" customHeight="1">
      <c r="A810" s="532" t="s">
        <v>4935</v>
      </c>
      <c r="B810" s="174">
        <v>846</v>
      </c>
      <c r="C810" s="599" t="s">
        <v>8035</v>
      </c>
      <c r="D810" s="69" t="s">
        <v>9850</v>
      </c>
      <c r="E810" s="599" t="s">
        <v>2309</v>
      </c>
      <c r="F810" s="600"/>
      <c r="G810" s="600" t="s">
        <v>9851</v>
      </c>
      <c r="H810" s="600" t="s">
        <v>9796</v>
      </c>
      <c r="I810" s="599" t="s">
        <v>8229</v>
      </c>
      <c r="J810" s="601">
        <v>2016</v>
      </c>
      <c r="K810" s="601">
        <v>2016</v>
      </c>
      <c r="L810" s="600" t="s">
        <v>9852</v>
      </c>
      <c r="M810" s="333"/>
      <c r="N810" s="333"/>
      <c r="O810" s="333"/>
      <c r="P810" s="333"/>
      <c r="Q810" s="333"/>
      <c r="R810" s="333"/>
      <c r="S810" s="333"/>
      <c r="T810" s="333"/>
      <c r="U810" s="333"/>
      <c r="V810" s="333"/>
      <c r="W810" s="333"/>
      <c r="X810" s="333"/>
      <c r="Y810" s="333"/>
      <c r="Z810" s="333"/>
      <c r="AA810" s="333"/>
      <c r="AB810" s="534"/>
    </row>
    <row r="811" spans="1:28" ht="13.5" customHeight="1">
      <c r="A811" s="532" t="s">
        <v>4935</v>
      </c>
      <c r="B811" s="174">
        <v>847</v>
      </c>
      <c r="C811" s="599" t="s">
        <v>8031</v>
      </c>
      <c r="D811" s="69" t="s">
        <v>9853</v>
      </c>
      <c r="E811" s="599" t="s">
        <v>7528</v>
      </c>
      <c r="F811" s="600"/>
      <c r="G811" s="600" t="s">
        <v>8586</v>
      </c>
      <c r="H811" s="600" t="s">
        <v>9623</v>
      </c>
      <c r="I811" s="599" t="s">
        <v>8030</v>
      </c>
      <c r="J811" s="601">
        <v>2016</v>
      </c>
      <c r="K811" s="601">
        <v>2018</v>
      </c>
      <c r="L811" s="600" t="s">
        <v>9803</v>
      </c>
      <c r="M811" s="333"/>
      <c r="N811" s="333"/>
      <c r="O811" s="333"/>
      <c r="P811" s="333"/>
      <c r="Q811" s="333"/>
      <c r="R811" s="333"/>
      <c r="S811" s="333"/>
      <c r="T811" s="333"/>
      <c r="U811" s="333"/>
      <c r="V811" s="333"/>
      <c r="W811" s="333"/>
      <c r="X811" s="333"/>
      <c r="Y811" s="333"/>
      <c r="Z811" s="333"/>
      <c r="AA811" s="333"/>
      <c r="AB811" s="534"/>
    </row>
    <row r="812" spans="1:28" ht="13.5" hidden="1" customHeight="1">
      <c r="A812" s="532" t="s">
        <v>4935</v>
      </c>
      <c r="B812" s="46">
        <v>848</v>
      </c>
      <c r="C812" s="599" t="s">
        <v>8035</v>
      </c>
      <c r="D812" s="69" t="s">
        <v>9854</v>
      </c>
      <c r="E812" s="599" t="s">
        <v>2309</v>
      </c>
      <c r="F812" s="600"/>
      <c r="G812" s="600" t="s">
        <v>9855</v>
      </c>
      <c r="H812" s="600" t="s">
        <v>9796</v>
      </c>
      <c r="I812" s="599" t="s">
        <v>8030</v>
      </c>
      <c r="J812" s="601">
        <v>2016</v>
      </c>
      <c r="K812" s="601">
        <v>2016</v>
      </c>
      <c r="L812" s="600" t="s">
        <v>9809</v>
      </c>
      <c r="M812" s="333"/>
      <c r="N812" s="333"/>
      <c r="O812" s="333"/>
      <c r="P812" s="333"/>
      <c r="Q812" s="333"/>
      <c r="R812" s="333"/>
      <c r="S812" s="333"/>
      <c r="T812" s="333"/>
      <c r="U812" s="333"/>
      <c r="V812" s="333"/>
      <c r="W812" s="333"/>
      <c r="X812" s="333"/>
      <c r="Y812" s="333"/>
      <c r="Z812" s="333"/>
      <c r="AA812" s="333"/>
      <c r="AB812" s="534"/>
    </row>
    <row r="813" spans="1:28" ht="13.5" hidden="1" customHeight="1">
      <c r="A813" s="532" t="s">
        <v>4935</v>
      </c>
      <c r="B813" s="46">
        <v>849</v>
      </c>
      <c r="C813" s="599" t="s">
        <v>8014</v>
      </c>
      <c r="D813" s="69" t="s">
        <v>9856</v>
      </c>
      <c r="E813" s="599" t="s">
        <v>2309</v>
      </c>
      <c r="F813" s="599" t="s">
        <v>7528</v>
      </c>
      <c r="G813" s="600" t="s">
        <v>9857</v>
      </c>
      <c r="H813" s="600" t="s">
        <v>9858</v>
      </c>
      <c r="I813" s="599" t="s">
        <v>8823</v>
      </c>
      <c r="J813" s="601">
        <v>2016</v>
      </c>
      <c r="K813" s="601"/>
      <c r="L813" s="600" t="s">
        <v>9859</v>
      </c>
      <c r="M813" s="333"/>
      <c r="N813" s="333"/>
      <c r="O813" s="333"/>
      <c r="P813" s="333"/>
      <c r="Q813" s="333"/>
      <c r="R813" s="333"/>
      <c r="S813" s="333"/>
      <c r="T813" s="333"/>
      <c r="U813" s="333"/>
      <c r="V813" s="333"/>
      <c r="W813" s="333"/>
      <c r="X813" s="333"/>
      <c r="Y813" s="333"/>
      <c r="Z813" s="333"/>
      <c r="AA813" s="333"/>
      <c r="AB813" s="534"/>
    </row>
    <row r="814" spans="1:28" ht="13.5" hidden="1" customHeight="1">
      <c r="A814" s="532" t="s">
        <v>4935</v>
      </c>
      <c r="B814" s="46">
        <v>850</v>
      </c>
      <c r="C814" s="599" t="s">
        <v>8035</v>
      </c>
      <c r="D814" s="69" t="s">
        <v>9860</v>
      </c>
      <c r="E814" s="599" t="s">
        <v>2309</v>
      </c>
      <c r="F814" s="600"/>
      <c r="G814" s="600" t="s">
        <v>9861</v>
      </c>
      <c r="H814" s="600" t="s">
        <v>9862</v>
      </c>
      <c r="I814" s="599" t="s">
        <v>8030</v>
      </c>
      <c r="J814" s="601">
        <v>2016</v>
      </c>
      <c r="K814" s="601">
        <v>2016</v>
      </c>
      <c r="L814" s="600" t="s">
        <v>6254</v>
      </c>
      <c r="M814" s="333"/>
      <c r="N814" s="333"/>
      <c r="O814" s="333"/>
      <c r="P814" s="333"/>
      <c r="Q814" s="333"/>
      <c r="R814" s="333"/>
      <c r="S814" s="333"/>
      <c r="T814" s="333"/>
      <c r="U814" s="333"/>
      <c r="V814" s="333"/>
      <c r="W814" s="333"/>
      <c r="X814" s="333"/>
      <c r="Y814" s="333"/>
      <c r="Z814" s="333"/>
      <c r="AA814" s="333"/>
      <c r="AB814" s="534"/>
    </row>
    <row r="815" spans="1:28" ht="13.5" hidden="1" customHeight="1">
      <c r="A815" s="532" t="s">
        <v>4935</v>
      </c>
      <c r="B815" s="174">
        <v>851</v>
      </c>
      <c r="C815" s="599" t="s">
        <v>8035</v>
      </c>
      <c r="D815" s="69" t="s">
        <v>9863</v>
      </c>
      <c r="E815" s="599" t="s">
        <v>2309</v>
      </c>
      <c r="F815" s="600"/>
      <c r="G815" s="600" t="s">
        <v>9864</v>
      </c>
      <c r="H815" s="600" t="s">
        <v>9800</v>
      </c>
      <c r="I815" s="599" t="s">
        <v>8030</v>
      </c>
      <c r="J815" s="601">
        <v>2016</v>
      </c>
      <c r="K815" s="601">
        <v>2016</v>
      </c>
      <c r="L815" s="600" t="s">
        <v>9803</v>
      </c>
      <c r="M815" s="333"/>
      <c r="N815" s="333"/>
      <c r="O815" s="333"/>
      <c r="P815" s="333"/>
      <c r="Q815" s="333"/>
      <c r="R815" s="333"/>
      <c r="S815" s="333"/>
      <c r="T815" s="333"/>
      <c r="U815" s="333"/>
      <c r="V815" s="333"/>
      <c r="W815" s="333"/>
      <c r="X815" s="333"/>
      <c r="Y815" s="333"/>
      <c r="Z815" s="333"/>
      <c r="AA815" s="333"/>
      <c r="AB815" s="534"/>
    </row>
    <row r="816" spans="1:28" ht="13.5" hidden="1" customHeight="1">
      <c r="A816" s="532" t="s">
        <v>4935</v>
      </c>
      <c r="B816" s="174">
        <v>852</v>
      </c>
      <c r="C816" s="599" t="s">
        <v>8035</v>
      </c>
      <c r="D816" s="69" t="s">
        <v>9865</v>
      </c>
      <c r="E816" s="599" t="s">
        <v>2309</v>
      </c>
      <c r="F816" s="600"/>
      <c r="G816" s="600" t="s">
        <v>9866</v>
      </c>
      <c r="H816" s="600" t="s">
        <v>9800</v>
      </c>
      <c r="I816" s="599" t="s">
        <v>8229</v>
      </c>
      <c r="J816" s="601">
        <v>2015</v>
      </c>
      <c r="K816" s="601">
        <v>2016</v>
      </c>
      <c r="L816" s="600" t="s">
        <v>9867</v>
      </c>
      <c r="M816" s="333"/>
      <c r="N816" s="333"/>
      <c r="O816" s="333"/>
      <c r="P816" s="333"/>
      <c r="Q816" s="333"/>
      <c r="R816" s="333"/>
      <c r="S816" s="333"/>
      <c r="T816" s="333"/>
      <c r="U816" s="333"/>
      <c r="V816" s="333"/>
      <c r="W816" s="333"/>
      <c r="X816" s="333"/>
      <c r="Y816" s="333"/>
      <c r="Z816" s="333"/>
      <c r="AA816" s="333"/>
      <c r="AB816" s="534"/>
    </row>
    <row r="817" spans="1:28" ht="13.5" hidden="1" customHeight="1">
      <c r="A817" s="532" t="s">
        <v>4935</v>
      </c>
      <c r="B817" s="174">
        <v>853</v>
      </c>
      <c r="C817" s="599" t="s">
        <v>8035</v>
      </c>
      <c r="D817" s="69" t="s">
        <v>5073</v>
      </c>
      <c r="E817" s="599" t="s">
        <v>2309</v>
      </c>
      <c r="F817" s="600"/>
      <c r="G817" s="600" t="s">
        <v>9868</v>
      </c>
      <c r="H817" s="600" t="s">
        <v>9869</v>
      </c>
      <c r="I817" s="599" t="s">
        <v>8030</v>
      </c>
      <c r="J817" s="601">
        <v>2015</v>
      </c>
      <c r="K817" s="601">
        <v>2016</v>
      </c>
      <c r="L817" s="600" t="s">
        <v>6254</v>
      </c>
      <c r="M817" s="333"/>
      <c r="N817" s="333"/>
      <c r="O817" s="333"/>
      <c r="P817" s="333"/>
      <c r="Q817" s="333"/>
      <c r="R817" s="333"/>
      <c r="S817" s="333"/>
      <c r="T817" s="333"/>
      <c r="U817" s="333"/>
      <c r="V817" s="333"/>
      <c r="W817" s="333"/>
      <c r="X817" s="333"/>
      <c r="Y817" s="333"/>
      <c r="Z817" s="333"/>
      <c r="AA817" s="333"/>
      <c r="AB817" s="534"/>
    </row>
    <row r="818" spans="1:28" ht="13.5" hidden="1" customHeight="1">
      <c r="A818" s="532" t="s">
        <v>4935</v>
      </c>
      <c r="B818" s="46">
        <v>854</v>
      </c>
      <c r="C818" s="599" t="s">
        <v>8035</v>
      </c>
      <c r="D818" s="69" t="s">
        <v>9870</v>
      </c>
      <c r="E818" s="599" t="s">
        <v>2309</v>
      </c>
      <c r="F818" s="600"/>
      <c r="G818" s="600" t="s">
        <v>9871</v>
      </c>
      <c r="H818" s="600" t="s">
        <v>9862</v>
      </c>
      <c r="I818" s="599" t="s">
        <v>8030</v>
      </c>
      <c r="J818" s="601">
        <v>2015</v>
      </c>
      <c r="K818" s="601">
        <v>2017</v>
      </c>
      <c r="L818" s="600" t="s">
        <v>6254</v>
      </c>
      <c r="M818" s="333"/>
      <c r="N818" s="333"/>
      <c r="O818" s="333"/>
      <c r="P818" s="333"/>
      <c r="Q818" s="333"/>
      <c r="R818" s="333"/>
      <c r="S818" s="333"/>
      <c r="T818" s="333"/>
      <c r="U818" s="333"/>
      <c r="V818" s="333"/>
      <c r="W818" s="333"/>
      <c r="X818" s="333"/>
      <c r="Y818" s="333"/>
      <c r="Z818" s="333"/>
      <c r="AA818" s="333"/>
      <c r="AB818" s="534"/>
    </row>
    <row r="819" spans="1:28" ht="13.5" hidden="1" customHeight="1">
      <c r="A819" s="532" t="s">
        <v>4935</v>
      </c>
      <c r="B819" s="46">
        <v>855</v>
      </c>
      <c r="C819" s="599" t="s">
        <v>8035</v>
      </c>
      <c r="D819" s="69" t="s">
        <v>9872</v>
      </c>
      <c r="E819" s="599" t="s">
        <v>2309</v>
      </c>
      <c r="F819" s="600"/>
      <c r="G819" s="600" t="s">
        <v>9873</v>
      </c>
      <c r="H819" s="600" t="s">
        <v>9862</v>
      </c>
      <c r="I819" s="599" t="s">
        <v>8030</v>
      </c>
      <c r="J819" s="601">
        <v>2015</v>
      </c>
      <c r="K819" s="601">
        <v>2017</v>
      </c>
      <c r="L819" s="600" t="s">
        <v>6254</v>
      </c>
      <c r="M819" s="333"/>
      <c r="N819" s="333"/>
      <c r="O819" s="333"/>
      <c r="P819" s="333"/>
      <c r="Q819" s="333"/>
      <c r="R819" s="333"/>
      <c r="S819" s="333"/>
      <c r="T819" s="333"/>
      <c r="U819" s="333"/>
      <c r="V819" s="333"/>
      <c r="W819" s="333"/>
      <c r="X819" s="333"/>
      <c r="Y819" s="333"/>
      <c r="Z819" s="333"/>
      <c r="AA819" s="333"/>
      <c r="AB819" s="534"/>
    </row>
    <row r="820" spans="1:28" ht="13.5" hidden="1" customHeight="1">
      <c r="A820" s="532" t="s">
        <v>4935</v>
      </c>
      <c r="B820" s="46">
        <v>856</v>
      </c>
      <c r="C820" s="599" t="s">
        <v>8035</v>
      </c>
      <c r="D820" s="69" t="s">
        <v>9874</v>
      </c>
      <c r="E820" s="599" t="s">
        <v>2309</v>
      </c>
      <c r="F820" s="600"/>
      <c r="G820" s="600" t="s">
        <v>9875</v>
      </c>
      <c r="H820" s="600" t="s">
        <v>9862</v>
      </c>
      <c r="I820" s="599" t="s">
        <v>8030</v>
      </c>
      <c r="J820" s="601">
        <v>2015</v>
      </c>
      <c r="K820" s="601">
        <v>2016</v>
      </c>
      <c r="L820" s="600" t="s">
        <v>6254</v>
      </c>
      <c r="M820" s="333"/>
      <c r="N820" s="333"/>
      <c r="O820" s="333"/>
      <c r="P820" s="333"/>
      <c r="Q820" s="333"/>
      <c r="R820" s="333"/>
      <c r="S820" s="333"/>
      <c r="T820" s="333"/>
      <c r="U820" s="333"/>
      <c r="V820" s="333"/>
      <c r="W820" s="333"/>
      <c r="X820" s="333"/>
      <c r="Y820" s="333"/>
      <c r="Z820" s="333"/>
      <c r="AA820" s="333"/>
      <c r="AB820" s="534"/>
    </row>
    <row r="821" spans="1:28" ht="13.5" hidden="1" customHeight="1">
      <c r="A821" s="532" t="s">
        <v>4935</v>
      </c>
      <c r="B821" s="174">
        <v>857</v>
      </c>
      <c r="C821" s="599" t="s">
        <v>8035</v>
      </c>
      <c r="D821" s="69" t="s">
        <v>9876</v>
      </c>
      <c r="E821" s="599" t="s">
        <v>2309</v>
      </c>
      <c r="F821" s="600"/>
      <c r="G821" s="600" t="s">
        <v>9877</v>
      </c>
      <c r="H821" s="600" t="s">
        <v>9862</v>
      </c>
      <c r="I821" s="599" t="s">
        <v>8030</v>
      </c>
      <c r="J821" s="601">
        <v>2015</v>
      </c>
      <c r="K821" s="601">
        <v>2016</v>
      </c>
      <c r="L821" s="600" t="s">
        <v>6254</v>
      </c>
      <c r="M821" s="333"/>
      <c r="N821" s="333"/>
      <c r="O821" s="333"/>
      <c r="P821" s="333"/>
      <c r="Q821" s="333"/>
      <c r="R821" s="333"/>
      <c r="S821" s="333"/>
      <c r="T821" s="333"/>
      <c r="U821" s="333"/>
      <c r="V821" s="333"/>
      <c r="W821" s="333"/>
      <c r="X821" s="333"/>
      <c r="Y821" s="333"/>
      <c r="Z821" s="333"/>
      <c r="AA821" s="333"/>
      <c r="AB821" s="534"/>
    </row>
    <row r="822" spans="1:28" ht="13.5" hidden="1" customHeight="1">
      <c r="A822" s="532" t="s">
        <v>4935</v>
      </c>
      <c r="B822" s="174">
        <v>858</v>
      </c>
      <c r="C822" s="599" t="s">
        <v>8035</v>
      </c>
      <c r="D822" s="69" t="s">
        <v>9878</v>
      </c>
      <c r="E822" s="599" t="s">
        <v>2309</v>
      </c>
      <c r="F822" s="600"/>
      <c r="G822" s="600" t="s">
        <v>9879</v>
      </c>
      <c r="H822" s="600" t="s">
        <v>9862</v>
      </c>
      <c r="I822" s="599" t="s">
        <v>8030</v>
      </c>
      <c r="J822" s="601">
        <v>2015</v>
      </c>
      <c r="K822" s="601">
        <v>2016</v>
      </c>
      <c r="L822" s="600" t="s">
        <v>6254</v>
      </c>
      <c r="M822" s="333"/>
      <c r="N822" s="333"/>
      <c r="O822" s="333"/>
      <c r="P822" s="333"/>
      <c r="Q822" s="333"/>
      <c r="R822" s="333"/>
      <c r="S822" s="333"/>
      <c r="T822" s="333"/>
      <c r="U822" s="333"/>
      <c r="V822" s="333"/>
      <c r="W822" s="333"/>
      <c r="X822" s="333"/>
      <c r="Y822" s="333"/>
      <c r="Z822" s="333"/>
      <c r="AA822" s="333"/>
      <c r="AB822" s="534"/>
    </row>
    <row r="823" spans="1:28" ht="13.5" hidden="1" customHeight="1">
      <c r="A823" s="532" t="s">
        <v>4935</v>
      </c>
      <c r="B823" s="174">
        <v>859</v>
      </c>
      <c r="C823" s="599" t="s">
        <v>8035</v>
      </c>
      <c r="D823" s="69" t="s">
        <v>9880</v>
      </c>
      <c r="E823" s="599" t="s">
        <v>2309</v>
      </c>
      <c r="F823" s="599" t="s">
        <v>35</v>
      </c>
      <c r="G823" s="600" t="s">
        <v>9881</v>
      </c>
      <c r="H823" s="600" t="s">
        <v>9628</v>
      </c>
      <c r="I823" s="599" t="s">
        <v>8030</v>
      </c>
      <c r="J823" s="601">
        <v>2015</v>
      </c>
      <c r="K823" s="601">
        <v>2016</v>
      </c>
      <c r="L823" s="600" t="s">
        <v>9882</v>
      </c>
      <c r="M823" s="333"/>
      <c r="N823" s="333"/>
      <c r="O823" s="333"/>
      <c r="P823" s="333"/>
      <c r="Q823" s="333"/>
      <c r="R823" s="333"/>
      <c r="S823" s="333"/>
      <c r="T823" s="333"/>
      <c r="U823" s="333"/>
      <c r="V823" s="333"/>
      <c r="W823" s="333"/>
      <c r="X823" s="333"/>
      <c r="Y823" s="333"/>
      <c r="Z823" s="333"/>
      <c r="AA823" s="333"/>
      <c r="AB823" s="534"/>
    </row>
    <row r="824" spans="1:28" ht="13.5" hidden="1" customHeight="1">
      <c r="A824" s="532" t="s">
        <v>4935</v>
      </c>
      <c r="B824" s="46">
        <v>860</v>
      </c>
      <c r="C824" s="599" t="s">
        <v>8035</v>
      </c>
      <c r="D824" s="69" t="s">
        <v>9883</v>
      </c>
      <c r="E824" s="599" t="s">
        <v>2309</v>
      </c>
      <c r="F824" s="600"/>
      <c r="G824" s="600" t="s">
        <v>9884</v>
      </c>
      <c r="H824" s="600" t="s">
        <v>9800</v>
      </c>
      <c r="I824" s="599" t="s">
        <v>8229</v>
      </c>
      <c r="J824" s="601">
        <v>2015</v>
      </c>
      <c r="K824" s="601">
        <v>2016</v>
      </c>
      <c r="L824" s="600" t="s">
        <v>9814</v>
      </c>
      <c r="M824" s="333"/>
      <c r="N824" s="333"/>
      <c r="O824" s="333"/>
      <c r="P824" s="333"/>
      <c r="Q824" s="333"/>
      <c r="R824" s="333"/>
      <c r="S824" s="333"/>
      <c r="T824" s="333"/>
      <c r="U824" s="333"/>
      <c r="V824" s="333"/>
      <c r="W824" s="333"/>
      <c r="X824" s="333"/>
      <c r="Y824" s="333"/>
      <c r="Z824" s="333"/>
      <c r="AA824" s="333"/>
      <c r="AB824" s="534"/>
    </row>
    <row r="825" spans="1:28" ht="13.5" hidden="1" customHeight="1">
      <c r="A825" s="532" t="s">
        <v>4935</v>
      </c>
      <c r="B825" s="46">
        <v>861</v>
      </c>
      <c r="C825" s="599" t="s">
        <v>8035</v>
      </c>
      <c r="D825" s="69" t="s">
        <v>9885</v>
      </c>
      <c r="E825" s="599" t="s">
        <v>2309</v>
      </c>
      <c r="F825" s="600"/>
      <c r="G825" s="600" t="s">
        <v>9886</v>
      </c>
      <c r="H825" s="600" t="s">
        <v>9862</v>
      </c>
      <c r="I825" s="599" t="s">
        <v>8030</v>
      </c>
      <c r="J825" s="601">
        <v>2015</v>
      </c>
      <c r="K825" s="601">
        <v>2017</v>
      </c>
      <c r="L825" s="600" t="s">
        <v>6254</v>
      </c>
      <c r="M825" s="333"/>
      <c r="N825" s="333"/>
      <c r="O825" s="333"/>
      <c r="P825" s="333"/>
      <c r="Q825" s="333"/>
      <c r="R825" s="333"/>
      <c r="S825" s="333"/>
      <c r="T825" s="333"/>
      <c r="U825" s="333"/>
      <c r="V825" s="333"/>
      <c r="W825" s="333"/>
      <c r="X825" s="333"/>
      <c r="Y825" s="333"/>
      <c r="Z825" s="333"/>
      <c r="AA825" s="333"/>
      <c r="AB825" s="534"/>
    </row>
    <row r="826" spans="1:28" ht="13.5" hidden="1" customHeight="1">
      <c r="A826" s="532" t="s">
        <v>4935</v>
      </c>
      <c r="B826" s="46">
        <v>862</v>
      </c>
      <c r="C826" s="599" t="s">
        <v>8035</v>
      </c>
      <c r="D826" s="69" t="s">
        <v>9887</v>
      </c>
      <c r="E826" s="599" t="s">
        <v>2309</v>
      </c>
      <c r="F826" s="600"/>
      <c r="G826" s="600" t="s">
        <v>9888</v>
      </c>
      <c r="H826" s="600" t="s">
        <v>9862</v>
      </c>
      <c r="I826" s="599" t="s">
        <v>8030</v>
      </c>
      <c r="J826" s="601">
        <v>2015</v>
      </c>
      <c r="K826" s="601">
        <v>2016</v>
      </c>
      <c r="L826" s="600" t="s">
        <v>6254</v>
      </c>
      <c r="M826" s="333"/>
      <c r="N826" s="333"/>
      <c r="O826" s="333"/>
      <c r="P826" s="333"/>
      <c r="Q826" s="333"/>
      <c r="R826" s="333"/>
      <c r="S826" s="333"/>
      <c r="T826" s="333"/>
      <c r="U826" s="333"/>
      <c r="V826" s="333"/>
      <c r="W826" s="333"/>
      <c r="X826" s="333"/>
      <c r="Y826" s="333"/>
      <c r="Z826" s="333"/>
      <c r="AA826" s="333"/>
      <c r="AB826" s="534"/>
    </row>
    <row r="827" spans="1:28" ht="13.5" hidden="1" customHeight="1">
      <c r="A827" s="532" t="s">
        <v>4935</v>
      </c>
      <c r="B827" s="174">
        <v>863</v>
      </c>
      <c r="C827" s="599" t="s">
        <v>8035</v>
      </c>
      <c r="D827" s="69" t="s">
        <v>9889</v>
      </c>
      <c r="E827" s="599" t="s">
        <v>72</v>
      </c>
      <c r="F827" s="600"/>
      <c r="G827" s="600" t="s">
        <v>9890</v>
      </c>
      <c r="H827" s="600" t="s">
        <v>9628</v>
      </c>
      <c r="I827" s="599" t="s">
        <v>8030</v>
      </c>
      <c r="J827" s="601">
        <v>2015</v>
      </c>
      <c r="K827" s="601">
        <v>2016</v>
      </c>
      <c r="L827" s="600" t="s">
        <v>6254</v>
      </c>
      <c r="M827" s="333"/>
      <c r="N827" s="333"/>
      <c r="O827" s="333"/>
      <c r="P827" s="333"/>
      <c r="Q827" s="333"/>
      <c r="R827" s="333"/>
      <c r="S827" s="333"/>
      <c r="T827" s="333"/>
      <c r="U827" s="333"/>
      <c r="V827" s="333"/>
      <c r="W827" s="333"/>
      <c r="X827" s="333"/>
      <c r="Y827" s="333"/>
      <c r="Z827" s="333"/>
      <c r="AA827" s="333"/>
      <c r="AB827" s="534"/>
    </row>
    <row r="828" spans="1:28" ht="13.5" hidden="1" customHeight="1">
      <c r="A828" s="532" t="s">
        <v>4935</v>
      </c>
      <c r="B828" s="174">
        <v>864</v>
      </c>
      <c r="C828" s="599" t="s">
        <v>8014</v>
      </c>
      <c r="D828" s="69" t="s">
        <v>9891</v>
      </c>
      <c r="E828" s="599" t="s">
        <v>2309</v>
      </c>
      <c r="F828" s="600"/>
      <c r="G828" s="600" t="s">
        <v>9892</v>
      </c>
      <c r="H828" s="600" t="s">
        <v>9858</v>
      </c>
      <c r="I828" s="599" t="s">
        <v>8823</v>
      </c>
      <c r="J828" s="601">
        <v>2015</v>
      </c>
      <c r="K828" s="601"/>
      <c r="L828" s="600" t="s">
        <v>6254</v>
      </c>
      <c r="M828" s="333"/>
      <c r="N828" s="333"/>
      <c r="O828" s="333"/>
      <c r="P828" s="333"/>
      <c r="Q828" s="333"/>
      <c r="R828" s="333"/>
      <c r="S828" s="333"/>
      <c r="T828" s="333"/>
      <c r="U828" s="333"/>
      <c r="V828" s="333"/>
      <c r="W828" s="333"/>
      <c r="X828" s="333"/>
      <c r="Y828" s="333"/>
      <c r="Z828" s="333"/>
      <c r="AA828" s="333"/>
      <c r="AB828" s="534"/>
    </row>
    <row r="829" spans="1:28" ht="13.5" hidden="1" customHeight="1">
      <c r="A829" s="532" t="s">
        <v>4935</v>
      </c>
      <c r="B829" s="174">
        <v>865</v>
      </c>
      <c r="C829" s="599" t="s">
        <v>8035</v>
      </c>
      <c r="D829" s="69" t="s">
        <v>9893</v>
      </c>
      <c r="E829" s="599" t="s">
        <v>2309</v>
      </c>
      <c r="F829" s="600"/>
      <c r="G829" s="600" t="s">
        <v>9894</v>
      </c>
      <c r="H829" s="600" t="s">
        <v>9862</v>
      </c>
      <c r="I829" s="599" t="s">
        <v>8030</v>
      </c>
      <c r="J829" s="601">
        <v>2015</v>
      </c>
      <c r="K829" s="601">
        <v>2015</v>
      </c>
      <c r="L829" s="600" t="s">
        <v>6254</v>
      </c>
      <c r="M829" s="333"/>
      <c r="N829" s="333"/>
      <c r="O829" s="333"/>
      <c r="P829" s="333"/>
      <c r="Q829" s="333"/>
      <c r="R829" s="333"/>
      <c r="S829" s="333"/>
      <c r="T829" s="333"/>
      <c r="U829" s="333"/>
      <c r="V829" s="333"/>
      <c r="W829" s="333"/>
      <c r="X829" s="333"/>
      <c r="Y829" s="333"/>
      <c r="Z829" s="333"/>
      <c r="AA829" s="333"/>
      <c r="AB829" s="534"/>
    </row>
    <row r="830" spans="1:28" ht="13.5" hidden="1" customHeight="1">
      <c r="A830" s="532" t="s">
        <v>4935</v>
      </c>
      <c r="B830" s="46">
        <v>867</v>
      </c>
      <c r="C830" s="599" t="s">
        <v>8035</v>
      </c>
      <c r="D830" s="69" t="s">
        <v>9895</v>
      </c>
      <c r="E830" s="599" t="s">
        <v>2309</v>
      </c>
      <c r="F830" s="600"/>
      <c r="G830" s="600" t="s">
        <v>9896</v>
      </c>
      <c r="H830" s="600" t="s">
        <v>9800</v>
      </c>
      <c r="I830" s="599" t="s">
        <v>8030</v>
      </c>
      <c r="J830" s="601">
        <v>2014</v>
      </c>
      <c r="K830" s="601">
        <v>2015</v>
      </c>
      <c r="L830" s="600" t="s">
        <v>7871</v>
      </c>
      <c r="M830" s="333"/>
      <c r="N830" s="333"/>
      <c r="O830" s="333"/>
      <c r="P830" s="333"/>
      <c r="Q830" s="333"/>
      <c r="R830" s="333"/>
      <c r="S830" s="333"/>
      <c r="T830" s="333"/>
      <c r="U830" s="333"/>
      <c r="V830" s="333"/>
      <c r="W830" s="333"/>
      <c r="X830" s="333"/>
      <c r="Y830" s="333"/>
      <c r="Z830" s="333"/>
      <c r="AA830" s="333"/>
      <c r="AB830" s="534"/>
    </row>
    <row r="831" spans="1:28" ht="13.5" hidden="1" customHeight="1">
      <c r="A831" s="532" t="s">
        <v>4935</v>
      </c>
      <c r="B831" s="46">
        <v>868</v>
      </c>
      <c r="C831" s="599" t="s">
        <v>8035</v>
      </c>
      <c r="D831" s="69" t="s">
        <v>9897</v>
      </c>
      <c r="E831" s="599" t="s">
        <v>2309</v>
      </c>
      <c r="F831" s="600"/>
      <c r="G831" s="600" t="s">
        <v>9898</v>
      </c>
      <c r="H831" s="600" t="s">
        <v>9800</v>
      </c>
      <c r="I831" s="599" t="s">
        <v>8229</v>
      </c>
      <c r="J831" s="601">
        <v>2014</v>
      </c>
      <c r="K831" s="601">
        <v>2016</v>
      </c>
      <c r="L831" s="600" t="s">
        <v>2369</v>
      </c>
      <c r="M831" s="333"/>
      <c r="N831" s="333"/>
      <c r="O831" s="333"/>
      <c r="P831" s="333"/>
      <c r="Q831" s="333"/>
      <c r="R831" s="333"/>
      <c r="S831" s="333"/>
      <c r="T831" s="333"/>
      <c r="U831" s="333"/>
      <c r="V831" s="333"/>
      <c r="W831" s="333"/>
      <c r="X831" s="333"/>
      <c r="Y831" s="333"/>
      <c r="Z831" s="333"/>
      <c r="AA831" s="333"/>
      <c r="AB831" s="534"/>
    </row>
    <row r="832" spans="1:28" ht="13.5" hidden="1" customHeight="1">
      <c r="A832" s="532" t="s">
        <v>4935</v>
      </c>
      <c r="B832" s="174">
        <v>869</v>
      </c>
      <c r="C832" s="599" t="s">
        <v>8035</v>
      </c>
      <c r="D832" s="69" t="s">
        <v>9895</v>
      </c>
      <c r="E832" s="599" t="s">
        <v>2309</v>
      </c>
      <c r="F832" s="600"/>
      <c r="G832" s="600" t="s">
        <v>9896</v>
      </c>
      <c r="H832" s="600" t="s">
        <v>9800</v>
      </c>
      <c r="I832" s="599" t="s">
        <v>8229</v>
      </c>
      <c r="J832" s="601">
        <v>2014</v>
      </c>
      <c r="K832" s="601">
        <v>2015</v>
      </c>
      <c r="L832" s="600" t="s">
        <v>7871</v>
      </c>
      <c r="M832" s="333"/>
      <c r="N832" s="333"/>
      <c r="O832" s="333"/>
      <c r="P832" s="333"/>
      <c r="Q832" s="333"/>
      <c r="R832" s="333"/>
      <c r="S832" s="333"/>
      <c r="T832" s="333"/>
      <c r="U832" s="333"/>
      <c r="V832" s="333"/>
      <c r="W832" s="333"/>
      <c r="X832" s="333"/>
      <c r="Y832" s="333"/>
      <c r="Z832" s="333"/>
      <c r="AA832" s="333"/>
      <c r="AB832" s="534"/>
    </row>
    <row r="833" spans="1:28" ht="13.5" hidden="1" customHeight="1">
      <c r="A833" s="532" t="s">
        <v>4935</v>
      </c>
      <c r="B833" s="174">
        <v>870</v>
      </c>
      <c r="C833" s="599" t="s">
        <v>8035</v>
      </c>
      <c r="D833" s="69" t="s">
        <v>9899</v>
      </c>
      <c r="E833" s="599" t="s">
        <v>2309</v>
      </c>
      <c r="F833" s="600"/>
      <c r="G833" s="600" t="s">
        <v>9900</v>
      </c>
      <c r="H833" s="600" t="s">
        <v>9800</v>
      </c>
      <c r="I833" s="599" t="s">
        <v>8229</v>
      </c>
      <c r="J833" s="601">
        <v>2014</v>
      </c>
      <c r="K833" s="601">
        <v>2015</v>
      </c>
      <c r="L833" s="600" t="s">
        <v>7871</v>
      </c>
      <c r="M833" s="333"/>
      <c r="N833" s="333"/>
      <c r="O833" s="333"/>
      <c r="P833" s="333"/>
      <c r="Q833" s="333"/>
      <c r="R833" s="333"/>
      <c r="S833" s="333"/>
      <c r="T833" s="333"/>
      <c r="U833" s="333"/>
      <c r="V833" s="333"/>
      <c r="W833" s="333"/>
      <c r="X833" s="333"/>
      <c r="Y833" s="333"/>
      <c r="Z833" s="333"/>
      <c r="AA833" s="333"/>
      <c r="AB833" s="534"/>
    </row>
    <row r="834" spans="1:28" ht="13.5" hidden="1" customHeight="1">
      <c r="A834" s="532" t="s">
        <v>4935</v>
      </c>
      <c r="B834" s="46">
        <v>872</v>
      </c>
      <c r="C834" s="599" t="s">
        <v>8035</v>
      </c>
      <c r="D834" s="69" t="s">
        <v>9901</v>
      </c>
      <c r="E834" s="599" t="s">
        <v>2309</v>
      </c>
      <c r="F834" s="600"/>
      <c r="G834" s="600" t="s">
        <v>9902</v>
      </c>
      <c r="H834" s="600" t="s">
        <v>9862</v>
      </c>
      <c r="I834" s="599" t="s">
        <v>8229</v>
      </c>
      <c r="J834" s="601">
        <v>2014</v>
      </c>
      <c r="K834" s="601">
        <v>2015</v>
      </c>
      <c r="L834" s="600" t="s">
        <v>6254</v>
      </c>
      <c r="M834" s="333"/>
      <c r="N834" s="333"/>
      <c r="O834" s="333"/>
      <c r="P834" s="333"/>
      <c r="Q834" s="333"/>
      <c r="R834" s="333"/>
      <c r="S834" s="333"/>
      <c r="T834" s="333"/>
      <c r="U834" s="333"/>
      <c r="V834" s="333"/>
      <c r="W834" s="333"/>
      <c r="X834" s="333"/>
      <c r="Y834" s="333"/>
      <c r="Z834" s="333"/>
      <c r="AA834" s="333"/>
      <c r="AB834" s="534"/>
    </row>
    <row r="835" spans="1:28" ht="13.5" hidden="1" customHeight="1">
      <c r="A835" s="532" t="s">
        <v>4935</v>
      </c>
      <c r="B835" s="46">
        <v>873</v>
      </c>
      <c r="C835" s="599" t="s">
        <v>8035</v>
      </c>
      <c r="D835" s="69" t="s">
        <v>9903</v>
      </c>
      <c r="E835" s="599" t="s">
        <v>2309</v>
      </c>
      <c r="F835" s="600"/>
      <c r="G835" s="600" t="s">
        <v>9904</v>
      </c>
      <c r="H835" s="600" t="s">
        <v>8736</v>
      </c>
      <c r="I835" s="599" t="s">
        <v>8030</v>
      </c>
      <c r="J835" s="601">
        <v>2014</v>
      </c>
      <c r="K835" s="601">
        <v>2015</v>
      </c>
      <c r="L835" s="600" t="s">
        <v>6254</v>
      </c>
      <c r="M835" s="333"/>
      <c r="N835" s="333"/>
      <c r="O835" s="333"/>
      <c r="P835" s="333"/>
      <c r="Q835" s="333"/>
      <c r="R835" s="333"/>
      <c r="S835" s="333"/>
      <c r="T835" s="333"/>
      <c r="U835" s="333"/>
      <c r="V835" s="333"/>
      <c r="W835" s="333"/>
      <c r="X835" s="333"/>
      <c r="Y835" s="333"/>
      <c r="Z835" s="333"/>
      <c r="AA835" s="333"/>
      <c r="AB835" s="534"/>
    </row>
    <row r="836" spans="1:28" ht="13.5" hidden="1" customHeight="1">
      <c r="A836" s="532" t="s">
        <v>4935</v>
      </c>
      <c r="B836" s="46">
        <v>874</v>
      </c>
      <c r="C836" s="599" t="s">
        <v>8035</v>
      </c>
      <c r="D836" s="69" t="s">
        <v>9905</v>
      </c>
      <c r="E836" s="599" t="s">
        <v>2309</v>
      </c>
      <c r="F836" s="600"/>
      <c r="G836" s="600" t="s">
        <v>9906</v>
      </c>
      <c r="H836" s="600" t="s">
        <v>9862</v>
      </c>
      <c r="I836" s="599" t="s">
        <v>8030</v>
      </c>
      <c r="J836" s="601">
        <v>2014</v>
      </c>
      <c r="K836" s="601">
        <v>2015</v>
      </c>
      <c r="L836" s="600" t="s">
        <v>6254</v>
      </c>
      <c r="M836" s="333"/>
      <c r="N836" s="333"/>
      <c r="O836" s="333"/>
      <c r="P836" s="333"/>
      <c r="Q836" s="333"/>
      <c r="R836" s="333"/>
      <c r="S836" s="333"/>
      <c r="T836" s="333"/>
      <c r="U836" s="333"/>
      <c r="V836" s="333"/>
      <c r="W836" s="333"/>
      <c r="X836" s="333"/>
      <c r="Y836" s="333"/>
      <c r="Z836" s="333"/>
      <c r="AA836" s="333"/>
      <c r="AB836" s="534"/>
    </row>
    <row r="837" spans="1:28" ht="13.5" hidden="1" customHeight="1">
      <c r="A837" s="532" t="s">
        <v>4935</v>
      </c>
      <c r="B837" s="174">
        <v>875</v>
      </c>
      <c r="C837" s="599" t="s">
        <v>8035</v>
      </c>
      <c r="D837" s="69" t="s">
        <v>9907</v>
      </c>
      <c r="E837" s="599" t="s">
        <v>2309</v>
      </c>
      <c r="F837" s="600"/>
      <c r="G837" s="600" t="s">
        <v>9908</v>
      </c>
      <c r="H837" s="600" t="s">
        <v>9800</v>
      </c>
      <c r="I837" s="599" t="s">
        <v>8030</v>
      </c>
      <c r="J837" s="601">
        <v>2014</v>
      </c>
      <c r="K837" s="601">
        <v>2015</v>
      </c>
      <c r="L837" s="600" t="s">
        <v>7871</v>
      </c>
      <c r="M837" s="333"/>
      <c r="N837" s="333"/>
      <c r="O837" s="333"/>
      <c r="P837" s="333"/>
      <c r="Q837" s="333"/>
      <c r="R837" s="333"/>
      <c r="S837" s="333"/>
      <c r="T837" s="333"/>
      <c r="U837" s="333"/>
      <c r="V837" s="333"/>
      <c r="W837" s="333"/>
      <c r="X837" s="333"/>
      <c r="Y837" s="333"/>
      <c r="Z837" s="333"/>
      <c r="AA837" s="333"/>
      <c r="AB837" s="534"/>
    </row>
    <row r="838" spans="1:28" ht="13.5" hidden="1" customHeight="1">
      <c r="A838" s="532" t="s">
        <v>4935</v>
      </c>
      <c r="B838" s="174">
        <v>876</v>
      </c>
      <c r="C838" s="599" t="s">
        <v>8035</v>
      </c>
      <c r="D838" s="69" t="s">
        <v>9909</v>
      </c>
      <c r="E838" s="599" t="s">
        <v>2309</v>
      </c>
      <c r="F838" s="600"/>
      <c r="G838" s="600" t="s">
        <v>9910</v>
      </c>
      <c r="H838" s="600" t="s">
        <v>9800</v>
      </c>
      <c r="I838" s="599" t="s">
        <v>8141</v>
      </c>
      <c r="J838" s="601">
        <v>2014</v>
      </c>
      <c r="K838" s="601">
        <v>2016</v>
      </c>
      <c r="L838" s="600" t="s">
        <v>9803</v>
      </c>
      <c r="M838" s="333"/>
      <c r="N838" s="333"/>
      <c r="O838" s="333"/>
      <c r="P838" s="333"/>
      <c r="Q838" s="333"/>
      <c r="R838" s="333"/>
      <c r="S838" s="333"/>
      <c r="T838" s="333"/>
      <c r="U838" s="333"/>
      <c r="V838" s="333"/>
      <c r="W838" s="333"/>
      <c r="X838" s="333"/>
      <c r="Y838" s="333"/>
      <c r="Z838" s="333"/>
      <c r="AA838" s="333"/>
      <c r="AB838" s="534"/>
    </row>
    <row r="839" spans="1:28" ht="13.5" hidden="1" customHeight="1">
      <c r="A839" s="532" t="s">
        <v>4935</v>
      </c>
      <c r="B839" s="174">
        <v>877</v>
      </c>
      <c r="C839" s="599" t="s">
        <v>8035</v>
      </c>
      <c r="D839" s="69" t="s">
        <v>9911</v>
      </c>
      <c r="E839" s="599" t="s">
        <v>2309</v>
      </c>
      <c r="F839" s="600"/>
      <c r="G839" s="600" t="s">
        <v>9912</v>
      </c>
      <c r="H839" s="600" t="s">
        <v>9862</v>
      </c>
      <c r="I839" s="599" t="s">
        <v>8030</v>
      </c>
      <c r="J839" s="601">
        <v>2014</v>
      </c>
      <c r="K839" s="601">
        <v>2015</v>
      </c>
      <c r="L839" s="600" t="s">
        <v>6254</v>
      </c>
      <c r="M839" s="333"/>
      <c r="N839" s="333"/>
      <c r="O839" s="333"/>
      <c r="P839" s="333"/>
      <c r="Q839" s="333"/>
      <c r="R839" s="333"/>
      <c r="S839" s="333"/>
      <c r="T839" s="333"/>
      <c r="U839" s="333"/>
      <c r="V839" s="333"/>
      <c r="W839" s="333"/>
      <c r="X839" s="333"/>
      <c r="Y839" s="333"/>
      <c r="Z839" s="333"/>
      <c r="AA839" s="333"/>
      <c r="AB839" s="534"/>
    </row>
    <row r="840" spans="1:28" ht="13.5" hidden="1" customHeight="1">
      <c r="A840" s="532" t="s">
        <v>4935</v>
      </c>
      <c r="B840" s="46">
        <v>878</v>
      </c>
      <c r="C840" s="599" t="s">
        <v>8035</v>
      </c>
      <c r="D840" s="69" t="s">
        <v>9913</v>
      </c>
      <c r="E840" s="599" t="s">
        <v>2309</v>
      </c>
      <c r="F840" s="600"/>
      <c r="G840" s="600" t="s">
        <v>9914</v>
      </c>
      <c r="H840" s="600" t="s">
        <v>9628</v>
      </c>
      <c r="I840" s="599" t="s">
        <v>8030</v>
      </c>
      <c r="J840" s="601">
        <v>2014</v>
      </c>
      <c r="K840" s="601">
        <v>2015</v>
      </c>
      <c r="L840" s="600" t="s">
        <v>9803</v>
      </c>
      <c r="M840" s="333"/>
      <c r="N840" s="333"/>
      <c r="O840" s="333"/>
      <c r="P840" s="333"/>
      <c r="Q840" s="333"/>
      <c r="R840" s="333"/>
      <c r="S840" s="333"/>
      <c r="T840" s="333"/>
      <c r="U840" s="333"/>
      <c r="V840" s="333"/>
      <c r="W840" s="333"/>
      <c r="X840" s="333"/>
      <c r="Y840" s="333"/>
      <c r="Z840" s="333"/>
      <c r="AA840" s="333"/>
      <c r="AB840" s="534"/>
    </row>
    <row r="841" spans="1:28" ht="13.5" hidden="1" customHeight="1">
      <c r="A841" s="532" t="s">
        <v>4935</v>
      </c>
      <c r="B841" s="46">
        <v>879</v>
      </c>
      <c r="C841" s="599" t="s">
        <v>8014</v>
      </c>
      <c r="D841" s="69" t="s">
        <v>9915</v>
      </c>
      <c r="E841" s="599" t="s">
        <v>2309</v>
      </c>
      <c r="F841" s="600"/>
      <c r="G841" s="599" t="s">
        <v>9916</v>
      </c>
      <c r="H841" s="600" t="s">
        <v>9917</v>
      </c>
      <c r="I841" s="599" t="s">
        <v>8141</v>
      </c>
      <c r="J841" s="601">
        <v>2014</v>
      </c>
      <c r="K841" s="601">
        <v>2017</v>
      </c>
      <c r="L841" s="600" t="s">
        <v>9803</v>
      </c>
      <c r="M841" s="333"/>
      <c r="N841" s="333"/>
      <c r="O841" s="333"/>
      <c r="P841" s="333"/>
      <c r="Q841" s="333"/>
      <c r="R841" s="333"/>
      <c r="S841" s="333"/>
      <c r="T841" s="333"/>
      <c r="U841" s="333"/>
      <c r="V841" s="333"/>
      <c r="W841" s="333"/>
      <c r="X841" s="333"/>
      <c r="Y841" s="333"/>
      <c r="Z841" s="333"/>
      <c r="AA841" s="333"/>
      <c r="AB841" s="534"/>
    </row>
    <row r="842" spans="1:28" ht="13.5" hidden="1" customHeight="1">
      <c r="A842" s="532" t="s">
        <v>4935</v>
      </c>
      <c r="B842" s="46">
        <v>880</v>
      </c>
      <c r="C842" s="599" t="s">
        <v>8035</v>
      </c>
      <c r="D842" s="69" t="s">
        <v>9918</v>
      </c>
      <c r="E842" s="599" t="s">
        <v>2309</v>
      </c>
      <c r="F842" s="600"/>
      <c r="G842" s="600" t="s">
        <v>9919</v>
      </c>
      <c r="H842" s="600" t="s">
        <v>9628</v>
      </c>
      <c r="I842" s="599" t="s">
        <v>8229</v>
      </c>
      <c r="J842" s="601">
        <v>2014</v>
      </c>
      <c r="K842" s="601">
        <v>2015</v>
      </c>
      <c r="L842" s="600" t="s">
        <v>9803</v>
      </c>
      <c r="M842" s="333"/>
      <c r="N842" s="333"/>
      <c r="O842" s="333"/>
      <c r="P842" s="333"/>
      <c r="Q842" s="333"/>
      <c r="R842" s="333"/>
      <c r="S842" s="333"/>
      <c r="T842" s="333"/>
      <c r="U842" s="333"/>
      <c r="V842" s="333"/>
      <c r="W842" s="333"/>
      <c r="X842" s="333"/>
      <c r="Y842" s="333"/>
      <c r="Z842" s="333"/>
      <c r="AA842" s="333"/>
      <c r="AB842" s="534"/>
    </row>
    <row r="843" spans="1:28" ht="13.5" hidden="1" customHeight="1">
      <c r="A843" s="532" t="s">
        <v>4935</v>
      </c>
      <c r="B843" s="174">
        <v>881</v>
      </c>
      <c r="C843" s="599" t="s">
        <v>8035</v>
      </c>
      <c r="D843" s="69" t="s">
        <v>9920</v>
      </c>
      <c r="E843" s="599" t="s">
        <v>2309</v>
      </c>
      <c r="F843" s="600"/>
      <c r="G843" s="600" t="s">
        <v>9921</v>
      </c>
      <c r="H843" s="600" t="s">
        <v>9628</v>
      </c>
      <c r="I843" s="599" t="s">
        <v>8229</v>
      </c>
      <c r="J843" s="601">
        <v>2014</v>
      </c>
      <c r="K843" s="601">
        <v>2014</v>
      </c>
      <c r="L843" s="600" t="s">
        <v>9803</v>
      </c>
      <c r="M843" s="333"/>
      <c r="N843" s="333"/>
      <c r="O843" s="333"/>
      <c r="P843" s="333"/>
      <c r="Q843" s="333"/>
      <c r="R843" s="333"/>
      <c r="S843" s="333"/>
      <c r="T843" s="333"/>
      <c r="U843" s="333"/>
      <c r="V843" s="333"/>
      <c r="W843" s="333"/>
      <c r="X843" s="333"/>
      <c r="Y843" s="333"/>
      <c r="Z843" s="333"/>
      <c r="AA843" s="333"/>
      <c r="AB843" s="534"/>
    </row>
    <row r="844" spans="1:28" ht="13.5" hidden="1" customHeight="1">
      <c r="A844" s="532" t="s">
        <v>4935</v>
      </c>
      <c r="B844" s="174">
        <v>882</v>
      </c>
      <c r="C844" s="599" t="s">
        <v>8035</v>
      </c>
      <c r="D844" s="69" t="s">
        <v>9922</v>
      </c>
      <c r="E844" s="599" t="s">
        <v>2309</v>
      </c>
      <c r="F844" s="600"/>
      <c r="G844" s="600" t="s">
        <v>9923</v>
      </c>
      <c r="H844" s="600" t="s">
        <v>8736</v>
      </c>
      <c r="I844" s="599" t="s">
        <v>8030</v>
      </c>
      <c r="J844" s="601">
        <v>2014</v>
      </c>
      <c r="K844" s="601">
        <v>2015</v>
      </c>
      <c r="L844" s="600" t="s">
        <v>6254</v>
      </c>
      <c r="M844" s="333"/>
      <c r="N844" s="333"/>
      <c r="O844" s="333"/>
      <c r="P844" s="333"/>
      <c r="Q844" s="333"/>
      <c r="R844" s="333"/>
      <c r="S844" s="333"/>
      <c r="T844" s="333"/>
      <c r="U844" s="333"/>
      <c r="V844" s="333"/>
      <c r="W844" s="333"/>
      <c r="X844" s="333"/>
      <c r="Y844" s="333"/>
      <c r="Z844" s="333"/>
      <c r="AA844" s="333"/>
      <c r="AB844" s="534"/>
    </row>
    <row r="845" spans="1:28" ht="13.5" hidden="1" customHeight="1">
      <c r="A845" s="532" t="s">
        <v>4935</v>
      </c>
      <c r="B845" s="174">
        <v>883</v>
      </c>
      <c r="C845" s="599" t="s">
        <v>8035</v>
      </c>
      <c r="D845" s="69" t="s">
        <v>9924</v>
      </c>
      <c r="E845" s="599" t="s">
        <v>2309</v>
      </c>
      <c r="F845" s="600"/>
      <c r="G845" s="600" t="s">
        <v>9925</v>
      </c>
      <c r="H845" s="600" t="s">
        <v>9628</v>
      </c>
      <c r="I845" s="599" t="s">
        <v>8030</v>
      </c>
      <c r="J845" s="601">
        <v>2014</v>
      </c>
      <c r="K845" s="601">
        <v>2015</v>
      </c>
      <c r="L845" s="600" t="s">
        <v>9882</v>
      </c>
      <c r="M845" s="333"/>
      <c r="N845" s="333"/>
      <c r="O845" s="333"/>
      <c r="P845" s="333"/>
      <c r="Q845" s="333"/>
      <c r="R845" s="333"/>
      <c r="S845" s="333"/>
      <c r="T845" s="333"/>
      <c r="U845" s="333"/>
      <c r="V845" s="333"/>
      <c r="W845" s="333"/>
      <c r="X845" s="333"/>
      <c r="Y845" s="333"/>
      <c r="Z845" s="333"/>
      <c r="AA845" s="333"/>
      <c r="AB845" s="534"/>
    </row>
    <row r="846" spans="1:28" ht="13.5" hidden="1" customHeight="1">
      <c r="A846" s="532" t="s">
        <v>4935</v>
      </c>
      <c r="B846" s="46">
        <v>884</v>
      </c>
      <c r="C846" s="599" t="s">
        <v>8035</v>
      </c>
      <c r="D846" s="69" t="s">
        <v>9926</v>
      </c>
      <c r="E846" s="599" t="s">
        <v>2309</v>
      </c>
      <c r="F846" s="600"/>
      <c r="G846" s="600" t="s">
        <v>9927</v>
      </c>
      <c r="H846" s="600" t="s">
        <v>9628</v>
      </c>
      <c r="I846" s="599" t="s">
        <v>8030</v>
      </c>
      <c r="J846" s="601">
        <v>2014</v>
      </c>
      <c r="K846" s="601">
        <v>2015</v>
      </c>
      <c r="L846" s="600" t="s">
        <v>9882</v>
      </c>
      <c r="M846" s="333"/>
      <c r="N846" s="333"/>
      <c r="O846" s="333"/>
      <c r="P846" s="333"/>
      <c r="Q846" s="333"/>
      <c r="R846" s="333"/>
      <c r="S846" s="333"/>
      <c r="T846" s="333"/>
      <c r="U846" s="333"/>
      <c r="V846" s="333"/>
      <c r="W846" s="333"/>
      <c r="X846" s="333"/>
      <c r="Y846" s="333"/>
      <c r="Z846" s="333"/>
      <c r="AA846" s="333"/>
      <c r="AB846" s="534"/>
    </row>
    <row r="847" spans="1:28" ht="13.5" hidden="1" customHeight="1">
      <c r="A847" s="532" t="s">
        <v>4935</v>
      </c>
      <c r="B847" s="46">
        <v>885</v>
      </c>
      <c r="C847" s="599" t="s">
        <v>8035</v>
      </c>
      <c r="D847" s="69" t="s">
        <v>9928</v>
      </c>
      <c r="E847" s="599" t="s">
        <v>2309</v>
      </c>
      <c r="F847" s="600"/>
      <c r="G847" s="600" t="s">
        <v>9929</v>
      </c>
      <c r="H847" s="600" t="s">
        <v>9862</v>
      </c>
      <c r="I847" s="599" t="s">
        <v>8030</v>
      </c>
      <c r="J847" s="601">
        <v>2014</v>
      </c>
      <c r="K847" s="601">
        <v>2015</v>
      </c>
      <c r="L847" s="600" t="s">
        <v>6254</v>
      </c>
      <c r="M847" s="333"/>
      <c r="N847" s="333"/>
      <c r="O847" s="333"/>
      <c r="P847" s="333"/>
      <c r="Q847" s="333"/>
      <c r="R847" s="333"/>
      <c r="S847" s="333"/>
      <c r="T847" s="333"/>
      <c r="U847" s="333"/>
      <c r="V847" s="333"/>
      <c r="W847" s="333"/>
      <c r="X847" s="333"/>
      <c r="Y847" s="333"/>
      <c r="Z847" s="333"/>
      <c r="AA847" s="333"/>
      <c r="AB847" s="534"/>
    </row>
    <row r="848" spans="1:28" ht="13.5" hidden="1" customHeight="1">
      <c r="A848" s="532" t="s">
        <v>4935</v>
      </c>
      <c r="B848" s="46">
        <v>886</v>
      </c>
      <c r="C848" s="599" t="s">
        <v>8035</v>
      </c>
      <c r="D848" s="69" t="s">
        <v>9930</v>
      </c>
      <c r="E848" s="599" t="s">
        <v>2309</v>
      </c>
      <c r="F848" s="600"/>
      <c r="G848" s="600" t="s">
        <v>9931</v>
      </c>
      <c r="H848" s="600" t="s">
        <v>9862</v>
      </c>
      <c r="I848" s="599" t="s">
        <v>8030</v>
      </c>
      <c r="J848" s="601">
        <v>2014</v>
      </c>
      <c r="K848" s="601">
        <v>2015</v>
      </c>
      <c r="L848" s="600" t="s">
        <v>6254</v>
      </c>
      <c r="M848" s="333"/>
      <c r="N848" s="333"/>
      <c r="O848" s="333"/>
      <c r="P848" s="333"/>
      <c r="Q848" s="333"/>
      <c r="R848" s="333"/>
      <c r="S848" s="333"/>
      <c r="T848" s="333"/>
      <c r="U848" s="333"/>
      <c r="V848" s="333"/>
      <c r="W848" s="333"/>
      <c r="X848" s="333"/>
      <c r="Y848" s="333"/>
      <c r="Z848" s="333"/>
      <c r="AA848" s="333"/>
      <c r="AB848" s="534"/>
    </row>
    <row r="849" spans="1:28" ht="13.5" hidden="1" customHeight="1">
      <c r="A849" s="532" t="s">
        <v>4935</v>
      </c>
      <c r="B849" s="174">
        <v>887</v>
      </c>
      <c r="C849" s="599" t="s">
        <v>8035</v>
      </c>
      <c r="D849" s="69" t="s">
        <v>9932</v>
      </c>
      <c r="E849" s="599" t="s">
        <v>2309</v>
      </c>
      <c r="F849" s="600"/>
      <c r="G849" s="600" t="s">
        <v>9933</v>
      </c>
      <c r="H849" s="600" t="s">
        <v>9800</v>
      </c>
      <c r="I849" s="599" t="s">
        <v>8229</v>
      </c>
      <c r="J849" s="601">
        <v>2014</v>
      </c>
      <c r="K849" s="601">
        <v>2016</v>
      </c>
      <c r="L849" s="600" t="s">
        <v>2369</v>
      </c>
      <c r="M849" s="333"/>
      <c r="N849" s="333"/>
      <c r="O849" s="333"/>
      <c r="P849" s="333"/>
      <c r="Q849" s="333"/>
      <c r="R849" s="333"/>
      <c r="S849" s="333"/>
      <c r="T849" s="333"/>
      <c r="U849" s="333"/>
      <c r="V849" s="333"/>
      <c r="W849" s="333"/>
      <c r="X849" s="333"/>
      <c r="Y849" s="333"/>
      <c r="Z849" s="333"/>
      <c r="AA849" s="333"/>
      <c r="AB849" s="534"/>
    </row>
    <row r="850" spans="1:28" ht="13.5" hidden="1" customHeight="1">
      <c r="A850" s="532" t="s">
        <v>4935</v>
      </c>
      <c r="B850" s="174">
        <v>888</v>
      </c>
      <c r="C850" s="599" t="s">
        <v>8035</v>
      </c>
      <c r="D850" s="69" t="s">
        <v>9934</v>
      </c>
      <c r="E850" s="599" t="s">
        <v>2309</v>
      </c>
      <c r="F850" s="600"/>
      <c r="G850" s="600" t="s">
        <v>9935</v>
      </c>
      <c r="H850" s="600" t="s">
        <v>8520</v>
      </c>
      <c r="I850" s="599" t="s">
        <v>8229</v>
      </c>
      <c r="J850" s="601">
        <v>2014</v>
      </c>
      <c r="K850" s="601">
        <v>2015</v>
      </c>
      <c r="L850" s="600" t="s">
        <v>7871</v>
      </c>
      <c r="M850" s="333"/>
      <c r="N850" s="333"/>
      <c r="O850" s="333"/>
      <c r="P850" s="333"/>
      <c r="Q850" s="333"/>
      <c r="R850" s="333"/>
      <c r="S850" s="333"/>
      <c r="T850" s="333"/>
      <c r="U850" s="333"/>
      <c r="V850" s="333"/>
      <c r="W850" s="333"/>
      <c r="X850" s="333"/>
      <c r="Y850" s="333"/>
      <c r="Z850" s="333"/>
      <c r="AA850" s="333"/>
      <c r="AB850" s="534"/>
    </row>
    <row r="851" spans="1:28" ht="13.5" hidden="1" customHeight="1">
      <c r="A851" s="532" t="s">
        <v>4935</v>
      </c>
      <c r="B851" s="174">
        <v>889</v>
      </c>
      <c r="C851" s="599" t="s">
        <v>8035</v>
      </c>
      <c r="D851" s="69" t="s">
        <v>9936</v>
      </c>
      <c r="E851" s="599" t="s">
        <v>2309</v>
      </c>
      <c r="F851" s="600"/>
      <c r="G851" s="600" t="s">
        <v>9937</v>
      </c>
      <c r="H851" s="600" t="s">
        <v>9800</v>
      </c>
      <c r="I851" s="599" t="s">
        <v>8229</v>
      </c>
      <c r="J851" s="601">
        <v>2014</v>
      </c>
      <c r="K851" s="601">
        <v>2015</v>
      </c>
      <c r="L851" s="600" t="s">
        <v>7871</v>
      </c>
      <c r="M851" s="333"/>
      <c r="N851" s="333"/>
      <c r="O851" s="333"/>
      <c r="P851" s="333"/>
      <c r="Q851" s="333"/>
      <c r="R851" s="333"/>
      <c r="S851" s="333"/>
      <c r="T851" s="333"/>
      <c r="U851" s="333"/>
      <c r="V851" s="333"/>
      <c r="W851" s="333"/>
      <c r="X851" s="333"/>
      <c r="Y851" s="333"/>
      <c r="Z851" s="333"/>
      <c r="AA851" s="333"/>
      <c r="AB851" s="534"/>
    </row>
    <row r="852" spans="1:28" ht="13.5" hidden="1" customHeight="1">
      <c r="A852" s="532" t="s">
        <v>4935</v>
      </c>
      <c r="B852" s="46">
        <v>890</v>
      </c>
      <c r="C852" s="599" t="s">
        <v>8035</v>
      </c>
      <c r="D852" s="69" t="s">
        <v>9938</v>
      </c>
      <c r="E852" s="599" t="s">
        <v>2309</v>
      </c>
      <c r="F852" s="600"/>
      <c r="G852" s="600" t="s">
        <v>9939</v>
      </c>
      <c r="H852" s="600" t="s">
        <v>9628</v>
      </c>
      <c r="I852" s="599" t="s">
        <v>8229</v>
      </c>
      <c r="J852" s="601">
        <v>2013</v>
      </c>
      <c r="K852" s="601">
        <v>2014</v>
      </c>
      <c r="L852" s="600" t="s">
        <v>9803</v>
      </c>
      <c r="M852" s="333"/>
      <c r="N852" s="333"/>
      <c r="O852" s="333"/>
      <c r="P852" s="333"/>
      <c r="Q852" s="333"/>
      <c r="R852" s="333"/>
      <c r="S852" s="333"/>
      <c r="T852" s="333"/>
      <c r="U852" s="333"/>
      <c r="V852" s="333"/>
      <c r="W852" s="333"/>
      <c r="X852" s="333"/>
      <c r="Y852" s="333"/>
      <c r="Z852" s="333"/>
      <c r="AA852" s="333"/>
      <c r="AB852" s="534"/>
    </row>
    <row r="853" spans="1:28" ht="13.5" hidden="1" customHeight="1">
      <c r="A853" s="532" t="s">
        <v>4935</v>
      </c>
      <c r="B853" s="46">
        <v>891</v>
      </c>
      <c r="C853" s="599" t="s">
        <v>8035</v>
      </c>
      <c r="D853" s="69" t="s">
        <v>9940</v>
      </c>
      <c r="E853" s="599" t="s">
        <v>2309</v>
      </c>
      <c r="F853" s="600"/>
      <c r="G853" s="600" t="s">
        <v>9941</v>
      </c>
      <c r="H853" s="600" t="s">
        <v>9862</v>
      </c>
      <c r="I853" s="599" t="s">
        <v>8229</v>
      </c>
      <c r="J853" s="601">
        <v>2013</v>
      </c>
      <c r="K853" s="601">
        <v>2014</v>
      </c>
      <c r="L853" s="600" t="s">
        <v>6254</v>
      </c>
      <c r="M853" s="333"/>
      <c r="N853" s="333"/>
      <c r="O853" s="333"/>
      <c r="P853" s="333"/>
      <c r="Q853" s="333"/>
      <c r="R853" s="333"/>
      <c r="S853" s="333"/>
      <c r="T853" s="333"/>
      <c r="U853" s="333"/>
      <c r="V853" s="333"/>
      <c r="W853" s="333"/>
      <c r="X853" s="333"/>
      <c r="Y853" s="333"/>
      <c r="Z853" s="333"/>
      <c r="AA853" s="333"/>
      <c r="AB853" s="534"/>
    </row>
    <row r="854" spans="1:28" ht="13.5" customHeight="1">
      <c r="A854" s="532" t="s">
        <v>4935</v>
      </c>
      <c r="B854" s="46">
        <v>892</v>
      </c>
      <c r="C854" s="599" t="s">
        <v>8031</v>
      </c>
      <c r="D854" s="69" t="s">
        <v>9942</v>
      </c>
      <c r="E854" s="599" t="s">
        <v>2309</v>
      </c>
      <c r="F854" s="600"/>
      <c r="G854" s="600" t="s">
        <v>9943</v>
      </c>
      <c r="H854" s="599" t="s">
        <v>9944</v>
      </c>
      <c r="I854" s="599" t="s">
        <v>8030</v>
      </c>
      <c r="J854" s="601">
        <v>2013</v>
      </c>
      <c r="K854" s="601">
        <v>2014</v>
      </c>
      <c r="L854" s="600" t="s">
        <v>9945</v>
      </c>
      <c r="M854" s="333"/>
      <c r="N854" s="333"/>
      <c r="O854" s="333"/>
      <c r="P854" s="333"/>
      <c r="Q854" s="333"/>
      <c r="R854" s="333"/>
      <c r="S854" s="333"/>
      <c r="T854" s="333"/>
      <c r="U854" s="333"/>
      <c r="V854" s="333"/>
      <c r="W854" s="333"/>
      <c r="X854" s="333"/>
      <c r="Y854" s="333"/>
      <c r="Z854" s="333"/>
      <c r="AA854" s="333"/>
      <c r="AB854" s="534"/>
    </row>
    <row r="855" spans="1:28" ht="13.5" hidden="1" customHeight="1">
      <c r="A855" s="532" t="s">
        <v>4935</v>
      </c>
      <c r="B855" s="174">
        <v>893</v>
      </c>
      <c r="C855" s="599" t="s">
        <v>8035</v>
      </c>
      <c r="D855" s="69" t="s">
        <v>9946</v>
      </c>
      <c r="E855" s="599" t="s">
        <v>2309</v>
      </c>
      <c r="F855" s="600"/>
      <c r="G855" s="600" t="s">
        <v>9947</v>
      </c>
      <c r="H855" s="600" t="s">
        <v>9948</v>
      </c>
      <c r="I855" s="599" t="s">
        <v>8229</v>
      </c>
      <c r="J855" s="601">
        <v>2013</v>
      </c>
      <c r="K855" s="601">
        <v>2014</v>
      </c>
      <c r="L855" s="600" t="s">
        <v>9945</v>
      </c>
      <c r="M855" s="333"/>
      <c r="N855" s="333"/>
      <c r="O855" s="333"/>
      <c r="P855" s="333"/>
      <c r="Q855" s="333"/>
      <c r="R855" s="333"/>
      <c r="S855" s="333"/>
      <c r="T855" s="333"/>
      <c r="U855" s="333"/>
      <c r="V855" s="333"/>
      <c r="W855" s="333"/>
      <c r="X855" s="333"/>
      <c r="Y855" s="333"/>
      <c r="Z855" s="333"/>
      <c r="AA855" s="333"/>
      <c r="AB855" s="534"/>
    </row>
    <row r="856" spans="1:28" ht="13.5" hidden="1" customHeight="1">
      <c r="A856" s="532" t="s">
        <v>4935</v>
      </c>
      <c r="B856" s="174">
        <v>894</v>
      </c>
      <c r="C856" s="599" t="s">
        <v>8035</v>
      </c>
      <c r="D856" s="69" t="s">
        <v>9949</v>
      </c>
      <c r="E856" s="599" t="s">
        <v>2309</v>
      </c>
      <c r="F856" s="600"/>
      <c r="G856" s="600" t="s">
        <v>9950</v>
      </c>
      <c r="H856" s="600" t="s">
        <v>9862</v>
      </c>
      <c r="I856" s="599" t="s">
        <v>8030</v>
      </c>
      <c r="J856" s="601">
        <v>2013</v>
      </c>
      <c r="K856" s="601">
        <v>2013</v>
      </c>
      <c r="L856" s="600" t="s">
        <v>6254</v>
      </c>
      <c r="M856" s="333"/>
      <c r="N856" s="333"/>
      <c r="O856" s="333"/>
      <c r="P856" s="333"/>
      <c r="Q856" s="333"/>
      <c r="R856" s="333"/>
      <c r="S856" s="333"/>
      <c r="T856" s="333"/>
      <c r="U856" s="333"/>
      <c r="V856" s="333"/>
      <c r="W856" s="333"/>
      <c r="X856" s="333"/>
      <c r="Y856" s="333"/>
      <c r="Z856" s="333"/>
      <c r="AA856" s="333"/>
      <c r="AB856" s="534"/>
    </row>
    <row r="857" spans="1:28" ht="13.5" hidden="1" customHeight="1">
      <c r="A857" s="532" t="s">
        <v>4935</v>
      </c>
      <c r="B857" s="174">
        <v>895</v>
      </c>
      <c r="C857" s="599" t="s">
        <v>8035</v>
      </c>
      <c r="D857" s="69" t="s">
        <v>9940</v>
      </c>
      <c r="E857" s="599" t="s">
        <v>2309</v>
      </c>
      <c r="F857" s="600"/>
      <c r="G857" s="600" t="s">
        <v>9941</v>
      </c>
      <c r="H857" s="600" t="s">
        <v>9862</v>
      </c>
      <c r="I857" s="599" t="s">
        <v>8229</v>
      </c>
      <c r="J857" s="601">
        <v>2013</v>
      </c>
      <c r="K857" s="601">
        <v>2013</v>
      </c>
      <c r="L857" s="600" t="s">
        <v>6254</v>
      </c>
      <c r="M857" s="333"/>
      <c r="N857" s="333"/>
      <c r="O857" s="333"/>
      <c r="P857" s="333"/>
      <c r="Q857" s="333"/>
      <c r="R857" s="333"/>
      <c r="S857" s="333"/>
      <c r="T857" s="333"/>
      <c r="U857" s="333"/>
      <c r="V857" s="333"/>
      <c r="W857" s="333"/>
      <c r="X857" s="333"/>
      <c r="Y857" s="333"/>
      <c r="Z857" s="333"/>
      <c r="AA857" s="333"/>
      <c r="AB857" s="534"/>
    </row>
    <row r="858" spans="1:28" ht="13.5" hidden="1" customHeight="1">
      <c r="A858" s="532" t="s">
        <v>4935</v>
      </c>
      <c r="B858" s="46">
        <v>896</v>
      </c>
      <c r="C858" s="599" t="s">
        <v>8035</v>
      </c>
      <c r="D858" s="69" t="s">
        <v>9951</v>
      </c>
      <c r="E858" s="599" t="s">
        <v>2309</v>
      </c>
      <c r="F858" s="600"/>
      <c r="G858" s="600" t="s">
        <v>9952</v>
      </c>
      <c r="H858" s="600" t="s">
        <v>9862</v>
      </c>
      <c r="I858" s="599" t="s">
        <v>8030</v>
      </c>
      <c r="J858" s="601">
        <v>2013</v>
      </c>
      <c r="K858" s="601">
        <v>2013</v>
      </c>
      <c r="L858" s="600" t="s">
        <v>6254</v>
      </c>
      <c r="M858" s="333"/>
      <c r="N858" s="333"/>
      <c r="O858" s="333"/>
      <c r="P858" s="333"/>
      <c r="Q858" s="333"/>
      <c r="R858" s="333"/>
      <c r="S858" s="333"/>
      <c r="T858" s="333"/>
      <c r="U858" s="333"/>
      <c r="V858" s="333"/>
      <c r="W858" s="333"/>
      <c r="X858" s="333"/>
      <c r="Y858" s="333"/>
      <c r="Z858" s="333"/>
      <c r="AA858" s="333"/>
      <c r="AB858" s="534"/>
    </row>
    <row r="859" spans="1:28" ht="13.5" hidden="1" customHeight="1">
      <c r="A859" s="532" t="s">
        <v>4935</v>
      </c>
      <c r="B859" s="46">
        <v>897</v>
      </c>
      <c r="C859" s="599" t="s">
        <v>8035</v>
      </c>
      <c r="D859" s="69" t="s">
        <v>9953</v>
      </c>
      <c r="E859" s="599" t="s">
        <v>2309</v>
      </c>
      <c r="F859" s="600"/>
      <c r="G859" s="600" t="s">
        <v>9954</v>
      </c>
      <c r="H859" s="600" t="s">
        <v>9862</v>
      </c>
      <c r="I859" s="599" t="s">
        <v>8229</v>
      </c>
      <c r="J859" s="601">
        <v>2013</v>
      </c>
      <c r="K859" s="601">
        <v>2013</v>
      </c>
      <c r="L859" s="600" t="s">
        <v>6254</v>
      </c>
      <c r="M859" s="333"/>
      <c r="N859" s="333"/>
      <c r="O859" s="333"/>
      <c r="P859" s="333"/>
      <c r="Q859" s="333"/>
      <c r="R859" s="333"/>
      <c r="S859" s="333"/>
      <c r="T859" s="333"/>
      <c r="U859" s="333"/>
      <c r="V859" s="333"/>
      <c r="W859" s="333"/>
      <c r="X859" s="333"/>
      <c r="Y859" s="333"/>
      <c r="Z859" s="333"/>
      <c r="AA859" s="333"/>
      <c r="AB859" s="534"/>
    </row>
    <row r="860" spans="1:28" ht="13.5" hidden="1" customHeight="1">
      <c r="A860" s="532" t="s">
        <v>4935</v>
      </c>
      <c r="B860" s="46">
        <v>898</v>
      </c>
      <c r="C860" s="599" t="s">
        <v>8035</v>
      </c>
      <c r="D860" s="69" t="s">
        <v>9955</v>
      </c>
      <c r="E860" s="599" t="s">
        <v>2309</v>
      </c>
      <c r="F860" s="600"/>
      <c r="G860" s="600" t="s">
        <v>9956</v>
      </c>
      <c r="H860" s="600" t="s">
        <v>9862</v>
      </c>
      <c r="I860" s="599" t="s">
        <v>8030</v>
      </c>
      <c r="J860" s="601">
        <v>2013</v>
      </c>
      <c r="K860" s="601">
        <v>2013</v>
      </c>
      <c r="L860" s="600" t="s">
        <v>6254</v>
      </c>
      <c r="M860" s="333"/>
      <c r="N860" s="333"/>
      <c r="O860" s="333"/>
      <c r="P860" s="333"/>
      <c r="Q860" s="333"/>
      <c r="R860" s="333"/>
      <c r="S860" s="333"/>
      <c r="T860" s="333"/>
      <c r="U860" s="333"/>
      <c r="V860" s="333"/>
      <c r="W860" s="333"/>
      <c r="X860" s="333"/>
      <c r="Y860" s="333"/>
      <c r="Z860" s="333"/>
      <c r="AA860" s="333"/>
      <c r="AB860" s="534"/>
    </row>
    <row r="861" spans="1:28" ht="13.5" hidden="1" customHeight="1">
      <c r="A861" s="532" t="s">
        <v>4935</v>
      </c>
      <c r="B861" s="174">
        <v>899</v>
      </c>
      <c r="C861" s="599" t="s">
        <v>8035</v>
      </c>
      <c r="D861" s="69" t="s">
        <v>9957</v>
      </c>
      <c r="E861" s="599" t="s">
        <v>2309</v>
      </c>
      <c r="F861" s="600"/>
      <c r="G861" s="600" t="s">
        <v>9958</v>
      </c>
      <c r="H861" s="600" t="s">
        <v>9862</v>
      </c>
      <c r="I861" s="599" t="s">
        <v>8030</v>
      </c>
      <c r="J861" s="601">
        <v>2013</v>
      </c>
      <c r="K861" s="601">
        <v>2013</v>
      </c>
      <c r="L861" s="600" t="s">
        <v>6254</v>
      </c>
      <c r="M861" s="333"/>
      <c r="N861" s="333"/>
      <c r="O861" s="333"/>
      <c r="P861" s="333"/>
      <c r="Q861" s="333"/>
      <c r="R861" s="333"/>
      <c r="S861" s="333"/>
      <c r="T861" s="333"/>
      <c r="U861" s="333"/>
      <c r="V861" s="333"/>
      <c r="W861" s="333"/>
      <c r="X861" s="333"/>
      <c r="Y861" s="333"/>
      <c r="Z861" s="333"/>
      <c r="AA861" s="333"/>
      <c r="AB861" s="534"/>
    </row>
    <row r="862" spans="1:28" ht="13.5" hidden="1" customHeight="1">
      <c r="A862" s="532" t="s">
        <v>4935</v>
      </c>
      <c r="B862" s="174">
        <v>900</v>
      </c>
      <c r="C862" s="599" t="s">
        <v>8035</v>
      </c>
      <c r="D862" s="69" t="s">
        <v>9959</v>
      </c>
      <c r="E862" s="599" t="s">
        <v>2309</v>
      </c>
      <c r="F862" s="600"/>
      <c r="G862" s="600" t="s">
        <v>9960</v>
      </c>
      <c r="H862" s="600" t="s">
        <v>9862</v>
      </c>
      <c r="I862" s="599" t="s">
        <v>8229</v>
      </c>
      <c r="J862" s="601">
        <v>2013</v>
      </c>
      <c r="K862" s="601">
        <v>2013</v>
      </c>
      <c r="L862" s="600" t="s">
        <v>6254</v>
      </c>
      <c r="M862" s="333"/>
      <c r="N862" s="333"/>
      <c r="O862" s="333"/>
      <c r="P862" s="333"/>
      <c r="Q862" s="333"/>
      <c r="R862" s="333"/>
      <c r="S862" s="333"/>
      <c r="T862" s="333"/>
      <c r="U862" s="333"/>
      <c r="V862" s="333"/>
      <c r="W862" s="333"/>
      <c r="X862" s="333"/>
      <c r="Y862" s="333"/>
      <c r="Z862" s="333"/>
      <c r="AA862" s="333"/>
      <c r="AB862" s="534"/>
    </row>
    <row r="863" spans="1:28" ht="13.5" hidden="1" customHeight="1">
      <c r="A863" s="532" t="s">
        <v>4935</v>
      </c>
      <c r="B863" s="174">
        <v>901</v>
      </c>
      <c r="C863" s="599" t="s">
        <v>8035</v>
      </c>
      <c r="D863" s="69" t="s">
        <v>9961</v>
      </c>
      <c r="E863" s="599" t="s">
        <v>2309</v>
      </c>
      <c r="F863" s="600"/>
      <c r="G863" s="600" t="s">
        <v>9962</v>
      </c>
      <c r="H863" s="600" t="s">
        <v>9862</v>
      </c>
      <c r="I863" s="599" t="s">
        <v>8030</v>
      </c>
      <c r="J863" s="601">
        <v>2013</v>
      </c>
      <c r="K863" s="601">
        <v>2013</v>
      </c>
      <c r="L863" s="600" t="s">
        <v>6254</v>
      </c>
      <c r="M863" s="333"/>
      <c r="N863" s="333"/>
      <c r="O863" s="333"/>
      <c r="P863" s="333"/>
      <c r="Q863" s="333"/>
      <c r="R863" s="333"/>
      <c r="S863" s="333"/>
      <c r="T863" s="333"/>
      <c r="U863" s="333"/>
      <c r="V863" s="333"/>
      <c r="W863" s="333"/>
      <c r="X863" s="333"/>
      <c r="Y863" s="333"/>
      <c r="Z863" s="333"/>
      <c r="AA863" s="333"/>
      <c r="AB863" s="534"/>
    </row>
    <row r="864" spans="1:28" ht="13.5" hidden="1" customHeight="1">
      <c r="A864" s="532" t="s">
        <v>4935</v>
      </c>
      <c r="B864" s="46">
        <v>902</v>
      </c>
      <c r="C864" s="599" t="s">
        <v>8035</v>
      </c>
      <c r="D864" s="69" t="s">
        <v>9963</v>
      </c>
      <c r="E864" s="599" t="s">
        <v>2309</v>
      </c>
      <c r="F864" s="600"/>
      <c r="G864" s="600" t="s">
        <v>9964</v>
      </c>
      <c r="H864" s="600" t="s">
        <v>9862</v>
      </c>
      <c r="I864" s="599" t="s">
        <v>8030</v>
      </c>
      <c r="J864" s="601">
        <v>2013</v>
      </c>
      <c r="K864" s="601">
        <v>2013</v>
      </c>
      <c r="L864" s="600" t="s">
        <v>6254</v>
      </c>
      <c r="M864" s="333"/>
      <c r="N864" s="333"/>
      <c r="O864" s="333"/>
      <c r="P864" s="333"/>
      <c r="Q864" s="333"/>
      <c r="R864" s="333"/>
      <c r="S864" s="333"/>
      <c r="T864" s="333"/>
      <c r="U864" s="333"/>
      <c r="V864" s="333"/>
      <c r="W864" s="333"/>
      <c r="X864" s="333"/>
      <c r="Y864" s="333"/>
      <c r="Z864" s="333"/>
      <c r="AA864" s="333"/>
      <c r="AB864" s="534"/>
    </row>
    <row r="865" spans="1:28" ht="13.5" hidden="1" customHeight="1">
      <c r="A865" s="532" t="s">
        <v>4935</v>
      </c>
      <c r="B865" s="46">
        <v>903</v>
      </c>
      <c r="C865" s="599" t="s">
        <v>8035</v>
      </c>
      <c r="D865" s="69" t="s">
        <v>9965</v>
      </c>
      <c r="E865" s="599" t="s">
        <v>2309</v>
      </c>
      <c r="F865" s="600"/>
      <c r="G865" s="600" t="s">
        <v>9966</v>
      </c>
      <c r="H865" s="600" t="s">
        <v>9862</v>
      </c>
      <c r="I865" s="599" t="s">
        <v>8030</v>
      </c>
      <c r="J865" s="601">
        <v>2013</v>
      </c>
      <c r="K865" s="601">
        <v>2013</v>
      </c>
      <c r="L865" s="600" t="s">
        <v>6254</v>
      </c>
      <c r="M865" s="333"/>
      <c r="N865" s="333"/>
      <c r="O865" s="333"/>
      <c r="P865" s="333"/>
      <c r="Q865" s="333"/>
      <c r="R865" s="333"/>
      <c r="S865" s="333"/>
      <c r="T865" s="333"/>
      <c r="U865" s="333"/>
      <c r="V865" s="333"/>
      <c r="W865" s="333"/>
      <c r="X865" s="333"/>
      <c r="Y865" s="333"/>
      <c r="Z865" s="333"/>
      <c r="AA865" s="333"/>
      <c r="AB865" s="534"/>
    </row>
    <row r="866" spans="1:28" ht="13.5" hidden="1" customHeight="1">
      <c r="A866" s="532" t="s">
        <v>4935</v>
      </c>
      <c r="B866" s="46">
        <v>904</v>
      </c>
      <c r="C866" s="599" t="s">
        <v>8035</v>
      </c>
      <c r="D866" s="69" t="s">
        <v>9967</v>
      </c>
      <c r="E866" s="599" t="s">
        <v>2309</v>
      </c>
      <c r="F866" s="600"/>
      <c r="G866" s="600" t="s">
        <v>9968</v>
      </c>
      <c r="H866" s="600" t="s">
        <v>9800</v>
      </c>
      <c r="I866" s="599" t="s">
        <v>8229</v>
      </c>
      <c r="J866" s="601">
        <v>2013</v>
      </c>
      <c r="K866" s="601">
        <v>2015</v>
      </c>
      <c r="L866" s="600" t="s">
        <v>9945</v>
      </c>
      <c r="M866" s="333"/>
      <c r="N866" s="333"/>
      <c r="O866" s="333"/>
      <c r="P866" s="333"/>
      <c r="Q866" s="333"/>
      <c r="R866" s="333"/>
      <c r="S866" s="333"/>
      <c r="T866" s="333"/>
      <c r="U866" s="333"/>
      <c r="V866" s="333"/>
      <c r="W866" s="333"/>
      <c r="X866" s="333"/>
      <c r="Y866" s="333"/>
      <c r="Z866" s="333"/>
      <c r="AA866" s="333"/>
      <c r="AB866" s="534"/>
    </row>
    <row r="867" spans="1:28" ht="13.5" hidden="1" customHeight="1">
      <c r="A867" s="532" t="s">
        <v>4935</v>
      </c>
      <c r="B867" s="174">
        <v>905</v>
      </c>
      <c r="C867" s="599" t="s">
        <v>8035</v>
      </c>
      <c r="D867" s="69" t="s">
        <v>9969</v>
      </c>
      <c r="E867" s="599" t="s">
        <v>2309</v>
      </c>
      <c r="F867" s="600"/>
      <c r="G867" s="600" t="s">
        <v>9970</v>
      </c>
      <c r="H867" s="600" t="s">
        <v>9628</v>
      </c>
      <c r="I867" s="599" t="s">
        <v>8030</v>
      </c>
      <c r="J867" s="601">
        <v>2012</v>
      </c>
      <c r="K867" s="601">
        <v>2013</v>
      </c>
      <c r="L867" s="600" t="s">
        <v>9803</v>
      </c>
      <c r="M867" s="333"/>
      <c r="N867" s="333"/>
      <c r="O867" s="333"/>
      <c r="P867" s="333"/>
      <c r="Q867" s="333"/>
      <c r="R867" s="333"/>
      <c r="S867" s="333"/>
      <c r="T867" s="333"/>
      <c r="U867" s="333"/>
      <c r="V867" s="333"/>
      <c r="W867" s="333"/>
      <c r="X867" s="333"/>
      <c r="Y867" s="333"/>
      <c r="Z867" s="333"/>
      <c r="AA867" s="333"/>
      <c r="AB867" s="534"/>
    </row>
    <row r="868" spans="1:28" ht="13.5" hidden="1" customHeight="1">
      <c r="A868" s="532" t="s">
        <v>6257</v>
      </c>
      <c r="B868" s="14">
        <v>906</v>
      </c>
      <c r="C868" s="594" t="s">
        <v>8035</v>
      </c>
      <c r="D868" s="77" t="s">
        <v>9971</v>
      </c>
      <c r="E868" s="594" t="s">
        <v>7528</v>
      </c>
      <c r="F868" s="198"/>
      <c r="G868" s="224" t="s">
        <v>9972</v>
      </c>
      <c r="H868" s="594" t="s">
        <v>8046</v>
      </c>
      <c r="I868" s="594" t="s">
        <v>8030</v>
      </c>
      <c r="J868" s="226">
        <v>2019</v>
      </c>
      <c r="K868" s="594">
        <v>2020</v>
      </c>
      <c r="L868" s="14" t="s">
        <v>9973</v>
      </c>
      <c r="M868" s="543" t="s">
        <v>8038</v>
      </c>
      <c r="N868" s="202"/>
      <c r="O868" s="202"/>
      <c r="P868" s="202"/>
      <c r="Q868" s="202"/>
      <c r="R868" s="202"/>
      <c r="S868" s="202"/>
      <c r="T868" s="202"/>
      <c r="U868" s="202"/>
      <c r="V868" s="202"/>
      <c r="W868" s="202"/>
      <c r="X868" s="202"/>
      <c r="Y868" s="202"/>
      <c r="Z868" s="202"/>
      <c r="AA868" s="202"/>
      <c r="AB868" s="203"/>
    </row>
    <row r="869" spans="1:28" ht="13.5" hidden="1" customHeight="1">
      <c r="A869" s="532" t="s">
        <v>6257</v>
      </c>
      <c r="B869" s="538"/>
      <c r="C869" s="605" t="s">
        <v>8014</v>
      </c>
      <c r="D869" s="69" t="s">
        <v>9974</v>
      </c>
      <c r="E869" s="605" t="s">
        <v>9706</v>
      </c>
      <c r="F869" s="538"/>
      <c r="G869" s="605" t="s">
        <v>9975</v>
      </c>
      <c r="H869" s="538" t="s">
        <v>8014</v>
      </c>
      <c r="I869" s="605" t="s">
        <v>8141</v>
      </c>
      <c r="J869" s="502">
        <v>2016</v>
      </c>
      <c r="K869" s="606">
        <v>2021</v>
      </c>
      <c r="L869" s="46" t="s">
        <v>9973</v>
      </c>
      <c r="M869" s="605" t="s">
        <v>8038</v>
      </c>
      <c r="N869" s="538"/>
      <c r="O869" s="538"/>
      <c r="P869" s="538"/>
      <c r="Q869" s="538"/>
      <c r="R869" s="538"/>
      <c r="S869" s="538"/>
      <c r="T869" s="538"/>
      <c r="U869" s="538"/>
      <c r="V869" s="538"/>
      <c r="W869" s="538"/>
      <c r="X869" s="538"/>
      <c r="Y869" s="538"/>
      <c r="Z869" s="538"/>
      <c r="AA869" s="538"/>
      <c r="AB869" s="538"/>
    </row>
    <row r="870" spans="1:28" ht="13.5" hidden="1" customHeight="1">
      <c r="A870" s="532" t="s">
        <v>6257</v>
      </c>
      <c r="B870" s="46"/>
      <c r="C870" s="236" t="s">
        <v>8035</v>
      </c>
      <c r="D870" s="69" t="s">
        <v>9976</v>
      </c>
      <c r="E870" s="236" t="s">
        <v>51</v>
      </c>
      <c r="F870" s="236"/>
      <c r="G870" s="236" t="s">
        <v>9977</v>
      </c>
      <c r="H870" s="236" t="s">
        <v>8046</v>
      </c>
      <c r="I870" s="236" t="s">
        <v>8030</v>
      </c>
      <c r="J870" s="221">
        <v>2019</v>
      </c>
      <c r="K870" s="236">
        <v>2020</v>
      </c>
      <c r="L870" s="221" t="s">
        <v>9978</v>
      </c>
      <c r="M870" s="605" t="s">
        <v>8038</v>
      </c>
      <c r="N870" s="592"/>
      <c r="O870" s="592"/>
      <c r="P870" s="592"/>
      <c r="Q870" s="592"/>
      <c r="R870" s="592"/>
      <c r="S870" s="592"/>
      <c r="T870" s="592"/>
      <c r="U870" s="592"/>
      <c r="V870" s="592"/>
      <c r="W870" s="592"/>
      <c r="X870" s="592"/>
      <c r="Y870" s="592"/>
      <c r="Z870" s="592"/>
      <c r="AA870" s="592"/>
      <c r="AB870" s="607"/>
    </row>
    <row r="871" spans="1:28" ht="13.5" customHeight="1">
      <c r="A871" s="532" t="s">
        <v>6257</v>
      </c>
      <c r="B871" s="46"/>
      <c r="C871" s="236" t="s">
        <v>8031</v>
      </c>
      <c r="D871" s="69" t="s">
        <v>9979</v>
      </c>
      <c r="E871" s="236" t="s">
        <v>35</v>
      </c>
      <c r="F871" s="608" t="s">
        <v>51</v>
      </c>
      <c r="G871" s="236" t="s">
        <v>9980</v>
      </c>
      <c r="H871" s="236" t="s">
        <v>8159</v>
      </c>
      <c r="I871" s="236" t="s">
        <v>8229</v>
      </c>
      <c r="J871" s="221">
        <v>2019</v>
      </c>
      <c r="K871" s="236">
        <v>2022</v>
      </c>
      <c r="L871" s="221" t="s">
        <v>9981</v>
      </c>
      <c r="M871" s="605" t="s">
        <v>8038</v>
      </c>
      <c r="N871" s="333"/>
      <c r="O871" s="333"/>
      <c r="P871" s="333"/>
      <c r="Q871" s="333"/>
      <c r="R871" s="333"/>
      <c r="S871" s="333"/>
      <c r="T871" s="333"/>
      <c r="U871" s="333"/>
      <c r="V871" s="333"/>
      <c r="W871" s="333"/>
      <c r="X871" s="333"/>
      <c r="Y871" s="333"/>
      <c r="Z871" s="333"/>
      <c r="AA871" s="333"/>
      <c r="AB871" s="534"/>
    </row>
    <row r="872" spans="1:28" ht="13.5" customHeight="1">
      <c r="A872" s="532" t="s">
        <v>6257</v>
      </c>
      <c r="B872" s="46"/>
      <c r="C872" s="236" t="s">
        <v>8031</v>
      </c>
      <c r="D872" s="609" t="s">
        <v>9982</v>
      </c>
      <c r="E872" s="236" t="s">
        <v>51</v>
      </c>
      <c r="F872" s="206"/>
      <c r="G872" s="236" t="s">
        <v>9983</v>
      </c>
      <c r="H872" s="236" t="s">
        <v>8159</v>
      </c>
      <c r="I872" s="236" t="s">
        <v>8018</v>
      </c>
      <c r="J872" s="221">
        <v>2016</v>
      </c>
      <c r="K872" s="236"/>
      <c r="L872" s="610" t="s">
        <v>9983</v>
      </c>
      <c r="M872" s="533" t="s">
        <v>9973</v>
      </c>
      <c r="N872" s="333"/>
      <c r="O872" s="333"/>
      <c r="P872" s="333"/>
      <c r="Q872" s="333"/>
      <c r="R872" s="333"/>
      <c r="S872" s="333"/>
      <c r="T872" s="333"/>
      <c r="U872" s="333"/>
      <c r="V872" s="333"/>
      <c r="W872" s="333"/>
      <c r="X872" s="333"/>
      <c r="Y872" s="333"/>
      <c r="Z872" s="333"/>
      <c r="AA872" s="333"/>
      <c r="AB872" s="534"/>
    </row>
    <row r="873" spans="1:28" ht="13.5" hidden="1" customHeight="1">
      <c r="A873" s="532" t="s">
        <v>6257</v>
      </c>
      <c r="B873" s="46"/>
      <c r="C873" s="236" t="s">
        <v>8035</v>
      </c>
      <c r="D873" s="609" t="s">
        <v>309</v>
      </c>
      <c r="E873" s="236" t="s">
        <v>51</v>
      </c>
      <c r="F873" s="206"/>
      <c r="G873" s="236" t="s">
        <v>9984</v>
      </c>
      <c r="H873" s="236" t="s">
        <v>8159</v>
      </c>
      <c r="I873" s="236" t="s">
        <v>8030</v>
      </c>
      <c r="J873" s="221">
        <v>2017</v>
      </c>
      <c r="K873" s="236">
        <v>2018</v>
      </c>
      <c r="L873" s="236" t="s">
        <v>9984</v>
      </c>
      <c r="M873" s="533" t="s">
        <v>9973</v>
      </c>
      <c r="N873" s="333"/>
      <c r="O873" s="333"/>
      <c r="P873" s="333"/>
      <c r="Q873" s="333"/>
      <c r="R873" s="333"/>
      <c r="S873" s="333"/>
      <c r="T873" s="333"/>
      <c r="U873" s="333"/>
      <c r="V873" s="333"/>
      <c r="W873" s="333"/>
      <c r="X873" s="333"/>
      <c r="Y873" s="333"/>
      <c r="Z873" s="333"/>
      <c r="AA873" s="333"/>
      <c r="AB873" s="534"/>
    </row>
    <row r="874" spans="1:28" ht="13.5" hidden="1" customHeight="1">
      <c r="A874" s="532" t="s">
        <v>6257</v>
      </c>
      <c r="B874" s="46"/>
      <c r="C874" s="236" t="s">
        <v>8035</v>
      </c>
      <c r="D874" s="69" t="s">
        <v>9985</v>
      </c>
      <c r="E874" s="236" t="s">
        <v>35</v>
      </c>
      <c r="F874" s="206"/>
      <c r="G874" s="236" t="s">
        <v>9986</v>
      </c>
      <c r="H874" s="236" t="s">
        <v>8046</v>
      </c>
      <c r="I874" s="236" t="s">
        <v>8229</v>
      </c>
      <c r="J874" s="221">
        <v>2020</v>
      </c>
      <c r="K874" s="236">
        <v>2021</v>
      </c>
      <c r="L874" s="610" t="s">
        <v>9986</v>
      </c>
      <c r="M874" s="605" t="s">
        <v>8038</v>
      </c>
      <c r="N874" s="333"/>
      <c r="O874" s="333"/>
      <c r="P874" s="333"/>
      <c r="Q874" s="333"/>
      <c r="R874" s="333"/>
      <c r="S874" s="333"/>
      <c r="T874" s="333"/>
      <c r="U874" s="333"/>
      <c r="V874" s="333"/>
      <c r="W874" s="333"/>
      <c r="X874" s="333"/>
      <c r="Y874" s="333"/>
      <c r="Z874" s="333"/>
      <c r="AA874" s="333"/>
      <c r="AB874" s="534"/>
    </row>
    <row r="875" spans="1:28" ht="13.5" hidden="1" customHeight="1">
      <c r="A875" s="532" t="s">
        <v>6257</v>
      </c>
      <c r="B875" s="46"/>
      <c r="C875" s="236" t="s">
        <v>8035</v>
      </c>
      <c r="D875" s="69" t="s">
        <v>9987</v>
      </c>
      <c r="E875" s="236" t="s">
        <v>51</v>
      </c>
      <c r="F875" s="206"/>
      <c r="G875" s="236" t="s">
        <v>9988</v>
      </c>
      <c r="H875" s="236" t="s">
        <v>8046</v>
      </c>
      <c r="I875" s="236" t="s">
        <v>8030</v>
      </c>
      <c r="J875" s="221">
        <v>2020</v>
      </c>
      <c r="K875" s="236">
        <v>2022</v>
      </c>
      <c r="L875" s="610" t="s">
        <v>9988</v>
      </c>
      <c r="M875" s="605" t="s">
        <v>8038</v>
      </c>
      <c r="N875" s="333"/>
      <c r="O875" s="333"/>
      <c r="P875" s="333"/>
      <c r="Q875" s="333"/>
      <c r="R875" s="333"/>
      <c r="S875" s="333"/>
      <c r="T875" s="333"/>
      <c r="U875" s="333"/>
      <c r="V875" s="333"/>
      <c r="W875" s="333"/>
      <c r="X875" s="333"/>
      <c r="Y875" s="333"/>
      <c r="Z875" s="333"/>
      <c r="AA875" s="333"/>
      <c r="AB875" s="534"/>
    </row>
    <row r="876" spans="1:28" ht="13.5" hidden="1" customHeight="1">
      <c r="A876" s="532" t="s">
        <v>6257</v>
      </c>
      <c r="B876" s="46"/>
      <c r="C876" s="236" t="s">
        <v>8014</v>
      </c>
      <c r="D876" s="69" t="s">
        <v>9989</v>
      </c>
      <c r="E876" s="236" t="s">
        <v>35</v>
      </c>
      <c r="F876" s="206"/>
      <c r="G876" s="236" t="s">
        <v>9990</v>
      </c>
      <c r="H876" s="236" t="s">
        <v>8017</v>
      </c>
      <c r="I876" s="236" t="s">
        <v>8018</v>
      </c>
      <c r="J876" s="221">
        <v>2016</v>
      </c>
      <c r="K876" s="236"/>
      <c r="L876" s="236" t="s">
        <v>9990</v>
      </c>
      <c r="M876" s="273" t="s">
        <v>8038</v>
      </c>
      <c r="N876" s="333"/>
      <c r="O876" s="333"/>
      <c r="P876" s="333"/>
      <c r="Q876" s="333"/>
      <c r="R876" s="333"/>
      <c r="S876" s="333"/>
      <c r="T876" s="333"/>
      <c r="U876" s="333"/>
      <c r="V876" s="333"/>
      <c r="W876" s="333"/>
      <c r="X876" s="333"/>
      <c r="Y876" s="333"/>
      <c r="Z876" s="333"/>
      <c r="AA876" s="333"/>
      <c r="AB876" s="534"/>
    </row>
    <row r="877" spans="1:28" ht="13.5" hidden="1" customHeight="1">
      <c r="A877" s="532" t="s">
        <v>6257</v>
      </c>
      <c r="B877" s="46"/>
      <c r="C877" s="236" t="s">
        <v>8014</v>
      </c>
      <c r="D877" s="69" t="s">
        <v>9991</v>
      </c>
      <c r="E877" s="236" t="s">
        <v>35</v>
      </c>
      <c r="F877" s="206"/>
      <c r="G877" s="206" t="s">
        <v>9992</v>
      </c>
      <c r="H877" s="236" t="s">
        <v>8017</v>
      </c>
      <c r="I877" s="236" t="s">
        <v>8018</v>
      </c>
      <c r="J877" s="221">
        <v>2018</v>
      </c>
      <c r="K877" s="236"/>
      <c r="L877" s="206" t="s">
        <v>9992</v>
      </c>
      <c r="M877" s="273" t="s">
        <v>8038</v>
      </c>
      <c r="N877" s="333"/>
      <c r="O877" s="333"/>
      <c r="P877" s="333"/>
      <c r="Q877" s="333"/>
      <c r="R877" s="333"/>
      <c r="S877" s="333"/>
      <c r="T877" s="333"/>
      <c r="U877" s="333"/>
      <c r="V877" s="333"/>
      <c r="W877" s="333"/>
      <c r="X877" s="333"/>
      <c r="Y877" s="333"/>
      <c r="Z877" s="333"/>
      <c r="AA877" s="333"/>
      <c r="AB877" s="534"/>
    </row>
    <row r="878" spans="1:28" ht="13.5" hidden="1" customHeight="1">
      <c r="A878" s="532" t="s">
        <v>6257</v>
      </c>
      <c r="B878" s="46"/>
      <c r="C878" s="206" t="s">
        <v>8026</v>
      </c>
      <c r="D878" s="69" t="s">
        <v>9993</v>
      </c>
      <c r="E878" s="236" t="s">
        <v>51</v>
      </c>
      <c r="F878" s="206"/>
      <c r="G878" s="206" t="s">
        <v>9994</v>
      </c>
      <c r="H878" s="236" t="s">
        <v>9995</v>
      </c>
      <c r="I878" s="236" t="s">
        <v>8030</v>
      </c>
      <c r="J878" s="221">
        <v>2016</v>
      </c>
      <c r="K878" s="236">
        <v>2016</v>
      </c>
      <c r="L878" s="206" t="s">
        <v>9994</v>
      </c>
      <c r="M878" s="273" t="s">
        <v>8038</v>
      </c>
      <c r="N878" s="333"/>
      <c r="O878" s="333"/>
      <c r="P878" s="333"/>
      <c r="Q878" s="333"/>
      <c r="R878" s="333"/>
      <c r="S878" s="333"/>
      <c r="T878" s="333"/>
      <c r="U878" s="333"/>
      <c r="V878" s="333"/>
      <c r="W878" s="333"/>
      <c r="X878" s="333"/>
      <c r="Y878" s="333"/>
      <c r="Z878" s="333"/>
      <c r="AA878" s="333"/>
      <c r="AB878" s="534"/>
    </row>
    <row r="879" spans="1:28" ht="13.5" customHeight="1">
      <c r="A879" s="532" t="s">
        <v>6257</v>
      </c>
      <c r="B879" s="46"/>
      <c r="C879" s="221" t="s">
        <v>8031</v>
      </c>
      <c r="D879" s="69" t="s">
        <v>9996</v>
      </c>
      <c r="E879" s="104" t="s">
        <v>72</v>
      </c>
      <c r="F879" s="56"/>
      <c r="G879" s="56" t="s">
        <v>9997</v>
      </c>
      <c r="H879" s="104" t="s">
        <v>9998</v>
      </c>
      <c r="I879" s="104" t="s">
        <v>8030</v>
      </c>
      <c r="J879" s="56">
        <v>2015</v>
      </c>
      <c r="K879" s="56">
        <v>2015</v>
      </c>
      <c r="L879" s="56" t="str">
        <f>CONCATENATE(G879,", ",M879)</f>
        <v xml:space="preserve"> Leyla Janeth Rey Castillo, Paulo Alonso Gaona Garcia</v>
      </c>
      <c r="M879" s="140" t="s">
        <v>9999</v>
      </c>
      <c r="N879" s="333"/>
      <c r="O879" s="333"/>
      <c r="P879" s="333"/>
      <c r="Q879" s="333"/>
      <c r="R879" s="333"/>
      <c r="S879" s="333"/>
      <c r="T879" s="333"/>
      <c r="U879" s="333"/>
      <c r="V879" s="333"/>
      <c r="W879" s="333"/>
      <c r="X879" s="333"/>
      <c r="Y879" s="333"/>
      <c r="Z879" s="333"/>
      <c r="AA879" s="333"/>
      <c r="AB879" s="534"/>
    </row>
    <row r="880" spans="1:28" ht="13.5" customHeight="1">
      <c r="A880" s="532" t="s">
        <v>6257</v>
      </c>
      <c r="B880" s="46"/>
      <c r="C880" s="221" t="s">
        <v>8031</v>
      </c>
      <c r="D880" s="69" t="s">
        <v>8112</v>
      </c>
      <c r="E880" s="104" t="s">
        <v>51</v>
      </c>
      <c r="F880" s="56"/>
      <c r="G880" s="56" t="s">
        <v>8113</v>
      </c>
      <c r="H880" s="104" t="s">
        <v>8057</v>
      </c>
      <c r="I880" s="104" t="s">
        <v>8030</v>
      </c>
      <c r="J880" s="56">
        <v>2014</v>
      </c>
      <c r="K880" s="104">
        <v>2016</v>
      </c>
      <c r="L880" s="56" t="s">
        <v>8113</v>
      </c>
      <c r="M880" s="140" t="s">
        <v>9999</v>
      </c>
      <c r="N880" s="333"/>
      <c r="O880" s="333"/>
      <c r="P880" s="333"/>
      <c r="Q880" s="333"/>
      <c r="R880" s="333"/>
      <c r="S880" s="333"/>
      <c r="T880" s="333"/>
      <c r="U880" s="333"/>
      <c r="V880" s="333"/>
      <c r="W880" s="333"/>
      <c r="X880" s="333"/>
      <c r="Y880" s="333"/>
      <c r="Z880" s="333"/>
      <c r="AA880" s="333"/>
      <c r="AB880" s="534"/>
    </row>
    <row r="881" spans="1:28" ht="13.5" hidden="1" customHeight="1">
      <c r="A881" s="532" t="s">
        <v>6257</v>
      </c>
      <c r="B881" s="46"/>
      <c r="C881" s="56" t="s">
        <v>8035</v>
      </c>
      <c r="D881" s="69" t="s">
        <v>8088</v>
      </c>
      <c r="E881" s="104" t="s">
        <v>51</v>
      </c>
      <c r="F881" s="56"/>
      <c r="G881" s="56" t="s">
        <v>8089</v>
      </c>
      <c r="H881" s="56" t="s">
        <v>8050</v>
      </c>
      <c r="I881" s="104" t="s">
        <v>8030</v>
      </c>
      <c r="J881" s="104">
        <v>2011</v>
      </c>
      <c r="K881" s="104">
        <v>2016</v>
      </c>
      <c r="L881" s="56" t="str">
        <f>CONCATENATE(G881,", ",M881)</f>
        <v>Camilo Andres Valencia, Paulo Alonso Gaona Garcia</v>
      </c>
      <c r="M881" s="140" t="s">
        <v>9999</v>
      </c>
      <c r="N881" s="333"/>
      <c r="O881" s="333"/>
      <c r="P881" s="333"/>
      <c r="Q881" s="333"/>
      <c r="R881" s="333"/>
      <c r="S881" s="333"/>
      <c r="T881" s="333"/>
      <c r="U881" s="333"/>
      <c r="V881" s="333"/>
      <c r="W881" s="333"/>
      <c r="X881" s="333"/>
      <c r="Y881" s="333"/>
      <c r="Z881" s="333"/>
      <c r="AA881" s="333"/>
      <c r="AB881" s="534"/>
    </row>
    <row r="882" spans="1:28" ht="13.5" customHeight="1">
      <c r="A882" s="532" t="s">
        <v>6257</v>
      </c>
      <c r="B882" s="46"/>
      <c r="C882" s="236" t="s">
        <v>8031</v>
      </c>
      <c r="D882" s="611" t="s">
        <v>10000</v>
      </c>
      <c r="E882" s="236" t="s">
        <v>51</v>
      </c>
      <c r="F882" s="206"/>
      <c r="G882" s="608" t="s">
        <v>10001</v>
      </c>
      <c r="H882" s="236" t="s">
        <v>8159</v>
      </c>
      <c r="I882" s="236" t="s">
        <v>8018</v>
      </c>
      <c r="J882" s="221">
        <v>2017</v>
      </c>
      <c r="K882" s="236"/>
      <c r="L882" s="608" t="s">
        <v>10001</v>
      </c>
      <c r="M882" s="533" t="s">
        <v>9973</v>
      </c>
      <c r="N882" s="333"/>
      <c r="O882" s="333"/>
      <c r="P882" s="333"/>
      <c r="Q882" s="333"/>
      <c r="R882" s="333"/>
      <c r="S882" s="333"/>
      <c r="T882" s="333"/>
      <c r="U882" s="333"/>
      <c r="V882" s="333"/>
      <c r="W882" s="333"/>
      <c r="X882" s="333"/>
      <c r="Y882" s="333"/>
      <c r="Z882" s="333"/>
      <c r="AA882" s="333"/>
      <c r="AB882" s="534"/>
    </row>
    <row r="883" spans="1:28" ht="13.5" customHeight="1">
      <c r="A883" s="532" t="s">
        <v>6257</v>
      </c>
      <c r="B883" s="46"/>
      <c r="C883" s="236" t="s">
        <v>8031</v>
      </c>
      <c r="D883" s="72" t="s">
        <v>10002</v>
      </c>
      <c r="E883" s="236" t="s">
        <v>51</v>
      </c>
      <c r="F883" s="206"/>
      <c r="G883" s="56" t="s">
        <v>8089</v>
      </c>
      <c r="H883" s="236" t="s">
        <v>8159</v>
      </c>
      <c r="I883" s="236" t="s">
        <v>8018</v>
      </c>
      <c r="J883" s="221">
        <v>2016</v>
      </c>
      <c r="K883" s="236"/>
      <c r="L883" s="56" t="str">
        <f>CONCATENATE(G883,", ",M883)</f>
        <v>Camilo Andres Valencia, Paulo Alonso Gaona Garcia</v>
      </c>
      <c r="M883" s="140" t="s">
        <v>9999</v>
      </c>
      <c r="N883" s="333"/>
      <c r="O883" s="333"/>
      <c r="P883" s="333"/>
      <c r="Q883" s="333"/>
      <c r="R883" s="333"/>
      <c r="S883" s="333"/>
      <c r="T883" s="333"/>
      <c r="U883" s="333"/>
      <c r="V883" s="333"/>
      <c r="W883" s="333"/>
      <c r="X883" s="333"/>
      <c r="Y883" s="333"/>
      <c r="Z883" s="333"/>
      <c r="AA883" s="333"/>
      <c r="AB883" s="534"/>
    </row>
    <row r="884" spans="1:28" ht="13.5" hidden="1" customHeight="1">
      <c r="A884" s="532" t="s">
        <v>6257</v>
      </c>
      <c r="B884" s="46"/>
      <c r="C884" s="236" t="s">
        <v>8035</v>
      </c>
      <c r="D884" s="72" t="s">
        <v>8075</v>
      </c>
      <c r="E884" s="236" t="s">
        <v>51</v>
      </c>
      <c r="F884" s="206"/>
      <c r="G884" s="236" t="s">
        <v>8076</v>
      </c>
      <c r="H884" s="236" t="s">
        <v>8046</v>
      </c>
      <c r="I884" s="236" t="s">
        <v>8030</v>
      </c>
      <c r="J884" s="221">
        <v>2016</v>
      </c>
      <c r="K884" s="236">
        <v>2016</v>
      </c>
      <c r="L884" s="236" t="s">
        <v>8076</v>
      </c>
      <c r="M884" s="533" t="s">
        <v>10003</v>
      </c>
      <c r="N884" s="333"/>
      <c r="O884" s="333"/>
      <c r="P884" s="333"/>
      <c r="Q884" s="333"/>
      <c r="R884" s="333"/>
      <c r="S884" s="333"/>
      <c r="T884" s="333"/>
      <c r="U884" s="333"/>
      <c r="V884" s="333"/>
      <c r="W884" s="333"/>
      <c r="X884" s="333"/>
      <c r="Y884" s="333"/>
      <c r="Z884" s="333"/>
      <c r="AA884" s="333"/>
      <c r="AB884" s="534"/>
    </row>
    <row r="885" spans="1:28" ht="13.5" customHeight="1">
      <c r="A885" s="532" t="s">
        <v>6257</v>
      </c>
      <c r="B885" s="46"/>
      <c r="C885" s="221" t="s">
        <v>8031</v>
      </c>
      <c r="D885" s="72" t="s">
        <v>10004</v>
      </c>
      <c r="E885" s="236" t="s">
        <v>51</v>
      </c>
      <c r="F885" s="206"/>
      <c r="G885" s="236" t="s">
        <v>9984</v>
      </c>
      <c r="H885" s="236" t="s">
        <v>8159</v>
      </c>
      <c r="I885" s="236" t="s">
        <v>8018</v>
      </c>
      <c r="J885" s="221">
        <v>2019</v>
      </c>
      <c r="K885" s="236"/>
      <c r="L885" s="236" t="s">
        <v>9984</v>
      </c>
      <c r="M885" s="533" t="s">
        <v>9973</v>
      </c>
      <c r="N885" s="333"/>
      <c r="O885" s="333"/>
      <c r="P885" s="333"/>
      <c r="Q885" s="333"/>
      <c r="R885" s="333"/>
      <c r="S885" s="333"/>
      <c r="T885" s="333"/>
      <c r="U885" s="333"/>
      <c r="V885" s="333"/>
      <c r="W885" s="333"/>
      <c r="X885" s="333"/>
      <c r="Y885" s="333"/>
      <c r="Z885" s="333"/>
      <c r="AA885" s="333"/>
      <c r="AB885" s="534"/>
    </row>
    <row r="886" spans="1:28" ht="13.5" customHeight="1">
      <c r="A886" s="532" t="s">
        <v>6257</v>
      </c>
      <c r="B886" s="46">
        <v>907</v>
      </c>
      <c r="C886" s="221" t="s">
        <v>8031</v>
      </c>
      <c r="D886" s="69" t="s">
        <v>10005</v>
      </c>
      <c r="E886" s="236" t="s">
        <v>7528</v>
      </c>
      <c r="F886" s="236" t="s">
        <v>51</v>
      </c>
      <c r="G886" s="236" t="s">
        <v>10006</v>
      </c>
      <c r="H886" s="236" t="s">
        <v>8159</v>
      </c>
      <c r="I886" s="236" t="s">
        <v>8030</v>
      </c>
      <c r="J886" s="221">
        <v>2018</v>
      </c>
      <c r="K886" s="236">
        <v>2020</v>
      </c>
      <c r="L886" s="612" t="s">
        <v>10007</v>
      </c>
      <c r="M886" s="140" t="s">
        <v>9999</v>
      </c>
      <c r="N886" s="333"/>
      <c r="O886" s="333"/>
      <c r="P886" s="333"/>
      <c r="Q886" s="333"/>
      <c r="R886" s="333"/>
      <c r="S886" s="333"/>
      <c r="T886" s="333"/>
      <c r="U886" s="333"/>
      <c r="V886" s="333"/>
      <c r="W886" s="333"/>
      <c r="X886" s="333"/>
      <c r="Y886" s="333"/>
      <c r="Z886" s="333"/>
      <c r="AA886" s="333"/>
      <c r="AB886" s="534"/>
    </row>
    <row r="887" spans="1:28" ht="13.5" hidden="1" customHeight="1">
      <c r="A887" s="532" t="s">
        <v>6257</v>
      </c>
      <c r="B887" s="46">
        <v>908</v>
      </c>
      <c r="C887" s="236" t="s">
        <v>8035</v>
      </c>
      <c r="D887" s="69" t="s">
        <v>10008</v>
      </c>
      <c r="E887" s="236" t="s">
        <v>51</v>
      </c>
      <c r="F887" s="206"/>
      <c r="G887" s="209" t="s">
        <v>10009</v>
      </c>
      <c r="H887" s="236" t="s">
        <v>8046</v>
      </c>
      <c r="I887" s="236" t="s">
        <v>8229</v>
      </c>
      <c r="J887" s="221">
        <v>2018</v>
      </c>
      <c r="K887" s="236">
        <v>2019</v>
      </c>
      <c r="L887" s="209" t="s">
        <v>10009</v>
      </c>
      <c r="M887" s="140" t="s">
        <v>9999</v>
      </c>
      <c r="N887" s="333"/>
      <c r="O887" s="333"/>
      <c r="P887" s="333"/>
      <c r="Q887" s="333"/>
      <c r="R887" s="333"/>
      <c r="S887" s="333"/>
      <c r="T887" s="333"/>
      <c r="U887" s="333"/>
      <c r="V887" s="333"/>
      <c r="W887" s="333"/>
      <c r="X887" s="333"/>
      <c r="Y887" s="333"/>
      <c r="Z887" s="333"/>
      <c r="AA887" s="333"/>
      <c r="AB887" s="534"/>
    </row>
    <row r="888" spans="1:28" ht="13.5" hidden="1" customHeight="1">
      <c r="A888" s="532" t="s">
        <v>6257</v>
      </c>
      <c r="B888" s="46">
        <v>909</v>
      </c>
      <c r="C888" s="236" t="s">
        <v>8035</v>
      </c>
      <c r="D888" s="69" t="s">
        <v>10010</v>
      </c>
      <c r="E888" s="236" t="s">
        <v>51</v>
      </c>
      <c r="F888" s="206"/>
      <c r="G888" s="209" t="s">
        <v>10011</v>
      </c>
      <c r="H888" s="236" t="s">
        <v>8046</v>
      </c>
      <c r="I888" s="236" t="s">
        <v>8141</v>
      </c>
      <c r="J888" s="221">
        <v>2018</v>
      </c>
      <c r="K888" s="236">
        <v>2019</v>
      </c>
      <c r="L888" s="221" t="s">
        <v>10012</v>
      </c>
      <c r="M888" s="140" t="s">
        <v>9999</v>
      </c>
      <c r="N888" s="333"/>
      <c r="O888" s="333"/>
      <c r="P888" s="333"/>
      <c r="Q888" s="333"/>
      <c r="R888" s="333"/>
      <c r="S888" s="333"/>
      <c r="T888" s="333"/>
      <c r="U888" s="333"/>
      <c r="V888" s="333"/>
      <c r="W888" s="333"/>
      <c r="X888" s="333"/>
      <c r="Y888" s="333"/>
      <c r="Z888" s="333"/>
      <c r="AA888" s="333"/>
      <c r="AB888" s="534"/>
    </row>
    <row r="889" spans="1:28" ht="13.5" hidden="1" customHeight="1">
      <c r="A889" s="532" t="s">
        <v>6257</v>
      </c>
      <c r="B889" s="46">
        <v>910</v>
      </c>
      <c r="C889" s="236" t="s">
        <v>8035</v>
      </c>
      <c r="D889" s="69" t="s">
        <v>10013</v>
      </c>
      <c r="E889" s="236" t="s">
        <v>7528</v>
      </c>
      <c r="F889" s="236" t="s">
        <v>35</v>
      </c>
      <c r="G889" s="209" t="s">
        <v>10014</v>
      </c>
      <c r="H889" s="236" t="s">
        <v>8046</v>
      </c>
      <c r="I889" s="236" t="s">
        <v>8141</v>
      </c>
      <c r="J889" s="221">
        <v>2018</v>
      </c>
      <c r="K889" s="236">
        <v>2019</v>
      </c>
      <c r="L889" s="221" t="s">
        <v>10015</v>
      </c>
      <c r="M889" s="140" t="s">
        <v>9999</v>
      </c>
      <c r="N889" s="333"/>
      <c r="O889" s="333"/>
      <c r="P889" s="333"/>
      <c r="Q889" s="333"/>
      <c r="R889" s="333"/>
      <c r="S889" s="333"/>
      <c r="T889" s="333"/>
      <c r="U889" s="333"/>
      <c r="V889" s="333"/>
      <c r="W889" s="333"/>
      <c r="X889" s="333"/>
      <c r="Y889" s="333"/>
      <c r="Z889" s="333"/>
      <c r="AA889" s="333"/>
      <c r="AB889" s="534"/>
    </row>
    <row r="890" spans="1:28" ht="13.5" hidden="1" customHeight="1">
      <c r="A890" s="532" t="s">
        <v>6257</v>
      </c>
      <c r="B890" s="46">
        <v>911</v>
      </c>
      <c r="C890" s="236" t="s">
        <v>8035</v>
      </c>
      <c r="D890" s="69" t="s">
        <v>10016</v>
      </c>
      <c r="E890" s="236" t="s">
        <v>51</v>
      </c>
      <c r="F890" s="206"/>
      <c r="G890" s="209" t="s">
        <v>10017</v>
      </c>
      <c r="H890" s="236" t="s">
        <v>8046</v>
      </c>
      <c r="I890" s="236" t="s">
        <v>8030</v>
      </c>
      <c r="J890" s="209">
        <v>2019</v>
      </c>
      <c r="K890" s="236">
        <v>2019</v>
      </c>
      <c r="L890" s="209" t="s">
        <v>10017</v>
      </c>
      <c r="M890" s="273" t="s">
        <v>10018</v>
      </c>
      <c r="N890" s="333"/>
      <c r="O890" s="333"/>
      <c r="P890" s="333"/>
      <c r="Q890" s="333"/>
      <c r="R890" s="333"/>
      <c r="S890" s="333"/>
      <c r="T890" s="333"/>
      <c r="U890" s="333"/>
      <c r="V890" s="333"/>
      <c r="W890" s="333"/>
      <c r="X890" s="333"/>
      <c r="Y890" s="333"/>
      <c r="Z890" s="333"/>
      <c r="AA890" s="333"/>
      <c r="AB890" s="534"/>
    </row>
    <row r="891" spans="1:28" ht="13.5" hidden="1" customHeight="1">
      <c r="A891" s="532" t="s">
        <v>6257</v>
      </c>
      <c r="B891" s="46">
        <v>913</v>
      </c>
      <c r="C891" s="236" t="s">
        <v>8035</v>
      </c>
      <c r="D891" s="69" t="s">
        <v>10019</v>
      </c>
      <c r="E891" s="236" t="s">
        <v>35</v>
      </c>
      <c r="F891" s="206"/>
      <c r="G891" s="209" t="s">
        <v>10020</v>
      </c>
      <c r="H891" s="236" t="s">
        <v>8046</v>
      </c>
      <c r="I891" s="236" t="s">
        <v>8030</v>
      </c>
      <c r="J891" s="209">
        <v>2018</v>
      </c>
      <c r="K891" s="236">
        <v>2018</v>
      </c>
      <c r="L891" s="221" t="s">
        <v>8054</v>
      </c>
      <c r="M891" s="273" t="s">
        <v>8038</v>
      </c>
      <c r="N891" s="333"/>
      <c r="O891" s="333"/>
      <c r="P891" s="333"/>
      <c r="Q891" s="333"/>
      <c r="R891" s="333"/>
      <c r="S891" s="333"/>
      <c r="T891" s="333"/>
      <c r="U891" s="333"/>
      <c r="V891" s="333"/>
      <c r="W891" s="333"/>
      <c r="X891" s="333"/>
      <c r="Y891" s="333"/>
      <c r="Z891" s="333"/>
      <c r="AA891" s="333"/>
      <c r="AB891" s="534"/>
    </row>
    <row r="892" spans="1:28" ht="13.5" hidden="1" customHeight="1">
      <c r="A892" s="532" t="s">
        <v>6257</v>
      </c>
      <c r="B892" s="46">
        <v>917</v>
      </c>
      <c r="C892" s="236" t="s">
        <v>8035</v>
      </c>
      <c r="D892" s="69" t="s">
        <v>10021</v>
      </c>
      <c r="E892" s="236" t="s">
        <v>7528</v>
      </c>
      <c r="F892" s="206"/>
      <c r="G892" s="209" t="s">
        <v>8052</v>
      </c>
      <c r="H892" s="236" t="s">
        <v>8046</v>
      </c>
      <c r="I892" s="236" t="s">
        <v>8030</v>
      </c>
      <c r="J892" s="209">
        <v>2018</v>
      </c>
      <c r="K892" s="236">
        <v>2018</v>
      </c>
      <c r="L892" s="209" t="s">
        <v>8052</v>
      </c>
      <c r="M892" s="273" t="s">
        <v>8038</v>
      </c>
      <c r="N892" s="333"/>
      <c r="O892" s="333"/>
      <c r="P892" s="333"/>
      <c r="Q892" s="333"/>
      <c r="R892" s="333"/>
      <c r="S892" s="333"/>
      <c r="T892" s="333"/>
      <c r="U892" s="333"/>
      <c r="V892" s="333"/>
      <c r="W892" s="333"/>
      <c r="X892" s="333"/>
      <c r="Y892" s="333"/>
      <c r="Z892" s="333"/>
      <c r="AA892" s="333"/>
      <c r="AB892" s="534"/>
    </row>
    <row r="893" spans="1:28" ht="13.5" hidden="1" customHeight="1">
      <c r="A893" s="532" t="s">
        <v>6257</v>
      </c>
      <c r="B893" s="46">
        <v>918</v>
      </c>
      <c r="C893" s="236" t="s">
        <v>8035</v>
      </c>
      <c r="D893" s="69" t="s">
        <v>10022</v>
      </c>
      <c r="E893" s="236" t="s">
        <v>7528</v>
      </c>
      <c r="F893" s="206"/>
      <c r="G893" s="209" t="s">
        <v>10023</v>
      </c>
      <c r="H893" s="236" t="s">
        <v>8046</v>
      </c>
      <c r="I893" s="236" t="s">
        <v>8030</v>
      </c>
      <c r="J893" s="209">
        <v>2018</v>
      </c>
      <c r="K893" s="236">
        <v>2018</v>
      </c>
      <c r="L893" s="209" t="s">
        <v>10023</v>
      </c>
      <c r="M893" s="273" t="s">
        <v>8038</v>
      </c>
      <c r="N893" s="333"/>
      <c r="O893" s="333"/>
      <c r="P893" s="333"/>
      <c r="Q893" s="333"/>
      <c r="R893" s="333"/>
      <c r="S893" s="333"/>
      <c r="T893" s="333"/>
      <c r="U893" s="333"/>
      <c r="V893" s="333"/>
      <c r="W893" s="333"/>
      <c r="X893" s="333"/>
      <c r="Y893" s="333"/>
      <c r="Z893" s="333"/>
      <c r="AA893" s="333"/>
      <c r="AB893" s="534"/>
    </row>
    <row r="894" spans="1:28" ht="13.5" hidden="1" customHeight="1">
      <c r="A894" s="532" t="s">
        <v>6257</v>
      </c>
      <c r="B894" s="46">
        <v>919</v>
      </c>
      <c r="C894" s="236" t="s">
        <v>8035</v>
      </c>
      <c r="D894" s="69" t="s">
        <v>10024</v>
      </c>
      <c r="E894" s="236" t="s">
        <v>51</v>
      </c>
      <c r="F894" s="206"/>
      <c r="G894" s="209" t="s">
        <v>10025</v>
      </c>
      <c r="H894" s="236" t="s">
        <v>8046</v>
      </c>
      <c r="I894" s="236" t="s">
        <v>8030</v>
      </c>
      <c r="J894" s="209">
        <v>2017</v>
      </c>
      <c r="K894" s="236">
        <v>2018</v>
      </c>
      <c r="L894" s="221" t="s">
        <v>8063</v>
      </c>
      <c r="M894" s="273" t="s">
        <v>8038</v>
      </c>
      <c r="N894" s="333"/>
      <c r="O894" s="333"/>
      <c r="P894" s="333"/>
      <c r="Q894" s="333"/>
      <c r="R894" s="333"/>
      <c r="S894" s="333"/>
      <c r="T894" s="333"/>
      <c r="U894" s="333"/>
      <c r="V894" s="333"/>
      <c r="W894" s="333"/>
      <c r="X894" s="333"/>
      <c r="Y894" s="333"/>
      <c r="Z894" s="333"/>
      <c r="AA894" s="333"/>
      <c r="AB894" s="534"/>
    </row>
    <row r="895" spans="1:28" ht="13.5" hidden="1" customHeight="1">
      <c r="A895" s="532" t="s">
        <v>6257</v>
      </c>
      <c r="B895" s="46">
        <v>920</v>
      </c>
      <c r="C895" s="236" t="s">
        <v>8035</v>
      </c>
      <c r="D895" s="69" t="s">
        <v>5243</v>
      </c>
      <c r="E895" s="236" t="s">
        <v>7528</v>
      </c>
      <c r="F895" s="236" t="s">
        <v>35</v>
      </c>
      <c r="G895" s="209" t="s">
        <v>8061</v>
      </c>
      <c r="H895" s="236" t="s">
        <v>8046</v>
      </c>
      <c r="I895" s="236" t="s">
        <v>8030</v>
      </c>
      <c r="J895" s="209">
        <v>2017</v>
      </c>
      <c r="K895" s="236">
        <v>2018</v>
      </c>
      <c r="L895" s="221" t="s">
        <v>10026</v>
      </c>
      <c r="M895" s="273" t="s">
        <v>8038</v>
      </c>
      <c r="N895" s="333"/>
      <c r="O895" s="333"/>
      <c r="P895" s="333"/>
      <c r="Q895" s="333"/>
      <c r="R895" s="333"/>
      <c r="S895" s="333"/>
      <c r="T895" s="333"/>
      <c r="U895" s="333"/>
      <c r="V895" s="333"/>
      <c r="W895" s="333"/>
      <c r="X895" s="333"/>
      <c r="Y895" s="333"/>
      <c r="Z895" s="333"/>
      <c r="AA895" s="333"/>
      <c r="AB895" s="534"/>
    </row>
    <row r="896" spans="1:28" ht="13.5" hidden="1" customHeight="1">
      <c r="A896" s="532" t="s">
        <v>6257</v>
      </c>
      <c r="B896" s="46">
        <v>922</v>
      </c>
      <c r="C896" s="236" t="s">
        <v>8035</v>
      </c>
      <c r="D896" s="69" t="s">
        <v>8066</v>
      </c>
      <c r="E896" s="236" t="s">
        <v>7528</v>
      </c>
      <c r="F896" s="206"/>
      <c r="G896" s="209" t="s">
        <v>8067</v>
      </c>
      <c r="H896" s="236" t="s">
        <v>8046</v>
      </c>
      <c r="I896" s="236" t="s">
        <v>8030</v>
      </c>
      <c r="J896" s="209">
        <v>2016</v>
      </c>
      <c r="K896" s="236">
        <v>2018</v>
      </c>
      <c r="L896" s="209" t="s">
        <v>8067</v>
      </c>
      <c r="M896" s="273" t="s">
        <v>8038</v>
      </c>
      <c r="N896" s="333"/>
      <c r="O896" s="333"/>
      <c r="P896" s="333"/>
      <c r="Q896" s="333"/>
      <c r="R896" s="333"/>
      <c r="S896" s="333"/>
      <c r="T896" s="333"/>
      <c r="U896" s="333"/>
      <c r="V896" s="333"/>
      <c r="W896" s="333"/>
      <c r="X896" s="333"/>
      <c r="Y896" s="333"/>
      <c r="Z896" s="333"/>
      <c r="AA896" s="333"/>
      <c r="AB896" s="534"/>
    </row>
    <row r="897" spans="1:28" ht="13.5" hidden="1" customHeight="1">
      <c r="A897" s="532" t="s">
        <v>6257</v>
      </c>
      <c r="B897" s="46">
        <v>923</v>
      </c>
      <c r="C897" s="236" t="s">
        <v>8035</v>
      </c>
      <c r="D897" s="69" t="s">
        <v>5280</v>
      </c>
      <c r="E897" s="236" t="s">
        <v>7528</v>
      </c>
      <c r="F897" s="206"/>
      <c r="G897" s="209" t="s">
        <v>8065</v>
      </c>
      <c r="H897" s="236" t="s">
        <v>8046</v>
      </c>
      <c r="I897" s="236" t="s">
        <v>8030</v>
      </c>
      <c r="J897" s="209">
        <v>2016</v>
      </c>
      <c r="K897" s="236">
        <v>2017</v>
      </c>
      <c r="L897" s="209" t="s">
        <v>8065</v>
      </c>
      <c r="M897" s="273" t="s">
        <v>8038</v>
      </c>
      <c r="N897" s="333"/>
      <c r="O897" s="333"/>
      <c r="P897" s="333"/>
      <c r="Q897" s="333"/>
      <c r="R897" s="333"/>
      <c r="S897" s="333"/>
      <c r="T897" s="333"/>
      <c r="U897" s="333"/>
      <c r="V897" s="333"/>
      <c r="W897" s="333"/>
      <c r="X897" s="333"/>
      <c r="Y897" s="333"/>
      <c r="Z897" s="333"/>
      <c r="AA897" s="333"/>
      <c r="AB897" s="534"/>
    </row>
    <row r="898" spans="1:28" ht="13.5" hidden="1" customHeight="1">
      <c r="A898" s="532" t="s">
        <v>6257</v>
      </c>
      <c r="B898" s="46">
        <v>924</v>
      </c>
      <c r="C898" s="236" t="s">
        <v>8035</v>
      </c>
      <c r="D898" s="69" t="s">
        <v>10027</v>
      </c>
      <c r="E898" s="236" t="s">
        <v>51</v>
      </c>
      <c r="F898" s="206"/>
      <c r="G898" s="209" t="s">
        <v>8069</v>
      </c>
      <c r="H898" s="236" t="s">
        <v>8046</v>
      </c>
      <c r="I898" s="236" t="s">
        <v>8030</v>
      </c>
      <c r="J898" s="209">
        <v>2016</v>
      </c>
      <c r="K898" s="236">
        <v>2017</v>
      </c>
      <c r="L898" s="221" t="s">
        <v>10028</v>
      </c>
      <c r="M898" s="273" t="s">
        <v>8038</v>
      </c>
      <c r="N898" s="333"/>
      <c r="O898" s="333"/>
      <c r="P898" s="333"/>
      <c r="Q898" s="333"/>
      <c r="R898" s="333"/>
      <c r="S898" s="333"/>
      <c r="T898" s="333"/>
      <c r="U898" s="333"/>
      <c r="V898" s="333"/>
      <c r="W898" s="333"/>
      <c r="X898" s="333"/>
      <c r="Y898" s="333"/>
      <c r="Z898" s="333"/>
      <c r="AA898" s="333"/>
      <c r="AB898" s="534"/>
    </row>
    <row r="899" spans="1:28" ht="13.5" hidden="1" customHeight="1">
      <c r="A899" s="532" t="s">
        <v>6257</v>
      </c>
      <c r="B899" s="46">
        <v>925</v>
      </c>
      <c r="C899" s="236" t="s">
        <v>8035</v>
      </c>
      <c r="D899" s="69" t="s">
        <v>8071</v>
      </c>
      <c r="E899" s="236" t="s">
        <v>51</v>
      </c>
      <c r="F899" s="206"/>
      <c r="G899" s="209" t="s">
        <v>8072</v>
      </c>
      <c r="H899" s="236" t="s">
        <v>8046</v>
      </c>
      <c r="I899" s="236" t="s">
        <v>8030</v>
      </c>
      <c r="J899" s="209">
        <v>2016</v>
      </c>
      <c r="K899" s="236">
        <v>2017</v>
      </c>
      <c r="L899" s="209" t="s">
        <v>8072</v>
      </c>
      <c r="M899" s="273" t="s">
        <v>8038</v>
      </c>
      <c r="N899" s="333"/>
      <c r="O899" s="333"/>
      <c r="P899" s="333"/>
      <c r="Q899" s="333"/>
      <c r="R899" s="333"/>
      <c r="S899" s="333"/>
      <c r="T899" s="333"/>
      <c r="U899" s="333"/>
      <c r="V899" s="333"/>
      <c r="W899" s="333"/>
      <c r="X899" s="333"/>
      <c r="Y899" s="333"/>
      <c r="Z899" s="333"/>
      <c r="AA899" s="333"/>
      <c r="AB899" s="534"/>
    </row>
    <row r="900" spans="1:28" ht="13.5" hidden="1" customHeight="1">
      <c r="A900" s="532" t="s">
        <v>5696</v>
      </c>
      <c r="B900" s="14">
        <v>929</v>
      </c>
      <c r="C900" s="226" t="s">
        <v>8035</v>
      </c>
      <c r="D900" s="77" t="s">
        <v>10029</v>
      </c>
      <c r="E900" s="226" t="s">
        <v>7528</v>
      </c>
      <c r="F900" s="224"/>
      <c r="G900" s="224" t="s">
        <v>10030</v>
      </c>
      <c r="H900" s="224" t="s">
        <v>8046</v>
      </c>
      <c r="I900" s="226" t="s">
        <v>8030</v>
      </c>
      <c r="J900" s="226">
        <v>2013</v>
      </c>
      <c r="K900" s="224"/>
      <c r="L900" s="224"/>
      <c r="M900" s="202"/>
      <c r="N900" s="202"/>
      <c r="O900" s="202"/>
      <c r="P900" s="202"/>
      <c r="Q900" s="202"/>
      <c r="R900" s="202"/>
      <c r="S900" s="202"/>
      <c r="T900" s="202"/>
      <c r="U900" s="202"/>
      <c r="V900" s="202"/>
      <c r="W900" s="202"/>
      <c r="X900" s="202"/>
      <c r="Y900" s="202"/>
      <c r="Z900" s="202"/>
      <c r="AA900" s="202"/>
      <c r="AB900" s="203"/>
    </row>
    <row r="901" spans="1:28" ht="13.5" hidden="1" customHeight="1">
      <c r="A901" s="532" t="s">
        <v>5696</v>
      </c>
      <c r="B901" s="174"/>
      <c r="C901" s="221" t="s">
        <v>8035</v>
      </c>
      <c r="D901" s="72" t="s">
        <v>10031</v>
      </c>
      <c r="E901" s="613" t="s">
        <v>7528</v>
      </c>
      <c r="F901" s="614"/>
      <c r="G901" s="613" t="s">
        <v>10032</v>
      </c>
      <c r="H901" s="221" t="s">
        <v>8046</v>
      </c>
      <c r="I901" s="221" t="s">
        <v>8030</v>
      </c>
      <c r="J901" s="221">
        <v>2017</v>
      </c>
      <c r="K901" s="221">
        <v>2018</v>
      </c>
      <c r="L901" s="613" t="s">
        <v>10032</v>
      </c>
      <c r="M901" s="273" t="s">
        <v>6284</v>
      </c>
      <c r="N901" s="333"/>
      <c r="O901" s="333"/>
      <c r="P901" s="333"/>
      <c r="Q901" s="333"/>
      <c r="R901" s="333"/>
      <c r="S901" s="333"/>
      <c r="T901" s="333"/>
      <c r="U901" s="333"/>
      <c r="V901" s="333"/>
      <c r="W901" s="333"/>
      <c r="X901" s="333"/>
      <c r="Y901" s="333"/>
      <c r="Z901" s="333"/>
      <c r="AA901" s="333"/>
      <c r="AB901" s="534"/>
    </row>
    <row r="902" spans="1:28" ht="13.5" hidden="1" customHeight="1">
      <c r="A902" s="532" t="s">
        <v>5696</v>
      </c>
      <c r="B902" s="174"/>
      <c r="C902" s="221" t="s">
        <v>8035</v>
      </c>
      <c r="D902" s="72" t="s">
        <v>10033</v>
      </c>
      <c r="E902" s="613" t="s">
        <v>7528</v>
      </c>
      <c r="F902" s="614"/>
      <c r="G902" s="613" t="s">
        <v>10034</v>
      </c>
      <c r="H902" s="221" t="s">
        <v>8046</v>
      </c>
      <c r="I902" s="221" t="s">
        <v>8030</v>
      </c>
      <c r="J902" s="221">
        <v>2017</v>
      </c>
      <c r="K902" s="221">
        <v>2017</v>
      </c>
      <c r="L902" s="613" t="s">
        <v>10034</v>
      </c>
      <c r="M902" s="273" t="s">
        <v>6284</v>
      </c>
      <c r="N902" s="333"/>
      <c r="O902" s="333"/>
      <c r="P902" s="333"/>
      <c r="Q902" s="333"/>
      <c r="R902" s="333"/>
      <c r="S902" s="333"/>
      <c r="T902" s="333"/>
      <c r="U902" s="333"/>
      <c r="V902" s="333"/>
      <c r="W902" s="333"/>
      <c r="X902" s="333"/>
      <c r="Y902" s="333"/>
      <c r="Z902" s="333"/>
      <c r="AA902" s="333"/>
      <c r="AB902" s="534"/>
    </row>
    <row r="903" spans="1:28" ht="13.5" hidden="1" customHeight="1">
      <c r="A903" s="532" t="s">
        <v>5696</v>
      </c>
      <c r="B903" s="174"/>
      <c r="C903" s="221" t="s">
        <v>8035</v>
      </c>
      <c r="D903" s="72" t="s">
        <v>10035</v>
      </c>
      <c r="E903" s="613" t="s">
        <v>51</v>
      </c>
      <c r="F903" s="614"/>
      <c r="G903" s="613" t="s">
        <v>10036</v>
      </c>
      <c r="H903" s="221" t="s">
        <v>8046</v>
      </c>
      <c r="I903" s="221" t="s">
        <v>8030</v>
      </c>
      <c r="J903" s="221">
        <v>2014</v>
      </c>
      <c r="K903" s="221">
        <v>2014</v>
      </c>
      <c r="L903" s="613" t="s">
        <v>10036</v>
      </c>
      <c r="M903" s="273" t="s">
        <v>6284</v>
      </c>
      <c r="N903" s="333"/>
      <c r="O903" s="333"/>
      <c r="P903" s="333"/>
      <c r="Q903" s="333"/>
      <c r="R903" s="333"/>
      <c r="S903" s="333"/>
      <c r="T903" s="333"/>
      <c r="U903" s="333"/>
      <c r="V903" s="333"/>
      <c r="W903" s="333"/>
      <c r="X903" s="333"/>
      <c r="Y903" s="333"/>
      <c r="Z903" s="333"/>
      <c r="AA903" s="333"/>
      <c r="AB903" s="534"/>
    </row>
    <row r="904" spans="1:28" ht="13.5" hidden="1" customHeight="1">
      <c r="A904" s="532" t="s">
        <v>5696</v>
      </c>
      <c r="B904" s="174">
        <v>930</v>
      </c>
      <c r="C904" s="221" t="s">
        <v>8035</v>
      </c>
      <c r="D904" s="69" t="s">
        <v>10037</v>
      </c>
      <c r="E904" s="613" t="s">
        <v>7528</v>
      </c>
      <c r="F904" s="614"/>
      <c r="G904" s="613" t="s">
        <v>10038</v>
      </c>
      <c r="H904" s="209" t="s">
        <v>8046</v>
      </c>
      <c r="I904" s="221" t="s">
        <v>8030</v>
      </c>
      <c r="J904" s="221">
        <v>2015</v>
      </c>
      <c r="K904" s="221">
        <v>2016</v>
      </c>
      <c r="L904" s="613" t="s">
        <v>10038</v>
      </c>
      <c r="M904" s="273" t="s">
        <v>6284</v>
      </c>
      <c r="N904" s="333"/>
      <c r="O904" s="333"/>
      <c r="P904" s="333"/>
      <c r="Q904" s="333"/>
      <c r="R904" s="333"/>
      <c r="S904" s="333"/>
      <c r="T904" s="333"/>
      <c r="U904" s="333"/>
      <c r="V904" s="333"/>
      <c r="W904" s="333"/>
      <c r="X904" s="333"/>
      <c r="Y904" s="333"/>
      <c r="Z904" s="333"/>
      <c r="AA904" s="333"/>
      <c r="AB904" s="534"/>
    </row>
    <row r="905" spans="1:28" ht="13.5" hidden="1" customHeight="1">
      <c r="A905" s="532" t="s">
        <v>5696</v>
      </c>
      <c r="B905" s="174">
        <v>931</v>
      </c>
      <c r="C905" s="221" t="s">
        <v>8035</v>
      </c>
      <c r="D905" s="69" t="s">
        <v>10039</v>
      </c>
      <c r="E905" s="221" t="s">
        <v>7528</v>
      </c>
      <c r="F905" s="209"/>
      <c r="G905" s="209" t="s">
        <v>10040</v>
      </c>
      <c r="H905" s="209" t="s">
        <v>8046</v>
      </c>
      <c r="I905" s="221" t="s">
        <v>8030</v>
      </c>
      <c r="J905" s="221">
        <v>2014</v>
      </c>
      <c r="K905" s="221">
        <v>2014</v>
      </c>
      <c r="L905" s="209" t="s">
        <v>10040</v>
      </c>
      <c r="M905" s="273" t="s">
        <v>6284</v>
      </c>
      <c r="N905" s="333"/>
      <c r="O905" s="333"/>
      <c r="P905" s="333"/>
      <c r="Q905" s="333"/>
      <c r="R905" s="333"/>
      <c r="S905" s="333"/>
      <c r="T905" s="333"/>
      <c r="U905" s="333"/>
      <c r="V905" s="333"/>
      <c r="W905" s="333"/>
      <c r="X905" s="333"/>
      <c r="Y905" s="333"/>
      <c r="Z905" s="333"/>
      <c r="AA905" s="333"/>
      <c r="AB905" s="534"/>
    </row>
    <row r="906" spans="1:28" ht="13.5" hidden="1" customHeight="1">
      <c r="A906" s="532" t="s">
        <v>5696</v>
      </c>
      <c r="B906" s="46">
        <v>932</v>
      </c>
      <c r="C906" s="221" t="s">
        <v>8035</v>
      </c>
      <c r="D906" s="69" t="s">
        <v>10041</v>
      </c>
      <c r="E906" s="221" t="s">
        <v>7528</v>
      </c>
      <c r="F906" s="209"/>
      <c r="G906" s="209" t="s">
        <v>10042</v>
      </c>
      <c r="H906" s="209" t="s">
        <v>8046</v>
      </c>
      <c r="I906" s="221" t="s">
        <v>8030</v>
      </c>
      <c r="J906" s="221">
        <v>2014</v>
      </c>
      <c r="K906" s="221">
        <v>2014</v>
      </c>
      <c r="L906" s="209" t="s">
        <v>10042</v>
      </c>
      <c r="M906" s="273" t="s">
        <v>6284</v>
      </c>
      <c r="N906" s="333"/>
      <c r="O906" s="333"/>
      <c r="P906" s="333"/>
      <c r="Q906" s="333"/>
      <c r="R906" s="333"/>
      <c r="S906" s="333"/>
      <c r="T906" s="333"/>
      <c r="U906" s="333"/>
      <c r="V906" s="333"/>
      <c r="W906" s="333"/>
      <c r="X906" s="333"/>
      <c r="Y906" s="333"/>
      <c r="Z906" s="333"/>
      <c r="AA906" s="333"/>
      <c r="AB906" s="534"/>
    </row>
    <row r="907" spans="1:28" ht="13.5" hidden="1" customHeight="1">
      <c r="A907" s="532" t="s">
        <v>5696</v>
      </c>
      <c r="B907" s="46">
        <v>933</v>
      </c>
      <c r="C907" s="221" t="s">
        <v>8035</v>
      </c>
      <c r="D907" s="69" t="s">
        <v>10043</v>
      </c>
      <c r="E907" s="221" t="s">
        <v>7528</v>
      </c>
      <c r="F907" s="209"/>
      <c r="G907" s="209" t="s">
        <v>10044</v>
      </c>
      <c r="H907" s="209" t="s">
        <v>8046</v>
      </c>
      <c r="I907" s="221" t="s">
        <v>8030</v>
      </c>
      <c r="J907" s="221">
        <v>2014</v>
      </c>
      <c r="K907" s="221">
        <v>2014</v>
      </c>
      <c r="L907" s="209" t="s">
        <v>10044</v>
      </c>
      <c r="M907" s="273" t="s">
        <v>6284</v>
      </c>
      <c r="N907" s="333"/>
      <c r="O907" s="333"/>
      <c r="P907" s="333"/>
      <c r="Q907" s="333"/>
      <c r="R907" s="333"/>
      <c r="S907" s="333"/>
      <c r="T907" s="333"/>
      <c r="U907" s="333"/>
      <c r="V907" s="333"/>
      <c r="W907" s="333"/>
      <c r="X907" s="333"/>
      <c r="Y907" s="333"/>
      <c r="Z907" s="333"/>
      <c r="AA907" s="333"/>
      <c r="AB907" s="534"/>
    </row>
    <row r="908" spans="1:28" ht="13.5" customHeight="1">
      <c r="A908" s="532" t="s">
        <v>5730</v>
      </c>
      <c r="B908" s="14">
        <v>934</v>
      </c>
      <c r="C908" s="201" t="s">
        <v>8031</v>
      </c>
      <c r="D908" s="77" t="s">
        <v>10045</v>
      </c>
      <c r="E908" s="615" t="s">
        <v>7528</v>
      </c>
      <c r="F908" s="616"/>
      <c r="G908" s="616" t="s">
        <v>10046</v>
      </c>
      <c r="H908" s="201" t="s">
        <v>9216</v>
      </c>
      <c r="I908" s="200" t="s">
        <v>8030</v>
      </c>
      <c r="J908" s="200">
        <v>2013</v>
      </c>
      <c r="K908" s="200">
        <v>2014</v>
      </c>
      <c r="L908" s="201" t="s">
        <v>10046</v>
      </c>
      <c r="M908" s="202"/>
      <c r="N908" s="202"/>
      <c r="O908" s="202"/>
      <c r="P908" s="202"/>
      <c r="Q908" s="202"/>
      <c r="R908" s="202"/>
      <c r="S908" s="202"/>
      <c r="T908" s="202"/>
      <c r="U908" s="202"/>
      <c r="V908" s="202"/>
      <c r="W908" s="202"/>
      <c r="X908" s="202"/>
      <c r="Y908" s="202"/>
      <c r="Z908" s="202"/>
      <c r="AA908" s="202"/>
      <c r="AB908" s="203"/>
    </row>
    <row r="909" spans="1:28" ht="13.5" customHeight="1">
      <c r="A909" s="532" t="s">
        <v>5730</v>
      </c>
      <c r="B909" s="174">
        <v>935</v>
      </c>
      <c r="C909" s="56" t="s">
        <v>8031</v>
      </c>
      <c r="D909" s="69" t="s">
        <v>10047</v>
      </c>
      <c r="E909" s="104" t="s">
        <v>7528</v>
      </c>
      <c r="F909" s="56"/>
      <c r="G909" s="56" t="s">
        <v>10048</v>
      </c>
      <c r="H909" s="56" t="s">
        <v>9216</v>
      </c>
      <c r="I909" s="104" t="s">
        <v>8030</v>
      </c>
      <c r="J909" s="104">
        <v>2013</v>
      </c>
      <c r="K909" s="104">
        <v>2014</v>
      </c>
      <c r="L909" s="56" t="s">
        <v>10048</v>
      </c>
      <c r="M909" s="273" t="s">
        <v>10049</v>
      </c>
      <c r="N909" s="333"/>
      <c r="O909" s="333"/>
      <c r="P909" s="333"/>
      <c r="Q909" s="333"/>
      <c r="R909" s="333"/>
      <c r="S909" s="333"/>
      <c r="T909" s="333"/>
      <c r="U909" s="333"/>
      <c r="V909" s="333"/>
      <c r="W909" s="333"/>
      <c r="X909" s="333"/>
      <c r="Y909" s="333"/>
      <c r="Z909" s="333"/>
      <c r="AA909" s="333"/>
      <c r="AB909" s="534"/>
    </row>
    <row r="910" spans="1:28" ht="13.5" customHeight="1">
      <c r="A910" s="532" t="s">
        <v>5730</v>
      </c>
      <c r="B910" s="174">
        <v>936</v>
      </c>
      <c r="C910" s="56" t="s">
        <v>8031</v>
      </c>
      <c r="D910" s="69" t="s">
        <v>10050</v>
      </c>
      <c r="E910" s="104" t="s">
        <v>7528</v>
      </c>
      <c r="F910" s="56"/>
      <c r="G910" s="56" t="s">
        <v>10051</v>
      </c>
      <c r="H910" s="56" t="s">
        <v>9216</v>
      </c>
      <c r="I910" s="104" t="s">
        <v>8030</v>
      </c>
      <c r="J910" s="104">
        <v>2013</v>
      </c>
      <c r="K910" s="104">
        <v>2014</v>
      </c>
      <c r="L910" s="56" t="s">
        <v>10051</v>
      </c>
      <c r="M910" s="273" t="s">
        <v>10049</v>
      </c>
      <c r="N910" s="333"/>
      <c r="O910" s="333"/>
      <c r="P910" s="333"/>
      <c r="Q910" s="333"/>
      <c r="R910" s="333"/>
      <c r="S910" s="333"/>
      <c r="T910" s="333"/>
      <c r="U910" s="333"/>
      <c r="V910" s="333"/>
      <c r="W910" s="333"/>
      <c r="X910" s="333"/>
      <c r="Y910" s="333"/>
      <c r="Z910" s="333"/>
      <c r="AA910" s="333"/>
      <c r="AB910" s="534"/>
    </row>
    <row r="911" spans="1:28" ht="13.5" customHeight="1">
      <c r="A911" s="532" t="s">
        <v>5730</v>
      </c>
      <c r="B911" s="174">
        <v>937</v>
      </c>
      <c r="C911" s="56" t="s">
        <v>8031</v>
      </c>
      <c r="D911" s="69" t="s">
        <v>10052</v>
      </c>
      <c r="E911" s="617" t="s">
        <v>7528</v>
      </c>
      <c r="F911" s="618"/>
      <c r="G911" s="618" t="s">
        <v>10053</v>
      </c>
      <c r="H911" s="56" t="s">
        <v>9216</v>
      </c>
      <c r="I911" s="104" t="s">
        <v>8030</v>
      </c>
      <c r="J911" s="104">
        <v>2013</v>
      </c>
      <c r="K911" s="104">
        <v>2014</v>
      </c>
      <c r="L911" s="56" t="s">
        <v>10053</v>
      </c>
      <c r="M911" s="273" t="s">
        <v>10049</v>
      </c>
      <c r="N911" s="333"/>
      <c r="O911" s="333"/>
      <c r="P911" s="333"/>
      <c r="Q911" s="333"/>
      <c r="R911" s="333"/>
      <c r="S911" s="333"/>
      <c r="T911" s="333"/>
      <c r="U911" s="333"/>
      <c r="V911" s="333"/>
      <c r="W911" s="333"/>
      <c r="X911" s="333"/>
      <c r="Y911" s="333"/>
      <c r="Z911" s="333"/>
      <c r="AA911" s="333"/>
      <c r="AB911" s="534"/>
    </row>
    <row r="912" spans="1:28" ht="13.5" customHeight="1">
      <c r="A912" s="532" t="s">
        <v>5730</v>
      </c>
      <c r="B912" s="46">
        <v>938</v>
      </c>
      <c r="C912" s="56" t="s">
        <v>8031</v>
      </c>
      <c r="D912" s="69" t="s">
        <v>10054</v>
      </c>
      <c r="E912" s="104" t="s">
        <v>7528</v>
      </c>
      <c r="F912" s="56"/>
      <c r="G912" s="56" t="s">
        <v>10055</v>
      </c>
      <c r="H912" s="56" t="s">
        <v>9216</v>
      </c>
      <c r="I912" s="104" t="s">
        <v>8030</v>
      </c>
      <c r="J912" s="104">
        <v>2013</v>
      </c>
      <c r="K912" s="104">
        <v>2014</v>
      </c>
      <c r="L912" s="56" t="s">
        <v>10055</v>
      </c>
      <c r="M912" s="273" t="s">
        <v>10049</v>
      </c>
      <c r="N912" s="333"/>
      <c r="O912" s="333"/>
      <c r="P912" s="333"/>
      <c r="Q912" s="333"/>
      <c r="R912" s="333"/>
      <c r="S912" s="333"/>
      <c r="T912" s="333"/>
      <c r="U912" s="333"/>
      <c r="V912" s="333"/>
      <c r="W912" s="333"/>
      <c r="X912" s="333"/>
      <c r="Y912" s="333"/>
      <c r="Z912" s="333"/>
      <c r="AA912" s="333"/>
      <c r="AB912" s="534"/>
    </row>
    <row r="913" spans="1:28" ht="13.5" customHeight="1">
      <c r="A913" s="532" t="s">
        <v>5730</v>
      </c>
      <c r="B913" s="46">
        <v>939</v>
      </c>
      <c r="C913" s="56" t="s">
        <v>8031</v>
      </c>
      <c r="D913" s="69" t="s">
        <v>10056</v>
      </c>
      <c r="E913" s="104" t="s">
        <v>7528</v>
      </c>
      <c r="F913" s="56"/>
      <c r="G913" s="56" t="s">
        <v>10057</v>
      </c>
      <c r="H913" s="56" t="s">
        <v>9216</v>
      </c>
      <c r="I913" s="104" t="s">
        <v>8030</v>
      </c>
      <c r="J913" s="104">
        <v>2013</v>
      </c>
      <c r="K913" s="104">
        <v>2014</v>
      </c>
      <c r="L913" s="56" t="s">
        <v>10057</v>
      </c>
      <c r="M913" s="273" t="s">
        <v>10049</v>
      </c>
      <c r="N913" s="333"/>
      <c r="O913" s="333"/>
      <c r="P913" s="333"/>
      <c r="Q913" s="333"/>
      <c r="R913" s="333"/>
      <c r="S913" s="333"/>
      <c r="T913" s="333"/>
      <c r="U913" s="333"/>
      <c r="V913" s="333"/>
      <c r="W913" s="333"/>
      <c r="X913" s="333"/>
      <c r="Y913" s="333"/>
      <c r="Z913" s="333"/>
      <c r="AA913" s="333"/>
      <c r="AB913" s="534"/>
    </row>
    <row r="914" spans="1:28" ht="13.5" customHeight="1">
      <c r="A914" s="532" t="s">
        <v>5730</v>
      </c>
      <c r="B914" s="46">
        <v>940</v>
      </c>
      <c r="C914" s="56" t="s">
        <v>8031</v>
      </c>
      <c r="D914" s="69" t="s">
        <v>10058</v>
      </c>
      <c r="E914" s="104" t="s">
        <v>7528</v>
      </c>
      <c r="F914" s="56"/>
      <c r="G914" s="56" t="s">
        <v>10059</v>
      </c>
      <c r="H914" s="56" t="s">
        <v>9216</v>
      </c>
      <c r="I914" s="104" t="s">
        <v>8030</v>
      </c>
      <c r="J914" s="104">
        <v>2013</v>
      </c>
      <c r="K914" s="104">
        <v>2014</v>
      </c>
      <c r="L914" s="56" t="s">
        <v>10059</v>
      </c>
      <c r="M914" s="273" t="s">
        <v>10049</v>
      </c>
      <c r="N914" s="333"/>
      <c r="O914" s="333"/>
      <c r="P914" s="333"/>
      <c r="Q914" s="333"/>
      <c r="R914" s="333"/>
      <c r="S914" s="333"/>
      <c r="T914" s="333"/>
      <c r="U914" s="333"/>
      <c r="V914" s="333"/>
      <c r="W914" s="333"/>
      <c r="X914" s="333"/>
      <c r="Y914" s="333"/>
      <c r="Z914" s="333"/>
      <c r="AA914" s="333"/>
      <c r="AB914" s="534"/>
    </row>
    <row r="915" spans="1:28" ht="13.5" customHeight="1">
      <c r="A915" s="532" t="s">
        <v>5730</v>
      </c>
      <c r="B915" s="174">
        <v>941</v>
      </c>
      <c r="C915" s="56" t="s">
        <v>8031</v>
      </c>
      <c r="D915" s="69" t="s">
        <v>10060</v>
      </c>
      <c r="E915" s="104" t="s">
        <v>7528</v>
      </c>
      <c r="F915" s="56"/>
      <c r="G915" s="56" t="s">
        <v>10061</v>
      </c>
      <c r="H915" s="56" t="s">
        <v>9216</v>
      </c>
      <c r="I915" s="104" t="s">
        <v>8030</v>
      </c>
      <c r="J915" s="104">
        <v>2013</v>
      </c>
      <c r="K915" s="104">
        <v>2014</v>
      </c>
      <c r="L915" s="56" t="s">
        <v>10061</v>
      </c>
      <c r="M915" s="273" t="s">
        <v>10049</v>
      </c>
      <c r="N915" s="333"/>
      <c r="O915" s="333"/>
      <c r="P915" s="333"/>
      <c r="Q915" s="333"/>
      <c r="R915" s="333"/>
      <c r="S915" s="333"/>
      <c r="T915" s="333"/>
      <c r="U915" s="333"/>
      <c r="V915" s="333"/>
      <c r="W915" s="333"/>
      <c r="X915" s="333"/>
      <c r="Y915" s="333"/>
      <c r="Z915" s="333"/>
      <c r="AA915" s="333"/>
      <c r="AB915" s="534"/>
    </row>
    <row r="916" spans="1:28" ht="13.5" customHeight="1">
      <c r="A916" s="532" t="s">
        <v>5730</v>
      </c>
      <c r="B916" s="174">
        <v>942</v>
      </c>
      <c r="C916" s="56" t="s">
        <v>8031</v>
      </c>
      <c r="D916" s="69" t="s">
        <v>10062</v>
      </c>
      <c r="E916" s="104" t="s">
        <v>7528</v>
      </c>
      <c r="F916" s="56"/>
      <c r="G916" s="56" t="s">
        <v>10063</v>
      </c>
      <c r="H916" s="56" t="s">
        <v>9216</v>
      </c>
      <c r="I916" s="104" t="s">
        <v>8030</v>
      </c>
      <c r="J916" s="104">
        <v>2013</v>
      </c>
      <c r="K916" s="104">
        <v>2014</v>
      </c>
      <c r="L916" s="56" t="s">
        <v>10063</v>
      </c>
      <c r="M916" s="273" t="s">
        <v>10049</v>
      </c>
      <c r="N916" s="333"/>
      <c r="O916" s="333"/>
      <c r="P916" s="333"/>
      <c r="Q916" s="333"/>
      <c r="R916" s="333"/>
      <c r="S916" s="333"/>
      <c r="T916" s="333"/>
      <c r="U916" s="333"/>
      <c r="V916" s="333"/>
      <c r="W916" s="333"/>
      <c r="X916" s="333"/>
      <c r="Y916" s="333"/>
      <c r="Z916" s="333"/>
      <c r="AA916" s="333"/>
      <c r="AB916" s="534"/>
    </row>
    <row r="917" spans="1:28" ht="13.5" customHeight="1">
      <c r="A917" s="532" t="s">
        <v>5730</v>
      </c>
      <c r="B917" s="174">
        <v>943</v>
      </c>
      <c r="C917" s="56" t="s">
        <v>8031</v>
      </c>
      <c r="D917" s="69" t="s">
        <v>10064</v>
      </c>
      <c r="E917" s="104" t="s">
        <v>7528</v>
      </c>
      <c r="F917" s="56"/>
      <c r="G917" s="56" t="s">
        <v>10065</v>
      </c>
      <c r="H917" s="56" t="s">
        <v>9216</v>
      </c>
      <c r="I917" s="104" t="s">
        <v>8030</v>
      </c>
      <c r="J917" s="104">
        <v>2013</v>
      </c>
      <c r="K917" s="104">
        <v>2014</v>
      </c>
      <c r="L917" s="56" t="s">
        <v>10065</v>
      </c>
      <c r="M917" s="273" t="s">
        <v>10049</v>
      </c>
      <c r="N917" s="333"/>
      <c r="O917" s="333"/>
      <c r="P917" s="333"/>
      <c r="Q917" s="333"/>
      <c r="R917" s="333"/>
      <c r="S917" s="333"/>
      <c r="T917" s="333"/>
      <c r="U917" s="333"/>
      <c r="V917" s="333"/>
      <c r="W917" s="333"/>
      <c r="X917" s="333"/>
      <c r="Y917" s="333"/>
      <c r="Z917" s="333"/>
      <c r="AA917" s="333"/>
      <c r="AB917" s="534"/>
    </row>
    <row r="918" spans="1:28" ht="13.5" customHeight="1">
      <c r="A918" s="532" t="s">
        <v>5730</v>
      </c>
      <c r="B918" s="46">
        <v>944</v>
      </c>
      <c r="C918" s="56" t="s">
        <v>8031</v>
      </c>
      <c r="D918" s="69" t="s">
        <v>10066</v>
      </c>
      <c r="E918" s="104" t="s">
        <v>7528</v>
      </c>
      <c r="F918" s="56"/>
      <c r="G918" s="56" t="s">
        <v>10067</v>
      </c>
      <c r="H918" s="56" t="s">
        <v>10068</v>
      </c>
      <c r="I918" s="104" t="s">
        <v>8030</v>
      </c>
      <c r="J918" s="104">
        <v>2015</v>
      </c>
      <c r="K918" s="104">
        <v>2015</v>
      </c>
      <c r="L918" s="56" t="s">
        <v>10067</v>
      </c>
      <c r="M918" s="273" t="s">
        <v>10049</v>
      </c>
      <c r="N918" s="333"/>
      <c r="O918" s="333"/>
      <c r="P918" s="333"/>
      <c r="Q918" s="333"/>
      <c r="R918" s="333"/>
      <c r="S918" s="333"/>
      <c r="T918" s="333"/>
      <c r="U918" s="333"/>
      <c r="V918" s="333"/>
      <c r="W918" s="333"/>
      <c r="X918" s="333"/>
      <c r="Y918" s="333"/>
      <c r="Z918" s="333"/>
      <c r="AA918" s="333"/>
      <c r="AB918" s="534"/>
    </row>
    <row r="919" spans="1:28" ht="13.5" customHeight="1">
      <c r="A919" s="532" t="s">
        <v>5730</v>
      </c>
      <c r="B919" s="46">
        <v>945</v>
      </c>
      <c r="C919" s="56" t="s">
        <v>8031</v>
      </c>
      <c r="D919" s="69" t="s">
        <v>10069</v>
      </c>
      <c r="E919" s="104" t="s">
        <v>7528</v>
      </c>
      <c r="F919" s="56"/>
      <c r="G919" s="56" t="s">
        <v>10070</v>
      </c>
      <c r="H919" s="56" t="s">
        <v>9216</v>
      </c>
      <c r="I919" s="104" t="s">
        <v>8823</v>
      </c>
      <c r="J919" s="104">
        <v>2017</v>
      </c>
      <c r="K919" s="56"/>
      <c r="L919" s="56" t="s">
        <v>10070</v>
      </c>
      <c r="M919" s="273" t="s">
        <v>10049</v>
      </c>
      <c r="N919" s="333"/>
      <c r="O919" s="333"/>
      <c r="P919" s="333"/>
      <c r="Q919" s="333"/>
      <c r="R919" s="333"/>
      <c r="S919" s="333"/>
      <c r="T919" s="333"/>
      <c r="U919" s="333"/>
      <c r="V919" s="333"/>
      <c r="W919" s="333"/>
      <c r="X919" s="333"/>
      <c r="Y919" s="333"/>
      <c r="Z919" s="333"/>
      <c r="AA919" s="333"/>
      <c r="AB919" s="534"/>
    </row>
    <row r="920" spans="1:28" ht="13.5" hidden="1" customHeight="1">
      <c r="A920" s="532" t="s">
        <v>5730</v>
      </c>
      <c r="B920" s="46">
        <v>946</v>
      </c>
      <c r="C920" s="56" t="s">
        <v>8035</v>
      </c>
      <c r="D920" s="69" t="s">
        <v>10071</v>
      </c>
      <c r="E920" s="104" t="s">
        <v>51</v>
      </c>
      <c r="F920" s="56"/>
      <c r="G920" s="56" t="s">
        <v>10072</v>
      </c>
      <c r="H920" s="56" t="s">
        <v>8046</v>
      </c>
      <c r="I920" s="104" t="s">
        <v>8030</v>
      </c>
      <c r="J920" s="104">
        <v>2013</v>
      </c>
      <c r="K920" s="104">
        <v>2015</v>
      </c>
      <c r="L920" s="56" t="s">
        <v>10072</v>
      </c>
      <c r="M920" s="273" t="s">
        <v>10049</v>
      </c>
      <c r="N920" s="333"/>
      <c r="O920" s="333"/>
      <c r="P920" s="333"/>
      <c r="Q920" s="333"/>
      <c r="R920" s="333"/>
      <c r="S920" s="333"/>
      <c r="T920" s="333"/>
      <c r="U920" s="333"/>
      <c r="V920" s="333"/>
      <c r="W920" s="333"/>
      <c r="X920" s="333"/>
      <c r="Y920" s="333"/>
      <c r="Z920" s="333"/>
      <c r="AA920" s="333"/>
      <c r="AB920" s="534"/>
    </row>
    <row r="921" spans="1:28" ht="13.5" hidden="1" customHeight="1">
      <c r="A921" s="532" t="s">
        <v>5730</v>
      </c>
      <c r="B921" s="174">
        <v>947</v>
      </c>
      <c r="C921" s="56" t="s">
        <v>8035</v>
      </c>
      <c r="D921" s="69" t="s">
        <v>10073</v>
      </c>
      <c r="E921" s="104" t="s">
        <v>51</v>
      </c>
      <c r="F921" s="56"/>
      <c r="G921" s="56" t="s">
        <v>10074</v>
      </c>
      <c r="H921" s="56" t="s">
        <v>8046</v>
      </c>
      <c r="I921" s="104" t="s">
        <v>8030</v>
      </c>
      <c r="J921" s="104">
        <v>2012</v>
      </c>
      <c r="K921" s="104">
        <v>2015</v>
      </c>
      <c r="L921" s="56" t="s">
        <v>10074</v>
      </c>
      <c r="M921" s="273" t="s">
        <v>10049</v>
      </c>
      <c r="N921" s="333"/>
      <c r="O921" s="333"/>
      <c r="P921" s="333"/>
      <c r="Q921" s="333"/>
      <c r="R921" s="333"/>
      <c r="S921" s="333"/>
      <c r="T921" s="333"/>
      <c r="U921" s="333"/>
      <c r="V921" s="333"/>
      <c r="W921" s="333"/>
      <c r="X921" s="333"/>
      <c r="Y921" s="333"/>
      <c r="Z921" s="333"/>
      <c r="AA921" s="333"/>
      <c r="AB921" s="534"/>
    </row>
    <row r="922" spans="1:28" ht="13.5" hidden="1" customHeight="1">
      <c r="A922" s="532" t="s">
        <v>5730</v>
      </c>
      <c r="B922" s="174">
        <v>948</v>
      </c>
      <c r="C922" s="56" t="s">
        <v>8035</v>
      </c>
      <c r="D922" s="69" t="s">
        <v>10075</v>
      </c>
      <c r="E922" s="104" t="s">
        <v>51</v>
      </c>
      <c r="F922" s="56"/>
      <c r="G922" s="56" t="s">
        <v>10076</v>
      </c>
      <c r="H922" s="56" t="s">
        <v>8046</v>
      </c>
      <c r="I922" s="104" t="s">
        <v>8030</v>
      </c>
      <c r="J922" s="104">
        <v>2012</v>
      </c>
      <c r="K922" s="104">
        <v>2015</v>
      </c>
      <c r="L922" s="56" t="s">
        <v>10076</v>
      </c>
      <c r="M922" s="273" t="s">
        <v>10049</v>
      </c>
      <c r="N922" s="333"/>
      <c r="O922" s="333"/>
      <c r="P922" s="333"/>
      <c r="Q922" s="333"/>
      <c r="R922" s="333"/>
      <c r="S922" s="333"/>
      <c r="T922" s="333"/>
      <c r="U922" s="333"/>
      <c r="V922" s="333"/>
      <c r="W922" s="333"/>
      <c r="X922" s="333"/>
      <c r="Y922" s="333"/>
      <c r="Z922" s="333"/>
      <c r="AA922" s="333"/>
      <c r="AB922" s="534"/>
    </row>
    <row r="923" spans="1:28" ht="13.5" hidden="1" customHeight="1">
      <c r="A923" s="532" t="s">
        <v>5730</v>
      </c>
      <c r="B923" s="174">
        <v>949</v>
      </c>
      <c r="C923" s="56" t="s">
        <v>8035</v>
      </c>
      <c r="D923" s="69" t="s">
        <v>10077</v>
      </c>
      <c r="E923" s="104" t="s">
        <v>51</v>
      </c>
      <c r="F923" s="56"/>
      <c r="G923" s="56" t="s">
        <v>10078</v>
      </c>
      <c r="H923" s="56" t="s">
        <v>8046</v>
      </c>
      <c r="I923" s="104" t="s">
        <v>8030</v>
      </c>
      <c r="J923" s="104">
        <v>2012</v>
      </c>
      <c r="K923" s="104">
        <v>2016</v>
      </c>
      <c r="L923" s="56" t="s">
        <v>10078</v>
      </c>
      <c r="M923" s="273" t="s">
        <v>10049</v>
      </c>
      <c r="N923" s="333"/>
      <c r="O923" s="333"/>
      <c r="P923" s="333"/>
      <c r="Q923" s="333"/>
      <c r="R923" s="333"/>
      <c r="S923" s="333"/>
      <c r="T923" s="333"/>
      <c r="U923" s="333"/>
      <c r="V923" s="333"/>
      <c r="W923" s="333"/>
      <c r="X923" s="333"/>
      <c r="Y923" s="333"/>
      <c r="Z923" s="333"/>
      <c r="AA923" s="333"/>
      <c r="AB923" s="534"/>
    </row>
    <row r="924" spans="1:28" ht="13.5" hidden="1" customHeight="1">
      <c r="A924" s="532" t="s">
        <v>5730</v>
      </c>
      <c r="B924" s="46">
        <v>950</v>
      </c>
      <c r="C924" s="56" t="s">
        <v>8035</v>
      </c>
      <c r="D924" s="69" t="s">
        <v>10079</v>
      </c>
      <c r="E924" s="104" t="s">
        <v>51</v>
      </c>
      <c r="F924" s="56"/>
      <c r="G924" s="56" t="s">
        <v>10080</v>
      </c>
      <c r="H924" s="56" t="s">
        <v>8046</v>
      </c>
      <c r="I924" s="104" t="s">
        <v>8030</v>
      </c>
      <c r="J924" s="104">
        <v>2013</v>
      </c>
      <c r="K924" s="104">
        <v>2019</v>
      </c>
      <c r="L924" s="56" t="s">
        <v>10080</v>
      </c>
      <c r="M924" s="273" t="s">
        <v>10049</v>
      </c>
      <c r="N924" s="333"/>
      <c r="O924" s="333"/>
      <c r="P924" s="333"/>
      <c r="Q924" s="333"/>
      <c r="R924" s="333"/>
      <c r="S924" s="333"/>
      <c r="T924" s="333"/>
      <c r="U924" s="333"/>
      <c r="V924" s="333"/>
      <c r="W924" s="333"/>
      <c r="X924" s="333"/>
      <c r="Y924" s="333"/>
      <c r="Z924" s="333"/>
      <c r="AA924" s="333"/>
      <c r="AB924" s="534"/>
    </row>
    <row r="925" spans="1:28" ht="13.5" hidden="1" customHeight="1">
      <c r="A925" s="532" t="s">
        <v>5730</v>
      </c>
      <c r="B925" s="46">
        <v>951</v>
      </c>
      <c r="C925" s="56" t="s">
        <v>8035</v>
      </c>
      <c r="D925" s="69" t="s">
        <v>10081</v>
      </c>
      <c r="E925" s="104" t="s">
        <v>51</v>
      </c>
      <c r="F925" s="56"/>
      <c r="G925" s="56" t="s">
        <v>10082</v>
      </c>
      <c r="H925" s="56" t="s">
        <v>8046</v>
      </c>
      <c r="I925" s="104" t="s">
        <v>8030</v>
      </c>
      <c r="J925" s="104">
        <v>2013</v>
      </c>
      <c r="K925" s="104">
        <v>2016</v>
      </c>
      <c r="L925" s="56" t="s">
        <v>10082</v>
      </c>
      <c r="M925" s="273" t="s">
        <v>10049</v>
      </c>
      <c r="N925" s="333"/>
      <c r="O925" s="333"/>
      <c r="P925" s="333"/>
      <c r="Q925" s="333"/>
      <c r="R925" s="333"/>
      <c r="S925" s="333"/>
      <c r="T925" s="333"/>
      <c r="U925" s="333"/>
      <c r="V925" s="333"/>
      <c r="W925" s="333"/>
      <c r="X925" s="333"/>
      <c r="Y925" s="333"/>
      <c r="Z925" s="333"/>
      <c r="AA925" s="333"/>
      <c r="AB925" s="534"/>
    </row>
    <row r="926" spans="1:28" ht="13.5" hidden="1" customHeight="1">
      <c r="A926" s="532" t="s">
        <v>5730</v>
      </c>
      <c r="B926" s="46">
        <v>952</v>
      </c>
      <c r="C926" s="56" t="s">
        <v>8035</v>
      </c>
      <c r="D926" s="69" t="s">
        <v>10073</v>
      </c>
      <c r="E926" s="104" t="s">
        <v>51</v>
      </c>
      <c r="F926" s="56"/>
      <c r="G926" s="56" t="s">
        <v>10074</v>
      </c>
      <c r="H926" s="56" t="s">
        <v>8046</v>
      </c>
      <c r="I926" s="104" t="s">
        <v>8030</v>
      </c>
      <c r="J926" s="104">
        <v>2012</v>
      </c>
      <c r="K926" s="104">
        <v>2015</v>
      </c>
      <c r="L926" s="56" t="s">
        <v>10074</v>
      </c>
      <c r="M926" s="273" t="s">
        <v>10049</v>
      </c>
      <c r="N926" s="333"/>
      <c r="O926" s="333"/>
      <c r="P926" s="333"/>
      <c r="Q926" s="333"/>
      <c r="R926" s="333"/>
      <c r="S926" s="333"/>
      <c r="T926" s="333"/>
      <c r="U926" s="333"/>
      <c r="V926" s="333"/>
      <c r="W926" s="333"/>
      <c r="X926" s="333"/>
      <c r="Y926" s="333"/>
      <c r="Z926" s="333"/>
      <c r="AA926" s="333"/>
      <c r="AB926" s="534"/>
    </row>
    <row r="927" spans="1:28" ht="13.5" hidden="1" customHeight="1">
      <c r="A927" s="532" t="s">
        <v>5730</v>
      </c>
      <c r="B927" s="174">
        <v>953</v>
      </c>
      <c r="C927" s="56" t="s">
        <v>8035</v>
      </c>
      <c r="D927" s="69" t="s">
        <v>10083</v>
      </c>
      <c r="E927" s="104" t="s">
        <v>7528</v>
      </c>
      <c r="F927" s="56"/>
      <c r="G927" s="56" t="s">
        <v>10084</v>
      </c>
      <c r="H927" s="56" t="s">
        <v>8046</v>
      </c>
      <c r="I927" s="104" t="s">
        <v>8030</v>
      </c>
      <c r="J927" s="104">
        <v>2014</v>
      </c>
      <c r="K927" s="104">
        <v>2015</v>
      </c>
      <c r="L927" s="56" t="s">
        <v>10084</v>
      </c>
      <c r="M927" s="273" t="s">
        <v>10049</v>
      </c>
      <c r="N927" s="333"/>
      <c r="O927" s="333"/>
      <c r="P927" s="333"/>
      <c r="Q927" s="333"/>
      <c r="R927" s="333"/>
      <c r="S927" s="333"/>
      <c r="T927" s="333"/>
      <c r="U927" s="333"/>
      <c r="V927" s="333"/>
      <c r="W927" s="333"/>
      <c r="X927" s="333"/>
      <c r="Y927" s="333"/>
      <c r="Z927" s="333"/>
      <c r="AA927" s="333"/>
      <c r="AB927" s="534"/>
    </row>
    <row r="928" spans="1:28" ht="13.5" hidden="1" customHeight="1">
      <c r="A928" s="532" t="s">
        <v>5730</v>
      </c>
      <c r="B928" s="174">
        <v>954</v>
      </c>
      <c r="C928" s="56" t="s">
        <v>8035</v>
      </c>
      <c r="D928" s="69" t="s">
        <v>10085</v>
      </c>
      <c r="E928" s="104" t="s">
        <v>7528</v>
      </c>
      <c r="F928" s="56"/>
      <c r="G928" s="56" t="s">
        <v>10086</v>
      </c>
      <c r="H928" s="56" t="s">
        <v>8046</v>
      </c>
      <c r="I928" s="104" t="s">
        <v>8030</v>
      </c>
      <c r="J928" s="104">
        <v>2017</v>
      </c>
      <c r="K928" s="104">
        <v>2018</v>
      </c>
      <c r="L928" s="56" t="s">
        <v>10086</v>
      </c>
      <c r="M928" s="273" t="s">
        <v>10049</v>
      </c>
      <c r="N928" s="333"/>
      <c r="O928" s="333"/>
      <c r="P928" s="333"/>
      <c r="Q928" s="333"/>
      <c r="R928" s="333"/>
      <c r="S928" s="333"/>
      <c r="T928" s="333"/>
      <c r="U928" s="333"/>
      <c r="V928" s="333"/>
      <c r="W928" s="333"/>
      <c r="X928" s="333"/>
      <c r="Y928" s="333"/>
      <c r="Z928" s="333"/>
      <c r="AA928" s="333"/>
      <c r="AB928" s="534"/>
    </row>
    <row r="929" spans="1:28" ht="13.5" hidden="1" customHeight="1">
      <c r="A929" s="532" t="s">
        <v>5730</v>
      </c>
      <c r="B929" s="174">
        <v>955</v>
      </c>
      <c r="C929" s="56" t="s">
        <v>8035</v>
      </c>
      <c r="D929" s="69" t="s">
        <v>10087</v>
      </c>
      <c r="E929" s="104" t="s">
        <v>7528</v>
      </c>
      <c r="F929" s="56"/>
      <c r="G929" s="56" t="s">
        <v>10088</v>
      </c>
      <c r="H929" s="56" t="s">
        <v>8046</v>
      </c>
      <c r="I929" s="104" t="s">
        <v>8030</v>
      </c>
      <c r="J929" s="104">
        <v>2018</v>
      </c>
      <c r="K929" s="104">
        <v>2018</v>
      </c>
      <c r="L929" s="56" t="s">
        <v>10088</v>
      </c>
      <c r="M929" s="273" t="s">
        <v>10049</v>
      </c>
      <c r="N929" s="333"/>
      <c r="O929" s="333"/>
      <c r="P929" s="333"/>
      <c r="Q929" s="333"/>
      <c r="R929" s="333"/>
      <c r="S929" s="333"/>
      <c r="T929" s="333"/>
      <c r="U929" s="333"/>
      <c r="V929" s="333"/>
      <c r="W929" s="333"/>
      <c r="X929" s="333"/>
      <c r="Y929" s="333"/>
      <c r="Z929" s="333"/>
      <c r="AA929" s="333"/>
      <c r="AB929" s="534"/>
    </row>
    <row r="930" spans="1:28" ht="13.5" hidden="1" customHeight="1">
      <c r="A930" s="532" t="s">
        <v>5730</v>
      </c>
      <c r="B930" s="46">
        <v>956</v>
      </c>
      <c r="C930" s="56" t="s">
        <v>8035</v>
      </c>
      <c r="D930" s="69" t="s">
        <v>10089</v>
      </c>
      <c r="E930" s="104" t="s">
        <v>7528</v>
      </c>
      <c r="F930" s="56"/>
      <c r="G930" s="56" t="s">
        <v>10090</v>
      </c>
      <c r="H930" s="56" t="s">
        <v>8046</v>
      </c>
      <c r="I930" s="104" t="s">
        <v>8030</v>
      </c>
      <c r="J930" s="104">
        <v>2019</v>
      </c>
      <c r="K930" s="104">
        <v>2019</v>
      </c>
      <c r="L930" s="56" t="s">
        <v>10090</v>
      </c>
      <c r="M930" s="273" t="s">
        <v>10049</v>
      </c>
      <c r="N930" s="333"/>
      <c r="O930" s="333"/>
      <c r="P930" s="333"/>
      <c r="Q930" s="333"/>
      <c r="R930" s="333"/>
      <c r="S930" s="333"/>
      <c r="T930" s="333"/>
      <c r="U930" s="333"/>
      <c r="V930" s="333"/>
      <c r="W930" s="333"/>
      <c r="X930" s="333"/>
      <c r="Y930" s="333"/>
      <c r="Z930" s="333"/>
      <c r="AA930" s="333"/>
      <c r="AB930" s="534"/>
    </row>
    <row r="931" spans="1:28" ht="13.5" hidden="1" customHeight="1">
      <c r="A931" s="532" t="s">
        <v>5730</v>
      </c>
      <c r="B931" s="46">
        <v>957</v>
      </c>
      <c r="C931" s="56" t="s">
        <v>8035</v>
      </c>
      <c r="D931" s="69" t="s">
        <v>10091</v>
      </c>
      <c r="E931" s="104" t="s">
        <v>51</v>
      </c>
      <c r="F931" s="56"/>
      <c r="G931" s="56" t="s">
        <v>10092</v>
      </c>
      <c r="H931" s="56" t="s">
        <v>8046</v>
      </c>
      <c r="I931" s="104" t="s">
        <v>8030</v>
      </c>
      <c r="J931" s="104">
        <v>2019</v>
      </c>
      <c r="K931" s="104">
        <v>2019</v>
      </c>
      <c r="L931" s="56" t="s">
        <v>10092</v>
      </c>
      <c r="M931" s="273" t="s">
        <v>10049</v>
      </c>
      <c r="N931" s="333"/>
      <c r="O931" s="333"/>
      <c r="P931" s="333"/>
      <c r="Q931" s="333"/>
      <c r="R931" s="333"/>
      <c r="S931" s="333"/>
      <c r="T931" s="333"/>
      <c r="U931" s="333"/>
      <c r="V931" s="333"/>
      <c r="W931" s="333"/>
      <c r="X931" s="333"/>
      <c r="Y931" s="333"/>
      <c r="Z931" s="333"/>
      <c r="AA931" s="333"/>
      <c r="AB931" s="534"/>
    </row>
    <row r="932" spans="1:28" ht="13.5" hidden="1" customHeight="1">
      <c r="A932" s="532" t="s">
        <v>5730</v>
      </c>
      <c r="B932" s="46"/>
      <c r="C932" s="104" t="s">
        <v>8035</v>
      </c>
      <c r="D932" s="69" t="s">
        <v>10093</v>
      </c>
      <c r="E932" s="104" t="s">
        <v>51</v>
      </c>
      <c r="F932" s="56"/>
      <c r="G932" s="104" t="s">
        <v>10094</v>
      </c>
      <c r="H932" s="104" t="s">
        <v>8046</v>
      </c>
      <c r="I932" s="104" t="s">
        <v>8030</v>
      </c>
      <c r="J932" s="104">
        <v>2021</v>
      </c>
      <c r="K932" s="104">
        <v>2022</v>
      </c>
      <c r="L932" s="104" t="s">
        <v>10094</v>
      </c>
      <c r="M932" s="273" t="s">
        <v>10095</v>
      </c>
      <c r="N932" s="333"/>
      <c r="O932" s="333"/>
      <c r="P932" s="333"/>
      <c r="Q932" s="333"/>
      <c r="R932" s="333"/>
      <c r="S932" s="333"/>
      <c r="T932" s="333"/>
      <c r="U932" s="333"/>
      <c r="V932" s="333"/>
      <c r="W932" s="333"/>
      <c r="X932" s="333"/>
      <c r="Y932" s="333"/>
      <c r="Z932" s="333"/>
      <c r="AA932" s="333"/>
      <c r="AB932" s="534"/>
    </row>
    <row r="933" spans="1:28" ht="13.5" hidden="1" customHeight="1">
      <c r="A933" s="532" t="s">
        <v>5730</v>
      </c>
      <c r="B933" s="46"/>
      <c r="C933" s="104" t="s">
        <v>8035</v>
      </c>
      <c r="D933" s="69" t="s">
        <v>10091</v>
      </c>
      <c r="E933" s="104" t="s">
        <v>51</v>
      </c>
      <c r="F933" s="56"/>
      <c r="G933" s="104" t="s">
        <v>10092</v>
      </c>
      <c r="H933" s="104" t="s">
        <v>8046</v>
      </c>
      <c r="I933" s="104" t="s">
        <v>8030</v>
      </c>
      <c r="J933" s="104">
        <v>2019</v>
      </c>
      <c r="K933" s="104">
        <v>2019</v>
      </c>
      <c r="L933" s="56"/>
      <c r="M933" s="273" t="s">
        <v>10049</v>
      </c>
      <c r="N933" s="333"/>
      <c r="O933" s="333"/>
      <c r="P933" s="333"/>
      <c r="Q933" s="333"/>
      <c r="R933" s="333"/>
      <c r="S933" s="333"/>
      <c r="T933" s="333"/>
      <c r="U933" s="333"/>
      <c r="V933" s="333"/>
      <c r="W933" s="333"/>
      <c r="X933" s="333"/>
      <c r="Y933" s="333"/>
      <c r="Z933" s="333"/>
      <c r="AA933" s="333"/>
      <c r="AB933" s="534"/>
    </row>
    <row r="934" spans="1:28" ht="13.5" hidden="1" customHeight="1">
      <c r="A934" s="532" t="s">
        <v>5730</v>
      </c>
      <c r="B934" s="46"/>
      <c r="C934" s="104" t="s">
        <v>8035</v>
      </c>
      <c r="D934" s="69" t="s">
        <v>10096</v>
      </c>
      <c r="E934" s="104" t="s">
        <v>51</v>
      </c>
      <c r="F934" s="56"/>
      <c r="G934" s="104" t="s">
        <v>10097</v>
      </c>
      <c r="H934" s="104" t="s">
        <v>8046</v>
      </c>
      <c r="I934" s="104" t="s">
        <v>8030</v>
      </c>
      <c r="J934" s="104">
        <v>2020</v>
      </c>
      <c r="K934" s="104">
        <v>2020</v>
      </c>
      <c r="L934" s="104" t="s">
        <v>10097</v>
      </c>
      <c r="M934" s="273" t="s">
        <v>10098</v>
      </c>
      <c r="N934" s="333"/>
      <c r="O934" s="333"/>
      <c r="P934" s="333"/>
      <c r="Q934" s="333"/>
      <c r="R934" s="333"/>
      <c r="S934" s="333"/>
      <c r="T934" s="333"/>
      <c r="U934" s="333"/>
      <c r="V934" s="333"/>
      <c r="W934" s="333"/>
      <c r="X934" s="333"/>
      <c r="Y934" s="333"/>
      <c r="Z934" s="333"/>
      <c r="AA934" s="333"/>
      <c r="AB934" s="534"/>
    </row>
    <row r="935" spans="1:28" ht="13.5" hidden="1" customHeight="1">
      <c r="A935" s="532" t="s">
        <v>5730</v>
      </c>
      <c r="B935" s="46"/>
      <c r="C935" s="104" t="s">
        <v>8035</v>
      </c>
      <c r="D935" s="69" t="s">
        <v>10099</v>
      </c>
      <c r="E935" s="104" t="s">
        <v>51</v>
      </c>
      <c r="F935" s="56"/>
      <c r="G935" s="104" t="s">
        <v>10100</v>
      </c>
      <c r="H935" s="104" t="s">
        <v>8046</v>
      </c>
      <c r="I935" s="104" t="s">
        <v>8030</v>
      </c>
      <c r="J935" s="104">
        <v>2020</v>
      </c>
      <c r="K935" s="104">
        <v>2020</v>
      </c>
      <c r="L935" s="104" t="s">
        <v>10100</v>
      </c>
      <c r="M935" s="273" t="s">
        <v>10098</v>
      </c>
      <c r="N935" s="333"/>
      <c r="O935" s="333"/>
      <c r="P935" s="333"/>
      <c r="Q935" s="333"/>
      <c r="R935" s="333"/>
      <c r="S935" s="333"/>
      <c r="T935" s="333"/>
      <c r="U935" s="333"/>
      <c r="V935" s="333"/>
      <c r="W935" s="333"/>
      <c r="X935" s="333"/>
      <c r="Y935" s="333"/>
      <c r="Z935" s="333"/>
      <c r="AA935" s="333"/>
      <c r="AB935" s="534"/>
    </row>
    <row r="936" spans="1:28" ht="13.5" customHeight="1">
      <c r="A936" s="532" t="s">
        <v>5730</v>
      </c>
      <c r="B936" s="46"/>
      <c r="C936" s="104" t="s">
        <v>8031</v>
      </c>
      <c r="D936" s="69" t="s">
        <v>10101</v>
      </c>
      <c r="E936" s="104" t="s">
        <v>51</v>
      </c>
      <c r="F936" s="56"/>
      <c r="G936" s="104" t="s">
        <v>10102</v>
      </c>
      <c r="H936" s="104" t="s">
        <v>10103</v>
      </c>
      <c r="I936" s="104" t="s">
        <v>8030</v>
      </c>
      <c r="J936" s="104">
        <v>2020</v>
      </c>
      <c r="K936" s="104">
        <v>2020</v>
      </c>
      <c r="L936" s="104" t="s">
        <v>10102</v>
      </c>
      <c r="M936" s="273" t="s">
        <v>10098</v>
      </c>
      <c r="N936" s="333"/>
      <c r="O936" s="333"/>
      <c r="P936" s="333"/>
      <c r="Q936" s="333"/>
      <c r="R936" s="333"/>
      <c r="S936" s="333"/>
      <c r="T936" s="333"/>
      <c r="U936" s="333"/>
      <c r="V936" s="333"/>
      <c r="W936" s="333"/>
      <c r="X936" s="333"/>
      <c r="Y936" s="333"/>
      <c r="Z936" s="333"/>
      <c r="AA936" s="333"/>
      <c r="AB936" s="534"/>
    </row>
    <row r="937" spans="1:28" ht="13.5" customHeight="1">
      <c r="A937" s="532" t="s">
        <v>5730</v>
      </c>
      <c r="B937" s="46"/>
      <c r="C937" s="104" t="s">
        <v>8031</v>
      </c>
      <c r="D937" s="69" t="s">
        <v>10104</v>
      </c>
      <c r="E937" s="104" t="s">
        <v>51</v>
      </c>
      <c r="F937" s="56"/>
      <c r="G937" s="56"/>
      <c r="H937" s="104" t="s">
        <v>10103</v>
      </c>
      <c r="I937" s="104" t="s">
        <v>8030</v>
      </c>
      <c r="J937" s="104">
        <v>2020</v>
      </c>
      <c r="K937" s="104">
        <v>2020</v>
      </c>
      <c r="L937" s="56"/>
      <c r="M937" s="273" t="s">
        <v>10098</v>
      </c>
      <c r="N937" s="333"/>
      <c r="O937" s="333"/>
      <c r="P937" s="333"/>
      <c r="Q937" s="333"/>
      <c r="R937" s="333"/>
      <c r="S937" s="333"/>
      <c r="T937" s="333"/>
      <c r="U937" s="333"/>
      <c r="V937" s="333"/>
      <c r="W937" s="333"/>
      <c r="X937" s="333"/>
      <c r="Y937" s="333"/>
      <c r="Z937" s="333"/>
      <c r="AA937" s="333"/>
      <c r="AB937" s="534"/>
    </row>
    <row r="938" spans="1:28" ht="13.5" customHeight="1">
      <c r="A938" s="532" t="s">
        <v>5730</v>
      </c>
      <c r="B938" s="46"/>
      <c r="C938" s="104" t="s">
        <v>8031</v>
      </c>
      <c r="D938" s="69" t="s">
        <v>10105</v>
      </c>
      <c r="E938" s="104" t="s">
        <v>51</v>
      </c>
      <c r="F938" s="56"/>
      <c r="G938" s="104" t="s">
        <v>10106</v>
      </c>
      <c r="H938" s="104" t="s">
        <v>10103</v>
      </c>
      <c r="I938" s="104" t="s">
        <v>8030</v>
      </c>
      <c r="J938" s="104">
        <v>2020</v>
      </c>
      <c r="K938" s="104">
        <v>2020</v>
      </c>
      <c r="L938" s="104" t="s">
        <v>10106</v>
      </c>
      <c r="M938" s="273" t="s">
        <v>10098</v>
      </c>
      <c r="N938" s="333"/>
      <c r="O938" s="333"/>
      <c r="P938" s="333"/>
      <c r="Q938" s="333"/>
      <c r="R938" s="333"/>
      <c r="S938" s="333"/>
      <c r="T938" s="333"/>
      <c r="U938" s="333"/>
      <c r="V938" s="333"/>
      <c r="W938" s="333"/>
      <c r="X938" s="333"/>
      <c r="Y938" s="333"/>
      <c r="Z938" s="333"/>
      <c r="AA938" s="333"/>
      <c r="AB938" s="534"/>
    </row>
    <row r="939" spans="1:28" ht="13.5" hidden="1" customHeight="1">
      <c r="A939" s="619" t="s">
        <v>3977</v>
      </c>
      <c r="B939" s="14">
        <v>958</v>
      </c>
      <c r="C939" s="200" t="s">
        <v>8035</v>
      </c>
      <c r="D939" s="77" t="s">
        <v>10107</v>
      </c>
      <c r="E939" s="200" t="s">
        <v>7528</v>
      </c>
      <c r="F939" s="201"/>
      <c r="G939" s="201" t="s">
        <v>10108</v>
      </c>
      <c r="H939" s="200" t="s">
        <v>8167</v>
      </c>
      <c r="I939" s="200" t="s">
        <v>8823</v>
      </c>
      <c r="J939" s="200">
        <v>2021</v>
      </c>
      <c r="K939" s="298"/>
      <c r="L939" s="201" t="s">
        <v>10108</v>
      </c>
      <c r="M939" s="620" t="s">
        <v>5045</v>
      </c>
      <c r="N939" s="258"/>
      <c r="O939" s="258"/>
      <c r="P939" s="258"/>
      <c r="Q939" s="258"/>
      <c r="R939" s="258"/>
      <c r="S939" s="258"/>
      <c r="T939" s="258"/>
      <c r="U939" s="258"/>
      <c r="V939" s="258"/>
      <c r="W939" s="258"/>
      <c r="X939" s="258"/>
      <c r="Y939" s="258"/>
      <c r="Z939" s="258"/>
      <c r="AA939" s="258"/>
      <c r="AB939" s="259"/>
    </row>
    <row r="940" spans="1:28" ht="13.5" hidden="1" customHeight="1">
      <c r="A940" s="619" t="s">
        <v>3977</v>
      </c>
      <c r="B940" s="174">
        <v>959</v>
      </c>
      <c r="C940" s="104" t="s">
        <v>8035</v>
      </c>
      <c r="D940" s="69" t="s">
        <v>10109</v>
      </c>
      <c r="E940" s="104" t="s">
        <v>7528</v>
      </c>
      <c r="F940" s="56"/>
      <c r="G940" s="56" t="s">
        <v>10110</v>
      </c>
      <c r="H940" s="104" t="s">
        <v>8167</v>
      </c>
      <c r="I940" s="104" t="s">
        <v>8823</v>
      </c>
      <c r="J940" s="104">
        <v>2021</v>
      </c>
      <c r="K940" s="285"/>
      <c r="L940" s="56" t="s">
        <v>10110</v>
      </c>
      <c r="M940" s="273" t="s">
        <v>5045</v>
      </c>
      <c r="N940" s="333"/>
      <c r="O940" s="333"/>
      <c r="P940" s="333"/>
      <c r="Q940" s="333"/>
      <c r="R940" s="333"/>
      <c r="S940" s="333"/>
      <c r="T940" s="333"/>
      <c r="U940" s="333"/>
      <c r="V940" s="333"/>
      <c r="W940" s="333"/>
      <c r="X940" s="333"/>
      <c r="Y940" s="333"/>
      <c r="Z940" s="333"/>
      <c r="AA940" s="333"/>
      <c r="AB940" s="534"/>
    </row>
    <row r="941" spans="1:28" ht="13.5" customHeight="1">
      <c r="A941" s="619" t="s">
        <v>3977</v>
      </c>
      <c r="B941" s="174"/>
      <c r="C941" s="104" t="s">
        <v>8031</v>
      </c>
      <c r="D941" s="69" t="s">
        <v>10111</v>
      </c>
      <c r="E941" s="104" t="s">
        <v>7528</v>
      </c>
      <c r="F941" s="56"/>
      <c r="G941" s="56" t="s">
        <v>10112</v>
      </c>
      <c r="H941" s="104" t="s">
        <v>10113</v>
      </c>
      <c r="I941" s="104" t="s">
        <v>8030</v>
      </c>
      <c r="J941" s="104">
        <v>2018</v>
      </c>
      <c r="K941" s="104">
        <v>2020</v>
      </c>
      <c r="L941" s="56" t="s">
        <v>10112</v>
      </c>
      <c r="M941" s="273" t="s">
        <v>5045</v>
      </c>
      <c r="N941" s="333"/>
      <c r="O941" s="333"/>
      <c r="P941" s="333"/>
      <c r="Q941" s="333"/>
      <c r="R941" s="333"/>
      <c r="S941" s="333"/>
      <c r="T941" s="333"/>
      <c r="U941" s="333"/>
      <c r="V941" s="333"/>
      <c r="W941" s="333"/>
      <c r="X941" s="333"/>
      <c r="Y941" s="333"/>
      <c r="Z941" s="333"/>
      <c r="AA941" s="333"/>
      <c r="AB941" s="534"/>
    </row>
    <row r="942" spans="1:28" ht="13.5" hidden="1" customHeight="1">
      <c r="A942" s="619" t="s">
        <v>3977</v>
      </c>
      <c r="B942" s="174"/>
      <c r="C942" s="104" t="s">
        <v>8035</v>
      </c>
      <c r="D942" s="69" t="s">
        <v>10114</v>
      </c>
      <c r="E942" s="104" t="s">
        <v>7528</v>
      </c>
      <c r="F942" s="56"/>
      <c r="G942" s="56" t="s">
        <v>10115</v>
      </c>
      <c r="H942" s="104" t="s">
        <v>8167</v>
      </c>
      <c r="I942" s="104" t="s">
        <v>8030</v>
      </c>
      <c r="J942" s="104">
        <v>2018</v>
      </c>
      <c r="K942" s="104">
        <v>2020</v>
      </c>
      <c r="L942" s="56" t="s">
        <v>10115</v>
      </c>
      <c r="M942" s="273" t="s">
        <v>5045</v>
      </c>
      <c r="N942" s="333"/>
      <c r="O942" s="333"/>
      <c r="P942" s="333"/>
      <c r="Q942" s="333"/>
      <c r="R942" s="333"/>
      <c r="S942" s="333"/>
      <c r="T942" s="333"/>
      <c r="U942" s="333"/>
      <c r="V942" s="333"/>
      <c r="W942" s="333"/>
      <c r="X942" s="333"/>
      <c r="Y942" s="333"/>
      <c r="Z942" s="333"/>
      <c r="AA942" s="333"/>
      <c r="AB942" s="534"/>
    </row>
    <row r="943" spans="1:28" ht="13.5" hidden="1" customHeight="1">
      <c r="A943" s="619" t="s">
        <v>3977</v>
      </c>
      <c r="B943" s="174"/>
      <c r="C943" s="104" t="s">
        <v>8035</v>
      </c>
      <c r="D943" s="69" t="s">
        <v>10116</v>
      </c>
      <c r="E943" s="104" t="s">
        <v>7528</v>
      </c>
      <c r="F943" s="56"/>
      <c r="G943" s="56" t="s">
        <v>10117</v>
      </c>
      <c r="H943" s="104" t="s">
        <v>8167</v>
      </c>
      <c r="I943" s="104" t="s">
        <v>8030</v>
      </c>
      <c r="J943" s="104">
        <v>2020</v>
      </c>
      <c r="K943" s="104">
        <v>2020</v>
      </c>
      <c r="L943" s="56" t="s">
        <v>10117</v>
      </c>
      <c r="M943" s="273" t="s">
        <v>5045</v>
      </c>
      <c r="N943" s="333"/>
      <c r="O943" s="333"/>
      <c r="P943" s="333"/>
      <c r="Q943" s="333"/>
      <c r="R943" s="333"/>
      <c r="S943" s="333"/>
      <c r="T943" s="333"/>
      <c r="U943" s="333"/>
      <c r="V943" s="333"/>
      <c r="W943" s="333"/>
      <c r="X943" s="333"/>
      <c r="Y943" s="333"/>
      <c r="Z943" s="333"/>
      <c r="AA943" s="333"/>
      <c r="AB943" s="534"/>
    </row>
    <row r="944" spans="1:28" ht="13.5" hidden="1" customHeight="1">
      <c r="A944" s="619" t="s">
        <v>3977</v>
      </c>
      <c r="B944" s="621"/>
      <c r="C944" s="377" t="s">
        <v>8035</v>
      </c>
      <c r="D944" s="69" t="s">
        <v>10118</v>
      </c>
      <c r="E944" s="104" t="s">
        <v>7528</v>
      </c>
      <c r="F944" s="376"/>
      <c r="G944" s="377" t="s">
        <v>10119</v>
      </c>
      <c r="H944" s="377" t="s">
        <v>8520</v>
      </c>
      <c r="I944" s="377" t="s">
        <v>8823</v>
      </c>
      <c r="J944" s="377">
        <v>2020</v>
      </c>
      <c r="K944" s="377"/>
      <c r="L944" s="377" t="s">
        <v>10119</v>
      </c>
      <c r="M944" s="622" t="s">
        <v>5045</v>
      </c>
      <c r="N944" s="623"/>
      <c r="O944" s="623"/>
      <c r="P944" s="623"/>
      <c r="Q944" s="623"/>
      <c r="R944" s="623"/>
      <c r="S944" s="623"/>
      <c r="T944" s="623"/>
      <c r="U944" s="623"/>
      <c r="V944" s="623"/>
      <c r="W944" s="623"/>
      <c r="X944" s="623"/>
      <c r="Y944" s="623"/>
      <c r="Z944" s="623"/>
      <c r="AA944" s="623"/>
      <c r="AB944" s="624"/>
    </row>
    <row r="945" spans="1:28" ht="13.5" hidden="1" customHeight="1">
      <c r="A945" s="619" t="s">
        <v>3977</v>
      </c>
      <c r="B945" s="621"/>
      <c r="C945" s="377" t="s">
        <v>8035</v>
      </c>
      <c r="D945" s="69" t="s">
        <v>10120</v>
      </c>
      <c r="E945" s="104" t="s">
        <v>7528</v>
      </c>
      <c r="F945" s="376"/>
      <c r="G945" s="377" t="s">
        <v>10121</v>
      </c>
      <c r="H945" s="377" t="s">
        <v>8167</v>
      </c>
      <c r="I945" s="377" t="s">
        <v>8030</v>
      </c>
      <c r="J945" s="377">
        <v>2018</v>
      </c>
      <c r="K945" s="377">
        <v>2019</v>
      </c>
      <c r="L945" s="625" t="s">
        <v>10121</v>
      </c>
      <c r="M945" s="622" t="s">
        <v>5045</v>
      </c>
      <c r="N945" s="623"/>
      <c r="O945" s="623"/>
      <c r="P945" s="623"/>
      <c r="Q945" s="623"/>
      <c r="R945" s="623"/>
      <c r="S945" s="623"/>
      <c r="T945" s="623"/>
      <c r="U945" s="623"/>
      <c r="V945" s="623"/>
      <c r="W945" s="623"/>
      <c r="X945" s="623"/>
      <c r="Y945" s="623"/>
      <c r="Z945" s="623"/>
      <c r="AA945" s="623"/>
      <c r="AB945" s="624"/>
    </row>
    <row r="946" spans="1:28" ht="13.5" customHeight="1">
      <c r="A946" s="619" t="s">
        <v>3977</v>
      </c>
      <c r="B946" s="621"/>
      <c r="C946" s="377" t="s">
        <v>8031</v>
      </c>
      <c r="D946" s="69" t="s">
        <v>10122</v>
      </c>
      <c r="E946" s="104" t="s">
        <v>7528</v>
      </c>
      <c r="F946" s="376"/>
      <c r="G946" s="377" t="s">
        <v>10123</v>
      </c>
      <c r="H946" s="377" t="s">
        <v>8159</v>
      </c>
      <c r="I946" s="377" t="s">
        <v>8823</v>
      </c>
      <c r="J946" s="377">
        <v>2019</v>
      </c>
      <c r="K946" s="377"/>
      <c r="L946" s="625" t="s">
        <v>10123</v>
      </c>
      <c r="M946" s="622" t="s">
        <v>5045</v>
      </c>
      <c r="N946" s="623"/>
      <c r="O946" s="623"/>
      <c r="P946" s="623"/>
      <c r="Q946" s="623"/>
      <c r="R946" s="623"/>
      <c r="S946" s="623"/>
      <c r="T946" s="623"/>
      <c r="U946" s="623"/>
      <c r="V946" s="623"/>
      <c r="W946" s="623"/>
      <c r="X946" s="623"/>
      <c r="Y946" s="623"/>
      <c r="Z946" s="623"/>
      <c r="AA946" s="623"/>
      <c r="AB946" s="624"/>
    </row>
    <row r="947" spans="1:28" ht="13.5" customHeight="1">
      <c r="A947" s="619" t="s">
        <v>3977</v>
      </c>
      <c r="B947" s="621"/>
      <c r="C947" s="377" t="s">
        <v>8031</v>
      </c>
      <c r="D947" s="69" t="s">
        <v>10124</v>
      </c>
      <c r="E947" s="104" t="s">
        <v>7528</v>
      </c>
      <c r="F947" s="376"/>
      <c r="G947" s="377" t="s">
        <v>10125</v>
      </c>
      <c r="H947" s="377" t="s">
        <v>8159</v>
      </c>
      <c r="I947" s="377" t="s">
        <v>8823</v>
      </c>
      <c r="J947" s="377">
        <v>2019</v>
      </c>
      <c r="K947" s="377"/>
      <c r="L947" s="377" t="s">
        <v>10125</v>
      </c>
      <c r="M947" s="622" t="s">
        <v>5045</v>
      </c>
      <c r="N947" s="623"/>
      <c r="O947" s="623"/>
      <c r="P947" s="623"/>
      <c r="Q947" s="623"/>
      <c r="R947" s="623"/>
      <c r="S947" s="623"/>
      <c r="T947" s="623"/>
      <c r="U947" s="623"/>
      <c r="V947" s="623"/>
      <c r="W947" s="623"/>
      <c r="X947" s="623"/>
      <c r="Y947" s="623"/>
      <c r="Z947" s="623"/>
      <c r="AA947" s="623"/>
      <c r="AB947" s="624"/>
    </row>
    <row r="948" spans="1:28" ht="13.5" customHeight="1">
      <c r="A948" s="619" t="s">
        <v>3977</v>
      </c>
      <c r="B948" s="621"/>
      <c r="C948" s="377" t="s">
        <v>8031</v>
      </c>
      <c r="D948" s="69" t="s">
        <v>10126</v>
      </c>
      <c r="E948" s="104" t="s">
        <v>7528</v>
      </c>
      <c r="F948" s="376"/>
      <c r="G948" s="625" t="s">
        <v>10127</v>
      </c>
      <c r="H948" s="377" t="s">
        <v>8167</v>
      </c>
      <c r="I948" s="377" t="s">
        <v>8030</v>
      </c>
      <c r="J948" s="377">
        <v>2019</v>
      </c>
      <c r="K948" s="377">
        <v>2019</v>
      </c>
      <c r="L948" s="625" t="s">
        <v>10127</v>
      </c>
      <c r="M948" s="622" t="s">
        <v>5045</v>
      </c>
      <c r="N948" s="623"/>
      <c r="O948" s="623"/>
      <c r="P948" s="623"/>
      <c r="Q948" s="623"/>
      <c r="R948" s="623"/>
      <c r="S948" s="623"/>
      <c r="T948" s="623"/>
      <c r="U948" s="623"/>
      <c r="V948" s="623"/>
      <c r="W948" s="623"/>
      <c r="X948" s="623"/>
      <c r="Y948" s="623"/>
      <c r="Z948" s="623"/>
      <c r="AA948" s="623"/>
      <c r="AB948" s="624"/>
    </row>
    <row r="949" spans="1:28" ht="13.5" hidden="1" customHeight="1">
      <c r="A949" s="619" t="s">
        <v>3977</v>
      </c>
      <c r="B949" s="621"/>
      <c r="C949" s="377" t="s">
        <v>8035</v>
      </c>
      <c r="D949" s="69" t="s">
        <v>10128</v>
      </c>
      <c r="E949" s="104" t="s">
        <v>7528</v>
      </c>
      <c r="F949" s="376"/>
      <c r="G949" s="611" t="s">
        <v>10129</v>
      </c>
      <c r="H949" s="377" t="s">
        <v>10130</v>
      </c>
      <c r="I949" s="377" t="s">
        <v>8030</v>
      </c>
      <c r="J949" s="377">
        <v>2018</v>
      </c>
      <c r="K949" s="377">
        <v>2019</v>
      </c>
      <c r="L949" s="611" t="s">
        <v>10129</v>
      </c>
      <c r="M949" s="622" t="s">
        <v>5045</v>
      </c>
      <c r="N949" s="623"/>
      <c r="O949" s="623"/>
      <c r="P949" s="623"/>
      <c r="Q949" s="623"/>
      <c r="R949" s="623"/>
      <c r="S949" s="623"/>
      <c r="T949" s="623"/>
      <c r="U949" s="623"/>
      <c r="V949" s="623"/>
      <c r="W949" s="623"/>
      <c r="X949" s="623"/>
      <c r="Y949" s="623"/>
      <c r="Z949" s="623"/>
      <c r="AA949" s="623"/>
      <c r="AB949" s="624"/>
    </row>
    <row r="950" spans="1:28" ht="13.5" hidden="1" customHeight="1">
      <c r="A950" s="619" t="s">
        <v>3977</v>
      </c>
      <c r="B950" s="621"/>
      <c r="C950" s="377" t="s">
        <v>8035</v>
      </c>
      <c r="D950" s="69" t="s">
        <v>10131</v>
      </c>
      <c r="E950" s="104" t="s">
        <v>7528</v>
      </c>
      <c r="F950" s="376"/>
      <c r="G950" s="625" t="s">
        <v>10132</v>
      </c>
      <c r="H950" s="377" t="s">
        <v>10130</v>
      </c>
      <c r="I950" s="377" t="s">
        <v>8030</v>
      </c>
      <c r="J950" s="377">
        <v>2018</v>
      </c>
      <c r="K950" s="377">
        <v>2020</v>
      </c>
      <c r="L950" s="625" t="s">
        <v>10132</v>
      </c>
      <c r="M950" s="622" t="s">
        <v>5045</v>
      </c>
      <c r="N950" s="623"/>
      <c r="O950" s="623"/>
      <c r="P950" s="623"/>
      <c r="Q950" s="623"/>
      <c r="R950" s="623"/>
      <c r="S950" s="623"/>
      <c r="T950" s="623"/>
      <c r="U950" s="623"/>
      <c r="V950" s="623"/>
      <c r="W950" s="623"/>
      <c r="X950" s="623"/>
      <c r="Y950" s="623"/>
      <c r="Z950" s="623"/>
      <c r="AA950" s="623"/>
      <c r="AB950" s="624"/>
    </row>
    <row r="951" spans="1:28" ht="13.5" hidden="1" customHeight="1">
      <c r="A951" s="619" t="s">
        <v>3977</v>
      </c>
      <c r="B951" s="621"/>
      <c r="C951" s="377" t="s">
        <v>8035</v>
      </c>
      <c r="D951" s="69" t="s">
        <v>10133</v>
      </c>
      <c r="E951" s="104" t="s">
        <v>7528</v>
      </c>
      <c r="F951" s="376"/>
      <c r="G951" s="611" t="s">
        <v>10134</v>
      </c>
      <c r="H951" s="377" t="s">
        <v>8167</v>
      </c>
      <c r="I951" s="377" t="s">
        <v>8030</v>
      </c>
      <c r="J951" s="377">
        <v>2018</v>
      </c>
      <c r="K951" s="377">
        <v>2020</v>
      </c>
      <c r="L951" s="611" t="s">
        <v>10134</v>
      </c>
      <c r="M951" s="622" t="s">
        <v>5045</v>
      </c>
      <c r="N951" s="623"/>
      <c r="O951" s="623"/>
      <c r="P951" s="623"/>
      <c r="Q951" s="623"/>
      <c r="R951" s="623"/>
      <c r="S951" s="623"/>
      <c r="T951" s="623"/>
      <c r="U951" s="623"/>
      <c r="V951" s="623"/>
      <c r="W951" s="623"/>
      <c r="X951" s="623"/>
      <c r="Y951" s="623"/>
      <c r="Z951" s="623"/>
      <c r="AA951" s="623"/>
      <c r="AB951" s="624"/>
    </row>
    <row r="952" spans="1:28" ht="13.5" hidden="1" customHeight="1">
      <c r="A952" s="619" t="s">
        <v>3977</v>
      </c>
      <c r="B952" s="621"/>
      <c r="C952" s="377" t="s">
        <v>8035</v>
      </c>
      <c r="D952" s="69" t="s">
        <v>10135</v>
      </c>
      <c r="E952" s="104" t="s">
        <v>7528</v>
      </c>
      <c r="F952" s="376"/>
      <c r="G952" s="625" t="s">
        <v>10136</v>
      </c>
      <c r="H952" s="377" t="s">
        <v>8167</v>
      </c>
      <c r="I952" s="377" t="s">
        <v>8030</v>
      </c>
      <c r="J952" s="377">
        <v>2018</v>
      </c>
      <c r="K952" s="377">
        <v>2020</v>
      </c>
      <c r="L952" s="625" t="s">
        <v>10136</v>
      </c>
      <c r="M952" s="622" t="s">
        <v>5045</v>
      </c>
      <c r="N952" s="623"/>
      <c r="O952" s="623"/>
      <c r="P952" s="623"/>
      <c r="Q952" s="623"/>
      <c r="R952" s="623"/>
      <c r="S952" s="623"/>
      <c r="T952" s="623"/>
      <c r="U952" s="623"/>
      <c r="V952" s="623"/>
      <c r="W952" s="623"/>
      <c r="X952" s="623"/>
      <c r="Y952" s="623"/>
      <c r="Z952" s="623"/>
      <c r="AA952" s="623"/>
      <c r="AB952" s="624"/>
    </row>
    <row r="953" spans="1:28" ht="13.5" hidden="1" customHeight="1">
      <c r="A953" s="619" t="s">
        <v>3977</v>
      </c>
      <c r="B953" s="621"/>
      <c r="C953" s="377" t="s">
        <v>8035</v>
      </c>
      <c r="D953" s="69" t="s">
        <v>10137</v>
      </c>
      <c r="E953" s="104" t="s">
        <v>7528</v>
      </c>
      <c r="F953" s="376"/>
      <c r="G953" s="611" t="s">
        <v>10138</v>
      </c>
      <c r="H953" s="377" t="s">
        <v>8167</v>
      </c>
      <c r="I953" s="377" t="s">
        <v>8030</v>
      </c>
      <c r="J953" s="377">
        <v>2018</v>
      </c>
      <c r="K953" s="377">
        <v>2020</v>
      </c>
      <c r="L953" s="611" t="s">
        <v>10138</v>
      </c>
      <c r="M953" s="622" t="s">
        <v>5045</v>
      </c>
      <c r="N953" s="623"/>
      <c r="O953" s="623"/>
      <c r="P953" s="623"/>
      <c r="Q953" s="623"/>
      <c r="R953" s="623"/>
      <c r="S953" s="623"/>
      <c r="T953" s="623"/>
      <c r="U953" s="623"/>
      <c r="V953" s="623"/>
      <c r="W953" s="623"/>
      <c r="X953" s="623"/>
      <c r="Y953" s="623"/>
      <c r="Z953" s="623"/>
      <c r="AA953" s="623"/>
      <c r="AB953" s="624"/>
    </row>
    <row r="954" spans="1:28" ht="13.5" hidden="1" customHeight="1">
      <c r="A954" s="619" t="s">
        <v>3977</v>
      </c>
      <c r="B954" s="621"/>
      <c r="C954" s="377" t="s">
        <v>8014</v>
      </c>
      <c r="D954" s="69" t="s">
        <v>10139</v>
      </c>
      <c r="E954" s="104" t="s">
        <v>7528</v>
      </c>
      <c r="F954" s="376"/>
      <c r="G954" s="625" t="s">
        <v>4904</v>
      </c>
      <c r="H954" s="377" t="s">
        <v>8017</v>
      </c>
      <c r="I954" s="377" t="s">
        <v>8823</v>
      </c>
      <c r="J954" s="377">
        <v>2018</v>
      </c>
      <c r="K954" s="377"/>
      <c r="L954" s="625" t="s">
        <v>4904</v>
      </c>
      <c r="M954" s="622" t="s">
        <v>5045</v>
      </c>
      <c r="N954" s="623"/>
      <c r="O954" s="623"/>
      <c r="P954" s="623"/>
      <c r="Q954" s="623"/>
      <c r="R954" s="623"/>
      <c r="S954" s="623"/>
      <c r="T954" s="623"/>
      <c r="U954" s="623"/>
      <c r="V954" s="623"/>
      <c r="W954" s="623"/>
      <c r="X954" s="623"/>
      <c r="Y954" s="623"/>
      <c r="Z954" s="623"/>
      <c r="AA954" s="623"/>
      <c r="AB954" s="624"/>
    </row>
    <row r="955" spans="1:28" ht="13.5" hidden="1" customHeight="1">
      <c r="A955" s="619" t="s">
        <v>3977</v>
      </c>
      <c r="B955" s="621"/>
      <c r="C955" s="377" t="s">
        <v>8035</v>
      </c>
      <c r="D955" s="69" t="s">
        <v>10140</v>
      </c>
      <c r="E955" s="104" t="s">
        <v>7528</v>
      </c>
      <c r="F955" s="376"/>
      <c r="G955" s="611" t="s">
        <v>10141</v>
      </c>
      <c r="H955" s="377" t="s">
        <v>10130</v>
      </c>
      <c r="I955" s="377" t="s">
        <v>8030</v>
      </c>
      <c r="J955" s="377">
        <v>2018</v>
      </c>
      <c r="K955" s="377">
        <v>2018</v>
      </c>
      <c r="L955" s="611" t="s">
        <v>10141</v>
      </c>
      <c r="M955" s="622" t="s">
        <v>5045</v>
      </c>
      <c r="N955" s="623"/>
      <c r="O955" s="623"/>
      <c r="P955" s="623"/>
      <c r="Q955" s="623"/>
      <c r="R955" s="623"/>
      <c r="S955" s="623"/>
      <c r="T955" s="623"/>
      <c r="U955" s="623"/>
      <c r="V955" s="623"/>
      <c r="W955" s="623"/>
      <c r="X955" s="623"/>
      <c r="Y955" s="623"/>
      <c r="Z955" s="623"/>
      <c r="AA955" s="623"/>
      <c r="AB955" s="624"/>
    </row>
    <row r="956" spans="1:28" ht="13.5" customHeight="1">
      <c r="A956" s="619" t="s">
        <v>3977</v>
      </c>
      <c r="B956" s="621"/>
      <c r="C956" s="377" t="s">
        <v>8031</v>
      </c>
      <c r="D956" s="69" t="s">
        <v>10142</v>
      </c>
      <c r="E956" s="104" t="s">
        <v>7528</v>
      </c>
      <c r="F956" s="376"/>
      <c r="G956" s="611" t="s">
        <v>10143</v>
      </c>
      <c r="H956" s="377" t="s">
        <v>9612</v>
      </c>
      <c r="I956" s="377" t="s">
        <v>8030</v>
      </c>
      <c r="J956" s="377">
        <v>2017</v>
      </c>
      <c r="K956" s="377">
        <v>2018</v>
      </c>
      <c r="L956" s="611" t="s">
        <v>10143</v>
      </c>
      <c r="M956" s="622" t="s">
        <v>5045</v>
      </c>
      <c r="N956" s="623"/>
      <c r="O956" s="623"/>
      <c r="P956" s="623"/>
      <c r="Q956" s="623"/>
      <c r="R956" s="623"/>
      <c r="S956" s="623"/>
      <c r="T956" s="623"/>
      <c r="U956" s="623"/>
      <c r="V956" s="623"/>
      <c r="W956" s="623"/>
      <c r="X956" s="623"/>
      <c r="Y956" s="623"/>
      <c r="Z956" s="623"/>
      <c r="AA956" s="623"/>
      <c r="AB956" s="624"/>
    </row>
    <row r="957" spans="1:28" ht="13.5" hidden="1" customHeight="1">
      <c r="A957" s="619" t="s">
        <v>3977</v>
      </c>
      <c r="B957" s="621"/>
      <c r="C957" s="377" t="s">
        <v>8035</v>
      </c>
      <c r="D957" s="69" t="s">
        <v>10144</v>
      </c>
      <c r="E957" s="104" t="s">
        <v>7528</v>
      </c>
      <c r="F957" s="376"/>
      <c r="G957" s="625" t="s">
        <v>10145</v>
      </c>
      <c r="H957" s="377" t="s">
        <v>8167</v>
      </c>
      <c r="I957" s="377" t="s">
        <v>8030</v>
      </c>
      <c r="J957" s="377">
        <v>2017</v>
      </c>
      <c r="K957" s="377">
        <v>2018</v>
      </c>
      <c r="L957" s="625" t="s">
        <v>10145</v>
      </c>
      <c r="M957" s="622" t="s">
        <v>10146</v>
      </c>
      <c r="N957" s="623"/>
      <c r="O957" s="623"/>
      <c r="P957" s="623"/>
      <c r="Q957" s="623"/>
      <c r="R957" s="623"/>
      <c r="S957" s="623"/>
      <c r="T957" s="623"/>
      <c r="U957" s="623"/>
      <c r="V957" s="623"/>
      <c r="W957" s="623"/>
      <c r="X957" s="623"/>
      <c r="Y957" s="623"/>
      <c r="Z957" s="623"/>
      <c r="AA957" s="623"/>
      <c r="AB957" s="624"/>
    </row>
    <row r="958" spans="1:28" ht="13.5" hidden="1" customHeight="1">
      <c r="A958" s="619" t="s">
        <v>3977</v>
      </c>
      <c r="B958" s="621"/>
      <c r="C958" s="377" t="s">
        <v>8035</v>
      </c>
      <c r="D958" s="69" t="s">
        <v>9768</v>
      </c>
      <c r="E958" s="104" t="s">
        <v>7528</v>
      </c>
      <c r="F958" s="376"/>
      <c r="G958" s="611" t="s">
        <v>10147</v>
      </c>
      <c r="H958" s="376"/>
      <c r="I958" s="377" t="s">
        <v>8030</v>
      </c>
      <c r="J958" s="377">
        <v>2017</v>
      </c>
      <c r="K958" s="377">
        <v>2018</v>
      </c>
      <c r="L958" s="611" t="s">
        <v>10147</v>
      </c>
      <c r="M958" s="622" t="s">
        <v>9753</v>
      </c>
      <c r="N958" s="623"/>
      <c r="O958" s="623"/>
      <c r="P958" s="623"/>
      <c r="Q958" s="623"/>
      <c r="R958" s="623"/>
      <c r="S958" s="623"/>
      <c r="T958" s="623"/>
      <c r="U958" s="623"/>
      <c r="V958" s="623"/>
      <c r="W958" s="623"/>
      <c r="X958" s="623"/>
      <c r="Y958" s="623"/>
      <c r="Z958" s="623"/>
      <c r="AA958" s="623"/>
      <c r="AB958" s="624"/>
    </row>
    <row r="959" spans="1:28" ht="13.5" hidden="1" customHeight="1">
      <c r="A959" s="619" t="s">
        <v>3977</v>
      </c>
      <c r="B959" s="621"/>
      <c r="C959" s="377" t="s">
        <v>8035</v>
      </c>
      <c r="D959" s="69" t="s">
        <v>10148</v>
      </c>
      <c r="E959" s="104" t="s">
        <v>7528</v>
      </c>
      <c r="F959" s="376"/>
      <c r="G959" s="625" t="s">
        <v>10149</v>
      </c>
      <c r="H959" s="377" t="s">
        <v>10130</v>
      </c>
      <c r="I959" s="377" t="s">
        <v>8030</v>
      </c>
      <c r="J959" s="377">
        <v>2017</v>
      </c>
      <c r="K959" s="377">
        <v>2018</v>
      </c>
      <c r="L959" s="625" t="s">
        <v>10149</v>
      </c>
      <c r="M959" s="622" t="s">
        <v>10150</v>
      </c>
      <c r="N959" s="623"/>
      <c r="O959" s="623"/>
      <c r="P959" s="623"/>
      <c r="Q959" s="623"/>
      <c r="R959" s="623"/>
      <c r="S959" s="623"/>
      <c r="T959" s="623"/>
      <c r="U959" s="623"/>
      <c r="V959" s="623"/>
      <c r="W959" s="623"/>
      <c r="X959" s="623"/>
      <c r="Y959" s="623"/>
      <c r="Z959" s="623"/>
      <c r="AA959" s="623"/>
      <c r="AB959" s="624"/>
    </row>
    <row r="960" spans="1:28" ht="13.5" hidden="1" customHeight="1">
      <c r="A960" s="619" t="s">
        <v>3977</v>
      </c>
      <c r="B960" s="621"/>
      <c r="C960" s="377" t="s">
        <v>8035</v>
      </c>
      <c r="D960" s="69" t="s">
        <v>9757</v>
      </c>
      <c r="E960" s="104" t="s">
        <v>7528</v>
      </c>
      <c r="F960" s="376"/>
      <c r="G960" s="611" t="s">
        <v>10151</v>
      </c>
      <c r="H960" s="377" t="s">
        <v>8167</v>
      </c>
      <c r="I960" s="377" t="s">
        <v>8030</v>
      </c>
      <c r="J960" s="377">
        <v>2017</v>
      </c>
      <c r="K960" s="377">
        <v>2019</v>
      </c>
      <c r="L960" s="611" t="s">
        <v>10151</v>
      </c>
      <c r="M960" s="622" t="s">
        <v>9753</v>
      </c>
      <c r="N960" s="623"/>
      <c r="O960" s="623"/>
      <c r="P960" s="623"/>
      <c r="Q960" s="623"/>
      <c r="R960" s="623"/>
      <c r="S960" s="623"/>
      <c r="T960" s="623"/>
      <c r="U960" s="623"/>
      <c r="V960" s="623"/>
      <c r="W960" s="623"/>
      <c r="X960" s="623"/>
      <c r="Y960" s="623"/>
      <c r="Z960" s="623"/>
      <c r="AA960" s="623"/>
      <c r="AB960" s="624"/>
    </row>
    <row r="961" spans="1:28" ht="13.5" hidden="1" customHeight="1">
      <c r="A961" s="619" t="s">
        <v>3977</v>
      </c>
      <c r="B961" s="621"/>
      <c r="C961" s="377" t="s">
        <v>8035</v>
      </c>
      <c r="D961" s="69" t="s">
        <v>10152</v>
      </c>
      <c r="E961" s="104" t="s">
        <v>7528</v>
      </c>
      <c r="F961" s="376"/>
      <c r="G961" s="625" t="s">
        <v>10153</v>
      </c>
      <c r="H961" s="376"/>
      <c r="I961" s="377" t="s">
        <v>8030</v>
      </c>
      <c r="J961" s="377">
        <v>2017</v>
      </c>
      <c r="K961" s="377">
        <v>2018</v>
      </c>
      <c r="L961" s="625" t="s">
        <v>10153</v>
      </c>
      <c r="M961" s="622" t="s">
        <v>10146</v>
      </c>
      <c r="N961" s="623"/>
      <c r="O961" s="623"/>
      <c r="P961" s="623"/>
      <c r="Q961" s="623"/>
      <c r="R961" s="623"/>
      <c r="S961" s="623"/>
      <c r="T961" s="623"/>
      <c r="U961" s="623"/>
      <c r="V961" s="623"/>
      <c r="W961" s="623"/>
      <c r="X961" s="623"/>
      <c r="Y961" s="623"/>
      <c r="Z961" s="623"/>
      <c r="AA961" s="623"/>
      <c r="AB961" s="624"/>
    </row>
    <row r="962" spans="1:28" ht="13.5" customHeight="1">
      <c r="A962" s="619" t="s">
        <v>3977</v>
      </c>
      <c r="B962" s="621"/>
      <c r="C962" s="377" t="s">
        <v>8031</v>
      </c>
      <c r="D962" s="69" t="s">
        <v>10154</v>
      </c>
      <c r="E962" s="104" t="s">
        <v>7528</v>
      </c>
      <c r="F962" s="376"/>
      <c r="G962" s="611" t="s">
        <v>10155</v>
      </c>
      <c r="H962" s="376"/>
      <c r="I962" s="377" t="s">
        <v>8030</v>
      </c>
      <c r="J962" s="377">
        <v>2017</v>
      </c>
      <c r="K962" s="377">
        <v>2018</v>
      </c>
      <c r="L962" s="611" t="s">
        <v>10155</v>
      </c>
      <c r="M962" s="622" t="s">
        <v>10146</v>
      </c>
      <c r="N962" s="623"/>
      <c r="O962" s="623"/>
      <c r="P962" s="623"/>
      <c r="Q962" s="623"/>
      <c r="R962" s="623"/>
      <c r="S962" s="623"/>
      <c r="T962" s="623"/>
      <c r="U962" s="623"/>
      <c r="V962" s="623"/>
      <c r="W962" s="623"/>
      <c r="X962" s="623"/>
      <c r="Y962" s="623"/>
      <c r="Z962" s="623"/>
      <c r="AA962" s="623"/>
      <c r="AB962" s="624"/>
    </row>
    <row r="963" spans="1:28" ht="13.5" hidden="1" customHeight="1">
      <c r="A963" s="619" t="s">
        <v>3977</v>
      </c>
      <c r="B963" s="621"/>
      <c r="C963" s="377" t="s">
        <v>8035</v>
      </c>
      <c r="D963" s="69" t="s">
        <v>10156</v>
      </c>
      <c r="E963" s="104" t="s">
        <v>7528</v>
      </c>
      <c r="F963" s="376"/>
      <c r="G963" s="625" t="s">
        <v>10157</v>
      </c>
      <c r="H963" s="377" t="s">
        <v>8167</v>
      </c>
      <c r="I963" s="377" t="s">
        <v>8030</v>
      </c>
      <c r="J963" s="377">
        <v>2017</v>
      </c>
      <c r="K963" s="377">
        <v>2018</v>
      </c>
      <c r="L963" s="625" t="s">
        <v>10157</v>
      </c>
      <c r="M963" s="622" t="s">
        <v>5045</v>
      </c>
      <c r="N963" s="623"/>
      <c r="O963" s="623"/>
      <c r="P963" s="623"/>
      <c r="Q963" s="623"/>
      <c r="R963" s="623"/>
      <c r="S963" s="623"/>
      <c r="T963" s="623"/>
      <c r="U963" s="623"/>
      <c r="V963" s="623"/>
      <c r="W963" s="623"/>
      <c r="X963" s="623"/>
      <c r="Y963" s="623"/>
      <c r="Z963" s="623"/>
      <c r="AA963" s="623"/>
      <c r="AB963" s="624"/>
    </row>
    <row r="964" spans="1:28" ht="13.5" customHeight="1">
      <c r="A964" s="619" t="s">
        <v>3977</v>
      </c>
      <c r="B964" s="621"/>
      <c r="C964" s="377" t="s">
        <v>8031</v>
      </c>
      <c r="D964" s="69" t="s">
        <v>10158</v>
      </c>
      <c r="E964" s="104" t="s">
        <v>7528</v>
      </c>
      <c r="F964" s="376"/>
      <c r="G964" s="611" t="s">
        <v>10159</v>
      </c>
      <c r="H964" s="376"/>
      <c r="I964" s="377" t="s">
        <v>8823</v>
      </c>
      <c r="J964" s="377">
        <v>2016</v>
      </c>
      <c r="K964" s="377"/>
      <c r="L964" s="611" t="s">
        <v>10159</v>
      </c>
      <c r="M964" s="622" t="s">
        <v>5045</v>
      </c>
      <c r="N964" s="623"/>
      <c r="O964" s="623"/>
      <c r="P964" s="623"/>
      <c r="Q964" s="623"/>
      <c r="R964" s="623"/>
      <c r="S964" s="623"/>
      <c r="T964" s="623"/>
      <c r="U964" s="623"/>
      <c r="V964" s="623"/>
      <c r="W964" s="623"/>
      <c r="X964" s="623"/>
      <c r="Y964" s="623"/>
      <c r="Z964" s="623"/>
      <c r="AA964" s="623"/>
      <c r="AB964" s="624"/>
    </row>
    <row r="965" spans="1:28" ht="13.5" hidden="1" customHeight="1">
      <c r="A965" s="619" t="s">
        <v>3977</v>
      </c>
      <c r="B965" s="621"/>
      <c r="C965" s="377" t="s">
        <v>8035</v>
      </c>
      <c r="D965" s="69" t="s">
        <v>10160</v>
      </c>
      <c r="E965" s="104" t="s">
        <v>7528</v>
      </c>
      <c r="F965" s="376"/>
      <c r="G965" s="625" t="s">
        <v>10161</v>
      </c>
      <c r="H965" s="377" t="s">
        <v>8159</v>
      </c>
      <c r="I965" s="377" t="s">
        <v>8030</v>
      </c>
      <c r="J965" s="377">
        <v>2016</v>
      </c>
      <c r="K965" s="377">
        <v>2017</v>
      </c>
      <c r="L965" s="625" t="s">
        <v>10161</v>
      </c>
      <c r="M965" s="622" t="s">
        <v>5045</v>
      </c>
      <c r="N965" s="623"/>
      <c r="O965" s="623"/>
      <c r="P965" s="623"/>
      <c r="Q965" s="623"/>
      <c r="R965" s="623"/>
      <c r="S965" s="623"/>
      <c r="T965" s="623"/>
      <c r="U965" s="623"/>
      <c r="V965" s="623"/>
      <c r="W965" s="623"/>
      <c r="X965" s="623"/>
      <c r="Y965" s="623"/>
      <c r="Z965" s="623"/>
      <c r="AA965" s="623"/>
      <c r="AB965" s="624"/>
    </row>
    <row r="966" spans="1:28" ht="13.5" customHeight="1">
      <c r="A966" s="619" t="s">
        <v>3977</v>
      </c>
      <c r="B966" s="621"/>
      <c r="C966" s="377" t="s">
        <v>8031</v>
      </c>
      <c r="D966" s="69" t="s">
        <v>10162</v>
      </c>
      <c r="E966" s="104" t="s">
        <v>7528</v>
      </c>
      <c r="F966" s="376"/>
      <c r="G966" s="611" t="s">
        <v>10163</v>
      </c>
      <c r="H966" s="377" t="s">
        <v>8159</v>
      </c>
      <c r="I966" s="377" t="s">
        <v>8030</v>
      </c>
      <c r="J966" s="377">
        <v>2016</v>
      </c>
      <c r="K966" s="377">
        <v>2017</v>
      </c>
      <c r="L966" s="611" t="s">
        <v>10163</v>
      </c>
      <c r="M966" s="622" t="s">
        <v>5045</v>
      </c>
      <c r="N966" s="623"/>
      <c r="O966" s="623"/>
      <c r="P966" s="623"/>
      <c r="Q966" s="623"/>
      <c r="R966" s="623"/>
      <c r="S966" s="623"/>
      <c r="T966" s="623"/>
      <c r="U966" s="623"/>
      <c r="V966" s="623"/>
      <c r="W966" s="623"/>
      <c r="X966" s="623"/>
      <c r="Y966" s="623"/>
      <c r="Z966" s="623"/>
      <c r="AA966" s="623"/>
      <c r="AB966" s="624"/>
    </row>
    <row r="967" spans="1:28" ht="13.5" hidden="1" customHeight="1">
      <c r="A967" s="619" t="s">
        <v>3977</v>
      </c>
      <c r="B967" s="621"/>
      <c r="C967" s="377" t="s">
        <v>8035</v>
      </c>
      <c r="D967" s="69" t="s">
        <v>10164</v>
      </c>
      <c r="E967" s="104" t="s">
        <v>7528</v>
      </c>
      <c r="F967" s="376"/>
      <c r="G967" s="625" t="s">
        <v>10165</v>
      </c>
      <c r="H967" s="377" t="s">
        <v>8167</v>
      </c>
      <c r="I967" s="377" t="s">
        <v>8030</v>
      </c>
      <c r="J967" s="377">
        <v>2016</v>
      </c>
      <c r="K967" s="377">
        <v>2017</v>
      </c>
      <c r="L967" s="625" t="s">
        <v>10165</v>
      </c>
      <c r="M967" s="622" t="s">
        <v>5045</v>
      </c>
      <c r="N967" s="623"/>
      <c r="O967" s="623"/>
      <c r="P967" s="623"/>
      <c r="Q967" s="623"/>
      <c r="R967" s="623"/>
      <c r="S967" s="623"/>
      <c r="T967" s="623"/>
      <c r="U967" s="623"/>
      <c r="V967" s="623"/>
      <c r="W967" s="623"/>
      <c r="X967" s="623"/>
      <c r="Y967" s="623"/>
      <c r="Z967" s="623"/>
      <c r="AA967" s="623"/>
      <c r="AB967" s="624"/>
    </row>
    <row r="968" spans="1:28" ht="13.5" hidden="1" customHeight="1">
      <c r="A968" s="619" t="s">
        <v>3977</v>
      </c>
      <c r="B968" s="621"/>
      <c r="C968" s="377" t="s">
        <v>8035</v>
      </c>
      <c r="D968" s="69" t="s">
        <v>9747</v>
      </c>
      <c r="E968" s="104" t="s">
        <v>7528</v>
      </c>
      <c r="F968" s="376"/>
      <c r="G968" s="611" t="s">
        <v>10166</v>
      </c>
      <c r="H968" s="376"/>
      <c r="I968" s="376"/>
      <c r="J968" s="377">
        <v>2016</v>
      </c>
      <c r="K968" s="377">
        <v>2016</v>
      </c>
      <c r="L968" s="611" t="s">
        <v>10166</v>
      </c>
      <c r="M968" s="622" t="s">
        <v>9753</v>
      </c>
      <c r="N968" s="623"/>
      <c r="O968" s="623"/>
      <c r="P968" s="623"/>
      <c r="Q968" s="623"/>
      <c r="R968" s="623"/>
      <c r="S968" s="623"/>
      <c r="T968" s="623"/>
      <c r="U968" s="623"/>
      <c r="V968" s="623"/>
      <c r="W968" s="623"/>
      <c r="X968" s="623"/>
      <c r="Y968" s="623"/>
      <c r="Z968" s="623"/>
      <c r="AA968" s="623"/>
      <c r="AB968" s="624"/>
    </row>
    <row r="969" spans="1:28" ht="13.5" customHeight="1">
      <c r="A969" s="619" t="s">
        <v>3977</v>
      </c>
      <c r="B969" s="621"/>
      <c r="C969" s="377" t="s">
        <v>8031</v>
      </c>
      <c r="D969" s="69" t="s">
        <v>10167</v>
      </c>
      <c r="E969" s="104" t="s">
        <v>7528</v>
      </c>
      <c r="F969" s="376"/>
      <c r="G969" s="377" t="s">
        <v>10168</v>
      </c>
      <c r="H969" s="377" t="s">
        <v>8167</v>
      </c>
      <c r="I969" s="377" t="s">
        <v>8030</v>
      </c>
      <c r="J969" s="377">
        <v>2015</v>
      </c>
      <c r="K969" s="377">
        <v>2017</v>
      </c>
      <c r="L969" s="377" t="s">
        <v>10168</v>
      </c>
      <c r="M969" s="622" t="s">
        <v>5045</v>
      </c>
      <c r="N969" s="623"/>
      <c r="O969" s="623"/>
      <c r="P969" s="623"/>
      <c r="Q969" s="623"/>
      <c r="R969" s="623"/>
      <c r="S969" s="623"/>
      <c r="T969" s="623"/>
      <c r="U969" s="623"/>
      <c r="V969" s="623"/>
      <c r="W969" s="623"/>
      <c r="X969" s="623"/>
      <c r="Y969" s="623"/>
      <c r="Z969" s="623"/>
      <c r="AA969" s="623"/>
      <c r="AB969" s="624"/>
    </row>
    <row r="970" spans="1:28" ht="13.5" hidden="1" customHeight="1">
      <c r="A970" s="619" t="s">
        <v>3977</v>
      </c>
      <c r="B970" s="621"/>
      <c r="C970" s="377" t="s">
        <v>8035</v>
      </c>
      <c r="D970" s="69" t="s">
        <v>10169</v>
      </c>
      <c r="E970" s="104" t="s">
        <v>7528</v>
      </c>
      <c r="F970" s="376"/>
      <c r="G970" s="377" t="s">
        <v>10170</v>
      </c>
      <c r="H970" s="377" t="s">
        <v>8167</v>
      </c>
      <c r="I970" s="377" t="s">
        <v>8030</v>
      </c>
      <c r="J970" s="377">
        <v>2015</v>
      </c>
      <c r="K970" s="377">
        <v>2016</v>
      </c>
      <c r="L970" s="611" t="s">
        <v>10170</v>
      </c>
      <c r="M970" s="622" t="s">
        <v>10146</v>
      </c>
      <c r="N970" s="623"/>
      <c r="O970" s="623"/>
      <c r="P970" s="623"/>
      <c r="Q970" s="623"/>
      <c r="R970" s="623"/>
      <c r="S970" s="623"/>
      <c r="T970" s="623"/>
      <c r="U970" s="623"/>
      <c r="V970" s="623"/>
      <c r="W970" s="623"/>
      <c r="X970" s="623"/>
      <c r="Y970" s="623"/>
      <c r="Z970" s="623"/>
      <c r="AA970" s="623"/>
      <c r="AB970" s="624"/>
    </row>
    <row r="971" spans="1:28" ht="13.5" hidden="1" customHeight="1">
      <c r="A971" s="619" t="s">
        <v>3977</v>
      </c>
      <c r="B971" s="621"/>
      <c r="C971" s="377" t="s">
        <v>8035</v>
      </c>
      <c r="D971" s="69" t="s">
        <v>10171</v>
      </c>
      <c r="E971" s="104" t="s">
        <v>7528</v>
      </c>
      <c r="F971" s="376"/>
      <c r="G971" s="377" t="s">
        <v>10172</v>
      </c>
      <c r="H971" s="377" t="s">
        <v>8167</v>
      </c>
      <c r="I971" s="377" t="s">
        <v>8030</v>
      </c>
      <c r="J971" s="377">
        <v>2015</v>
      </c>
      <c r="K971" s="377">
        <v>2016</v>
      </c>
      <c r="L971" s="377" t="s">
        <v>10172</v>
      </c>
      <c r="M971" s="622" t="s">
        <v>10146</v>
      </c>
      <c r="N971" s="623"/>
      <c r="O971" s="623"/>
      <c r="P971" s="623"/>
      <c r="Q971" s="623"/>
      <c r="R971" s="623"/>
      <c r="S971" s="623"/>
      <c r="T971" s="623"/>
      <c r="U971" s="623"/>
      <c r="V971" s="623"/>
      <c r="W971" s="623"/>
      <c r="X971" s="623"/>
      <c r="Y971" s="623"/>
      <c r="Z971" s="623"/>
      <c r="AA971" s="623"/>
      <c r="AB971" s="624"/>
    </row>
    <row r="972" spans="1:28" ht="13.5" customHeight="1">
      <c r="A972" s="619" t="s">
        <v>10173</v>
      </c>
      <c r="B972" s="14"/>
      <c r="C972" s="200" t="s">
        <v>8031</v>
      </c>
      <c r="D972" s="77" t="s">
        <v>10174</v>
      </c>
      <c r="E972" s="200" t="s">
        <v>35</v>
      </c>
      <c r="F972" s="200"/>
      <c r="G972" s="200" t="s">
        <v>10175</v>
      </c>
      <c r="H972" s="200" t="s">
        <v>8159</v>
      </c>
      <c r="I972" s="377" t="s">
        <v>8030</v>
      </c>
      <c r="J972" s="298"/>
      <c r="K972" s="200">
        <v>2021</v>
      </c>
      <c r="L972" s="200" t="s">
        <v>10176</v>
      </c>
      <c r="M972" s="199"/>
      <c r="N972" s="231"/>
      <c r="O972" s="258"/>
      <c r="P972" s="258"/>
      <c r="Q972" s="258"/>
      <c r="R972" s="258"/>
      <c r="S972" s="258"/>
      <c r="T972" s="258"/>
      <c r="U972" s="258"/>
      <c r="V972" s="258"/>
      <c r="W972" s="258"/>
      <c r="X972" s="258"/>
      <c r="Y972" s="258"/>
      <c r="Z972" s="258"/>
      <c r="AA972" s="258"/>
      <c r="AB972" s="259"/>
    </row>
    <row r="973" spans="1:28" ht="13.5" customHeight="1">
      <c r="A973" s="619" t="s">
        <v>10173</v>
      </c>
      <c r="B973" s="579"/>
      <c r="C973" s="581" t="s">
        <v>8031</v>
      </c>
      <c r="D973" s="69" t="s">
        <v>10177</v>
      </c>
      <c r="E973" s="581" t="s">
        <v>51</v>
      </c>
      <c r="F973" s="581"/>
      <c r="G973" s="581" t="s">
        <v>10178</v>
      </c>
      <c r="H973" s="581" t="s">
        <v>8159</v>
      </c>
      <c r="I973" s="377" t="s">
        <v>8030</v>
      </c>
      <c r="J973" s="626"/>
      <c r="K973" s="581">
        <v>2021</v>
      </c>
      <c r="L973" s="581" t="s">
        <v>10179</v>
      </c>
      <c r="M973" s="627"/>
      <c r="N973" s="628"/>
      <c r="O973" s="629"/>
      <c r="P973" s="629"/>
      <c r="Q973" s="629"/>
      <c r="R973" s="629"/>
      <c r="S973" s="629"/>
      <c r="T973" s="629"/>
      <c r="U973" s="629"/>
      <c r="V973" s="629"/>
      <c r="W973" s="629"/>
      <c r="X973" s="629"/>
      <c r="Y973" s="629"/>
      <c r="Z973" s="629"/>
      <c r="AA973" s="629"/>
      <c r="AB973" s="630"/>
    </row>
    <row r="974" spans="1:28" ht="13.5" customHeight="1">
      <c r="A974" s="619" t="s">
        <v>10173</v>
      </c>
      <c r="B974" s="579"/>
      <c r="C974" s="581" t="s">
        <v>8031</v>
      </c>
      <c r="D974" s="69" t="s">
        <v>10180</v>
      </c>
      <c r="E974" s="581" t="s">
        <v>7528</v>
      </c>
      <c r="F974" s="581"/>
      <c r="G974" s="581" t="s">
        <v>10181</v>
      </c>
      <c r="H974" s="581" t="s">
        <v>8159</v>
      </c>
      <c r="I974" s="377" t="s">
        <v>8030</v>
      </c>
      <c r="J974" s="626"/>
      <c r="K974" s="581">
        <v>2020</v>
      </c>
      <c r="L974" s="581" t="s">
        <v>10176</v>
      </c>
      <c r="M974" s="627"/>
      <c r="N974" s="628"/>
      <c r="O974" s="629"/>
      <c r="P974" s="629"/>
      <c r="Q974" s="629"/>
      <c r="R974" s="629"/>
      <c r="S974" s="629"/>
      <c r="T974" s="629"/>
      <c r="U974" s="629"/>
      <c r="V974" s="629"/>
      <c r="W974" s="629"/>
      <c r="X974" s="629"/>
      <c r="Y974" s="629"/>
      <c r="Z974" s="629"/>
      <c r="AA974" s="629"/>
      <c r="AB974" s="630"/>
    </row>
    <row r="975" spans="1:28" ht="13.5" hidden="1" customHeight="1">
      <c r="A975" s="619" t="s">
        <v>10173</v>
      </c>
      <c r="B975" s="579"/>
      <c r="C975" s="581" t="s">
        <v>8035</v>
      </c>
      <c r="D975" s="69" t="s">
        <v>10182</v>
      </c>
      <c r="E975" s="581" t="s">
        <v>7528</v>
      </c>
      <c r="F975" s="581"/>
      <c r="G975" s="581" t="s">
        <v>10183</v>
      </c>
      <c r="H975" s="581" t="s">
        <v>8035</v>
      </c>
      <c r="I975" s="377" t="s">
        <v>8030</v>
      </c>
      <c r="J975" s="626"/>
      <c r="K975" s="581">
        <v>2020</v>
      </c>
      <c r="L975" s="581" t="s">
        <v>10176</v>
      </c>
      <c r="M975" s="627"/>
      <c r="N975" s="628"/>
      <c r="O975" s="629"/>
      <c r="P975" s="629"/>
      <c r="Q975" s="629"/>
      <c r="R975" s="629"/>
      <c r="S975" s="629"/>
      <c r="T975" s="629"/>
      <c r="U975" s="629"/>
      <c r="V975" s="629"/>
      <c r="W975" s="629"/>
      <c r="X975" s="629"/>
      <c r="Y975" s="629"/>
      <c r="Z975" s="629"/>
      <c r="AA975" s="629"/>
      <c r="AB975" s="630"/>
    </row>
    <row r="976" spans="1:28" ht="13.5" customHeight="1">
      <c r="A976" s="619" t="s">
        <v>10173</v>
      </c>
      <c r="B976" s="621"/>
      <c r="C976" s="377" t="s">
        <v>8031</v>
      </c>
      <c r="D976" s="69" t="s">
        <v>10184</v>
      </c>
      <c r="E976" s="377" t="s">
        <v>7528</v>
      </c>
      <c r="F976" s="377"/>
      <c r="G976" s="377"/>
      <c r="H976" s="377" t="s">
        <v>10185</v>
      </c>
      <c r="I976" s="377" t="s">
        <v>8030</v>
      </c>
      <c r="J976" s="377">
        <v>2018</v>
      </c>
      <c r="K976" s="377">
        <v>2018</v>
      </c>
      <c r="L976" s="377"/>
      <c r="M976" s="631"/>
      <c r="N976" s="632"/>
      <c r="O976" s="623"/>
      <c r="P976" s="623"/>
      <c r="Q976" s="623"/>
      <c r="R976" s="623"/>
      <c r="S976" s="623"/>
      <c r="T976" s="623"/>
      <c r="U976" s="623"/>
      <c r="V976" s="623"/>
      <c r="W976" s="623"/>
      <c r="X976" s="623"/>
      <c r="Y976" s="623"/>
      <c r="Z976" s="623"/>
      <c r="AA976" s="623"/>
      <c r="AB976" s="624"/>
    </row>
    <row r="977" spans="1:28" ht="13.5" customHeight="1">
      <c r="A977" s="619" t="s">
        <v>10173</v>
      </c>
      <c r="B977" s="621"/>
      <c r="C977" s="377" t="s">
        <v>8031</v>
      </c>
      <c r="D977" s="69" t="s">
        <v>10186</v>
      </c>
      <c r="E977" s="377" t="s">
        <v>7528</v>
      </c>
      <c r="F977" s="377"/>
      <c r="G977" s="377"/>
      <c r="H977" s="377"/>
      <c r="I977" s="377" t="s">
        <v>8030</v>
      </c>
      <c r="J977" s="377">
        <v>2018</v>
      </c>
      <c r="K977" s="377">
        <v>2020</v>
      </c>
      <c r="L977" s="377"/>
      <c r="M977" s="631"/>
      <c r="N977" s="632"/>
      <c r="O977" s="623"/>
      <c r="P977" s="623"/>
      <c r="Q977" s="623"/>
      <c r="R977" s="623"/>
      <c r="S977" s="623"/>
      <c r="T977" s="623"/>
      <c r="U977" s="623"/>
      <c r="V977" s="623"/>
      <c r="W977" s="623"/>
      <c r="X977" s="623"/>
      <c r="Y977" s="623"/>
      <c r="Z977" s="623"/>
      <c r="AA977" s="623"/>
      <c r="AB977" s="624"/>
    </row>
    <row r="978" spans="1:28" ht="13.5" customHeight="1">
      <c r="A978" s="619" t="s">
        <v>10173</v>
      </c>
      <c r="B978" s="621"/>
      <c r="C978" s="377" t="s">
        <v>8031</v>
      </c>
      <c r="D978" s="69" t="s">
        <v>10187</v>
      </c>
      <c r="E978" s="377" t="s">
        <v>7528</v>
      </c>
      <c r="F978" s="377"/>
      <c r="G978" s="377"/>
      <c r="H978" s="377"/>
      <c r="I978" s="377" t="s">
        <v>8030</v>
      </c>
      <c r="J978" s="377">
        <v>2018</v>
      </c>
      <c r="K978" s="377">
        <v>2018</v>
      </c>
      <c r="L978" s="377"/>
      <c r="M978" s="631"/>
      <c r="N978" s="632"/>
      <c r="O978" s="623"/>
      <c r="P978" s="623"/>
      <c r="Q978" s="623"/>
      <c r="R978" s="623"/>
      <c r="S978" s="623"/>
      <c r="T978" s="623"/>
      <c r="U978" s="623"/>
      <c r="V978" s="623"/>
      <c r="W978" s="623"/>
      <c r="X978" s="623"/>
      <c r="Y978" s="623"/>
      <c r="Z978" s="623"/>
      <c r="AA978" s="623"/>
      <c r="AB978" s="624"/>
    </row>
    <row r="979" spans="1:28" ht="13.5" customHeight="1">
      <c r="A979" s="619" t="s">
        <v>10173</v>
      </c>
      <c r="B979" s="621"/>
      <c r="C979" s="377" t="s">
        <v>8031</v>
      </c>
      <c r="D979" s="69" t="s">
        <v>10188</v>
      </c>
      <c r="E979" s="377" t="s">
        <v>7528</v>
      </c>
      <c r="F979" s="377"/>
      <c r="G979" s="377"/>
      <c r="H979" s="377" t="s">
        <v>10185</v>
      </c>
      <c r="I979" s="377" t="s">
        <v>8018</v>
      </c>
      <c r="J979" s="377">
        <v>2017</v>
      </c>
      <c r="K979" s="377"/>
      <c r="L979" s="377"/>
      <c r="M979" s="631"/>
      <c r="N979" s="632"/>
      <c r="O979" s="623"/>
      <c r="P979" s="623"/>
      <c r="Q979" s="623"/>
      <c r="R979" s="623"/>
      <c r="S979" s="623"/>
      <c r="T979" s="623"/>
      <c r="U979" s="623"/>
      <c r="V979" s="623"/>
      <c r="W979" s="623"/>
      <c r="X979" s="623"/>
      <c r="Y979" s="623"/>
      <c r="Z979" s="623"/>
      <c r="AA979" s="623"/>
      <c r="AB979" s="624"/>
    </row>
    <row r="980" spans="1:28" ht="13.5" customHeight="1">
      <c r="A980" s="619" t="s">
        <v>10173</v>
      </c>
      <c r="B980" s="621"/>
      <c r="C980" s="377" t="s">
        <v>8031</v>
      </c>
      <c r="D980" s="69" t="s">
        <v>10189</v>
      </c>
      <c r="E980" s="377" t="s">
        <v>7528</v>
      </c>
      <c r="F980" s="377"/>
      <c r="G980" s="377"/>
      <c r="H980" s="377"/>
      <c r="I980" s="377" t="s">
        <v>8018</v>
      </c>
      <c r="J980" s="377">
        <v>2017</v>
      </c>
      <c r="K980" s="377"/>
      <c r="L980" s="377"/>
      <c r="M980" s="631"/>
      <c r="N980" s="632"/>
      <c r="O980" s="623"/>
      <c r="P980" s="623"/>
      <c r="Q980" s="623"/>
      <c r="R980" s="623"/>
      <c r="S980" s="623"/>
      <c r="T980" s="623"/>
      <c r="U980" s="623"/>
      <c r="V980" s="623"/>
      <c r="W980" s="623"/>
      <c r="X980" s="623"/>
      <c r="Y980" s="623"/>
      <c r="Z980" s="623"/>
      <c r="AA980" s="623"/>
      <c r="AB980" s="624"/>
    </row>
    <row r="981" spans="1:28" ht="13.5" customHeight="1">
      <c r="A981" s="619" t="s">
        <v>10173</v>
      </c>
      <c r="B981" s="621"/>
      <c r="C981" s="377" t="s">
        <v>8031</v>
      </c>
      <c r="D981" s="69" t="s">
        <v>10190</v>
      </c>
      <c r="E981" s="377" t="s">
        <v>7528</v>
      </c>
      <c r="F981" s="377"/>
      <c r="G981" s="377"/>
      <c r="H981" s="377"/>
      <c r="I981" s="377" t="s">
        <v>8018</v>
      </c>
      <c r="J981" s="377">
        <v>2017</v>
      </c>
      <c r="K981" s="377"/>
      <c r="L981" s="377"/>
      <c r="M981" s="631"/>
      <c r="N981" s="632"/>
      <c r="O981" s="623"/>
      <c r="P981" s="623"/>
      <c r="Q981" s="623"/>
      <c r="R981" s="623"/>
      <c r="S981" s="623"/>
      <c r="T981" s="623"/>
      <c r="U981" s="623"/>
      <c r="V981" s="623"/>
      <c r="W981" s="623"/>
      <c r="X981" s="623"/>
      <c r="Y981" s="623"/>
      <c r="Z981" s="623"/>
      <c r="AA981" s="623"/>
      <c r="AB981" s="624"/>
    </row>
    <row r="982" spans="1:28" ht="13.5" hidden="1" customHeight="1">
      <c r="A982" s="619" t="s">
        <v>10173</v>
      </c>
      <c r="B982" s="621"/>
      <c r="C982" s="377" t="s">
        <v>8014</v>
      </c>
      <c r="D982" s="69" t="s">
        <v>10191</v>
      </c>
      <c r="E982" s="377" t="s">
        <v>7528</v>
      </c>
      <c r="F982" s="377"/>
      <c r="G982" s="377"/>
      <c r="H982" s="377"/>
      <c r="I982" s="377" t="s">
        <v>8018</v>
      </c>
      <c r="J982" s="377">
        <v>2017</v>
      </c>
      <c r="K982" s="377"/>
      <c r="L982" s="377"/>
      <c r="M982" s="631"/>
      <c r="N982" s="632"/>
      <c r="O982" s="623"/>
      <c r="P982" s="623"/>
      <c r="Q982" s="623"/>
      <c r="R982" s="623"/>
      <c r="S982" s="623"/>
      <c r="T982" s="623"/>
      <c r="U982" s="623"/>
      <c r="V982" s="623"/>
      <c r="W982" s="623"/>
      <c r="X982" s="623"/>
      <c r="Y982" s="623"/>
      <c r="Z982" s="623"/>
      <c r="AA982" s="623"/>
      <c r="AB982" s="624"/>
    </row>
    <row r="983" spans="1:28" ht="13.5" customHeight="1">
      <c r="A983" s="619" t="s">
        <v>10173</v>
      </c>
      <c r="B983" s="621"/>
      <c r="C983" s="377" t="s">
        <v>8031</v>
      </c>
      <c r="D983" s="69" t="s">
        <v>10192</v>
      </c>
      <c r="E983" s="377" t="s">
        <v>7528</v>
      </c>
      <c r="F983" s="377"/>
      <c r="G983" s="377"/>
      <c r="H983" s="377"/>
      <c r="I983" s="377" t="s">
        <v>8030</v>
      </c>
      <c r="J983" s="377">
        <v>2017</v>
      </c>
      <c r="K983" s="377">
        <v>2020</v>
      </c>
      <c r="L983" s="377"/>
      <c r="M983" s="631"/>
      <c r="N983" s="632"/>
      <c r="O983" s="623"/>
      <c r="P983" s="623"/>
      <c r="Q983" s="623"/>
      <c r="R983" s="623"/>
      <c r="S983" s="623"/>
      <c r="T983" s="623"/>
      <c r="U983" s="623"/>
      <c r="V983" s="623"/>
      <c r="W983" s="623"/>
      <c r="X983" s="623"/>
      <c r="Y983" s="623"/>
      <c r="Z983" s="623"/>
      <c r="AA983" s="623"/>
      <c r="AB983" s="624"/>
    </row>
    <row r="984" spans="1:28" ht="13.5" hidden="1" customHeight="1">
      <c r="A984" s="619" t="s">
        <v>10173</v>
      </c>
      <c r="B984" s="621"/>
      <c r="C984" s="377" t="s">
        <v>8014</v>
      </c>
      <c r="D984" s="69" t="s">
        <v>10193</v>
      </c>
      <c r="E984" s="377" t="s">
        <v>35</v>
      </c>
      <c r="F984" s="377"/>
      <c r="G984" s="377"/>
      <c r="H984" s="377"/>
      <c r="I984" s="377" t="s">
        <v>8030</v>
      </c>
      <c r="J984" s="377">
        <v>2017</v>
      </c>
      <c r="K984" s="377">
        <v>2021</v>
      </c>
      <c r="L984" s="377"/>
      <c r="M984" s="631"/>
      <c r="N984" s="632"/>
      <c r="O984" s="623"/>
      <c r="P984" s="623"/>
      <c r="Q984" s="623"/>
      <c r="R984" s="623"/>
      <c r="S984" s="623"/>
      <c r="T984" s="623"/>
      <c r="U984" s="623"/>
      <c r="V984" s="623"/>
      <c r="W984" s="623"/>
      <c r="X984" s="623"/>
      <c r="Y984" s="623"/>
      <c r="Z984" s="623"/>
      <c r="AA984" s="623"/>
      <c r="AB984" s="624"/>
    </row>
    <row r="985" spans="1:28" ht="13.5" customHeight="1">
      <c r="A985" s="619" t="s">
        <v>10173</v>
      </c>
      <c r="B985" s="621"/>
      <c r="C985" s="377" t="s">
        <v>8031</v>
      </c>
      <c r="D985" s="69" t="s">
        <v>10194</v>
      </c>
      <c r="E985" s="377" t="s">
        <v>7528</v>
      </c>
      <c r="F985" s="377"/>
      <c r="G985" s="377"/>
      <c r="H985" s="377"/>
      <c r="I985" s="377" t="s">
        <v>8030</v>
      </c>
      <c r="J985" s="377">
        <v>2017</v>
      </c>
      <c r="K985" s="377">
        <v>2017</v>
      </c>
      <c r="L985" s="377"/>
      <c r="M985" s="631"/>
      <c r="N985" s="632"/>
      <c r="O985" s="623"/>
      <c r="P985" s="623"/>
      <c r="Q985" s="623"/>
      <c r="R985" s="623"/>
      <c r="S985" s="623"/>
      <c r="T985" s="623"/>
      <c r="U985" s="623"/>
      <c r="V985" s="623"/>
      <c r="W985" s="623"/>
      <c r="X985" s="623"/>
      <c r="Y985" s="623"/>
      <c r="Z985" s="623"/>
      <c r="AA985" s="623"/>
      <c r="AB985" s="624"/>
    </row>
    <row r="986" spans="1:28" ht="13.5" hidden="1" customHeight="1">
      <c r="A986" s="619" t="s">
        <v>10173</v>
      </c>
      <c r="B986" s="621"/>
      <c r="C986" s="377" t="s">
        <v>8014</v>
      </c>
      <c r="D986" s="69" t="s">
        <v>10195</v>
      </c>
      <c r="E986" s="377" t="s">
        <v>7528</v>
      </c>
      <c r="F986" s="377"/>
      <c r="G986" s="377"/>
      <c r="H986" s="377"/>
      <c r="I986" s="377" t="s">
        <v>8018</v>
      </c>
      <c r="J986" s="377">
        <v>2016</v>
      </c>
      <c r="K986" s="333"/>
      <c r="L986" s="377"/>
      <c r="M986" s="631"/>
      <c r="N986" s="632"/>
      <c r="O986" s="623"/>
      <c r="P986" s="623"/>
      <c r="Q986" s="623"/>
      <c r="R986" s="623"/>
      <c r="S986" s="623"/>
      <c r="T986" s="623"/>
      <c r="U986" s="623"/>
      <c r="V986" s="623"/>
      <c r="W986" s="623"/>
      <c r="X986" s="623"/>
      <c r="Y986" s="623"/>
      <c r="Z986" s="623"/>
      <c r="AA986" s="623"/>
      <c r="AB986" s="624"/>
    </row>
    <row r="987" spans="1:28" ht="13.5" hidden="1" customHeight="1">
      <c r="A987" s="619" t="s">
        <v>10173</v>
      </c>
      <c r="B987" s="621"/>
      <c r="C987" s="377" t="s">
        <v>8035</v>
      </c>
      <c r="D987" s="69" t="s">
        <v>10196</v>
      </c>
      <c r="E987" s="377" t="s">
        <v>7528</v>
      </c>
      <c r="F987" s="377"/>
      <c r="G987" s="377"/>
      <c r="H987" s="377"/>
      <c r="I987" s="377" t="s">
        <v>8030</v>
      </c>
      <c r="J987" s="377">
        <v>2016</v>
      </c>
      <c r="K987" s="377">
        <v>2016</v>
      </c>
      <c r="L987" s="377"/>
      <c r="M987" s="631"/>
      <c r="N987" s="632"/>
      <c r="O987" s="623"/>
      <c r="P987" s="623"/>
      <c r="Q987" s="623"/>
      <c r="R987" s="623"/>
      <c r="S987" s="623"/>
      <c r="T987" s="623"/>
      <c r="U987" s="623"/>
      <c r="V987" s="623"/>
      <c r="W987" s="623"/>
      <c r="X987" s="623"/>
      <c r="Y987" s="623"/>
      <c r="Z987" s="623"/>
      <c r="AA987" s="623"/>
      <c r="AB987" s="624"/>
    </row>
    <row r="988" spans="1:28" ht="13.5" hidden="1" customHeight="1">
      <c r="A988" s="619" t="s">
        <v>10173</v>
      </c>
      <c r="B988" s="621"/>
      <c r="C988" s="377" t="s">
        <v>8035</v>
      </c>
      <c r="D988" s="69" t="s">
        <v>2335</v>
      </c>
      <c r="E988" s="377" t="s">
        <v>7528</v>
      </c>
      <c r="F988" s="377"/>
      <c r="G988" s="377"/>
      <c r="H988" s="377"/>
      <c r="I988" s="377" t="s">
        <v>8030</v>
      </c>
      <c r="J988" s="377">
        <v>2016</v>
      </c>
      <c r="K988" s="377">
        <v>2016</v>
      </c>
      <c r="L988" s="377"/>
      <c r="M988" s="631"/>
      <c r="N988" s="632"/>
      <c r="O988" s="623"/>
      <c r="P988" s="623"/>
      <c r="Q988" s="623"/>
      <c r="R988" s="623"/>
      <c r="S988" s="623"/>
      <c r="T988" s="623"/>
      <c r="U988" s="623"/>
      <c r="V988" s="623"/>
      <c r="W988" s="623"/>
      <c r="X988" s="623"/>
      <c r="Y988" s="623"/>
      <c r="Z988" s="623"/>
      <c r="AA988" s="623"/>
      <c r="AB988" s="624"/>
    </row>
    <row r="989" spans="1:28" ht="13.5" customHeight="1">
      <c r="A989" s="619" t="s">
        <v>10173</v>
      </c>
      <c r="B989" s="621"/>
      <c r="C989" s="377" t="s">
        <v>8031</v>
      </c>
      <c r="D989" s="69" t="s">
        <v>10197</v>
      </c>
      <c r="E989" s="377" t="s">
        <v>7528</v>
      </c>
      <c r="F989" s="377"/>
      <c r="G989" s="377"/>
      <c r="H989" s="377"/>
      <c r="I989" s="377" t="s">
        <v>8030</v>
      </c>
      <c r="J989" s="377">
        <v>2016</v>
      </c>
      <c r="K989" s="377">
        <v>2019</v>
      </c>
      <c r="L989" s="377"/>
      <c r="M989" s="631"/>
      <c r="N989" s="632"/>
      <c r="O989" s="623"/>
      <c r="P989" s="623"/>
      <c r="Q989" s="623"/>
      <c r="R989" s="623"/>
      <c r="S989" s="623"/>
      <c r="T989" s="623"/>
      <c r="U989" s="623"/>
      <c r="V989" s="623"/>
      <c r="W989" s="623"/>
      <c r="X989" s="623"/>
      <c r="Y989" s="623"/>
      <c r="Z989" s="623"/>
      <c r="AA989" s="623"/>
      <c r="AB989" s="624"/>
    </row>
    <row r="990" spans="1:28" ht="13.5" customHeight="1">
      <c r="A990" s="619" t="s">
        <v>10173</v>
      </c>
      <c r="B990" s="621"/>
      <c r="C990" s="377" t="s">
        <v>8031</v>
      </c>
      <c r="D990" s="69" t="s">
        <v>10198</v>
      </c>
      <c r="E990" s="377" t="s">
        <v>7528</v>
      </c>
      <c r="F990" s="377"/>
      <c r="G990" s="377"/>
      <c r="H990" s="377"/>
      <c r="I990" s="377" t="s">
        <v>8030</v>
      </c>
      <c r="J990" s="377">
        <v>2015</v>
      </c>
      <c r="K990" s="377">
        <v>2018</v>
      </c>
      <c r="L990" s="377"/>
      <c r="M990" s="631"/>
      <c r="N990" s="632"/>
      <c r="O990" s="623"/>
      <c r="P990" s="623"/>
      <c r="Q990" s="623"/>
      <c r="R990" s="623"/>
      <c r="S990" s="623"/>
      <c r="T990" s="623"/>
      <c r="U990" s="623"/>
      <c r="V990" s="623"/>
      <c r="W990" s="623"/>
      <c r="X990" s="623"/>
      <c r="Y990" s="623"/>
      <c r="Z990" s="623"/>
      <c r="AA990" s="623"/>
      <c r="AB990" s="624"/>
    </row>
    <row r="991" spans="1:28" ht="13.5" customHeight="1">
      <c r="A991" s="619" t="s">
        <v>10173</v>
      </c>
      <c r="B991" s="621"/>
      <c r="C991" s="377" t="s">
        <v>8031</v>
      </c>
      <c r="D991" s="69" t="s">
        <v>10199</v>
      </c>
      <c r="E991" s="377" t="s">
        <v>7528</v>
      </c>
      <c r="F991" s="377"/>
      <c r="G991" s="377"/>
      <c r="H991" s="377"/>
      <c r="I991" s="377" t="s">
        <v>8030</v>
      </c>
      <c r="J991" s="377">
        <v>2015</v>
      </c>
      <c r="K991" s="377">
        <v>2017</v>
      </c>
      <c r="L991" s="377"/>
      <c r="M991" s="631"/>
      <c r="N991" s="632"/>
      <c r="O991" s="623"/>
      <c r="P991" s="623"/>
      <c r="Q991" s="623"/>
      <c r="R991" s="623"/>
      <c r="S991" s="623"/>
      <c r="T991" s="623"/>
      <c r="U991" s="623"/>
      <c r="V991" s="623"/>
      <c r="W991" s="623"/>
      <c r="X991" s="623"/>
      <c r="Y991" s="623"/>
      <c r="Z991" s="623"/>
      <c r="AA991" s="623"/>
      <c r="AB991" s="624"/>
    </row>
    <row r="992" spans="1:28" ht="13.5" customHeight="1">
      <c r="A992" s="619" t="s">
        <v>10173</v>
      </c>
      <c r="B992" s="621"/>
      <c r="C992" s="377" t="s">
        <v>8031</v>
      </c>
      <c r="D992" s="69" t="s">
        <v>10200</v>
      </c>
      <c r="E992" s="377" t="s">
        <v>7528</v>
      </c>
      <c r="F992" s="377"/>
      <c r="G992" s="377"/>
      <c r="H992" s="377"/>
      <c r="I992" s="377" t="s">
        <v>8030</v>
      </c>
      <c r="J992" s="377">
        <v>2015</v>
      </c>
      <c r="K992" s="377">
        <v>2018</v>
      </c>
      <c r="L992" s="377"/>
      <c r="M992" s="631"/>
      <c r="N992" s="632"/>
      <c r="O992" s="623"/>
      <c r="P992" s="623"/>
      <c r="Q992" s="623"/>
      <c r="R992" s="623"/>
      <c r="S992" s="623"/>
      <c r="T992" s="623"/>
      <c r="U992" s="623"/>
      <c r="V992" s="623"/>
      <c r="W992" s="623"/>
      <c r="X992" s="623"/>
      <c r="Y992" s="623"/>
      <c r="Z992" s="623"/>
      <c r="AA992" s="623"/>
      <c r="AB992" s="624"/>
    </row>
    <row r="993" spans="1:28" ht="13.5" customHeight="1">
      <c r="A993" s="619" t="s">
        <v>10173</v>
      </c>
      <c r="B993" s="621"/>
      <c r="C993" s="377" t="s">
        <v>8031</v>
      </c>
      <c r="D993" s="69" t="s">
        <v>10201</v>
      </c>
      <c r="E993" s="377" t="s">
        <v>7528</v>
      </c>
      <c r="F993" s="377"/>
      <c r="G993" s="377"/>
      <c r="H993" s="377"/>
      <c r="I993" s="377" t="s">
        <v>8030</v>
      </c>
      <c r="J993" s="377">
        <v>2015</v>
      </c>
      <c r="K993" s="377">
        <v>2017</v>
      </c>
      <c r="L993" s="377"/>
      <c r="M993" s="631"/>
      <c r="N993" s="632"/>
      <c r="O993" s="623"/>
      <c r="P993" s="623"/>
      <c r="Q993" s="623"/>
      <c r="R993" s="623"/>
      <c r="S993" s="623"/>
      <c r="T993" s="623"/>
      <c r="U993" s="623"/>
      <c r="V993" s="623"/>
      <c r="W993" s="623"/>
      <c r="X993" s="623"/>
      <c r="Y993" s="623"/>
      <c r="Z993" s="623"/>
      <c r="AA993" s="623"/>
      <c r="AB993" s="624"/>
    </row>
    <row r="994" spans="1:28" ht="13.5" customHeight="1">
      <c r="A994" s="619" t="s">
        <v>10173</v>
      </c>
      <c r="B994" s="621"/>
      <c r="C994" s="377" t="s">
        <v>8031</v>
      </c>
      <c r="D994" s="69" t="s">
        <v>10202</v>
      </c>
      <c r="E994" s="377" t="s">
        <v>7528</v>
      </c>
      <c r="F994" s="377"/>
      <c r="G994" s="377"/>
      <c r="H994" s="377"/>
      <c r="I994" s="377" t="s">
        <v>8030</v>
      </c>
      <c r="J994" s="377">
        <v>2015</v>
      </c>
      <c r="K994" s="377">
        <v>2017</v>
      </c>
      <c r="L994" s="377"/>
      <c r="M994" s="631"/>
      <c r="N994" s="632"/>
      <c r="O994" s="623"/>
      <c r="P994" s="623"/>
      <c r="Q994" s="623"/>
      <c r="R994" s="623"/>
      <c r="S994" s="623"/>
      <c r="T994" s="623"/>
      <c r="U994" s="623"/>
      <c r="V994" s="623"/>
      <c r="W994" s="623"/>
      <c r="X994" s="623"/>
      <c r="Y994" s="623"/>
      <c r="Z994" s="623"/>
      <c r="AA994" s="623"/>
      <c r="AB994" s="624"/>
    </row>
    <row r="995" spans="1:28" ht="13.5" hidden="1" customHeight="1">
      <c r="A995" s="619" t="s">
        <v>10173</v>
      </c>
      <c r="B995" s="621"/>
      <c r="C995" s="377" t="s">
        <v>8035</v>
      </c>
      <c r="D995" s="69" t="s">
        <v>10203</v>
      </c>
      <c r="E995" s="377" t="s">
        <v>7528</v>
      </c>
      <c r="F995" s="377"/>
      <c r="G995" s="377"/>
      <c r="H995" s="377"/>
      <c r="I995" s="377" t="s">
        <v>8030</v>
      </c>
      <c r="J995" s="377">
        <v>2015</v>
      </c>
      <c r="K995" s="377">
        <v>2016</v>
      </c>
      <c r="L995" s="377"/>
      <c r="M995" s="631"/>
      <c r="N995" s="632"/>
      <c r="O995" s="623"/>
      <c r="P995" s="623"/>
      <c r="Q995" s="623"/>
      <c r="R995" s="623"/>
      <c r="S995" s="623"/>
      <c r="T995" s="623"/>
      <c r="U995" s="623"/>
      <c r="V995" s="623"/>
      <c r="W995" s="623"/>
      <c r="X995" s="623"/>
      <c r="Y995" s="623"/>
      <c r="Z995" s="623"/>
      <c r="AA995" s="623"/>
      <c r="AB995" s="624"/>
    </row>
    <row r="996" spans="1:28" ht="13.5" customHeight="1">
      <c r="A996" s="619" t="s">
        <v>10173</v>
      </c>
      <c r="B996" s="621"/>
      <c r="C996" s="377" t="s">
        <v>8031</v>
      </c>
      <c r="D996" s="625" t="s">
        <v>10204</v>
      </c>
      <c r="E996" s="377" t="s">
        <v>7528</v>
      </c>
      <c r="F996" s="377"/>
      <c r="G996" s="377"/>
      <c r="H996" s="377"/>
      <c r="I996" s="377" t="s">
        <v>8030</v>
      </c>
      <c r="J996" s="377">
        <v>2015</v>
      </c>
      <c r="K996" s="377">
        <v>2019</v>
      </c>
      <c r="L996" s="377"/>
      <c r="M996" s="631"/>
      <c r="N996" s="632"/>
      <c r="O996" s="623"/>
      <c r="P996" s="623"/>
      <c r="Q996" s="623"/>
      <c r="R996" s="623"/>
      <c r="S996" s="623"/>
      <c r="T996" s="623"/>
      <c r="U996" s="623"/>
      <c r="V996" s="623"/>
      <c r="W996" s="623"/>
      <c r="X996" s="623"/>
      <c r="Y996" s="623"/>
      <c r="Z996" s="623"/>
      <c r="AA996" s="623"/>
      <c r="AB996" s="624"/>
    </row>
    <row r="997" spans="1:28" ht="13.5" hidden="1" customHeight="1">
      <c r="A997" s="619" t="s">
        <v>5776</v>
      </c>
      <c r="B997" s="14">
        <v>961</v>
      </c>
      <c r="C997" s="201" t="s">
        <v>8035</v>
      </c>
      <c r="D997" s="77" t="s">
        <v>10205</v>
      </c>
      <c r="E997" s="200" t="s">
        <v>72</v>
      </c>
      <c r="F997" s="201"/>
      <c r="G997" s="201" t="s">
        <v>10206</v>
      </c>
      <c r="H997" s="200" t="s">
        <v>8195</v>
      </c>
      <c r="I997" s="200" t="s">
        <v>8018</v>
      </c>
      <c r="J997" s="200">
        <v>2021</v>
      </c>
      <c r="K997" s="298"/>
      <c r="L997" s="201" t="s">
        <v>10206</v>
      </c>
      <c r="M997" s="199"/>
      <c r="N997" s="231"/>
      <c r="O997" s="258"/>
      <c r="P997" s="258"/>
      <c r="Q997" s="258"/>
      <c r="R997" s="258"/>
      <c r="S997" s="258"/>
      <c r="T997" s="258"/>
      <c r="U997" s="258"/>
      <c r="V997" s="258"/>
      <c r="W997" s="258"/>
      <c r="X997" s="258"/>
      <c r="Y997" s="258"/>
      <c r="Z997" s="258"/>
      <c r="AA997" s="258"/>
      <c r="AB997" s="259"/>
    </row>
    <row r="998" spans="1:28" ht="13.5" hidden="1" customHeight="1">
      <c r="A998" s="619" t="s">
        <v>5776</v>
      </c>
      <c r="B998" s="46"/>
      <c r="C998" s="104" t="s">
        <v>8014</v>
      </c>
      <c r="D998" s="611" t="s">
        <v>10207</v>
      </c>
      <c r="E998" s="104" t="s">
        <v>72</v>
      </c>
      <c r="F998" s="56"/>
      <c r="G998" s="56"/>
      <c r="H998" s="104" t="s">
        <v>10208</v>
      </c>
      <c r="I998" s="104" t="s">
        <v>8030</v>
      </c>
      <c r="J998" s="104">
        <v>2016</v>
      </c>
      <c r="K998" s="104">
        <v>2021</v>
      </c>
      <c r="L998" s="56"/>
      <c r="M998" s="238"/>
      <c r="N998" s="576"/>
      <c r="O998" s="333"/>
      <c r="P998" s="333"/>
      <c r="Q998" s="333"/>
      <c r="R998" s="333"/>
      <c r="S998" s="333"/>
      <c r="T998" s="333"/>
      <c r="U998" s="333"/>
      <c r="V998" s="333"/>
      <c r="W998" s="333"/>
      <c r="X998" s="333"/>
      <c r="Y998" s="333"/>
      <c r="Z998" s="333"/>
      <c r="AA998" s="333"/>
      <c r="AB998" s="534"/>
    </row>
    <row r="999" spans="1:28" ht="13.5" customHeight="1">
      <c r="A999" s="619" t="s">
        <v>5776</v>
      </c>
      <c r="B999" s="46"/>
      <c r="C999" s="104" t="s">
        <v>8031</v>
      </c>
      <c r="D999" s="611" t="s">
        <v>10209</v>
      </c>
      <c r="E999" s="104"/>
      <c r="F999" s="56"/>
      <c r="G999" s="56"/>
      <c r="H999" s="104"/>
      <c r="I999" s="104" t="s">
        <v>8030</v>
      </c>
      <c r="J999" s="104">
        <v>2017</v>
      </c>
      <c r="K999" s="104">
        <v>2020</v>
      </c>
      <c r="L999" s="56"/>
      <c r="M999" s="238"/>
      <c r="N999" s="576"/>
      <c r="O999" s="333"/>
      <c r="P999" s="333"/>
      <c r="Q999" s="333"/>
      <c r="R999" s="333"/>
      <c r="S999" s="333"/>
      <c r="T999" s="333"/>
      <c r="U999" s="333"/>
      <c r="V999" s="333"/>
      <c r="W999" s="333"/>
      <c r="X999" s="333"/>
      <c r="Y999" s="333"/>
      <c r="Z999" s="333"/>
      <c r="AA999" s="333"/>
      <c r="AB999" s="534"/>
    </row>
    <row r="1000" spans="1:28" ht="13.5" customHeight="1">
      <c r="A1000" s="619" t="s">
        <v>5776</v>
      </c>
      <c r="B1000" s="46"/>
      <c r="C1000" s="104" t="s">
        <v>8031</v>
      </c>
      <c r="D1000" s="611" t="s">
        <v>10210</v>
      </c>
      <c r="E1000" s="104"/>
      <c r="F1000" s="56"/>
      <c r="G1000" s="56"/>
      <c r="H1000" s="104"/>
      <c r="I1000" s="104" t="s">
        <v>8030</v>
      </c>
      <c r="J1000" s="104">
        <v>2019</v>
      </c>
      <c r="K1000" s="104">
        <v>2020</v>
      </c>
      <c r="L1000" s="56"/>
      <c r="M1000" s="238"/>
      <c r="N1000" s="576"/>
      <c r="O1000" s="333"/>
      <c r="P1000" s="333"/>
      <c r="Q1000" s="333"/>
      <c r="R1000" s="333"/>
      <c r="S1000" s="333"/>
      <c r="T1000" s="333"/>
      <c r="U1000" s="333"/>
      <c r="V1000" s="333"/>
      <c r="W1000" s="333"/>
      <c r="X1000" s="333"/>
      <c r="Y1000" s="333"/>
      <c r="Z1000" s="333"/>
      <c r="AA1000" s="333"/>
      <c r="AB1000" s="534"/>
    </row>
    <row r="1001" spans="1:28" ht="13.5" hidden="1" customHeight="1">
      <c r="A1001" s="619" t="s">
        <v>5776</v>
      </c>
      <c r="B1001" s="46"/>
      <c r="C1001" s="104" t="s">
        <v>8035</v>
      </c>
      <c r="D1001" s="625" t="s">
        <v>10211</v>
      </c>
      <c r="E1001" s="104" t="s">
        <v>72</v>
      </c>
      <c r="F1001" s="56"/>
      <c r="G1001" s="56"/>
      <c r="H1001" s="104"/>
      <c r="I1001" s="104" t="s">
        <v>8030</v>
      </c>
      <c r="J1001" s="104">
        <v>2019</v>
      </c>
      <c r="K1001" s="104">
        <v>2020</v>
      </c>
      <c r="L1001" s="56"/>
      <c r="M1001" s="238"/>
      <c r="N1001" s="576"/>
      <c r="O1001" s="333"/>
      <c r="P1001" s="333"/>
      <c r="Q1001" s="333"/>
      <c r="R1001" s="333"/>
      <c r="S1001" s="333"/>
      <c r="T1001" s="333"/>
      <c r="U1001" s="333"/>
      <c r="V1001" s="333"/>
      <c r="W1001" s="333"/>
      <c r="X1001" s="333"/>
      <c r="Y1001" s="333"/>
      <c r="Z1001" s="333"/>
      <c r="AA1001" s="333"/>
      <c r="AB1001" s="534"/>
    </row>
    <row r="1002" spans="1:28" ht="13.5" hidden="1" customHeight="1">
      <c r="A1002" s="619" t="s">
        <v>5776</v>
      </c>
      <c r="B1002" s="46"/>
      <c r="C1002" s="104" t="s">
        <v>8035</v>
      </c>
      <c r="D1002" s="611" t="s">
        <v>10212</v>
      </c>
      <c r="E1002" s="104" t="s">
        <v>72</v>
      </c>
      <c r="F1002" s="56"/>
      <c r="G1002" s="56"/>
      <c r="H1002" s="104"/>
      <c r="I1002" s="104" t="s">
        <v>8030</v>
      </c>
      <c r="J1002" s="104">
        <v>2019</v>
      </c>
      <c r="K1002" s="104">
        <v>2021</v>
      </c>
      <c r="L1002" s="56"/>
      <c r="M1002" s="238"/>
      <c r="N1002" s="576"/>
      <c r="O1002" s="333"/>
      <c r="P1002" s="333"/>
      <c r="Q1002" s="333"/>
      <c r="R1002" s="333"/>
      <c r="S1002" s="333"/>
      <c r="T1002" s="333"/>
      <c r="U1002" s="333"/>
      <c r="V1002" s="333"/>
      <c r="W1002" s="333"/>
      <c r="X1002" s="333"/>
      <c r="Y1002" s="333"/>
      <c r="Z1002" s="333"/>
      <c r="AA1002" s="333"/>
      <c r="AB1002" s="534"/>
    </row>
    <row r="1003" spans="1:28" ht="13.5" customHeight="1">
      <c r="A1003" s="619" t="s">
        <v>5776</v>
      </c>
      <c r="B1003" s="46"/>
      <c r="C1003" s="104" t="s">
        <v>8031</v>
      </c>
      <c r="D1003" s="72" t="s">
        <v>10213</v>
      </c>
      <c r="E1003" s="104" t="s">
        <v>72</v>
      </c>
      <c r="F1003" s="56"/>
      <c r="G1003" s="56"/>
      <c r="H1003" s="104"/>
      <c r="I1003" s="104" t="s">
        <v>8030</v>
      </c>
      <c r="J1003" s="104">
        <v>2020</v>
      </c>
      <c r="K1003" s="104">
        <v>2020</v>
      </c>
      <c r="L1003" s="56"/>
      <c r="M1003" s="238"/>
      <c r="N1003" s="576"/>
      <c r="O1003" s="333"/>
      <c r="P1003" s="333"/>
      <c r="Q1003" s="333"/>
      <c r="R1003" s="333"/>
      <c r="S1003" s="333"/>
      <c r="T1003" s="333"/>
      <c r="U1003" s="333"/>
      <c r="V1003" s="333"/>
      <c r="W1003" s="333"/>
      <c r="X1003" s="333"/>
      <c r="Y1003" s="333"/>
      <c r="Z1003" s="333"/>
      <c r="AA1003" s="333"/>
      <c r="AB1003" s="534"/>
    </row>
    <row r="1004" spans="1:28" ht="13.5" customHeight="1">
      <c r="A1004" s="619" t="s">
        <v>5776</v>
      </c>
      <c r="B1004" s="46"/>
      <c r="C1004" s="104" t="s">
        <v>8031</v>
      </c>
      <c r="D1004" s="72" t="s">
        <v>10214</v>
      </c>
      <c r="E1004" s="104" t="s">
        <v>72</v>
      </c>
      <c r="F1004" s="56"/>
      <c r="G1004" s="56"/>
      <c r="H1004" s="104"/>
      <c r="I1004" s="104" t="s">
        <v>8030</v>
      </c>
      <c r="J1004" s="104">
        <v>2020</v>
      </c>
      <c r="K1004" s="104">
        <v>2021</v>
      </c>
      <c r="L1004" s="56"/>
      <c r="M1004" s="238"/>
      <c r="N1004" s="576"/>
      <c r="O1004" s="333"/>
      <c r="P1004" s="333"/>
      <c r="Q1004" s="333"/>
      <c r="R1004" s="333"/>
      <c r="S1004" s="333"/>
      <c r="T1004" s="333"/>
      <c r="U1004" s="333"/>
      <c r="V1004" s="333"/>
      <c r="W1004" s="333"/>
      <c r="X1004" s="333"/>
      <c r="Y1004" s="333"/>
      <c r="Z1004" s="333"/>
      <c r="AA1004" s="333"/>
      <c r="AB1004" s="534"/>
    </row>
    <row r="1005" spans="1:28" ht="13.5" customHeight="1">
      <c r="A1005" s="619" t="s">
        <v>5776</v>
      </c>
      <c r="B1005" s="46">
        <v>962</v>
      </c>
      <c r="C1005" s="104" t="s">
        <v>8031</v>
      </c>
      <c r="D1005" s="69" t="s">
        <v>10215</v>
      </c>
      <c r="E1005" s="104" t="s">
        <v>72</v>
      </c>
      <c r="F1005" s="56"/>
      <c r="G1005" s="56" t="s">
        <v>10216</v>
      </c>
      <c r="H1005" s="104" t="s">
        <v>10217</v>
      </c>
      <c r="I1005" s="104" t="s">
        <v>8018</v>
      </c>
      <c r="J1005" s="104">
        <v>2021</v>
      </c>
      <c r="K1005" s="285"/>
      <c r="L1005" s="56" t="s">
        <v>10216</v>
      </c>
      <c r="M1005" s="238"/>
      <c r="N1005" s="576"/>
      <c r="O1005" s="333"/>
      <c r="P1005" s="333"/>
      <c r="Q1005" s="333"/>
      <c r="R1005" s="333"/>
      <c r="S1005" s="333"/>
      <c r="T1005" s="333"/>
      <c r="U1005" s="333"/>
      <c r="V1005" s="333"/>
      <c r="W1005" s="333"/>
      <c r="X1005" s="333"/>
      <c r="Y1005" s="333"/>
      <c r="Z1005" s="333"/>
      <c r="AA1005" s="333"/>
      <c r="AB1005" s="534"/>
    </row>
    <row r="1006" spans="1:28" ht="13.5" customHeight="1">
      <c r="A1006" s="619" t="s">
        <v>5776</v>
      </c>
      <c r="B1006" s="46">
        <v>963</v>
      </c>
      <c r="C1006" s="104" t="s">
        <v>8031</v>
      </c>
      <c r="D1006" s="69" t="s">
        <v>10218</v>
      </c>
      <c r="E1006" s="104" t="s">
        <v>72</v>
      </c>
      <c r="F1006" s="56"/>
      <c r="G1006" s="56" t="s">
        <v>10219</v>
      </c>
      <c r="H1006" s="104" t="s">
        <v>10217</v>
      </c>
      <c r="I1006" s="104" t="s">
        <v>8030</v>
      </c>
      <c r="J1006" s="104">
        <v>2019</v>
      </c>
      <c r="K1006" s="104">
        <v>2020</v>
      </c>
      <c r="L1006" s="56" t="s">
        <v>10219</v>
      </c>
      <c r="M1006" s="238"/>
      <c r="N1006" s="576"/>
      <c r="O1006" s="333"/>
      <c r="P1006" s="333"/>
      <c r="Q1006" s="333"/>
      <c r="R1006" s="333"/>
      <c r="S1006" s="333"/>
      <c r="T1006" s="333"/>
      <c r="U1006" s="333"/>
      <c r="V1006" s="333"/>
      <c r="W1006" s="333"/>
      <c r="X1006" s="333"/>
      <c r="Y1006" s="333"/>
      <c r="Z1006" s="333"/>
      <c r="AA1006" s="333"/>
      <c r="AB1006" s="534"/>
    </row>
    <row r="1007" spans="1:28" ht="13.5" customHeight="1">
      <c r="A1007" s="619" t="s">
        <v>5776</v>
      </c>
      <c r="B1007" s="46">
        <v>964</v>
      </c>
      <c r="C1007" s="104" t="s">
        <v>8031</v>
      </c>
      <c r="D1007" s="69" t="s">
        <v>10220</v>
      </c>
      <c r="E1007" s="104" t="s">
        <v>72</v>
      </c>
      <c r="F1007" s="56"/>
      <c r="G1007" s="56" t="s">
        <v>10221</v>
      </c>
      <c r="H1007" s="104" t="s">
        <v>10217</v>
      </c>
      <c r="I1007" s="104" t="s">
        <v>8030</v>
      </c>
      <c r="J1007" s="104">
        <v>2020</v>
      </c>
      <c r="K1007" s="104">
        <v>2020</v>
      </c>
      <c r="L1007" s="56" t="s">
        <v>10221</v>
      </c>
      <c r="M1007" s="238"/>
      <c r="N1007" s="576"/>
      <c r="O1007" s="333"/>
      <c r="P1007" s="333"/>
      <c r="Q1007" s="333"/>
      <c r="R1007" s="333"/>
      <c r="S1007" s="333"/>
      <c r="T1007" s="333"/>
      <c r="U1007" s="333"/>
      <c r="V1007" s="333"/>
      <c r="W1007" s="333"/>
      <c r="X1007" s="333"/>
      <c r="Y1007" s="333"/>
      <c r="Z1007" s="333"/>
      <c r="AA1007" s="333"/>
      <c r="AB1007" s="534"/>
    </row>
    <row r="1008" spans="1:28" ht="13.5" customHeight="1">
      <c r="A1008" s="619" t="s">
        <v>5776</v>
      </c>
      <c r="B1008" s="174">
        <v>965</v>
      </c>
      <c r="C1008" s="104" t="s">
        <v>8031</v>
      </c>
      <c r="D1008" s="69" t="s">
        <v>10222</v>
      </c>
      <c r="E1008" s="104" t="s">
        <v>72</v>
      </c>
      <c r="F1008" s="56"/>
      <c r="G1008" s="56" t="s">
        <v>10223</v>
      </c>
      <c r="H1008" s="104" t="s">
        <v>10217</v>
      </c>
      <c r="I1008" s="104" t="s">
        <v>8018</v>
      </c>
      <c r="J1008" s="104">
        <v>2020</v>
      </c>
      <c r="K1008" s="285"/>
      <c r="L1008" s="56" t="s">
        <v>10223</v>
      </c>
      <c r="M1008" s="238"/>
      <c r="N1008" s="576"/>
      <c r="O1008" s="333"/>
      <c r="P1008" s="333"/>
      <c r="Q1008" s="333"/>
      <c r="R1008" s="333"/>
      <c r="S1008" s="333"/>
      <c r="T1008" s="333"/>
      <c r="U1008" s="333"/>
      <c r="V1008" s="333"/>
      <c r="W1008" s="333"/>
      <c r="X1008" s="333"/>
      <c r="Y1008" s="333"/>
      <c r="Z1008" s="333"/>
      <c r="AA1008" s="333"/>
      <c r="AB1008" s="534"/>
    </row>
    <row r="1009" spans="1:28" ht="13.5" customHeight="1">
      <c r="A1009" s="619" t="s">
        <v>5776</v>
      </c>
      <c r="B1009" s="174">
        <v>966</v>
      </c>
      <c r="C1009" s="104" t="s">
        <v>8031</v>
      </c>
      <c r="D1009" s="69" t="s">
        <v>10224</v>
      </c>
      <c r="E1009" s="104" t="s">
        <v>72</v>
      </c>
      <c r="F1009" s="56"/>
      <c r="G1009" s="56" t="s">
        <v>10225</v>
      </c>
      <c r="H1009" s="104" t="s">
        <v>10217</v>
      </c>
      <c r="I1009" s="104" t="s">
        <v>8018</v>
      </c>
      <c r="J1009" s="104">
        <v>2020</v>
      </c>
      <c r="K1009" s="285"/>
      <c r="L1009" s="56" t="s">
        <v>10225</v>
      </c>
      <c r="M1009" s="238"/>
      <c r="N1009" s="576"/>
      <c r="O1009" s="333"/>
      <c r="P1009" s="333"/>
      <c r="Q1009" s="333"/>
      <c r="R1009" s="333"/>
      <c r="S1009" s="333"/>
      <c r="T1009" s="333"/>
      <c r="U1009" s="333"/>
      <c r="V1009" s="333"/>
      <c r="W1009" s="333"/>
      <c r="X1009" s="333"/>
      <c r="Y1009" s="333"/>
      <c r="Z1009" s="333"/>
      <c r="AA1009" s="333"/>
      <c r="AB1009" s="534"/>
    </row>
    <row r="1010" spans="1:28" ht="13.5" customHeight="1">
      <c r="A1010" s="619" t="s">
        <v>5776</v>
      </c>
      <c r="B1010" s="174">
        <v>967</v>
      </c>
      <c r="C1010" s="104" t="s">
        <v>8031</v>
      </c>
      <c r="D1010" s="69" t="s">
        <v>10226</v>
      </c>
      <c r="E1010" s="104" t="s">
        <v>72</v>
      </c>
      <c r="F1010" s="56"/>
      <c r="G1010" s="56" t="s">
        <v>10227</v>
      </c>
      <c r="H1010" s="104" t="s">
        <v>10217</v>
      </c>
      <c r="I1010" s="104" t="s">
        <v>8030</v>
      </c>
      <c r="J1010" s="104">
        <v>2020</v>
      </c>
      <c r="K1010" s="104">
        <v>2020</v>
      </c>
      <c r="L1010" s="56" t="s">
        <v>10227</v>
      </c>
      <c r="M1010" s="238"/>
      <c r="N1010" s="576"/>
      <c r="O1010" s="333"/>
      <c r="P1010" s="333"/>
      <c r="Q1010" s="333"/>
      <c r="R1010" s="333"/>
      <c r="S1010" s="333"/>
      <c r="T1010" s="333"/>
      <c r="U1010" s="333"/>
      <c r="V1010" s="333"/>
      <c r="W1010" s="333"/>
      <c r="X1010" s="333"/>
      <c r="Y1010" s="333"/>
      <c r="Z1010" s="333"/>
      <c r="AA1010" s="333"/>
      <c r="AB1010" s="534"/>
    </row>
    <row r="1011" spans="1:28" ht="13.5" hidden="1" customHeight="1">
      <c r="A1011" s="619" t="s">
        <v>5776</v>
      </c>
      <c r="B1011" s="46">
        <v>968</v>
      </c>
      <c r="C1011" s="56" t="s">
        <v>8035</v>
      </c>
      <c r="D1011" s="69" t="s">
        <v>10228</v>
      </c>
      <c r="E1011" s="104" t="s">
        <v>72</v>
      </c>
      <c r="F1011" s="56"/>
      <c r="G1011" s="56" t="s">
        <v>10229</v>
      </c>
      <c r="H1011" s="104" t="s">
        <v>10230</v>
      </c>
      <c r="I1011" s="104" t="s">
        <v>8018</v>
      </c>
      <c r="J1011" s="104">
        <v>2020</v>
      </c>
      <c r="K1011" s="285"/>
      <c r="L1011" s="56" t="s">
        <v>10229</v>
      </c>
      <c r="M1011" s="238"/>
      <c r="N1011" s="576"/>
      <c r="O1011" s="333"/>
      <c r="P1011" s="333"/>
      <c r="Q1011" s="333"/>
      <c r="R1011" s="333"/>
      <c r="S1011" s="333"/>
      <c r="T1011" s="333"/>
      <c r="U1011" s="333"/>
      <c r="V1011" s="333"/>
      <c r="W1011" s="333"/>
      <c r="X1011" s="333"/>
      <c r="Y1011" s="333"/>
      <c r="Z1011" s="333"/>
      <c r="AA1011" s="333"/>
      <c r="AB1011" s="534"/>
    </row>
    <row r="1012" spans="1:28" ht="13.5" hidden="1" customHeight="1">
      <c r="A1012" s="619" t="s">
        <v>5412</v>
      </c>
      <c r="B1012" s="14">
        <v>969</v>
      </c>
      <c r="C1012" s="14" t="s">
        <v>8035</v>
      </c>
      <c r="D1012" s="77" t="s">
        <v>10231</v>
      </c>
      <c r="E1012" s="12" t="s">
        <v>168</v>
      </c>
      <c r="F1012" s="14"/>
      <c r="G1012" s="14" t="s">
        <v>10232</v>
      </c>
      <c r="H1012" s="14" t="s">
        <v>9133</v>
      </c>
      <c r="I1012" s="12" t="s">
        <v>8030</v>
      </c>
      <c r="J1012" s="14">
        <v>2020</v>
      </c>
      <c r="K1012" s="14">
        <v>2021</v>
      </c>
      <c r="L1012" s="14" t="s">
        <v>10233</v>
      </c>
      <c r="M1012" s="231"/>
      <c r="N1012" s="231"/>
      <c r="O1012" s="231"/>
      <c r="P1012" s="231"/>
      <c r="Q1012" s="231"/>
      <c r="R1012" s="231"/>
      <c r="S1012" s="231"/>
      <c r="T1012" s="231"/>
      <c r="U1012" s="231"/>
      <c r="V1012" s="231"/>
      <c r="W1012" s="231"/>
      <c r="X1012" s="231"/>
      <c r="Y1012" s="231"/>
      <c r="Z1012" s="231"/>
      <c r="AA1012" s="231"/>
      <c r="AB1012" s="240"/>
    </row>
    <row r="1013" spans="1:28" ht="13.5" customHeight="1">
      <c r="A1013" s="619" t="s">
        <v>5412</v>
      </c>
      <c r="B1013" s="46">
        <v>970</v>
      </c>
      <c r="C1013" s="46" t="s">
        <v>8031</v>
      </c>
      <c r="D1013" s="69" t="s">
        <v>10234</v>
      </c>
      <c r="E1013" s="633" t="s">
        <v>168</v>
      </c>
      <c r="F1013" s="634"/>
      <c r="G1013" s="634" t="s">
        <v>10235</v>
      </c>
      <c r="H1013" s="46" t="s">
        <v>10236</v>
      </c>
      <c r="I1013" s="45" t="s">
        <v>8030</v>
      </c>
      <c r="J1013" s="46">
        <v>2018</v>
      </c>
      <c r="K1013" s="46">
        <v>2021</v>
      </c>
      <c r="L1013" s="46" t="s">
        <v>10237</v>
      </c>
      <c r="M1013" s="592"/>
      <c r="N1013" s="592"/>
      <c r="O1013" s="592"/>
      <c r="P1013" s="592"/>
      <c r="Q1013" s="592"/>
      <c r="R1013" s="592"/>
      <c r="S1013" s="592"/>
      <c r="T1013" s="592"/>
      <c r="U1013" s="592"/>
      <c r="V1013" s="592"/>
      <c r="W1013" s="592"/>
      <c r="X1013" s="592"/>
      <c r="Y1013" s="592"/>
      <c r="Z1013" s="592"/>
      <c r="AA1013" s="592"/>
      <c r="AB1013" s="593"/>
    </row>
    <row r="1014" spans="1:28" ht="13.5" customHeight="1">
      <c r="A1014" s="619" t="s">
        <v>5412</v>
      </c>
      <c r="B1014" s="46"/>
      <c r="C1014" s="46" t="s">
        <v>8031</v>
      </c>
      <c r="D1014" s="69" t="s">
        <v>10238</v>
      </c>
      <c r="E1014" s="633" t="s">
        <v>168</v>
      </c>
      <c r="F1014" s="633"/>
      <c r="G1014" s="633" t="s">
        <v>10239</v>
      </c>
      <c r="H1014" s="46" t="s">
        <v>10236</v>
      </c>
      <c r="I1014" s="45" t="s">
        <v>8030</v>
      </c>
      <c r="J1014" s="46"/>
      <c r="K1014" s="45">
        <v>2021</v>
      </c>
      <c r="L1014" s="45" t="s">
        <v>10240</v>
      </c>
      <c r="M1014" s="592"/>
      <c r="N1014" s="592"/>
      <c r="O1014" s="592"/>
      <c r="P1014" s="592"/>
      <c r="Q1014" s="592"/>
      <c r="R1014" s="592"/>
      <c r="S1014" s="592"/>
      <c r="T1014" s="592"/>
      <c r="U1014" s="592"/>
      <c r="V1014" s="592"/>
      <c r="W1014" s="592"/>
      <c r="X1014" s="592"/>
      <c r="Y1014" s="592"/>
      <c r="Z1014" s="592"/>
      <c r="AA1014" s="592"/>
      <c r="AB1014" s="607"/>
    </row>
    <row r="1015" spans="1:28" ht="13.5" hidden="1" customHeight="1">
      <c r="A1015" s="619" t="s">
        <v>5412</v>
      </c>
      <c r="B1015" s="46"/>
      <c r="C1015" s="46" t="s">
        <v>8035</v>
      </c>
      <c r="D1015" s="69" t="s">
        <v>10241</v>
      </c>
      <c r="E1015" s="633" t="s">
        <v>168</v>
      </c>
      <c r="F1015" s="633"/>
      <c r="G1015" s="633" t="s">
        <v>10242</v>
      </c>
      <c r="H1015" s="46" t="s">
        <v>9133</v>
      </c>
      <c r="I1015" s="45" t="s">
        <v>8030</v>
      </c>
      <c r="J1015" s="46"/>
      <c r="K1015" s="45">
        <v>2020</v>
      </c>
      <c r="L1015" s="45" t="s">
        <v>10240</v>
      </c>
      <c r="M1015" s="592"/>
      <c r="N1015" s="592"/>
      <c r="O1015" s="592"/>
      <c r="P1015" s="592"/>
      <c r="Q1015" s="592"/>
      <c r="R1015" s="592"/>
      <c r="S1015" s="592"/>
      <c r="T1015" s="592"/>
      <c r="U1015" s="592"/>
      <c r="V1015" s="592"/>
      <c r="W1015" s="592"/>
      <c r="X1015" s="592"/>
      <c r="Y1015" s="592"/>
      <c r="Z1015" s="592"/>
      <c r="AA1015" s="592"/>
      <c r="AB1015" s="607"/>
    </row>
    <row r="1016" spans="1:28" ht="13.5" hidden="1" customHeight="1">
      <c r="A1016" s="619" t="s">
        <v>5412</v>
      </c>
      <c r="B1016" s="46"/>
      <c r="C1016" s="46" t="s">
        <v>8035</v>
      </c>
      <c r="D1016" s="69" t="s">
        <v>10243</v>
      </c>
      <c r="E1016" s="633" t="s">
        <v>168</v>
      </c>
      <c r="F1016" s="633"/>
      <c r="G1016" s="633" t="s">
        <v>10244</v>
      </c>
      <c r="H1016" s="46" t="s">
        <v>9133</v>
      </c>
      <c r="I1016" s="45" t="s">
        <v>8030</v>
      </c>
      <c r="J1016" s="46"/>
      <c r="K1016" s="45">
        <v>2020</v>
      </c>
      <c r="L1016" s="45" t="s">
        <v>10240</v>
      </c>
      <c r="M1016" s="592"/>
      <c r="N1016" s="592"/>
      <c r="O1016" s="592"/>
      <c r="P1016" s="592"/>
      <c r="Q1016" s="592"/>
      <c r="R1016" s="592"/>
      <c r="S1016" s="592"/>
      <c r="T1016" s="592"/>
      <c r="U1016" s="592"/>
      <c r="V1016" s="592"/>
      <c r="W1016" s="592"/>
      <c r="X1016" s="592"/>
      <c r="Y1016" s="592"/>
      <c r="Z1016" s="592"/>
      <c r="AA1016" s="592"/>
      <c r="AB1016" s="607"/>
    </row>
    <row r="1017" spans="1:28" ht="13.5" hidden="1" customHeight="1">
      <c r="A1017" s="619" t="s">
        <v>5412</v>
      </c>
      <c r="B1017" s="46"/>
      <c r="C1017" s="47" t="s">
        <v>8035</v>
      </c>
      <c r="D1017" s="69" t="s">
        <v>10245</v>
      </c>
      <c r="E1017" s="635"/>
      <c r="F1017" s="44"/>
      <c r="G1017" s="611" t="s">
        <v>5472</v>
      </c>
      <c r="H1017" s="44"/>
      <c r="I1017" s="45" t="s">
        <v>8030</v>
      </c>
      <c r="J1017" s="47">
        <v>2020</v>
      </c>
      <c r="K1017" s="47">
        <v>2020</v>
      </c>
      <c r="L1017" s="44"/>
      <c r="M1017" s="636"/>
      <c r="N1017" s="592"/>
      <c r="O1017" s="592"/>
      <c r="P1017" s="592"/>
      <c r="Q1017" s="592"/>
      <c r="R1017" s="592"/>
      <c r="S1017" s="592"/>
      <c r="T1017" s="592"/>
      <c r="U1017" s="592"/>
      <c r="V1017" s="592"/>
      <c r="W1017" s="592"/>
      <c r="X1017" s="592"/>
      <c r="Y1017" s="592"/>
      <c r="Z1017" s="592"/>
      <c r="AA1017" s="592"/>
      <c r="AB1017" s="607"/>
    </row>
    <row r="1018" spans="1:28" ht="13.5" hidden="1" customHeight="1">
      <c r="A1018" s="619" t="s">
        <v>5412</v>
      </c>
      <c r="B1018" s="46"/>
      <c r="C1018" s="44" t="s">
        <v>8014</v>
      </c>
      <c r="D1018" s="69" t="s">
        <v>10246</v>
      </c>
      <c r="E1018" s="635" t="s">
        <v>168</v>
      </c>
      <c r="F1018" s="44" t="s">
        <v>35</v>
      </c>
      <c r="G1018" s="44" t="s">
        <v>10247</v>
      </c>
      <c r="H1018" s="44" t="s">
        <v>8017</v>
      </c>
      <c r="I1018" s="47" t="s">
        <v>8030</v>
      </c>
      <c r="J1018" s="47">
        <v>2014</v>
      </c>
      <c r="K1018" s="47">
        <v>2021</v>
      </c>
      <c r="L1018" s="44" t="s">
        <v>10247</v>
      </c>
      <c r="M1018" s="636" t="s">
        <v>10248</v>
      </c>
      <c r="N1018" s="592"/>
      <c r="O1018" s="592"/>
      <c r="P1018" s="592"/>
      <c r="Q1018" s="592"/>
      <c r="R1018" s="592"/>
      <c r="S1018" s="592"/>
      <c r="T1018" s="592"/>
      <c r="U1018" s="592"/>
      <c r="V1018" s="592"/>
      <c r="W1018" s="592"/>
      <c r="X1018" s="592"/>
      <c r="Y1018" s="592"/>
      <c r="Z1018" s="592"/>
      <c r="AA1018" s="592"/>
      <c r="AB1018" s="607"/>
    </row>
    <row r="1019" spans="1:28" ht="13.5" hidden="1" customHeight="1">
      <c r="A1019" s="619" t="s">
        <v>5412</v>
      </c>
      <c r="B1019" s="140"/>
      <c r="C1019" s="45" t="s">
        <v>8035</v>
      </c>
      <c r="D1019" s="69" t="s">
        <v>10249</v>
      </c>
      <c r="E1019" s="608" t="s">
        <v>168</v>
      </c>
      <c r="F1019" s="140"/>
      <c r="G1019" s="140"/>
      <c r="H1019" s="45" t="s">
        <v>9133</v>
      </c>
      <c r="I1019" s="533" t="s">
        <v>8229</v>
      </c>
      <c r="J1019" s="637">
        <v>2020</v>
      </c>
      <c r="K1019" s="45">
        <v>2020</v>
      </c>
      <c r="L1019" s="140"/>
      <c r="M1019" s="140"/>
      <c r="N1019" s="140"/>
      <c r="O1019" s="140"/>
      <c r="P1019" s="140"/>
      <c r="Q1019" s="140"/>
      <c r="R1019" s="140"/>
      <c r="S1019" s="140"/>
      <c r="T1019" s="140"/>
      <c r="U1019" s="140"/>
      <c r="V1019" s="140"/>
      <c r="W1019" s="140"/>
      <c r="X1019" s="140"/>
      <c r="Y1019" s="140"/>
      <c r="Z1019" s="140"/>
      <c r="AA1019" s="140"/>
      <c r="AB1019" s="638"/>
    </row>
    <row r="1020" spans="1:28" ht="13.5" hidden="1" customHeight="1">
      <c r="A1020" s="619" t="s">
        <v>5412</v>
      </c>
      <c r="B1020" s="140"/>
      <c r="C1020" s="45" t="s">
        <v>8035</v>
      </c>
      <c r="D1020" s="69" t="s">
        <v>10250</v>
      </c>
      <c r="E1020" s="608" t="s">
        <v>168</v>
      </c>
      <c r="F1020" s="140"/>
      <c r="G1020" s="140"/>
      <c r="H1020" s="45" t="s">
        <v>9133</v>
      </c>
      <c r="I1020" s="533" t="s">
        <v>8030</v>
      </c>
      <c r="J1020" s="637">
        <v>2020</v>
      </c>
      <c r="K1020" s="45">
        <v>2020</v>
      </c>
      <c r="L1020" s="140"/>
      <c r="M1020" s="140"/>
      <c r="N1020" s="140"/>
      <c r="O1020" s="140"/>
      <c r="P1020" s="140"/>
      <c r="Q1020" s="140"/>
      <c r="R1020" s="140"/>
      <c r="S1020" s="140"/>
      <c r="T1020" s="140"/>
      <c r="U1020" s="140"/>
      <c r="V1020" s="140"/>
      <c r="W1020" s="140"/>
      <c r="X1020" s="140"/>
      <c r="Y1020" s="140"/>
      <c r="Z1020" s="140"/>
      <c r="AA1020" s="140"/>
      <c r="AB1020" s="638"/>
    </row>
    <row r="1021" spans="1:28" ht="13.5" customHeight="1">
      <c r="A1021" s="619" t="s">
        <v>5412</v>
      </c>
      <c r="B1021" s="140"/>
      <c r="C1021" s="45" t="s">
        <v>8031</v>
      </c>
      <c r="D1021" s="69" t="s">
        <v>10251</v>
      </c>
      <c r="E1021" s="608" t="s">
        <v>168</v>
      </c>
      <c r="F1021" s="140"/>
      <c r="G1021" s="140"/>
      <c r="H1021" s="46"/>
      <c r="I1021" s="533" t="s">
        <v>8823</v>
      </c>
      <c r="J1021" s="637">
        <v>2020</v>
      </c>
      <c r="K1021" s="46"/>
      <c r="L1021" s="140"/>
      <c r="M1021" s="140"/>
      <c r="N1021" s="140"/>
      <c r="O1021" s="140"/>
      <c r="P1021" s="140"/>
      <c r="Q1021" s="140"/>
      <c r="R1021" s="140"/>
      <c r="S1021" s="140"/>
      <c r="T1021" s="140"/>
      <c r="U1021" s="140"/>
      <c r="V1021" s="140"/>
      <c r="W1021" s="140"/>
      <c r="X1021" s="140"/>
      <c r="Y1021" s="140"/>
      <c r="Z1021" s="140"/>
      <c r="AA1021" s="140"/>
      <c r="AB1021" s="638"/>
    </row>
    <row r="1022" spans="1:28" ht="13.5" hidden="1" customHeight="1">
      <c r="A1022" s="619" t="s">
        <v>5412</v>
      </c>
      <c r="B1022" s="632"/>
      <c r="C1022" s="639" t="s">
        <v>8035</v>
      </c>
      <c r="D1022" s="69" t="s">
        <v>10252</v>
      </c>
      <c r="E1022" s="640" t="s">
        <v>168</v>
      </c>
      <c r="F1022" s="632"/>
      <c r="G1022" s="632"/>
      <c r="H1022" s="45" t="s">
        <v>9133</v>
      </c>
      <c r="I1022" s="641" t="s">
        <v>8030</v>
      </c>
      <c r="J1022" s="642">
        <v>2019</v>
      </c>
      <c r="K1022" s="639">
        <v>2020</v>
      </c>
      <c r="L1022" s="632"/>
      <c r="M1022" s="632"/>
      <c r="N1022" s="632"/>
      <c r="O1022" s="632"/>
      <c r="P1022" s="632"/>
      <c r="Q1022" s="632"/>
      <c r="R1022" s="632"/>
      <c r="S1022" s="632"/>
      <c r="T1022" s="632"/>
      <c r="U1022" s="632"/>
      <c r="V1022" s="632"/>
      <c r="W1022" s="632"/>
      <c r="X1022" s="632"/>
      <c r="Y1022" s="632"/>
      <c r="Z1022" s="632"/>
      <c r="AA1022" s="632"/>
      <c r="AB1022" s="643"/>
    </row>
    <row r="1023" spans="1:28" ht="13.5" hidden="1" customHeight="1">
      <c r="A1023" s="619" t="s">
        <v>5412</v>
      </c>
      <c r="B1023" s="632"/>
      <c r="C1023" s="639" t="s">
        <v>8035</v>
      </c>
      <c r="D1023" s="69" t="s">
        <v>10253</v>
      </c>
      <c r="E1023" s="640" t="s">
        <v>168</v>
      </c>
      <c r="F1023" s="632"/>
      <c r="G1023" s="632"/>
      <c r="H1023" s="45" t="s">
        <v>9133</v>
      </c>
      <c r="I1023" s="641" t="s">
        <v>8030</v>
      </c>
      <c r="J1023" s="642">
        <v>2019</v>
      </c>
      <c r="K1023" s="639">
        <v>2020</v>
      </c>
      <c r="L1023" s="632"/>
      <c r="M1023" s="632"/>
      <c r="N1023" s="632"/>
      <c r="O1023" s="632"/>
      <c r="P1023" s="632"/>
      <c r="Q1023" s="632"/>
      <c r="R1023" s="632"/>
      <c r="S1023" s="632"/>
      <c r="T1023" s="632"/>
      <c r="U1023" s="632"/>
      <c r="V1023" s="632"/>
      <c r="W1023" s="632"/>
      <c r="X1023" s="632"/>
      <c r="Y1023" s="632"/>
      <c r="Z1023" s="632"/>
      <c r="AA1023" s="632"/>
      <c r="AB1023" s="643"/>
    </row>
    <row r="1024" spans="1:28" ht="13.5" customHeight="1">
      <c r="A1024" s="619" t="s">
        <v>5412</v>
      </c>
      <c r="B1024" s="632"/>
      <c r="C1024" s="639" t="s">
        <v>8031</v>
      </c>
      <c r="D1024" s="69" t="s">
        <v>10254</v>
      </c>
      <c r="E1024" s="640" t="s">
        <v>168</v>
      </c>
      <c r="F1024" s="632"/>
      <c r="G1024" s="632"/>
      <c r="H1024" s="621"/>
      <c r="I1024" s="641" t="s">
        <v>8030</v>
      </c>
      <c r="J1024" s="642">
        <v>2019</v>
      </c>
      <c r="K1024" s="639">
        <v>2020</v>
      </c>
      <c r="L1024" s="632"/>
      <c r="M1024" s="632"/>
      <c r="N1024" s="632"/>
      <c r="O1024" s="632"/>
      <c r="P1024" s="632"/>
      <c r="Q1024" s="632"/>
      <c r="R1024" s="632"/>
      <c r="S1024" s="632"/>
      <c r="T1024" s="632"/>
      <c r="U1024" s="632"/>
      <c r="V1024" s="632"/>
      <c r="W1024" s="632"/>
      <c r="X1024" s="632"/>
      <c r="Y1024" s="632"/>
      <c r="Z1024" s="632"/>
      <c r="AA1024" s="632"/>
      <c r="AB1024" s="643"/>
    </row>
    <row r="1025" spans="1:28" ht="13.5" hidden="1" customHeight="1">
      <c r="A1025" s="619" t="s">
        <v>5412</v>
      </c>
      <c r="B1025" s="632"/>
      <c r="C1025" s="639" t="s">
        <v>8035</v>
      </c>
      <c r="D1025" s="69" t="s">
        <v>10255</v>
      </c>
      <c r="E1025" s="640" t="s">
        <v>168</v>
      </c>
      <c r="F1025" s="632"/>
      <c r="G1025" s="632"/>
      <c r="H1025" s="621"/>
      <c r="I1025" s="641" t="s">
        <v>8229</v>
      </c>
      <c r="J1025" s="642">
        <v>2019</v>
      </c>
      <c r="K1025" s="639">
        <v>2020</v>
      </c>
      <c r="L1025" s="632"/>
      <c r="M1025" s="632"/>
      <c r="N1025" s="632"/>
      <c r="O1025" s="632"/>
      <c r="P1025" s="632"/>
      <c r="Q1025" s="632"/>
      <c r="R1025" s="632"/>
      <c r="S1025" s="632"/>
      <c r="T1025" s="632"/>
      <c r="U1025" s="632"/>
      <c r="V1025" s="632"/>
      <c r="W1025" s="632"/>
      <c r="X1025" s="632"/>
      <c r="Y1025" s="632"/>
      <c r="Z1025" s="632"/>
      <c r="AA1025" s="632"/>
      <c r="AB1025" s="643"/>
    </row>
    <row r="1026" spans="1:28" ht="13.5" customHeight="1">
      <c r="A1026" s="619" t="s">
        <v>5412</v>
      </c>
      <c r="B1026" s="632"/>
      <c r="C1026" s="639" t="s">
        <v>8031</v>
      </c>
      <c r="D1026" s="69" t="s">
        <v>10256</v>
      </c>
      <c r="E1026" s="640" t="s">
        <v>168</v>
      </c>
      <c r="F1026" s="632"/>
      <c r="G1026" s="632"/>
      <c r="H1026" s="621"/>
      <c r="I1026" s="641" t="s">
        <v>8018</v>
      </c>
      <c r="J1026" s="642">
        <v>2019</v>
      </c>
      <c r="K1026" s="639"/>
      <c r="L1026" s="632"/>
      <c r="M1026" s="632"/>
      <c r="N1026" s="632"/>
      <c r="O1026" s="632"/>
      <c r="P1026" s="632"/>
      <c r="Q1026" s="632"/>
      <c r="R1026" s="632"/>
      <c r="S1026" s="632"/>
      <c r="T1026" s="632"/>
      <c r="U1026" s="632"/>
      <c r="V1026" s="632"/>
      <c r="W1026" s="632"/>
      <c r="X1026" s="632"/>
      <c r="Y1026" s="632"/>
      <c r="Z1026" s="632"/>
      <c r="AA1026" s="632"/>
      <c r="AB1026" s="643"/>
    </row>
    <row r="1027" spans="1:28" ht="13.5" hidden="1" customHeight="1">
      <c r="A1027" s="619" t="s">
        <v>5412</v>
      </c>
      <c r="B1027" s="632"/>
      <c r="C1027" s="639" t="s">
        <v>8035</v>
      </c>
      <c r="D1027" s="69" t="s">
        <v>10257</v>
      </c>
      <c r="E1027" s="640" t="s">
        <v>168</v>
      </c>
      <c r="F1027" s="632"/>
      <c r="G1027" s="632"/>
      <c r="H1027" s="621"/>
      <c r="I1027" s="641" t="s">
        <v>8030</v>
      </c>
      <c r="J1027" s="642">
        <v>2019</v>
      </c>
      <c r="K1027" s="639">
        <v>2019</v>
      </c>
      <c r="L1027" s="632"/>
      <c r="M1027" s="632"/>
      <c r="N1027" s="632"/>
      <c r="O1027" s="632"/>
      <c r="P1027" s="632"/>
      <c r="Q1027" s="632"/>
      <c r="R1027" s="632"/>
      <c r="S1027" s="632"/>
      <c r="T1027" s="632"/>
      <c r="U1027" s="632"/>
      <c r="V1027" s="632"/>
      <c r="W1027" s="632"/>
      <c r="X1027" s="632"/>
      <c r="Y1027" s="632"/>
      <c r="Z1027" s="632"/>
      <c r="AA1027" s="632"/>
      <c r="AB1027" s="643"/>
    </row>
    <row r="1028" spans="1:28" ht="13.5" hidden="1" customHeight="1">
      <c r="A1028" s="619" t="s">
        <v>5412</v>
      </c>
      <c r="B1028" s="632"/>
      <c r="C1028" s="639" t="s">
        <v>8035</v>
      </c>
      <c r="D1028" s="69" t="s">
        <v>10258</v>
      </c>
      <c r="E1028" s="640" t="s">
        <v>168</v>
      </c>
      <c r="F1028" s="632"/>
      <c r="G1028" s="632"/>
      <c r="H1028" s="621"/>
      <c r="I1028" s="641" t="s">
        <v>8030</v>
      </c>
      <c r="J1028" s="642">
        <v>2019</v>
      </c>
      <c r="K1028" s="639">
        <v>2019</v>
      </c>
      <c r="L1028" s="632"/>
      <c r="M1028" s="632"/>
      <c r="N1028" s="632"/>
      <c r="O1028" s="632"/>
      <c r="P1028" s="632"/>
      <c r="Q1028" s="632"/>
      <c r="R1028" s="632"/>
      <c r="S1028" s="632"/>
      <c r="T1028" s="632"/>
      <c r="U1028" s="632"/>
      <c r="V1028" s="632"/>
      <c r="W1028" s="632"/>
      <c r="X1028" s="632"/>
      <c r="Y1028" s="632"/>
      <c r="Z1028" s="632"/>
      <c r="AA1028" s="632"/>
      <c r="AB1028" s="643"/>
    </row>
    <row r="1029" spans="1:28" ht="13.5" hidden="1" customHeight="1">
      <c r="A1029" s="619" t="s">
        <v>5412</v>
      </c>
      <c r="B1029" s="632"/>
      <c r="C1029" s="639" t="s">
        <v>8035</v>
      </c>
      <c r="D1029" s="69" t="s">
        <v>10259</v>
      </c>
      <c r="E1029" s="640" t="s">
        <v>168</v>
      </c>
      <c r="F1029" s="632"/>
      <c r="G1029" s="632"/>
      <c r="H1029" s="639" t="s">
        <v>8520</v>
      </c>
      <c r="I1029" s="641" t="s">
        <v>8030</v>
      </c>
      <c r="J1029" s="642">
        <v>2019</v>
      </c>
      <c r="K1029" s="639">
        <v>2020</v>
      </c>
      <c r="L1029" s="632"/>
      <c r="M1029" s="632"/>
      <c r="N1029" s="632"/>
      <c r="O1029" s="632"/>
      <c r="P1029" s="632"/>
      <c r="Q1029" s="632"/>
      <c r="R1029" s="632"/>
      <c r="S1029" s="632"/>
      <c r="T1029" s="632"/>
      <c r="U1029" s="632"/>
      <c r="V1029" s="632"/>
      <c r="W1029" s="632"/>
      <c r="X1029" s="632"/>
      <c r="Y1029" s="632"/>
      <c r="Z1029" s="632"/>
      <c r="AA1029" s="632"/>
      <c r="AB1029" s="643"/>
    </row>
    <row r="1030" spans="1:28" ht="13.5" hidden="1" customHeight="1">
      <c r="A1030" s="619" t="s">
        <v>5412</v>
      </c>
      <c r="B1030" s="632"/>
      <c r="C1030" s="639" t="s">
        <v>8035</v>
      </c>
      <c r="D1030" s="69" t="s">
        <v>10260</v>
      </c>
      <c r="E1030" s="640" t="s">
        <v>168</v>
      </c>
      <c r="F1030" s="632"/>
      <c r="G1030" s="632"/>
      <c r="H1030" s="621"/>
      <c r="I1030" s="641" t="s">
        <v>8229</v>
      </c>
      <c r="J1030" s="642">
        <v>2019</v>
      </c>
      <c r="K1030" s="639">
        <v>2020</v>
      </c>
      <c r="L1030" s="632"/>
      <c r="M1030" s="632"/>
      <c r="N1030" s="632"/>
      <c r="O1030" s="632"/>
      <c r="P1030" s="632"/>
      <c r="Q1030" s="632"/>
      <c r="R1030" s="632"/>
      <c r="S1030" s="632"/>
      <c r="T1030" s="632"/>
      <c r="U1030" s="632"/>
      <c r="V1030" s="632"/>
      <c r="W1030" s="632"/>
      <c r="X1030" s="632"/>
      <c r="Y1030" s="632"/>
      <c r="Z1030" s="632"/>
      <c r="AA1030" s="632"/>
      <c r="AB1030" s="643"/>
    </row>
    <row r="1031" spans="1:28" ht="13.5" hidden="1" customHeight="1">
      <c r="A1031" s="619" t="s">
        <v>5412</v>
      </c>
      <c r="B1031" s="632"/>
      <c r="C1031" s="639" t="s">
        <v>8035</v>
      </c>
      <c r="D1031" s="69" t="s">
        <v>10261</v>
      </c>
      <c r="E1031" s="640" t="s">
        <v>168</v>
      </c>
      <c r="F1031" s="632"/>
      <c r="G1031" s="632"/>
      <c r="H1031" s="621"/>
      <c r="I1031" s="641" t="s">
        <v>8030</v>
      </c>
      <c r="J1031" s="642">
        <v>2019</v>
      </c>
      <c r="K1031" s="639">
        <v>2019</v>
      </c>
      <c r="L1031" s="632"/>
      <c r="M1031" s="632"/>
      <c r="N1031" s="632"/>
      <c r="O1031" s="632"/>
      <c r="P1031" s="632"/>
      <c r="Q1031" s="632"/>
      <c r="R1031" s="632"/>
      <c r="S1031" s="632"/>
      <c r="T1031" s="632"/>
      <c r="U1031" s="632"/>
      <c r="V1031" s="632"/>
      <c r="W1031" s="632"/>
      <c r="X1031" s="632"/>
      <c r="Y1031" s="632"/>
      <c r="Z1031" s="632"/>
      <c r="AA1031" s="632"/>
      <c r="AB1031" s="643"/>
    </row>
    <row r="1032" spans="1:28" ht="13.5" hidden="1" customHeight="1">
      <c r="A1032" s="619" t="s">
        <v>5412</v>
      </c>
      <c r="B1032" s="632"/>
      <c r="C1032" s="639" t="s">
        <v>8035</v>
      </c>
      <c r="D1032" s="69" t="s">
        <v>10262</v>
      </c>
      <c r="E1032" s="640" t="s">
        <v>168</v>
      </c>
      <c r="F1032" s="632"/>
      <c r="G1032" s="632"/>
      <c r="H1032" s="621"/>
      <c r="I1032" s="641" t="s">
        <v>8229</v>
      </c>
      <c r="J1032" s="642">
        <v>2019</v>
      </c>
      <c r="K1032" s="639">
        <v>2019</v>
      </c>
      <c r="L1032" s="632"/>
      <c r="M1032" s="632"/>
      <c r="N1032" s="632"/>
      <c r="O1032" s="632"/>
      <c r="P1032" s="632"/>
      <c r="Q1032" s="632"/>
      <c r="R1032" s="632"/>
      <c r="S1032" s="632"/>
      <c r="T1032" s="632"/>
      <c r="U1032" s="632"/>
      <c r="V1032" s="632"/>
      <c r="W1032" s="632"/>
      <c r="X1032" s="632"/>
      <c r="Y1032" s="632"/>
      <c r="Z1032" s="632"/>
      <c r="AA1032" s="632"/>
      <c r="AB1032" s="643"/>
    </row>
    <row r="1033" spans="1:28" ht="13.5" customHeight="1">
      <c r="A1033" s="619" t="s">
        <v>5412</v>
      </c>
      <c r="B1033" s="632"/>
      <c r="C1033" s="639" t="s">
        <v>8031</v>
      </c>
      <c r="D1033" s="69" t="s">
        <v>10263</v>
      </c>
      <c r="E1033" s="640" t="s">
        <v>168</v>
      </c>
      <c r="F1033" s="632"/>
      <c r="G1033" s="632"/>
      <c r="H1033" s="621"/>
      <c r="I1033" s="641" t="s">
        <v>8018</v>
      </c>
      <c r="J1033" s="642">
        <v>2019</v>
      </c>
      <c r="K1033" s="639"/>
      <c r="L1033" s="632"/>
      <c r="M1033" s="632"/>
      <c r="N1033" s="632"/>
      <c r="O1033" s="632"/>
      <c r="P1033" s="632"/>
      <c r="Q1033" s="632"/>
      <c r="R1033" s="632"/>
      <c r="S1033" s="632"/>
      <c r="T1033" s="632"/>
      <c r="U1033" s="632"/>
      <c r="V1033" s="632"/>
      <c r="W1033" s="632"/>
      <c r="X1033" s="632"/>
      <c r="Y1033" s="632"/>
      <c r="Z1033" s="632"/>
      <c r="AA1033" s="632"/>
      <c r="AB1033" s="643"/>
    </row>
    <row r="1034" spans="1:28" ht="13.5" customHeight="1">
      <c r="A1034" s="619" t="s">
        <v>5412</v>
      </c>
      <c r="B1034" s="632"/>
      <c r="C1034" s="639" t="s">
        <v>8031</v>
      </c>
      <c r="D1034" s="69" t="s">
        <v>10264</v>
      </c>
      <c r="E1034" s="640" t="s">
        <v>168</v>
      </c>
      <c r="F1034" s="632"/>
      <c r="G1034" s="632"/>
      <c r="H1034" s="621"/>
      <c r="I1034" s="641" t="s">
        <v>8018</v>
      </c>
      <c r="J1034" s="642">
        <v>2019</v>
      </c>
      <c r="K1034" s="621"/>
      <c r="L1034" s="632"/>
      <c r="M1034" s="632"/>
      <c r="N1034" s="632"/>
      <c r="O1034" s="632"/>
      <c r="P1034" s="632"/>
      <c r="Q1034" s="632"/>
      <c r="R1034" s="632"/>
      <c r="S1034" s="632"/>
      <c r="T1034" s="632"/>
      <c r="U1034" s="632"/>
      <c r="V1034" s="632"/>
      <c r="W1034" s="632"/>
      <c r="X1034" s="632"/>
      <c r="Y1034" s="632"/>
      <c r="Z1034" s="632"/>
      <c r="AA1034" s="632"/>
      <c r="AB1034" s="643"/>
    </row>
    <row r="1035" spans="1:28" ht="13.5" customHeight="1">
      <c r="A1035" s="619" t="s">
        <v>5412</v>
      </c>
      <c r="B1035" s="632"/>
      <c r="C1035" s="639" t="s">
        <v>8031</v>
      </c>
      <c r="D1035" s="69" t="s">
        <v>10265</v>
      </c>
      <c r="E1035" s="640" t="s">
        <v>168</v>
      </c>
      <c r="F1035" s="632"/>
      <c r="G1035" s="632"/>
      <c r="H1035" s="621"/>
      <c r="I1035" s="641" t="s">
        <v>8018</v>
      </c>
      <c r="J1035" s="642">
        <v>2019</v>
      </c>
      <c r="K1035" s="621"/>
      <c r="L1035" s="632"/>
      <c r="M1035" s="632"/>
      <c r="N1035" s="632"/>
      <c r="O1035" s="632"/>
      <c r="P1035" s="632"/>
      <c r="Q1035" s="632"/>
      <c r="R1035" s="632"/>
      <c r="S1035" s="632"/>
      <c r="T1035" s="632"/>
      <c r="U1035" s="632"/>
      <c r="V1035" s="632"/>
      <c r="W1035" s="632"/>
      <c r="X1035" s="632"/>
      <c r="Y1035" s="632"/>
      <c r="Z1035" s="632"/>
      <c r="AA1035" s="632"/>
      <c r="AB1035" s="643"/>
    </row>
    <row r="1036" spans="1:28" ht="13.5" hidden="1" customHeight="1">
      <c r="A1036" s="619" t="s">
        <v>5412</v>
      </c>
      <c r="B1036" s="632"/>
      <c r="C1036" s="639" t="s">
        <v>8035</v>
      </c>
      <c r="D1036" s="69" t="s">
        <v>10266</v>
      </c>
      <c r="E1036" s="640" t="s">
        <v>168</v>
      </c>
      <c r="F1036" s="632"/>
      <c r="G1036" s="632"/>
      <c r="H1036" s="621"/>
      <c r="I1036" s="641" t="s">
        <v>8229</v>
      </c>
      <c r="J1036" s="642">
        <v>2018</v>
      </c>
      <c r="K1036" s="639">
        <v>2019</v>
      </c>
      <c r="L1036" s="632"/>
      <c r="M1036" s="632"/>
      <c r="N1036" s="632"/>
      <c r="O1036" s="632"/>
      <c r="P1036" s="632"/>
      <c r="Q1036" s="632"/>
      <c r="R1036" s="632"/>
      <c r="S1036" s="632"/>
      <c r="T1036" s="632"/>
      <c r="U1036" s="632"/>
      <c r="V1036" s="632"/>
      <c r="W1036" s="632"/>
      <c r="X1036" s="632"/>
      <c r="Y1036" s="632"/>
      <c r="Z1036" s="632"/>
      <c r="AA1036" s="632"/>
      <c r="AB1036" s="643"/>
    </row>
    <row r="1037" spans="1:28" ht="13.5" customHeight="1">
      <c r="A1037" s="619" t="s">
        <v>5412</v>
      </c>
      <c r="B1037" s="632"/>
      <c r="C1037" s="639" t="s">
        <v>8031</v>
      </c>
      <c r="D1037" s="69" t="s">
        <v>10267</v>
      </c>
      <c r="E1037" s="640" t="s">
        <v>168</v>
      </c>
      <c r="F1037" s="632"/>
      <c r="G1037" s="632"/>
      <c r="H1037" s="621"/>
      <c r="I1037" s="641" t="s">
        <v>8018</v>
      </c>
      <c r="J1037" s="642">
        <v>2018</v>
      </c>
      <c r="K1037" s="639"/>
      <c r="L1037" s="632"/>
      <c r="M1037" s="632"/>
      <c r="N1037" s="632"/>
      <c r="O1037" s="632"/>
      <c r="P1037" s="632"/>
      <c r="Q1037" s="632"/>
      <c r="R1037" s="632"/>
      <c r="S1037" s="632"/>
      <c r="T1037" s="632"/>
      <c r="U1037" s="632"/>
      <c r="V1037" s="632"/>
      <c r="W1037" s="632"/>
      <c r="X1037" s="632"/>
      <c r="Y1037" s="632"/>
      <c r="Z1037" s="632"/>
      <c r="AA1037" s="632"/>
      <c r="AB1037" s="643"/>
    </row>
    <row r="1038" spans="1:28" ht="13.5" hidden="1" customHeight="1">
      <c r="A1038" s="619" t="s">
        <v>5412</v>
      </c>
      <c r="B1038" s="632"/>
      <c r="C1038" s="639" t="s">
        <v>8035</v>
      </c>
      <c r="D1038" s="69" t="s">
        <v>10268</v>
      </c>
      <c r="E1038" s="640" t="s">
        <v>168</v>
      </c>
      <c r="F1038" s="632"/>
      <c r="G1038" s="632"/>
      <c r="H1038" s="621"/>
      <c r="I1038" s="641" t="s">
        <v>8229</v>
      </c>
      <c r="J1038" s="642">
        <v>2018</v>
      </c>
      <c r="K1038" s="639">
        <v>2019</v>
      </c>
      <c r="L1038" s="632"/>
      <c r="M1038" s="632"/>
      <c r="N1038" s="632"/>
      <c r="O1038" s="632"/>
      <c r="P1038" s="632"/>
      <c r="Q1038" s="632"/>
      <c r="R1038" s="632"/>
      <c r="S1038" s="632"/>
      <c r="T1038" s="632"/>
      <c r="U1038" s="632"/>
      <c r="V1038" s="632"/>
      <c r="W1038" s="632"/>
      <c r="X1038" s="632"/>
      <c r="Y1038" s="632"/>
      <c r="Z1038" s="632"/>
      <c r="AA1038" s="632"/>
      <c r="AB1038" s="643"/>
    </row>
    <row r="1039" spans="1:28" ht="13.5" customHeight="1">
      <c r="A1039" s="619" t="s">
        <v>5412</v>
      </c>
      <c r="B1039" s="632"/>
      <c r="C1039" s="639" t="s">
        <v>8031</v>
      </c>
      <c r="D1039" s="69" t="s">
        <v>10269</v>
      </c>
      <c r="E1039" s="640" t="s">
        <v>168</v>
      </c>
      <c r="F1039" s="632"/>
      <c r="G1039" s="632"/>
      <c r="H1039" s="621"/>
      <c r="I1039" s="641" t="s">
        <v>8030</v>
      </c>
      <c r="J1039" s="642">
        <v>2018</v>
      </c>
      <c r="K1039" s="639">
        <v>2021</v>
      </c>
      <c r="L1039" s="632"/>
      <c r="M1039" s="632"/>
      <c r="N1039" s="632"/>
      <c r="O1039" s="632"/>
      <c r="P1039" s="632"/>
      <c r="Q1039" s="632"/>
      <c r="R1039" s="632"/>
      <c r="S1039" s="632"/>
      <c r="T1039" s="632"/>
      <c r="U1039" s="632"/>
      <c r="V1039" s="632"/>
      <c r="W1039" s="632"/>
      <c r="X1039" s="632"/>
      <c r="Y1039" s="632"/>
      <c r="Z1039" s="632"/>
      <c r="AA1039" s="632"/>
      <c r="AB1039" s="643"/>
    </row>
    <row r="1040" spans="1:28" ht="13.5" customHeight="1">
      <c r="A1040" s="619" t="s">
        <v>5412</v>
      </c>
      <c r="B1040" s="632"/>
      <c r="C1040" s="639" t="s">
        <v>8031</v>
      </c>
      <c r="D1040" s="69" t="s">
        <v>10270</v>
      </c>
      <c r="E1040" s="640" t="s">
        <v>168</v>
      </c>
      <c r="F1040" s="632"/>
      <c r="G1040" s="632"/>
      <c r="H1040" s="621"/>
      <c r="I1040" s="641" t="s">
        <v>8018</v>
      </c>
      <c r="J1040" s="642">
        <v>2018</v>
      </c>
      <c r="K1040" s="639"/>
      <c r="L1040" s="632"/>
      <c r="M1040" s="632"/>
      <c r="N1040" s="632"/>
      <c r="O1040" s="632"/>
      <c r="P1040" s="632"/>
      <c r="Q1040" s="632"/>
      <c r="R1040" s="632"/>
      <c r="S1040" s="632"/>
      <c r="T1040" s="632"/>
      <c r="U1040" s="632"/>
      <c r="V1040" s="632"/>
      <c r="W1040" s="632"/>
      <c r="X1040" s="632"/>
      <c r="Y1040" s="632"/>
      <c r="Z1040" s="632"/>
      <c r="AA1040" s="632"/>
      <c r="AB1040" s="643"/>
    </row>
    <row r="1041" spans="1:28" ht="13.5" customHeight="1">
      <c r="A1041" s="619" t="s">
        <v>5412</v>
      </c>
      <c r="B1041" s="632"/>
      <c r="C1041" s="639" t="s">
        <v>8031</v>
      </c>
      <c r="D1041" s="69" t="s">
        <v>10271</v>
      </c>
      <c r="E1041" s="640" t="s">
        <v>168</v>
      </c>
      <c r="F1041" s="632"/>
      <c r="G1041" s="632"/>
      <c r="H1041" s="621"/>
      <c r="I1041" s="641" t="s">
        <v>8018</v>
      </c>
      <c r="J1041" s="642">
        <v>2018</v>
      </c>
      <c r="K1041" s="621"/>
      <c r="L1041" s="632"/>
      <c r="M1041" s="632"/>
      <c r="N1041" s="632"/>
      <c r="O1041" s="632"/>
      <c r="P1041" s="632"/>
      <c r="Q1041" s="632"/>
      <c r="R1041" s="632"/>
      <c r="S1041" s="632"/>
      <c r="T1041" s="632"/>
      <c r="U1041" s="632"/>
      <c r="V1041" s="632"/>
      <c r="W1041" s="632"/>
      <c r="X1041" s="632"/>
      <c r="Y1041" s="632"/>
      <c r="Z1041" s="632"/>
      <c r="AA1041" s="632"/>
      <c r="AB1041" s="643"/>
    </row>
    <row r="1042" spans="1:28" ht="13.5" hidden="1" customHeight="1">
      <c r="A1042" s="619" t="s">
        <v>5412</v>
      </c>
      <c r="B1042" s="632"/>
      <c r="C1042" s="639" t="s">
        <v>8035</v>
      </c>
      <c r="D1042" s="69" t="s">
        <v>10272</v>
      </c>
      <c r="E1042" s="640" t="s">
        <v>168</v>
      </c>
      <c r="F1042" s="632"/>
      <c r="G1042" s="632"/>
      <c r="H1042" s="621"/>
      <c r="I1042" s="641" t="s">
        <v>8030</v>
      </c>
      <c r="J1042" s="642">
        <v>2018</v>
      </c>
      <c r="K1042" s="639">
        <v>2018</v>
      </c>
      <c r="L1042" s="632"/>
      <c r="M1042" s="632"/>
      <c r="N1042" s="632"/>
      <c r="O1042" s="632"/>
      <c r="P1042" s="632"/>
      <c r="Q1042" s="632"/>
      <c r="R1042" s="632"/>
      <c r="S1042" s="632"/>
      <c r="T1042" s="632"/>
      <c r="U1042" s="632"/>
      <c r="V1042" s="632"/>
      <c r="W1042" s="632"/>
      <c r="X1042" s="632"/>
      <c r="Y1042" s="632"/>
      <c r="Z1042" s="632"/>
      <c r="AA1042" s="632"/>
      <c r="AB1042" s="643"/>
    </row>
    <row r="1043" spans="1:28" ht="13.5" hidden="1" customHeight="1">
      <c r="A1043" s="619" t="s">
        <v>5412</v>
      </c>
      <c r="B1043" s="632"/>
      <c r="C1043" s="639" t="s">
        <v>8035</v>
      </c>
      <c r="D1043" s="69" t="s">
        <v>10273</v>
      </c>
      <c r="E1043" s="640" t="s">
        <v>168</v>
      </c>
      <c r="F1043" s="632"/>
      <c r="G1043" s="632"/>
      <c r="H1043" s="621"/>
      <c r="I1043" s="641" t="s">
        <v>8030</v>
      </c>
      <c r="J1043" s="642">
        <v>2018</v>
      </c>
      <c r="K1043" s="639">
        <v>2021</v>
      </c>
      <c r="L1043" s="632"/>
      <c r="M1043" s="632"/>
      <c r="N1043" s="632"/>
      <c r="O1043" s="632"/>
      <c r="P1043" s="632"/>
      <c r="Q1043" s="632"/>
      <c r="R1043" s="632"/>
      <c r="S1043" s="632"/>
      <c r="T1043" s="632"/>
      <c r="U1043" s="632"/>
      <c r="V1043" s="632"/>
      <c r="W1043" s="632"/>
      <c r="X1043" s="632"/>
      <c r="Y1043" s="632"/>
      <c r="Z1043" s="632"/>
      <c r="AA1043" s="632"/>
      <c r="AB1043" s="643"/>
    </row>
    <row r="1044" spans="1:28" ht="13.5" customHeight="1">
      <c r="A1044" s="619" t="s">
        <v>5412</v>
      </c>
      <c r="B1044" s="632"/>
      <c r="C1044" s="639" t="s">
        <v>8031</v>
      </c>
      <c r="D1044" s="69" t="s">
        <v>10274</v>
      </c>
      <c r="E1044" s="640" t="s">
        <v>168</v>
      </c>
      <c r="F1044" s="632"/>
      <c r="G1044" s="632"/>
      <c r="H1044" s="621"/>
      <c r="I1044" s="641" t="s">
        <v>8018</v>
      </c>
      <c r="J1044" s="642">
        <v>2018</v>
      </c>
      <c r="K1044" s="639"/>
      <c r="L1044" s="632"/>
      <c r="M1044" s="632"/>
      <c r="N1044" s="632"/>
      <c r="O1044" s="632"/>
      <c r="P1044" s="632"/>
      <c r="Q1044" s="632"/>
      <c r="R1044" s="632"/>
      <c r="S1044" s="632"/>
      <c r="T1044" s="632"/>
      <c r="U1044" s="632"/>
      <c r="V1044" s="632"/>
      <c r="W1044" s="632"/>
      <c r="X1044" s="632"/>
      <c r="Y1044" s="632"/>
      <c r="Z1044" s="632"/>
      <c r="AA1044" s="632"/>
      <c r="AB1044" s="643"/>
    </row>
    <row r="1045" spans="1:28" ht="13.5" customHeight="1">
      <c r="A1045" s="619" t="s">
        <v>5412</v>
      </c>
      <c r="B1045" s="632"/>
      <c r="C1045" s="639" t="s">
        <v>8031</v>
      </c>
      <c r="D1045" s="69" t="s">
        <v>10275</v>
      </c>
      <c r="E1045" s="640" t="s">
        <v>168</v>
      </c>
      <c r="F1045" s="632"/>
      <c r="G1045" s="632"/>
      <c r="H1045" s="621"/>
      <c r="I1045" s="641" t="s">
        <v>8018</v>
      </c>
      <c r="J1045" s="642">
        <v>2018</v>
      </c>
      <c r="K1045" s="621"/>
      <c r="L1045" s="632"/>
      <c r="M1045" s="632"/>
      <c r="N1045" s="632"/>
      <c r="O1045" s="632"/>
      <c r="P1045" s="632"/>
      <c r="Q1045" s="632"/>
      <c r="R1045" s="632"/>
      <c r="S1045" s="632"/>
      <c r="T1045" s="632"/>
      <c r="U1045" s="632"/>
      <c r="V1045" s="632"/>
      <c r="W1045" s="632"/>
      <c r="X1045" s="632"/>
      <c r="Y1045" s="632"/>
      <c r="Z1045" s="632"/>
      <c r="AA1045" s="632"/>
      <c r="AB1045" s="643"/>
    </row>
    <row r="1046" spans="1:28" ht="13.5" customHeight="1">
      <c r="A1046" s="619" t="s">
        <v>5412</v>
      </c>
      <c r="B1046" s="632"/>
      <c r="C1046" s="639" t="s">
        <v>8031</v>
      </c>
      <c r="D1046" s="69" t="s">
        <v>10276</v>
      </c>
      <c r="E1046" s="640" t="s">
        <v>168</v>
      </c>
      <c r="F1046" s="632"/>
      <c r="G1046" s="632"/>
      <c r="H1046" s="621"/>
      <c r="I1046" s="641" t="s">
        <v>8018</v>
      </c>
      <c r="J1046" s="642">
        <v>2018</v>
      </c>
      <c r="K1046" s="621"/>
      <c r="L1046" s="632"/>
      <c r="M1046" s="632"/>
      <c r="N1046" s="632"/>
      <c r="O1046" s="632"/>
      <c r="P1046" s="632"/>
      <c r="Q1046" s="632"/>
      <c r="R1046" s="632"/>
      <c r="S1046" s="632"/>
      <c r="T1046" s="632"/>
      <c r="U1046" s="632"/>
      <c r="V1046" s="632"/>
      <c r="W1046" s="632"/>
      <c r="X1046" s="632"/>
      <c r="Y1046" s="632"/>
      <c r="Z1046" s="632"/>
      <c r="AA1046" s="632"/>
      <c r="AB1046" s="643"/>
    </row>
    <row r="1047" spans="1:28" ht="13.5" hidden="1" customHeight="1">
      <c r="A1047" s="619" t="s">
        <v>5412</v>
      </c>
      <c r="B1047" s="632"/>
      <c r="C1047" s="639" t="s">
        <v>8026</v>
      </c>
      <c r="D1047" s="69" t="s">
        <v>10277</v>
      </c>
      <c r="E1047" s="640" t="s">
        <v>168</v>
      </c>
      <c r="F1047" s="632"/>
      <c r="G1047" s="632"/>
      <c r="H1047" s="621"/>
      <c r="I1047" s="641" t="s">
        <v>8030</v>
      </c>
      <c r="J1047" s="642">
        <v>2018</v>
      </c>
      <c r="K1047" s="639">
        <v>2018</v>
      </c>
      <c r="L1047" s="632"/>
      <c r="M1047" s="632"/>
      <c r="N1047" s="632"/>
      <c r="O1047" s="632"/>
      <c r="P1047" s="632"/>
      <c r="Q1047" s="632"/>
      <c r="R1047" s="632"/>
      <c r="S1047" s="632"/>
      <c r="T1047" s="632"/>
      <c r="U1047" s="632"/>
      <c r="V1047" s="632"/>
      <c r="W1047" s="632"/>
      <c r="X1047" s="632"/>
      <c r="Y1047" s="632"/>
      <c r="Z1047" s="632"/>
      <c r="AA1047" s="632"/>
      <c r="AB1047" s="643"/>
    </row>
    <row r="1048" spans="1:28" ht="13.5" hidden="1" customHeight="1">
      <c r="A1048" s="619" t="s">
        <v>5412</v>
      </c>
      <c r="B1048" s="632"/>
      <c r="C1048" s="639" t="s">
        <v>8026</v>
      </c>
      <c r="D1048" s="69" t="s">
        <v>10278</v>
      </c>
      <c r="E1048" s="640" t="s">
        <v>168</v>
      </c>
      <c r="F1048" s="632"/>
      <c r="G1048" s="632"/>
      <c r="H1048" s="621"/>
      <c r="I1048" s="641" t="s">
        <v>8030</v>
      </c>
      <c r="J1048" s="642">
        <v>2018</v>
      </c>
      <c r="K1048" s="639">
        <v>2018</v>
      </c>
      <c r="L1048" s="632"/>
      <c r="M1048" s="632"/>
      <c r="N1048" s="632"/>
      <c r="O1048" s="632"/>
      <c r="P1048" s="632"/>
      <c r="Q1048" s="632"/>
      <c r="R1048" s="632"/>
      <c r="S1048" s="632"/>
      <c r="T1048" s="632"/>
      <c r="U1048" s="632"/>
      <c r="V1048" s="632"/>
      <c r="W1048" s="632"/>
      <c r="X1048" s="632"/>
      <c r="Y1048" s="632"/>
      <c r="Z1048" s="632"/>
      <c r="AA1048" s="632"/>
      <c r="AB1048" s="643"/>
    </row>
    <row r="1049" spans="1:28" ht="13.5" hidden="1" customHeight="1">
      <c r="A1049" s="619" t="s">
        <v>5412</v>
      </c>
      <c r="B1049" s="632"/>
      <c r="C1049" s="639" t="s">
        <v>8026</v>
      </c>
      <c r="D1049" s="69" t="s">
        <v>10279</v>
      </c>
      <c r="E1049" s="640" t="s">
        <v>168</v>
      </c>
      <c r="F1049" s="632"/>
      <c r="G1049" s="632"/>
      <c r="H1049" s="621"/>
      <c r="I1049" s="641" t="s">
        <v>8030</v>
      </c>
      <c r="J1049" s="642">
        <v>2018</v>
      </c>
      <c r="K1049" s="639">
        <v>2018</v>
      </c>
      <c r="L1049" s="632"/>
      <c r="M1049" s="632"/>
      <c r="N1049" s="632"/>
      <c r="O1049" s="632"/>
      <c r="P1049" s="632"/>
      <c r="Q1049" s="632"/>
      <c r="R1049" s="632"/>
      <c r="S1049" s="632"/>
      <c r="T1049" s="632"/>
      <c r="U1049" s="632"/>
      <c r="V1049" s="632"/>
      <c r="W1049" s="632"/>
      <c r="X1049" s="632"/>
      <c r="Y1049" s="632"/>
      <c r="Z1049" s="632"/>
      <c r="AA1049" s="632"/>
      <c r="AB1049" s="643"/>
    </row>
    <row r="1050" spans="1:28" ht="13.5" hidden="1" customHeight="1">
      <c r="A1050" s="619" t="s">
        <v>5412</v>
      </c>
      <c r="B1050" s="632"/>
      <c r="C1050" s="639" t="s">
        <v>8035</v>
      </c>
      <c r="D1050" s="69" t="s">
        <v>10280</v>
      </c>
      <c r="E1050" s="640" t="s">
        <v>168</v>
      </c>
      <c r="F1050" s="632"/>
      <c r="G1050" s="632"/>
      <c r="H1050" s="621"/>
      <c r="I1050" s="641" t="s">
        <v>8030</v>
      </c>
      <c r="J1050" s="642">
        <v>2018</v>
      </c>
      <c r="K1050" s="639">
        <v>2018</v>
      </c>
      <c r="L1050" s="632"/>
      <c r="M1050" s="632"/>
      <c r="N1050" s="632"/>
      <c r="O1050" s="632"/>
      <c r="P1050" s="632"/>
      <c r="Q1050" s="632"/>
      <c r="R1050" s="632"/>
      <c r="S1050" s="632"/>
      <c r="T1050" s="632"/>
      <c r="U1050" s="632"/>
      <c r="V1050" s="632"/>
      <c r="W1050" s="632"/>
      <c r="X1050" s="632"/>
      <c r="Y1050" s="632"/>
      <c r="Z1050" s="632"/>
      <c r="AA1050" s="632"/>
      <c r="AB1050" s="643"/>
    </row>
    <row r="1051" spans="1:28" ht="13.5" hidden="1" customHeight="1">
      <c r="A1051" s="619" t="s">
        <v>5412</v>
      </c>
      <c r="B1051" s="632"/>
      <c r="C1051" s="639" t="s">
        <v>8035</v>
      </c>
      <c r="D1051" s="69" t="s">
        <v>10281</v>
      </c>
      <c r="E1051" s="640" t="s">
        <v>168</v>
      </c>
      <c r="F1051" s="632"/>
      <c r="G1051" s="632"/>
      <c r="H1051" s="621"/>
      <c r="I1051" s="641" t="s">
        <v>8030</v>
      </c>
      <c r="J1051" s="642">
        <v>2018</v>
      </c>
      <c r="K1051" s="639">
        <v>2018</v>
      </c>
      <c r="L1051" s="632"/>
      <c r="M1051" s="632"/>
      <c r="N1051" s="632"/>
      <c r="O1051" s="632"/>
      <c r="P1051" s="632"/>
      <c r="Q1051" s="632"/>
      <c r="R1051" s="632"/>
      <c r="S1051" s="632"/>
      <c r="T1051" s="632"/>
      <c r="U1051" s="632"/>
      <c r="V1051" s="632"/>
      <c r="W1051" s="632"/>
      <c r="X1051" s="632"/>
      <c r="Y1051" s="632"/>
      <c r="Z1051" s="632"/>
      <c r="AA1051" s="632"/>
      <c r="AB1051" s="643"/>
    </row>
    <row r="1052" spans="1:28" ht="13.5" hidden="1" customHeight="1">
      <c r="A1052" s="619" t="s">
        <v>5412</v>
      </c>
      <c r="B1052" s="632"/>
      <c r="C1052" s="639" t="s">
        <v>8035</v>
      </c>
      <c r="D1052" s="69" t="s">
        <v>10282</v>
      </c>
      <c r="E1052" s="640" t="s">
        <v>168</v>
      </c>
      <c r="F1052" s="632"/>
      <c r="G1052" s="632"/>
      <c r="H1052" s="621"/>
      <c r="I1052" s="641" t="s">
        <v>8030</v>
      </c>
      <c r="J1052" s="642">
        <v>2018</v>
      </c>
      <c r="K1052" s="639">
        <v>2018</v>
      </c>
      <c r="L1052" s="632"/>
      <c r="M1052" s="632"/>
      <c r="N1052" s="632"/>
      <c r="O1052" s="632"/>
      <c r="P1052" s="632"/>
      <c r="Q1052" s="632"/>
      <c r="R1052" s="632"/>
      <c r="S1052" s="632"/>
      <c r="T1052" s="632"/>
      <c r="U1052" s="632"/>
      <c r="V1052" s="632"/>
      <c r="W1052" s="632"/>
      <c r="X1052" s="632"/>
      <c r="Y1052" s="632"/>
      <c r="Z1052" s="632"/>
      <c r="AA1052" s="632"/>
      <c r="AB1052" s="643"/>
    </row>
    <row r="1053" spans="1:28" ht="13.5" hidden="1" customHeight="1">
      <c r="A1053" s="619" t="s">
        <v>5412</v>
      </c>
      <c r="B1053" s="632"/>
      <c r="C1053" s="639" t="s">
        <v>8026</v>
      </c>
      <c r="D1053" s="69" t="s">
        <v>10283</v>
      </c>
      <c r="E1053" s="640" t="s">
        <v>168</v>
      </c>
      <c r="F1053" s="632"/>
      <c r="G1053" s="632"/>
      <c r="H1053" s="621"/>
      <c r="I1053" s="641" t="s">
        <v>8030</v>
      </c>
      <c r="J1053" s="642">
        <v>2018</v>
      </c>
      <c r="K1053" s="639">
        <v>2018</v>
      </c>
      <c r="L1053" s="632"/>
      <c r="M1053" s="632"/>
      <c r="N1053" s="632"/>
      <c r="O1053" s="632"/>
      <c r="P1053" s="632"/>
      <c r="Q1053" s="632"/>
      <c r="R1053" s="632"/>
      <c r="S1053" s="632"/>
      <c r="T1053" s="632"/>
      <c r="U1053" s="632"/>
      <c r="V1053" s="632"/>
      <c r="W1053" s="632"/>
      <c r="X1053" s="632"/>
      <c r="Y1053" s="632"/>
      <c r="Z1053" s="632"/>
      <c r="AA1053" s="632"/>
      <c r="AB1053" s="643"/>
    </row>
    <row r="1054" spans="1:28" ht="13.5" hidden="1" customHeight="1">
      <c r="A1054" s="619" t="s">
        <v>5412</v>
      </c>
      <c r="B1054" s="632"/>
      <c r="C1054" s="639" t="s">
        <v>8035</v>
      </c>
      <c r="D1054" s="69" t="s">
        <v>10284</v>
      </c>
      <c r="E1054" s="640" t="s">
        <v>168</v>
      </c>
      <c r="F1054" s="632"/>
      <c r="G1054" s="632"/>
      <c r="H1054" s="621"/>
      <c r="I1054" s="641" t="s">
        <v>8030</v>
      </c>
      <c r="J1054" s="642">
        <v>2018</v>
      </c>
      <c r="K1054" s="639">
        <v>2018</v>
      </c>
      <c r="L1054" s="632"/>
      <c r="M1054" s="632"/>
      <c r="N1054" s="632"/>
      <c r="O1054" s="632"/>
      <c r="P1054" s="632"/>
      <c r="Q1054" s="632"/>
      <c r="R1054" s="632"/>
      <c r="S1054" s="632"/>
      <c r="T1054" s="632"/>
      <c r="U1054" s="632"/>
      <c r="V1054" s="632"/>
      <c r="W1054" s="632"/>
      <c r="X1054" s="632"/>
      <c r="Y1054" s="632"/>
      <c r="Z1054" s="632"/>
      <c r="AA1054" s="632"/>
      <c r="AB1054" s="643"/>
    </row>
    <row r="1055" spans="1:28" ht="13.5" hidden="1" customHeight="1">
      <c r="A1055" s="619" t="s">
        <v>5412</v>
      </c>
      <c r="B1055" s="632"/>
      <c r="C1055" s="639" t="s">
        <v>8035</v>
      </c>
      <c r="D1055" s="69" t="s">
        <v>10285</v>
      </c>
      <c r="E1055" s="640" t="s">
        <v>168</v>
      </c>
      <c r="F1055" s="632"/>
      <c r="G1055" s="632"/>
      <c r="H1055" s="621"/>
      <c r="I1055" s="641" t="s">
        <v>8030</v>
      </c>
      <c r="J1055" s="642">
        <v>2018</v>
      </c>
      <c r="K1055" s="639">
        <v>2018</v>
      </c>
      <c r="L1055" s="632"/>
      <c r="M1055" s="632"/>
      <c r="N1055" s="632"/>
      <c r="O1055" s="632"/>
      <c r="P1055" s="632"/>
      <c r="Q1055" s="632"/>
      <c r="R1055" s="632"/>
      <c r="S1055" s="632"/>
      <c r="T1055" s="632"/>
      <c r="U1055" s="632"/>
      <c r="V1055" s="632"/>
      <c r="W1055" s="632"/>
      <c r="X1055" s="632"/>
      <c r="Y1055" s="632"/>
      <c r="Z1055" s="632"/>
      <c r="AA1055" s="632"/>
      <c r="AB1055" s="643"/>
    </row>
    <row r="1056" spans="1:28" ht="13.5" hidden="1" customHeight="1">
      <c r="A1056" s="619" t="s">
        <v>5412</v>
      </c>
      <c r="B1056" s="632"/>
      <c r="C1056" s="639" t="s">
        <v>8026</v>
      </c>
      <c r="D1056" s="69" t="s">
        <v>10286</v>
      </c>
      <c r="E1056" s="640" t="s">
        <v>168</v>
      </c>
      <c r="F1056" s="632"/>
      <c r="G1056" s="632"/>
      <c r="H1056" s="621"/>
      <c r="I1056" s="641" t="s">
        <v>8030</v>
      </c>
      <c r="J1056" s="642">
        <v>2017</v>
      </c>
      <c r="K1056" s="639">
        <v>2018</v>
      </c>
      <c r="L1056" s="632"/>
      <c r="M1056" s="632"/>
      <c r="N1056" s="632"/>
      <c r="O1056" s="632"/>
      <c r="P1056" s="632"/>
      <c r="Q1056" s="632"/>
      <c r="R1056" s="632"/>
      <c r="S1056" s="632"/>
      <c r="T1056" s="632"/>
      <c r="U1056" s="632"/>
      <c r="V1056" s="632"/>
      <c r="W1056" s="632"/>
      <c r="X1056" s="632"/>
      <c r="Y1056" s="632"/>
      <c r="Z1056" s="632"/>
      <c r="AA1056" s="632"/>
      <c r="AB1056" s="643"/>
    </row>
    <row r="1057" spans="1:28" ht="13.5" hidden="1" customHeight="1">
      <c r="A1057" s="619" t="s">
        <v>5412</v>
      </c>
      <c r="B1057" s="632"/>
      <c r="C1057" s="639" t="s">
        <v>8026</v>
      </c>
      <c r="D1057" s="69" t="s">
        <v>10287</v>
      </c>
      <c r="E1057" s="640" t="s">
        <v>168</v>
      </c>
      <c r="F1057" s="632"/>
      <c r="G1057" s="632"/>
      <c r="H1057" s="621"/>
      <c r="I1057" s="641" t="s">
        <v>8030</v>
      </c>
      <c r="J1057" s="642">
        <v>2017</v>
      </c>
      <c r="K1057" s="639">
        <v>2018</v>
      </c>
      <c r="L1057" s="632"/>
      <c r="M1057" s="632"/>
      <c r="N1057" s="632"/>
      <c r="O1057" s="632"/>
      <c r="P1057" s="632"/>
      <c r="Q1057" s="632"/>
      <c r="R1057" s="632"/>
      <c r="S1057" s="632"/>
      <c r="T1057" s="632"/>
      <c r="U1057" s="632"/>
      <c r="V1057" s="632"/>
      <c r="W1057" s="632"/>
      <c r="X1057" s="632"/>
      <c r="Y1057" s="632"/>
      <c r="Z1057" s="632"/>
      <c r="AA1057" s="632"/>
      <c r="AB1057" s="643"/>
    </row>
    <row r="1058" spans="1:28" ht="13.5" hidden="1" customHeight="1">
      <c r="A1058" s="619" t="s">
        <v>5412</v>
      </c>
      <c r="B1058" s="632"/>
      <c r="C1058" s="639" t="s">
        <v>8026</v>
      </c>
      <c r="D1058" s="69" t="s">
        <v>10288</v>
      </c>
      <c r="E1058" s="640" t="s">
        <v>168</v>
      </c>
      <c r="F1058" s="632"/>
      <c r="G1058" s="632"/>
      <c r="H1058" s="621"/>
      <c r="I1058" s="641" t="s">
        <v>8030</v>
      </c>
      <c r="J1058" s="642">
        <v>2017</v>
      </c>
      <c r="K1058" s="639">
        <v>2018</v>
      </c>
      <c r="L1058" s="632"/>
      <c r="M1058" s="632"/>
      <c r="N1058" s="632"/>
      <c r="O1058" s="632"/>
      <c r="P1058" s="632"/>
      <c r="Q1058" s="632"/>
      <c r="R1058" s="632"/>
      <c r="S1058" s="632"/>
      <c r="T1058" s="632"/>
      <c r="U1058" s="632"/>
      <c r="V1058" s="632"/>
      <c r="W1058" s="632"/>
      <c r="X1058" s="632"/>
      <c r="Y1058" s="632"/>
      <c r="Z1058" s="632"/>
      <c r="AA1058" s="632"/>
      <c r="AB1058" s="643"/>
    </row>
    <row r="1059" spans="1:28" ht="13.5" hidden="1" customHeight="1">
      <c r="A1059" s="619" t="s">
        <v>5412</v>
      </c>
      <c r="B1059" s="632"/>
      <c r="C1059" s="639" t="s">
        <v>8026</v>
      </c>
      <c r="D1059" s="69" t="s">
        <v>10289</v>
      </c>
      <c r="E1059" s="640" t="s">
        <v>168</v>
      </c>
      <c r="F1059" s="632"/>
      <c r="G1059" s="632"/>
      <c r="H1059" s="621"/>
      <c r="I1059" s="641" t="s">
        <v>8030</v>
      </c>
      <c r="J1059" s="642">
        <v>2017</v>
      </c>
      <c r="K1059" s="639">
        <v>2018</v>
      </c>
      <c r="L1059" s="632"/>
      <c r="M1059" s="632"/>
      <c r="N1059" s="632"/>
      <c r="O1059" s="632"/>
      <c r="P1059" s="632"/>
      <c r="Q1059" s="632"/>
      <c r="R1059" s="632"/>
      <c r="S1059" s="632"/>
      <c r="T1059" s="632"/>
      <c r="U1059" s="632"/>
      <c r="V1059" s="632"/>
      <c r="W1059" s="632"/>
      <c r="X1059" s="632"/>
      <c r="Y1059" s="632"/>
      <c r="Z1059" s="632"/>
      <c r="AA1059" s="632"/>
      <c r="AB1059" s="643"/>
    </row>
    <row r="1060" spans="1:28" ht="13.5" hidden="1" customHeight="1">
      <c r="A1060" s="619" t="s">
        <v>5412</v>
      </c>
      <c r="B1060" s="632"/>
      <c r="C1060" s="639" t="s">
        <v>8026</v>
      </c>
      <c r="D1060" s="69" t="s">
        <v>10290</v>
      </c>
      <c r="E1060" s="640" t="s">
        <v>168</v>
      </c>
      <c r="F1060" s="632"/>
      <c r="G1060" s="632"/>
      <c r="H1060" s="621"/>
      <c r="I1060" s="641" t="s">
        <v>8030</v>
      </c>
      <c r="J1060" s="642">
        <v>2017</v>
      </c>
      <c r="K1060" s="639">
        <v>2018</v>
      </c>
      <c r="L1060" s="632"/>
      <c r="M1060" s="632"/>
      <c r="N1060" s="632"/>
      <c r="O1060" s="632"/>
      <c r="P1060" s="632"/>
      <c r="Q1060" s="632"/>
      <c r="R1060" s="632"/>
      <c r="S1060" s="632"/>
      <c r="T1060" s="632"/>
      <c r="U1060" s="632"/>
      <c r="V1060" s="632"/>
      <c r="W1060" s="632"/>
      <c r="X1060" s="632"/>
      <c r="Y1060" s="632"/>
      <c r="Z1060" s="632"/>
      <c r="AA1060" s="632"/>
      <c r="AB1060" s="643"/>
    </row>
    <row r="1061" spans="1:28" ht="13.5" hidden="1" customHeight="1">
      <c r="A1061" s="619" t="s">
        <v>5412</v>
      </c>
      <c r="B1061" s="632"/>
      <c r="C1061" s="639" t="s">
        <v>8026</v>
      </c>
      <c r="D1061" s="69" t="s">
        <v>10291</v>
      </c>
      <c r="E1061" s="640" t="s">
        <v>168</v>
      </c>
      <c r="F1061" s="632"/>
      <c r="G1061" s="632"/>
      <c r="H1061" s="621"/>
      <c r="I1061" s="641" t="s">
        <v>8030</v>
      </c>
      <c r="J1061" s="642">
        <v>2017</v>
      </c>
      <c r="K1061" s="639">
        <v>2018</v>
      </c>
      <c r="L1061" s="632"/>
      <c r="M1061" s="632"/>
      <c r="N1061" s="632"/>
      <c r="O1061" s="632"/>
      <c r="P1061" s="632"/>
      <c r="Q1061" s="632"/>
      <c r="R1061" s="632"/>
      <c r="S1061" s="632"/>
      <c r="T1061" s="632"/>
      <c r="U1061" s="632"/>
      <c r="V1061" s="632"/>
      <c r="W1061" s="632"/>
      <c r="X1061" s="632"/>
      <c r="Y1061" s="632"/>
      <c r="Z1061" s="632"/>
      <c r="AA1061" s="632"/>
      <c r="AB1061" s="643"/>
    </row>
    <row r="1062" spans="1:28" ht="13.5" hidden="1" customHeight="1">
      <c r="A1062" s="619" t="s">
        <v>5412</v>
      </c>
      <c r="B1062" s="632"/>
      <c r="C1062" s="639" t="s">
        <v>8026</v>
      </c>
      <c r="D1062" s="69" t="s">
        <v>10292</v>
      </c>
      <c r="E1062" s="640" t="s">
        <v>168</v>
      </c>
      <c r="F1062" s="632"/>
      <c r="G1062" s="632"/>
      <c r="H1062" s="621"/>
      <c r="I1062" s="641" t="s">
        <v>8030</v>
      </c>
      <c r="J1062" s="642">
        <v>2017</v>
      </c>
      <c r="K1062" s="639">
        <v>2018</v>
      </c>
      <c r="L1062" s="632"/>
      <c r="M1062" s="632"/>
      <c r="N1062" s="632"/>
      <c r="O1062" s="632"/>
      <c r="P1062" s="632"/>
      <c r="Q1062" s="632"/>
      <c r="R1062" s="632"/>
      <c r="S1062" s="632"/>
      <c r="T1062" s="632"/>
      <c r="U1062" s="632"/>
      <c r="V1062" s="632"/>
      <c r="W1062" s="632"/>
      <c r="X1062" s="632"/>
      <c r="Y1062" s="632"/>
      <c r="Z1062" s="632"/>
      <c r="AA1062" s="632"/>
      <c r="AB1062" s="643"/>
    </row>
    <row r="1063" spans="1:28" ht="13.5" hidden="1" customHeight="1">
      <c r="A1063" s="619" t="s">
        <v>5412</v>
      </c>
      <c r="B1063" s="632"/>
      <c r="C1063" s="639" t="s">
        <v>8026</v>
      </c>
      <c r="D1063" s="69" t="s">
        <v>10293</v>
      </c>
      <c r="E1063" s="640" t="s">
        <v>168</v>
      </c>
      <c r="F1063" s="632"/>
      <c r="G1063" s="632"/>
      <c r="H1063" s="621"/>
      <c r="I1063" s="641" t="s">
        <v>8030</v>
      </c>
      <c r="J1063" s="642">
        <v>2017</v>
      </c>
      <c r="K1063" s="639">
        <v>2018</v>
      </c>
      <c r="L1063" s="632"/>
      <c r="M1063" s="632"/>
      <c r="N1063" s="632"/>
      <c r="O1063" s="632"/>
      <c r="P1063" s="632"/>
      <c r="Q1063" s="632"/>
      <c r="R1063" s="632"/>
      <c r="S1063" s="632"/>
      <c r="T1063" s="632"/>
      <c r="U1063" s="632"/>
      <c r="V1063" s="632"/>
      <c r="W1063" s="632"/>
      <c r="X1063" s="632"/>
      <c r="Y1063" s="632"/>
      <c r="Z1063" s="632"/>
      <c r="AA1063" s="632"/>
      <c r="AB1063" s="643"/>
    </row>
    <row r="1064" spans="1:28" ht="13.5" hidden="1" customHeight="1">
      <c r="A1064" s="619" t="s">
        <v>5412</v>
      </c>
      <c r="B1064" s="632"/>
      <c r="C1064" s="639" t="s">
        <v>8035</v>
      </c>
      <c r="D1064" s="69" t="s">
        <v>10294</v>
      </c>
      <c r="E1064" s="640" t="s">
        <v>168</v>
      </c>
      <c r="F1064" s="632"/>
      <c r="G1064" s="632"/>
      <c r="H1064" s="621"/>
      <c r="I1064" s="641" t="s">
        <v>8229</v>
      </c>
      <c r="J1064" s="642">
        <v>2017</v>
      </c>
      <c r="K1064" s="639">
        <v>2018</v>
      </c>
      <c r="L1064" s="632"/>
      <c r="M1064" s="632"/>
      <c r="N1064" s="632"/>
      <c r="O1064" s="632"/>
      <c r="P1064" s="632"/>
      <c r="Q1064" s="632"/>
      <c r="R1064" s="632"/>
      <c r="S1064" s="632"/>
      <c r="T1064" s="632"/>
      <c r="U1064" s="632"/>
      <c r="V1064" s="632"/>
      <c r="W1064" s="632"/>
      <c r="X1064" s="632"/>
      <c r="Y1064" s="632"/>
      <c r="Z1064" s="632"/>
      <c r="AA1064" s="632"/>
      <c r="AB1064" s="643"/>
    </row>
    <row r="1065" spans="1:28" ht="13.5" customHeight="1">
      <c r="A1065" s="619" t="s">
        <v>5412</v>
      </c>
      <c r="B1065" s="632"/>
      <c r="C1065" s="639" t="s">
        <v>8031</v>
      </c>
      <c r="D1065" s="69" t="s">
        <v>10295</v>
      </c>
      <c r="E1065" s="640" t="s">
        <v>168</v>
      </c>
      <c r="F1065" s="632"/>
      <c r="G1065" s="632"/>
      <c r="H1065" s="621"/>
      <c r="I1065" s="641" t="s">
        <v>8030</v>
      </c>
      <c r="J1065" s="642">
        <v>2017</v>
      </c>
      <c r="K1065" s="639">
        <v>2018</v>
      </c>
      <c r="L1065" s="632"/>
      <c r="M1065" s="632"/>
      <c r="N1065" s="632"/>
      <c r="O1065" s="632"/>
      <c r="P1065" s="632"/>
      <c r="Q1065" s="632"/>
      <c r="R1065" s="632"/>
      <c r="S1065" s="632"/>
      <c r="T1065" s="632"/>
      <c r="U1065" s="632"/>
      <c r="V1065" s="632"/>
      <c r="W1065" s="632"/>
      <c r="X1065" s="632"/>
      <c r="Y1065" s="632"/>
      <c r="Z1065" s="632"/>
      <c r="AA1065" s="632"/>
      <c r="AB1065" s="643"/>
    </row>
    <row r="1066" spans="1:28" ht="13.5" hidden="1" customHeight="1">
      <c r="A1066" s="619" t="s">
        <v>5412</v>
      </c>
      <c r="B1066" s="632"/>
      <c r="C1066" s="639" t="s">
        <v>8035</v>
      </c>
      <c r="D1066" s="69" t="s">
        <v>10296</v>
      </c>
      <c r="E1066" s="640" t="s">
        <v>168</v>
      </c>
      <c r="F1066" s="632"/>
      <c r="G1066" s="632"/>
      <c r="H1066" s="621"/>
      <c r="I1066" s="641" t="s">
        <v>8030</v>
      </c>
      <c r="J1066" s="642">
        <v>2017</v>
      </c>
      <c r="K1066" s="639">
        <v>2018</v>
      </c>
      <c r="L1066" s="632"/>
      <c r="M1066" s="632"/>
      <c r="N1066" s="632"/>
      <c r="O1066" s="632"/>
      <c r="P1066" s="632"/>
      <c r="Q1066" s="632"/>
      <c r="R1066" s="632"/>
      <c r="S1066" s="632"/>
      <c r="T1066" s="632"/>
      <c r="U1066" s="632"/>
      <c r="V1066" s="632"/>
      <c r="W1066" s="632"/>
      <c r="X1066" s="632"/>
      <c r="Y1066" s="632"/>
      <c r="Z1066" s="632"/>
      <c r="AA1066" s="632"/>
      <c r="AB1066" s="643"/>
    </row>
    <row r="1067" spans="1:28" ht="13.5" hidden="1" customHeight="1">
      <c r="A1067" s="619" t="s">
        <v>5412</v>
      </c>
      <c r="B1067" s="632"/>
      <c r="C1067" s="639" t="s">
        <v>8035</v>
      </c>
      <c r="D1067" s="69" t="s">
        <v>10297</v>
      </c>
      <c r="E1067" s="640" t="s">
        <v>168</v>
      </c>
      <c r="F1067" s="632"/>
      <c r="G1067" s="632"/>
      <c r="H1067" s="621"/>
      <c r="I1067" s="641" t="s">
        <v>8030</v>
      </c>
      <c r="J1067" s="642">
        <v>2017</v>
      </c>
      <c r="K1067" s="639">
        <v>2018</v>
      </c>
      <c r="L1067" s="632"/>
      <c r="M1067" s="632"/>
      <c r="N1067" s="632"/>
      <c r="O1067" s="632"/>
      <c r="P1067" s="632"/>
      <c r="Q1067" s="632"/>
      <c r="R1067" s="632"/>
      <c r="S1067" s="632"/>
      <c r="T1067" s="632"/>
      <c r="U1067" s="632"/>
      <c r="V1067" s="632"/>
      <c r="W1067" s="632"/>
      <c r="X1067" s="632"/>
      <c r="Y1067" s="632"/>
      <c r="Z1067" s="632"/>
      <c r="AA1067" s="632"/>
      <c r="AB1067" s="643"/>
    </row>
    <row r="1068" spans="1:28" ht="13.5" hidden="1" customHeight="1">
      <c r="A1068" s="619" t="s">
        <v>5412</v>
      </c>
      <c r="B1068" s="632"/>
      <c r="C1068" s="639" t="s">
        <v>8035</v>
      </c>
      <c r="D1068" s="69" t="s">
        <v>10298</v>
      </c>
      <c r="E1068" s="640" t="s">
        <v>168</v>
      </c>
      <c r="F1068" s="632"/>
      <c r="G1068" s="632"/>
      <c r="H1068" s="621"/>
      <c r="I1068" s="641" t="s">
        <v>8030</v>
      </c>
      <c r="J1068" s="642">
        <v>2017</v>
      </c>
      <c r="K1068" s="639">
        <v>2018</v>
      </c>
      <c r="L1068" s="632"/>
      <c r="M1068" s="632"/>
      <c r="N1068" s="632"/>
      <c r="O1068" s="632"/>
      <c r="P1068" s="632"/>
      <c r="Q1068" s="632"/>
      <c r="R1068" s="632"/>
      <c r="S1068" s="632"/>
      <c r="T1068" s="632"/>
      <c r="U1068" s="632"/>
      <c r="V1068" s="632"/>
      <c r="W1068" s="632"/>
      <c r="X1068" s="632"/>
      <c r="Y1068" s="632"/>
      <c r="Z1068" s="632"/>
      <c r="AA1068" s="632"/>
      <c r="AB1068" s="643"/>
    </row>
    <row r="1069" spans="1:28" ht="13.5" hidden="1" customHeight="1">
      <c r="A1069" s="619" t="s">
        <v>5412</v>
      </c>
      <c r="B1069" s="632"/>
      <c r="C1069" s="639" t="s">
        <v>8035</v>
      </c>
      <c r="D1069" s="69" t="s">
        <v>10299</v>
      </c>
      <c r="E1069" s="640" t="s">
        <v>168</v>
      </c>
      <c r="F1069" s="632"/>
      <c r="G1069" s="632"/>
      <c r="H1069" s="621"/>
      <c r="I1069" s="641" t="s">
        <v>8030</v>
      </c>
      <c r="J1069" s="642">
        <v>2017</v>
      </c>
      <c r="K1069" s="639">
        <v>2018</v>
      </c>
      <c r="L1069" s="632"/>
      <c r="M1069" s="632"/>
      <c r="N1069" s="632"/>
      <c r="O1069" s="632"/>
      <c r="P1069" s="632"/>
      <c r="Q1069" s="632"/>
      <c r="R1069" s="632"/>
      <c r="S1069" s="632"/>
      <c r="T1069" s="632"/>
      <c r="U1069" s="632"/>
      <c r="V1069" s="632"/>
      <c r="W1069" s="632"/>
      <c r="X1069" s="632"/>
      <c r="Y1069" s="632"/>
      <c r="Z1069" s="632"/>
      <c r="AA1069" s="632"/>
      <c r="AB1069" s="643"/>
    </row>
    <row r="1070" spans="1:28" ht="13.5" customHeight="1">
      <c r="A1070" s="619" t="s">
        <v>5412</v>
      </c>
      <c r="B1070" s="632"/>
      <c r="C1070" s="639" t="s">
        <v>8031</v>
      </c>
      <c r="D1070" s="69" t="s">
        <v>10300</v>
      </c>
      <c r="E1070" s="640" t="s">
        <v>168</v>
      </c>
      <c r="F1070" s="632"/>
      <c r="G1070" s="632"/>
      <c r="H1070" s="621"/>
      <c r="I1070" s="641" t="s">
        <v>8018</v>
      </c>
      <c r="J1070" s="642">
        <v>2017</v>
      </c>
      <c r="K1070" s="639"/>
      <c r="L1070" s="632"/>
      <c r="M1070" s="632"/>
      <c r="N1070" s="632"/>
      <c r="O1070" s="632"/>
      <c r="P1070" s="632"/>
      <c r="Q1070" s="632"/>
      <c r="R1070" s="632"/>
      <c r="S1070" s="632"/>
      <c r="T1070" s="632"/>
      <c r="U1070" s="632"/>
      <c r="V1070" s="632"/>
      <c r="W1070" s="632"/>
      <c r="X1070" s="632"/>
      <c r="Y1070" s="632"/>
      <c r="Z1070" s="632"/>
      <c r="AA1070" s="632"/>
      <c r="AB1070" s="643"/>
    </row>
    <row r="1071" spans="1:28" ht="13.5" hidden="1" customHeight="1">
      <c r="A1071" s="619" t="s">
        <v>5412</v>
      </c>
      <c r="B1071" s="632"/>
      <c r="C1071" s="639" t="s">
        <v>8035</v>
      </c>
      <c r="D1071" s="69" t="s">
        <v>10301</v>
      </c>
      <c r="E1071" s="640" t="s">
        <v>168</v>
      </c>
      <c r="F1071" s="632"/>
      <c r="G1071" s="632"/>
      <c r="H1071" s="621"/>
      <c r="I1071" s="641" t="s">
        <v>8030</v>
      </c>
      <c r="J1071" s="642">
        <v>2017</v>
      </c>
      <c r="K1071" s="639">
        <v>2018</v>
      </c>
      <c r="L1071" s="632"/>
      <c r="M1071" s="632"/>
      <c r="N1071" s="632"/>
      <c r="O1071" s="632"/>
      <c r="P1071" s="632"/>
      <c r="Q1071" s="632"/>
      <c r="R1071" s="632"/>
      <c r="S1071" s="632"/>
      <c r="T1071" s="632"/>
      <c r="U1071" s="632"/>
      <c r="V1071" s="632"/>
      <c r="W1071" s="632"/>
      <c r="X1071" s="632"/>
      <c r="Y1071" s="632"/>
      <c r="Z1071" s="632"/>
      <c r="AA1071" s="632"/>
      <c r="AB1071" s="643"/>
    </row>
    <row r="1072" spans="1:28" ht="13.5" hidden="1" customHeight="1">
      <c r="A1072" s="619" t="s">
        <v>5412</v>
      </c>
      <c r="B1072" s="632"/>
      <c r="C1072" s="639" t="s">
        <v>8035</v>
      </c>
      <c r="D1072" s="69" t="s">
        <v>10302</v>
      </c>
      <c r="E1072" s="640" t="s">
        <v>168</v>
      </c>
      <c r="F1072" s="632"/>
      <c r="G1072" s="632"/>
      <c r="H1072" s="621"/>
      <c r="I1072" s="641" t="s">
        <v>8030</v>
      </c>
      <c r="J1072" s="642">
        <v>2017</v>
      </c>
      <c r="K1072" s="639">
        <v>2018</v>
      </c>
      <c r="L1072" s="632"/>
      <c r="M1072" s="632"/>
      <c r="N1072" s="632"/>
      <c r="O1072" s="632"/>
      <c r="P1072" s="632"/>
      <c r="Q1072" s="632"/>
      <c r="R1072" s="632"/>
      <c r="S1072" s="632"/>
      <c r="T1072" s="632"/>
      <c r="U1072" s="632"/>
      <c r="V1072" s="632"/>
      <c r="W1072" s="632"/>
      <c r="X1072" s="632"/>
      <c r="Y1072" s="632"/>
      <c r="Z1072" s="632"/>
      <c r="AA1072" s="632"/>
      <c r="AB1072" s="643"/>
    </row>
    <row r="1073" spans="1:28" ht="13.5" hidden="1" customHeight="1">
      <c r="A1073" s="619" t="s">
        <v>5412</v>
      </c>
      <c r="B1073" s="632"/>
      <c r="C1073" s="639" t="s">
        <v>8026</v>
      </c>
      <c r="D1073" s="69" t="s">
        <v>10303</v>
      </c>
      <c r="E1073" s="640" t="s">
        <v>168</v>
      </c>
      <c r="F1073" s="632"/>
      <c r="G1073" s="632"/>
      <c r="H1073" s="621"/>
      <c r="I1073" s="641" t="s">
        <v>8030</v>
      </c>
      <c r="J1073" s="642">
        <v>2017</v>
      </c>
      <c r="K1073" s="639">
        <v>2017</v>
      </c>
      <c r="L1073" s="632"/>
      <c r="M1073" s="632"/>
      <c r="N1073" s="632"/>
      <c r="O1073" s="632"/>
      <c r="P1073" s="632"/>
      <c r="Q1073" s="632"/>
      <c r="R1073" s="632"/>
      <c r="S1073" s="632"/>
      <c r="T1073" s="632"/>
      <c r="U1073" s="632"/>
      <c r="V1073" s="632"/>
      <c r="W1073" s="632"/>
      <c r="X1073" s="632"/>
      <c r="Y1073" s="632"/>
      <c r="Z1073" s="632"/>
      <c r="AA1073" s="632"/>
      <c r="AB1073" s="643"/>
    </row>
    <row r="1074" spans="1:28" ht="13.5" hidden="1" customHeight="1">
      <c r="A1074" s="619" t="s">
        <v>5412</v>
      </c>
      <c r="B1074" s="632"/>
      <c r="C1074" s="639" t="s">
        <v>8026</v>
      </c>
      <c r="D1074" s="69" t="s">
        <v>10304</v>
      </c>
      <c r="E1074" s="640" t="s">
        <v>168</v>
      </c>
      <c r="F1074" s="632"/>
      <c r="G1074" s="632"/>
      <c r="H1074" s="621"/>
      <c r="I1074" s="641" t="s">
        <v>8030</v>
      </c>
      <c r="J1074" s="642">
        <v>2017</v>
      </c>
      <c r="K1074" s="639">
        <v>2017</v>
      </c>
      <c r="L1074" s="632"/>
      <c r="M1074" s="632"/>
      <c r="N1074" s="632"/>
      <c r="O1074" s="632"/>
      <c r="P1074" s="632"/>
      <c r="Q1074" s="632"/>
      <c r="R1074" s="632"/>
      <c r="S1074" s="632"/>
      <c r="T1074" s="632"/>
      <c r="U1074" s="632"/>
      <c r="V1074" s="632"/>
      <c r="W1074" s="632"/>
      <c r="X1074" s="632"/>
      <c r="Y1074" s="632"/>
      <c r="Z1074" s="632"/>
      <c r="AA1074" s="632"/>
      <c r="AB1074" s="643"/>
    </row>
    <row r="1075" spans="1:28" ht="13.5" hidden="1" customHeight="1">
      <c r="A1075" s="619" t="s">
        <v>5412</v>
      </c>
      <c r="B1075" s="632"/>
      <c r="C1075" s="639" t="s">
        <v>8035</v>
      </c>
      <c r="D1075" s="69" t="s">
        <v>10305</v>
      </c>
      <c r="E1075" s="640" t="s">
        <v>168</v>
      </c>
      <c r="F1075" s="632"/>
      <c r="G1075" s="632"/>
      <c r="H1075" s="621"/>
      <c r="I1075" s="641" t="s">
        <v>8030</v>
      </c>
      <c r="J1075" s="642">
        <v>2017</v>
      </c>
      <c r="K1075" s="639">
        <v>2018</v>
      </c>
      <c r="L1075" s="632"/>
      <c r="M1075" s="632"/>
      <c r="N1075" s="632"/>
      <c r="O1075" s="632"/>
      <c r="P1075" s="632"/>
      <c r="Q1075" s="632"/>
      <c r="R1075" s="632"/>
      <c r="S1075" s="632"/>
      <c r="T1075" s="632"/>
      <c r="U1075" s="632"/>
      <c r="V1075" s="632"/>
      <c r="W1075" s="632"/>
      <c r="X1075" s="632"/>
      <c r="Y1075" s="632"/>
      <c r="Z1075" s="632"/>
      <c r="AA1075" s="632"/>
      <c r="AB1075" s="643"/>
    </row>
    <row r="1076" spans="1:28" ht="13.5" hidden="1" customHeight="1">
      <c r="A1076" s="619" t="s">
        <v>5412</v>
      </c>
      <c r="B1076" s="632"/>
      <c r="C1076" s="639" t="s">
        <v>8026</v>
      </c>
      <c r="D1076" s="69" t="s">
        <v>10306</v>
      </c>
      <c r="E1076" s="640" t="s">
        <v>168</v>
      </c>
      <c r="F1076" s="632"/>
      <c r="G1076" s="632"/>
      <c r="H1076" s="621"/>
      <c r="I1076" s="641" t="s">
        <v>8030</v>
      </c>
      <c r="J1076" s="642">
        <v>2017</v>
      </c>
      <c r="K1076" s="639">
        <v>2017</v>
      </c>
      <c r="L1076" s="632"/>
      <c r="M1076" s="632"/>
      <c r="N1076" s="632"/>
      <c r="O1076" s="632"/>
      <c r="P1076" s="632"/>
      <c r="Q1076" s="632"/>
      <c r="R1076" s="632"/>
      <c r="S1076" s="632"/>
      <c r="T1076" s="632"/>
      <c r="U1076" s="632"/>
      <c r="V1076" s="632"/>
      <c r="W1076" s="632"/>
      <c r="X1076" s="632"/>
      <c r="Y1076" s="632"/>
      <c r="Z1076" s="632"/>
      <c r="AA1076" s="632"/>
      <c r="AB1076" s="643"/>
    </row>
    <row r="1077" spans="1:28" ht="13.5" hidden="1" customHeight="1">
      <c r="A1077" s="619" t="s">
        <v>5412</v>
      </c>
      <c r="B1077" s="632"/>
      <c r="C1077" s="639" t="s">
        <v>8026</v>
      </c>
      <c r="D1077" s="69" t="s">
        <v>10307</v>
      </c>
      <c r="E1077" s="640" t="s">
        <v>168</v>
      </c>
      <c r="F1077" s="632"/>
      <c r="G1077" s="632"/>
      <c r="H1077" s="621"/>
      <c r="I1077" s="641" t="s">
        <v>8030</v>
      </c>
      <c r="J1077" s="642">
        <v>2017</v>
      </c>
      <c r="K1077" s="639">
        <v>2017</v>
      </c>
      <c r="L1077" s="632"/>
      <c r="M1077" s="632"/>
      <c r="N1077" s="632"/>
      <c r="O1077" s="632"/>
      <c r="P1077" s="632"/>
      <c r="Q1077" s="632"/>
      <c r="R1077" s="632"/>
      <c r="S1077" s="632"/>
      <c r="T1077" s="632"/>
      <c r="U1077" s="632"/>
      <c r="V1077" s="632"/>
      <c r="W1077" s="632"/>
      <c r="X1077" s="632"/>
      <c r="Y1077" s="632"/>
      <c r="Z1077" s="632"/>
      <c r="AA1077" s="632"/>
      <c r="AB1077" s="643"/>
    </row>
    <row r="1078" spans="1:28" ht="13.5" hidden="1" customHeight="1">
      <c r="A1078" s="619" t="s">
        <v>5412</v>
      </c>
      <c r="B1078" s="632"/>
      <c r="C1078" s="639" t="s">
        <v>8026</v>
      </c>
      <c r="D1078" s="69" t="s">
        <v>10308</v>
      </c>
      <c r="E1078" s="640" t="s">
        <v>168</v>
      </c>
      <c r="F1078" s="632"/>
      <c r="G1078" s="632"/>
      <c r="H1078" s="621"/>
      <c r="I1078" s="641" t="s">
        <v>8030</v>
      </c>
      <c r="J1078" s="642">
        <v>2017</v>
      </c>
      <c r="K1078" s="639">
        <v>2017</v>
      </c>
      <c r="L1078" s="632"/>
      <c r="M1078" s="632"/>
      <c r="N1078" s="632"/>
      <c r="O1078" s="632"/>
      <c r="P1078" s="632"/>
      <c r="Q1078" s="632"/>
      <c r="R1078" s="632"/>
      <c r="S1078" s="632"/>
      <c r="T1078" s="632"/>
      <c r="U1078" s="632"/>
      <c r="V1078" s="632"/>
      <c r="W1078" s="632"/>
      <c r="X1078" s="632"/>
      <c r="Y1078" s="632"/>
      <c r="Z1078" s="632"/>
      <c r="AA1078" s="632"/>
      <c r="AB1078" s="643"/>
    </row>
    <row r="1079" spans="1:28" ht="13.5" hidden="1" customHeight="1">
      <c r="A1079" s="619" t="s">
        <v>5412</v>
      </c>
      <c r="B1079" s="632"/>
      <c r="C1079" s="639" t="s">
        <v>8026</v>
      </c>
      <c r="D1079" s="69" t="s">
        <v>10309</v>
      </c>
      <c r="E1079" s="640" t="s">
        <v>168</v>
      </c>
      <c r="F1079" s="632"/>
      <c r="G1079" s="632"/>
      <c r="H1079" s="621"/>
      <c r="I1079" s="641" t="s">
        <v>8030</v>
      </c>
      <c r="J1079" s="642">
        <v>2017</v>
      </c>
      <c r="K1079" s="639">
        <v>2018</v>
      </c>
      <c r="L1079" s="632"/>
      <c r="M1079" s="632"/>
      <c r="N1079" s="632"/>
      <c r="O1079" s="632"/>
      <c r="P1079" s="632"/>
      <c r="Q1079" s="632"/>
      <c r="R1079" s="632"/>
      <c r="S1079" s="632"/>
      <c r="T1079" s="632"/>
      <c r="U1079" s="632"/>
      <c r="V1079" s="632"/>
      <c r="W1079" s="632"/>
      <c r="X1079" s="632"/>
      <c r="Y1079" s="632"/>
      <c r="Z1079" s="632"/>
      <c r="AA1079" s="632"/>
      <c r="AB1079" s="643"/>
    </row>
    <row r="1080" spans="1:28" ht="13.5" hidden="1" customHeight="1">
      <c r="A1080" s="619" t="s">
        <v>5412</v>
      </c>
      <c r="B1080" s="632"/>
      <c r="C1080" s="639" t="s">
        <v>8026</v>
      </c>
      <c r="D1080" s="69" t="s">
        <v>10310</v>
      </c>
      <c r="E1080" s="640" t="s">
        <v>168</v>
      </c>
      <c r="F1080" s="632"/>
      <c r="G1080" s="632"/>
      <c r="H1080" s="621"/>
      <c r="I1080" s="641" t="s">
        <v>8030</v>
      </c>
      <c r="J1080" s="642">
        <v>2017</v>
      </c>
      <c r="K1080" s="639">
        <v>2018</v>
      </c>
      <c r="L1080" s="632"/>
      <c r="M1080" s="632"/>
      <c r="N1080" s="632"/>
      <c r="O1080" s="632"/>
      <c r="P1080" s="632"/>
      <c r="Q1080" s="632"/>
      <c r="R1080" s="632"/>
      <c r="S1080" s="632"/>
      <c r="T1080" s="632"/>
      <c r="U1080" s="632"/>
      <c r="V1080" s="632"/>
      <c r="W1080" s="632"/>
      <c r="X1080" s="632"/>
      <c r="Y1080" s="632"/>
      <c r="Z1080" s="632"/>
      <c r="AA1080" s="632"/>
      <c r="AB1080" s="643"/>
    </row>
    <row r="1081" spans="1:28" ht="13.5" hidden="1" customHeight="1">
      <c r="A1081" s="619" t="s">
        <v>5412</v>
      </c>
      <c r="B1081" s="632"/>
      <c r="C1081" s="639" t="s">
        <v>8026</v>
      </c>
      <c r="D1081" s="69" t="s">
        <v>10311</v>
      </c>
      <c r="E1081" s="640" t="s">
        <v>168</v>
      </c>
      <c r="F1081" s="632"/>
      <c r="G1081" s="632"/>
      <c r="H1081" s="621"/>
      <c r="I1081" s="641" t="s">
        <v>8030</v>
      </c>
      <c r="J1081" s="642">
        <v>2017</v>
      </c>
      <c r="K1081" s="639">
        <v>2017</v>
      </c>
      <c r="L1081" s="632"/>
      <c r="M1081" s="632"/>
      <c r="N1081" s="632"/>
      <c r="O1081" s="632"/>
      <c r="P1081" s="632"/>
      <c r="Q1081" s="632"/>
      <c r="R1081" s="632"/>
      <c r="S1081" s="632"/>
      <c r="T1081" s="632"/>
      <c r="U1081" s="632"/>
      <c r="V1081" s="632"/>
      <c r="W1081" s="632"/>
      <c r="X1081" s="632"/>
      <c r="Y1081" s="632"/>
      <c r="Z1081" s="632"/>
      <c r="AA1081" s="632"/>
      <c r="AB1081" s="643"/>
    </row>
    <row r="1082" spans="1:28" ht="13.5" customHeight="1">
      <c r="A1082" s="619" t="s">
        <v>5412</v>
      </c>
      <c r="B1082" s="632"/>
      <c r="C1082" s="639" t="s">
        <v>8031</v>
      </c>
      <c r="D1082" s="69" t="s">
        <v>10312</v>
      </c>
      <c r="E1082" s="640" t="s">
        <v>168</v>
      </c>
      <c r="F1082" s="632"/>
      <c r="G1082" s="632"/>
      <c r="H1082" s="621"/>
      <c r="I1082" s="641" t="s">
        <v>8030</v>
      </c>
      <c r="J1082" s="642">
        <v>2017</v>
      </c>
      <c r="K1082" s="639">
        <v>2018</v>
      </c>
      <c r="L1082" s="632"/>
      <c r="M1082" s="632"/>
      <c r="N1082" s="632"/>
      <c r="O1082" s="632"/>
      <c r="P1082" s="632"/>
      <c r="Q1082" s="632"/>
      <c r="R1082" s="632"/>
      <c r="S1082" s="632"/>
      <c r="T1082" s="632"/>
      <c r="U1082" s="632"/>
      <c r="V1082" s="632"/>
      <c r="W1082" s="632"/>
      <c r="X1082" s="632"/>
      <c r="Y1082" s="632"/>
      <c r="Z1082" s="632"/>
      <c r="AA1082" s="632"/>
      <c r="AB1082" s="643"/>
    </row>
    <row r="1083" spans="1:28" ht="13.5" hidden="1" customHeight="1">
      <c r="A1083" s="619" t="s">
        <v>5412</v>
      </c>
      <c r="B1083" s="632"/>
      <c r="C1083" s="639" t="s">
        <v>8035</v>
      </c>
      <c r="D1083" s="69" t="s">
        <v>10313</v>
      </c>
      <c r="E1083" s="640" t="s">
        <v>168</v>
      </c>
      <c r="F1083" s="632"/>
      <c r="G1083" s="632"/>
      <c r="H1083" s="621"/>
      <c r="I1083" s="641" t="s">
        <v>8030</v>
      </c>
      <c r="J1083" s="642">
        <v>2017</v>
      </c>
      <c r="K1083" s="639">
        <v>2017</v>
      </c>
      <c r="L1083" s="632"/>
      <c r="M1083" s="632"/>
      <c r="N1083" s="632"/>
      <c r="O1083" s="632"/>
      <c r="P1083" s="632"/>
      <c r="Q1083" s="632"/>
      <c r="R1083" s="632"/>
      <c r="S1083" s="632"/>
      <c r="T1083" s="632"/>
      <c r="U1083" s="632"/>
      <c r="V1083" s="632"/>
      <c r="W1083" s="632"/>
      <c r="X1083" s="632"/>
      <c r="Y1083" s="632"/>
      <c r="Z1083" s="632"/>
      <c r="AA1083" s="632"/>
      <c r="AB1083" s="643"/>
    </row>
    <row r="1084" spans="1:28" ht="13.5" hidden="1" customHeight="1">
      <c r="A1084" s="619" t="s">
        <v>5412</v>
      </c>
      <c r="B1084" s="632"/>
      <c r="C1084" s="639" t="s">
        <v>8035</v>
      </c>
      <c r="D1084" s="69" t="s">
        <v>10314</v>
      </c>
      <c r="E1084" s="640" t="s">
        <v>168</v>
      </c>
      <c r="F1084" s="632"/>
      <c r="G1084" s="632"/>
      <c r="H1084" s="621"/>
      <c r="I1084" s="641" t="s">
        <v>8030</v>
      </c>
      <c r="J1084" s="642">
        <v>2017</v>
      </c>
      <c r="K1084" s="639">
        <v>2018</v>
      </c>
      <c r="L1084" s="632"/>
      <c r="M1084" s="632"/>
      <c r="N1084" s="632"/>
      <c r="O1084" s="632"/>
      <c r="P1084" s="632"/>
      <c r="Q1084" s="632"/>
      <c r="R1084" s="632"/>
      <c r="S1084" s="632"/>
      <c r="T1084" s="632"/>
      <c r="U1084" s="632"/>
      <c r="V1084" s="632"/>
      <c r="W1084" s="632"/>
      <c r="X1084" s="632"/>
      <c r="Y1084" s="632"/>
      <c r="Z1084" s="632"/>
      <c r="AA1084" s="632"/>
      <c r="AB1084" s="643"/>
    </row>
    <row r="1085" spans="1:28" ht="13.5" hidden="1" customHeight="1">
      <c r="A1085" s="619" t="s">
        <v>5412</v>
      </c>
      <c r="B1085" s="632"/>
      <c r="C1085" s="639" t="s">
        <v>8035</v>
      </c>
      <c r="D1085" s="69" t="s">
        <v>10315</v>
      </c>
      <c r="E1085" s="640" t="s">
        <v>168</v>
      </c>
      <c r="F1085" s="632"/>
      <c r="G1085" s="632"/>
      <c r="H1085" s="621"/>
      <c r="I1085" s="641" t="s">
        <v>8030</v>
      </c>
      <c r="J1085" s="642">
        <v>2017</v>
      </c>
      <c r="K1085" s="639">
        <v>2018</v>
      </c>
      <c r="L1085" s="632"/>
      <c r="M1085" s="632"/>
      <c r="N1085" s="632"/>
      <c r="O1085" s="632"/>
      <c r="P1085" s="632"/>
      <c r="Q1085" s="632"/>
      <c r="R1085" s="632"/>
      <c r="S1085" s="632"/>
      <c r="T1085" s="632"/>
      <c r="U1085" s="632"/>
      <c r="V1085" s="632"/>
      <c r="W1085" s="632"/>
      <c r="X1085" s="632"/>
      <c r="Y1085" s="632"/>
      <c r="Z1085" s="632"/>
      <c r="AA1085" s="632"/>
      <c r="AB1085" s="643"/>
    </row>
    <row r="1086" spans="1:28" ht="13.5" hidden="1" customHeight="1">
      <c r="A1086" s="619" t="s">
        <v>5412</v>
      </c>
      <c r="B1086" s="632"/>
      <c r="C1086" s="639" t="s">
        <v>8035</v>
      </c>
      <c r="D1086" s="69" t="s">
        <v>10316</v>
      </c>
      <c r="E1086" s="640" t="s">
        <v>168</v>
      </c>
      <c r="F1086" s="632"/>
      <c r="G1086" s="632"/>
      <c r="H1086" s="621"/>
      <c r="I1086" s="641" t="s">
        <v>8030</v>
      </c>
      <c r="J1086" s="642">
        <v>2017</v>
      </c>
      <c r="K1086" s="639">
        <v>2017</v>
      </c>
      <c r="L1086" s="632"/>
      <c r="M1086" s="632"/>
      <c r="N1086" s="632"/>
      <c r="O1086" s="632"/>
      <c r="P1086" s="632"/>
      <c r="Q1086" s="632"/>
      <c r="R1086" s="632"/>
      <c r="S1086" s="632"/>
      <c r="T1086" s="632"/>
      <c r="U1086" s="632"/>
      <c r="V1086" s="632"/>
      <c r="W1086" s="632"/>
      <c r="X1086" s="632"/>
      <c r="Y1086" s="632"/>
      <c r="Z1086" s="632"/>
      <c r="AA1086" s="632"/>
      <c r="AB1086" s="643"/>
    </row>
    <row r="1087" spans="1:28" ht="13.5" hidden="1" customHeight="1">
      <c r="A1087" s="619" t="s">
        <v>5412</v>
      </c>
      <c r="B1087" s="632"/>
      <c r="C1087" s="639" t="s">
        <v>8035</v>
      </c>
      <c r="D1087" s="69" t="s">
        <v>10317</v>
      </c>
      <c r="E1087" s="640" t="s">
        <v>168</v>
      </c>
      <c r="F1087" s="632"/>
      <c r="G1087" s="632"/>
      <c r="H1087" s="621"/>
      <c r="I1087" s="641" t="s">
        <v>8030</v>
      </c>
      <c r="J1087" s="642">
        <v>2017</v>
      </c>
      <c r="K1087" s="639">
        <v>2017</v>
      </c>
      <c r="L1087" s="632"/>
      <c r="M1087" s="632"/>
      <c r="N1087" s="632"/>
      <c r="O1087" s="632"/>
      <c r="P1087" s="632"/>
      <c r="Q1087" s="632"/>
      <c r="R1087" s="632"/>
      <c r="S1087" s="632"/>
      <c r="T1087" s="632"/>
      <c r="U1087" s="632"/>
      <c r="V1087" s="632"/>
      <c r="W1087" s="632"/>
      <c r="X1087" s="632"/>
      <c r="Y1087" s="632"/>
      <c r="Z1087" s="632"/>
      <c r="AA1087" s="632"/>
      <c r="AB1087" s="643"/>
    </row>
    <row r="1088" spans="1:28" ht="13.5" hidden="1" customHeight="1">
      <c r="A1088" s="619" t="s">
        <v>5412</v>
      </c>
      <c r="B1088" s="632"/>
      <c r="C1088" s="639" t="s">
        <v>8035</v>
      </c>
      <c r="D1088" s="69" t="s">
        <v>10318</v>
      </c>
      <c r="E1088" s="640" t="s">
        <v>168</v>
      </c>
      <c r="F1088" s="632"/>
      <c r="G1088" s="632"/>
      <c r="H1088" s="621"/>
      <c r="I1088" s="641" t="s">
        <v>8030</v>
      </c>
      <c r="J1088" s="642">
        <v>2017</v>
      </c>
      <c r="K1088" s="639">
        <v>2017</v>
      </c>
      <c r="L1088" s="632"/>
      <c r="M1088" s="632"/>
      <c r="N1088" s="632"/>
      <c r="O1088" s="632"/>
      <c r="P1088" s="632"/>
      <c r="Q1088" s="632"/>
      <c r="R1088" s="632"/>
      <c r="S1088" s="632"/>
      <c r="T1088" s="632"/>
      <c r="U1088" s="632"/>
      <c r="V1088" s="632"/>
      <c r="W1088" s="632"/>
      <c r="X1088" s="632"/>
      <c r="Y1088" s="632"/>
      <c r="Z1088" s="632"/>
      <c r="AA1088" s="632"/>
      <c r="AB1088" s="643"/>
    </row>
    <row r="1089" spans="1:28" ht="13.5" hidden="1" customHeight="1">
      <c r="A1089" s="619" t="s">
        <v>5412</v>
      </c>
      <c r="B1089" s="632"/>
      <c r="C1089" s="639" t="s">
        <v>8035</v>
      </c>
      <c r="D1089" s="69" t="s">
        <v>10319</v>
      </c>
      <c r="E1089" s="640" t="s">
        <v>168</v>
      </c>
      <c r="F1089" s="632"/>
      <c r="G1089" s="632"/>
      <c r="H1089" s="621"/>
      <c r="I1089" s="641" t="s">
        <v>8030</v>
      </c>
      <c r="J1089" s="642">
        <v>2017</v>
      </c>
      <c r="K1089" s="639">
        <v>2018</v>
      </c>
      <c r="L1089" s="632"/>
      <c r="M1089" s="632"/>
      <c r="N1089" s="632"/>
      <c r="O1089" s="632"/>
      <c r="P1089" s="632"/>
      <c r="Q1089" s="632"/>
      <c r="R1089" s="632"/>
      <c r="S1089" s="632"/>
      <c r="T1089" s="632"/>
      <c r="U1089" s="632"/>
      <c r="V1089" s="632"/>
      <c r="W1089" s="632"/>
      <c r="X1089" s="632"/>
      <c r="Y1089" s="632"/>
      <c r="Z1089" s="632"/>
      <c r="AA1089" s="632"/>
      <c r="AB1089" s="643"/>
    </row>
    <row r="1090" spans="1:28" ht="13.5" hidden="1" customHeight="1">
      <c r="A1090" s="619" t="s">
        <v>5412</v>
      </c>
      <c r="B1090" s="632"/>
      <c r="C1090" s="639" t="s">
        <v>8035</v>
      </c>
      <c r="D1090" s="69" t="s">
        <v>10320</v>
      </c>
      <c r="E1090" s="640" t="s">
        <v>168</v>
      </c>
      <c r="F1090" s="632"/>
      <c r="G1090" s="632"/>
      <c r="H1090" s="621"/>
      <c r="I1090" s="641" t="s">
        <v>8030</v>
      </c>
      <c r="J1090" s="642">
        <v>2017</v>
      </c>
      <c r="K1090" s="639">
        <v>2018</v>
      </c>
      <c r="L1090" s="632"/>
      <c r="M1090" s="632"/>
      <c r="N1090" s="632"/>
      <c r="O1090" s="632"/>
      <c r="P1090" s="632"/>
      <c r="Q1090" s="632"/>
      <c r="R1090" s="632"/>
      <c r="S1090" s="632"/>
      <c r="T1090" s="632"/>
      <c r="U1090" s="632"/>
      <c r="V1090" s="632"/>
      <c r="W1090" s="632"/>
      <c r="X1090" s="632"/>
      <c r="Y1090" s="632"/>
      <c r="Z1090" s="632"/>
      <c r="AA1090" s="632"/>
      <c r="AB1090" s="643"/>
    </row>
    <row r="1091" spans="1:28" ht="13.5" hidden="1" customHeight="1">
      <c r="A1091" s="619" t="s">
        <v>5412</v>
      </c>
      <c r="B1091" s="632"/>
      <c r="C1091" s="639" t="s">
        <v>8035</v>
      </c>
      <c r="D1091" s="69" t="s">
        <v>10321</v>
      </c>
      <c r="E1091" s="640" t="s">
        <v>168</v>
      </c>
      <c r="F1091" s="632"/>
      <c r="G1091" s="632"/>
      <c r="H1091" s="621"/>
      <c r="I1091" s="641" t="s">
        <v>8030</v>
      </c>
      <c r="J1091" s="642">
        <v>2017</v>
      </c>
      <c r="K1091" s="639">
        <v>2017</v>
      </c>
      <c r="L1091" s="632"/>
      <c r="M1091" s="632"/>
      <c r="N1091" s="632"/>
      <c r="O1091" s="632"/>
      <c r="P1091" s="632"/>
      <c r="Q1091" s="632"/>
      <c r="R1091" s="632"/>
      <c r="S1091" s="632"/>
      <c r="T1091" s="632"/>
      <c r="U1091" s="632"/>
      <c r="V1091" s="632"/>
      <c r="W1091" s="632"/>
      <c r="X1091" s="632"/>
      <c r="Y1091" s="632"/>
      <c r="Z1091" s="632"/>
      <c r="AA1091" s="632"/>
      <c r="AB1091" s="643"/>
    </row>
    <row r="1092" spans="1:28" ht="13.5" hidden="1" customHeight="1">
      <c r="A1092" s="619" t="s">
        <v>5412</v>
      </c>
      <c r="B1092" s="632"/>
      <c r="C1092" s="639" t="s">
        <v>8026</v>
      </c>
      <c r="D1092" s="69" t="s">
        <v>10322</v>
      </c>
      <c r="E1092" s="640" t="s">
        <v>168</v>
      </c>
      <c r="F1092" s="632"/>
      <c r="G1092" s="632"/>
      <c r="H1092" s="621"/>
      <c r="I1092" s="641" t="s">
        <v>8030</v>
      </c>
      <c r="J1092" s="642">
        <v>2016</v>
      </c>
      <c r="K1092" s="639">
        <v>2017</v>
      </c>
      <c r="L1092" s="632"/>
      <c r="M1092" s="632"/>
      <c r="N1092" s="632"/>
      <c r="O1092" s="632"/>
      <c r="P1092" s="632"/>
      <c r="Q1092" s="632"/>
      <c r="R1092" s="632"/>
      <c r="S1092" s="632"/>
      <c r="T1092" s="632"/>
      <c r="U1092" s="632"/>
      <c r="V1092" s="632"/>
      <c r="W1092" s="632"/>
      <c r="X1092" s="632"/>
      <c r="Y1092" s="632"/>
      <c r="Z1092" s="632"/>
      <c r="AA1092" s="632"/>
      <c r="AB1092" s="643"/>
    </row>
    <row r="1093" spans="1:28" ht="13.5" hidden="1" customHeight="1">
      <c r="A1093" s="619" t="s">
        <v>5412</v>
      </c>
      <c r="B1093" s="632"/>
      <c r="C1093" s="639" t="s">
        <v>8026</v>
      </c>
      <c r="D1093" s="69" t="s">
        <v>10323</v>
      </c>
      <c r="E1093" s="640" t="s">
        <v>168</v>
      </c>
      <c r="F1093" s="632"/>
      <c r="G1093" s="632"/>
      <c r="H1093" s="621"/>
      <c r="I1093" s="641" t="s">
        <v>8030</v>
      </c>
      <c r="J1093" s="642">
        <v>2016</v>
      </c>
      <c r="K1093" s="639">
        <v>2017</v>
      </c>
      <c r="L1093" s="632"/>
      <c r="M1093" s="632"/>
      <c r="N1093" s="632"/>
      <c r="O1093" s="632"/>
      <c r="P1093" s="632"/>
      <c r="Q1093" s="632"/>
      <c r="R1093" s="632"/>
      <c r="S1093" s="632"/>
      <c r="T1093" s="632"/>
      <c r="U1093" s="632"/>
      <c r="V1093" s="632"/>
      <c r="W1093" s="632"/>
      <c r="X1093" s="632"/>
      <c r="Y1093" s="632"/>
      <c r="Z1093" s="632"/>
      <c r="AA1093" s="632"/>
      <c r="AB1093" s="643"/>
    </row>
    <row r="1094" spans="1:28" ht="13.5" hidden="1" customHeight="1">
      <c r="A1094" s="619" t="s">
        <v>5412</v>
      </c>
      <c r="B1094" s="632"/>
      <c r="C1094" s="639" t="s">
        <v>8026</v>
      </c>
      <c r="D1094" s="69" t="s">
        <v>10324</v>
      </c>
      <c r="E1094" s="640" t="s">
        <v>168</v>
      </c>
      <c r="F1094" s="632"/>
      <c r="G1094" s="632"/>
      <c r="H1094" s="621"/>
      <c r="I1094" s="641" t="s">
        <v>8030</v>
      </c>
      <c r="J1094" s="642">
        <v>2016</v>
      </c>
      <c r="K1094" s="639">
        <v>2017</v>
      </c>
      <c r="L1094" s="632"/>
      <c r="M1094" s="632"/>
      <c r="N1094" s="632"/>
      <c r="O1094" s="632"/>
      <c r="P1094" s="632"/>
      <c r="Q1094" s="632"/>
      <c r="R1094" s="632"/>
      <c r="S1094" s="632"/>
      <c r="T1094" s="632"/>
      <c r="U1094" s="632"/>
      <c r="V1094" s="632"/>
      <c r="W1094" s="632"/>
      <c r="X1094" s="632"/>
      <c r="Y1094" s="632"/>
      <c r="Z1094" s="632"/>
      <c r="AA1094" s="632"/>
      <c r="AB1094" s="643"/>
    </row>
    <row r="1095" spans="1:28" ht="13.5" hidden="1" customHeight="1">
      <c r="A1095" s="619" t="s">
        <v>5412</v>
      </c>
      <c r="B1095" s="632"/>
      <c r="C1095" s="639" t="s">
        <v>8026</v>
      </c>
      <c r="D1095" s="69" t="s">
        <v>10325</v>
      </c>
      <c r="E1095" s="640" t="s">
        <v>168</v>
      </c>
      <c r="F1095" s="632"/>
      <c r="G1095" s="632"/>
      <c r="H1095" s="621"/>
      <c r="I1095" s="641" t="s">
        <v>8030</v>
      </c>
      <c r="J1095" s="642">
        <v>2016</v>
      </c>
      <c r="K1095" s="639">
        <v>2017</v>
      </c>
      <c r="L1095" s="632"/>
      <c r="M1095" s="632"/>
      <c r="N1095" s="632"/>
      <c r="O1095" s="632"/>
      <c r="P1095" s="632"/>
      <c r="Q1095" s="632"/>
      <c r="R1095" s="632"/>
      <c r="S1095" s="632"/>
      <c r="T1095" s="632"/>
      <c r="U1095" s="632"/>
      <c r="V1095" s="632"/>
      <c r="W1095" s="632"/>
      <c r="X1095" s="632"/>
      <c r="Y1095" s="632"/>
      <c r="Z1095" s="632"/>
      <c r="AA1095" s="632"/>
      <c r="AB1095" s="643"/>
    </row>
    <row r="1096" spans="1:28" ht="13.5" hidden="1" customHeight="1">
      <c r="A1096" s="619" t="s">
        <v>5412</v>
      </c>
      <c r="B1096" s="632"/>
      <c r="C1096" s="639" t="s">
        <v>8026</v>
      </c>
      <c r="D1096" s="69" t="s">
        <v>10326</v>
      </c>
      <c r="E1096" s="640" t="s">
        <v>168</v>
      </c>
      <c r="F1096" s="632"/>
      <c r="G1096" s="632"/>
      <c r="H1096" s="621"/>
      <c r="I1096" s="641" t="s">
        <v>8030</v>
      </c>
      <c r="J1096" s="642">
        <v>2016</v>
      </c>
      <c r="K1096" s="639">
        <v>2017</v>
      </c>
      <c r="L1096" s="632"/>
      <c r="M1096" s="632"/>
      <c r="N1096" s="632"/>
      <c r="O1096" s="632"/>
      <c r="P1096" s="632"/>
      <c r="Q1096" s="632"/>
      <c r="R1096" s="632"/>
      <c r="S1096" s="632"/>
      <c r="T1096" s="632"/>
      <c r="U1096" s="632"/>
      <c r="V1096" s="632"/>
      <c r="W1096" s="632"/>
      <c r="X1096" s="632"/>
      <c r="Y1096" s="632"/>
      <c r="Z1096" s="632"/>
      <c r="AA1096" s="632"/>
      <c r="AB1096" s="643"/>
    </row>
    <row r="1097" spans="1:28" ht="13.5" hidden="1" customHeight="1">
      <c r="A1097" s="619" t="s">
        <v>5412</v>
      </c>
      <c r="B1097" s="632"/>
      <c r="C1097" s="639" t="s">
        <v>8026</v>
      </c>
      <c r="D1097" s="69" t="s">
        <v>10327</v>
      </c>
      <c r="E1097" s="640" t="s">
        <v>168</v>
      </c>
      <c r="F1097" s="632"/>
      <c r="G1097" s="632"/>
      <c r="H1097" s="621"/>
      <c r="I1097" s="641" t="s">
        <v>8030</v>
      </c>
      <c r="J1097" s="642">
        <v>2016</v>
      </c>
      <c r="K1097" s="639">
        <v>2017</v>
      </c>
      <c r="L1097" s="632"/>
      <c r="M1097" s="632"/>
      <c r="N1097" s="632"/>
      <c r="O1097" s="632"/>
      <c r="P1097" s="632"/>
      <c r="Q1097" s="632"/>
      <c r="R1097" s="632"/>
      <c r="S1097" s="632"/>
      <c r="T1097" s="632"/>
      <c r="U1097" s="632"/>
      <c r="V1097" s="632"/>
      <c r="W1097" s="632"/>
      <c r="X1097" s="632"/>
      <c r="Y1097" s="632"/>
      <c r="Z1097" s="632"/>
      <c r="AA1097" s="632"/>
      <c r="AB1097" s="643"/>
    </row>
    <row r="1098" spans="1:28" ht="13.5" hidden="1" customHeight="1">
      <c r="A1098" s="619" t="s">
        <v>5412</v>
      </c>
      <c r="B1098" s="632"/>
      <c r="C1098" s="639" t="s">
        <v>8026</v>
      </c>
      <c r="D1098" s="69" t="s">
        <v>10328</v>
      </c>
      <c r="E1098" s="640" t="s">
        <v>168</v>
      </c>
      <c r="F1098" s="632"/>
      <c r="G1098" s="632"/>
      <c r="H1098" s="621"/>
      <c r="I1098" s="641" t="s">
        <v>8030</v>
      </c>
      <c r="J1098" s="642">
        <v>2016</v>
      </c>
      <c r="K1098" s="639">
        <v>2017</v>
      </c>
      <c r="L1098" s="632"/>
      <c r="M1098" s="632"/>
      <c r="N1098" s="632"/>
      <c r="O1098" s="632"/>
      <c r="P1098" s="632"/>
      <c r="Q1098" s="632"/>
      <c r="R1098" s="632"/>
      <c r="S1098" s="632"/>
      <c r="T1098" s="632"/>
      <c r="U1098" s="632"/>
      <c r="V1098" s="632"/>
      <c r="W1098" s="632"/>
      <c r="X1098" s="632"/>
      <c r="Y1098" s="632"/>
      <c r="Z1098" s="632"/>
      <c r="AA1098" s="632"/>
      <c r="AB1098" s="643"/>
    </row>
    <row r="1099" spans="1:28" ht="13.5" hidden="1" customHeight="1">
      <c r="A1099" s="619" t="s">
        <v>5412</v>
      </c>
      <c r="B1099" s="632"/>
      <c r="C1099" s="639" t="s">
        <v>8026</v>
      </c>
      <c r="D1099" s="69" t="s">
        <v>10329</v>
      </c>
      <c r="E1099" s="640" t="s">
        <v>168</v>
      </c>
      <c r="F1099" s="632"/>
      <c r="G1099" s="632"/>
      <c r="H1099" s="621"/>
      <c r="I1099" s="641" t="s">
        <v>8030</v>
      </c>
      <c r="J1099" s="642">
        <v>2016</v>
      </c>
      <c r="K1099" s="639">
        <v>2017</v>
      </c>
      <c r="L1099" s="632"/>
      <c r="M1099" s="632"/>
      <c r="N1099" s="632"/>
      <c r="O1099" s="632"/>
      <c r="P1099" s="632"/>
      <c r="Q1099" s="632"/>
      <c r="R1099" s="632"/>
      <c r="S1099" s="632"/>
      <c r="T1099" s="632"/>
      <c r="U1099" s="632"/>
      <c r="V1099" s="632"/>
      <c r="W1099" s="632"/>
      <c r="X1099" s="632"/>
      <c r="Y1099" s="632"/>
      <c r="Z1099" s="632"/>
      <c r="AA1099" s="632"/>
      <c r="AB1099" s="643"/>
    </row>
    <row r="1100" spans="1:28" ht="12.75" customHeight="1">
      <c r="A1100" s="619" t="s">
        <v>5412</v>
      </c>
      <c r="B1100" s="632"/>
      <c r="C1100" s="639" t="s">
        <v>8031</v>
      </c>
      <c r="D1100" s="69" t="s">
        <v>10330</v>
      </c>
      <c r="E1100" s="640" t="s">
        <v>168</v>
      </c>
      <c r="F1100" s="632"/>
      <c r="G1100" s="632"/>
      <c r="H1100" s="621"/>
      <c r="I1100" s="641" t="s">
        <v>8018</v>
      </c>
      <c r="J1100" s="642">
        <v>2016</v>
      </c>
      <c r="K1100" s="639"/>
      <c r="L1100" s="632"/>
      <c r="M1100" s="632"/>
      <c r="N1100" s="632"/>
      <c r="O1100" s="632"/>
      <c r="P1100" s="632"/>
      <c r="Q1100" s="632"/>
      <c r="R1100" s="632"/>
      <c r="S1100" s="632"/>
      <c r="T1100" s="632"/>
      <c r="U1100" s="632"/>
      <c r="V1100" s="632"/>
      <c r="W1100" s="632"/>
      <c r="X1100" s="632"/>
      <c r="Y1100" s="632"/>
      <c r="Z1100" s="632"/>
      <c r="AA1100" s="632"/>
      <c r="AB1100" s="643"/>
    </row>
    <row r="1101" spans="1:28" ht="13.5" hidden="1" customHeight="1">
      <c r="A1101" s="619" t="s">
        <v>5412</v>
      </c>
      <c r="B1101" s="632"/>
      <c r="C1101" s="639" t="s">
        <v>8035</v>
      </c>
      <c r="D1101" s="69" t="s">
        <v>10331</v>
      </c>
      <c r="E1101" s="640" t="s">
        <v>168</v>
      </c>
      <c r="F1101" s="632"/>
      <c r="G1101" s="632"/>
      <c r="H1101" s="621"/>
      <c r="I1101" s="641" t="s">
        <v>8030</v>
      </c>
      <c r="J1101" s="642">
        <v>2016</v>
      </c>
      <c r="K1101" s="639">
        <v>2017</v>
      </c>
      <c r="L1101" s="632"/>
      <c r="M1101" s="632"/>
      <c r="N1101" s="632"/>
      <c r="O1101" s="632"/>
      <c r="P1101" s="632"/>
      <c r="Q1101" s="632"/>
      <c r="R1101" s="632"/>
      <c r="S1101" s="632"/>
      <c r="T1101" s="632"/>
      <c r="U1101" s="632"/>
      <c r="V1101" s="632"/>
      <c r="W1101" s="632"/>
      <c r="X1101" s="632"/>
      <c r="Y1101" s="632"/>
      <c r="Z1101" s="632"/>
      <c r="AA1101" s="632"/>
      <c r="AB1101" s="643"/>
    </row>
    <row r="1102" spans="1:28" ht="13.5" hidden="1" customHeight="1">
      <c r="A1102" s="619" t="s">
        <v>5412</v>
      </c>
      <c r="B1102" s="632"/>
      <c r="C1102" s="639" t="s">
        <v>8026</v>
      </c>
      <c r="D1102" s="69" t="s">
        <v>10332</v>
      </c>
      <c r="E1102" s="640" t="s">
        <v>168</v>
      </c>
      <c r="F1102" s="632"/>
      <c r="G1102" s="632"/>
      <c r="H1102" s="621"/>
      <c r="I1102" s="641" t="s">
        <v>8030</v>
      </c>
      <c r="J1102" s="642">
        <v>2016</v>
      </c>
      <c r="K1102" s="639">
        <v>2016</v>
      </c>
      <c r="L1102" s="632"/>
      <c r="M1102" s="632"/>
      <c r="N1102" s="632"/>
      <c r="O1102" s="632"/>
      <c r="P1102" s="632"/>
      <c r="Q1102" s="632"/>
      <c r="R1102" s="632"/>
      <c r="S1102" s="632"/>
      <c r="T1102" s="632"/>
      <c r="U1102" s="632"/>
      <c r="V1102" s="632"/>
      <c r="W1102" s="632"/>
      <c r="X1102" s="632"/>
      <c r="Y1102" s="632"/>
      <c r="Z1102" s="632"/>
      <c r="AA1102" s="632"/>
      <c r="AB1102" s="643"/>
    </row>
    <row r="1103" spans="1:28" ht="13.5" hidden="1" customHeight="1">
      <c r="A1103" s="619" t="s">
        <v>5412</v>
      </c>
      <c r="B1103" s="632"/>
      <c r="C1103" s="639" t="s">
        <v>8026</v>
      </c>
      <c r="D1103" s="69" t="s">
        <v>10333</v>
      </c>
      <c r="E1103" s="640" t="s">
        <v>168</v>
      </c>
      <c r="F1103" s="632"/>
      <c r="G1103" s="632"/>
      <c r="H1103" s="621"/>
      <c r="I1103" s="641" t="s">
        <v>8030</v>
      </c>
      <c r="J1103" s="642">
        <v>2016</v>
      </c>
      <c r="K1103" s="639">
        <v>2016</v>
      </c>
      <c r="L1103" s="632"/>
      <c r="M1103" s="632"/>
      <c r="N1103" s="632"/>
      <c r="O1103" s="632"/>
      <c r="P1103" s="632"/>
      <c r="Q1103" s="632"/>
      <c r="R1103" s="632"/>
      <c r="S1103" s="632"/>
      <c r="T1103" s="632"/>
      <c r="U1103" s="632"/>
      <c r="V1103" s="632"/>
      <c r="W1103" s="632"/>
      <c r="X1103" s="632"/>
      <c r="Y1103" s="632"/>
      <c r="Z1103" s="632"/>
      <c r="AA1103" s="632"/>
      <c r="AB1103" s="643"/>
    </row>
    <row r="1104" spans="1:28" ht="13.5" hidden="1" customHeight="1">
      <c r="A1104" s="619" t="s">
        <v>5412</v>
      </c>
      <c r="B1104" s="632"/>
      <c r="C1104" s="639" t="s">
        <v>8026</v>
      </c>
      <c r="D1104" s="69" t="s">
        <v>10334</v>
      </c>
      <c r="E1104" s="640" t="s">
        <v>168</v>
      </c>
      <c r="F1104" s="632"/>
      <c r="G1104" s="632"/>
      <c r="H1104" s="621"/>
      <c r="I1104" s="641" t="s">
        <v>8030</v>
      </c>
      <c r="J1104" s="642">
        <v>2016</v>
      </c>
      <c r="K1104" s="639">
        <v>2017</v>
      </c>
      <c r="L1104" s="632"/>
      <c r="M1104" s="632"/>
      <c r="N1104" s="632"/>
      <c r="O1104" s="632"/>
      <c r="P1104" s="632"/>
      <c r="Q1104" s="632"/>
      <c r="R1104" s="632"/>
      <c r="S1104" s="632"/>
      <c r="T1104" s="632"/>
      <c r="U1104" s="632"/>
      <c r="V1104" s="632"/>
      <c r="W1104" s="632"/>
      <c r="X1104" s="632"/>
      <c r="Y1104" s="632"/>
      <c r="Z1104" s="632"/>
      <c r="AA1104" s="632"/>
      <c r="AB1104" s="643"/>
    </row>
    <row r="1105" spans="1:28" ht="13.5" hidden="1" customHeight="1">
      <c r="A1105" s="619" t="s">
        <v>5412</v>
      </c>
      <c r="B1105" s="632"/>
      <c r="C1105" s="639" t="s">
        <v>8026</v>
      </c>
      <c r="D1105" s="69" t="s">
        <v>10335</v>
      </c>
      <c r="E1105" s="640" t="s">
        <v>168</v>
      </c>
      <c r="F1105" s="632"/>
      <c r="G1105" s="632"/>
      <c r="H1105" s="621"/>
      <c r="I1105" s="641" t="s">
        <v>8030</v>
      </c>
      <c r="J1105" s="642">
        <v>2016</v>
      </c>
      <c r="K1105" s="639">
        <v>2017</v>
      </c>
      <c r="L1105" s="632"/>
      <c r="M1105" s="632"/>
      <c r="N1105" s="632"/>
      <c r="O1105" s="632"/>
      <c r="P1105" s="632"/>
      <c r="Q1105" s="632"/>
      <c r="R1105" s="632"/>
      <c r="S1105" s="632"/>
      <c r="T1105" s="632"/>
      <c r="U1105" s="632"/>
      <c r="V1105" s="632"/>
      <c r="W1105" s="632"/>
      <c r="X1105" s="632"/>
      <c r="Y1105" s="632"/>
      <c r="Z1105" s="632"/>
      <c r="AA1105" s="632"/>
      <c r="AB1105" s="643"/>
    </row>
    <row r="1106" spans="1:28" ht="13.5" hidden="1" customHeight="1">
      <c r="A1106" s="619" t="s">
        <v>5412</v>
      </c>
      <c r="B1106" s="632"/>
      <c r="C1106" s="639" t="s">
        <v>8026</v>
      </c>
      <c r="D1106" s="69" t="s">
        <v>10336</v>
      </c>
      <c r="E1106" s="640" t="s">
        <v>168</v>
      </c>
      <c r="F1106" s="632"/>
      <c r="G1106" s="632"/>
      <c r="H1106" s="621"/>
      <c r="I1106" s="641" t="s">
        <v>8030</v>
      </c>
      <c r="J1106" s="642">
        <v>2016</v>
      </c>
      <c r="K1106" s="639">
        <v>2017</v>
      </c>
      <c r="L1106" s="632"/>
      <c r="M1106" s="632"/>
      <c r="N1106" s="632"/>
      <c r="O1106" s="632"/>
      <c r="P1106" s="632"/>
      <c r="Q1106" s="632"/>
      <c r="R1106" s="632"/>
      <c r="S1106" s="632"/>
      <c r="T1106" s="632"/>
      <c r="U1106" s="632"/>
      <c r="V1106" s="632"/>
      <c r="W1106" s="632"/>
      <c r="X1106" s="632"/>
      <c r="Y1106" s="632"/>
      <c r="Z1106" s="632"/>
      <c r="AA1106" s="632"/>
      <c r="AB1106" s="643"/>
    </row>
    <row r="1107" spans="1:28" ht="13.5" hidden="1" customHeight="1">
      <c r="A1107" s="619" t="s">
        <v>5412</v>
      </c>
      <c r="B1107" s="632"/>
      <c r="C1107" s="639" t="s">
        <v>8026</v>
      </c>
      <c r="D1107" s="69" t="s">
        <v>10337</v>
      </c>
      <c r="E1107" s="640" t="s">
        <v>168</v>
      </c>
      <c r="F1107" s="632"/>
      <c r="G1107" s="632"/>
      <c r="H1107" s="621"/>
      <c r="I1107" s="641" t="s">
        <v>8030</v>
      </c>
      <c r="J1107" s="642">
        <v>2016</v>
      </c>
      <c r="K1107" s="639">
        <v>2016</v>
      </c>
      <c r="L1107" s="632"/>
      <c r="M1107" s="632"/>
      <c r="N1107" s="632"/>
      <c r="O1107" s="632"/>
      <c r="P1107" s="632"/>
      <c r="Q1107" s="632"/>
      <c r="R1107" s="632"/>
      <c r="S1107" s="632"/>
      <c r="T1107" s="632"/>
      <c r="U1107" s="632"/>
      <c r="V1107" s="632"/>
      <c r="W1107" s="632"/>
      <c r="X1107" s="632"/>
      <c r="Y1107" s="632"/>
      <c r="Z1107" s="632"/>
      <c r="AA1107" s="632"/>
      <c r="AB1107" s="643"/>
    </row>
    <row r="1108" spans="1:28" ht="13.5" hidden="1" customHeight="1">
      <c r="A1108" s="619" t="s">
        <v>5412</v>
      </c>
      <c r="B1108" s="632"/>
      <c r="C1108" s="639" t="s">
        <v>8026</v>
      </c>
      <c r="D1108" s="69" t="s">
        <v>10338</v>
      </c>
      <c r="E1108" s="640" t="s">
        <v>168</v>
      </c>
      <c r="F1108" s="632"/>
      <c r="G1108" s="632"/>
      <c r="H1108" s="621"/>
      <c r="I1108" s="641" t="s">
        <v>8030</v>
      </c>
      <c r="J1108" s="642">
        <v>2016</v>
      </c>
      <c r="K1108" s="639">
        <v>2016</v>
      </c>
      <c r="L1108" s="632"/>
      <c r="M1108" s="632"/>
      <c r="N1108" s="632"/>
      <c r="O1108" s="632"/>
      <c r="P1108" s="632"/>
      <c r="Q1108" s="632"/>
      <c r="R1108" s="632"/>
      <c r="S1108" s="632"/>
      <c r="T1108" s="632"/>
      <c r="U1108" s="632"/>
      <c r="V1108" s="632"/>
      <c r="W1108" s="632"/>
      <c r="X1108" s="632"/>
      <c r="Y1108" s="632"/>
      <c r="Z1108" s="632"/>
      <c r="AA1108" s="632"/>
      <c r="AB1108" s="643"/>
    </row>
    <row r="1109" spans="1:28" ht="13.5" hidden="1" customHeight="1">
      <c r="A1109" s="619" t="s">
        <v>5412</v>
      </c>
      <c r="B1109" s="632"/>
      <c r="C1109" s="639" t="s">
        <v>8026</v>
      </c>
      <c r="D1109" s="69" t="s">
        <v>10339</v>
      </c>
      <c r="E1109" s="640" t="s">
        <v>168</v>
      </c>
      <c r="F1109" s="632"/>
      <c r="G1109" s="632"/>
      <c r="H1109" s="621"/>
      <c r="I1109" s="641" t="s">
        <v>8030</v>
      </c>
      <c r="J1109" s="642">
        <v>2016</v>
      </c>
      <c r="K1109" s="639">
        <v>2016</v>
      </c>
      <c r="L1109" s="632"/>
      <c r="M1109" s="632"/>
      <c r="N1109" s="632"/>
      <c r="O1109" s="632"/>
      <c r="P1109" s="632"/>
      <c r="Q1109" s="632"/>
      <c r="R1109" s="632"/>
      <c r="S1109" s="632"/>
      <c r="T1109" s="632"/>
      <c r="U1109" s="632"/>
      <c r="V1109" s="632"/>
      <c r="W1109" s="632"/>
      <c r="X1109" s="632"/>
      <c r="Y1109" s="632"/>
      <c r="Z1109" s="632"/>
      <c r="AA1109" s="632"/>
      <c r="AB1109" s="643"/>
    </row>
    <row r="1110" spans="1:28" ht="13.5" hidden="1" customHeight="1">
      <c r="A1110" s="619" t="s">
        <v>5412</v>
      </c>
      <c r="B1110" s="632"/>
      <c r="C1110" s="639" t="s">
        <v>8026</v>
      </c>
      <c r="D1110" s="69" t="s">
        <v>10340</v>
      </c>
      <c r="E1110" s="640" t="s">
        <v>168</v>
      </c>
      <c r="F1110" s="632"/>
      <c r="G1110" s="632"/>
      <c r="H1110" s="621"/>
      <c r="I1110" s="641" t="s">
        <v>8030</v>
      </c>
      <c r="J1110" s="642">
        <v>2016</v>
      </c>
      <c r="K1110" s="639">
        <v>2016</v>
      </c>
      <c r="L1110" s="632"/>
      <c r="M1110" s="632"/>
      <c r="N1110" s="632"/>
      <c r="O1110" s="632"/>
      <c r="P1110" s="632"/>
      <c r="Q1110" s="632"/>
      <c r="R1110" s="632"/>
      <c r="S1110" s="632"/>
      <c r="T1110" s="632"/>
      <c r="U1110" s="632"/>
      <c r="V1110" s="632"/>
      <c r="W1110" s="632"/>
      <c r="X1110" s="632"/>
      <c r="Y1110" s="632"/>
      <c r="Z1110" s="632"/>
      <c r="AA1110" s="632"/>
      <c r="AB1110" s="643"/>
    </row>
    <row r="1111" spans="1:28" ht="13.5" hidden="1" customHeight="1">
      <c r="A1111" s="619" t="s">
        <v>5412</v>
      </c>
      <c r="B1111" s="632"/>
      <c r="C1111" s="639" t="s">
        <v>8026</v>
      </c>
      <c r="D1111" s="69" t="s">
        <v>10341</v>
      </c>
      <c r="E1111" s="640" t="s">
        <v>168</v>
      </c>
      <c r="F1111" s="632"/>
      <c r="G1111" s="632"/>
      <c r="H1111" s="621"/>
      <c r="I1111" s="641" t="s">
        <v>8030</v>
      </c>
      <c r="J1111" s="642">
        <v>2016</v>
      </c>
      <c r="K1111" s="639">
        <v>2016</v>
      </c>
      <c r="L1111" s="632"/>
      <c r="M1111" s="632"/>
      <c r="N1111" s="632"/>
      <c r="O1111" s="632"/>
      <c r="P1111" s="632"/>
      <c r="Q1111" s="632"/>
      <c r="R1111" s="632"/>
      <c r="S1111" s="632"/>
      <c r="T1111" s="632"/>
      <c r="U1111" s="632"/>
      <c r="V1111" s="632"/>
      <c r="W1111" s="632"/>
      <c r="X1111" s="632"/>
      <c r="Y1111" s="632"/>
      <c r="Z1111" s="632"/>
      <c r="AA1111" s="632"/>
      <c r="AB1111" s="643"/>
    </row>
    <row r="1112" spans="1:28" ht="13.5" hidden="1" customHeight="1">
      <c r="A1112" s="619" t="s">
        <v>5412</v>
      </c>
      <c r="B1112" s="632"/>
      <c r="C1112" s="639" t="s">
        <v>8026</v>
      </c>
      <c r="D1112" s="69" t="s">
        <v>10342</v>
      </c>
      <c r="E1112" s="640" t="s">
        <v>168</v>
      </c>
      <c r="F1112" s="632"/>
      <c r="G1112" s="632"/>
      <c r="H1112" s="621"/>
      <c r="I1112" s="641" t="s">
        <v>8030</v>
      </c>
      <c r="J1112" s="642">
        <v>2016</v>
      </c>
      <c r="K1112" s="639">
        <v>2016</v>
      </c>
      <c r="L1112" s="632"/>
      <c r="M1112" s="632"/>
      <c r="N1112" s="632"/>
      <c r="O1112" s="632"/>
      <c r="P1112" s="632"/>
      <c r="Q1112" s="632"/>
      <c r="R1112" s="632"/>
      <c r="S1112" s="632"/>
      <c r="T1112" s="632"/>
      <c r="U1112" s="632"/>
      <c r="V1112" s="632"/>
      <c r="W1112" s="632"/>
      <c r="X1112" s="632"/>
      <c r="Y1112" s="632"/>
      <c r="Z1112" s="632"/>
      <c r="AA1112" s="632"/>
      <c r="AB1112" s="643"/>
    </row>
    <row r="1113" spans="1:28" ht="13.5" hidden="1" customHeight="1">
      <c r="A1113" s="619" t="s">
        <v>5412</v>
      </c>
      <c r="B1113" s="632"/>
      <c r="C1113" s="639" t="s">
        <v>8035</v>
      </c>
      <c r="D1113" s="69" t="s">
        <v>10343</v>
      </c>
      <c r="E1113" s="640" t="s">
        <v>168</v>
      </c>
      <c r="F1113" s="632"/>
      <c r="G1113" s="632"/>
      <c r="H1113" s="621"/>
      <c r="I1113" s="641" t="s">
        <v>8030</v>
      </c>
      <c r="J1113" s="642">
        <v>2016</v>
      </c>
      <c r="K1113" s="639">
        <v>2016</v>
      </c>
      <c r="L1113" s="632"/>
      <c r="M1113" s="632"/>
      <c r="N1113" s="632"/>
      <c r="O1113" s="632"/>
      <c r="P1113" s="632"/>
      <c r="Q1113" s="632"/>
      <c r="R1113" s="632"/>
      <c r="S1113" s="632"/>
      <c r="T1113" s="632"/>
      <c r="U1113" s="632"/>
      <c r="V1113" s="632"/>
      <c r="W1113" s="632"/>
      <c r="X1113" s="632"/>
      <c r="Y1113" s="632"/>
      <c r="Z1113" s="632"/>
      <c r="AA1113" s="632"/>
      <c r="AB1113" s="643"/>
    </row>
    <row r="1114" spans="1:28" ht="13.5" hidden="1" customHeight="1">
      <c r="A1114" s="619" t="s">
        <v>5412</v>
      </c>
      <c r="B1114" s="632"/>
      <c r="C1114" s="639" t="s">
        <v>8035</v>
      </c>
      <c r="D1114" s="69" t="s">
        <v>10344</v>
      </c>
      <c r="E1114" s="640" t="s">
        <v>168</v>
      </c>
      <c r="F1114" s="632"/>
      <c r="G1114" s="632"/>
      <c r="H1114" s="621"/>
      <c r="I1114" s="641" t="s">
        <v>8030</v>
      </c>
      <c r="J1114" s="642">
        <v>2016</v>
      </c>
      <c r="K1114" s="639">
        <v>2016</v>
      </c>
      <c r="L1114" s="632"/>
      <c r="M1114" s="632"/>
      <c r="N1114" s="632"/>
      <c r="O1114" s="632"/>
      <c r="P1114" s="632"/>
      <c r="Q1114" s="632"/>
      <c r="R1114" s="632"/>
      <c r="S1114" s="632"/>
      <c r="T1114" s="632"/>
      <c r="U1114" s="632"/>
      <c r="V1114" s="632"/>
      <c r="W1114" s="632"/>
      <c r="X1114" s="632"/>
      <c r="Y1114" s="632"/>
      <c r="Z1114" s="632"/>
      <c r="AA1114" s="632"/>
      <c r="AB1114" s="643"/>
    </row>
    <row r="1115" spans="1:28" ht="13.5" customHeight="1">
      <c r="A1115" s="619" t="s">
        <v>5412</v>
      </c>
      <c r="B1115" s="632"/>
      <c r="C1115" s="639" t="s">
        <v>8031</v>
      </c>
      <c r="D1115" s="69" t="s">
        <v>10345</v>
      </c>
      <c r="E1115" s="640" t="s">
        <v>168</v>
      </c>
      <c r="F1115" s="632"/>
      <c r="G1115" s="632"/>
      <c r="H1115" s="621"/>
      <c r="I1115" s="641" t="s">
        <v>8030</v>
      </c>
      <c r="J1115" s="642">
        <v>2016</v>
      </c>
      <c r="K1115" s="639">
        <v>2017</v>
      </c>
      <c r="L1115" s="632"/>
      <c r="M1115" s="632"/>
      <c r="N1115" s="632"/>
      <c r="O1115" s="632"/>
      <c r="P1115" s="632"/>
      <c r="Q1115" s="632"/>
      <c r="R1115" s="632"/>
      <c r="S1115" s="632"/>
      <c r="T1115" s="632"/>
      <c r="U1115" s="632"/>
      <c r="V1115" s="632"/>
      <c r="W1115" s="632"/>
      <c r="X1115" s="632"/>
      <c r="Y1115" s="632"/>
      <c r="Z1115" s="632"/>
      <c r="AA1115" s="632"/>
      <c r="AB1115" s="643"/>
    </row>
    <row r="1116" spans="1:28" ht="13.5" hidden="1" customHeight="1">
      <c r="A1116" s="619" t="s">
        <v>5412</v>
      </c>
      <c r="B1116" s="632"/>
      <c r="C1116" s="639" t="s">
        <v>8035</v>
      </c>
      <c r="D1116" s="69" t="s">
        <v>10346</v>
      </c>
      <c r="E1116" s="640" t="s">
        <v>168</v>
      </c>
      <c r="F1116" s="632"/>
      <c r="G1116" s="632"/>
      <c r="H1116" s="621"/>
      <c r="I1116" s="641" t="s">
        <v>8030</v>
      </c>
      <c r="J1116" s="642">
        <v>2016</v>
      </c>
      <c r="K1116" s="639">
        <v>2017</v>
      </c>
      <c r="L1116" s="632"/>
      <c r="M1116" s="632"/>
      <c r="N1116" s="632"/>
      <c r="O1116" s="632"/>
      <c r="P1116" s="632"/>
      <c r="Q1116" s="632"/>
      <c r="R1116" s="632"/>
      <c r="S1116" s="632"/>
      <c r="T1116" s="632"/>
      <c r="U1116" s="632"/>
      <c r="V1116" s="632"/>
      <c r="W1116" s="632"/>
      <c r="X1116" s="632"/>
      <c r="Y1116" s="632"/>
      <c r="Z1116" s="632"/>
      <c r="AA1116" s="632"/>
      <c r="AB1116" s="643"/>
    </row>
    <row r="1117" spans="1:28" ht="13.5" hidden="1" customHeight="1">
      <c r="A1117" s="619" t="s">
        <v>5412</v>
      </c>
      <c r="B1117" s="632"/>
      <c r="C1117" s="639" t="s">
        <v>8035</v>
      </c>
      <c r="D1117" s="69" t="s">
        <v>10347</v>
      </c>
      <c r="E1117" s="640" t="s">
        <v>168</v>
      </c>
      <c r="F1117" s="632"/>
      <c r="G1117" s="632"/>
      <c r="H1117" s="621"/>
      <c r="I1117" s="641" t="s">
        <v>8030</v>
      </c>
      <c r="J1117" s="642">
        <v>2016</v>
      </c>
      <c r="K1117" s="639">
        <v>2017</v>
      </c>
      <c r="L1117" s="632"/>
      <c r="M1117" s="632"/>
      <c r="N1117" s="632"/>
      <c r="O1117" s="632"/>
      <c r="P1117" s="632"/>
      <c r="Q1117" s="632"/>
      <c r="R1117" s="632"/>
      <c r="S1117" s="632"/>
      <c r="T1117" s="632"/>
      <c r="U1117" s="632"/>
      <c r="V1117" s="632"/>
      <c r="W1117" s="632"/>
      <c r="X1117" s="632"/>
      <c r="Y1117" s="632"/>
      <c r="Z1117" s="632"/>
      <c r="AA1117" s="632"/>
      <c r="AB1117" s="643"/>
    </row>
    <row r="1118" spans="1:28" ht="13.5" hidden="1" customHeight="1">
      <c r="A1118" s="619" t="s">
        <v>5412</v>
      </c>
      <c r="B1118" s="632"/>
      <c r="C1118" s="639" t="s">
        <v>8035</v>
      </c>
      <c r="D1118" s="69" t="s">
        <v>10348</v>
      </c>
      <c r="E1118" s="640" t="s">
        <v>168</v>
      </c>
      <c r="F1118" s="632"/>
      <c r="G1118" s="632"/>
      <c r="H1118" s="621"/>
      <c r="I1118" s="641" t="s">
        <v>8030</v>
      </c>
      <c r="J1118" s="642">
        <v>2016</v>
      </c>
      <c r="K1118" s="639">
        <v>2017</v>
      </c>
      <c r="L1118" s="632"/>
      <c r="M1118" s="632"/>
      <c r="N1118" s="632"/>
      <c r="O1118" s="632"/>
      <c r="P1118" s="632"/>
      <c r="Q1118" s="632"/>
      <c r="R1118" s="632"/>
      <c r="S1118" s="632"/>
      <c r="T1118" s="632"/>
      <c r="U1118" s="632"/>
      <c r="V1118" s="632"/>
      <c r="W1118" s="632"/>
      <c r="X1118" s="632"/>
      <c r="Y1118" s="632"/>
      <c r="Z1118" s="632"/>
      <c r="AA1118" s="632"/>
      <c r="AB1118" s="643"/>
    </row>
    <row r="1119" spans="1:28" ht="13.5" hidden="1" customHeight="1">
      <c r="A1119" s="619" t="s">
        <v>5412</v>
      </c>
      <c r="B1119" s="632"/>
      <c r="C1119" s="639" t="s">
        <v>8035</v>
      </c>
      <c r="D1119" s="69" t="s">
        <v>10349</v>
      </c>
      <c r="E1119" s="640" t="s">
        <v>168</v>
      </c>
      <c r="F1119" s="632"/>
      <c r="G1119" s="632"/>
      <c r="H1119" s="621"/>
      <c r="I1119" s="641" t="s">
        <v>8030</v>
      </c>
      <c r="J1119" s="642">
        <v>2016</v>
      </c>
      <c r="K1119" s="639">
        <v>2016</v>
      </c>
      <c r="L1119" s="632"/>
      <c r="M1119" s="632"/>
      <c r="N1119" s="632"/>
      <c r="O1119" s="632"/>
      <c r="P1119" s="632"/>
      <c r="Q1119" s="632"/>
      <c r="R1119" s="632"/>
      <c r="S1119" s="632"/>
      <c r="T1119" s="632"/>
      <c r="U1119" s="632"/>
      <c r="V1119" s="632"/>
      <c r="W1119" s="632"/>
      <c r="X1119" s="632"/>
      <c r="Y1119" s="632"/>
      <c r="Z1119" s="632"/>
      <c r="AA1119" s="632"/>
      <c r="AB1119" s="643"/>
    </row>
    <row r="1120" spans="1:28" ht="13.5" hidden="1" customHeight="1">
      <c r="A1120" s="619" t="s">
        <v>5412</v>
      </c>
      <c r="B1120" s="632"/>
      <c r="C1120" s="639" t="s">
        <v>8035</v>
      </c>
      <c r="D1120" s="69" t="s">
        <v>10350</v>
      </c>
      <c r="E1120" s="640" t="s">
        <v>168</v>
      </c>
      <c r="F1120" s="632"/>
      <c r="G1120" s="632"/>
      <c r="H1120" s="621"/>
      <c r="I1120" s="641" t="s">
        <v>8030</v>
      </c>
      <c r="J1120" s="642">
        <v>2016</v>
      </c>
      <c r="K1120" s="639">
        <v>2016</v>
      </c>
      <c r="L1120" s="632"/>
      <c r="M1120" s="632"/>
      <c r="N1120" s="632"/>
      <c r="O1120" s="632"/>
      <c r="P1120" s="632"/>
      <c r="Q1120" s="632"/>
      <c r="R1120" s="632"/>
      <c r="S1120" s="632"/>
      <c r="T1120" s="632"/>
      <c r="U1120" s="632"/>
      <c r="V1120" s="632"/>
      <c r="W1120" s="632"/>
      <c r="X1120" s="632"/>
      <c r="Y1120" s="632"/>
      <c r="Z1120" s="632"/>
      <c r="AA1120" s="632"/>
      <c r="AB1120" s="643"/>
    </row>
    <row r="1121" spans="1:28" ht="13.5" hidden="1" customHeight="1">
      <c r="A1121" s="619" t="s">
        <v>5412</v>
      </c>
      <c r="B1121" s="632"/>
      <c r="C1121" s="639" t="s">
        <v>8026</v>
      </c>
      <c r="D1121" s="69" t="s">
        <v>10351</v>
      </c>
      <c r="E1121" s="640" t="s">
        <v>168</v>
      </c>
      <c r="F1121" s="632"/>
      <c r="G1121" s="632"/>
      <c r="H1121" s="621"/>
      <c r="I1121" s="641" t="s">
        <v>8030</v>
      </c>
      <c r="J1121" s="642">
        <v>2016</v>
      </c>
      <c r="K1121" s="639">
        <v>2016</v>
      </c>
      <c r="L1121" s="632"/>
      <c r="M1121" s="632"/>
      <c r="N1121" s="632"/>
      <c r="O1121" s="632"/>
      <c r="P1121" s="632"/>
      <c r="Q1121" s="632"/>
      <c r="R1121" s="632"/>
      <c r="S1121" s="632"/>
      <c r="T1121" s="632"/>
      <c r="U1121" s="632"/>
      <c r="V1121" s="632"/>
      <c r="W1121" s="632"/>
      <c r="X1121" s="632"/>
      <c r="Y1121" s="632"/>
      <c r="Z1121" s="632"/>
      <c r="AA1121" s="632"/>
      <c r="AB1121" s="643"/>
    </row>
    <row r="1122" spans="1:28" ht="13.5" hidden="1" customHeight="1">
      <c r="A1122" s="619" t="s">
        <v>5412</v>
      </c>
      <c r="B1122" s="632"/>
      <c r="C1122" s="639" t="s">
        <v>8026</v>
      </c>
      <c r="D1122" s="69" t="s">
        <v>10352</v>
      </c>
      <c r="E1122" s="640" t="s">
        <v>168</v>
      </c>
      <c r="F1122" s="632"/>
      <c r="G1122" s="632"/>
      <c r="H1122" s="621"/>
      <c r="I1122" s="641" t="s">
        <v>8030</v>
      </c>
      <c r="J1122" s="642">
        <v>2016</v>
      </c>
      <c r="K1122" s="639">
        <v>2016</v>
      </c>
      <c r="L1122" s="632"/>
      <c r="M1122" s="632"/>
      <c r="N1122" s="632"/>
      <c r="O1122" s="632"/>
      <c r="P1122" s="632"/>
      <c r="Q1122" s="632"/>
      <c r="R1122" s="632"/>
      <c r="S1122" s="632"/>
      <c r="T1122" s="632"/>
      <c r="U1122" s="632"/>
      <c r="V1122" s="632"/>
      <c r="W1122" s="632"/>
      <c r="X1122" s="632"/>
      <c r="Y1122" s="632"/>
      <c r="Z1122" s="632"/>
      <c r="AA1122" s="632"/>
      <c r="AB1122" s="643"/>
    </row>
    <row r="1123" spans="1:28" ht="13.5" hidden="1" customHeight="1">
      <c r="A1123" s="619" t="s">
        <v>5412</v>
      </c>
      <c r="B1123" s="632"/>
      <c r="C1123" s="639" t="s">
        <v>8026</v>
      </c>
      <c r="D1123" s="69" t="s">
        <v>10353</v>
      </c>
      <c r="E1123" s="640" t="s">
        <v>168</v>
      </c>
      <c r="F1123" s="632"/>
      <c r="G1123" s="632"/>
      <c r="H1123" s="621"/>
      <c r="I1123" s="641" t="s">
        <v>8030</v>
      </c>
      <c r="J1123" s="642">
        <v>2016</v>
      </c>
      <c r="K1123" s="639">
        <v>2016</v>
      </c>
      <c r="L1123" s="632"/>
      <c r="M1123" s="632"/>
      <c r="N1123" s="632"/>
      <c r="O1123" s="632"/>
      <c r="P1123" s="632"/>
      <c r="Q1123" s="632"/>
      <c r="R1123" s="632"/>
      <c r="S1123" s="632"/>
      <c r="T1123" s="632"/>
      <c r="U1123" s="632"/>
      <c r="V1123" s="632"/>
      <c r="W1123" s="632"/>
      <c r="X1123" s="632"/>
      <c r="Y1123" s="632"/>
      <c r="Z1123" s="632"/>
      <c r="AA1123" s="632"/>
      <c r="AB1123" s="643"/>
    </row>
    <row r="1124" spans="1:28" ht="13.5" hidden="1" customHeight="1">
      <c r="A1124" s="619" t="s">
        <v>5412</v>
      </c>
      <c r="B1124" s="632"/>
      <c r="C1124" s="639" t="s">
        <v>8035</v>
      </c>
      <c r="D1124" s="69" t="s">
        <v>10354</v>
      </c>
      <c r="E1124" s="640" t="s">
        <v>168</v>
      </c>
      <c r="F1124" s="632"/>
      <c r="G1124" s="632"/>
      <c r="H1124" s="621"/>
      <c r="I1124" s="641" t="s">
        <v>8030</v>
      </c>
      <c r="J1124" s="642">
        <v>2016</v>
      </c>
      <c r="K1124" s="639">
        <v>2017</v>
      </c>
      <c r="L1124" s="632"/>
      <c r="M1124" s="632"/>
      <c r="N1124" s="632"/>
      <c r="O1124" s="632"/>
      <c r="P1124" s="632"/>
      <c r="Q1124" s="632"/>
      <c r="R1124" s="632"/>
      <c r="S1124" s="632"/>
      <c r="T1124" s="632"/>
      <c r="U1124" s="632"/>
      <c r="V1124" s="632"/>
      <c r="W1124" s="632"/>
      <c r="X1124" s="632"/>
      <c r="Y1124" s="632"/>
      <c r="Z1124" s="632"/>
      <c r="AA1124" s="632"/>
      <c r="AB1124" s="643"/>
    </row>
    <row r="1125" spans="1:28" ht="13.5" hidden="1" customHeight="1">
      <c r="A1125" s="619" t="s">
        <v>5412</v>
      </c>
      <c r="B1125" s="632"/>
      <c r="C1125" s="639" t="s">
        <v>8035</v>
      </c>
      <c r="D1125" s="69" t="s">
        <v>10355</v>
      </c>
      <c r="E1125" s="640" t="s">
        <v>168</v>
      </c>
      <c r="F1125" s="632"/>
      <c r="G1125" s="632"/>
      <c r="H1125" s="621"/>
      <c r="I1125" s="641" t="s">
        <v>8030</v>
      </c>
      <c r="J1125" s="642">
        <v>2016</v>
      </c>
      <c r="K1125" s="639">
        <v>2016</v>
      </c>
      <c r="L1125" s="632"/>
      <c r="M1125" s="632"/>
      <c r="N1125" s="632"/>
      <c r="O1125" s="632"/>
      <c r="P1125" s="632"/>
      <c r="Q1125" s="632"/>
      <c r="R1125" s="632"/>
      <c r="S1125" s="632"/>
      <c r="T1125" s="632"/>
      <c r="U1125" s="632"/>
      <c r="V1125" s="632"/>
      <c r="W1125" s="632"/>
      <c r="X1125" s="632"/>
      <c r="Y1125" s="632"/>
      <c r="Z1125" s="632"/>
      <c r="AA1125" s="632"/>
      <c r="AB1125" s="643"/>
    </row>
    <row r="1126" spans="1:28" ht="13.5" hidden="1" customHeight="1">
      <c r="A1126" s="619" t="s">
        <v>5412</v>
      </c>
      <c r="B1126" s="632"/>
      <c r="C1126" s="639" t="s">
        <v>8035</v>
      </c>
      <c r="D1126" s="69" t="s">
        <v>10356</v>
      </c>
      <c r="E1126" s="640" t="s">
        <v>168</v>
      </c>
      <c r="F1126" s="632"/>
      <c r="G1126" s="632"/>
      <c r="H1126" s="621"/>
      <c r="I1126" s="641" t="s">
        <v>8030</v>
      </c>
      <c r="J1126" s="642">
        <v>2016</v>
      </c>
      <c r="K1126" s="639">
        <v>2016</v>
      </c>
      <c r="L1126" s="632"/>
      <c r="M1126" s="632"/>
      <c r="N1126" s="632"/>
      <c r="O1126" s="632"/>
      <c r="P1126" s="632"/>
      <c r="Q1126" s="632"/>
      <c r="R1126" s="632"/>
      <c r="S1126" s="632"/>
      <c r="T1126" s="632"/>
      <c r="U1126" s="632"/>
      <c r="V1126" s="632"/>
      <c r="W1126" s="632"/>
      <c r="X1126" s="632"/>
      <c r="Y1126" s="632"/>
      <c r="Z1126" s="632"/>
      <c r="AA1126" s="632"/>
      <c r="AB1126" s="643"/>
    </row>
    <row r="1127" spans="1:28" ht="13.5" hidden="1" customHeight="1">
      <c r="A1127" s="619" t="s">
        <v>5412</v>
      </c>
      <c r="B1127" s="632"/>
      <c r="C1127" s="639" t="s">
        <v>8026</v>
      </c>
      <c r="D1127" s="69" t="s">
        <v>10357</v>
      </c>
      <c r="E1127" s="640" t="s">
        <v>168</v>
      </c>
      <c r="F1127" s="632"/>
      <c r="G1127" s="632"/>
      <c r="H1127" s="621"/>
      <c r="I1127" s="641" t="s">
        <v>8030</v>
      </c>
      <c r="J1127" s="642">
        <v>2016</v>
      </c>
      <c r="K1127" s="639">
        <v>2016</v>
      </c>
      <c r="L1127" s="632"/>
      <c r="M1127" s="632"/>
      <c r="N1127" s="632"/>
      <c r="O1127" s="632"/>
      <c r="P1127" s="632"/>
      <c r="Q1127" s="632"/>
      <c r="R1127" s="632"/>
      <c r="S1127" s="632"/>
      <c r="T1127" s="632"/>
      <c r="U1127" s="632"/>
      <c r="V1127" s="632"/>
      <c r="W1127" s="632"/>
      <c r="X1127" s="632"/>
      <c r="Y1127" s="632"/>
      <c r="Z1127" s="632"/>
      <c r="AA1127" s="632"/>
      <c r="AB1127" s="643"/>
    </row>
    <row r="1128" spans="1:28" ht="13.5" hidden="1" customHeight="1">
      <c r="A1128" s="619" t="s">
        <v>5412</v>
      </c>
      <c r="B1128" s="632"/>
      <c r="C1128" s="639" t="s">
        <v>8026</v>
      </c>
      <c r="D1128" s="69" t="s">
        <v>10358</v>
      </c>
      <c r="E1128" s="640" t="s">
        <v>168</v>
      </c>
      <c r="F1128" s="632"/>
      <c r="G1128" s="632"/>
      <c r="H1128" s="621"/>
      <c r="I1128" s="641" t="s">
        <v>8030</v>
      </c>
      <c r="J1128" s="642">
        <v>2016</v>
      </c>
      <c r="K1128" s="639">
        <v>2016</v>
      </c>
      <c r="L1128" s="632"/>
      <c r="M1128" s="632"/>
      <c r="N1128" s="632"/>
      <c r="O1128" s="632"/>
      <c r="P1128" s="632"/>
      <c r="Q1128" s="632"/>
      <c r="R1128" s="632"/>
      <c r="S1128" s="632"/>
      <c r="T1128" s="632"/>
      <c r="U1128" s="632"/>
      <c r="V1128" s="632"/>
      <c r="W1128" s="632"/>
      <c r="X1128" s="632"/>
      <c r="Y1128" s="632"/>
      <c r="Z1128" s="632"/>
      <c r="AA1128" s="632"/>
      <c r="AB1128" s="643"/>
    </row>
    <row r="1129" spans="1:28" ht="13.5" customHeight="1">
      <c r="A1129" s="619" t="s">
        <v>5412</v>
      </c>
      <c r="B1129" s="632"/>
      <c r="C1129" s="639" t="s">
        <v>8031</v>
      </c>
      <c r="D1129" s="69" t="s">
        <v>10359</v>
      </c>
      <c r="E1129" s="640" t="s">
        <v>168</v>
      </c>
      <c r="F1129" s="632"/>
      <c r="G1129" s="632"/>
      <c r="H1129" s="621"/>
      <c r="I1129" s="641" t="s">
        <v>8030</v>
      </c>
      <c r="J1129" s="642">
        <v>2016</v>
      </c>
      <c r="K1129" s="639">
        <v>2018</v>
      </c>
      <c r="L1129" s="632"/>
      <c r="M1129" s="632"/>
      <c r="N1129" s="632"/>
      <c r="O1129" s="632"/>
      <c r="P1129" s="632"/>
      <c r="Q1129" s="632"/>
      <c r="R1129" s="632"/>
      <c r="S1129" s="632"/>
      <c r="T1129" s="632"/>
      <c r="U1129" s="632"/>
      <c r="V1129" s="632"/>
      <c r="W1129" s="632"/>
      <c r="X1129" s="632"/>
      <c r="Y1129" s="632"/>
      <c r="Z1129" s="632"/>
      <c r="AA1129" s="632"/>
      <c r="AB1129" s="643"/>
    </row>
    <row r="1130" spans="1:28" ht="13.5" hidden="1" customHeight="1">
      <c r="A1130" s="619" t="s">
        <v>5412</v>
      </c>
      <c r="B1130" s="632"/>
      <c r="C1130" s="639" t="s">
        <v>8026</v>
      </c>
      <c r="D1130" s="69" t="s">
        <v>10360</v>
      </c>
      <c r="E1130" s="640" t="s">
        <v>168</v>
      </c>
      <c r="F1130" s="632"/>
      <c r="G1130" s="632"/>
      <c r="H1130" s="621"/>
      <c r="I1130" s="641" t="s">
        <v>8030</v>
      </c>
      <c r="J1130" s="642">
        <v>2016</v>
      </c>
      <c r="K1130" s="639">
        <v>2017</v>
      </c>
      <c r="L1130" s="632"/>
      <c r="M1130" s="632"/>
      <c r="N1130" s="632"/>
      <c r="O1130" s="632"/>
      <c r="P1130" s="632"/>
      <c r="Q1130" s="632"/>
      <c r="R1130" s="632"/>
      <c r="S1130" s="632"/>
      <c r="T1130" s="632"/>
      <c r="U1130" s="632"/>
      <c r="V1130" s="632"/>
      <c r="W1130" s="632"/>
      <c r="X1130" s="632"/>
      <c r="Y1130" s="632"/>
      <c r="Z1130" s="632"/>
      <c r="AA1130" s="632"/>
      <c r="AB1130" s="643"/>
    </row>
    <row r="1131" spans="1:28" ht="13.5" hidden="1" customHeight="1">
      <c r="A1131" s="619" t="s">
        <v>5412</v>
      </c>
      <c r="B1131" s="632"/>
      <c r="C1131" s="639" t="s">
        <v>8026</v>
      </c>
      <c r="D1131" s="69" t="s">
        <v>10361</v>
      </c>
      <c r="E1131" s="640" t="s">
        <v>168</v>
      </c>
      <c r="F1131" s="632"/>
      <c r="G1131" s="632"/>
      <c r="H1131" s="621"/>
      <c r="I1131" s="641" t="s">
        <v>8030</v>
      </c>
      <c r="J1131" s="642">
        <v>2016</v>
      </c>
      <c r="K1131" s="639">
        <v>2016</v>
      </c>
      <c r="L1131" s="632"/>
      <c r="M1131" s="632"/>
      <c r="N1131" s="632"/>
      <c r="O1131" s="632"/>
      <c r="P1131" s="632"/>
      <c r="Q1131" s="632"/>
      <c r="R1131" s="632"/>
      <c r="S1131" s="632"/>
      <c r="T1131" s="632"/>
      <c r="U1131" s="632"/>
      <c r="V1131" s="632"/>
      <c r="W1131" s="632"/>
      <c r="X1131" s="632"/>
      <c r="Y1131" s="632"/>
      <c r="Z1131" s="632"/>
      <c r="AA1131" s="632"/>
      <c r="AB1131" s="643"/>
    </row>
    <row r="1132" spans="1:28" ht="13.5" hidden="1" customHeight="1">
      <c r="A1132" s="619" t="s">
        <v>5412</v>
      </c>
      <c r="B1132" s="632"/>
      <c r="C1132" s="639" t="s">
        <v>8026</v>
      </c>
      <c r="D1132" s="69" t="s">
        <v>10362</v>
      </c>
      <c r="E1132" s="640" t="s">
        <v>168</v>
      </c>
      <c r="F1132" s="632"/>
      <c r="G1132" s="632"/>
      <c r="H1132" s="621"/>
      <c r="I1132" s="641" t="s">
        <v>8030</v>
      </c>
      <c r="J1132" s="642">
        <v>2016</v>
      </c>
      <c r="K1132" s="639">
        <v>2016</v>
      </c>
      <c r="L1132" s="632"/>
      <c r="M1132" s="632"/>
      <c r="N1132" s="632"/>
      <c r="O1132" s="632"/>
      <c r="P1132" s="632"/>
      <c r="Q1132" s="632"/>
      <c r="R1132" s="632"/>
      <c r="S1132" s="632"/>
      <c r="T1132" s="632"/>
      <c r="U1132" s="632"/>
      <c r="V1132" s="632"/>
      <c r="W1132" s="632"/>
      <c r="X1132" s="632"/>
      <c r="Y1132" s="632"/>
      <c r="Z1132" s="632"/>
      <c r="AA1132" s="632"/>
      <c r="AB1132" s="643"/>
    </row>
    <row r="1133" spans="1:28" ht="13.5" customHeight="1">
      <c r="A1133" s="619" t="s">
        <v>5412</v>
      </c>
      <c r="B1133" s="632"/>
      <c r="C1133" s="639" t="s">
        <v>8031</v>
      </c>
      <c r="D1133" s="69" t="s">
        <v>10363</v>
      </c>
      <c r="E1133" s="640" t="s">
        <v>168</v>
      </c>
      <c r="F1133" s="632"/>
      <c r="G1133" s="632"/>
      <c r="H1133" s="621"/>
      <c r="I1133" s="641" t="s">
        <v>8030</v>
      </c>
      <c r="J1133" s="642">
        <v>2015</v>
      </c>
      <c r="K1133" s="639">
        <v>2018</v>
      </c>
      <c r="L1133" s="632"/>
      <c r="M1133" s="632"/>
      <c r="N1133" s="632"/>
      <c r="O1133" s="632"/>
      <c r="P1133" s="632"/>
      <c r="Q1133" s="632"/>
      <c r="R1133" s="632"/>
      <c r="S1133" s="632"/>
      <c r="T1133" s="632"/>
      <c r="U1133" s="632"/>
      <c r="V1133" s="632"/>
      <c r="W1133" s="632"/>
      <c r="X1133" s="632"/>
      <c r="Y1133" s="632"/>
      <c r="Z1133" s="632"/>
      <c r="AA1133" s="632"/>
      <c r="AB1133" s="643"/>
    </row>
    <row r="1134" spans="1:28" ht="13.5" hidden="1" customHeight="1">
      <c r="A1134" s="619" t="s">
        <v>5412</v>
      </c>
      <c r="B1134" s="632"/>
      <c r="C1134" s="639" t="s">
        <v>8035</v>
      </c>
      <c r="D1134" s="69" t="s">
        <v>10364</v>
      </c>
      <c r="E1134" s="640" t="s">
        <v>168</v>
      </c>
      <c r="F1134" s="632"/>
      <c r="G1134" s="632"/>
      <c r="H1134" s="621"/>
      <c r="I1134" s="641" t="s">
        <v>8030</v>
      </c>
      <c r="J1134" s="642">
        <v>2015</v>
      </c>
      <c r="K1134" s="639">
        <v>2016</v>
      </c>
      <c r="L1134" s="632"/>
      <c r="M1134" s="632"/>
      <c r="N1134" s="632"/>
      <c r="O1134" s="632"/>
      <c r="P1134" s="632"/>
      <c r="Q1134" s="632"/>
      <c r="R1134" s="632"/>
      <c r="S1134" s="632"/>
      <c r="T1134" s="632"/>
      <c r="U1134" s="632"/>
      <c r="V1134" s="632"/>
      <c r="W1134" s="632"/>
      <c r="X1134" s="632"/>
      <c r="Y1134" s="632"/>
      <c r="Z1134" s="632"/>
      <c r="AA1134" s="632"/>
      <c r="AB1134" s="643"/>
    </row>
    <row r="1135" spans="1:28" ht="13.5" hidden="1" customHeight="1">
      <c r="A1135" s="619" t="s">
        <v>5412</v>
      </c>
      <c r="B1135" s="632"/>
      <c r="C1135" s="639" t="s">
        <v>8026</v>
      </c>
      <c r="D1135" s="69" t="s">
        <v>10365</v>
      </c>
      <c r="E1135" s="640" t="s">
        <v>168</v>
      </c>
      <c r="F1135" s="632"/>
      <c r="G1135" s="632"/>
      <c r="H1135" s="621"/>
      <c r="I1135" s="641" t="s">
        <v>8030</v>
      </c>
      <c r="J1135" s="642">
        <v>2015</v>
      </c>
      <c r="K1135" s="639">
        <v>2015</v>
      </c>
      <c r="L1135" s="632"/>
      <c r="M1135" s="632"/>
      <c r="N1135" s="632"/>
      <c r="O1135" s="632"/>
      <c r="P1135" s="632"/>
      <c r="Q1135" s="632"/>
      <c r="R1135" s="632"/>
      <c r="S1135" s="632"/>
      <c r="T1135" s="632"/>
      <c r="U1135" s="632"/>
      <c r="V1135" s="632"/>
      <c r="W1135" s="632"/>
      <c r="X1135" s="632"/>
      <c r="Y1135" s="632"/>
      <c r="Z1135" s="632"/>
      <c r="AA1135" s="632"/>
      <c r="AB1135" s="643"/>
    </row>
    <row r="1136" spans="1:28" ht="13.5" hidden="1" customHeight="1">
      <c r="A1136" s="619" t="s">
        <v>5412</v>
      </c>
      <c r="B1136" s="632"/>
      <c r="C1136" s="639" t="s">
        <v>8026</v>
      </c>
      <c r="D1136" s="69" t="s">
        <v>10366</v>
      </c>
      <c r="E1136" s="640" t="s">
        <v>168</v>
      </c>
      <c r="F1136" s="632"/>
      <c r="G1136" s="632"/>
      <c r="H1136" s="621"/>
      <c r="I1136" s="641" t="s">
        <v>8030</v>
      </c>
      <c r="J1136" s="642">
        <v>2015</v>
      </c>
      <c r="K1136" s="639">
        <v>2015</v>
      </c>
      <c r="L1136" s="632"/>
      <c r="M1136" s="632"/>
      <c r="N1136" s="632"/>
      <c r="O1136" s="632"/>
      <c r="P1136" s="632"/>
      <c r="Q1136" s="632"/>
      <c r="R1136" s="632"/>
      <c r="S1136" s="632"/>
      <c r="T1136" s="632"/>
      <c r="U1136" s="632"/>
      <c r="V1136" s="632"/>
      <c r="W1136" s="632"/>
      <c r="X1136" s="632"/>
      <c r="Y1136" s="632"/>
      <c r="Z1136" s="632"/>
      <c r="AA1136" s="632"/>
      <c r="AB1136" s="643"/>
    </row>
    <row r="1137" spans="1:28" ht="13.5" hidden="1" customHeight="1">
      <c r="A1137" s="619" t="s">
        <v>5412</v>
      </c>
      <c r="B1137" s="632"/>
      <c r="C1137" s="639" t="s">
        <v>8026</v>
      </c>
      <c r="D1137" s="69" t="s">
        <v>10367</v>
      </c>
      <c r="E1137" s="640" t="s">
        <v>168</v>
      </c>
      <c r="F1137" s="632"/>
      <c r="G1137" s="632"/>
      <c r="H1137" s="621"/>
      <c r="I1137" s="641" t="s">
        <v>8030</v>
      </c>
      <c r="J1137" s="642">
        <v>2015</v>
      </c>
      <c r="K1137" s="639">
        <v>2015</v>
      </c>
      <c r="L1137" s="632"/>
      <c r="M1137" s="632"/>
      <c r="N1137" s="632"/>
      <c r="O1137" s="632"/>
      <c r="P1137" s="632"/>
      <c r="Q1137" s="632"/>
      <c r="R1137" s="632"/>
      <c r="S1137" s="632"/>
      <c r="T1137" s="632"/>
      <c r="U1137" s="632"/>
      <c r="V1137" s="632"/>
      <c r="W1137" s="632"/>
      <c r="X1137" s="632"/>
      <c r="Y1137" s="632"/>
      <c r="Z1137" s="632"/>
      <c r="AA1137" s="632"/>
      <c r="AB1137" s="643"/>
    </row>
    <row r="1138" spans="1:28" ht="13.5" hidden="1" customHeight="1">
      <c r="A1138" s="619" t="s">
        <v>5412</v>
      </c>
      <c r="B1138" s="632"/>
      <c r="C1138" s="639" t="s">
        <v>8026</v>
      </c>
      <c r="D1138" s="69" t="s">
        <v>10368</v>
      </c>
      <c r="E1138" s="640" t="s">
        <v>168</v>
      </c>
      <c r="F1138" s="632"/>
      <c r="G1138" s="632"/>
      <c r="H1138" s="621"/>
      <c r="I1138" s="641" t="s">
        <v>8030</v>
      </c>
      <c r="J1138" s="642">
        <v>2015</v>
      </c>
      <c r="K1138" s="639">
        <v>2015</v>
      </c>
      <c r="L1138" s="632"/>
      <c r="M1138" s="632"/>
      <c r="N1138" s="632"/>
      <c r="O1138" s="632"/>
      <c r="P1138" s="632"/>
      <c r="Q1138" s="632"/>
      <c r="R1138" s="632"/>
      <c r="S1138" s="632"/>
      <c r="T1138" s="632"/>
      <c r="U1138" s="632"/>
      <c r="V1138" s="632"/>
      <c r="W1138" s="632"/>
      <c r="X1138" s="632"/>
      <c r="Y1138" s="632"/>
      <c r="Z1138" s="632"/>
      <c r="AA1138" s="632"/>
      <c r="AB1138" s="643"/>
    </row>
    <row r="1139" spans="1:28" ht="13.5" hidden="1" customHeight="1">
      <c r="A1139" s="619" t="s">
        <v>5412</v>
      </c>
      <c r="B1139" s="632"/>
      <c r="C1139" s="639" t="s">
        <v>8026</v>
      </c>
      <c r="D1139" s="69" t="s">
        <v>10369</v>
      </c>
      <c r="E1139" s="640" t="s">
        <v>168</v>
      </c>
      <c r="F1139" s="632"/>
      <c r="G1139" s="632"/>
      <c r="H1139" s="621"/>
      <c r="I1139" s="641" t="s">
        <v>8030</v>
      </c>
      <c r="J1139" s="642">
        <v>2015</v>
      </c>
      <c r="K1139" s="639">
        <v>2015</v>
      </c>
      <c r="L1139" s="632"/>
      <c r="M1139" s="632"/>
      <c r="N1139" s="632"/>
      <c r="O1139" s="632"/>
      <c r="P1139" s="632"/>
      <c r="Q1139" s="632"/>
      <c r="R1139" s="632"/>
      <c r="S1139" s="632"/>
      <c r="T1139" s="632"/>
      <c r="U1139" s="632"/>
      <c r="V1139" s="632"/>
      <c r="W1139" s="632"/>
      <c r="X1139" s="632"/>
      <c r="Y1139" s="632"/>
      <c r="Z1139" s="632"/>
      <c r="AA1139" s="632"/>
      <c r="AB1139" s="643"/>
    </row>
    <row r="1140" spans="1:28" ht="13.5" hidden="1" customHeight="1">
      <c r="A1140" s="619" t="s">
        <v>5412</v>
      </c>
      <c r="B1140" s="632"/>
      <c r="C1140" s="639" t="s">
        <v>8026</v>
      </c>
      <c r="D1140" s="69" t="s">
        <v>10370</v>
      </c>
      <c r="E1140" s="640" t="s">
        <v>168</v>
      </c>
      <c r="F1140" s="632"/>
      <c r="G1140" s="632"/>
      <c r="H1140" s="621"/>
      <c r="I1140" s="641" t="s">
        <v>8030</v>
      </c>
      <c r="J1140" s="642">
        <v>2015</v>
      </c>
      <c r="K1140" s="639">
        <v>2015</v>
      </c>
      <c r="L1140" s="632"/>
      <c r="M1140" s="632"/>
      <c r="N1140" s="632"/>
      <c r="O1140" s="632"/>
      <c r="P1140" s="632"/>
      <c r="Q1140" s="632"/>
      <c r="R1140" s="632"/>
      <c r="S1140" s="632"/>
      <c r="T1140" s="632"/>
      <c r="U1140" s="632"/>
      <c r="V1140" s="632"/>
      <c r="W1140" s="632"/>
      <c r="X1140" s="632"/>
      <c r="Y1140" s="632"/>
      <c r="Z1140" s="632"/>
      <c r="AA1140" s="632"/>
      <c r="AB1140" s="643"/>
    </row>
    <row r="1141" spans="1:28" ht="13.5" hidden="1" customHeight="1">
      <c r="A1141" s="619" t="s">
        <v>5412</v>
      </c>
      <c r="B1141" s="632"/>
      <c r="C1141" s="639" t="s">
        <v>8026</v>
      </c>
      <c r="D1141" s="69" t="s">
        <v>10371</v>
      </c>
      <c r="E1141" s="640" t="s">
        <v>168</v>
      </c>
      <c r="F1141" s="632"/>
      <c r="G1141" s="632"/>
      <c r="H1141" s="621"/>
      <c r="I1141" s="641" t="s">
        <v>8030</v>
      </c>
      <c r="J1141" s="642">
        <v>2015</v>
      </c>
      <c r="K1141" s="639">
        <v>2015</v>
      </c>
      <c r="L1141" s="632"/>
      <c r="M1141" s="632"/>
      <c r="N1141" s="632"/>
      <c r="O1141" s="632"/>
      <c r="P1141" s="632"/>
      <c r="Q1141" s="632"/>
      <c r="R1141" s="632"/>
      <c r="S1141" s="632"/>
      <c r="T1141" s="632"/>
      <c r="U1141" s="632"/>
      <c r="V1141" s="632"/>
      <c r="W1141" s="632"/>
      <c r="X1141" s="632"/>
      <c r="Y1141" s="632"/>
      <c r="Z1141" s="632"/>
      <c r="AA1141" s="632"/>
      <c r="AB1141" s="643"/>
    </row>
    <row r="1142" spans="1:28" ht="13.5" hidden="1" customHeight="1">
      <c r="A1142" s="619" t="s">
        <v>5412</v>
      </c>
      <c r="B1142" s="632"/>
      <c r="C1142" s="639" t="s">
        <v>8035</v>
      </c>
      <c r="D1142" s="69" t="s">
        <v>10372</v>
      </c>
      <c r="E1142" s="640" t="s">
        <v>168</v>
      </c>
      <c r="F1142" s="632"/>
      <c r="G1142" s="632"/>
      <c r="H1142" s="621"/>
      <c r="I1142" s="641" t="s">
        <v>8030</v>
      </c>
      <c r="J1142" s="642">
        <v>2015</v>
      </c>
      <c r="K1142" s="639">
        <v>2016</v>
      </c>
      <c r="L1142" s="632"/>
      <c r="M1142" s="632"/>
      <c r="N1142" s="632"/>
      <c r="O1142" s="632"/>
      <c r="P1142" s="632"/>
      <c r="Q1142" s="632"/>
      <c r="R1142" s="632"/>
      <c r="S1142" s="632"/>
      <c r="T1142" s="632"/>
      <c r="U1142" s="632"/>
      <c r="V1142" s="632"/>
      <c r="W1142" s="632"/>
      <c r="X1142" s="632"/>
      <c r="Y1142" s="632"/>
      <c r="Z1142" s="632"/>
      <c r="AA1142" s="632"/>
      <c r="AB1142" s="643"/>
    </row>
    <row r="1143" spans="1:28" ht="13.5" hidden="1" customHeight="1">
      <c r="A1143" s="619" t="s">
        <v>5412</v>
      </c>
      <c r="B1143" s="632"/>
      <c r="C1143" s="639" t="s">
        <v>8014</v>
      </c>
      <c r="D1143" s="69" t="s">
        <v>10373</v>
      </c>
      <c r="E1143" s="640" t="s">
        <v>168</v>
      </c>
      <c r="F1143" s="632"/>
      <c r="G1143" s="632"/>
      <c r="H1143" s="621"/>
      <c r="I1143" s="641" t="s">
        <v>8141</v>
      </c>
      <c r="J1143" s="642">
        <v>2015</v>
      </c>
      <c r="K1143" s="639">
        <v>2019</v>
      </c>
      <c r="L1143" s="632"/>
      <c r="M1143" s="632"/>
      <c r="N1143" s="632"/>
      <c r="O1143" s="632"/>
      <c r="P1143" s="632"/>
      <c r="Q1143" s="632"/>
      <c r="R1143" s="632"/>
      <c r="S1143" s="632"/>
      <c r="T1143" s="632"/>
      <c r="U1143" s="632"/>
      <c r="V1143" s="632"/>
      <c r="W1143" s="632"/>
      <c r="X1143" s="632"/>
      <c r="Y1143" s="632"/>
      <c r="Z1143" s="632"/>
      <c r="AA1143" s="632"/>
      <c r="AB1143" s="643"/>
    </row>
    <row r="1144" spans="1:28" ht="13.5" hidden="1" customHeight="1">
      <c r="A1144" s="619" t="s">
        <v>5412</v>
      </c>
      <c r="B1144" s="632"/>
      <c r="C1144" s="639" t="s">
        <v>8035</v>
      </c>
      <c r="D1144" s="69" t="s">
        <v>10374</v>
      </c>
      <c r="E1144" s="640" t="s">
        <v>168</v>
      </c>
      <c r="F1144" s="632"/>
      <c r="G1144" s="632"/>
      <c r="H1144" s="621"/>
      <c r="I1144" s="641" t="s">
        <v>8030</v>
      </c>
      <c r="J1144" s="642">
        <v>2015</v>
      </c>
      <c r="K1144" s="639">
        <v>2016</v>
      </c>
      <c r="L1144" s="632"/>
      <c r="M1144" s="632"/>
      <c r="N1144" s="632"/>
      <c r="O1144" s="632"/>
      <c r="P1144" s="632"/>
      <c r="Q1144" s="632"/>
      <c r="R1144" s="632"/>
      <c r="S1144" s="632"/>
      <c r="T1144" s="632"/>
      <c r="U1144" s="632"/>
      <c r="V1144" s="632"/>
      <c r="W1144" s="632"/>
      <c r="X1144" s="632"/>
      <c r="Y1144" s="632"/>
      <c r="Z1144" s="632"/>
      <c r="AA1144" s="632"/>
      <c r="AB1144" s="643"/>
    </row>
    <row r="1145" spans="1:28" ht="13.5" hidden="1" customHeight="1">
      <c r="A1145" s="619" t="s">
        <v>5412</v>
      </c>
      <c r="B1145" s="632"/>
      <c r="C1145" s="639" t="s">
        <v>8014</v>
      </c>
      <c r="D1145" s="69" t="s">
        <v>10375</v>
      </c>
      <c r="E1145" s="640" t="s">
        <v>168</v>
      </c>
      <c r="F1145" s="632"/>
      <c r="G1145" s="632"/>
      <c r="H1145" s="621"/>
      <c r="I1145" s="641" t="s">
        <v>8141</v>
      </c>
      <c r="J1145" s="642">
        <v>2015</v>
      </c>
      <c r="K1145" s="639">
        <v>2018</v>
      </c>
      <c r="L1145" s="632"/>
      <c r="M1145" s="632"/>
      <c r="N1145" s="632"/>
      <c r="O1145" s="632"/>
      <c r="P1145" s="632"/>
      <c r="Q1145" s="632"/>
      <c r="R1145" s="632"/>
      <c r="S1145" s="632"/>
      <c r="T1145" s="632"/>
      <c r="U1145" s="632"/>
      <c r="V1145" s="632"/>
      <c r="W1145" s="632"/>
      <c r="X1145" s="632"/>
      <c r="Y1145" s="632"/>
      <c r="Z1145" s="632"/>
      <c r="AA1145" s="632"/>
      <c r="AB1145" s="643"/>
    </row>
    <row r="1146" spans="1:28" ht="13.5" customHeight="1">
      <c r="A1146" s="619" t="s">
        <v>5412</v>
      </c>
      <c r="B1146" s="632"/>
      <c r="C1146" s="639" t="s">
        <v>8031</v>
      </c>
      <c r="D1146" s="69" t="s">
        <v>10376</v>
      </c>
      <c r="E1146" s="640" t="s">
        <v>168</v>
      </c>
      <c r="F1146" s="632"/>
      <c r="G1146" s="632"/>
      <c r="H1146" s="621"/>
      <c r="I1146" s="641" t="s">
        <v>8030</v>
      </c>
      <c r="J1146" s="642">
        <v>2015</v>
      </c>
      <c r="K1146" s="639">
        <v>2016</v>
      </c>
      <c r="L1146" s="632"/>
      <c r="M1146" s="632"/>
      <c r="N1146" s="632"/>
      <c r="O1146" s="632"/>
      <c r="P1146" s="632"/>
      <c r="Q1146" s="632"/>
      <c r="R1146" s="632"/>
      <c r="S1146" s="632"/>
      <c r="T1146" s="632"/>
      <c r="U1146" s="632"/>
      <c r="V1146" s="632"/>
      <c r="W1146" s="632"/>
      <c r="X1146" s="632"/>
      <c r="Y1146" s="632"/>
      <c r="Z1146" s="632"/>
      <c r="AA1146" s="632"/>
      <c r="AB1146" s="643"/>
    </row>
    <row r="1147" spans="1:28" ht="13.5" hidden="1" customHeight="1">
      <c r="A1147" s="619" t="s">
        <v>5412</v>
      </c>
      <c r="B1147" s="632"/>
      <c r="C1147" s="639" t="s">
        <v>8035</v>
      </c>
      <c r="D1147" s="69" t="s">
        <v>10377</v>
      </c>
      <c r="E1147" s="640" t="s">
        <v>168</v>
      </c>
      <c r="F1147" s="632"/>
      <c r="G1147" s="632"/>
      <c r="H1147" s="621"/>
      <c r="I1147" s="641" t="s">
        <v>8030</v>
      </c>
      <c r="J1147" s="642">
        <v>2015</v>
      </c>
      <c r="K1147" s="639">
        <v>2016</v>
      </c>
      <c r="L1147" s="632"/>
      <c r="M1147" s="632"/>
      <c r="N1147" s="632"/>
      <c r="O1147" s="632"/>
      <c r="P1147" s="632"/>
      <c r="Q1147" s="632"/>
      <c r="R1147" s="632"/>
      <c r="S1147" s="632"/>
      <c r="T1147" s="632"/>
      <c r="U1147" s="632"/>
      <c r="V1147" s="632"/>
      <c r="W1147" s="632"/>
      <c r="X1147" s="632"/>
      <c r="Y1147" s="632"/>
      <c r="Z1147" s="632"/>
      <c r="AA1147" s="632"/>
      <c r="AB1147" s="643"/>
    </row>
    <row r="1148" spans="1:28" ht="13.5" hidden="1" customHeight="1">
      <c r="A1148" s="619" t="s">
        <v>5412</v>
      </c>
      <c r="B1148" s="632"/>
      <c r="C1148" s="639" t="s">
        <v>8026</v>
      </c>
      <c r="D1148" s="69" t="s">
        <v>10378</v>
      </c>
      <c r="E1148" s="640" t="s">
        <v>168</v>
      </c>
      <c r="F1148" s="632"/>
      <c r="G1148" s="632"/>
      <c r="H1148" s="621"/>
      <c r="I1148" s="641" t="s">
        <v>8030</v>
      </c>
      <c r="J1148" s="642">
        <v>2015</v>
      </c>
      <c r="K1148" s="639">
        <v>2017</v>
      </c>
      <c r="L1148" s="632"/>
      <c r="M1148" s="632"/>
      <c r="N1148" s="632"/>
      <c r="O1148" s="632"/>
      <c r="P1148" s="632"/>
      <c r="Q1148" s="632"/>
      <c r="R1148" s="632"/>
      <c r="S1148" s="632"/>
      <c r="T1148" s="632"/>
      <c r="U1148" s="632"/>
      <c r="V1148" s="632"/>
      <c r="W1148" s="632"/>
      <c r="X1148" s="632"/>
      <c r="Y1148" s="632"/>
      <c r="Z1148" s="632"/>
      <c r="AA1148" s="632"/>
      <c r="AB1148" s="643"/>
    </row>
    <row r="1149" spans="1:28" ht="13.5" customHeight="1">
      <c r="A1149" s="619" t="s">
        <v>5412</v>
      </c>
      <c r="B1149" s="632"/>
      <c r="C1149" s="639" t="s">
        <v>8031</v>
      </c>
      <c r="D1149" s="69" t="s">
        <v>10379</v>
      </c>
      <c r="E1149" s="640" t="s">
        <v>168</v>
      </c>
      <c r="F1149" s="632"/>
      <c r="G1149" s="632"/>
      <c r="H1149" s="621"/>
      <c r="I1149" s="641" t="s">
        <v>8030</v>
      </c>
      <c r="J1149" s="642">
        <v>2015</v>
      </c>
      <c r="K1149" s="639">
        <v>2016</v>
      </c>
      <c r="L1149" s="632"/>
      <c r="M1149" s="632"/>
      <c r="N1149" s="632"/>
      <c r="O1149" s="632"/>
      <c r="P1149" s="632"/>
      <c r="Q1149" s="632"/>
      <c r="R1149" s="632"/>
      <c r="S1149" s="632"/>
      <c r="T1149" s="632"/>
      <c r="U1149" s="632"/>
      <c r="V1149" s="632"/>
      <c r="W1149" s="632"/>
      <c r="X1149" s="632"/>
      <c r="Y1149" s="632"/>
      <c r="Z1149" s="632"/>
      <c r="AA1149" s="632"/>
      <c r="AB1149" s="643"/>
    </row>
    <row r="1150" spans="1:28" ht="13.5" hidden="1" customHeight="1">
      <c r="A1150" s="619" t="s">
        <v>5412</v>
      </c>
      <c r="B1150" s="632"/>
      <c r="C1150" s="639" t="s">
        <v>8035</v>
      </c>
      <c r="D1150" s="69" t="s">
        <v>10380</v>
      </c>
      <c r="E1150" s="640" t="s">
        <v>168</v>
      </c>
      <c r="F1150" s="632"/>
      <c r="G1150" s="632"/>
      <c r="H1150" s="621"/>
      <c r="I1150" s="641" t="s">
        <v>8030</v>
      </c>
      <c r="J1150" s="642">
        <v>2015</v>
      </c>
      <c r="K1150" s="639">
        <v>2016</v>
      </c>
      <c r="L1150" s="632"/>
      <c r="M1150" s="632"/>
      <c r="N1150" s="632"/>
      <c r="O1150" s="632"/>
      <c r="P1150" s="632"/>
      <c r="Q1150" s="632"/>
      <c r="R1150" s="632"/>
      <c r="S1150" s="632"/>
      <c r="T1150" s="632"/>
      <c r="U1150" s="632"/>
      <c r="V1150" s="632"/>
      <c r="W1150" s="632"/>
      <c r="X1150" s="632"/>
      <c r="Y1150" s="632"/>
      <c r="Z1150" s="632"/>
      <c r="AA1150" s="632"/>
      <c r="AB1150" s="643"/>
    </row>
    <row r="1151" spans="1:28" ht="13.5" customHeight="1">
      <c r="A1151" s="619" t="s">
        <v>5412</v>
      </c>
      <c r="B1151" s="632"/>
      <c r="C1151" s="639" t="s">
        <v>8031</v>
      </c>
      <c r="D1151" s="69" t="s">
        <v>10381</v>
      </c>
      <c r="E1151" s="640" t="s">
        <v>168</v>
      </c>
      <c r="F1151" s="632"/>
      <c r="G1151" s="632"/>
      <c r="H1151" s="621"/>
      <c r="I1151" s="641" t="s">
        <v>8030</v>
      </c>
      <c r="J1151" s="642">
        <v>2015</v>
      </c>
      <c r="K1151" s="639">
        <v>2016</v>
      </c>
      <c r="L1151" s="632"/>
      <c r="M1151" s="632"/>
      <c r="N1151" s="632"/>
      <c r="O1151" s="632"/>
      <c r="P1151" s="632"/>
      <c r="Q1151" s="632"/>
      <c r="R1151" s="632"/>
      <c r="S1151" s="632"/>
      <c r="T1151" s="632"/>
      <c r="U1151" s="632"/>
      <c r="V1151" s="632"/>
      <c r="W1151" s="632"/>
      <c r="X1151" s="632"/>
      <c r="Y1151" s="632"/>
      <c r="Z1151" s="632"/>
      <c r="AA1151" s="632"/>
      <c r="AB1151" s="643"/>
    </row>
    <row r="1152" spans="1:28" ht="13.5" hidden="1" customHeight="1">
      <c r="A1152" s="619" t="s">
        <v>5412</v>
      </c>
      <c r="B1152" s="632"/>
      <c r="C1152" s="639" t="s">
        <v>8035</v>
      </c>
      <c r="D1152" s="69" t="s">
        <v>10382</v>
      </c>
      <c r="E1152" s="640" t="s">
        <v>168</v>
      </c>
      <c r="F1152" s="632"/>
      <c r="G1152" s="632"/>
      <c r="H1152" s="621"/>
      <c r="I1152" s="641" t="s">
        <v>8030</v>
      </c>
      <c r="J1152" s="642">
        <v>2015</v>
      </c>
      <c r="K1152" s="639">
        <v>2015</v>
      </c>
      <c r="L1152" s="632"/>
      <c r="M1152" s="632"/>
      <c r="N1152" s="632"/>
      <c r="O1152" s="632"/>
      <c r="P1152" s="632"/>
      <c r="Q1152" s="632"/>
      <c r="R1152" s="632"/>
      <c r="S1152" s="632"/>
      <c r="T1152" s="632"/>
      <c r="U1152" s="632"/>
      <c r="V1152" s="632"/>
      <c r="W1152" s="632"/>
      <c r="X1152" s="632"/>
      <c r="Y1152" s="632"/>
      <c r="Z1152" s="632"/>
      <c r="AA1152" s="632"/>
      <c r="AB1152" s="643"/>
    </row>
    <row r="1153" spans="1:28" ht="13.5" customHeight="1">
      <c r="A1153" s="619" t="s">
        <v>5412</v>
      </c>
      <c r="B1153" s="632"/>
      <c r="C1153" s="639" t="s">
        <v>8031</v>
      </c>
      <c r="D1153" s="69" t="s">
        <v>10383</v>
      </c>
      <c r="E1153" s="640" t="s">
        <v>168</v>
      </c>
      <c r="F1153" s="632"/>
      <c r="G1153" s="632"/>
      <c r="H1153" s="621"/>
      <c r="I1153" s="641" t="s">
        <v>8030</v>
      </c>
      <c r="J1153" s="642">
        <v>2015</v>
      </c>
      <c r="K1153" s="639">
        <v>2015</v>
      </c>
      <c r="L1153" s="632"/>
      <c r="M1153" s="632"/>
      <c r="N1153" s="632"/>
      <c r="O1153" s="632"/>
      <c r="P1153" s="632"/>
      <c r="Q1153" s="632"/>
      <c r="R1153" s="632"/>
      <c r="S1153" s="632"/>
      <c r="T1153" s="632"/>
      <c r="U1153" s="632"/>
      <c r="V1153" s="632"/>
      <c r="W1153" s="632"/>
      <c r="X1153" s="632"/>
      <c r="Y1153" s="632"/>
      <c r="Z1153" s="632"/>
      <c r="AA1153" s="632"/>
      <c r="AB1153" s="643"/>
    </row>
    <row r="1154" spans="1:28" ht="13.5" hidden="1" customHeight="1">
      <c r="A1154" s="619" t="s">
        <v>5412</v>
      </c>
      <c r="B1154" s="632"/>
      <c r="C1154" s="639" t="s">
        <v>8026</v>
      </c>
      <c r="D1154" s="69" t="s">
        <v>10384</v>
      </c>
      <c r="E1154" s="640" t="s">
        <v>168</v>
      </c>
      <c r="F1154" s="632"/>
      <c r="G1154" s="632"/>
      <c r="H1154" s="621"/>
      <c r="I1154" s="641" t="s">
        <v>8018</v>
      </c>
      <c r="J1154" s="642">
        <v>2015</v>
      </c>
      <c r="K1154" s="639"/>
      <c r="L1154" s="632"/>
      <c r="M1154" s="632"/>
      <c r="N1154" s="632"/>
      <c r="O1154" s="632"/>
      <c r="P1154" s="632"/>
      <c r="Q1154" s="632"/>
      <c r="R1154" s="632"/>
      <c r="S1154" s="632"/>
      <c r="T1154" s="632"/>
      <c r="U1154" s="632"/>
      <c r="V1154" s="632"/>
      <c r="W1154" s="632"/>
      <c r="X1154" s="632"/>
      <c r="Y1154" s="632"/>
      <c r="Z1154" s="632"/>
      <c r="AA1154" s="632"/>
      <c r="AB1154" s="643"/>
    </row>
    <row r="1155" spans="1:28" ht="13.5" hidden="1" customHeight="1">
      <c r="A1155" s="619" t="s">
        <v>5412</v>
      </c>
      <c r="B1155" s="632"/>
      <c r="C1155" s="639" t="s">
        <v>8035</v>
      </c>
      <c r="D1155" s="69" t="s">
        <v>10385</v>
      </c>
      <c r="E1155" s="640" t="s">
        <v>168</v>
      </c>
      <c r="F1155" s="632"/>
      <c r="G1155" s="632"/>
      <c r="H1155" s="621"/>
      <c r="I1155" s="641" t="s">
        <v>8030</v>
      </c>
      <c r="J1155" s="642">
        <v>2015</v>
      </c>
      <c r="K1155" s="639">
        <v>2016</v>
      </c>
      <c r="L1155" s="632"/>
      <c r="M1155" s="632"/>
      <c r="N1155" s="632"/>
      <c r="O1155" s="632"/>
      <c r="P1155" s="632"/>
      <c r="Q1155" s="632"/>
      <c r="R1155" s="632"/>
      <c r="S1155" s="632"/>
      <c r="T1155" s="632"/>
      <c r="U1155" s="632"/>
      <c r="V1155" s="632"/>
      <c r="W1155" s="632"/>
      <c r="X1155" s="632"/>
      <c r="Y1155" s="632"/>
      <c r="Z1155" s="632"/>
      <c r="AA1155" s="632"/>
      <c r="AB1155" s="643"/>
    </row>
    <row r="1156" spans="1:28" ht="13.5" hidden="1" customHeight="1">
      <c r="A1156" s="619" t="s">
        <v>5412</v>
      </c>
      <c r="B1156" s="632"/>
      <c r="C1156" s="639" t="s">
        <v>8026</v>
      </c>
      <c r="D1156" s="69" t="s">
        <v>10386</v>
      </c>
      <c r="E1156" s="640" t="s">
        <v>168</v>
      </c>
      <c r="F1156" s="632"/>
      <c r="G1156" s="632"/>
      <c r="H1156" s="621"/>
      <c r="I1156" s="641" t="s">
        <v>8030</v>
      </c>
      <c r="J1156" s="642">
        <v>2015</v>
      </c>
      <c r="K1156" s="639">
        <v>2015</v>
      </c>
      <c r="L1156" s="632"/>
      <c r="M1156" s="632"/>
      <c r="N1156" s="632"/>
      <c r="O1156" s="632"/>
      <c r="P1156" s="632"/>
      <c r="Q1156" s="632"/>
      <c r="R1156" s="632"/>
      <c r="S1156" s="632"/>
      <c r="T1156" s="632"/>
      <c r="U1156" s="632"/>
      <c r="V1156" s="632"/>
      <c r="W1156" s="632"/>
      <c r="X1156" s="632"/>
      <c r="Y1156" s="632"/>
      <c r="Z1156" s="632"/>
      <c r="AA1156" s="632"/>
      <c r="AB1156" s="643"/>
    </row>
    <row r="1157" spans="1:28" ht="13.5" hidden="1" customHeight="1">
      <c r="A1157" s="619" t="s">
        <v>2516</v>
      </c>
      <c r="B1157" s="231"/>
      <c r="C1157" s="12" t="s">
        <v>8035</v>
      </c>
      <c r="D1157" s="77" t="s">
        <v>10387</v>
      </c>
      <c r="E1157" s="230" t="s">
        <v>168</v>
      </c>
      <c r="F1157" s="231"/>
      <c r="G1157" s="231" t="s">
        <v>10388</v>
      </c>
      <c r="H1157" s="14" t="s">
        <v>9133</v>
      </c>
      <c r="I1157" s="230" t="s">
        <v>8030</v>
      </c>
      <c r="J1157" s="586">
        <v>2013</v>
      </c>
      <c r="K1157" s="14">
        <v>2013</v>
      </c>
      <c r="L1157" s="231" t="s">
        <v>10388</v>
      </c>
      <c r="M1157" s="231" t="s">
        <v>2769</v>
      </c>
      <c r="N1157" s="231"/>
      <c r="O1157" s="231"/>
      <c r="P1157" s="231"/>
      <c r="Q1157" s="231"/>
      <c r="R1157" s="231"/>
      <c r="S1157" s="231"/>
      <c r="T1157" s="231"/>
      <c r="U1157" s="231"/>
      <c r="V1157" s="231"/>
      <c r="W1157" s="231"/>
      <c r="X1157" s="231"/>
      <c r="Y1157" s="231"/>
      <c r="Z1157" s="231"/>
      <c r="AA1157" s="231"/>
      <c r="AB1157" s="240"/>
    </row>
    <row r="1158" spans="1:28" ht="13.5" hidden="1" customHeight="1">
      <c r="A1158" s="619" t="s">
        <v>2516</v>
      </c>
      <c r="B1158" s="632"/>
      <c r="C1158" s="639" t="s">
        <v>8035</v>
      </c>
      <c r="D1158" s="644" t="s">
        <v>10389</v>
      </c>
      <c r="E1158" s="641" t="s">
        <v>168</v>
      </c>
      <c r="F1158" s="632"/>
      <c r="G1158" s="632" t="s">
        <v>10390</v>
      </c>
      <c r="H1158" s="621" t="s">
        <v>9948</v>
      </c>
      <c r="I1158" s="641" t="s">
        <v>8030</v>
      </c>
      <c r="J1158" s="645">
        <v>41306</v>
      </c>
      <c r="K1158" s="621">
        <v>2013</v>
      </c>
      <c r="L1158" s="632" t="s">
        <v>10390</v>
      </c>
      <c r="M1158" s="632" t="s">
        <v>2539</v>
      </c>
      <c r="N1158" s="632"/>
      <c r="O1158" s="623"/>
      <c r="P1158" s="623"/>
      <c r="Q1158" s="623"/>
      <c r="R1158" s="623"/>
      <c r="S1158" s="623"/>
      <c r="T1158" s="623"/>
      <c r="U1158" s="623"/>
      <c r="V1158" s="623"/>
      <c r="W1158" s="623"/>
      <c r="X1158" s="623"/>
      <c r="Y1158" s="623"/>
      <c r="Z1158" s="623"/>
      <c r="AA1158" s="623"/>
      <c r="AB1158" s="624"/>
    </row>
    <row r="1159" spans="1:28" ht="13.5" hidden="1" customHeight="1">
      <c r="A1159" s="619" t="s">
        <v>2516</v>
      </c>
      <c r="B1159" s="632"/>
      <c r="C1159" s="639" t="s">
        <v>8035</v>
      </c>
      <c r="D1159" s="644" t="s">
        <v>10391</v>
      </c>
      <c r="E1159" s="641" t="s">
        <v>168</v>
      </c>
      <c r="F1159" s="632"/>
      <c r="G1159" s="632" t="s">
        <v>10392</v>
      </c>
      <c r="H1159" s="621" t="s">
        <v>9948</v>
      </c>
      <c r="I1159" s="641" t="s">
        <v>8030</v>
      </c>
      <c r="J1159" s="645">
        <v>41306</v>
      </c>
      <c r="K1159" s="621">
        <v>2013</v>
      </c>
      <c r="L1159" s="632" t="s">
        <v>10392</v>
      </c>
      <c r="M1159" s="632" t="s">
        <v>2539</v>
      </c>
      <c r="N1159" s="632"/>
      <c r="O1159" s="623"/>
      <c r="P1159" s="623"/>
      <c r="Q1159" s="623"/>
      <c r="R1159" s="623"/>
      <c r="S1159" s="623"/>
      <c r="T1159" s="623"/>
      <c r="U1159" s="623"/>
      <c r="V1159" s="623"/>
      <c r="W1159" s="623"/>
      <c r="X1159" s="623"/>
      <c r="Y1159" s="623"/>
      <c r="Z1159" s="623"/>
      <c r="AA1159" s="623"/>
      <c r="AB1159" s="624"/>
    </row>
    <row r="1160" spans="1:28" ht="13.5" hidden="1" customHeight="1">
      <c r="A1160" s="619" t="s">
        <v>2516</v>
      </c>
      <c r="B1160" s="632"/>
      <c r="C1160" s="639" t="s">
        <v>8035</v>
      </c>
      <c r="D1160" s="644" t="s">
        <v>10393</v>
      </c>
      <c r="E1160" s="641" t="s">
        <v>168</v>
      </c>
      <c r="F1160" s="632"/>
      <c r="G1160" s="632" t="s">
        <v>10394</v>
      </c>
      <c r="H1160" s="621" t="s">
        <v>9133</v>
      </c>
      <c r="I1160" s="641" t="s">
        <v>8030</v>
      </c>
      <c r="J1160" s="645">
        <v>41426</v>
      </c>
      <c r="K1160" s="621">
        <v>2013</v>
      </c>
      <c r="L1160" s="632" t="s">
        <v>10394</v>
      </c>
      <c r="M1160" s="632" t="s">
        <v>2520</v>
      </c>
      <c r="N1160" s="632"/>
      <c r="O1160" s="623"/>
      <c r="P1160" s="623"/>
      <c r="Q1160" s="623"/>
      <c r="R1160" s="623"/>
      <c r="S1160" s="623"/>
      <c r="T1160" s="623"/>
      <c r="U1160" s="623"/>
      <c r="V1160" s="623"/>
      <c r="W1160" s="623"/>
      <c r="X1160" s="623"/>
      <c r="Y1160" s="623"/>
      <c r="Z1160" s="623"/>
      <c r="AA1160" s="623"/>
      <c r="AB1160" s="624"/>
    </row>
    <row r="1161" spans="1:28" ht="13.5" hidden="1" customHeight="1">
      <c r="A1161" s="619" t="s">
        <v>2516</v>
      </c>
      <c r="B1161" s="632"/>
      <c r="C1161" s="639" t="s">
        <v>8035</v>
      </c>
      <c r="D1161" s="644" t="s">
        <v>10395</v>
      </c>
      <c r="E1161" s="641" t="s">
        <v>168</v>
      </c>
      <c r="F1161" s="632"/>
      <c r="G1161" s="632" t="s">
        <v>10396</v>
      </c>
      <c r="H1161" s="621" t="s">
        <v>3895</v>
      </c>
      <c r="I1161" s="641" t="s">
        <v>8030</v>
      </c>
      <c r="J1161" s="645">
        <v>41640</v>
      </c>
      <c r="K1161" s="621">
        <v>2014</v>
      </c>
      <c r="L1161" s="632" t="s">
        <v>10396</v>
      </c>
      <c r="M1161" s="632" t="s">
        <v>2539</v>
      </c>
      <c r="N1161" s="632"/>
      <c r="O1161" s="623"/>
      <c r="P1161" s="623"/>
      <c r="Q1161" s="623"/>
      <c r="R1161" s="623"/>
      <c r="S1161" s="623"/>
      <c r="T1161" s="623"/>
      <c r="U1161" s="623"/>
      <c r="V1161" s="623"/>
      <c r="W1161" s="623"/>
      <c r="X1161" s="623"/>
      <c r="Y1161" s="623"/>
      <c r="Z1161" s="623"/>
      <c r="AA1161" s="623"/>
      <c r="AB1161" s="624"/>
    </row>
    <row r="1162" spans="1:28" ht="13.5" hidden="1" customHeight="1">
      <c r="A1162" s="619" t="s">
        <v>2516</v>
      </c>
      <c r="B1162" s="632"/>
      <c r="C1162" s="639" t="s">
        <v>8035</v>
      </c>
      <c r="D1162" s="644" t="s">
        <v>10397</v>
      </c>
      <c r="E1162" s="641" t="s">
        <v>168</v>
      </c>
      <c r="F1162" s="632"/>
      <c r="G1162" s="632" t="s">
        <v>10398</v>
      </c>
      <c r="H1162" s="621" t="s">
        <v>9133</v>
      </c>
      <c r="I1162" s="641" t="s">
        <v>8030</v>
      </c>
      <c r="J1162" s="645">
        <v>41640</v>
      </c>
      <c r="K1162" s="621">
        <v>2014</v>
      </c>
      <c r="L1162" s="632" t="s">
        <v>10398</v>
      </c>
      <c r="M1162" s="632" t="s">
        <v>2520</v>
      </c>
      <c r="N1162" s="632"/>
      <c r="O1162" s="623"/>
      <c r="P1162" s="623"/>
      <c r="Q1162" s="623"/>
      <c r="R1162" s="623"/>
      <c r="S1162" s="623"/>
      <c r="T1162" s="623"/>
      <c r="U1162" s="623"/>
      <c r="V1162" s="623"/>
      <c r="W1162" s="623"/>
      <c r="X1162" s="623"/>
      <c r="Y1162" s="623"/>
      <c r="Z1162" s="623"/>
      <c r="AA1162" s="623"/>
      <c r="AB1162" s="624"/>
    </row>
    <row r="1163" spans="1:28" ht="13.5" hidden="1" customHeight="1">
      <c r="A1163" s="619" t="s">
        <v>2516</v>
      </c>
      <c r="B1163" s="632"/>
      <c r="C1163" s="639" t="s">
        <v>8035</v>
      </c>
      <c r="D1163" s="644" t="s">
        <v>10399</v>
      </c>
      <c r="E1163" s="641" t="s">
        <v>168</v>
      </c>
      <c r="F1163" s="632"/>
      <c r="G1163" s="632" t="s">
        <v>10400</v>
      </c>
      <c r="H1163" s="621" t="s">
        <v>9948</v>
      </c>
      <c r="I1163" s="641" t="s">
        <v>8030</v>
      </c>
      <c r="J1163" s="645">
        <v>41640</v>
      </c>
      <c r="K1163" s="621">
        <v>2014</v>
      </c>
      <c r="L1163" s="632" t="s">
        <v>10400</v>
      </c>
      <c r="M1163" s="632" t="s">
        <v>2531</v>
      </c>
      <c r="N1163" s="632"/>
      <c r="O1163" s="623"/>
      <c r="P1163" s="623"/>
      <c r="Q1163" s="623"/>
      <c r="R1163" s="623"/>
      <c r="S1163" s="623"/>
      <c r="T1163" s="623"/>
      <c r="U1163" s="623"/>
      <c r="V1163" s="623"/>
      <c r="W1163" s="623"/>
      <c r="X1163" s="623"/>
      <c r="Y1163" s="623"/>
      <c r="Z1163" s="623"/>
      <c r="AA1163" s="623"/>
      <c r="AB1163" s="624"/>
    </row>
    <row r="1164" spans="1:28" ht="13.5" hidden="1" customHeight="1">
      <c r="A1164" s="619" t="s">
        <v>2516</v>
      </c>
      <c r="B1164" s="632"/>
      <c r="C1164" s="639" t="s">
        <v>8035</v>
      </c>
      <c r="D1164" s="644" t="s">
        <v>10401</v>
      </c>
      <c r="E1164" s="641" t="s">
        <v>168</v>
      </c>
      <c r="F1164" s="632"/>
      <c r="G1164" s="632" t="s">
        <v>10402</v>
      </c>
      <c r="H1164" s="621" t="s">
        <v>9948</v>
      </c>
      <c r="I1164" s="641" t="s">
        <v>8030</v>
      </c>
      <c r="J1164" s="645">
        <v>41640</v>
      </c>
      <c r="K1164" s="621">
        <v>2014</v>
      </c>
      <c r="L1164" s="632" t="s">
        <v>10402</v>
      </c>
      <c r="M1164" s="632" t="s">
        <v>2531</v>
      </c>
      <c r="N1164" s="632"/>
      <c r="O1164" s="623"/>
      <c r="P1164" s="623"/>
      <c r="Q1164" s="623"/>
      <c r="R1164" s="623"/>
      <c r="S1164" s="623"/>
      <c r="T1164" s="623"/>
      <c r="U1164" s="623"/>
      <c r="V1164" s="623"/>
      <c r="W1164" s="623"/>
      <c r="X1164" s="623"/>
      <c r="Y1164" s="623"/>
      <c r="Z1164" s="623"/>
      <c r="AA1164" s="623"/>
      <c r="AB1164" s="624"/>
    </row>
    <row r="1165" spans="1:28" ht="13.5" hidden="1" customHeight="1">
      <c r="A1165" s="619" t="s">
        <v>2516</v>
      </c>
      <c r="B1165" s="632"/>
      <c r="C1165" s="639" t="s">
        <v>8035</v>
      </c>
      <c r="D1165" s="644" t="s">
        <v>10403</v>
      </c>
      <c r="E1165" s="641" t="s">
        <v>168</v>
      </c>
      <c r="F1165" s="632"/>
      <c r="G1165" s="632" t="s">
        <v>10404</v>
      </c>
      <c r="H1165" s="621" t="s">
        <v>9133</v>
      </c>
      <c r="I1165" s="641" t="s">
        <v>8030</v>
      </c>
      <c r="J1165" s="645">
        <v>41640</v>
      </c>
      <c r="K1165" s="621">
        <v>2014</v>
      </c>
      <c r="L1165" s="632" t="s">
        <v>10404</v>
      </c>
      <c r="M1165" s="632" t="s">
        <v>2598</v>
      </c>
      <c r="N1165" s="632"/>
      <c r="O1165" s="623"/>
      <c r="P1165" s="623"/>
      <c r="Q1165" s="623"/>
      <c r="R1165" s="623"/>
      <c r="S1165" s="623"/>
      <c r="T1165" s="623"/>
      <c r="U1165" s="623"/>
      <c r="V1165" s="623"/>
      <c r="W1165" s="623"/>
      <c r="X1165" s="623"/>
      <c r="Y1165" s="623"/>
      <c r="Z1165" s="623"/>
      <c r="AA1165" s="623"/>
      <c r="AB1165" s="624"/>
    </row>
    <row r="1166" spans="1:28" ht="13.5" hidden="1" customHeight="1">
      <c r="A1166" s="619" t="s">
        <v>2516</v>
      </c>
      <c r="B1166" s="632"/>
      <c r="C1166" s="639" t="s">
        <v>8035</v>
      </c>
      <c r="D1166" s="644" t="s">
        <v>10405</v>
      </c>
      <c r="E1166" s="641" t="s">
        <v>168</v>
      </c>
      <c r="F1166" s="632"/>
      <c r="G1166" s="632" t="s">
        <v>10406</v>
      </c>
      <c r="H1166" s="621" t="s">
        <v>9133</v>
      </c>
      <c r="I1166" s="641" t="s">
        <v>8030</v>
      </c>
      <c r="J1166" s="645">
        <v>41671</v>
      </c>
      <c r="K1166" s="621">
        <v>2014</v>
      </c>
      <c r="L1166" s="632" t="s">
        <v>10406</v>
      </c>
      <c r="M1166" s="632" t="s">
        <v>2598</v>
      </c>
      <c r="N1166" s="632"/>
      <c r="O1166" s="623"/>
      <c r="P1166" s="623"/>
      <c r="Q1166" s="623"/>
      <c r="R1166" s="623"/>
      <c r="S1166" s="623"/>
      <c r="T1166" s="623"/>
      <c r="U1166" s="623"/>
      <c r="V1166" s="623"/>
      <c r="W1166" s="623"/>
      <c r="X1166" s="623"/>
      <c r="Y1166" s="623"/>
      <c r="Z1166" s="623"/>
      <c r="AA1166" s="623"/>
      <c r="AB1166" s="624"/>
    </row>
    <row r="1167" spans="1:28" ht="13.5" hidden="1" customHeight="1">
      <c r="A1167" s="619" t="s">
        <v>2516</v>
      </c>
      <c r="B1167" s="632"/>
      <c r="C1167" s="639" t="s">
        <v>8035</v>
      </c>
      <c r="D1167" s="644" t="s">
        <v>10407</v>
      </c>
      <c r="E1167" s="641" t="s">
        <v>168</v>
      </c>
      <c r="F1167" s="632"/>
      <c r="G1167" s="632" t="s">
        <v>10408</v>
      </c>
      <c r="H1167" s="621" t="s">
        <v>9948</v>
      </c>
      <c r="I1167" s="641" t="s">
        <v>8030</v>
      </c>
      <c r="J1167" s="645">
        <v>41791</v>
      </c>
      <c r="K1167" s="621">
        <v>2014</v>
      </c>
      <c r="L1167" s="632" t="s">
        <v>10408</v>
      </c>
      <c r="M1167" s="632" t="s">
        <v>2531</v>
      </c>
      <c r="N1167" s="632"/>
      <c r="O1167" s="623"/>
      <c r="P1167" s="623"/>
      <c r="Q1167" s="623"/>
      <c r="R1167" s="623"/>
      <c r="S1167" s="623"/>
      <c r="T1167" s="623"/>
      <c r="U1167" s="623"/>
      <c r="V1167" s="623"/>
      <c r="W1167" s="623"/>
      <c r="X1167" s="623"/>
      <c r="Y1167" s="623"/>
      <c r="Z1167" s="623"/>
      <c r="AA1167" s="623"/>
      <c r="AB1167" s="624"/>
    </row>
    <row r="1168" spans="1:28" ht="13.5" customHeight="1">
      <c r="A1168" s="619" t="s">
        <v>2516</v>
      </c>
      <c r="B1168" s="632"/>
      <c r="C1168" s="639" t="s">
        <v>8031</v>
      </c>
      <c r="D1168" s="644" t="s">
        <v>10409</v>
      </c>
      <c r="E1168" s="641" t="s">
        <v>168</v>
      </c>
      <c r="F1168" s="632"/>
      <c r="G1168" s="632" t="s">
        <v>10410</v>
      </c>
      <c r="H1168" s="621" t="s">
        <v>8159</v>
      </c>
      <c r="I1168" s="641" t="s">
        <v>8030</v>
      </c>
      <c r="J1168" s="645">
        <v>41791</v>
      </c>
      <c r="K1168" s="621">
        <v>2014</v>
      </c>
      <c r="L1168" s="632" t="s">
        <v>10410</v>
      </c>
      <c r="M1168" s="632" t="s">
        <v>2520</v>
      </c>
      <c r="N1168" s="632"/>
      <c r="O1168" s="623"/>
      <c r="P1168" s="623"/>
      <c r="Q1168" s="623"/>
      <c r="R1168" s="623"/>
      <c r="S1168" s="623"/>
      <c r="T1168" s="623"/>
      <c r="U1168" s="623"/>
      <c r="V1168" s="623"/>
      <c r="W1168" s="623"/>
      <c r="X1168" s="623"/>
      <c r="Y1168" s="623"/>
      <c r="Z1168" s="623"/>
      <c r="AA1168" s="623"/>
      <c r="AB1168" s="624"/>
    </row>
    <row r="1169" spans="1:28" ht="13.5" hidden="1" customHeight="1">
      <c r="A1169" s="619" t="s">
        <v>2516</v>
      </c>
      <c r="B1169" s="632"/>
      <c r="C1169" s="639" t="s">
        <v>8035</v>
      </c>
      <c r="D1169" s="644" t="s">
        <v>10411</v>
      </c>
      <c r="E1169" s="641" t="s">
        <v>168</v>
      </c>
      <c r="F1169" s="632"/>
      <c r="G1169" s="632" t="s">
        <v>10412</v>
      </c>
      <c r="H1169" s="621" t="s">
        <v>9133</v>
      </c>
      <c r="I1169" s="641" t="s">
        <v>8030</v>
      </c>
      <c r="J1169" s="645">
        <v>41791</v>
      </c>
      <c r="K1169" s="514">
        <v>2014</v>
      </c>
      <c r="L1169" s="632" t="s">
        <v>10412</v>
      </c>
      <c r="M1169" s="632" t="s">
        <v>2520</v>
      </c>
      <c r="N1169" s="632"/>
      <c r="O1169" s="623"/>
      <c r="P1169" s="623"/>
      <c r="Q1169" s="623"/>
      <c r="R1169" s="623"/>
      <c r="S1169" s="623"/>
      <c r="T1169" s="623"/>
      <c r="U1169" s="623"/>
      <c r="V1169" s="623"/>
      <c r="W1169" s="623"/>
      <c r="X1169" s="623"/>
      <c r="Y1169" s="623"/>
      <c r="Z1169" s="623"/>
      <c r="AA1169" s="623"/>
      <c r="AB1169" s="624"/>
    </row>
    <row r="1170" spans="1:28" ht="13.5" hidden="1" customHeight="1">
      <c r="A1170" s="619" t="s">
        <v>2516</v>
      </c>
      <c r="B1170" s="632"/>
      <c r="C1170" s="639" t="s">
        <v>8035</v>
      </c>
      <c r="D1170" s="644" t="s">
        <v>10413</v>
      </c>
      <c r="E1170" s="641" t="s">
        <v>168</v>
      </c>
      <c r="F1170" s="632"/>
      <c r="G1170" s="632" t="s">
        <v>10414</v>
      </c>
      <c r="H1170" s="621" t="s">
        <v>9948</v>
      </c>
      <c r="I1170" s="641" t="s">
        <v>8030</v>
      </c>
      <c r="J1170" s="646">
        <v>42005</v>
      </c>
      <c r="K1170" s="514">
        <v>2015</v>
      </c>
      <c r="L1170" s="632" t="s">
        <v>10414</v>
      </c>
      <c r="M1170" s="632" t="s">
        <v>2539</v>
      </c>
      <c r="N1170" s="632"/>
      <c r="O1170" s="623"/>
      <c r="P1170" s="623"/>
      <c r="Q1170" s="623"/>
      <c r="R1170" s="623"/>
      <c r="S1170" s="623"/>
      <c r="T1170" s="623"/>
      <c r="U1170" s="623"/>
      <c r="V1170" s="623"/>
      <c r="W1170" s="623"/>
      <c r="X1170" s="623"/>
      <c r="Y1170" s="623"/>
      <c r="Z1170" s="623"/>
      <c r="AA1170" s="623"/>
      <c r="AB1170" s="624"/>
    </row>
    <row r="1171" spans="1:28" ht="13.5" hidden="1" customHeight="1">
      <c r="A1171" s="619" t="s">
        <v>2516</v>
      </c>
      <c r="B1171" s="632"/>
      <c r="C1171" s="639" t="s">
        <v>8035</v>
      </c>
      <c r="D1171" s="644" t="s">
        <v>10415</v>
      </c>
      <c r="E1171" s="641" t="s">
        <v>168</v>
      </c>
      <c r="F1171" s="632"/>
      <c r="G1171" s="632" t="s">
        <v>10416</v>
      </c>
      <c r="H1171" s="621" t="s">
        <v>9948</v>
      </c>
      <c r="I1171" s="641" t="s">
        <v>8030</v>
      </c>
      <c r="J1171" s="646">
        <v>42005</v>
      </c>
      <c r="K1171" s="621">
        <v>2015</v>
      </c>
      <c r="L1171" s="632" t="s">
        <v>10416</v>
      </c>
      <c r="M1171" s="632" t="s">
        <v>2539</v>
      </c>
      <c r="N1171" s="632"/>
      <c r="O1171" s="623"/>
      <c r="P1171" s="623"/>
      <c r="Q1171" s="623"/>
      <c r="R1171" s="623"/>
      <c r="S1171" s="623"/>
      <c r="T1171" s="623"/>
      <c r="U1171" s="623"/>
      <c r="V1171" s="623"/>
      <c r="W1171" s="623"/>
      <c r="X1171" s="623"/>
      <c r="Y1171" s="623"/>
      <c r="Z1171" s="623"/>
      <c r="AA1171" s="623"/>
      <c r="AB1171" s="624"/>
    </row>
    <row r="1172" spans="1:28" ht="13.5" hidden="1" customHeight="1">
      <c r="A1172" s="619" t="s">
        <v>2516</v>
      </c>
      <c r="B1172" s="632"/>
      <c r="C1172" s="639" t="s">
        <v>8035</v>
      </c>
      <c r="D1172" s="644" t="s">
        <v>10417</v>
      </c>
      <c r="E1172" s="641" t="s">
        <v>168</v>
      </c>
      <c r="F1172" s="632"/>
      <c r="G1172" s="632" t="s">
        <v>10418</v>
      </c>
      <c r="H1172" s="621" t="s">
        <v>9948</v>
      </c>
      <c r="I1172" s="641" t="s">
        <v>8030</v>
      </c>
      <c r="J1172" s="646">
        <v>42005</v>
      </c>
      <c r="K1172" s="514">
        <v>2015</v>
      </c>
      <c r="L1172" s="632" t="s">
        <v>10418</v>
      </c>
      <c r="M1172" s="632" t="s">
        <v>2539</v>
      </c>
      <c r="N1172" s="632"/>
      <c r="O1172" s="623"/>
      <c r="P1172" s="623"/>
      <c r="Q1172" s="623"/>
      <c r="R1172" s="623"/>
      <c r="S1172" s="623"/>
      <c r="T1172" s="623"/>
      <c r="U1172" s="623"/>
      <c r="V1172" s="623"/>
      <c r="W1172" s="623"/>
      <c r="X1172" s="623"/>
      <c r="Y1172" s="623"/>
      <c r="Z1172" s="623"/>
      <c r="AA1172" s="623"/>
      <c r="AB1172" s="624"/>
    </row>
    <row r="1173" spans="1:28" ht="13.5" hidden="1" customHeight="1">
      <c r="A1173" s="619" t="s">
        <v>2516</v>
      </c>
      <c r="B1173" s="632"/>
      <c r="C1173" s="639" t="s">
        <v>8035</v>
      </c>
      <c r="D1173" s="644" t="s">
        <v>10419</v>
      </c>
      <c r="E1173" s="641" t="s">
        <v>168</v>
      </c>
      <c r="F1173" s="632"/>
      <c r="G1173" s="632" t="s">
        <v>10420</v>
      </c>
      <c r="H1173" s="621" t="s">
        <v>9948</v>
      </c>
      <c r="I1173" s="641" t="s">
        <v>8030</v>
      </c>
      <c r="J1173" s="646">
        <v>42005</v>
      </c>
      <c r="K1173" s="621">
        <v>2015</v>
      </c>
      <c r="L1173" s="632" t="s">
        <v>10420</v>
      </c>
      <c r="M1173" s="632" t="s">
        <v>2531</v>
      </c>
      <c r="N1173" s="632"/>
      <c r="O1173" s="623"/>
      <c r="P1173" s="623"/>
      <c r="Q1173" s="623"/>
      <c r="R1173" s="623"/>
      <c r="S1173" s="623"/>
      <c r="T1173" s="623"/>
      <c r="U1173" s="623"/>
      <c r="V1173" s="623"/>
      <c r="W1173" s="623"/>
      <c r="X1173" s="623"/>
      <c r="Y1173" s="623"/>
      <c r="Z1173" s="623"/>
      <c r="AA1173" s="623"/>
      <c r="AB1173" s="624"/>
    </row>
    <row r="1174" spans="1:28" ht="13.5" hidden="1" customHeight="1">
      <c r="A1174" s="619" t="s">
        <v>2516</v>
      </c>
      <c r="B1174" s="632"/>
      <c r="C1174" s="639" t="s">
        <v>8035</v>
      </c>
      <c r="D1174" s="644" t="s">
        <v>10421</v>
      </c>
      <c r="E1174" s="641" t="s">
        <v>168</v>
      </c>
      <c r="F1174" s="632"/>
      <c r="G1174" s="632" t="s">
        <v>10422</v>
      </c>
      <c r="H1174" s="621" t="s">
        <v>9948</v>
      </c>
      <c r="I1174" s="641" t="s">
        <v>8030</v>
      </c>
      <c r="J1174" s="646">
        <v>42005</v>
      </c>
      <c r="K1174" s="621">
        <v>2015</v>
      </c>
      <c r="L1174" s="632" t="s">
        <v>10422</v>
      </c>
      <c r="M1174" s="632" t="s">
        <v>2539</v>
      </c>
      <c r="N1174" s="632"/>
      <c r="O1174" s="623"/>
      <c r="P1174" s="623"/>
      <c r="Q1174" s="623"/>
      <c r="R1174" s="623"/>
      <c r="S1174" s="623"/>
      <c r="T1174" s="623"/>
      <c r="U1174" s="623"/>
      <c r="V1174" s="623"/>
      <c r="W1174" s="623"/>
      <c r="X1174" s="623"/>
      <c r="Y1174" s="623"/>
      <c r="Z1174" s="623"/>
      <c r="AA1174" s="623"/>
      <c r="AB1174" s="624"/>
    </row>
    <row r="1175" spans="1:28" ht="13.5" hidden="1" customHeight="1">
      <c r="A1175" s="619" t="s">
        <v>2516</v>
      </c>
      <c r="B1175" s="632"/>
      <c r="C1175" s="639" t="s">
        <v>8035</v>
      </c>
      <c r="D1175" s="644" t="s">
        <v>10423</v>
      </c>
      <c r="E1175" s="641" t="s">
        <v>168</v>
      </c>
      <c r="F1175" s="632"/>
      <c r="G1175" s="632" t="s">
        <v>10424</v>
      </c>
      <c r="H1175" s="621" t="s">
        <v>9133</v>
      </c>
      <c r="I1175" s="641" t="s">
        <v>8030</v>
      </c>
      <c r="J1175" s="646">
        <v>42005</v>
      </c>
      <c r="K1175" s="621">
        <v>2015</v>
      </c>
      <c r="L1175" s="632" t="s">
        <v>10424</v>
      </c>
      <c r="M1175" s="632" t="s">
        <v>2769</v>
      </c>
      <c r="N1175" s="632"/>
      <c r="O1175" s="623"/>
      <c r="P1175" s="623"/>
      <c r="Q1175" s="623"/>
      <c r="R1175" s="623"/>
      <c r="S1175" s="623"/>
      <c r="T1175" s="623"/>
      <c r="U1175" s="623"/>
      <c r="V1175" s="623"/>
      <c r="W1175" s="623"/>
      <c r="X1175" s="623"/>
      <c r="Y1175" s="623"/>
      <c r="Z1175" s="623"/>
      <c r="AA1175" s="623"/>
      <c r="AB1175" s="624"/>
    </row>
    <row r="1176" spans="1:28" ht="13.5" hidden="1" customHeight="1">
      <c r="A1176" s="619" t="s">
        <v>2516</v>
      </c>
      <c r="B1176" s="632"/>
      <c r="C1176" s="639" t="s">
        <v>8035</v>
      </c>
      <c r="D1176" s="644" t="s">
        <v>10425</v>
      </c>
      <c r="E1176" s="641" t="s">
        <v>168</v>
      </c>
      <c r="F1176" s="632"/>
      <c r="G1176" s="632" t="s">
        <v>10426</v>
      </c>
      <c r="H1176" s="621" t="s">
        <v>10427</v>
      </c>
      <c r="I1176" s="641" t="s">
        <v>8030</v>
      </c>
      <c r="J1176" s="646">
        <v>42005</v>
      </c>
      <c r="K1176" s="621">
        <v>2015</v>
      </c>
      <c r="L1176" s="632" t="s">
        <v>10426</v>
      </c>
      <c r="M1176" s="632" t="s">
        <v>2769</v>
      </c>
      <c r="N1176" s="632"/>
      <c r="O1176" s="623"/>
      <c r="P1176" s="623"/>
      <c r="Q1176" s="623"/>
      <c r="R1176" s="623"/>
      <c r="S1176" s="623"/>
      <c r="T1176" s="623"/>
      <c r="U1176" s="623"/>
      <c r="V1176" s="623"/>
      <c r="W1176" s="623"/>
      <c r="X1176" s="623"/>
      <c r="Y1176" s="623"/>
      <c r="Z1176" s="623"/>
      <c r="AA1176" s="623"/>
      <c r="AB1176" s="624"/>
    </row>
    <row r="1177" spans="1:28" ht="13.5" hidden="1" customHeight="1">
      <c r="A1177" s="619" t="s">
        <v>2516</v>
      </c>
      <c r="B1177" s="632"/>
      <c r="C1177" s="639" t="s">
        <v>8035</v>
      </c>
      <c r="D1177" s="644" t="s">
        <v>10377</v>
      </c>
      <c r="E1177" s="641" t="s">
        <v>168</v>
      </c>
      <c r="F1177" s="632"/>
      <c r="G1177" s="632" t="s">
        <v>10428</v>
      </c>
      <c r="H1177" s="621" t="s">
        <v>9133</v>
      </c>
      <c r="I1177" s="641" t="s">
        <v>8030</v>
      </c>
      <c r="J1177" s="645">
        <v>42036</v>
      </c>
      <c r="K1177" s="621">
        <v>2015</v>
      </c>
      <c r="L1177" s="632" t="s">
        <v>10428</v>
      </c>
      <c r="M1177" s="632" t="s">
        <v>2520</v>
      </c>
      <c r="N1177" s="632"/>
      <c r="O1177" s="623"/>
      <c r="P1177" s="623"/>
      <c r="Q1177" s="623"/>
      <c r="R1177" s="623"/>
      <c r="S1177" s="623"/>
      <c r="T1177" s="623"/>
      <c r="U1177" s="623"/>
      <c r="V1177" s="623"/>
      <c r="W1177" s="623"/>
      <c r="X1177" s="623"/>
      <c r="Y1177" s="623"/>
      <c r="Z1177" s="623"/>
      <c r="AA1177" s="623"/>
      <c r="AB1177" s="624"/>
    </row>
    <row r="1178" spans="1:28" ht="13.5" hidden="1" customHeight="1">
      <c r="A1178" s="619" t="s">
        <v>2516</v>
      </c>
      <c r="B1178" s="632"/>
      <c r="C1178" s="639" t="s">
        <v>8035</v>
      </c>
      <c r="D1178" s="644" t="s">
        <v>10429</v>
      </c>
      <c r="E1178" s="641" t="s">
        <v>168</v>
      </c>
      <c r="F1178" s="632"/>
      <c r="G1178" s="632" t="s">
        <v>10430</v>
      </c>
      <c r="H1178" s="621" t="s">
        <v>9948</v>
      </c>
      <c r="I1178" s="641" t="s">
        <v>8030</v>
      </c>
      <c r="J1178" s="645">
        <v>42064</v>
      </c>
      <c r="K1178" s="621">
        <v>2015</v>
      </c>
      <c r="L1178" s="632" t="s">
        <v>10430</v>
      </c>
      <c r="M1178" s="632" t="s">
        <v>2539</v>
      </c>
      <c r="N1178" s="632"/>
      <c r="O1178" s="623"/>
      <c r="P1178" s="623"/>
      <c r="Q1178" s="623"/>
      <c r="R1178" s="623"/>
      <c r="S1178" s="623"/>
      <c r="T1178" s="623"/>
      <c r="U1178" s="623"/>
      <c r="V1178" s="623"/>
      <c r="W1178" s="623"/>
      <c r="X1178" s="623"/>
      <c r="Y1178" s="623"/>
      <c r="Z1178" s="623"/>
      <c r="AA1178" s="623"/>
      <c r="AB1178" s="624"/>
    </row>
    <row r="1179" spans="1:28" ht="13.5" hidden="1" customHeight="1">
      <c r="A1179" s="619" t="s">
        <v>2516</v>
      </c>
      <c r="B1179" s="632"/>
      <c r="C1179" s="639" t="s">
        <v>8035</v>
      </c>
      <c r="D1179" s="644" t="s">
        <v>10431</v>
      </c>
      <c r="E1179" s="641" t="s">
        <v>168</v>
      </c>
      <c r="F1179" s="632"/>
      <c r="G1179" s="632" t="s">
        <v>10432</v>
      </c>
      <c r="H1179" s="621" t="s">
        <v>10427</v>
      </c>
      <c r="I1179" s="641" t="s">
        <v>8030</v>
      </c>
      <c r="J1179" s="645">
        <v>42186</v>
      </c>
      <c r="K1179" s="621">
        <v>2015</v>
      </c>
      <c r="L1179" s="632" t="s">
        <v>10432</v>
      </c>
      <c r="M1179" s="632" t="s">
        <v>2769</v>
      </c>
      <c r="N1179" s="632"/>
      <c r="O1179" s="623"/>
      <c r="P1179" s="623"/>
      <c r="Q1179" s="623"/>
      <c r="R1179" s="623"/>
      <c r="S1179" s="623"/>
      <c r="T1179" s="623"/>
      <c r="U1179" s="623"/>
      <c r="V1179" s="623"/>
      <c r="W1179" s="623"/>
      <c r="X1179" s="623"/>
      <c r="Y1179" s="623"/>
      <c r="Z1179" s="623"/>
      <c r="AA1179" s="623"/>
      <c r="AB1179" s="624"/>
    </row>
    <row r="1180" spans="1:28" ht="13.5" hidden="1" customHeight="1">
      <c r="A1180" s="619" t="s">
        <v>2516</v>
      </c>
      <c r="B1180" s="632"/>
      <c r="C1180" s="639" t="s">
        <v>8035</v>
      </c>
      <c r="D1180" s="644" t="s">
        <v>10433</v>
      </c>
      <c r="E1180" s="641" t="s">
        <v>168</v>
      </c>
      <c r="F1180" s="632"/>
      <c r="G1180" s="632" t="s">
        <v>10434</v>
      </c>
      <c r="H1180" s="621" t="s">
        <v>9948</v>
      </c>
      <c r="I1180" s="641" t="s">
        <v>8030</v>
      </c>
      <c r="J1180" s="645">
        <v>42309</v>
      </c>
      <c r="K1180" s="621">
        <v>2015</v>
      </c>
      <c r="L1180" s="632" t="s">
        <v>10434</v>
      </c>
      <c r="M1180" s="632" t="s">
        <v>2539</v>
      </c>
      <c r="N1180" s="632"/>
      <c r="O1180" s="623"/>
      <c r="P1180" s="623"/>
      <c r="Q1180" s="623"/>
      <c r="R1180" s="623"/>
      <c r="S1180" s="623"/>
      <c r="T1180" s="623"/>
      <c r="U1180" s="623"/>
      <c r="V1180" s="623"/>
      <c r="W1180" s="623"/>
      <c r="X1180" s="623"/>
      <c r="Y1180" s="623"/>
      <c r="Z1180" s="623"/>
      <c r="AA1180" s="623"/>
      <c r="AB1180" s="624"/>
    </row>
    <row r="1181" spans="1:28" ht="13.5" hidden="1" customHeight="1">
      <c r="A1181" s="619" t="s">
        <v>2516</v>
      </c>
      <c r="B1181" s="632"/>
      <c r="C1181" s="639" t="s">
        <v>8035</v>
      </c>
      <c r="D1181" s="644" t="s">
        <v>10435</v>
      </c>
      <c r="E1181" s="641" t="s">
        <v>168</v>
      </c>
      <c r="F1181" s="632"/>
      <c r="G1181" s="632" t="s">
        <v>10436</v>
      </c>
      <c r="H1181" s="621" t="s">
        <v>9133</v>
      </c>
      <c r="I1181" s="641" t="s">
        <v>8030</v>
      </c>
      <c r="J1181" s="645">
        <v>42370</v>
      </c>
      <c r="K1181" s="621">
        <v>2016</v>
      </c>
      <c r="L1181" s="632" t="s">
        <v>10436</v>
      </c>
      <c r="M1181" s="632" t="s">
        <v>2598</v>
      </c>
      <c r="N1181" s="632"/>
      <c r="O1181" s="623"/>
      <c r="P1181" s="623"/>
      <c r="Q1181" s="623"/>
      <c r="R1181" s="623"/>
      <c r="S1181" s="623"/>
      <c r="T1181" s="623"/>
      <c r="U1181" s="623"/>
      <c r="V1181" s="623"/>
      <c r="W1181" s="623"/>
      <c r="X1181" s="623"/>
      <c r="Y1181" s="623"/>
      <c r="Z1181" s="623"/>
      <c r="AA1181" s="623"/>
      <c r="AB1181" s="624"/>
    </row>
    <row r="1182" spans="1:28" ht="13.5" hidden="1" customHeight="1">
      <c r="A1182" s="619" t="s">
        <v>2516</v>
      </c>
      <c r="B1182" s="632"/>
      <c r="C1182" s="639" t="s">
        <v>8035</v>
      </c>
      <c r="D1182" s="644" t="s">
        <v>10437</v>
      </c>
      <c r="E1182" s="641" t="s">
        <v>168</v>
      </c>
      <c r="F1182" s="632"/>
      <c r="G1182" s="632" t="s">
        <v>10438</v>
      </c>
      <c r="H1182" s="621" t="s">
        <v>9133</v>
      </c>
      <c r="I1182" s="641" t="s">
        <v>8030</v>
      </c>
      <c r="J1182" s="645">
        <v>42370</v>
      </c>
      <c r="K1182" s="621">
        <v>2016</v>
      </c>
      <c r="L1182" s="632" t="s">
        <v>10438</v>
      </c>
      <c r="M1182" s="632" t="s">
        <v>2598</v>
      </c>
      <c r="N1182" s="632"/>
      <c r="O1182" s="623"/>
      <c r="P1182" s="623"/>
      <c r="Q1182" s="623"/>
      <c r="R1182" s="623"/>
      <c r="S1182" s="623"/>
      <c r="T1182" s="623"/>
      <c r="U1182" s="623"/>
      <c r="V1182" s="623"/>
      <c r="W1182" s="623"/>
      <c r="X1182" s="623"/>
      <c r="Y1182" s="623"/>
      <c r="Z1182" s="623"/>
      <c r="AA1182" s="623"/>
      <c r="AB1182" s="624"/>
    </row>
    <row r="1183" spans="1:28" ht="13.5" hidden="1" customHeight="1">
      <c r="A1183" s="619" t="s">
        <v>2516</v>
      </c>
      <c r="B1183" s="632"/>
      <c r="C1183" s="639" t="s">
        <v>8035</v>
      </c>
      <c r="D1183" s="644" t="s">
        <v>10439</v>
      </c>
      <c r="E1183" s="641" t="s">
        <v>168</v>
      </c>
      <c r="F1183" s="632"/>
      <c r="G1183" s="632" t="s">
        <v>10440</v>
      </c>
      <c r="H1183" s="621" t="s">
        <v>9133</v>
      </c>
      <c r="I1183" s="641" t="s">
        <v>8030</v>
      </c>
      <c r="J1183" s="646">
        <v>42370</v>
      </c>
      <c r="K1183" s="621">
        <v>2016</v>
      </c>
      <c r="L1183" s="632" t="s">
        <v>10440</v>
      </c>
      <c r="M1183" s="632" t="s">
        <v>2769</v>
      </c>
      <c r="N1183" s="632"/>
      <c r="O1183" s="623"/>
      <c r="P1183" s="623"/>
      <c r="Q1183" s="623"/>
      <c r="R1183" s="623"/>
      <c r="S1183" s="623"/>
      <c r="T1183" s="623"/>
      <c r="U1183" s="623"/>
      <c r="V1183" s="623"/>
      <c r="W1183" s="623"/>
      <c r="X1183" s="623"/>
      <c r="Y1183" s="623"/>
      <c r="Z1183" s="623"/>
      <c r="AA1183" s="623"/>
      <c r="AB1183" s="624"/>
    </row>
    <row r="1184" spans="1:28" ht="13.5" hidden="1" customHeight="1">
      <c r="A1184" s="619" t="s">
        <v>2516</v>
      </c>
      <c r="B1184" s="632"/>
      <c r="C1184" s="639" t="s">
        <v>8035</v>
      </c>
      <c r="D1184" s="644" t="s">
        <v>10441</v>
      </c>
      <c r="E1184" s="641" t="s">
        <v>168</v>
      </c>
      <c r="F1184" s="632"/>
      <c r="G1184" s="632" t="s">
        <v>10442</v>
      </c>
      <c r="H1184" s="621" t="s">
        <v>9133</v>
      </c>
      <c r="I1184" s="641" t="s">
        <v>8030</v>
      </c>
      <c r="J1184" s="645">
        <v>42370</v>
      </c>
      <c r="K1184" s="621">
        <v>2016</v>
      </c>
      <c r="L1184" s="632" t="s">
        <v>10442</v>
      </c>
      <c r="M1184" s="632" t="s">
        <v>2598</v>
      </c>
      <c r="N1184" s="632"/>
      <c r="O1184" s="623"/>
      <c r="P1184" s="623"/>
      <c r="Q1184" s="623"/>
      <c r="R1184" s="623"/>
      <c r="S1184" s="623"/>
      <c r="T1184" s="623"/>
      <c r="U1184" s="623"/>
      <c r="V1184" s="623"/>
      <c r="W1184" s="623"/>
      <c r="X1184" s="623"/>
      <c r="Y1184" s="623"/>
      <c r="Z1184" s="623"/>
      <c r="AA1184" s="623"/>
      <c r="AB1184" s="624"/>
    </row>
    <row r="1185" spans="1:28" ht="13.5" hidden="1" customHeight="1">
      <c r="A1185" s="619" t="s">
        <v>2516</v>
      </c>
      <c r="B1185" s="632"/>
      <c r="C1185" s="639" t="s">
        <v>8035</v>
      </c>
      <c r="D1185" s="644" t="s">
        <v>10443</v>
      </c>
      <c r="E1185" s="641" t="s">
        <v>168</v>
      </c>
      <c r="F1185" s="632"/>
      <c r="G1185" s="632" t="s">
        <v>10444</v>
      </c>
      <c r="H1185" s="621" t="s">
        <v>9133</v>
      </c>
      <c r="I1185" s="641" t="s">
        <v>8030</v>
      </c>
      <c r="J1185" s="646">
        <v>42401</v>
      </c>
      <c r="K1185" s="621">
        <v>2016</v>
      </c>
      <c r="L1185" s="632" t="s">
        <v>10444</v>
      </c>
      <c r="M1185" s="632" t="s">
        <v>2598</v>
      </c>
      <c r="N1185" s="632"/>
      <c r="O1185" s="623"/>
      <c r="P1185" s="623"/>
      <c r="Q1185" s="623"/>
      <c r="R1185" s="623"/>
      <c r="S1185" s="623"/>
      <c r="T1185" s="623"/>
      <c r="U1185" s="623"/>
      <c r="V1185" s="623"/>
      <c r="W1185" s="623"/>
      <c r="X1185" s="623"/>
      <c r="Y1185" s="623"/>
      <c r="Z1185" s="623"/>
      <c r="AA1185" s="623"/>
      <c r="AB1185" s="624"/>
    </row>
    <row r="1186" spans="1:28" ht="13.5" hidden="1" customHeight="1">
      <c r="A1186" s="619" t="s">
        <v>2516</v>
      </c>
      <c r="B1186" s="632"/>
      <c r="C1186" s="639" t="s">
        <v>8035</v>
      </c>
      <c r="D1186" s="644" t="s">
        <v>10445</v>
      </c>
      <c r="E1186" s="641" t="s">
        <v>168</v>
      </c>
      <c r="F1186" s="632"/>
      <c r="G1186" s="632" t="s">
        <v>10446</v>
      </c>
      <c r="H1186" s="621" t="s">
        <v>9133</v>
      </c>
      <c r="I1186" s="641" t="s">
        <v>8030</v>
      </c>
      <c r="J1186" s="646">
        <v>42401</v>
      </c>
      <c r="K1186" s="621">
        <v>2016</v>
      </c>
      <c r="L1186" s="632" t="s">
        <v>10446</v>
      </c>
      <c r="M1186" s="632" t="s">
        <v>2520</v>
      </c>
      <c r="N1186" s="632"/>
      <c r="O1186" s="623"/>
      <c r="P1186" s="623"/>
      <c r="Q1186" s="623"/>
      <c r="R1186" s="623"/>
      <c r="S1186" s="623"/>
      <c r="T1186" s="623"/>
      <c r="U1186" s="623"/>
      <c r="V1186" s="623"/>
      <c r="W1186" s="623"/>
      <c r="X1186" s="623"/>
      <c r="Y1186" s="623"/>
      <c r="Z1186" s="623"/>
      <c r="AA1186" s="623"/>
      <c r="AB1186" s="624"/>
    </row>
    <row r="1187" spans="1:28" ht="13.5" hidden="1" customHeight="1">
      <c r="A1187" s="619" t="s">
        <v>2516</v>
      </c>
      <c r="B1187" s="632"/>
      <c r="C1187" s="639" t="s">
        <v>8035</v>
      </c>
      <c r="D1187" s="644" t="s">
        <v>10447</v>
      </c>
      <c r="E1187" s="641" t="s">
        <v>168</v>
      </c>
      <c r="F1187" s="632"/>
      <c r="G1187" s="632" t="s">
        <v>10448</v>
      </c>
      <c r="H1187" s="621" t="s">
        <v>9133</v>
      </c>
      <c r="I1187" s="641" t="s">
        <v>8030</v>
      </c>
      <c r="J1187" s="646">
        <v>42401</v>
      </c>
      <c r="K1187" s="621">
        <v>2016</v>
      </c>
      <c r="L1187" s="632" t="s">
        <v>10448</v>
      </c>
      <c r="M1187" s="632" t="s">
        <v>2598</v>
      </c>
      <c r="N1187" s="632"/>
      <c r="O1187" s="623"/>
      <c r="P1187" s="623"/>
      <c r="Q1187" s="623"/>
      <c r="R1187" s="623"/>
      <c r="S1187" s="623"/>
      <c r="T1187" s="623"/>
      <c r="U1187" s="623"/>
      <c r="V1187" s="623"/>
      <c r="W1187" s="623"/>
      <c r="X1187" s="623"/>
      <c r="Y1187" s="623"/>
      <c r="Z1187" s="623"/>
      <c r="AA1187" s="623"/>
      <c r="AB1187" s="624"/>
    </row>
    <row r="1188" spans="1:28" ht="13.5" hidden="1" customHeight="1">
      <c r="A1188" s="619" t="s">
        <v>2516</v>
      </c>
      <c r="B1188" s="632"/>
      <c r="C1188" s="639" t="s">
        <v>8035</v>
      </c>
      <c r="D1188" s="644" t="s">
        <v>10449</v>
      </c>
      <c r="E1188" s="647" t="s">
        <v>168</v>
      </c>
      <c r="F1188" s="648"/>
      <c r="G1188" s="648" t="s">
        <v>10450</v>
      </c>
      <c r="H1188" s="621" t="s">
        <v>9133</v>
      </c>
      <c r="I1188" s="641" t="s">
        <v>8030</v>
      </c>
      <c r="J1188" s="646">
        <v>42401</v>
      </c>
      <c r="K1188" s="621">
        <v>2016</v>
      </c>
      <c r="L1188" s="648" t="s">
        <v>10450</v>
      </c>
      <c r="M1188" s="632" t="s">
        <v>2520</v>
      </c>
      <c r="N1188" s="632"/>
      <c r="O1188" s="623"/>
      <c r="P1188" s="623"/>
      <c r="Q1188" s="623"/>
      <c r="R1188" s="623"/>
      <c r="S1188" s="623"/>
      <c r="T1188" s="623"/>
      <c r="U1188" s="623"/>
      <c r="V1188" s="623"/>
      <c r="W1188" s="623"/>
      <c r="X1188" s="623"/>
      <c r="Y1188" s="623"/>
      <c r="Z1188" s="623"/>
      <c r="AA1188" s="623"/>
      <c r="AB1188" s="624"/>
    </row>
    <row r="1189" spans="1:28" ht="13.5" hidden="1" customHeight="1">
      <c r="A1189" s="619" t="s">
        <v>2516</v>
      </c>
      <c r="B1189" s="632"/>
      <c r="C1189" s="639" t="s">
        <v>8035</v>
      </c>
      <c r="D1189" s="644" t="s">
        <v>10451</v>
      </c>
      <c r="E1189" s="647" t="s">
        <v>168</v>
      </c>
      <c r="F1189" s="648"/>
      <c r="G1189" s="648" t="s">
        <v>10452</v>
      </c>
      <c r="H1189" s="621" t="s">
        <v>9133</v>
      </c>
      <c r="I1189" s="641" t="s">
        <v>8030</v>
      </c>
      <c r="J1189" s="646">
        <v>42491</v>
      </c>
      <c r="K1189" s="621">
        <v>2016</v>
      </c>
      <c r="L1189" s="648" t="s">
        <v>10452</v>
      </c>
      <c r="M1189" s="632" t="s">
        <v>2520</v>
      </c>
      <c r="N1189" s="632"/>
      <c r="O1189" s="623"/>
      <c r="P1189" s="623"/>
      <c r="Q1189" s="623"/>
      <c r="R1189" s="623"/>
      <c r="S1189" s="623"/>
      <c r="T1189" s="623"/>
      <c r="U1189" s="623"/>
      <c r="V1189" s="623"/>
      <c r="W1189" s="623"/>
      <c r="X1189" s="623"/>
      <c r="Y1189" s="623"/>
      <c r="Z1189" s="623"/>
      <c r="AA1189" s="623"/>
      <c r="AB1189" s="624"/>
    </row>
    <row r="1190" spans="1:28" ht="13.5" hidden="1" customHeight="1">
      <c r="A1190" s="619" t="s">
        <v>2516</v>
      </c>
      <c r="B1190" s="632"/>
      <c r="C1190" s="639" t="s">
        <v>8035</v>
      </c>
      <c r="D1190" s="644" t="s">
        <v>10453</v>
      </c>
      <c r="E1190" s="641" t="s">
        <v>168</v>
      </c>
      <c r="F1190" s="632"/>
      <c r="G1190" s="632" t="s">
        <v>10454</v>
      </c>
      <c r="H1190" s="621" t="s">
        <v>9133</v>
      </c>
      <c r="I1190" s="641" t="s">
        <v>8030</v>
      </c>
      <c r="J1190" s="645">
        <v>42552</v>
      </c>
      <c r="K1190" s="621">
        <v>2016</v>
      </c>
      <c r="L1190" s="632" t="s">
        <v>10454</v>
      </c>
      <c r="M1190" s="632" t="s">
        <v>2598</v>
      </c>
      <c r="N1190" s="632"/>
      <c r="O1190" s="623"/>
      <c r="P1190" s="623"/>
      <c r="Q1190" s="623"/>
      <c r="R1190" s="623"/>
      <c r="S1190" s="623"/>
      <c r="T1190" s="623"/>
      <c r="U1190" s="623"/>
      <c r="V1190" s="623"/>
      <c r="W1190" s="623"/>
      <c r="X1190" s="623"/>
      <c r="Y1190" s="623"/>
      <c r="Z1190" s="623"/>
      <c r="AA1190" s="623"/>
      <c r="AB1190" s="624"/>
    </row>
    <row r="1191" spans="1:28" ht="13.5" hidden="1" customHeight="1">
      <c r="A1191" s="619" t="s">
        <v>2516</v>
      </c>
      <c r="B1191" s="632"/>
      <c r="C1191" s="639" t="s">
        <v>8035</v>
      </c>
      <c r="D1191" s="644" t="s">
        <v>10455</v>
      </c>
      <c r="E1191" s="641" t="s">
        <v>168</v>
      </c>
      <c r="F1191" s="632"/>
      <c r="G1191" s="632" t="s">
        <v>10456</v>
      </c>
      <c r="H1191" s="621" t="s">
        <v>9133</v>
      </c>
      <c r="I1191" s="641" t="s">
        <v>8030</v>
      </c>
      <c r="J1191" s="646">
        <v>42583</v>
      </c>
      <c r="K1191" s="621">
        <v>2016</v>
      </c>
      <c r="L1191" s="632" t="s">
        <v>10456</v>
      </c>
      <c r="M1191" s="632" t="s">
        <v>2520</v>
      </c>
      <c r="N1191" s="632"/>
      <c r="O1191" s="623"/>
      <c r="P1191" s="623"/>
      <c r="Q1191" s="623"/>
      <c r="R1191" s="623"/>
      <c r="S1191" s="623"/>
      <c r="T1191" s="623"/>
      <c r="U1191" s="623"/>
      <c r="V1191" s="623"/>
      <c r="W1191" s="623"/>
      <c r="X1191" s="623"/>
      <c r="Y1191" s="623"/>
      <c r="Z1191" s="623"/>
      <c r="AA1191" s="623"/>
      <c r="AB1191" s="624"/>
    </row>
    <row r="1192" spans="1:28" ht="13.5" hidden="1" customHeight="1">
      <c r="A1192" s="619" t="s">
        <v>2516</v>
      </c>
      <c r="B1192" s="632"/>
      <c r="C1192" s="639" t="s">
        <v>8035</v>
      </c>
      <c r="D1192" s="644" t="s">
        <v>10457</v>
      </c>
      <c r="E1192" s="641" t="s">
        <v>168</v>
      </c>
      <c r="F1192" s="632"/>
      <c r="G1192" s="632" t="s">
        <v>10458</v>
      </c>
      <c r="H1192" s="621" t="s">
        <v>9133</v>
      </c>
      <c r="I1192" s="641" t="s">
        <v>8030</v>
      </c>
      <c r="J1192" s="645">
        <v>42583</v>
      </c>
      <c r="K1192" s="621">
        <v>2016</v>
      </c>
      <c r="L1192" s="632" t="s">
        <v>10458</v>
      </c>
      <c r="M1192" s="632" t="s">
        <v>2520</v>
      </c>
      <c r="N1192" s="632"/>
      <c r="O1192" s="623"/>
      <c r="P1192" s="623"/>
      <c r="Q1192" s="623"/>
      <c r="R1192" s="623"/>
      <c r="S1192" s="623"/>
      <c r="T1192" s="623"/>
      <c r="U1192" s="623"/>
      <c r="V1192" s="623"/>
      <c r="W1192" s="623"/>
      <c r="X1192" s="623"/>
      <c r="Y1192" s="623"/>
      <c r="Z1192" s="623"/>
      <c r="AA1192" s="623"/>
      <c r="AB1192" s="624"/>
    </row>
    <row r="1193" spans="1:28" ht="13.5" hidden="1" customHeight="1">
      <c r="A1193" s="619" t="s">
        <v>2516</v>
      </c>
      <c r="B1193" s="632"/>
      <c r="C1193" s="639" t="s">
        <v>8035</v>
      </c>
      <c r="D1193" s="644" t="s">
        <v>10459</v>
      </c>
      <c r="E1193" s="641" t="s">
        <v>168</v>
      </c>
      <c r="F1193" s="632"/>
      <c r="G1193" s="632" t="s">
        <v>10460</v>
      </c>
      <c r="H1193" s="621" t="s">
        <v>9133</v>
      </c>
      <c r="I1193" s="641" t="s">
        <v>8030</v>
      </c>
      <c r="J1193" s="646">
        <v>42614</v>
      </c>
      <c r="K1193" s="621">
        <v>2016</v>
      </c>
      <c r="L1193" s="632" t="s">
        <v>10460</v>
      </c>
      <c r="M1193" s="632" t="s">
        <v>2598</v>
      </c>
      <c r="N1193" s="632"/>
      <c r="O1193" s="623"/>
      <c r="P1193" s="623"/>
      <c r="Q1193" s="623"/>
      <c r="R1193" s="623"/>
      <c r="S1193" s="623"/>
      <c r="T1193" s="623"/>
      <c r="U1193" s="623"/>
      <c r="V1193" s="623"/>
      <c r="W1193" s="623"/>
      <c r="X1193" s="623"/>
      <c r="Y1193" s="623"/>
      <c r="Z1193" s="623"/>
      <c r="AA1193" s="623"/>
      <c r="AB1193" s="624"/>
    </row>
    <row r="1194" spans="1:28" ht="13.5" hidden="1" customHeight="1">
      <c r="A1194" s="619" t="s">
        <v>2516</v>
      </c>
      <c r="B1194" s="632"/>
      <c r="C1194" s="639" t="s">
        <v>8035</v>
      </c>
      <c r="D1194" s="644" t="s">
        <v>10461</v>
      </c>
      <c r="E1194" s="647" t="s">
        <v>168</v>
      </c>
      <c r="F1194" s="648"/>
      <c r="G1194" s="648" t="s">
        <v>10462</v>
      </c>
      <c r="H1194" s="621" t="s">
        <v>9133</v>
      </c>
      <c r="I1194" s="641" t="s">
        <v>8030</v>
      </c>
      <c r="J1194" s="646">
        <v>42614</v>
      </c>
      <c r="K1194" s="621">
        <v>2016</v>
      </c>
      <c r="L1194" s="648" t="s">
        <v>10462</v>
      </c>
      <c r="M1194" s="632" t="s">
        <v>2520</v>
      </c>
      <c r="N1194" s="632"/>
      <c r="O1194" s="623"/>
      <c r="P1194" s="623"/>
      <c r="Q1194" s="623"/>
      <c r="R1194" s="623"/>
      <c r="S1194" s="623"/>
      <c r="T1194" s="623"/>
      <c r="U1194" s="623"/>
      <c r="V1194" s="623"/>
      <c r="W1194" s="623"/>
      <c r="X1194" s="623"/>
      <c r="Y1194" s="623"/>
      <c r="Z1194" s="623"/>
      <c r="AA1194" s="623"/>
      <c r="AB1194" s="624"/>
    </row>
    <row r="1195" spans="1:28" ht="13.5" hidden="1" customHeight="1">
      <c r="A1195" s="619" t="s">
        <v>2516</v>
      </c>
      <c r="B1195" s="632"/>
      <c r="C1195" s="639" t="s">
        <v>8035</v>
      </c>
      <c r="D1195" s="644" t="s">
        <v>10463</v>
      </c>
      <c r="E1195" s="641" t="s">
        <v>168</v>
      </c>
      <c r="F1195" s="632"/>
      <c r="G1195" s="632" t="s">
        <v>10464</v>
      </c>
      <c r="H1195" s="621" t="s">
        <v>9133</v>
      </c>
      <c r="I1195" s="641" t="s">
        <v>8030</v>
      </c>
      <c r="J1195" s="646">
        <v>42767</v>
      </c>
      <c r="K1195" s="621">
        <v>2017</v>
      </c>
      <c r="L1195" s="632" t="s">
        <v>10464</v>
      </c>
      <c r="M1195" s="632" t="s">
        <v>2598</v>
      </c>
      <c r="N1195" s="632"/>
      <c r="O1195" s="623"/>
      <c r="P1195" s="623"/>
      <c r="Q1195" s="623"/>
      <c r="R1195" s="623"/>
      <c r="S1195" s="623"/>
      <c r="T1195" s="623"/>
      <c r="U1195" s="623"/>
      <c r="V1195" s="623"/>
      <c r="W1195" s="623"/>
      <c r="X1195" s="623"/>
      <c r="Y1195" s="623"/>
      <c r="Z1195" s="623"/>
      <c r="AA1195" s="623"/>
      <c r="AB1195" s="624"/>
    </row>
    <row r="1196" spans="1:28" ht="13.5" hidden="1" customHeight="1">
      <c r="A1196" s="619" t="s">
        <v>2516</v>
      </c>
      <c r="B1196" s="632"/>
      <c r="C1196" s="639" t="s">
        <v>8035</v>
      </c>
      <c r="D1196" s="644" t="s">
        <v>10465</v>
      </c>
      <c r="E1196" s="641" t="s">
        <v>168</v>
      </c>
      <c r="F1196" s="632"/>
      <c r="G1196" s="632" t="s">
        <v>10466</v>
      </c>
      <c r="H1196" s="621" t="s">
        <v>9133</v>
      </c>
      <c r="I1196" s="641" t="s">
        <v>8030</v>
      </c>
      <c r="J1196" s="646">
        <v>42795</v>
      </c>
      <c r="K1196" s="621">
        <v>2017</v>
      </c>
      <c r="L1196" s="632" t="s">
        <v>10466</v>
      </c>
      <c r="M1196" s="632" t="s">
        <v>2598</v>
      </c>
      <c r="N1196" s="632"/>
      <c r="O1196" s="623"/>
      <c r="P1196" s="623"/>
      <c r="Q1196" s="623"/>
      <c r="R1196" s="623"/>
      <c r="S1196" s="623"/>
      <c r="T1196" s="623"/>
      <c r="U1196" s="623"/>
      <c r="V1196" s="623"/>
      <c r="W1196" s="623"/>
      <c r="X1196" s="623"/>
      <c r="Y1196" s="623"/>
      <c r="Z1196" s="623"/>
      <c r="AA1196" s="623"/>
      <c r="AB1196" s="624"/>
    </row>
    <row r="1197" spans="1:28" ht="13.5" hidden="1" customHeight="1">
      <c r="A1197" s="619" t="s">
        <v>2516</v>
      </c>
      <c r="B1197" s="632"/>
      <c r="C1197" s="639" t="s">
        <v>8035</v>
      </c>
      <c r="D1197" s="644" t="s">
        <v>10467</v>
      </c>
      <c r="E1197" s="641" t="s">
        <v>168</v>
      </c>
      <c r="F1197" s="632"/>
      <c r="G1197" s="632" t="s">
        <v>10468</v>
      </c>
      <c r="H1197" s="621" t="s">
        <v>9133</v>
      </c>
      <c r="I1197" s="641" t="s">
        <v>8030</v>
      </c>
      <c r="J1197" s="646">
        <v>42795</v>
      </c>
      <c r="K1197" s="621">
        <v>2017</v>
      </c>
      <c r="L1197" s="632" t="s">
        <v>10468</v>
      </c>
      <c r="M1197" s="632" t="s">
        <v>2598</v>
      </c>
      <c r="N1197" s="632"/>
      <c r="O1197" s="623"/>
      <c r="P1197" s="623"/>
      <c r="Q1197" s="623"/>
      <c r="R1197" s="623"/>
      <c r="S1197" s="623"/>
      <c r="T1197" s="623"/>
      <c r="U1197" s="623"/>
      <c r="V1197" s="623"/>
      <c r="W1197" s="623"/>
      <c r="X1197" s="623"/>
      <c r="Y1197" s="623"/>
      <c r="Z1197" s="623"/>
      <c r="AA1197" s="623"/>
      <c r="AB1197" s="624"/>
    </row>
    <row r="1198" spans="1:28" ht="13.5" hidden="1" customHeight="1">
      <c r="A1198" s="619" t="s">
        <v>2516</v>
      </c>
      <c r="B1198" s="632"/>
      <c r="C1198" s="639" t="s">
        <v>8035</v>
      </c>
      <c r="D1198" s="644" t="s">
        <v>10469</v>
      </c>
      <c r="E1198" s="641" t="s">
        <v>168</v>
      </c>
      <c r="F1198" s="632"/>
      <c r="G1198" s="632" t="s">
        <v>10470</v>
      </c>
      <c r="H1198" s="621" t="s">
        <v>9133</v>
      </c>
      <c r="I1198" s="641" t="s">
        <v>8030</v>
      </c>
      <c r="J1198" s="646">
        <v>42826</v>
      </c>
      <c r="K1198" s="621">
        <v>2017</v>
      </c>
      <c r="L1198" s="632" t="s">
        <v>10470</v>
      </c>
      <c r="M1198" s="632" t="s">
        <v>2598</v>
      </c>
      <c r="N1198" s="632"/>
      <c r="O1198" s="623"/>
      <c r="P1198" s="623"/>
      <c r="Q1198" s="623"/>
      <c r="R1198" s="623"/>
      <c r="S1198" s="623"/>
      <c r="T1198" s="623"/>
      <c r="U1198" s="623"/>
      <c r="V1198" s="623"/>
      <c r="W1198" s="623"/>
      <c r="X1198" s="623"/>
      <c r="Y1198" s="623"/>
      <c r="Z1198" s="623"/>
      <c r="AA1198" s="623"/>
      <c r="AB1198" s="624"/>
    </row>
    <row r="1199" spans="1:28" ht="13.5" hidden="1" customHeight="1">
      <c r="A1199" s="619" t="s">
        <v>2516</v>
      </c>
      <c r="B1199" s="632"/>
      <c r="C1199" s="639" t="s">
        <v>8035</v>
      </c>
      <c r="D1199" s="644" t="s">
        <v>10471</v>
      </c>
      <c r="E1199" s="641" t="s">
        <v>168</v>
      </c>
      <c r="F1199" s="632"/>
      <c r="G1199" s="632" t="s">
        <v>10472</v>
      </c>
      <c r="H1199" s="621" t="s">
        <v>9133</v>
      </c>
      <c r="I1199" s="641" t="s">
        <v>8030</v>
      </c>
      <c r="J1199" s="646">
        <v>42856</v>
      </c>
      <c r="K1199" s="621">
        <v>2017</v>
      </c>
      <c r="L1199" s="632" t="s">
        <v>10472</v>
      </c>
      <c r="M1199" s="632" t="s">
        <v>2598</v>
      </c>
      <c r="N1199" s="632"/>
      <c r="O1199" s="623"/>
      <c r="P1199" s="623"/>
      <c r="Q1199" s="623"/>
      <c r="R1199" s="623"/>
      <c r="S1199" s="623"/>
      <c r="T1199" s="623"/>
      <c r="U1199" s="623"/>
      <c r="V1199" s="623"/>
      <c r="W1199" s="623"/>
      <c r="X1199" s="623"/>
      <c r="Y1199" s="623"/>
      <c r="Z1199" s="623"/>
      <c r="AA1199" s="623"/>
      <c r="AB1199" s="624"/>
    </row>
    <row r="1200" spans="1:28" ht="13.5" hidden="1" customHeight="1">
      <c r="A1200" s="619" t="s">
        <v>2516</v>
      </c>
      <c r="B1200" s="632"/>
      <c r="C1200" s="639" t="s">
        <v>8035</v>
      </c>
      <c r="D1200" s="644" t="s">
        <v>10473</v>
      </c>
      <c r="E1200" s="641" t="s">
        <v>168</v>
      </c>
      <c r="F1200" s="632"/>
      <c r="G1200" s="632" t="s">
        <v>10474</v>
      </c>
      <c r="H1200" s="621" t="s">
        <v>9133</v>
      </c>
      <c r="I1200" s="641" t="s">
        <v>8030</v>
      </c>
      <c r="J1200" s="646">
        <v>42887</v>
      </c>
      <c r="K1200" s="621">
        <v>2017</v>
      </c>
      <c r="L1200" s="632" t="s">
        <v>10474</v>
      </c>
      <c r="M1200" s="632" t="s">
        <v>2598</v>
      </c>
      <c r="N1200" s="632"/>
      <c r="O1200" s="623"/>
      <c r="P1200" s="623"/>
      <c r="Q1200" s="623"/>
      <c r="R1200" s="623"/>
      <c r="S1200" s="623"/>
      <c r="T1200" s="623"/>
      <c r="U1200" s="623"/>
      <c r="V1200" s="623"/>
      <c r="W1200" s="623"/>
      <c r="X1200" s="623"/>
      <c r="Y1200" s="623"/>
      <c r="Z1200" s="623"/>
      <c r="AA1200" s="623"/>
      <c r="AB1200" s="624"/>
    </row>
    <row r="1201" spans="1:28" ht="13.5" hidden="1" customHeight="1">
      <c r="A1201" s="619" t="s">
        <v>2516</v>
      </c>
      <c r="B1201" s="632"/>
      <c r="C1201" s="639" t="s">
        <v>8035</v>
      </c>
      <c r="D1201" s="644" t="s">
        <v>10475</v>
      </c>
      <c r="E1201" s="641" t="s">
        <v>168</v>
      </c>
      <c r="F1201" s="632"/>
      <c r="G1201" s="632" t="s">
        <v>10476</v>
      </c>
      <c r="H1201" s="621" t="s">
        <v>9133</v>
      </c>
      <c r="I1201" s="641" t="s">
        <v>8030</v>
      </c>
      <c r="J1201" s="646">
        <v>42887</v>
      </c>
      <c r="K1201" s="621">
        <v>2017</v>
      </c>
      <c r="L1201" s="632" t="s">
        <v>10476</v>
      </c>
      <c r="M1201" s="632" t="s">
        <v>2598</v>
      </c>
      <c r="N1201" s="632"/>
      <c r="O1201" s="623"/>
      <c r="P1201" s="623"/>
      <c r="Q1201" s="623"/>
      <c r="R1201" s="623"/>
      <c r="S1201" s="623"/>
      <c r="T1201" s="623"/>
      <c r="U1201" s="623"/>
      <c r="V1201" s="623"/>
      <c r="W1201" s="623"/>
      <c r="X1201" s="623"/>
      <c r="Y1201" s="623"/>
      <c r="Z1201" s="623"/>
      <c r="AA1201" s="623"/>
      <c r="AB1201" s="624"/>
    </row>
    <row r="1202" spans="1:28" ht="13.5" hidden="1" customHeight="1">
      <c r="A1202" s="619" t="s">
        <v>2516</v>
      </c>
      <c r="B1202" s="632"/>
      <c r="C1202" s="639" t="s">
        <v>8035</v>
      </c>
      <c r="D1202" s="644" t="s">
        <v>10477</v>
      </c>
      <c r="E1202" s="641" t="s">
        <v>168</v>
      </c>
      <c r="F1202" s="632"/>
      <c r="G1202" s="632" t="s">
        <v>10478</v>
      </c>
      <c r="H1202" s="621" t="s">
        <v>9133</v>
      </c>
      <c r="I1202" s="641" t="s">
        <v>8030</v>
      </c>
      <c r="J1202" s="646">
        <v>42979</v>
      </c>
      <c r="K1202" s="621">
        <v>2017</v>
      </c>
      <c r="L1202" s="632" t="s">
        <v>10478</v>
      </c>
      <c r="M1202" s="632" t="s">
        <v>2598</v>
      </c>
      <c r="N1202" s="632"/>
      <c r="O1202" s="623"/>
      <c r="P1202" s="623"/>
      <c r="Q1202" s="623"/>
      <c r="R1202" s="623"/>
      <c r="S1202" s="623"/>
      <c r="T1202" s="623"/>
      <c r="U1202" s="623"/>
      <c r="V1202" s="623"/>
      <c r="W1202" s="623"/>
      <c r="X1202" s="623"/>
      <c r="Y1202" s="623"/>
      <c r="Z1202" s="623"/>
      <c r="AA1202" s="623"/>
      <c r="AB1202" s="624"/>
    </row>
    <row r="1203" spans="1:28" ht="13.5" hidden="1" customHeight="1">
      <c r="A1203" s="619" t="s">
        <v>2516</v>
      </c>
      <c r="B1203" s="632"/>
      <c r="C1203" s="639" t="s">
        <v>8035</v>
      </c>
      <c r="D1203" s="644" t="s">
        <v>10479</v>
      </c>
      <c r="E1203" s="641" t="s">
        <v>168</v>
      </c>
      <c r="F1203" s="632"/>
      <c r="G1203" s="632" t="s">
        <v>10480</v>
      </c>
      <c r="H1203" s="621" t="s">
        <v>9133</v>
      </c>
      <c r="I1203" s="641" t="s">
        <v>8030</v>
      </c>
      <c r="J1203" s="646">
        <v>42979</v>
      </c>
      <c r="K1203" s="621">
        <v>2017</v>
      </c>
      <c r="L1203" s="632" t="s">
        <v>10480</v>
      </c>
      <c r="M1203" s="632" t="s">
        <v>2598</v>
      </c>
      <c r="N1203" s="632"/>
      <c r="O1203" s="623"/>
      <c r="P1203" s="623"/>
      <c r="Q1203" s="623"/>
      <c r="R1203" s="623"/>
      <c r="S1203" s="623"/>
      <c r="T1203" s="623"/>
      <c r="U1203" s="623"/>
      <c r="V1203" s="623"/>
      <c r="W1203" s="623"/>
      <c r="X1203" s="623"/>
      <c r="Y1203" s="623"/>
      <c r="Z1203" s="623"/>
      <c r="AA1203" s="623"/>
      <c r="AB1203" s="624"/>
    </row>
    <row r="1204" spans="1:28" ht="13.5" hidden="1" customHeight="1">
      <c r="A1204" s="619" t="s">
        <v>2516</v>
      </c>
      <c r="B1204" s="632"/>
      <c r="C1204" s="639" t="s">
        <v>8035</v>
      </c>
      <c r="D1204" s="644" t="s">
        <v>10481</v>
      </c>
      <c r="E1204" s="641" t="s">
        <v>168</v>
      </c>
      <c r="F1204" s="632"/>
      <c r="G1204" s="632" t="s">
        <v>10482</v>
      </c>
      <c r="H1204" s="621" t="s">
        <v>9133</v>
      </c>
      <c r="I1204" s="641" t="s">
        <v>8030</v>
      </c>
      <c r="J1204" s="646">
        <v>43040</v>
      </c>
      <c r="K1204" s="621">
        <v>2017</v>
      </c>
      <c r="L1204" s="632" t="s">
        <v>10482</v>
      </c>
      <c r="M1204" s="632" t="s">
        <v>2769</v>
      </c>
      <c r="N1204" s="632"/>
      <c r="O1204" s="623"/>
      <c r="P1204" s="623"/>
      <c r="Q1204" s="623"/>
      <c r="R1204" s="623"/>
      <c r="S1204" s="623"/>
      <c r="T1204" s="623"/>
      <c r="U1204" s="623"/>
      <c r="V1204" s="623"/>
      <c r="W1204" s="623"/>
      <c r="X1204" s="623"/>
      <c r="Y1204" s="623"/>
      <c r="Z1204" s="623"/>
      <c r="AA1204" s="623"/>
      <c r="AB1204" s="624"/>
    </row>
    <row r="1205" spans="1:28" ht="13.5" hidden="1" customHeight="1">
      <c r="A1205" s="619" t="s">
        <v>2516</v>
      </c>
      <c r="B1205" s="632"/>
      <c r="C1205" s="639" t="s">
        <v>8035</v>
      </c>
      <c r="D1205" s="644" t="s">
        <v>10481</v>
      </c>
      <c r="E1205" s="641" t="s">
        <v>168</v>
      </c>
      <c r="F1205" s="632"/>
      <c r="G1205" s="632" t="s">
        <v>10482</v>
      </c>
      <c r="H1205" s="621" t="s">
        <v>9133</v>
      </c>
      <c r="I1205" s="641" t="s">
        <v>8030</v>
      </c>
      <c r="J1205" s="646">
        <v>43040</v>
      </c>
      <c r="K1205" s="621">
        <v>2018</v>
      </c>
      <c r="L1205" s="632" t="s">
        <v>10482</v>
      </c>
      <c r="M1205" s="632" t="s">
        <v>2769</v>
      </c>
      <c r="N1205" s="632"/>
      <c r="O1205" s="623"/>
      <c r="P1205" s="623"/>
      <c r="Q1205" s="623"/>
      <c r="R1205" s="623"/>
      <c r="S1205" s="623"/>
      <c r="T1205" s="623"/>
      <c r="U1205" s="623"/>
      <c r="V1205" s="623"/>
      <c r="W1205" s="623"/>
      <c r="X1205" s="623"/>
      <c r="Y1205" s="623"/>
      <c r="Z1205" s="623"/>
      <c r="AA1205" s="623"/>
      <c r="AB1205" s="624"/>
    </row>
    <row r="1206" spans="1:28" ht="13.5" hidden="1" customHeight="1">
      <c r="A1206" s="619" t="s">
        <v>2516</v>
      </c>
      <c r="B1206" s="632"/>
      <c r="C1206" s="639" t="s">
        <v>8035</v>
      </c>
      <c r="D1206" s="644" t="s">
        <v>10483</v>
      </c>
      <c r="E1206" s="641" t="s">
        <v>168</v>
      </c>
      <c r="F1206" s="632"/>
      <c r="G1206" s="632"/>
      <c r="H1206" s="621" t="s">
        <v>9133</v>
      </c>
      <c r="I1206" s="641" t="s">
        <v>8030</v>
      </c>
      <c r="J1206" s="646">
        <v>43132</v>
      </c>
      <c r="K1206" s="514">
        <v>2018</v>
      </c>
      <c r="L1206" s="632"/>
      <c r="M1206" s="632" t="s">
        <v>2520</v>
      </c>
      <c r="N1206" s="632"/>
      <c r="O1206" s="623"/>
      <c r="P1206" s="623"/>
      <c r="Q1206" s="623"/>
      <c r="R1206" s="623"/>
      <c r="S1206" s="623"/>
      <c r="T1206" s="623"/>
      <c r="U1206" s="623"/>
      <c r="V1206" s="623"/>
      <c r="W1206" s="623"/>
      <c r="X1206" s="623"/>
      <c r="Y1206" s="623"/>
      <c r="Z1206" s="623"/>
      <c r="AA1206" s="623"/>
      <c r="AB1206" s="624"/>
    </row>
    <row r="1207" spans="1:28" ht="13.5" hidden="1" customHeight="1">
      <c r="A1207" s="619" t="s">
        <v>2516</v>
      </c>
      <c r="B1207" s="632"/>
      <c r="C1207" s="639" t="s">
        <v>8035</v>
      </c>
      <c r="D1207" s="644" t="s">
        <v>10484</v>
      </c>
      <c r="E1207" s="641" t="s">
        <v>168</v>
      </c>
      <c r="F1207" s="632"/>
      <c r="G1207" s="632"/>
      <c r="H1207" s="621" t="s">
        <v>9133</v>
      </c>
      <c r="I1207" s="641" t="s">
        <v>8030</v>
      </c>
      <c r="J1207" s="646">
        <v>43132</v>
      </c>
      <c r="K1207" s="514">
        <v>2018</v>
      </c>
      <c r="L1207" s="632"/>
      <c r="M1207" s="632" t="s">
        <v>2520</v>
      </c>
      <c r="N1207" s="632"/>
      <c r="O1207" s="623"/>
      <c r="P1207" s="623"/>
      <c r="Q1207" s="623"/>
      <c r="R1207" s="623"/>
      <c r="S1207" s="623"/>
      <c r="T1207" s="623"/>
      <c r="U1207" s="623"/>
      <c r="V1207" s="623"/>
      <c r="W1207" s="623"/>
      <c r="X1207" s="623"/>
      <c r="Y1207" s="623"/>
      <c r="Z1207" s="623"/>
      <c r="AA1207" s="623"/>
      <c r="AB1207" s="624"/>
    </row>
    <row r="1208" spans="1:28" ht="13.5" hidden="1" customHeight="1">
      <c r="A1208" s="619" t="s">
        <v>2516</v>
      </c>
      <c r="B1208" s="632"/>
      <c r="C1208" s="639" t="s">
        <v>8035</v>
      </c>
      <c r="D1208" s="644" t="s">
        <v>10485</v>
      </c>
      <c r="E1208" s="641" t="s">
        <v>168</v>
      </c>
      <c r="F1208" s="632"/>
      <c r="G1208" s="632"/>
      <c r="H1208" s="621" t="s">
        <v>9133</v>
      </c>
      <c r="I1208" s="641" t="s">
        <v>8030</v>
      </c>
      <c r="J1208" s="646">
        <v>43132</v>
      </c>
      <c r="K1208" s="514">
        <v>2018</v>
      </c>
      <c r="L1208" s="632"/>
      <c r="M1208" s="632" t="s">
        <v>2520</v>
      </c>
      <c r="N1208" s="632"/>
      <c r="O1208" s="623"/>
      <c r="P1208" s="623"/>
      <c r="Q1208" s="623"/>
      <c r="R1208" s="623"/>
      <c r="S1208" s="623"/>
      <c r="T1208" s="623"/>
      <c r="U1208" s="623"/>
      <c r="V1208" s="623"/>
      <c r="W1208" s="623"/>
      <c r="X1208" s="623"/>
      <c r="Y1208" s="623"/>
      <c r="Z1208" s="623"/>
      <c r="AA1208" s="623"/>
      <c r="AB1208" s="624"/>
    </row>
    <row r="1209" spans="1:28" ht="13.5" hidden="1" customHeight="1">
      <c r="A1209" s="619" t="s">
        <v>2516</v>
      </c>
      <c r="B1209" s="632"/>
      <c r="C1209" s="639" t="s">
        <v>8035</v>
      </c>
      <c r="D1209" s="644" t="s">
        <v>10486</v>
      </c>
      <c r="E1209" s="641" t="s">
        <v>168</v>
      </c>
      <c r="F1209" s="632"/>
      <c r="G1209" s="632" t="s">
        <v>10487</v>
      </c>
      <c r="H1209" s="621" t="s">
        <v>9133</v>
      </c>
      <c r="I1209" s="641" t="s">
        <v>8030</v>
      </c>
      <c r="J1209" s="646">
        <v>43191</v>
      </c>
      <c r="K1209" s="514">
        <v>2018</v>
      </c>
      <c r="L1209" s="632" t="s">
        <v>10487</v>
      </c>
      <c r="M1209" s="632" t="s">
        <v>2598</v>
      </c>
      <c r="N1209" s="632"/>
      <c r="O1209" s="623"/>
      <c r="P1209" s="623"/>
      <c r="Q1209" s="623"/>
      <c r="R1209" s="623"/>
      <c r="S1209" s="623"/>
      <c r="T1209" s="623"/>
      <c r="U1209" s="623"/>
      <c r="V1209" s="623"/>
      <c r="W1209" s="623"/>
      <c r="X1209" s="623"/>
      <c r="Y1209" s="623"/>
      <c r="Z1209" s="623"/>
      <c r="AA1209" s="623"/>
      <c r="AB1209" s="624"/>
    </row>
    <row r="1210" spans="1:28" ht="13.5" hidden="1" customHeight="1">
      <c r="A1210" s="619" t="s">
        <v>2516</v>
      </c>
      <c r="B1210" s="632"/>
      <c r="C1210" s="639" t="s">
        <v>8035</v>
      </c>
      <c r="D1210" s="644" t="s">
        <v>10488</v>
      </c>
      <c r="E1210" s="641" t="s">
        <v>168</v>
      </c>
      <c r="F1210" s="632"/>
      <c r="G1210" s="632" t="s">
        <v>10489</v>
      </c>
      <c r="H1210" s="621" t="s">
        <v>9133</v>
      </c>
      <c r="I1210" s="641" t="s">
        <v>8030</v>
      </c>
      <c r="J1210" s="646">
        <v>43313</v>
      </c>
      <c r="K1210" s="514">
        <v>2018</v>
      </c>
      <c r="L1210" s="632" t="s">
        <v>10489</v>
      </c>
      <c r="M1210" s="632" t="s">
        <v>2598</v>
      </c>
      <c r="N1210" s="632"/>
      <c r="O1210" s="623"/>
      <c r="P1210" s="623"/>
      <c r="Q1210" s="623"/>
      <c r="R1210" s="623"/>
      <c r="S1210" s="623"/>
      <c r="T1210" s="623"/>
      <c r="U1210" s="623"/>
      <c r="V1210" s="623"/>
      <c r="W1210" s="623"/>
      <c r="X1210" s="623"/>
      <c r="Y1210" s="623"/>
      <c r="Z1210" s="623"/>
      <c r="AA1210" s="623"/>
      <c r="AB1210" s="624"/>
    </row>
    <row r="1211" spans="1:28" ht="13.5" hidden="1" customHeight="1">
      <c r="A1211" s="619" t="s">
        <v>2516</v>
      </c>
      <c r="B1211" s="632"/>
      <c r="C1211" s="639" t="s">
        <v>8035</v>
      </c>
      <c r="D1211" s="644" t="s">
        <v>10490</v>
      </c>
      <c r="E1211" s="641" t="s">
        <v>168</v>
      </c>
      <c r="F1211" s="632"/>
      <c r="G1211" s="632"/>
      <c r="H1211" s="621" t="s">
        <v>9133</v>
      </c>
      <c r="I1211" s="641" t="s">
        <v>8030</v>
      </c>
      <c r="J1211" s="646">
        <v>43313</v>
      </c>
      <c r="K1211" s="514">
        <v>2018</v>
      </c>
      <c r="L1211" s="632"/>
      <c r="M1211" s="632" t="s">
        <v>2520</v>
      </c>
      <c r="N1211" s="632"/>
      <c r="O1211" s="623"/>
      <c r="P1211" s="623"/>
      <c r="Q1211" s="623"/>
      <c r="R1211" s="623"/>
      <c r="S1211" s="623"/>
      <c r="T1211" s="623"/>
      <c r="U1211" s="623"/>
      <c r="V1211" s="623"/>
      <c r="W1211" s="623"/>
      <c r="X1211" s="623"/>
      <c r="Y1211" s="623"/>
      <c r="Z1211" s="623"/>
      <c r="AA1211" s="623"/>
      <c r="AB1211" s="624"/>
    </row>
    <row r="1212" spans="1:28" ht="13.5" hidden="1" customHeight="1">
      <c r="A1212" s="619" t="s">
        <v>2516</v>
      </c>
      <c r="B1212" s="632"/>
      <c r="C1212" s="639" t="s">
        <v>8035</v>
      </c>
      <c r="D1212" s="644" t="s">
        <v>10491</v>
      </c>
      <c r="E1212" s="641" t="s">
        <v>168</v>
      </c>
      <c r="F1212" s="632"/>
      <c r="G1212" s="632"/>
      <c r="H1212" s="621" t="s">
        <v>10492</v>
      </c>
      <c r="I1212" s="641" t="s">
        <v>8030</v>
      </c>
      <c r="J1212" s="646">
        <v>43344</v>
      </c>
      <c r="K1212" s="514">
        <v>2018</v>
      </c>
      <c r="L1212" s="632"/>
      <c r="M1212" s="632" t="s">
        <v>2520</v>
      </c>
      <c r="N1212" s="632"/>
      <c r="O1212" s="623"/>
      <c r="P1212" s="623"/>
      <c r="Q1212" s="623"/>
      <c r="R1212" s="623"/>
      <c r="S1212" s="623"/>
      <c r="T1212" s="623"/>
      <c r="U1212" s="623"/>
      <c r="V1212" s="623"/>
      <c r="W1212" s="623"/>
      <c r="X1212" s="623"/>
      <c r="Y1212" s="623"/>
      <c r="Z1212" s="623"/>
      <c r="AA1212" s="623"/>
      <c r="AB1212" s="624"/>
    </row>
    <row r="1213" spans="1:28" ht="13.5" hidden="1" customHeight="1">
      <c r="A1213" s="619" t="s">
        <v>2516</v>
      </c>
      <c r="B1213" s="632"/>
      <c r="C1213" s="639" t="s">
        <v>8026</v>
      </c>
      <c r="D1213" s="644" t="s">
        <v>10493</v>
      </c>
      <c r="E1213" s="641" t="s">
        <v>168</v>
      </c>
      <c r="F1213" s="632"/>
      <c r="G1213" s="632" t="s">
        <v>10494</v>
      </c>
      <c r="H1213" s="621" t="s">
        <v>10495</v>
      </c>
      <c r="I1213" s="641" t="s">
        <v>8030</v>
      </c>
      <c r="J1213" s="646">
        <v>43344</v>
      </c>
      <c r="K1213" s="514">
        <v>2018</v>
      </c>
      <c r="L1213" s="632" t="s">
        <v>10494</v>
      </c>
      <c r="M1213" s="632" t="s">
        <v>10496</v>
      </c>
      <c r="N1213" s="632"/>
      <c r="O1213" s="623"/>
      <c r="P1213" s="623"/>
      <c r="Q1213" s="623"/>
      <c r="R1213" s="623"/>
      <c r="S1213" s="623"/>
      <c r="T1213" s="623"/>
      <c r="U1213" s="623"/>
      <c r="V1213" s="623"/>
      <c r="W1213" s="623"/>
      <c r="X1213" s="623"/>
      <c r="Y1213" s="623"/>
      <c r="Z1213" s="623"/>
      <c r="AA1213" s="623"/>
      <c r="AB1213" s="624"/>
    </row>
    <row r="1214" spans="1:28" ht="13.5" customHeight="1">
      <c r="A1214" s="619" t="s">
        <v>2516</v>
      </c>
      <c r="B1214" s="632"/>
      <c r="C1214" s="639" t="s">
        <v>8031</v>
      </c>
      <c r="D1214" s="644" t="s">
        <v>10497</v>
      </c>
      <c r="E1214" s="641" t="s">
        <v>168</v>
      </c>
      <c r="F1214" s="632"/>
      <c r="G1214" s="632"/>
      <c r="H1214" s="621" t="s">
        <v>10498</v>
      </c>
      <c r="I1214" s="641" t="s">
        <v>8030</v>
      </c>
      <c r="J1214" s="646">
        <v>43405</v>
      </c>
      <c r="K1214" s="514">
        <v>2018</v>
      </c>
      <c r="L1214" s="632"/>
      <c r="M1214" s="632" t="s">
        <v>2598</v>
      </c>
      <c r="N1214" s="632"/>
      <c r="O1214" s="623"/>
      <c r="P1214" s="623"/>
      <c r="Q1214" s="623"/>
      <c r="R1214" s="623"/>
      <c r="S1214" s="623"/>
      <c r="T1214" s="623"/>
      <c r="U1214" s="623"/>
      <c r="V1214" s="623"/>
      <c r="W1214" s="623"/>
      <c r="X1214" s="623"/>
      <c r="Y1214" s="623"/>
      <c r="Z1214" s="623"/>
      <c r="AA1214" s="623"/>
      <c r="AB1214" s="624"/>
    </row>
    <row r="1215" spans="1:28" ht="13.5" hidden="1" customHeight="1">
      <c r="A1215" s="619" t="s">
        <v>2516</v>
      </c>
      <c r="B1215" s="632"/>
      <c r="C1215" s="639" t="s">
        <v>8035</v>
      </c>
      <c r="D1215" s="644" t="s">
        <v>10499</v>
      </c>
      <c r="E1215" s="641" t="s">
        <v>168</v>
      </c>
      <c r="F1215" s="632"/>
      <c r="G1215" s="632" t="s">
        <v>10500</v>
      </c>
      <c r="H1215" s="621" t="s">
        <v>9133</v>
      </c>
      <c r="I1215" s="641" t="s">
        <v>8030</v>
      </c>
      <c r="J1215" s="646">
        <v>43466</v>
      </c>
      <c r="K1215" s="514">
        <v>2019</v>
      </c>
      <c r="L1215" s="632" t="s">
        <v>10500</v>
      </c>
      <c r="M1215" s="632" t="s">
        <v>2598</v>
      </c>
      <c r="N1215" s="632"/>
      <c r="O1215" s="623"/>
      <c r="P1215" s="623"/>
      <c r="Q1215" s="623"/>
      <c r="R1215" s="623"/>
      <c r="S1215" s="623"/>
      <c r="T1215" s="623"/>
      <c r="U1215" s="623"/>
      <c r="V1215" s="623"/>
      <c r="W1215" s="623"/>
      <c r="X1215" s="623"/>
      <c r="Y1215" s="623"/>
      <c r="Z1215" s="623"/>
      <c r="AA1215" s="623"/>
      <c r="AB1215" s="624"/>
    </row>
    <row r="1216" spans="1:28" ht="13.5" hidden="1" customHeight="1">
      <c r="A1216" s="619" t="s">
        <v>2516</v>
      </c>
      <c r="B1216" s="632"/>
      <c r="C1216" s="639" t="s">
        <v>8035</v>
      </c>
      <c r="D1216" s="644" t="s">
        <v>10501</v>
      </c>
      <c r="E1216" s="641" t="s">
        <v>168</v>
      </c>
      <c r="F1216" s="632"/>
      <c r="G1216" s="632" t="s">
        <v>10502</v>
      </c>
      <c r="H1216" s="621" t="s">
        <v>9133</v>
      </c>
      <c r="I1216" s="641" t="s">
        <v>8030</v>
      </c>
      <c r="J1216" s="646">
        <v>43466</v>
      </c>
      <c r="K1216" s="514">
        <v>2019</v>
      </c>
      <c r="L1216" s="632" t="s">
        <v>10502</v>
      </c>
      <c r="M1216" s="632" t="s">
        <v>2598</v>
      </c>
      <c r="N1216" s="632"/>
      <c r="O1216" s="623"/>
      <c r="P1216" s="623"/>
      <c r="Q1216" s="623"/>
      <c r="R1216" s="623"/>
      <c r="S1216" s="623"/>
      <c r="T1216" s="623"/>
      <c r="U1216" s="623"/>
      <c r="V1216" s="623"/>
      <c r="W1216" s="623"/>
      <c r="X1216" s="623"/>
      <c r="Y1216" s="623"/>
      <c r="Z1216" s="623"/>
      <c r="AA1216" s="623"/>
      <c r="AB1216" s="624"/>
    </row>
    <row r="1217" spans="1:28" ht="13.5" hidden="1" customHeight="1">
      <c r="A1217" s="619" t="s">
        <v>2516</v>
      </c>
      <c r="B1217" s="632"/>
      <c r="C1217" s="639" t="s">
        <v>8035</v>
      </c>
      <c r="D1217" s="644" t="s">
        <v>10503</v>
      </c>
      <c r="E1217" s="641" t="s">
        <v>168</v>
      </c>
      <c r="F1217" s="632"/>
      <c r="G1217" s="632" t="s">
        <v>10504</v>
      </c>
      <c r="H1217" s="621" t="s">
        <v>9133</v>
      </c>
      <c r="I1217" s="641" t="s">
        <v>8030</v>
      </c>
      <c r="J1217" s="646">
        <v>43466</v>
      </c>
      <c r="K1217" s="514">
        <v>2019</v>
      </c>
      <c r="L1217" s="632" t="s">
        <v>10504</v>
      </c>
      <c r="M1217" s="632" t="s">
        <v>2598</v>
      </c>
      <c r="N1217" s="632"/>
      <c r="O1217" s="623"/>
      <c r="P1217" s="623"/>
      <c r="Q1217" s="623"/>
      <c r="R1217" s="623"/>
      <c r="S1217" s="623"/>
      <c r="T1217" s="623"/>
      <c r="U1217" s="623"/>
      <c r="V1217" s="623"/>
      <c r="W1217" s="623"/>
      <c r="X1217" s="623"/>
      <c r="Y1217" s="623"/>
      <c r="Z1217" s="623"/>
      <c r="AA1217" s="623"/>
      <c r="AB1217" s="624"/>
    </row>
    <row r="1218" spans="1:28" ht="13.5" hidden="1" customHeight="1">
      <c r="A1218" s="619" t="s">
        <v>2516</v>
      </c>
      <c r="B1218" s="632"/>
      <c r="C1218" s="639" t="s">
        <v>8035</v>
      </c>
      <c r="D1218" s="644" t="s">
        <v>10505</v>
      </c>
      <c r="E1218" s="641" t="s">
        <v>168</v>
      </c>
      <c r="F1218" s="632"/>
      <c r="G1218" s="632" t="s">
        <v>10506</v>
      </c>
      <c r="H1218" s="621" t="s">
        <v>9133</v>
      </c>
      <c r="I1218" s="641" t="s">
        <v>8030</v>
      </c>
      <c r="J1218" s="646">
        <v>43617</v>
      </c>
      <c r="K1218" s="514">
        <v>2019</v>
      </c>
      <c r="L1218" s="632" t="s">
        <v>10506</v>
      </c>
      <c r="M1218" s="632" t="s">
        <v>2598</v>
      </c>
      <c r="N1218" s="632"/>
      <c r="O1218" s="623"/>
      <c r="P1218" s="623"/>
      <c r="Q1218" s="623"/>
      <c r="R1218" s="623"/>
      <c r="S1218" s="623"/>
      <c r="T1218" s="623"/>
      <c r="U1218" s="623"/>
      <c r="V1218" s="623"/>
      <c r="W1218" s="623"/>
      <c r="X1218" s="623"/>
      <c r="Y1218" s="623"/>
      <c r="Z1218" s="623"/>
      <c r="AA1218" s="623"/>
      <c r="AB1218" s="624"/>
    </row>
    <row r="1219" spans="1:28" ht="13.5" hidden="1" customHeight="1">
      <c r="A1219" s="619" t="s">
        <v>2516</v>
      </c>
      <c r="B1219" s="632"/>
      <c r="C1219" s="639" t="s">
        <v>8035</v>
      </c>
      <c r="D1219" s="644" t="s">
        <v>10507</v>
      </c>
      <c r="E1219" s="641" t="s">
        <v>168</v>
      </c>
      <c r="F1219" s="632"/>
      <c r="G1219" s="632" t="s">
        <v>10508</v>
      </c>
      <c r="H1219" s="621" t="s">
        <v>9133</v>
      </c>
      <c r="I1219" s="641" t="s">
        <v>8030</v>
      </c>
      <c r="J1219" s="646">
        <v>43617</v>
      </c>
      <c r="K1219" s="514">
        <v>2019</v>
      </c>
      <c r="L1219" s="632" t="s">
        <v>10508</v>
      </c>
      <c r="M1219" s="632" t="s">
        <v>2598</v>
      </c>
      <c r="N1219" s="632"/>
      <c r="O1219" s="623"/>
      <c r="P1219" s="623"/>
      <c r="Q1219" s="623"/>
      <c r="R1219" s="623"/>
      <c r="S1219" s="623"/>
      <c r="T1219" s="623"/>
      <c r="U1219" s="623"/>
      <c r="V1219" s="623"/>
      <c r="W1219" s="623"/>
      <c r="X1219" s="623"/>
      <c r="Y1219" s="623"/>
      <c r="Z1219" s="623"/>
      <c r="AA1219" s="623"/>
      <c r="AB1219" s="624"/>
    </row>
    <row r="1220" spans="1:28" ht="13.5" hidden="1" customHeight="1">
      <c r="A1220" s="619" t="s">
        <v>2516</v>
      </c>
      <c r="B1220" s="632"/>
      <c r="C1220" s="639" t="s">
        <v>8035</v>
      </c>
      <c r="D1220" s="644" t="s">
        <v>10509</v>
      </c>
      <c r="E1220" s="641" t="s">
        <v>168</v>
      </c>
      <c r="F1220" s="632"/>
      <c r="G1220" s="632"/>
      <c r="H1220" s="621" t="s">
        <v>10492</v>
      </c>
      <c r="I1220" s="641" t="s">
        <v>8030</v>
      </c>
      <c r="J1220" s="646">
        <v>43678</v>
      </c>
      <c r="K1220" s="514">
        <v>2019</v>
      </c>
      <c r="L1220" s="632"/>
      <c r="M1220" s="632" t="s">
        <v>2769</v>
      </c>
      <c r="N1220" s="632"/>
      <c r="O1220" s="623"/>
      <c r="P1220" s="623"/>
      <c r="Q1220" s="623"/>
      <c r="R1220" s="623"/>
      <c r="S1220" s="623"/>
      <c r="T1220" s="623"/>
      <c r="U1220" s="623"/>
      <c r="V1220" s="623"/>
      <c r="W1220" s="623"/>
      <c r="X1220" s="623"/>
      <c r="Y1220" s="623"/>
      <c r="Z1220" s="623"/>
      <c r="AA1220" s="623"/>
      <c r="AB1220" s="624"/>
    </row>
    <row r="1221" spans="1:28" ht="13.5" hidden="1" customHeight="1">
      <c r="A1221" s="619" t="s">
        <v>2516</v>
      </c>
      <c r="B1221" s="632"/>
      <c r="C1221" s="639" t="s">
        <v>8035</v>
      </c>
      <c r="D1221" s="644" t="s">
        <v>10510</v>
      </c>
      <c r="E1221" s="641" t="s">
        <v>168</v>
      </c>
      <c r="F1221" s="632"/>
      <c r="G1221" s="632" t="s">
        <v>10511</v>
      </c>
      <c r="H1221" s="621" t="s">
        <v>9133</v>
      </c>
      <c r="I1221" s="641" t="s">
        <v>8030</v>
      </c>
      <c r="J1221" s="646">
        <v>43739</v>
      </c>
      <c r="K1221" s="514">
        <v>2019</v>
      </c>
      <c r="L1221" s="632" t="s">
        <v>10511</v>
      </c>
      <c r="M1221" s="632" t="s">
        <v>2598</v>
      </c>
      <c r="N1221" s="632"/>
      <c r="O1221" s="623"/>
      <c r="P1221" s="623"/>
      <c r="Q1221" s="623"/>
      <c r="R1221" s="623"/>
      <c r="S1221" s="623"/>
      <c r="T1221" s="623"/>
      <c r="U1221" s="623"/>
      <c r="V1221" s="623"/>
      <c r="W1221" s="623"/>
      <c r="X1221" s="623"/>
      <c r="Y1221" s="623"/>
      <c r="Z1221" s="623"/>
      <c r="AA1221" s="623"/>
      <c r="AB1221" s="624"/>
    </row>
    <row r="1222" spans="1:28" ht="13.5" hidden="1" customHeight="1">
      <c r="A1222" s="619" t="s">
        <v>2516</v>
      </c>
      <c r="B1222" s="632"/>
      <c r="C1222" s="639" t="s">
        <v>8035</v>
      </c>
      <c r="D1222" s="644" t="s">
        <v>10512</v>
      </c>
      <c r="E1222" s="641" t="s">
        <v>168</v>
      </c>
      <c r="F1222" s="632"/>
      <c r="G1222" s="632" t="s">
        <v>10513</v>
      </c>
      <c r="H1222" s="621" t="s">
        <v>9133</v>
      </c>
      <c r="I1222" s="641" t="s">
        <v>8030</v>
      </c>
      <c r="J1222" s="646">
        <v>43739</v>
      </c>
      <c r="K1222" s="514">
        <v>2019</v>
      </c>
      <c r="L1222" s="632" t="s">
        <v>10513</v>
      </c>
      <c r="M1222" s="632" t="s">
        <v>2598</v>
      </c>
      <c r="N1222" s="632"/>
      <c r="O1222" s="623"/>
      <c r="P1222" s="623"/>
      <c r="Q1222" s="623"/>
      <c r="R1222" s="623"/>
      <c r="S1222" s="623"/>
      <c r="T1222" s="623"/>
      <c r="U1222" s="623"/>
      <c r="V1222" s="623"/>
      <c r="W1222" s="623"/>
      <c r="X1222" s="623"/>
      <c r="Y1222" s="623"/>
      <c r="Z1222" s="623"/>
      <c r="AA1222" s="623"/>
      <c r="AB1222" s="624"/>
    </row>
    <row r="1223" spans="1:28" ht="13.5" hidden="1" customHeight="1">
      <c r="A1223" s="619" t="s">
        <v>2516</v>
      </c>
      <c r="B1223" s="632"/>
      <c r="C1223" s="639" t="s">
        <v>8035</v>
      </c>
      <c r="D1223" s="644" t="s">
        <v>10514</v>
      </c>
      <c r="E1223" s="641" t="s">
        <v>168</v>
      </c>
      <c r="F1223" s="632"/>
      <c r="G1223" s="632"/>
      <c r="H1223" s="621" t="s">
        <v>10492</v>
      </c>
      <c r="I1223" s="641" t="s">
        <v>8030</v>
      </c>
      <c r="J1223" s="646">
        <v>43739</v>
      </c>
      <c r="K1223" s="514">
        <v>2019</v>
      </c>
      <c r="L1223" s="632"/>
      <c r="M1223" s="632" t="s">
        <v>2598</v>
      </c>
      <c r="N1223" s="632"/>
      <c r="O1223" s="623"/>
      <c r="P1223" s="623"/>
      <c r="Q1223" s="623"/>
      <c r="R1223" s="623"/>
      <c r="S1223" s="623"/>
      <c r="T1223" s="623"/>
      <c r="U1223" s="623"/>
      <c r="V1223" s="623"/>
      <c r="W1223" s="623"/>
      <c r="X1223" s="623"/>
      <c r="Y1223" s="623"/>
      <c r="Z1223" s="623"/>
      <c r="AA1223" s="623"/>
      <c r="AB1223" s="624"/>
    </row>
    <row r="1224" spans="1:28" ht="13.5" hidden="1" customHeight="1">
      <c r="A1224" s="619" t="s">
        <v>2516</v>
      </c>
      <c r="B1224" s="632"/>
      <c r="C1224" s="639" t="s">
        <v>8035</v>
      </c>
      <c r="D1224" s="644" t="s">
        <v>10515</v>
      </c>
      <c r="E1224" s="641" t="s">
        <v>168</v>
      </c>
      <c r="F1224" s="632"/>
      <c r="G1224" s="632"/>
      <c r="H1224" s="621" t="s">
        <v>9133</v>
      </c>
      <c r="I1224" s="641" t="s">
        <v>8030</v>
      </c>
      <c r="J1224" s="646">
        <v>43862</v>
      </c>
      <c r="K1224" s="514">
        <v>2020</v>
      </c>
      <c r="L1224" s="632"/>
      <c r="M1224" s="632" t="s">
        <v>2520</v>
      </c>
      <c r="N1224" s="632"/>
      <c r="O1224" s="623"/>
      <c r="P1224" s="623"/>
      <c r="Q1224" s="623"/>
      <c r="R1224" s="623"/>
      <c r="S1224" s="623"/>
      <c r="T1224" s="623"/>
      <c r="U1224" s="623"/>
      <c r="V1224" s="623"/>
      <c r="W1224" s="623"/>
      <c r="X1224" s="623"/>
      <c r="Y1224" s="623"/>
      <c r="Z1224" s="623"/>
      <c r="AA1224" s="623"/>
      <c r="AB1224" s="624"/>
    </row>
    <row r="1225" spans="1:28" ht="13.5" hidden="1" customHeight="1">
      <c r="A1225" s="619" t="s">
        <v>2516</v>
      </c>
      <c r="B1225" s="621">
        <v>972</v>
      </c>
      <c r="C1225" s="639" t="s">
        <v>8035</v>
      </c>
      <c r="D1225" s="644" t="s">
        <v>10516</v>
      </c>
      <c r="E1225" s="641" t="s">
        <v>168</v>
      </c>
      <c r="F1225" s="632"/>
      <c r="G1225" s="632"/>
      <c r="H1225" s="621" t="s">
        <v>9948</v>
      </c>
      <c r="I1225" s="641" t="s">
        <v>8030</v>
      </c>
      <c r="J1225" s="646">
        <v>44197</v>
      </c>
      <c r="K1225" s="514">
        <v>2021</v>
      </c>
      <c r="L1225" s="632"/>
      <c r="M1225" s="632" t="s">
        <v>2539</v>
      </c>
      <c r="N1225" s="632"/>
      <c r="O1225" s="623"/>
      <c r="P1225" s="623"/>
      <c r="Q1225" s="623"/>
      <c r="R1225" s="623"/>
      <c r="S1225" s="623"/>
      <c r="T1225" s="623"/>
      <c r="U1225" s="623"/>
      <c r="V1225" s="623"/>
      <c r="W1225" s="623"/>
      <c r="X1225" s="623"/>
      <c r="Y1225" s="623"/>
      <c r="Z1225" s="623"/>
      <c r="AA1225" s="623"/>
      <c r="AB1225" s="624"/>
    </row>
    <row r="1226" spans="1:28" ht="13.5" hidden="1" customHeight="1">
      <c r="A1226" s="619" t="s">
        <v>2516</v>
      </c>
      <c r="B1226" s="632"/>
      <c r="C1226" s="639" t="s">
        <v>8035</v>
      </c>
      <c r="D1226" s="644" t="s">
        <v>10517</v>
      </c>
      <c r="E1226" s="641" t="s">
        <v>168</v>
      </c>
      <c r="F1226" s="632"/>
      <c r="G1226" s="632"/>
      <c r="H1226" s="621" t="s">
        <v>9948</v>
      </c>
      <c r="I1226" s="641" t="s">
        <v>8030</v>
      </c>
      <c r="J1226" s="646">
        <v>44287</v>
      </c>
      <c r="K1226" s="514">
        <v>2021</v>
      </c>
      <c r="L1226" s="632"/>
      <c r="M1226" s="632" t="s">
        <v>2539</v>
      </c>
      <c r="N1226" s="632"/>
      <c r="O1226" s="623"/>
      <c r="P1226" s="623"/>
      <c r="Q1226" s="623"/>
      <c r="R1226" s="623"/>
      <c r="S1226" s="623"/>
      <c r="T1226" s="623"/>
      <c r="U1226" s="623"/>
      <c r="V1226" s="623"/>
      <c r="W1226" s="623"/>
      <c r="X1226" s="623"/>
      <c r="Y1226" s="623"/>
      <c r="Z1226" s="623"/>
      <c r="AA1226" s="623"/>
      <c r="AB1226" s="624"/>
    </row>
    <row r="1227" spans="1:28" ht="13.5" hidden="1" customHeight="1">
      <c r="A1227" s="649" t="s">
        <v>4428</v>
      </c>
      <c r="B1227" s="14">
        <v>973</v>
      </c>
      <c r="C1227" s="230" t="s">
        <v>8035</v>
      </c>
      <c r="D1227" s="77" t="s">
        <v>10518</v>
      </c>
      <c r="E1227" s="230" t="s">
        <v>7528</v>
      </c>
      <c r="F1227" s="231"/>
      <c r="G1227" s="231" t="s">
        <v>10519</v>
      </c>
      <c r="H1227" s="231"/>
      <c r="I1227" s="641" t="s">
        <v>8030</v>
      </c>
      <c r="J1227" s="231"/>
      <c r="K1227" s="9">
        <v>2022</v>
      </c>
      <c r="L1227" s="231" t="s">
        <v>10519</v>
      </c>
      <c r="M1227" s="231"/>
      <c r="N1227" s="231"/>
      <c r="O1227" s="231"/>
      <c r="P1227" s="231"/>
      <c r="Q1227" s="231"/>
      <c r="R1227" s="231"/>
      <c r="S1227" s="231"/>
      <c r="T1227" s="231"/>
      <c r="U1227" s="231"/>
      <c r="V1227" s="231"/>
      <c r="W1227" s="231"/>
      <c r="X1227" s="231"/>
      <c r="Y1227" s="231"/>
      <c r="Z1227" s="231"/>
      <c r="AA1227" s="231"/>
      <c r="AB1227" s="240"/>
    </row>
    <row r="1228" spans="1:28" ht="13.5" customHeight="1">
      <c r="A1228" s="649" t="s">
        <v>4428</v>
      </c>
      <c r="B1228" s="46"/>
      <c r="C1228" s="230" t="s">
        <v>8031</v>
      </c>
      <c r="D1228" s="69" t="s">
        <v>10520</v>
      </c>
      <c r="E1228" s="533"/>
      <c r="F1228" s="140"/>
      <c r="G1228" s="140"/>
      <c r="H1228" s="140"/>
      <c r="I1228" s="641" t="s">
        <v>8030</v>
      </c>
      <c r="J1228" s="140"/>
      <c r="K1228" s="503"/>
      <c r="L1228" s="140"/>
      <c r="M1228" s="333"/>
      <c r="N1228" s="333"/>
      <c r="O1228" s="333"/>
      <c r="P1228" s="333"/>
      <c r="Q1228" s="333"/>
      <c r="R1228" s="333"/>
      <c r="S1228" s="333"/>
      <c r="T1228" s="333"/>
      <c r="U1228" s="333"/>
      <c r="V1228" s="333"/>
      <c r="W1228" s="333"/>
      <c r="X1228" s="333"/>
      <c r="Y1228" s="333"/>
      <c r="Z1228" s="333"/>
      <c r="AA1228" s="333"/>
      <c r="AB1228" s="534"/>
    </row>
    <row r="1229" spans="1:28" ht="13.5" customHeight="1">
      <c r="A1229" s="649" t="s">
        <v>4428</v>
      </c>
      <c r="B1229" s="46"/>
      <c r="C1229" s="230" t="s">
        <v>8031</v>
      </c>
      <c r="D1229" s="69" t="s">
        <v>10521</v>
      </c>
      <c r="E1229" s="533" t="s">
        <v>35</v>
      </c>
      <c r="F1229" s="140"/>
      <c r="G1229" s="140"/>
      <c r="H1229" s="140"/>
      <c r="I1229" s="641" t="s">
        <v>8030</v>
      </c>
      <c r="J1229" s="140"/>
      <c r="K1229" s="503"/>
      <c r="L1229" s="140"/>
      <c r="M1229" s="333"/>
      <c r="N1229" s="333"/>
      <c r="O1229" s="333"/>
      <c r="P1229" s="333"/>
      <c r="Q1229" s="333"/>
      <c r="R1229" s="333"/>
      <c r="S1229" s="333"/>
      <c r="T1229" s="333"/>
      <c r="U1229" s="333"/>
      <c r="V1229" s="333"/>
      <c r="W1229" s="333"/>
      <c r="X1229" s="333"/>
      <c r="Y1229" s="333"/>
      <c r="Z1229" s="333"/>
      <c r="AA1229" s="333"/>
      <c r="AB1229" s="534"/>
    </row>
    <row r="1230" spans="1:28" ht="13.5" customHeight="1">
      <c r="A1230" s="649" t="s">
        <v>4428</v>
      </c>
      <c r="B1230" s="46">
        <v>974</v>
      </c>
      <c r="C1230" s="230" t="s">
        <v>8031</v>
      </c>
      <c r="D1230" s="69" t="s">
        <v>10522</v>
      </c>
      <c r="E1230" s="533" t="s">
        <v>7528</v>
      </c>
      <c r="F1230" s="140"/>
      <c r="G1230" s="140" t="s">
        <v>10523</v>
      </c>
      <c r="H1230" s="140"/>
      <c r="I1230" s="641" t="s">
        <v>8030</v>
      </c>
      <c r="J1230" s="140"/>
      <c r="K1230" s="503">
        <v>2021</v>
      </c>
      <c r="L1230" s="140" t="s">
        <v>10523</v>
      </c>
      <c r="M1230" s="333"/>
      <c r="N1230" s="333"/>
      <c r="O1230" s="333"/>
      <c r="P1230" s="333"/>
      <c r="Q1230" s="333"/>
      <c r="R1230" s="333"/>
      <c r="S1230" s="333"/>
      <c r="T1230" s="333"/>
      <c r="U1230" s="333"/>
      <c r="V1230" s="333"/>
      <c r="W1230" s="333"/>
      <c r="X1230" s="333"/>
      <c r="Y1230" s="333"/>
      <c r="Z1230" s="333"/>
      <c r="AA1230" s="333"/>
      <c r="AB1230" s="534"/>
    </row>
    <row r="1231" spans="1:28" ht="13.5" hidden="1" customHeight="1">
      <c r="A1231" s="649" t="s">
        <v>4428</v>
      </c>
      <c r="B1231" s="46">
        <v>975</v>
      </c>
      <c r="C1231" s="230" t="s">
        <v>8035</v>
      </c>
      <c r="D1231" s="69" t="s">
        <v>10524</v>
      </c>
      <c r="E1231" s="533" t="s">
        <v>35</v>
      </c>
      <c r="F1231" s="140"/>
      <c r="G1231" s="140" t="s">
        <v>10525</v>
      </c>
      <c r="H1231" s="140"/>
      <c r="I1231" s="641" t="s">
        <v>8030</v>
      </c>
      <c r="J1231" s="140"/>
      <c r="K1231" s="503">
        <v>2021</v>
      </c>
      <c r="L1231" s="140" t="s">
        <v>10525</v>
      </c>
      <c r="M1231" s="333"/>
      <c r="N1231" s="333"/>
      <c r="O1231" s="333"/>
      <c r="P1231" s="333"/>
      <c r="Q1231" s="333"/>
      <c r="R1231" s="333"/>
      <c r="S1231" s="333"/>
      <c r="T1231" s="333"/>
      <c r="U1231" s="333"/>
      <c r="V1231" s="333"/>
      <c r="W1231" s="333"/>
      <c r="X1231" s="333"/>
      <c r="Y1231" s="333"/>
      <c r="Z1231" s="333"/>
      <c r="AA1231" s="333"/>
      <c r="AB1231" s="534"/>
    </row>
    <row r="1232" spans="1:28" ht="13.5" hidden="1" customHeight="1">
      <c r="A1232" s="649" t="s">
        <v>4428</v>
      </c>
      <c r="B1232" s="46">
        <v>976</v>
      </c>
      <c r="C1232" s="230" t="s">
        <v>8035</v>
      </c>
      <c r="D1232" s="69" t="s">
        <v>10526</v>
      </c>
      <c r="E1232" s="533" t="s">
        <v>35</v>
      </c>
      <c r="F1232" s="140"/>
      <c r="G1232" s="140" t="s">
        <v>10527</v>
      </c>
      <c r="H1232" s="140"/>
      <c r="I1232" s="641" t="s">
        <v>8030</v>
      </c>
      <c r="J1232" s="140"/>
      <c r="K1232" s="503">
        <v>2021</v>
      </c>
      <c r="L1232" s="140" t="str">
        <f>G1232</f>
        <v>Laura María Roa Barrantes</v>
      </c>
      <c r="M1232" s="333"/>
      <c r="N1232" s="333"/>
      <c r="O1232" s="333"/>
      <c r="P1232" s="333"/>
      <c r="Q1232" s="333"/>
      <c r="R1232" s="333"/>
      <c r="S1232" s="333"/>
      <c r="T1232" s="333"/>
      <c r="U1232" s="333"/>
      <c r="V1232" s="333"/>
      <c r="W1232" s="333"/>
      <c r="X1232" s="333"/>
      <c r="Y1232" s="333"/>
      <c r="Z1232" s="333"/>
      <c r="AA1232" s="333"/>
      <c r="AB1232" s="534"/>
    </row>
    <row r="1233" spans="1:28" ht="13.5" hidden="1" customHeight="1">
      <c r="A1233" s="649" t="s">
        <v>4428</v>
      </c>
      <c r="B1233" s="174">
        <v>977</v>
      </c>
      <c r="C1233" s="230" t="s">
        <v>8035</v>
      </c>
      <c r="D1233" s="69" t="s">
        <v>10528</v>
      </c>
      <c r="E1233" s="533" t="s">
        <v>35</v>
      </c>
      <c r="F1233" s="140"/>
      <c r="G1233" s="140" t="s">
        <v>10529</v>
      </c>
      <c r="H1233" s="140"/>
      <c r="I1233" s="641" t="s">
        <v>8030</v>
      </c>
      <c r="J1233" s="140">
        <v>2018</v>
      </c>
      <c r="K1233" s="503">
        <v>2020</v>
      </c>
      <c r="L1233" s="140" t="s">
        <v>10529</v>
      </c>
      <c r="M1233" s="333"/>
      <c r="N1233" s="333"/>
      <c r="O1233" s="333"/>
      <c r="P1233" s="333"/>
      <c r="Q1233" s="333"/>
      <c r="R1233" s="333"/>
      <c r="S1233" s="333"/>
      <c r="T1233" s="333"/>
      <c r="U1233" s="333"/>
      <c r="V1233" s="333"/>
      <c r="W1233" s="333"/>
      <c r="X1233" s="333"/>
      <c r="Y1233" s="333"/>
      <c r="Z1233" s="333"/>
      <c r="AA1233" s="333"/>
      <c r="AB1233" s="534"/>
    </row>
    <row r="1234" spans="1:28" ht="13.5" hidden="1" customHeight="1">
      <c r="A1234" s="649" t="s">
        <v>4428</v>
      </c>
      <c r="B1234" s="174">
        <v>978</v>
      </c>
      <c r="C1234" s="230" t="s">
        <v>8035</v>
      </c>
      <c r="D1234" s="69" t="s">
        <v>10530</v>
      </c>
      <c r="E1234" s="533" t="s">
        <v>35</v>
      </c>
      <c r="F1234" s="140"/>
      <c r="G1234" s="140" t="s">
        <v>10531</v>
      </c>
      <c r="H1234" s="140"/>
      <c r="I1234" s="641" t="s">
        <v>8030</v>
      </c>
      <c r="J1234" s="140"/>
      <c r="K1234" s="503">
        <v>2020</v>
      </c>
      <c r="L1234" s="140" t="s">
        <v>10531</v>
      </c>
      <c r="M1234" s="333"/>
      <c r="N1234" s="333"/>
      <c r="O1234" s="333"/>
      <c r="P1234" s="333"/>
      <c r="Q1234" s="333"/>
      <c r="R1234" s="333"/>
      <c r="S1234" s="333"/>
      <c r="T1234" s="333"/>
      <c r="U1234" s="333"/>
      <c r="V1234" s="333"/>
      <c r="W1234" s="333"/>
      <c r="X1234" s="333"/>
      <c r="Y1234" s="333"/>
      <c r="Z1234" s="333"/>
      <c r="AA1234" s="333"/>
      <c r="AB1234" s="534"/>
    </row>
    <row r="1235" spans="1:28" ht="13.5" hidden="1" customHeight="1">
      <c r="A1235" s="649" t="s">
        <v>4428</v>
      </c>
      <c r="B1235" s="174">
        <v>979</v>
      </c>
      <c r="C1235" s="230" t="s">
        <v>8035</v>
      </c>
      <c r="D1235" s="69" t="s">
        <v>10532</v>
      </c>
      <c r="E1235" s="533" t="s">
        <v>35</v>
      </c>
      <c r="F1235" s="140"/>
      <c r="G1235" s="140" t="s">
        <v>10533</v>
      </c>
      <c r="H1235" s="140"/>
      <c r="I1235" s="641" t="s">
        <v>8030</v>
      </c>
      <c r="J1235" s="140"/>
      <c r="K1235" s="503">
        <v>2018</v>
      </c>
      <c r="L1235" s="140" t="s">
        <v>10533</v>
      </c>
      <c r="M1235" s="333"/>
      <c r="N1235" s="333"/>
      <c r="O1235" s="333"/>
      <c r="P1235" s="333"/>
      <c r="Q1235" s="333"/>
      <c r="R1235" s="333"/>
      <c r="S1235" s="333"/>
      <c r="T1235" s="333"/>
      <c r="U1235" s="333"/>
      <c r="V1235" s="333"/>
      <c r="W1235" s="333"/>
      <c r="X1235" s="333"/>
      <c r="Y1235" s="333"/>
      <c r="Z1235" s="333"/>
      <c r="AA1235" s="333"/>
      <c r="AB1235" s="534"/>
    </row>
    <row r="1236" spans="1:28" ht="13.5" hidden="1" customHeight="1">
      <c r="A1236" s="649" t="s">
        <v>4428</v>
      </c>
      <c r="B1236" s="46">
        <v>980</v>
      </c>
      <c r="C1236" s="230" t="s">
        <v>8035</v>
      </c>
      <c r="D1236" s="69" t="s">
        <v>10534</v>
      </c>
      <c r="E1236" s="533" t="s">
        <v>7528</v>
      </c>
      <c r="F1236" s="140"/>
      <c r="G1236" s="140" t="s">
        <v>10535</v>
      </c>
      <c r="H1236" s="140"/>
      <c r="I1236" s="641" t="s">
        <v>8030</v>
      </c>
      <c r="J1236" s="140"/>
      <c r="K1236" s="503">
        <v>2018</v>
      </c>
      <c r="L1236" s="140" t="s">
        <v>10535</v>
      </c>
      <c r="M1236" s="333"/>
      <c r="N1236" s="333"/>
      <c r="O1236" s="333"/>
      <c r="P1236" s="333"/>
      <c r="Q1236" s="333"/>
      <c r="R1236" s="333"/>
      <c r="S1236" s="333"/>
      <c r="T1236" s="333"/>
      <c r="U1236" s="333"/>
      <c r="V1236" s="333"/>
      <c r="W1236" s="333"/>
      <c r="X1236" s="333"/>
      <c r="Y1236" s="333"/>
      <c r="Z1236" s="333"/>
      <c r="AA1236" s="333"/>
      <c r="AB1236" s="534"/>
    </row>
    <row r="1237" spans="1:28" ht="13.5" customHeight="1">
      <c r="A1237" s="649" t="s">
        <v>4428</v>
      </c>
      <c r="B1237" s="46">
        <v>981</v>
      </c>
      <c r="C1237" s="230" t="s">
        <v>8031</v>
      </c>
      <c r="D1237" s="69" t="s">
        <v>10520</v>
      </c>
      <c r="E1237" s="533" t="s">
        <v>35</v>
      </c>
      <c r="F1237" s="140"/>
      <c r="G1237" s="140" t="s">
        <v>10527</v>
      </c>
      <c r="H1237" s="140"/>
      <c r="I1237" s="641" t="s">
        <v>8030</v>
      </c>
      <c r="J1237" s="140"/>
      <c r="K1237" s="503">
        <v>2018</v>
      </c>
      <c r="L1237" s="140" t="s">
        <v>10527</v>
      </c>
      <c r="M1237" s="333"/>
      <c r="N1237" s="333"/>
      <c r="O1237" s="333"/>
      <c r="P1237" s="333"/>
      <c r="Q1237" s="333"/>
      <c r="R1237" s="333"/>
      <c r="S1237" s="333"/>
      <c r="T1237" s="333"/>
      <c r="U1237" s="333"/>
      <c r="V1237" s="333"/>
      <c r="W1237" s="333"/>
      <c r="X1237" s="333"/>
      <c r="Y1237" s="333"/>
      <c r="Z1237" s="333"/>
      <c r="AA1237" s="333"/>
      <c r="AB1237" s="534"/>
    </row>
    <row r="1238" spans="1:28" ht="13.5" customHeight="1">
      <c r="A1238" s="649" t="s">
        <v>4428</v>
      </c>
      <c r="B1238" s="46">
        <v>982</v>
      </c>
      <c r="C1238" s="230" t="s">
        <v>8031</v>
      </c>
      <c r="D1238" s="69" t="s">
        <v>10536</v>
      </c>
      <c r="E1238" s="533" t="s">
        <v>35</v>
      </c>
      <c r="F1238" s="140"/>
      <c r="G1238" s="140" t="s">
        <v>10537</v>
      </c>
      <c r="H1238" s="140"/>
      <c r="I1238" s="641" t="s">
        <v>8030</v>
      </c>
      <c r="J1238" s="140"/>
      <c r="K1238" s="503">
        <v>2018</v>
      </c>
      <c r="L1238" s="140" t="s">
        <v>10537</v>
      </c>
      <c r="M1238" s="333"/>
      <c r="N1238" s="333"/>
      <c r="O1238" s="333"/>
      <c r="P1238" s="333"/>
      <c r="Q1238" s="333"/>
      <c r="R1238" s="333"/>
      <c r="S1238" s="333"/>
      <c r="T1238" s="333"/>
      <c r="U1238" s="333"/>
      <c r="V1238" s="333"/>
      <c r="W1238" s="333"/>
      <c r="X1238" s="333"/>
      <c r="Y1238" s="333"/>
      <c r="Z1238" s="333"/>
      <c r="AA1238" s="333"/>
      <c r="AB1238" s="534"/>
    </row>
    <row r="1239" spans="1:28" ht="13.5" hidden="1" customHeight="1">
      <c r="A1239" s="649" t="s">
        <v>4428</v>
      </c>
      <c r="B1239" s="174">
        <v>983</v>
      </c>
      <c r="C1239" s="230" t="s">
        <v>8035</v>
      </c>
      <c r="D1239" s="69" t="s">
        <v>10538</v>
      </c>
      <c r="E1239" s="533" t="s">
        <v>35</v>
      </c>
      <c r="F1239" s="140"/>
      <c r="G1239" s="140" t="s">
        <v>10539</v>
      </c>
      <c r="H1239" s="140"/>
      <c r="I1239" s="641" t="s">
        <v>8030</v>
      </c>
      <c r="J1239" s="140"/>
      <c r="K1239" s="503">
        <v>2017</v>
      </c>
      <c r="L1239" s="140" t="s">
        <v>10539</v>
      </c>
      <c r="M1239" s="333"/>
      <c r="N1239" s="333"/>
      <c r="O1239" s="333"/>
      <c r="P1239" s="333"/>
      <c r="Q1239" s="333"/>
      <c r="R1239" s="333"/>
      <c r="S1239" s="333"/>
      <c r="T1239" s="333"/>
      <c r="U1239" s="333"/>
      <c r="V1239" s="333"/>
      <c r="W1239" s="333"/>
      <c r="X1239" s="333"/>
      <c r="Y1239" s="333"/>
      <c r="Z1239" s="333"/>
      <c r="AA1239" s="333"/>
      <c r="AB1239" s="534"/>
    </row>
    <row r="1240" spans="1:28" ht="13.5" hidden="1" customHeight="1">
      <c r="A1240" s="649" t="s">
        <v>4428</v>
      </c>
      <c r="B1240" s="174">
        <v>984</v>
      </c>
      <c r="C1240" s="230" t="s">
        <v>8035</v>
      </c>
      <c r="D1240" s="69" t="s">
        <v>10540</v>
      </c>
      <c r="E1240" s="533" t="s">
        <v>35</v>
      </c>
      <c r="F1240" s="140"/>
      <c r="G1240" s="140" t="s">
        <v>10541</v>
      </c>
      <c r="H1240" s="140"/>
      <c r="I1240" s="641" t="s">
        <v>8030</v>
      </c>
      <c r="J1240" s="140"/>
      <c r="K1240" s="503">
        <v>2017</v>
      </c>
      <c r="L1240" s="140" t="s">
        <v>10541</v>
      </c>
      <c r="M1240" s="333"/>
      <c r="N1240" s="333"/>
      <c r="O1240" s="333"/>
      <c r="P1240" s="333"/>
      <c r="Q1240" s="333"/>
      <c r="R1240" s="333"/>
      <c r="S1240" s="333"/>
      <c r="T1240" s="333"/>
      <c r="U1240" s="333"/>
      <c r="V1240" s="333"/>
      <c r="W1240" s="333"/>
      <c r="X1240" s="333"/>
      <c r="Y1240" s="333"/>
      <c r="Z1240" s="333"/>
      <c r="AA1240" s="333"/>
      <c r="AB1240" s="534"/>
    </row>
    <row r="1241" spans="1:28" ht="13.5" hidden="1" customHeight="1">
      <c r="A1241" s="649" t="s">
        <v>4428</v>
      </c>
      <c r="B1241" s="174">
        <v>985</v>
      </c>
      <c r="C1241" s="230" t="s">
        <v>8026</v>
      </c>
      <c r="D1241" s="69" t="s">
        <v>10542</v>
      </c>
      <c r="E1241" s="533" t="s">
        <v>35</v>
      </c>
      <c r="F1241" s="140"/>
      <c r="G1241" s="140" t="s">
        <v>10543</v>
      </c>
      <c r="H1241" s="140"/>
      <c r="I1241" s="641" t="s">
        <v>8030</v>
      </c>
      <c r="J1241" s="140"/>
      <c r="K1241" s="503">
        <v>2017</v>
      </c>
      <c r="L1241" s="140" t="s">
        <v>10543</v>
      </c>
      <c r="M1241" s="333"/>
      <c r="N1241" s="333"/>
      <c r="O1241" s="333"/>
      <c r="P1241" s="333"/>
      <c r="Q1241" s="333"/>
      <c r="R1241" s="333"/>
      <c r="S1241" s="333"/>
      <c r="T1241" s="333"/>
      <c r="U1241" s="333"/>
      <c r="V1241" s="333"/>
      <c r="W1241" s="333"/>
      <c r="X1241" s="333"/>
      <c r="Y1241" s="333"/>
      <c r="Z1241" s="333"/>
      <c r="AA1241" s="333"/>
      <c r="AB1241" s="534"/>
    </row>
    <row r="1242" spans="1:28" ht="13.5" hidden="1" customHeight="1">
      <c r="A1242" s="649" t="s">
        <v>4428</v>
      </c>
      <c r="B1242" s="46">
        <v>986</v>
      </c>
      <c r="C1242" s="230" t="s">
        <v>8035</v>
      </c>
      <c r="D1242" s="69" t="s">
        <v>10544</v>
      </c>
      <c r="E1242" s="533" t="s">
        <v>35</v>
      </c>
      <c r="F1242" s="140"/>
      <c r="G1242" s="140" t="s">
        <v>10545</v>
      </c>
      <c r="H1242" s="140"/>
      <c r="I1242" s="641" t="s">
        <v>8030</v>
      </c>
      <c r="J1242" s="140"/>
      <c r="K1242" s="503">
        <v>2017</v>
      </c>
      <c r="L1242" s="140" t="s">
        <v>10545</v>
      </c>
      <c r="M1242" s="333"/>
      <c r="N1242" s="333"/>
      <c r="O1242" s="333"/>
      <c r="P1242" s="333"/>
      <c r="Q1242" s="333"/>
      <c r="R1242" s="333"/>
      <c r="S1242" s="333"/>
      <c r="T1242" s="333"/>
      <c r="U1242" s="333"/>
      <c r="V1242" s="333"/>
      <c r="W1242" s="333"/>
      <c r="X1242" s="333"/>
      <c r="Y1242" s="333"/>
      <c r="Z1242" s="333"/>
      <c r="AA1242" s="333"/>
      <c r="AB1242" s="534"/>
    </row>
    <row r="1243" spans="1:28" ht="13.5" hidden="1" customHeight="1">
      <c r="A1243" s="649" t="s">
        <v>4428</v>
      </c>
      <c r="B1243" s="46">
        <v>987</v>
      </c>
      <c r="C1243" s="230" t="s">
        <v>8035</v>
      </c>
      <c r="D1243" s="69" t="s">
        <v>10546</v>
      </c>
      <c r="E1243" s="533" t="s">
        <v>35</v>
      </c>
      <c r="F1243" s="140"/>
      <c r="G1243" s="140" t="s">
        <v>10547</v>
      </c>
      <c r="H1243" s="140"/>
      <c r="I1243" s="641" t="s">
        <v>8030</v>
      </c>
      <c r="J1243" s="140"/>
      <c r="K1243" s="503">
        <v>2016</v>
      </c>
      <c r="L1243" s="140" t="s">
        <v>10547</v>
      </c>
      <c r="M1243" s="333"/>
      <c r="N1243" s="333"/>
      <c r="O1243" s="333"/>
      <c r="P1243" s="333"/>
      <c r="Q1243" s="333"/>
      <c r="R1243" s="333"/>
      <c r="S1243" s="333"/>
      <c r="T1243" s="333"/>
      <c r="U1243" s="333"/>
      <c r="V1243" s="333"/>
      <c r="W1243" s="333"/>
      <c r="X1243" s="333"/>
      <c r="Y1243" s="333"/>
      <c r="Z1243" s="333"/>
      <c r="AA1243" s="333"/>
      <c r="AB1243" s="534"/>
    </row>
    <row r="1244" spans="1:28" ht="13.5" hidden="1" customHeight="1">
      <c r="A1244" s="649" t="s">
        <v>4428</v>
      </c>
      <c r="B1244" s="46">
        <v>988</v>
      </c>
      <c r="C1244" s="230" t="s">
        <v>8035</v>
      </c>
      <c r="D1244" s="69" t="s">
        <v>10548</v>
      </c>
      <c r="E1244" s="533" t="s">
        <v>35</v>
      </c>
      <c r="F1244" s="140"/>
      <c r="G1244" s="140" t="s">
        <v>10549</v>
      </c>
      <c r="H1244" s="140"/>
      <c r="I1244" s="641" t="s">
        <v>8030</v>
      </c>
      <c r="J1244" s="140"/>
      <c r="K1244" s="503">
        <v>2016</v>
      </c>
      <c r="L1244" s="140" t="s">
        <v>10549</v>
      </c>
      <c r="M1244" s="333"/>
      <c r="N1244" s="333"/>
      <c r="O1244" s="333"/>
      <c r="P1244" s="333"/>
      <c r="Q1244" s="333"/>
      <c r="R1244" s="333"/>
      <c r="S1244" s="333"/>
      <c r="T1244" s="333"/>
      <c r="U1244" s="333"/>
      <c r="V1244" s="333"/>
      <c r="W1244" s="333"/>
      <c r="X1244" s="333"/>
      <c r="Y1244" s="333"/>
      <c r="Z1244" s="333"/>
      <c r="AA1244" s="333"/>
      <c r="AB1244" s="534"/>
    </row>
    <row r="1245" spans="1:28" ht="13.5" hidden="1" customHeight="1">
      <c r="A1245" s="649" t="s">
        <v>4428</v>
      </c>
      <c r="B1245" s="174">
        <v>989</v>
      </c>
      <c r="C1245" s="230" t="s">
        <v>8035</v>
      </c>
      <c r="D1245" s="69" t="s">
        <v>4459</v>
      </c>
      <c r="E1245" s="533" t="s">
        <v>35</v>
      </c>
      <c r="F1245" s="140"/>
      <c r="G1245" s="140" t="s">
        <v>10550</v>
      </c>
      <c r="H1245" s="140"/>
      <c r="I1245" s="641" t="s">
        <v>8030</v>
      </c>
      <c r="J1245" s="140"/>
      <c r="K1245" s="503">
        <v>2016</v>
      </c>
      <c r="L1245" s="140" t="s">
        <v>10550</v>
      </c>
      <c r="M1245" s="333"/>
      <c r="N1245" s="333"/>
      <c r="O1245" s="333"/>
      <c r="P1245" s="333"/>
      <c r="Q1245" s="333"/>
      <c r="R1245" s="333"/>
      <c r="S1245" s="333"/>
      <c r="T1245" s="333"/>
      <c r="U1245" s="333"/>
      <c r="V1245" s="333"/>
      <c r="W1245" s="333"/>
      <c r="X1245" s="333"/>
      <c r="Y1245" s="333"/>
      <c r="Z1245" s="333"/>
      <c r="AA1245" s="333"/>
      <c r="AB1245" s="534"/>
    </row>
    <row r="1246" spans="1:28" ht="13.5" hidden="1" customHeight="1">
      <c r="A1246" s="649" t="s">
        <v>4428</v>
      </c>
      <c r="B1246" s="174">
        <v>990</v>
      </c>
      <c r="C1246" s="230" t="s">
        <v>8035</v>
      </c>
      <c r="D1246" s="69" t="s">
        <v>10551</v>
      </c>
      <c r="E1246" s="533" t="s">
        <v>35</v>
      </c>
      <c r="F1246" s="140"/>
      <c r="G1246" s="140" t="s">
        <v>10552</v>
      </c>
      <c r="H1246" s="140"/>
      <c r="I1246" s="641" t="s">
        <v>8030</v>
      </c>
      <c r="J1246" s="140"/>
      <c r="K1246" s="503">
        <v>2016</v>
      </c>
      <c r="L1246" s="140" t="s">
        <v>10552</v>
      </c>
      <c r="M1246" s="333"/>
      <c r="N1246" s="333"/>
      <c r="O1246" s="333"/>
      <c r="P1246" s="333"/>
      <c r="Q1246" s="333"/>
      <c r="R1246" s="333"/>
      <c r="S1246" s="333"/>
      <c r="T1246" s="333"/>
      <c r="U1246" s="333"/>
      <c r="V1246" s="333"/>
      <c r="W1246" s="333"/>
      <c r="X1246" s="333"/>
      <c r="Y1246" s="333"/>
      <c r="Z1246" s="333"/>
      <c r="AA1246" s="333"/>
      <c r="AB1246" s="534"/>
    </row>
    <row r="1247" spans="1:28" ht="13.5" hidden="1" customHeight="1">
      <c r="A1247" s="649" t="s">
        <v>4428</v>
      </c>
      <c r="B1247" s="174">
        <v>991</v>
      </c>
      <c r="C1247" s="230" t="s">
        <v>8035</v>
      </c>
      <c r="D1247" s="69" t="s">
        <v>10553</v>
      </c>
      <c r="E1247" s="533" t="s">
        <v>35</v>
      </c>
      <c r="F1247" s="140"/>
      <c r="G1247" s="140" t="s">
        <v>10554</v>
      </c>
      <c r="H1247" s="140"/>
      <c r="I1247" s="641" t="s">
        <v>8030</v>
      </c>
      <c r="J1247" s="140"/>
      <c r="K1247" s="503">
        <v>2015</v>
      </c>
      <c r="L1247" s="140" t="s">
        <v>10554</v>
      </c>
      <c r="M1247" s="333"/>
      <c r="N1247" s="333"/>
      <c r="O1247" s="333"/>
      <c r="P1247" s="333"/>
      <c r="Q1247" s="333"/>
      <c r="R1247" s="333"/>
      <c r="S1247" s="333"/>
      <c r="T1247" s="333"/>
      <c r="U1247" s="333"/>
      <c r="V1247" s="333"/>
      <c r="W1247" s="333"/>
      <c r="X1247" s="333"/>
      <c r="Y1247" s="333"/>
      <c r="Z1247" s="333"/>
      <c r="AA1247" s="333"/>
      <c r="AB1247" s="534"/>
    </row>
    <row r="1248" spans="1:28" ht="13.5" hidden="1" customHeight="1">
      <c r="A1248" s="649" t="s">
        <v>4428</v>
      </c>
      <c r="B1248" s="46">
        <v>992</v>
      </c>
      <c r="C1248" s="230" t="s">
        <v>8035</v>
      </c>
      <c r="D1248" s="69" t="s">
        <v>10555</v>
      </c>
      <c r="E1248" s="533" t="s">
        <v>35</v>
      </c>
      <c r="F1248" s="140"/>
      <c r="G1248" s="140" t="s">
        <v>10556</v>
      </c>
      <c r="H1248" s="140"/>
      <c r="I1248" s="641" t="s">
        <v>8030</v>
      </c>
      <c r="J1248" s="140"/>
      <c r="K1248" s="503">
        <v>2015</v>
      </c>
      <c r="L1248" s="140" t="s">
        <v>10556</v>
      </c>
      <c r="M1248" s="333"/>
      <c r="N1248" s="333"/>
      <c r="O1248" s="333"/>
      <c r="P1248" s="333"/>
      <c r="Q1248" s="333"/>
      <c r="R1248" s="333"/>
      <c r="S1248" s="333"/>
      <c r="T1248" s="333"/>
      <c r="U1248" s="333"/>
      <c r="V1248" s="333"/>
      <c r="W1248" s="333"/>
      <c r="X1248" s="333"/>
      <c r="Y1248" s="333"/>
      <c r="Z1248" s="333"/>
      <c r="AA1248" s="333"/>
      <c r="AB1248" s="534"/>
    </row>
    <row r="1249" spans="1:28" ht="13.5" hidden="1" customHeight="1">
      <c r="A1249" s="649" t="s">
        <v>4428</v>
      </c>
      <c r="B1249" s="46">
        <v>993</v>
      </c>
      <c r="C1249" s="230" t="s">
        <v>8035</v>
      </c>
      <c r="D1249" s="69" t="s">
        <v>10557</v>
      </c>
      <c r="E1249" s="533" t="s">
        <v>35</v>
      </c>
      <c r="F1249" s="140"/>
      <c r="G1249" s="140" t="s">
        <v>10558</v>
      </c>
      <c r="H1249" s="140"/>
      <c r="I1249" s="641" t="s">
        <v>8030</v>
      </c>
      <c r="J1249" s="140"/>
      <c r="K1249" s="503">
        <v>2015</v>
      </c>
      <c r="L1249" s="140" t="s">
        <v>10558</v>
      </c>
      <c r="M1249" s="333"/>
      <c r="N1249" s="333"/>
      <c r="O1249" s="333"/>
      <c r="P1249" s="333"/>
      <c r="Q1249" s="333"/>
      <c r="R1249" s="333"/>
      <c r="S1249" s="333"/>
      <c r="T1249" s="333"/>
      <c r="U1249" s="333"/>
      <c r="V1249" s="333"/>
      <c r="W1249" s="333"/>
      <c r="X1249" s="333"/>
      <c r="Y1249" s="333"/>
      <c r="Z1249" s="333"/>
      <c r="AA1249" s="333"/>
      <c r="AB1249" s="534"/>
    </row>
    <row r="1250" spans="1:28" ht="13.5" hidden="1" customHeight="1">
      <c r="A1250" s="649" t="s">
        <v>4428</v>
      </c>
      <c r="B1250" s="46">
        <v>994</v>
      </c>
      <c r="C1250" s="230" t="s">
        <v>8035</v>
      </c>
      <c r="D1250" s="69" t="s">
        <v>4477</v>
      </c>
      <c r="E1250" s="533" t="s">
        <v>35</v>
      </c>
      <c r="F1250" s="140"/>
      <c r="G1250" s="140" t="s">
        <v>10559</v>
      </c>
      <c r="H1250" s="140"/>
      <c r="I1250" s="641" t="s">
        <v>8030</v>
      </c>
      <c r="J1250" s="140"/>
      <c r="K1250" s="503">
        <v>2014</v>
      </c>
      <c r="L1250" s="140" t="s">
        <v>10559</v>
      </c>
      <c r="M1250" s="333"/>
      <c r="N1250" s="333"/>
      <c r="O1250" s="333"/>
      <c r="P1250" s="333"/>
      <c r="Q1250" s="333"/>
      <c r="R1250" s="333"/>
      <c r="S1250" s="333"/>
      <c r="T1250" s="333"/>
      <c r="U1250" s="333"/>
      <c r="V1250" s="333"/>
      <c r="W1250" s="333"/>
      <c r="X1250" s="333"/>
      <c r="Y1250" s="333"/>
      <c r="Z1250" s="333"/>
      <c r="AA1250" s="333"/>
      <c r="AB1250" s="534"/>
    </row>
    <row r="1251" spans="1:28" ht="13.5" hidden="1" customHeight="1">
      <c r="A1251" s="649" t="s">
        <v>4428</v>
      </c>
      <c r="B1251" s="174">
        <v>995</v>
      </c>
      <c r="C1251" s="230" t="s">
        <v>8035</v>
      </c>
      <c r="D1251" s="69" t="s">
        <v>10560</v>
      </c>
      <c r="E1251" s="533" t="s">
        <v>35</v>
      </c>
      <c r="F1251" s="140"/>
      <c r="G1251" s="140" t="s">
        <v>10561</v>
      </c>
      <c r="H1251" s="140"/>
      <c r="I1251" s="641" t="s">
        <v>8030</v>
      </c>
      <c r="J1251" s="140"/>
      <c r="K1251" s="503">
        <v>2014</v>
      </c>
      <c r="L1251" s="140" t="s">
        <v>10561</v>
      </c>
      <c r="M1251" s="333"/>
      <c r="N1251" s="333"/>
      <c r="O1251" s="333"/>
      <c r="P1251" s="333"/>
      <c r="Q1251" s="333"/>
      <c r="R1251" s="333"/>
      <c r="S1251" s="333"/>
      <c r="T1251" s="333"/>
      <c r="U1251" s="333"/>
      <c r="V1251" s="333"/>
      <c r="W1251" s="333"/>
      <c r="X1251" s="333"/>
      <c r="Y1251" s="333"/>
      <c r="Z1251" s="333"/>
      <c r="AA1251" s="333"/>
      <c r="AB1251" s="534"/>
    </row>
    <row r="1252" spans="1:28" ht="13.5" hidden="1" customHeight="1">
      <c r="A1252" s="649" t="s">
        <v>4428</v>
      </c>
      <c r="B1252" s="174">
        <v>996</v>
      </c>
      <c r="C1252" s="230" t="s">
        <v>8035</v>
      </c>
      <c r="D1252" s="69" t="s">
        <v>10562</v>
      </c>
      <c r="E1252" s="533" t="s">
        <v>35</v>
      </c>
      <c r="F1252" s="140"/>
      <c r="G1252" s="140" t="s">
        <v>10563</v>
      </c>
      <c r="H1252" s="140"/>
      <c r="I1252" s="641" t="s">
        <v>8030</v>
      </c>
      <c r="J1252" s="140"/>
      <c r="K1252" s="503">
        <v>2014</v>
      </c>
      <c r="L1252" s="140" t="s">
        <v>10563</v>
      </c>
      <c r="M1252" s="333"/>
      <c r="N1252" s="333"/>
      <c r="O1252" s="333"/>
      <c r="P1252" s="333"/>
      <c r="Q1252" s="333"/>
      <c r="R1252" s="333"/>
      <c r="S1252" s="333"/>
      <c r="T1252" s="333"/>
      <c r="U1252" s="333"/>
      <c r="V1252" s="333"/>
      <c r="W1252" s="333"/>
      <c r="X1252" s="333"/>
      <c r="Y1252" s="333"/>
      <c r="Z1252" s="333"/>
      <c r="AA1252" s="333"/>
      <c r="AB1252" s="534"/>
    </row>
    <row r="1253" spans="1:28" ht="13.5" hidden="1" customHeight="1">
      <c r="A1253" s="649" t="s">
        <v>4428</v>
      </c>
      <c r="B1253" s="174">
        <v>997</v>
      </c>
      <c r="C1253" s="230" t="s">
        <v>8035</v>
      </c>
      <c r="D1253" s="69" t="s">
        <v>10564</v>
      </c>
      <c r="E1253" s="533" t="s">
        <v>35</v>
      </c>
      <c r="F1253" s="140"/>
      <c r="G1253" s="140" t="s">
        <v>10565</v>
      </c>
      <c r="H1253" s="140"/>
      <c r="I1253" s="641" t="s">
        <v>8030</v>
      </c>
      <c r="J1253" s="140"/>
      <c r="K1253" s="503">
        <v>2014</v>
      </c>
      <c r="L1253" s="140" t="s">
        <v>10565</v>
      </c>
      <c r="M1253" s="333"/>
      <c r="N1253" s="333"/>
      <c r="O1253" s="333"/>
      <c r="P1253" s="333"/>
      <c r="Q1253" s="333"/>
      <c r="R1253" s="333"/>
      <c r="S1253" s="333"/>
      <c r="T1253" s="333"/>
      <c r="U1253" s="333"/>
      <c r="V1253" s="333"/>
      <c r="W1253" s="333"/>
      <c r="X1253" s="333"/>
      <c r="Y1253" s="333"/>
      <c r="Z1253" s="333"/>
      <c r="AA1253" s="333"/>
      <c r="AB1253" s="534"/>
    </row>
    <row r="1254" spans="1:28" ht="13.5" hidden="1" customHeight="1">
      <c r="A1254" s="649" t="s">
        <v>4428</v>
      </c>
      <c r="B1254" s="46">
        <v>998</v>
      </c>
      <c r="C1254" s="230" t="s">
        <v>8035</v>
      </c>
      <c r="D1254" s="69" t="s">
        <v>10566</v>
      </c>
      <c r="E1254" s="533" t="s">
        <v>35</v>
      </c>
      <c r="F1254" s="576"/>
      <c r="G1254" s="576" t="s">
        <v>10567</v>
      </c>
      <c r="H1254" s="576"/>
      <c r="I1254" s="641" t="s">
        <v>8030</v>
      </c>
      <c r="J1254" s="576"/>
      <c r="K1254" s="650">
        <v>2013</v>
      </c>
      <c r="L1254" s="650" t="s">
        <v>10567</v>
      </c>
      <c r="M1254" s="333"/>
      <c r="N1254" s="333"/>
      <c r="O1254" s="333"/>
      <c r="P1254" s="333"/>
      <c r="Q1254" s="333"/>
      <c r="R1254" s="333"/>
      <c r="S1254" s="333"/>
      <c r="T1254" s="333"/>
      <c r="U1254" s="333"/>
      <c r="V1254" s="333"/>
      <c r="W1254" s="333"/>
      <c r="X1254" s="333"/>
      <c r="Y1254" s="333"/>
      <c r="Z1254" s="333"/>
      <c r="AA1254" s="333"/>
      <c r="AB1254" s="534"/>
    </row>
    <row r="1255" spans="1:28" ht="13.5" hidden="1" customHeight="1">
      <c r="A1255" s="649" t="s">
        <v>4428</v>
      </c>
      <c r="B1255" s="46">
        <v>999</v>
      </c>
      <c r="C1255" s="230" t="s">
        <v>8035</v>
      </c>
      <c r="D1255" s="69" t="s">
        <v>10568</v>
      </c>
      <c r="E1255" s="533" t="s">
        <v>35</v>
      </c>
      <c r="F1255" s="140"/>
      <c r="G1255" s="140" t="s">
        <v>10569</v>
      </c>
      <c r="H1255" s="140"/>
      <c r="I1255" s="641" t="s">
        <v>8030</v>
      </c>
      <c r="J1255" s="140"/>
      <c r="K1255" s="503">
        <v>2013</v>
      </c>
      <c r="L1255" s="140" t="s">
        <v>10569</v>
      </c>
      <c r="M1255" s="333"/>
      <c r="N1255" s="333"/>
      <c r="O1255" s="333"/>
      <c r="P1255" s="333"/>
      <c r="Q1255" s="333"/>
      <c r="R1255" s="333"/>
      <c r="S1255" s="333"/>
      <c r="T1255" s="333"/>
      <c r="U1255" s="333"/>
      <c r="V1255" s="333"/>
      <c r="W1255" s="333"/>
      <c r="X1255" s="333"/>
      <c r="Y1255" s="333"/>
      <c r="Z1255" s="333"/>
      <c r="AA1255" s="333"/>
      <c r="AB1255" s="534"/>
    </row>
    <row r="1256" spans="1:28" ht="13.5" hidden="1" customHeight="1">
      <c r="A1256" s="649" t="s">
        <v>4428</v>
      </c>
      <c r="B1256" s="46">
        <v>1000</v>
      </c>
      <c r="C1256" s="230" t="s">
        <v>8035</v>
      </c>
      <c r="D1256" s="69" t="s">
        <v>10570</v>
      </c>
      <c r="E1256" s="533" t="s">
        <v>35</v>
      </c>
      <c r="F1256" s="140"/>
      <c r="G1256" s="140" t="s">
        <v>10571</v>
      </c>
      <c r="H1256" s="140"/>
      <c r="I1256" s="641" t="s">
        <v>8030</v>
      </c>
      <c r="J1256" s="140"/>
      <c r="K1256" s="503">
        <v>2013</v>
      </c>
      <c r="L1256" s="140" t="s">
        <v>10571</v>
      </c>
      <c r="M1256" s="333"/>
      <c r="N1256" s="333"/>
      <c r="O1256" s="333"/>
      <c r="P1256" s="333"/>
      <c r="Q1256" s="333"/>
      <c r="R1256" s="333"/>
      <c r="S1256" s="333"/>
      <c r="T1256" s="333"/>
      <c r="U1256" s="333"/>
      <c r="V1256" s="333"/>
      <c r="W1256" s="333"/>
      <c r="X1256" s="333"/>
      <c r="Y1256" s="333"/>
      <c r="Z1256" s="333"/>
      <c r="AA1256" s="333"/>
      <c r="AB1256" s="534"/>
    </row>
    <row r="1257" spans="1:28" ht="13.5" hidden="1" customHeight="1">
      <c r="A1257" s="649" t="s">
        <v>4428</v>
      </c>
      <c r="B1257" s="174">
        <v>1001</v>
      </c>
      <c r="C1257" s="230" t="s">
        <v>8035</v>
      </c>
      <c r="D1257" s="69" t="s">
        <v>10572</v>
      </c>
      <c r="E1257" s="533" t="s">
        <v>35</v>
      </c>
      <c r="F1257" s="140"/>
      <c r="G1257" s="140" t="s">
        <v>10573</v>
      </c>
      <c r="H1257" s="140"/>
      <c r="I1257" s="641" t="s">
        <v>8030</v>
      </c>
      <c r="J1257" s="140"/>
      <c r="K1257" s="503">
        <v>2013</v>
      </c>
      <c r="L1257" s="140" t="s">
        <v>10573</v>
      </c>
      <c r="M1257" s="333"/>
      <c r="N1257" s="333"/>
      <c r="O1257" s="333"/>
      <c r="P1257" s="333"/>
      <c r="Q1257" s="333"/>
      <c r="R1257" s="333"/>
      <c r="S1257" s="333"/>
      <c r="T1257" s="333"/>
      <c r="U1257" s="333"/>
      <c r="V1257" s="333"/>
      <c r="W1257" s="333"/>
      <c r="X1257" s="333"/>
      <c r="Y1257" s="333"/>
      <c r="Z1257" s="333"/>
      <c r="AA1257" s="333"/>
      <c r="AB1257" s="534"/>
    </row>
    <row r="1258" spans="1:28" ht="13.5" hidden="1" customHeight="1">
      <c r="A1258" s="651" t="s">
        <v>4572</v>
      </c>
      <c r="B1258" s="14"/>
      <c r="C1258" s="594" t="s">
        <v>8035</v>
      </c>
      <c r="D1258" s="77" t="s">
        <v>10574</v>
      </c>
      <c r="E1258" s="594" t="s">
        <v>7528</v>
      </c>
      <c r="F1258" s="594"/>
      <c r="G1258" s="594" t="s">
        <v>10575</v>
      </c>
      <c r="H1258" s="594" t="s">
        <v>8195</v>
      </c>
      <c r="I1258" s="641" t="s">
        <v>8030</v>
      </c>
      <c r="J1258" s="224"/>
      <c r="K1258" s="594">
        <v>2020</v>
      </c>
      <c r="L1258" s="594" t="s">
        <v>10575</v>
      </c>
      <c r="M1258" s="549" t="s">
        <v>7845</v>
      </c>
      <c r="N1258" s="258"/>
      <c r="O1258" s="258"/>
      <c r="P1258" s="258"/>
      <c r="Q1258" s="258"/>
      <c r="R1258" s="258"/>
      <c r="S1258" s="258"/>
      <c r="T1258" s="258"/>
      <c r="U1258" s="258"/>
      <c r="V1258" s="258"/>
      <c r="W1258" s="258"/>
      <c r="X1258" s="258"/>
      <c r="Y1258" s="258"/>
      <c r="Z1258" s="258"/>
      <c r="AA1258" s="258"/>
      <c r="AB1258" s="259"/>
    </row>
    <row r="1259" spans="1:28" ht="13.5" hidden="1" customHeight="1">
      <c r="A1259" s="651" t="s">
        <v>4572</v>
      </c>
      <c r="B1259" s="46"/>
      <c r="C1259" s="104" t="s">
        <v>8014</v>
      </c>
      <c r="D1259" s="72" t="s">
        <v>10576</v>
      </c>
      <c r="E1259" s="236" t="s">
        <v>72</v>
      </c>
      <c r="F1259" s="236" t="s">
        <v>7528</v>
      </c>
      <c r="G1259" s="236" t="s">
        <v>10577</v>
      </c>
      <c r="H1259" s="104" t="s">
        <v>8017</v>
      </c>
      <c r="I1259" s="641" t="s">
        <v>8030</v>
      </c>
      <c r="J1259" s="209"/>
      <c r="K1259" s="236">
        <v>2022</v>
      </c>
      <c r="L1259" s="236" t="s">
        <v>10577</v>
      </c>
      <c r="M1259" s="273" t="s">
        <v>7845</v>
      </c>
      <c r="N1259" s="333"/>
      <c r="O1259" s="333"/>
      <c r="P1259" s="333"/>
      <c r="Q1259" s="333"/>
      <c r="R1259" s="333"/>
      <c r="S1259" s="333"/>
      <c r="T1259" s="333"/>
      <c r="U1259" s="333"/>
      <c r="V1259" s="333"/>
      <c r="W1259" s="333"/>
      <c r="X1259" s="333"/>
      <c r="Y1259" s="333"/>
      <c r="Z1259" s="333"/>
      <c r="AA1259" s="333"/>
      <c r="AB1259" s="534"/>
    </row>
    <row r="1260" spans="1:28" ht="13.5" customHeight="1">
      <c r="A1260" s="651" t="s">
        <v>4572</v>
      </c>
      <c r="B1260" s="46"/>
      <c r="C1260" s="104" t="s">
        <v>8031</v>
      </c>
      <c r="D1260" s="69" t="s">
        <v>10578</v>
      </c>
      <c r="E1260" s="236" t="s">
        <v>7528</v>
      </c>
      <c r="F1260" s="236"/>
      <c r="G1260" s="236" t="s">
        <v>10579</v>
      </c>
      <c r="H1260" s="104" t="s">
        <v>8159</v>
      </c>
      <c r="I1260" s="641" t="s">
        <v>8030</v>
      </c>
      <c r="J1260" s="209"/>
      <c r="K1260" s="236">
        <v>2020</v>
      </c>
      <c r="L1260" s="236" t="s">
        <v>10579</v>
      </c>
      <c r="M1260" s="273" t="s">
        <v>7845</v>
      </c>
      <c r="N1260" s="333"/>
      <c r="O1260" s="333"/>
      <c r="P1260" s="333"/>
      <c r="Q1260" s="333"/>
      <c r="R1260" s="333"/>
      <c r="S1260" s="333"/>
      <c r="T1260" s="333"/>
      <c r="U1260" s="333"/>
      <c r="V1260" s="333"/>
      <c r="W1260" s="333"/>
      <c r="X1260" s="333"/>
      <c r="Y1260" s="333"/>
      <c r="Z1260" s="333"/>
      <c r="AA1260" s="333"/>
      <c r="AB1260" s="534"/>
    </row>
    <row r="1261" spans="1:28" ht="13.5" hidden="1" customHeight="1">
      <c r="A1261" s="651" t="s">
        <v>4572</v>
      </c>
      <c r="B1261" s="46"/>
      <c r="C1261" s="104" t="s">
        <v>8035</v>
      </c>
      <c r="D1261" s="69" t="s">
        <v>10580</v>
      </c>
      <c r="E1261" s="236" t="s">
        <v>7528</v>
      </c>
      <c r="F1261" s="236"/>
      <c r="G1261" s="236" t="s">
        <v>10581</v>
      </c>
      <c r="H1261" s="104" t="s">
        <v>8167</v>
      </c>
      <c r="I1261" s="641" t="s">
        <v>8030</v>
      </c>
      <c r="J1261" s="209"/>
      <c r="K1261" s="236">
        <v>2020</v>
      </c>
      <c r="L1261" s="236" t="s">
        <v>10581</v>
      </c>
      <c r="M1261" s="273" t="s">
        <v>7845</v>
      </c>
      <c r="N1261" s="333"/>
      <c r="O1261" s="333"/>
      <c r="P1261" s="333"/>
      <c r="Q1261" s="333"/>
      <c r="R1261" s="333"/>
      <c r="S1261" s="333"/>
      <c r="T1261" s="333"/>
      <c r="U1261" s="333"/>
      <c r="V1261" s="333"/>
      <c r="W1261" s="333"/>
      <c r="X1261" s="333"/>
      <c r="Y1261" s="333"/>
      <c r="Z1261" s="333"/>
      <c r="AA1261" s="333"/>
      <c r="AB1261" s="534"/>
    </row>
    <row r="1262" spans="1:28" ht="13.5" customHeight="1">
      <c r="A1262" s="651" t="s">
        <v>4572</v>
      </c>
      <c r="B1262" s="46"/>
      <c r="C1262" s="104" t="s">
        <v>8031</v>
      </c>
      <c r="D1262" s="69" t="s">
        <v>10582</v>
      </c>
      <c r="E1262" s="236" t="s">
        <v>7528</v>
      </c>
      <c r="F1262" s="236"/>
      <c r="G1262" s="236" t="s">
        <v>10583</v>
      </c>
      <c r="H1262" s="104" t="s">
        <v>8159</v>
      </c>
      <c r="I1262" s="641" t="s">
        <v>8030</v>
      </c>
      <c r="J1262" s="209"/>
      <c r="K1262" s="236">
        <v>2020</v>
      </c>
      <c r="L1262" s="236" t="s">
        <v>10583</v>
      </c>
      <c r="M1262" s="273" t="s">
        <v>7845</v>
      </c>
      <c r="N1262" s="333"/>
      <c r="O1262" s="333"/>
      <c r="P1262" s="333"/>
      <c r="Q1262" s="333"/>
      <c r="R1262" s="333"/>
      <c r="S1262" s="333"/>
      <c r="T1262" s="333"/>
      <c r="U1262" s="333"/>
      <c r="V1262" s="333"/>
      <c r="W1262" s="333"/>
      <c r="X1262" s="333"/>
      <c r="Y1262" s="333"/>
      <c r="Z1262" s="333"/>
      <c r="AA1262" s="333"/>
      <c r="AB1262" s="534"/>
    </row>
    <row r="1263" spans="1:28" ht="13.5" hidden="1" customHeight="1">
      <c r="A1263" s="651" t="s">
        <v>4572</v>
      </c>
      <c r="B1263" s="46"/>
      <c r="C1263" s="104" t="s">
        <v>8026</v>
      </c>
      <c r="D1263" s="69" t="s">
        <v>10584</v>
      </c>
      <c r="E1263" s="236" t="s">
        <v>72</v>
      </c>
      <c r="F1263" s="236"/>
      <c r="G1263" s="236" t="s">
        <v>10585</v>
      </c>
      <c r="H1263" s="104" t="s">
        <v>9163</v>
      </c>
      <c r="I1263" s="641" t="s">
        <v>8030</v>
      </c>
      <c r="J1263" s="209"/>
      <c r="K1263" s="236">
        <v>2020</v>
      </c>
      <c r="L1263" s="236" t="s">
        <v>10585</v>
      </c>
      <c r="M1263" s="273" t="s">
        <v>7845</v>
      </c>
      <c r="N1263" s="333"/>
      <c r="O1263" s="333"/>
      <c r="P1263" s="333"/>
      <c r="Q1263" s="333"/>
      <c r="R1263" s="333"/>
      <c r="S1263" s="333"/>
      <c r="T1263" s="333"/>
      <c r="U1263" s="333"/>
      <c r="V1263" s="333"/>
      <c r="W1263" s="333"/>
      <c r="X1263" s="333"/>
      <c r="Y1263" s="333"/>
      <c r="Z1263" s="333"/>
      <c r="AA1263" s="333"/>
      <c r="AB1263" s="534"/>
    </row>
    <row r="1264" spans="1:28" ht="13.5" hidden="1" customHeight="1">
      <c r="A1264" s="651" t="s">
        <v>4572</v>
      </c>
      <c r="B1264" s="46"/>
      <c r="C1264" s="104" t="s">
        <v>8035</v>
      </c>
      <c r="D1264" s="69" t="s">
        <v>10586</v>
      </c>
      <c r="E1264" s="236" t="s">
        <v>72</v>
      </c>
      <c r="F1264" s="236"/>
      <c r="G1264" s="236" t="s">
        <v>10587</v>
      </c>
      <c r="H1264" s="104" t="s">
        <v>8167</v>
      </c>
      <c r="I1264" s="641" t="s">
        <v>8030</v>
      </c>
      <c r="J1264" s="209"/>
      <c r="K1264" s="236">
        <v>2021</v>
      </c>
      <c r="L1264" s="236" t="s">
        <v>10587</v>
      </c>
      <c r="M1264" s="273" t="s">
        <v>7845</v>
      </c>
      <c r="N1264" s="333"/>
      <c r="O1264" s="333"/>
      <c r="P1264" s="333"/>
      <c r="Q1264" s="333"/>
      <c r="R1264" s="333"/>
      <c r="S1264" s="333"/>
      <c r="T1264" s="333"/>
      <c r="U1264" s="333"/>
      <c r="V1264" s="333"/>
      <c r="W1264" s="333"/>
      <c r="X1264" s="333"/>
      <c r="Y1264" s="333"/>
      <c r="Z1264" s="333"/>
      <c r="AA1264" s="333"/>
      <c r="AB1264" s="534"/>
    </row>
    <row r="1265" spans="1:28" ht="13.5" hidden="1" customHeight="1">
      <c r="A1265" s="651" t="s">
        <v>4572</v>
      </c>
      <c r="B1265" s="46"/>
      <c r="C1265" s="104" t="s">
        <v>8035</v>
      </c>
      <c r="D1265" s="69" t="s">
        <v>10588</v>
      </c>
      <c r="E1265" s="236" t="s">
        <v>72</v>
      </c>
      <c r="F1265" s="236"/>
      <c r="G1265" s="236" t="s">
        <v>10589</v>
      </c>
      <c r="H1265" s="104" t="s">
        <v>8167</v>
      </c>
      <c r="I1265" s="641" t="s">
        <v>8030</v>
      </c>
      <c r="J1265" s="209"/>
      <c r="K1265" s="236">
        <v>2021</v>
      </c>
      <c r="L1265" s="236" t="s">
        <v>10589</v>
      </c>
      <c r="M1265" s="273" t="s">
        <v>7845</v>
      </c>
      <c r="N1265" s="333"/>
      <c r="O1265" s="333"/>
      <c r="P1265" s="333"/>
      <c r="Q1265" s="333"/>
      <c r="R1265" s="333"/>
      <c r="S1265" s="333"/>
      <c r="T1265" s="333"/>
      <c r="U1265" s="333"/>
      <c r="V1265" s="333"/>
      <c r="W1265" s="333"/>
      <c r="X1265" s="333"/>
      <c r="Y1265" s="333"/>
      <c r="Z1265" s="333"/>
      <c r="AA1265" s="333"/>
      <c r="AB1265" s="534"/>
    </row>
    <row r="1266" spans="1:28" ht="13.5" hidden="1" customHeight="1">
      <c r="A1266" s="651" t="s">
        <v>4572</v>
      </c>
      <c r="B1266" s="46"/>
      <c r="C1266" s="104" t="s">
        <v>8035</v>
      </c>
      <c r="D1266" s="69" t="s">
        <v>10590</v>
      </c>
      <c r="E1266" s="236" t="s">
        <v>72</v>
      </c>
      <c r="F1266" s="236"/>
      <c r="G1266" s="236" t="s">
        <v>10591</v>
      </c>
      <c r="H1266" s="104" t="s">
        <v>8167</v>
      </c>
      <c r="I1266" s="641" t="s">
        <v>8030</v>
      </c>
      <c r="J1266" s="209"/>
      <c r="K1266" s="236">
        <v>2021</v>
      </c>
      <c r="L1266" s="236" t="s">
        <v>10591</v>
      </c>
      <c r="M1266" s="273" t="s">
        <v>7845</v>
      </c>
      <c r="N1266" s="333"/>
      <c r="O1266" s="333"/>
      <c r="P1266" s="333"/>
      <c r="Q1266" s="333"/>
      <c r="R1266" s="333"/>
      <c r="S1266" s="333"/>
      <c r="T1266" s="333"/>
      <c r="U1266" s="333"/>
      <c r="V1266" s="333"/>
      <c r="W1266" s="333"/>
      <c r="X1266" s="333"/>
      <c r="Y1266" s="333"/>
      <c r="Z1266" s="333"/>
      <c r="AA1266" s="333"/>
      <c r="AB1266" s="534"/>
    </row>
    <row r="1267" spans="1:28" ht="13.5" customHeight="1">
      <c r="A1267" s="651" t="s">
        <v>4572</v>
      </c>
      <c r="B1267" s="46"/>
      <c r="C1267" s="104" t="s">
        <v>8031</v>
      </c>
      <c r="D1267" s="69" t="s">
        <v>10592</v>
      </c>
      <c r="E1267" s="236" t="s">
        <v>7528</v>
      </c>
      <c r="F1267" s="236"/>
      <c r="G1267" s="236" t="s">
        <v>10593</v>
      </c>
      <c r="H1267" s="104" t="s">
        <v>10594</v>
      </c>
      <c r="I1267" s="641" t="s">
        <v>8030</v>
      </c>
      <c r="J1267" s="209"/>
      <c r="K1267" s="236">
        <v>2020</v>
      </c>
      <c r="L1267" s="236" t="s">
        <v>10593</v>
      </c>
      <c r="M1267" s="273" t="s">
        <v>7845</v>
      </c>
      <c r="N1267" s="333"/>
      <c r="O1267" s="333"/>
      <c r="P1267" s="333"/>
      <c r="Q1267" s="333"/>
      <c r="R1267" s="333"/>
      <c r="S1267" s="333"/>
      <c r="T1267" s="333"/>
      <c r="U1267" s="333"/>
      <c r="V1267" s="333"/>
      <c r="W1267" s="333"/>
      <c r="X1267" s="333"/>
      <c r="Y1267" s="333"/>
      <c r="Z1267" s="333"/>
      <c r="AA1267" s="333"/>
      <c r="AB1267" s="534"/>
    </row>
    <row r="1268" spans="1:28" ht="13.5" hidden="1" customHeight="1">
      <c r="A1268" s="651" t="s">
        <v>4572</v>
      </c>
      <c r="B1268" s="46"/>
      <c r="C1268" s="104" t="s">
        <v>8026</v>
      </c>
      <c r="D1268" s="69" t="s">
        <v>10595</v>
      </c>
      <c r="E1268" s="236" t="s">
        <v>51</v>
      </c>
      <c r="F1268" s="236"/>
      <c r="G1268" s="236" t="s">
        <v>10596</v>
      </c>
      <c r="H1268" s="104" t="s">
        <v>9163</v>
      </c>
      <c r="I1268" s="641" t="s">
        <v>8030</v>
      </c>
      <c r="J1268" s="209"/>
      <c r="K1268" s="236">
        <v>2021</v>
      </c>
      <c r="L1268" s="236" t="s">
        <v>10596</v>
      </c>
      <c r="M1268" s="273" t="s">
        <v>7845</v>
      </c>
      <c r="N1268" s="333"/>
      <c r="O1268" s="333"/>
      <c r="P1268" s="333"/>
      <c r="Q1268" s="333"/>
      <c r="R1268" s="333"/>
      <c r="S1268" s="333"/>
      <c r="T1268" s="333"/>
      <c r="U1268" s="333"/>
      <c r="V1268" s="333"/>
      <c r="W1268" s="333"/>
      <c r="X1268" s="333"/>
      <c r="Y1268" s="333"/>
      <c r="Z1268" s="333"/>
      <c r="AA1268" s="333"/>
      <c r="AB1268" s="534"/>
    </row>
    <row r="1269" spans="1:28" ht="13.5" hidden="1" customHeight="1">
      <c r="A1269" s="651" t="s">
        <v>4572</v>
      </c>
      <c r="B1269" s="333"/>
      <c r="C1269" s="273" t="s">
        <v>8026</v>
      </c>
      <c r="D1269" s="69" t="s">
        <v>10597</v>
      </c>
      <c r="E1269" s="273" t="s">
        <v>51</v>
      </c>
      <c r="F1269" s="333"/>
      <c r="G1269" s="333"/>
      <c r="H1269" s="104" t="s">
        <v>9163</v>
      </c>
      <c r="I1269" s="641" t="s">
        <v>8030</v>
      </c>
      <c r="J1269" s="333"/>
      <c r="K1269" s="652">
        <v>2020</v>
      </c>
      <c r="L1269" s="221"/>
      <c r="M1269" s="273" t="s">
        <v>7845</v>
      </c>
      <c r="N1269" s="333"/>
      <c r="O1269" s="333"/>
      <c r="P1269" s="333"/>
      <c r="Q1269" s="333"/>
      <c r="R1269" s="333"/>
      <c r="S1269" s="333"/>
      <c r="T1269" s="333"/>
      <c r="U1269" s="333"/>
      <c r="V1269" s="333"/>
      <c r="W1269" s="333"/>
      <c r="X1269" s="333"/>
      <c r="Y1269" s="333"/>
      <c r="Z1269" s="333"/>
      <c r="AA1269" s="333"/>
      <c r="AB1269" s="534"/>
    </row>
    <row r="1270" spans="1:28" ht="13.5" hidden="1" customHeight="1">
      <c r="A1270" s="651" t="s">
        <v>4572</v>
      </c>
      <c r="B1270" s="333"/>
      <c r="C1270" s="273" t="s">
        <v>8026</v>
      </c>
      <c r="D1270" s="69" t="s">
        <v>10598</v>
      </c>
      <c r="E1270" s="273" t="s">
        <v>51</v>
      </c>
      <c r="F1270" s="333"/>
      <c r="G1270" s="333"/>
      <c r="H1270" s="104" t="s">
        <v>9163</v>
      </c>
      <c r="I1270" s="641" t="s">
        <v>8030</v>
      </c>
      <c r="J1270" s="333"/>
      <c r="K1270" s="652">
        <v>2020</v>
      </c>
      <c r="L1270" s="221"/>
      <c r="M1270" s="273" t="s">
        <v>7845</v>
      </c>
      <c r="N1270" s="333"/>
      <c r="O1270" s="333"/>
      <c r="P1270" s="333"/>
      <c r="Q1270" s="333"/>
      <c r="R1270" s="333"/>
      <c r="S1270" s="333"/>
      <c r="T1270" s="333"/>
      <c r="U1270" s="333"/>
      <c r="V1270" s="333"/>
      <c r="W1270" s="333"/>
      <c r="X1270" s="333"/>
      <c r="Y1270" s="333"/>
      <c r="Z1270" s="333"/>
      <c r="AA1270" s="333"/>
      <c r="AB1270" s="534"/>
    </row>
    <row r="1271" spans="1:28" ht="13.5" hidden="1" customHeight="1">
      <c r="A1271" s="651" t="s">
        <v>4572</v>
      </c>
      <c r="B1271" s="333"/>
      <c r="C1271" s="273" t="s">
        <v>8035</v>
      </c>
      <c r="D1271" s="69" t="s">
        <v>10599</v>
      </c>
      <c r="E1271" s="273" t="s">
        <v>72</v>
      </c>
      <c r="F1271" s="333"/>
      <c r="G1271" s="333"/>
      <c r="H1271" s="273" t="s">
        <v>8195</v>
      </c>
      <c r="I1271" s="641" t="s">
        <v>8030</v>
      </c>
      <c r="J1271" s="333"/>
      <c r="K1271" s="652">
        <v>2020</v>
      </c>
      <c r="L1271" s="221"/>
      <c r="M1271" s="273" t="s">
        <v>7845</v>
      </c>
      <c r="N1271" s="333"/>
      <c r="O1271" s="333"/>
      <c r="P1271" s="333"/>
      <c r="Q1271" s="333"/>
      <c r="R1271" s="333"/>
      <c r="S1271" s="333"/>
      <c r="T1271" s="333"/>
      <c r="U1271" s="333"/>
      <c r="V1271" s="333"/>
      <c r="W1271" s="333"/>
      <c r="X1271" s="333"/>
      <c r="Y1271" s="333"/>
      <c r="Z1271" s="333"/>
      <c r="AA1271" s="333"/>
      <c r="AB1271" s="534"/>
    </row>
    <row r="1272" spans="1:28" ht="13.5" hidden="1" customHeight="1">
      <c r="A1272" s="651" t="s">
        <v>4572</v>
      </c>
      <c r="B1272" s="333"/>
      <c r="C1272" s="273" t="s">
        <v>8035</v>
      </c>
      <c r="D1272" s="69" t="s">
        <v>10600</v>
      </c>
      <c r="E1272" s="273" t="s">
        <v>168</v>
      </c>
      <c r="F1272" s="333"/>
      <c r="G1272" s="333"/>
      <c r="H1272" s="273" t="s">
        <v>10601</v>
      </c>
      <c r="I1272" s="641" t="s">
        <v>8030</v>
      </c>
      <c r="J1272" s="333"/>
      <c r="K1272" s="652">
        <v>2019</v>
      </c>
      <c r="L1272" s="221"/>
      <c r="M1272" s="273" t="s">
        <v>7845</v>
      </c>
      <c r="N1272" s="333"/>
      <c r="O1272" s="333"/>
      <c r="P1272" s="333"/>
      <c r="Q1272" s="333"/>
      <c r="R1272" s="333"/>
      <c r="S1272" s="333"/>
      <c r="T1272" s="333"/>
      <c r="U1272" s="333"/>
      <c r="V1272" s="333"/>
      <c r="W1272" s="333"/>
      <c r="X1272" s="333"/>
      <c r="Y1272" s="333"/>
      <c r="Z1272" s="333"/>
      <c r="AA1272" s="333"/>
      <c r="AB1272" s="534"/>
    </row>
    <row r="1273" spans="1:28" ht="13.5" customHeight="1">
      <c r="A1273" s="651" t="s">
        <v>4572</v>
      </c>
      <c r="B1273" s="333"/>
      <c r="C1273" s="273" t="s">
        <v>8031</v>
      </c>
      <c r="D1273" s="69" t="s">
        <v>10602</v>
      </c>
      <c r="E1273" s="273" t="s">
        <v>7528</v>
      </c>
      <c r="F1273" s="333"/>
      <c r="G1273" s="333"/>
      <c r="H1273" s="333"/>
      <c r="I1273" s="641" t="s">
        <v>8030</v>
      </c>
      <c r="J1273" s="333"/>
      <c r="K1273" s="652">
        <v>2020</v>
      </c>
      <c r="L1273" s="221"/>
      <c r="M1273" s="273" t="s">
        <v>7845</v>
      </c>
      <c r="N1273" s="333"/>
      <c r="O1273" s="333"/>
      <c r="P1273" s="333"/>
      <c r="Q1273" s="333"/>
      <c r="R1273" s="333"/>
      <c r="S1273" s="333"/>
      <c r="T1273" s="333"/>
      <c r="U1273" s="333"/>
      <c r="V1273" s="333"/>
      <c r="W1273" s="333"/>
      <c r="X1273" s="333"/>
      <c r="Y1273" s="333"/>
      <c r="Z1273" s="333"/>
      <c r="AA1273" s="333"/>
      <c r="AB1273" s="534"/>
    </row>
    <row r="1274" spans="1:28" ht="13.5" hidden="1" customHeight="1">
      <c r="A1274" s="651" t="s">
        <v>4572</v>
      </c>
      <c r="B1274" s="333"/>
      <c r="C1274" s="273" t="s">
        <v>8035</v>
      </c>
      <c r="D1274" s="69" t="s">
        <v>10603</v>
      </c>
      <c r="E1274" s="273" t="s">
        <v>7528</v>
      </c>
      <c r="F1274" s="533" t="s">
        <v>35</v>
      </c>
      <c r="G1274" s="333"/>
      <c r="H1274" s="273" t="s">
        <v>10604</v>
      </c>
      <c r="I1274" s="641" t="s">
        <v>8030</v>
      </c>
      <c r="J1274" s="333"/>
      <c r="K1274" s="652">
        <v>2019</v>
      </c>
      <c r="L1274" s="221"/>
      <c r="M1274" s="273" t="s">
        <v>7845</v>
      </c>
      <c r="N1274" s="333"/>
      <c r="O1274" s="333"/>
      <c r="P1274" s="333"/>
      <c r="Q1274" s="333"/>
      <c r="R1274" s="333"/>
      <c r="S1274" s="333"/>
      <c r="T1274" s="333"/>
      <c r="U1274" s="333"/>
      <c r="V1274" s="333"/>
      <c r="W1274" s="333"/>
      <c r="X1274" s="333"/>
      <c r="Y1274" s="333"/>
      <c r="Z1274" s="333"/>
      <c r="AA1274" s="333"/>
      <c r="AB1274" s="534"/>
    </row>
    <row r="1275" spans="1:28" ht="13.5" customHeight="1">
      <c r="A1275" s="651" t="s">
        <v>4572</v>
      </c>
      <c r="B1275" s="333"/>
      <c r="C1275" s="273" t="s">
        <v>8031</v>
      </c>
      <c r="D1275" s="69" t="s">
        <v>10605</v>
      </c>
      <c r="E1275" s="273" t="s">
        <v>72</v>
      </c>
      <c r="F1275" s="333"/>
      <c r="G1275" s="333"/>
      <c r="H1275" s="333"/>
      <c r="I1275" s="641" t="s">
        <v>8030</v>
      </c>
      <c r="J1275" s="333"/>
      <c r="K1275" s="652">
        <v>2020</v>
      </c>
      <c r="L1275" s="221"/>
      <c r="M1275" s="273" t="s">
        <v>7845</v>
      </c>
      <c r="N1275" s="333"/>
      <c r="O1275" s="333"/>
      <c r="P1275" s="333"/>
      <c r="Q1275" s="333"/>
      <c r="R1275" s="333"/>
      <c r="S1275" s="333"/>
      <c r="T1275" s="333"/>
      <c r="U1275" s="333"/>
      <c r="V1275" s="333"/>
      <c r="W1275" s="333"/>
      <c r="X1275" s="333"/>
      <c r="Y1275" s="333"/>
      <c r="Z1275" s="333"/>
      <c r="AA1275" s="333"/>
      <c r="AB1275" s="534"/>
    </row>
    <row r="1276" spans="1:28" ht="13.5" hidden="1" customHeight="1">
      <c r="A1276" s="651" t="s">
        <v>4572</v>
      </c>
      <c r="B1276" s="333"/>
      <c r="C1276" s="273" t="s">
        <v>8035</v>
      </c>
      <c r="D1276" s="72" t="s">
        <v>10606</v>
      </c>
      <c r="E1276" s="273" t="s">
        <v>7528</v>
      </c>
      <c r="F1276" s="273" t="s">
        <v>51</v>
      </c>
      <c r="G1276" s="333"/>
      <c r="H1276" s="333"/>
      <c r="I1276" s="641" t="s">
        <v>8030</v>
      </c>
      <c r="J1276" s="333"/>
      <c r="K1276" s="652">
        <v>2018</v>
      </c>
      <c r="L1276" s="221"/>
      <c r="M1276" s="273" t="s">
        <v>7845</v>
      </c>
      <c r="N1276" s="333"/>
      <c r="O1276" s="333"/>
      <c r="P1276" s="333"/>
      <c r="Q1276" s="333"/>
      <c r="R1276" s="333"/>
      <c r="S1276" s="333"/>
      <c r="T1276" s="333"/>
      <c r="U1276" s="333"/>
      <c r="V1276" s="333"/>
      <c r="W1276" s="333"/>
      <c r="X1276" s="333"/>
      <c r="Y1276" s="333"/>
      <c r="Z1276" s="333"/>
      <c r="AA1276" s="333"/>
      <c r="AB1276" s="534"/>
    </row>
    <row r="1277" spans="1:28" ht="13.5" hidden="1" customHeight="1">
      <c r="A1277" s="651" t="s">
        <v>4572</v>
      </c>
      <c r="B1277" s="333"/>
      <c r="C1277" s="273" t="s">
        <v>8026</v>
      </c>
      <c r="D1277" s="69" t="s">
        <v>10607</v>
      </c>
      <c r="E1277" s="273" t="s">
        <v>7528</v>
      </c>
      <c r="F1277" s="333"/>
      <c r="G1277" s="333"/>
      <c r="H1277" s="333"/>
      <c r="I1277" s="641" t="s">
        <v>8030</v>
      </c>
      <c r="J1277" s="333"/>
      <c r="K1277" s="652">
        <v>2018</v>
      </c>
      <c r="L1277" s="221"/>
      <c r="M1277" s="273" t="s">
        <v>7845</v>
      </c>
      <c r="N1277" s="333"/>
      <c r="O1277" s="333"/>
      <c r="P1277" s="333"/>
      <c r="Q1277" s="333"/>
      <c r="R1277" s="333"/>
      <c r="S1277" s="333"/>
      <c r="T1277" s="333"/>
      <c r="U1277" s="333"/>
      <c r="V1277" s="333"/>
      <c r="W1277" s="333"/>
      <c r="X1277" s="333"/>
      <c r="Y1277" s="333"/>
      <c r="Z1277" s="333"/>
      <c r="AA1277" s="333"/>
      <c r="AB1277" s="534"/>
    </row>
    <row r="1278" spans="1:28" ht="13.5" hidden="1" customHeight="1">
      <c r="A1278" s="651" t="s">
        <v>4572</v>
      </c>
      <c r="B1278" s="333"/>
      <c r="C1278" s="273" t="s">
        <v>8026</v>
      </c>
      <c r="D1278" s="69" t="s">
        <v>10608</v>
      </c>
      <c r="E1278" s="273" t="s">
        <v>51</v>
      </c>
      <c r="F1278" s="333"/>
      <c r="G1278" s="333"/>
      <c r="H1278" s="333"/>
      <c r="I1278" s="641" t="s">
        <v>8030</v>
      </c>
      <c r="J1278" s="333"/>
      <c r="K1278" s="652">
        <v>2018</v>
      </c>
      <c r="L1278" s="221"/>
      <c r="M1278" s="273" t="s">
        <v>7845</v>
      </c>
      <c r="N1278" s="333"/>
      <c r="O1278" s="333"/>
      <c r="P1278" s="333"/>
      <c r="Q1278" s="333"/>
      <c r="R1278" s="333"/>
      <c r="S1278" s="333"/>
      <c r="T1278" s="333"/>
      <c r="U1278" s="333"/>
      <c r="V1278" s="333"/>
      <c r="W1278" s="333"/>
      <c r="X1278" s="333"/>
      <c r="Y1278" s="333"/>
      <c r="Z1278" s="333"/>
      <c r="AA1278" s="333"/>
      <c r="AB1278" s="534"/>
    </row>
    <row r="1279" spans="1:28" ht="13.5" hidden="1" customHeight="1">
      <c r="A1279" s="651" t="s">
        <v>4572</v>
      </c>
      <c r="B1279" s="333"/>
      <c r="C1279" s="273" t="s">
        <v>8035</v>
      </c>
      <c r="D1279" s="69" t="s">
        <v>10609</v>
      </c>
      <c r="E1279" s="273" t="s">
        <v>7528</v>
      </c>
      <c r="F1279" s="333"/>
      <c r="G1279" s="333"/>
      <c r="H1279" s="273" t="s">
        <v>8167</v>
      </c>
      <c r="I1279" s="641" t="s">
        <v>8030</v>
      </c>
      <c r="J1279" s="333"/>
      <c r="K1279" s="652">
        <v>2018</v>
      </c>
      <c r="L1279" s="221"/>
      <c r="M1279" s="273" t="s">
        <v>7845</v>
      </c>
      <c r="N1279" s="333"/>
      <c r="O1279" s="333"/>
      <c r="P1279" s="333"/>
      <c r="Q1279" s="333"/>
      <c r="R1279" s="333"/>
      <c r="S1279" s="333"/>
      <c r="T1279" s="333"/>
      <c r="U1279" s="333"/>
      <c r="V1279" s="333"/>
      <c r="W1279" s="333"/>
      <c r="X1279" s="333"/>
      <c r="Y1279" s="333"/>
      <c r="Z1279" s="333"/>
      <c r="AA1279" s="333"/>
      <c r="AB1279" s="534"/>
    </row>
    <row r="1280" spans="1:28" ht="13.5" hidden="1" customHeight="1">
      <c r="A1280" s="651" t="s">
        <v>4572</v>
      </c>
      <c r="B1280" s="333"/>
      <c r="C1280" s="273" t="s">
        <v>8035</v>
      </c>
      <c r="D1280" s="69" t="s">
        <v>10610</v>
      </c>
      <c r="E1280" s="273" t="s">
        <v>72</v>
      </c>
      <c r="F1280" s="333"/>
      <c r="G1280" s="333"/>
      <c r="H1280" s="333"/>
      <c r="I1280" s="641" t="s">
        <v>8030</v>
      </c>
      <c r="J1280" s="333"/>
      <c r="K1280" s="652">
        <v>2017</v>
      </c>
      <c r="L1280" s="221"/>
      <c r="M1280" s="273" t="s">
        <v>7845</v>
      </c>
      <c r="N1280" s="333"/>
      <c r="O1280" s="333"/>
      <c r="P1280" s="333"/>
      <c r="Q1280" s="333"/>
      <c r="R1280" s="333"/>
      <c r="S1280" s="333"/>
      <c r="T1280" s="333"/>
      <c r="U1280" s="333"/>
      <c r="V1280" s="333"/>
      <c r="W1280" s="333"/>
      <c r="X1280" s="333"/>
      <c r="Y1280" s="333"/>
      <c r="Z1280" s="333"/>
      <c r="AA1280" s="333"/>
      <c r="AB1280" s="534"/>
    </row>
    <row r="1281" spans="1:28" ht="13.5" hidden="1" customHeight="1">
      <c r="A1281" s="651" t="s">
        <v>1995</v>
      </c>
      <c r="B1281" s="258"/>
      <c r="C1281" s="549" t="s">
        <v>8035</v>
      </c>
      <c r="D1281" s="84" t="s">
        <v>10611</v>
      </c>
      <c r="E1281" s="549" t="s">
        <v>51</v>
      </c>
      <c r="F1281" s="258"/>
      <c r="G1281" s="549" t="s">
        <v>10612</v>
      </c>
      <c r="H1281" s="549" t="s">
        <v>8046</v>
      </c>
      <c r="I1281" s="549" t="s">
        <v>8229</v>
      </c>
      <c r="J1281" s="549">
        <v>2018</v>
      </c>
      <c r="K1281" s="653">
        <v>2021</v>
      </c>
      <c r="L1281" s="549" t="s">
        <v>10612</v>
      </c>
      <c r="M1281" s="549" t="s">
        <v>10613</v>
      </c>
      <c r="N1281" s="258"/>
      <c r="O1281" s="258"/>
      <c r="P1281" s="258"/>
      <c r="Q1281" s="258"/>
      <c r="R1281" s="258"/>
      <c r="S1281" s="258"/>
      <c r="T1281" s="258"/>
      <c r="U1281" s="258"/>
      <c r="V1281" s="258"/>
      <c r="W1281" s="258"/>
      <c r="X1281" s="258"/>
      <c r="Y1281" s="258"/>
      <c r="Z1281" s="258"/>
      <c r="AA1281" s="258"/>
      <c r="AB1281" s="259"/>
    </row>
    <row r="1282" spans="1:28" ht="13.5" customHeight="1">
      <c r="A1282" s="651" t="s">
        <v>1995</v>
      </c>
      <c r="B1282" s="333"/>
      <c r="C1282" s="273" t="s">
        <v>8031</v>
      </c>
      <c r="D1282" s="72" t="s">
        <v>10614</v>
      </c>
      <c r="E1282" s="273" t="s">
        <v>51</v>
      </c>
      <c r="F1282" s="333"/>
      <c r="G1282" s="273" t="s">
        <v>10615</v>
      </c>
      <c r="H1282" s="273" t="s">
        <v>8159</v>
      </c>
      <c r="I1282" s="273" t="s">
        <v>8823</v>
      </c>
      <c r="J1282" s="273">
        <v>2017</v>
      </c>
      <c r="K1282" s="654"/>
      <c r="L1282" s="273" t="s">
        <v>10615</v>
      </c>
      <c r="M1282" s="273" t="s">
        <v>8186</v>
      </c>
      <c r="N1282" s="333"/>
      <c r="O1282" s="333"/>
      <c r="P1282" s="333"/>
      <c r="Q1282" s="333"/>
      <c r="R1282" s="333"/>
      <c r="S1282" s="333"/>
      <c r="T1282" s="333"/>
      <c r="U1282" s="333"/>
      <c r="V1282" s="333"/>
      <c r="W1282" s="333"/>
      <c r="X1282" s="333"/>
      <c r="Y1282" s="333"/>
      <c r="Z1282" s="333"/>
      <c r="AA1282" s="333"/>
      <c r="AB1282" s="534"/>
    </row>
    <row r="1283" spans="1:28" ht="13.5" hidden="1" customHeight="1">
      <c r="A1283" s="651" t="s">
        <v>1995</v>
      </c>
      <c r="B1283" s="333"/>
      <c r="C1283" s="273" t="s">
        <v>8035</v>
      </c>
      <c r="D1283" s="72" t="s">
        <v>10616</v>
      </c>
      <c r="E1283" s="273" t="s">
        <v>51</v>
      </c>
      <c r="F1283" s="333"/>
      <c r="G1283" s="273" t="s">
        <v>10617</v>
      </c>
      <c r="H1283" s="273" t="s">
        <v>8046</v>
      </c>
      <c r="I1283" s="273" t="s">
        <v>8229</v>
      </c>
      <c r="J1283" s="273">
        <v>2017</v>
      </c>
      <c r="K1283" s="652">
        <v>2017</v>
      </c>
      <c r="L1283" s="273" t="s">
        <v>10617</v>
      </c>
      <c r="M1283" s="273" t="s">
        <v>10618</v>
      </c>
      <c r="N1283" s="333"/>
      <c r="O1283" s="333"/>
      <c r="P1283" s="333"/>
      <c r="Q1283" s="333"/>
      <c r="R1283" s="333"/>
      <c r="S1283" s="333"/>
      <c r="T1283" s="333"/>
      <c r="U1283" s="333"/>
      <c r="V1283" s="333"/>
      <c r="W1283" s="333"/>
      <c r="X1283" s="333"/>
      <c r="Y1283" s="333"/>
      <c r="Z1283" s="333"/>
      <c r="AA1283" s="333"/>
      <c r="AB1283" s="534"/>
    </row>
    <row r="1284" spans="1:28" ht="13.5" customHeight="1">
      <c r="A1284" s="651" t="s">
        <v>1995</v>
      </c>
      <c r="B1284" s="333"/>
      <c r="C1284" s="273" t="s">
        <v>8031</v>
      </c>
      <c r="D1284" s="72" t="s">
        <v>10619</v>
      </c>
      <c r="E1284" s="273" t="s">
        <v>51</v>
      </c>
      <c r="F1284" s="333"/>
      <c r="G1284" s="273" t="s">
        <v>10620</v>
      </c>
      <c r="H1284" s="273" t="s">
        <v>8159</v>
      </c>
      <c r="I1284" s="273" t="s">
        <v>8229</v>
      </c>
      <c r="J1284" s="273">
        <v>2015</v>
      </c>
      <c r="K1284" s="652">
        <v>2017</v>
      </c>
      <c r="L1284" s="273" t="s">
        <v>10620</v>
      </c>
      <c r="M1284" s="273" t="s">
        <v>10621</v>
      </c>
      <c r="N1284" s="333"/>
      <c r="O1284" s="333"/>
      <c r="P1284" s="333"/>
      <c r="Q1284" s="333"/>
      <c r="R1284" s="333"/>
      <c r="S1284" s="333"/>
      <c r="T1284" s="333"/>
      <c r="U1284" s="333"/>
      <c r="V1284" s="333"/>
      <c r="W1284" s="333"/>
      <c r="X1284" s="333"/>
      <c r="Y1284" s="333"/>
      <c r="Z1284" s="333"/>
      <c r="AA1284" s="333"/>
      <c r="AB1284" s="534"/>
    </row>
    <row r="1285" spans="1:28" ht="13.5" hidden="1" customHeight="1">
      <c r="A1285" s="651" t="s">
        <v>1995</v>
      </c>
      <c r="B1285" s="333"/>
      <c r="C1285" s="273" t="s">
        <v>8035</v>
      </c>
      <c r="D1285" s="72" t="s">
        <v>10622</v>
      </c>
      <c r="E1285" s="273" t="s">
        <v>51</v>
      </c>
      <c r="F1285" s="333"/>
      <c r="G1285" s="273" t="s">
        <v>10623</v>
      </c>
      <c r="H1285" s="273" t="s">
        <v>8046</v>
      </c>
      <c r="I1285" s="273" t="s">
        <v>8229</v>
      </c>
      <c r="J1285" s="273">
        <v>2015</v>
      </c>
      <c r="K1285" s="652">
        <v>2017</v>
      </c>
      <c r="L1285" s="273" t="s">
        <v>10623</v>
      </c>
      <c r="M1285" s="273" t="s">
        <v>8186</v>
      </c>
      <c r="N1285" s="333"/>
      <c r="O1285" s="333"/>
      <c r="P1285" s="333"/>
      <c r="Q1285" s="333"/>
      <c r="R1285" s="333"/>
      <c r="S1285" s="333"/>
      <c r="T1285" s="333"/>
      <c r="U1285" s="333"/>
      <c r="V1285" s="333"/>
      <c r="W1285" s="333"/>
      <c r="X1285" s="333"/>
      <c r="Y1285" s="333"/>
      <c r="Z1285" s="333"/>
      <c r="AA1285" s="333"/>
      <c r="AB1285" s="333"/>
    </row>
    <row r="1286" spans="1:28" ht="13.5" hidden="1" customHeight="1">
      <c r="A1286" s="651" t="s">
        <v>1995</v>
      </c>
      <c r="B1286" s="333"/>
      <c r="C1286" s="273" t="s">
        <v>8035</v>
      </c>
      <c r="D1286" s="72" t="s">
        <v>10624</v>
      </c>
      <c r="E1286" s="273" t="s">
        <v>51</v>
      </c>
      <c r="F1286" s="333"/>
      <c r="G1286" s="273" t="s">
        <v>10625</v>
      </c>
      <c r="H1286" s="273" t="s">
        <v>8046</v>
      </c>
      <c r="I1286" s="273" t="s">
        <v>8030</v>
      </c>
      <c r="J1286" s="273">
        <v>2014</v>
      </c>
      <c r="K1286" s="652">
        <v>2015</v>
      </c>
      <c r="L1286" s="625" t="s">
        <v>10625</v>
      </c>
      <c r="M1286" s="273" t="s">
        <v>10618</v>
      </c>
      <c r="N1286" s="333"/>
      <c r="O1286" s="333"/>
      <c r="P1286" s="333"/>
      <c r="Q1286" s="333"/>
      <c r="R1286" s="333"/>
      <c r="S1286" s="333"/>
      <c r="T1286" s="333"/>
      <c r="U1286" s="333"/>
      <c r="V1286" s="333"/>
      <c r="W1286" s="333"/>
      <c r="X1286" s="333"/>
      <c r="Y1286" s="333"/>
      <c r="Z1286" s="333"/>
      <c r="AA1286" s="333"/>
      <c r="AB1286" s="333"/>
    </row>
    <row r="1287" spans="1:28" ht="13.5" hidden="1" customHeight="1">
      <c r="A1287" s="651" t="s">
        <v>1995</v>
      </c>
      <c r="B1287" s="333"/>
      <c r="C1287" s="273" t="s">
        <v>8035</v>
      </c>
      <c r="D1287" s="72" t="s">
        <v>10626</v>
      </c>
      <c r="E1287" s="273" t="s">
        <v>51</v>
      </c>
      <c r="F1287" s="333"/>
      <c r="G1287" s="273" t="s">
        <v>10627</v>
      </c>
      <c r="H1287" s="273" t="s">
        <v>8046</v>
      </c>
      <c r="I1287" s="273" t="s">
        <v>8229</v>
      </c>
      <c r="J1287" s="273">
        <v>2014</v>
      </c>
      <c r="K1287" s="652">
        <v>2016</v>
      </c>
      <c r="L1287" s="273" t="s">
        <v>10627</v>
      </c>
      <c r="M1287" s="273" t="s">
        <v>10621</v>
      </c>
      <c r="N1287" s="333"/>
      <c r="O1287" s="333"/>
      <c r="P1287" s="333"/>
      <c r="Q1287" s="333"/>
      <c r="R1287" s="333"/>
      <c r="S1287" s="333"/>
      <c r="T1287" s="333"/>
      <c r="U1287" s="333"/>
      <c r="V1287" s="333"/>
      <c r="W1287" s="333"/>
      <c r="X1287" s="333"/>
      <c r="Y1287" s="333"/>
      <c r="Z1287" s="333"/>
      <c r="AA1287" s="333"/>
      <c r="AB1287" s="333"/>
    </row>
    <row r="1288" spans="1:28" ht="13.5" hidden="1" customHeight="1">
      <c r="A1288" s="651" t="s">
        <v>1995</v>
      </c>
      <c r="B1288" s="333"/>
      <c r="C1288" s="273" t="s">
        <v>8035</v>
      </c>
      <c r="D1288" s="72" t="s">
        <v>10628</v>
      </c>
      <c r="E1288" s="273" t="s">
        <v>51</v>
      </c>
      <c r="F1288" s="333"/>
      <c r="G1288" s="625" t="s">
        <v>10629</v>
      </c>
      <c r="H1288" s="273" t="s">
        <v>8046</v>
      </c>
      <c r="I1288" s="273" t="s">
        <v>8030</v>
      </c>
      <c r="J1288" s="273">
        <v>2014</v>
      </c>
      <c r="K1288" s="652">
        <v>2018</v>
      </c>
      <c r="L1288" s="625" t="s">
        <v>10629</v>
      </c>
      <c r="M1288" s="273" t="s">
        <v>10618</v>
      </c>
      <c r="N1288" s="333"/>
      <c r="O1288" s="333"/>
      <c r="P1288" s="333"/>
      <c r="Q1288" s="333"/>
      <c r="R1288" s="333"/>
      <c r="S1288" s="333"/>
      <c r="T1288" s="333"/>
      <c r="U1288" s="333"/>
      <c r="V1288" s="333"/>
      <c r="W1288" s="333"/>
      <c r="X1288" s="333"/>
      <c r="Y1288" s="333"/>
      <c r="Z1288" s="333"/>
      <c r="AA1288" s="333"/>
      <c r="AB1288" s="333"/>
    </row>
    <row r="1289" spans="1:28" ht="13.5" hidden="1" customHeight="1">
      <c r="A1289" s="651" t="s">
        <v>1995</v>
      </c>
      <c r="B1289" s="333"/>
      <c r="C1289" s="273" t="s">
        <v>8035</v>
      </c>
      <c r="D1289" s="625" t="s">
        <v>10630</v>
      </c>
      <c r="E1289" s="273" t="s">
        <v>51</v>
      </c>
      <c r="F1289" s="333"/>
      <c r="G1289" s="273" t="s">
        <v>10631</v>
      </c>
      <c r="H1289" s="273" t="s">
        <v>8046</v>
      </c>
      <c r="I1289" s="273" t="s">
        <v>8229</v>
      </c>
      <c r="J1289" s="273">
        <v>2012</v>
      </c>
      <c r="K1289" s="652">
        <v>2015</v>
      </c>
      <c r="L1289" s="625" t="s">
        <v>10631</v>
      </c>
      <c r="M1289" s="273" t="s">
        <v>10621</v>
      </c>
      <c r="N1289" s="333"/>
      <c r="O1289" s="333"/>
      <c r="P1289" s="333"/>
      <c r="Q1289" s="333"/>
      <c r="R1289" s="333"/>
      <c r="S1289" s="333"/>
      <c r="T1289" s="333"/>
      <c r="U1289" s="333"/>
      <c r="V1289" s="333"/>
      <c r="W1289" s="333"/>
      <c r="X1289" s="333"/>
      <c r="Y1289" s="333"/>
      <c r="Z1289" s="333"/>
      <c r="AA1289" s="333"/>
      <c r="AB1289" s="333"/>
    </row>
    <row r="1290" spans="1:28" ht="13.5" customHeight="1">
      <c r="A1290" s="651" t="s">
        <v>1995</v>
      </c>
      <c r="B1290" s="333"/>
      <c r="C1290" s="273" t="s">
        <v>8031</v>
      </c>
      <c r="D1290" s="611" t="s">
        <v>10632</v>
      </c>
      <c r="E1290" s="273" t="s">
        <v>51</v>
      </c>
      <c r="F1290" s="333"/>
      <c r="G1290" s="611" t="s">
        <v>10633</v>
      </c>
      <c r="H1290" s="273" t="s">
        <v>8159</v>
      </c>
      <c r="I1290" s="273" t="s">
        <v>8030</v>
      </c>
      <c r="J1290" s="273">
        <v>2012</v>
      </c>
      <c r="K1290" s="652">
        <v>2015</v>
      </c>
      <c r="L1290" s="611" t="s">
        <v>10633</v>
      </c>
      <c r="M1290" s="273" t="s">
        <v>10621</v>
      </c>
      <c r="N1290" s="333"/>
      <c r="O1290" s="333"/>
      <c r="P1290" s="333"/>
      <c r="Q1290" s="333"/>
      <c r="R1290" s="333"/>
      <c r="S1290" s="333"/>
      <c r="T1290" s="333"/>
      <c r="U1290" s="333"/>
      <c r="V1290" s="333"/>
      <c r="W1290" s="333"/>
      <c r="X1290" s="333"/>
      <c r="Y1290" s="333"/>
      <c r="Z1290" s="333"/>
      <c r="AA1290" s="333"/>
      <c r="AB1290" s="333"/>
    </row>
    <row r="1291" spans="1:28" ht="13.5" hidden="1" customHeight="1">
      <c r="A1291" s="651" t="s">
        <v>1995</v>
      </c>
      <c r="B1291" s="333"/>
      <c r="C1291" s="273" t="s">
        <v>8035</v>
      </c>
      <c r="D1291" s="72" t="s">
        <v>10634</v>
      </c>
      <c r="E1291" s="273" t="s">
        <v>51</v>
      </c>
      <c r="F1291" s="333"/>
      <c r="G1291" s="625" t="s">
        <v>10635</v>
      </c>
      <c r="H1291" s="273" t="s">
        <v>8046</v>
      </c>
      <c r="I1291" s="273" t="s">
        <v>8229</v>
      </c>
      <c r="J1291" s="273">
        <v>2011</v>
      </c>
      <c r="K1291" s="652">
        <v>2015</v>
      </c>
      <c r="L1291" s="625" t="s">
        <v>10635</v>
      </c>
      <c r="M1291" s="273" t="s">
        <v>10621</v>
      </c>
      <c r="N1291" s="333"/>
      <c r="O1291" s="333"/>
      <c r="P1291" s="333"/>
      <c r="Q1291" s="333"/>
      <c r="R1291" s="333"/>
      <c r="S1291" s="333"/>
      <c r="T1291" s="333"/>
      <c r="U1291" s="333"/>
      <c r="V1291" s="333"/>
      <c r="W1291" s="333"/>
      <c r="X1291" s="333"/>
      <c r="Y1291" s="333"/>
      <c r="Z1291" s="333"/>
      <c r="AA1291" s="333"/>
      <c r="AB1291" s="333"/>
    </row>
    <row r="1292" spans="1:28" ht="13.5" hidden="1" customHeight="1">
      <c r="A1292" s="651" t="s">
        <v>1995</v>
      </c>
      <c r="B1292" s="333"/>
      <c r="C1292" s="273" t="s">
        <v>8035</v>
      </c>
      <c r="D1292" s="611" t="s">
        <v>10636</v>
      </c>
      <c r="E1292" s="273" t="s">
        <v>51</v>
      </c>
      <c r="F1292" s="333"/>
      <c r="G1292" s="611" t="s">
        <v>10637</v>
      </c>
      <c r="H1292" s="273" t="s">
        <v>8046</v>
      </c>
      <c r="I1292" s="273" t="s">
        <v>8030</v>
      </c>
      <c r="J1292" s="273">
        <v>2012</v>
      </c>
      <c r="K1292" s="652">
        <v>2015</v>
      </c>
      <c r="L1292" s="611" t="s">
        <v>10637</v>
      </c>
      <c r="M1292" s="273" t="s">
        <v>10621</v>
      </c>
      <c r="N1292" s="333"/>
      <c r="O1292" s="333"/>
      <c r="P1292" s="333"/>
      <c r="Q1292" s="333"/>
      <c r="R1292" s="333"/>
      <c r="S1292" s="333"/>
      <c r="T1292" s="333"/>
      <c r="U1292" s="333"/>
      <c r="V1292" s="333"/>
      <c r="W1292" s="333"/>
      <c r="X1292" s="333"/>
      <c r="Y1292" s="333"/>
      <c r="Z1292" s="333"/>
      <c r="AA1292" s="333"/>
      <c r="AB1292" s="333"/>
    </row>
    <row r="1293" spans="1:28" ht="13.5" hidden="1" customHeight="1">
      <c r="A1293" s="651" t="s">
        <v>1995</v>
      </c>
      <c r="B1293" s="333"/>
      <c r="C1293" s="273" t="s">
        <v>8035</v>
      </c>
      <c r="D1293" s="611" t="s">
        <v>10638</v>
      </c>
      <c r="E1293" s="273" t="s">
        <v>51</v>
      </c>
      <c r="F1293" s="333"/>
      <c r="G1293" s="611" t="s">
        <v>10639</v>
      </c>
      <c r="H1293" s="273" t="s">
        <v>8046</v>
      </c>
      <c r="I1293" s="273" t="s">
        <v>8229</v>
      </c>
      <c r="J1293" s="273">
        <v>2013</v>
      </c>
      <c r="K1293" s="652">
        <v>2015</v>
      </c>
      <c r="L1293" s="611" t="s">
        <v>10639</v>
      </c>
      <c r="M1293" s="273" t="s">
        <v>10621</v>
      </c>
      <c r="N1293" s="333"/>
      <c r="O1293" s="333"/>
      <c r="P1293" s="333"/>
      <c r="Q1293" s="333"/>
      <c r="R1293" s="333"/>
      <c r="S1293" s="333"/>
      <c r="T1293" s="333"/>
      <c r="U1293" s="333"/>
      <c r="V1293" s="333"/>
      <c r="W1293" s="333"/>
      <c r="X1293" s="333"/>
      <c r="Y1293" s="333"/>
      <c r="Z1293" s="333"/>
      <c r="AA1293" s="333"/>
      <c r="AB1293" s="333"/>
    </row>
    <row r="1294" spans="1:28" ht="13.5" hidden="1" customHeight="1">
      <c r="A1294" s="651" t="s">
        <v>2830</v>
      </c>
      <c r="B1294" s="258"/>
      <c r="C1294" s="549" t="s">
        <v>8035</v>
      </c>
      <c r="D1294" s="84" t="s">
        <v>10640</v>
      </c>
      <c r="E1294" s="549" t="s">
        <v>51</v>
      </c>
      <c r="F1294" s="258"/>
      <c r="G1294" s="549" t="s">
        <v>10641</v>
      </c>
      <c r="H1294" s="549" t="s">
        <v>8046</v>
      </c>
      <c r="I1294" s="258"/>
      <c r="J1294" s="549">
        <v>2017</v>
      </c>
      <c r="K1294" s="653">
        <v>2018</v>
      </c>
      <c r="L1294" s="549" t="s">
        <v>10641</v>
      </c>
      <c r="M1294" s="549" t="s">
        <v>10642</v>
      </c>
      <c r="N1294" s="258"/>
      <c r="O1294" s="258"/>
      <c r="P1294" s="258"/>
      <c r="Q1294" s="258"/>
      <c r="R1294" s="258"/>
      <c r="S1294" s="258"/>
      <c r="T1294" s="258"/>
      <c r="U1294" s="258"/>
      <c r="V1294" s="258"/>
      <c r="W1294" s="258"/>
      <c r="X1294" s="258"/>
      <c r="Y1294" s="258"/>
      <c r="Z1294" s="258"/>
      <c r="AA1294" s="258"/>
      <c r="AB1294" s="259"/>
    </row>
    <row r="1295" spans="1:28" ht="13.5" hidden="1" customHeight="1">
      <c r="A1295" s="651" t="s">
        <v>2830</v>
      </c>
      <c r="B1295" s="333"/>
      <c r="C1295" s="273" t="s">
        <v>8035</v>
      </c>
      <c r="D1295" s="72" t="s">
        <v>10643</v>
      </c>
      <c r="E1295" s="273" t="s">
        <v>51</v>
      </c>
      <c r="F1295" s="333"/>
      <c r="G1295" s="273" t="s">
        <v>10644</v>
      </c>
      <c r="H1295" s="273" t="s">
        <v>8046</v>
      </c>
      <c r="I1295" s="333"/>
      <c r="J1295" s="273">
        <v>2017</v>
      </c>
      <c r="K1295" s="652">
        <v>2017</v>
      </c>
      <c r="L1295" s="273" t="s">
        <v>10644</v>
      </c>
      <c r="M1295" s="273" t="s">
        <v>10642</v>
      </c>
      <c r="N1295" s="333"/>
      <c r="O1295" s="333"/>
      <c r="P1295" s="333"/>
      <c r="Q1295" s="333"/>
      <c r="R1295" s="333"/>
      <c r="S1295" s="333"/>
      <c r="T1295" s="333"/>
      <c r="U1295" s="333"/>
      <c r="V1295" s="333"/>
      <c r="W1295" s="333"/>
      <c r="X1295" s="333"/>
      <c r="Y1295" s="333"/>
      <c r="Z1295" s="333"/>
      <c r="AA1295" s="333"/>
      <c r="AB1295" s="534"/>
    </row>
    <row r="1296" spans="1:28" ht="13.5" hidden="1" customHeight="1">
      <c r="A1296" s="651" t="s">
        <v>2830</v>
      </c>
      <c r="B1296" s="333"/>
      <c r="C1296" s="273" t="s">
        <v>8035</v>
      </c>
      <c r="D1296" s="72" t="s">
        <v>10645</v>
      </c>
      <c r="E1296" s="273" t="s">
        <v>51</v>
      </c>
      <c r="F1296" s="333"/>
      <c r="G1296" s="273" t="s">
        <v>10646</v>
      </c>
      <c r="H1296" s="273" t="s">
        <v>8046</v>
      </c>
      <c r="I1296" s="333"/>
      <c r="J1296" s="273">
        <v>2016</v>
      </c>
      <c r="K1296" s="652">
        <v>2018</v>
      </c>
      <c r="L1296" s="273" t="s">
        <v>10646</v>
      </c>
      <c r="M1296" s="273" t="s">
        <v>10642</v>
      </c>
      <c r="N1296" s="333"/>
      <c r="O1296" s="333"/>
      <c r="P1296" s="333"/>
      <c r="Q1296" s="333"/>
      <c r="R1296" s="333"/>
      <c r="S1296" s="333"/>
      <c r="T1296" s="333"/>
      <c r="U1296" s="333"/>
      <c r="V1296" s="333"/>
      <c r="W1296" s="333"/>
      <c r="X1296" s="333"/>
      <c r="Y1296" s="333"/>
      <c r="Z1296" s="333"/>
      <c r="AA1296" s="333"/>
      <c r="AB1296" s="534"/>
    </row>
    <row r="1297" spans="1:28" ht="13.5" hidden="1" customHeight="1">
      <c r="A1297" s="651" t="s">
        <v>2830</v>
      </c>
      <c r="B1297" s="333"/>
      <c r="C1297" s="273" t="s">
        <v>8035</v>
      </c>
      <c r="D1297" s="72" t="s">
        <v>10647</v>
      </c>
      <c r="E1297" s="273" t="s">
        <v>51</v>
      </c>
      <c r="F1297" s="333"/>
      <c r="G1297" s="273" t="s">
        <v>10648</v>
      </c>
      <c r="H1297" s="273" t="s">
        <v>8046</v>
      </c>
      <c r="I1297" s="333"/>
      <c r="J1297" s="273">
        <v>2015</v>
      </c>
      <c r="K1297" s="652">
        <v>2017</v>
      </c>
      <c r="L1297" s="273" t="s">
        <v>10648</v>
      </c>
      <c r="M1297" s="273" t="s">
        <v>10642</v>
      </c>
      <c r="N1297" s="333"/>
      <c r="O1297" s="333"/>
      <c r="P1297" s="333"/>
      <c r="Q1297" s="333"/>
      <c r="R1297" s="333"/>
      <c r="S1297" s="333"/>
      <c r="T1297" s="333"/>
      <c r="U1297" s="333"/>
      <c r="V1297" s="333"/>
      <c r="W1297" s="333"/>
      <c r="X1297" s="333"/>
      <c r="Y1297" s="333"/>
      <c r="Z1297" s="333"/>
      <c r="AA1297" s="333"/>
      <c r="AB1297" s="534"/>
    </row>
    <row r="1298" spans="1:28" ht="13.5" hidden="1" customHeight="1">
      <c r="A1298" s="651" t="s">
        <v>2830</v>
      </c>
      <c r="B1298" s="333"/>
      <c r="C1298" s="273" t="s">
        <v>8035</v>
      </c>
      <c r="D1298" s="72" t="s">
        <v>10649</v>
      </c>
      <c r="E1298" s="273" t="s">
        <v>51</v>
      </c>
      <c r="F1298" s="333"/>
      <c r="G1298" s="273" t="s">
        <v>10650</v>
      </c>
      <c r="H1298" s="273" t="s">
        <v>8046</v>
      </c>
      <c r="I1298" s="333"/>
      <c r="J1298" s="273">
        <v>2015</v>
      </c>
      <c r="K1298" s="652">
        <v>2016</v>
      </c>
      <c r="L1298" s="273" t="s">
        <v>10650</v>
      </c>
      <c r="M1298" s="273" t="s">
        <v>10651</v>
      </c>
      <c r="N1298" s="333"/>
      <c r="O1298" s="333"/>
      <c r="P1298" s="333"/>
      <c r="Q1298" s="333"/>
      <c r="R1298" s="333"/>
      <c r="S1298" s="333"/>
      <c r="T1298" s="333"/>
      <c r="U1298" s="333"/>
      <c r="V1298" s="333"/>
      <c r="W1298" s="333"/>
      <c r="X1298" s="333"/>
      <c r="Y1298" s="333"/>
      <c r="Z1298" s="333"/>
      <c r="AA1298" s="333"/>
      <c r="AB1298" s="534"/>
    </row>
    <row r="1299" spans="1:28" ht="13.5" hidden="1" customHeight="1">
      <c r="A1299" s="651" t="s">
        <v>2830</v>
      </c>
      <c r="B1299" s="333"/>
      <c r="C1299" s="273" t="s">
        <v>8035</v>
      </c>
      <c r="D1299" s="72" t="s">
        <v>10652</v>
      </c>
      <c r="E1299" s="273" t="s">
        <v>51</v>
      </c>
      <c r="F1299" s="333"/>
      <c r="G1299" s="273" t="s">
        <v>10650</v>
      </c>
      <c r="H1299" s="273" t="s">
        <v>9133</v>
      </c>
      <c r="I1299" s="333"/>
      <c r="J1299" s="273">
        <v>2015</v>
      </c>
      <c r="K1299" s="652">
        <v>2016</v>
      </c>
      <c r="L1299" s="273" t="s">
        <v>10650</v>
      </c>
      <c r="M1299" s="273" t="s">
        <v>10651</v>
      </c>
      <c r="N1299" s="333"/>
      <c r="O1299" s="333"/>
      <c r="P1299" s="333"/>
      <c r="Q1299" s="333"/>
      <c r="R1299" s="333"/>
      <c r="S1299" s="333"/>
      <c r="T1299" s="333"/>
      <c r="U1299" s="333"/>
      <c r="V1299" s="333"/>
      <c r="W1299" s="333"/>
      <c r="X1299" s="333"/>
      <c r="Y1299" s="333"/>
      <c r="Z1299" s="333"/>
      <c r="AA1299" s="333"/>
      <c r="AB1299" s="534"/>
    </row>
    <row r="1300" spans="1:28" ht="13.5" hidden="1" customHeight="1">
      <c r="A1300" s="651" t="s">
        <v>2830</v>
      </c>
      <c r="B1300" s="333"/>
      <c r="C1300" s="273" t="s">
        <v>8035</v>
      </c>
      <c r="D1300" s="72" t="s">
        <v>10653</v>
      </c>
      <c r="E1300" s="273" t="s">
        <v>51</v>
      </c>
      <c r="F1300" s="333"/>
      <c r="G1300" s="273" t="s">
        <v>10654</v>
      </c>
      <c r="H1300" s="273" t="s">
        <v>8046</v>
      </c>
      <c r="I1300" s="333"/>
      <c r="J1300" s="273">
        <v>2014</v>
      </c>
      <c r="K1300" s="652">
        <v>2016</v>
      </c>
      <c r="L1300" s="273" t="s">
        <v>10654</v>
      </c>
      <c r="M1300" s="273" t="s">
        <v>10642</v>
      </c>
      <c r="N1300" s="333"/>
      <c r="O1300" s="333"/>
      <c r="P1300" s="333"/>
      <c r="Q1300" s="333"/>
      <c r="R1300" s="333"/>
      <c r="S1300" s="333"/>
      <c r="T1300" s="333"/>
      <c r="U1300" s="333"/>
      <c r="V1300" s="333"/>
      <c r="W1300" s="333"/>
      <c r="X1300" s="333"/>
      <c r="Y1300" s="333"/>
      <c r="Z1300" s="333"/>
      <c r="AA1300" s="333"/>
      <c r="AB1300" s="534"/>
    </row>
    <row r="1301" spans="1:28" ht="13.5" hidden="1" customHeight="1">
      <c r="A1301" s="651" t="s">
        <v>2830</v>
      </c>
      <c r="B1301" s="333"/>
      <c r="C1301" s="273" t="s">
        <v>8035</v>
      </c>
      <c r="D1301" s="72" t="s">
        <v>10655</v>
      </c>
      <c r="E1301" s="273" t="s">
        <v>51</v>
      </c>
      <c r="F1301" s="333"/>
      <c r="G1301" s="273" t="s">
        <v>10656</v>
      </c>
      <c r="H1301" s="273" t="s">
        <v>8046</v>
      </c>
      <c r="I1301" s="333"/>
      <c r="J1301" s="273">
        <v>2014</v>
      </c>
      <c r="K1301" s="652">
        <v>2016</v>
      </c>
      <c r="L1301" s="273" t="s">
        <v>10656</v>
      </c>
      <c r="M1301" s="273" t="s">
        <v>10642</v>
      </c>
      <c r="N1301" s="333"/>
      <c r="O1301" s="333"/>
      <c r="P1301" s="333"/>
      <c r="Q1301" s="333"/>
      <c r="R1301" s="333"/>
      <c r="S1301" s="333"/>
      <c r="T1301" s="333"/>
      <c r="U1301" s="333"/>
      <c r="V1301" s="333"/>
      <c r="W1301" s="333"/>
      <c r="X1301" s="333"/>
      <c r="Y1301" s="333"/>
      <c r="Z1301" s="333"/>
      <c r="AA1301" s="333"/>
      <c r="AB1301" s="534"/>
    </row>
    <row r="1302" spans="1:28" ht="13.5" hidden="1" customHeight="1">
      <c r="A1302" s="651" t="s">
        <v>2830</v>
      </c>
      <c r="B1302" s="333"/>
      <c r="C1302" s="273" t="s">
        <v>8035</v>
      </c>
      <c r="D1302" s="72" t="s">
        <v>10657</v>
      </c>
      <c r="E1302" s="273" t="s">
        <v>51</v>
      </c>
      <c r="F1302" s="333"/>
      <c r="G1302" s="273" t="s">
        <v>10658</v>
      </c>
      <c r="H1302" s="273" t="s">
        <v>8046</v>
      </c>
      <c r="I1302" s="333"/>
      <c r="J1302" s="273">
        <v>2014</v>
      </c>
      <c r="K1302" s="652">
        <v>2015</v>
      </c>
      <c r="L1302" s="273" t="s">
        <v>10658</v>
      </c>
      <c r="M1302" s="273" t="s">
        <v>10642</v>
      </c>
      <c r="N1302" s="333"/>
      <c r="O1302" s="333"/>
      <c r="P1302" s="333"/>
      <c r="Q1302" s="333"/>
      <c r="R1302" s="333"/>
      <c r="S1302" s="333"/>
      <c r="T1302" s="333"/>
      <c r="U1302" s="333"/>
      <c r="V1302" s="333"/>
      <c r="W1302" s="333"/>
      <c r="X1302" s="333"/>
      <c r="Y1302" s="333"/>
      <c r="Z1302" s="333"/>
      <c r="AA1302" s="333"/>
      <c r="AB1302" s="534"/>
    </row>
    <row r="1303" spans="1:28" ht="13.5" customHeight="1">
      <c r="A1303" s="651" t="s">
        <v>2830</v>
      </c>
      <c r="B1303" s="333"/>
      <c r="C1303" s="273" t="s">
        <v>8031</v>
      </c>
      <c r="D1303" s="72" t="s">
        <v>10659</v>
      </c>
      <c r="E1303" s="273" t="s">
        <v>51</v>
      </c>
      <c r="F1303" s="333"/>
      <c r="G1303" s="273" t="s">
        <v>10660</v>
      </c>
      <c r="H1303" s="273" t="s">
        <v>8046</v>
      </c>
      <c r="I1303" s="273" t="s">
        <v>8030</v>
      </c>
      <c r="J1303" s="273">
        <v>2014</v>
      </c>
      <c r="K1303" s="652">
        <v>2015</v>
      </c>
      <c r="L1303" s="273" t="s">
        <v>10660</v>
      </c>
      <c r="M1303" s="273" t="s">
        <v>10642</v>
      </c>
      <c r="N1303" s="333"/>
      <c r="O1303" s="333"/>
      <c r="P1303" s="333"/>
      <c r="Q1303" s="333"/>
      <c r="R1303" s="333"/>
      <c r="S1303" s="333"/>
      <c r="T1303" s="333"/>
      <c r="U1303" s="333"/>
      <c r="V1303" s="333"/>
      <c r="W1303" s="333"/>
      <c r="X1303" s="333"/>
      <c r="Y1303" s="333"/>
      <c r="Z1303" s="333"/>
      <c r="AA1303" s="333"/>
      <c r="AB1303" s="534"/>
    </row>
    <row r="1304" spans="1:28" ht="13.5" customHeight="1">
      <c r="A1304" s="655"/>
      <c r="B1304" s="333"/>
      <c r="C1304" s="333"/>
      <c r="D1304" s="72"/>
      <c r="E1304" s="333"/>
      <c r="F1304" s="333"/>
      <c r="G1304" s="333"/>
      <c r="H1304" s="333"/>
      <c r="I1304" s="333"/>
      <c r="J1304" s="333"/>
      <c r="K1304" s="654"/>
      <c r="L1304" s="333"/>
      <c r="M1304" s="333"/>
      <c r="N1304" s="333"/>
      <c r="O1304" s="333"/>
      <c r="P1304" s="333"/>
      <c r="Q1304" s="333"/>
      <c r="R1304" s="333"/>
      <c r="S1304" s="333"/>
      <c r="T1304" s="333"/>
      <c r="U1304" s="333"/>
      <c r="V1304" s="333"/>
      <c r="W1304" s="333"/>
      <c r="X1304" s="333"/>
      <c r="Y1304" s="333"/>
      <c r="Z1304" s="333"/>
      <c r="AA1304" s="333"/>
      <c r="AB1304" s="534"/>
    </row>
    <row r="1305" spans="1:28" ht="13.5" customHeight="1">
      <c r="A1305" s="655"/>
      <c r="B1305" s="333"/>
      <c r="C1305" s="333"/>
      <c r="D1305" s="72"/>
      <c r="E1305" s="333"/>
      <c r="F1305" s="333"/>
      <c r="G1305" s="333"/>
      <c r="H1305" s="333"/>
      <c r="I1305" s="333"/>
      <c r="J1305" s="333"/>
      <c r="K1305" s="654"/>
      <c r="L1305" s="333"/>
      <c r="M1305" s="333"/>
      <c r="N1305" s="333"/>
      <c r="O1305" s="333"/>
      <c r="P1305" s="333"/>
      <c r="Q1305" s="333"/>
      <c r="R1305" s="333"/>
      <c r="S1305" s="333"/>
      <c r="T1305" s="333"/>
      <c r="U1305" s="333"/>
      <c r="V1305" s="333"/>
      <c r="W1305" s="333"/>
      <c r="X1305" s="333"/>
      <c r="Y1305" s="333"/>
      <c r="Z1305" s="333"/>
      <c r="AA1305" s="333"/>
      <c r="AB1305" s="534"/>
    </row>
    <row r="1306" spans="1:28" ht="13.5" customHeight="1">
      <c r="A1306" s="655"/>
      <c r="B1306" s="333"/>
      <c r="C1306" s="333"/>
      <c r="D1306" s="72"/>
      <c r="E1306" s="333"/>
      <c r="F1306" s="333"/>
      <c r="G1306" s="333"/>
      <c r="H1306" s="333"/>
      <c r="I1306" s="333"/>
      <c r="J1306" s="333"/>
      <c r="K1306" s="654"/>
      <c r="L1306" s="333"/>
      <c r="M1306" s="333"/>
      <c r="N1306" s="333"/>
      <c r="O1306" s="333"/>
      <c r="P1306" s="333"/>
      <c r="Q1306" s="333"/>
      <c r="R1306" s="333"/>
      <c r="S1306" s="333"/>
      <c r="T1306" s="333"/>
      <c r="U1306" s="333"/>
      <c r="V1306" s="333"/>
      <c r="W1306" s="333"/>
      <c r="X1306" s="333"/>
      <c r="Y1306" s="333"/>
      <c r="Z1306" s="333"/>
      <c r="AA1306" s="333"/>
      <c r="AB1306" s="534"/>
    </row>
    <row r="1307" spans="1:28" ht="13.5" customHeight="1">
      <c r="A1307" s="655"/>
      <c r="B1307" s="333"/>
      <c r="C1307" s="333"/>
      <c r="D1307" s="72"/>
      <c r="E1307" s="333"/>
      <c r="F1307" s="333"/>
      <c r="G1307" s="333"/>
      <c r="H1307" s="333"/>
      <c r="I1307" s="333"/>
      <c r="J1307" s="333"/>
      <c r="K1307" s="654"/>
      <c r="L1307" s="333"/>
      <c r="M1307" s="333"/>
      <c r="N1307" s="333"/>
      <c r="O1307" s="333"/>
      <c r="P1307" s="333"/>
      <c r="Q1307" s="333"/>
      <c r="R1307" s="333"/>
      <c r="S1307" s="333"/>
      <c r="T1307" s="333"/>
      <c r="U1307" s="333"/>
      <c r="V1307" s="333"/>
      <c r="W1307" s="333"/>
      <c r="X1307" s="333"/>
      <c r="Y1307" s="333"/>
      <c r="Z1307" s="333"/>
      <c r="AA1307" s="333"/>
      <c r="AB1307" s="534"/>
    </row>
    <row r="1308" spans="1:28" ht="13.5" customHeight="1">
      <c r="A1308" s="655"/>
      <c r="B1308" s="333"/>
      <c r="C1308" s="333"/>
      <c r="D1308" s="72"/>
      <c r="E1308" s="333"/>
      <c r="F1308" s="333"/>
      <c r="G1308" s="333"/>
      <c r="H1308" s="333"/>
      <c r="I1308" s="333"/>
      <c r="J1308" s="333"/>
      <c r="K1308" s="654"/>
      <c r="L1308" s="333"/>
      <c r="M1308" s="333"/>
      <c r="N1308" s="333"/>
      <c r="O1308" s="333"/>
      <c r="P1308" s="333"/>
      <c r="Q1308" s="333"/>
      <c r="R1308" s="333"/>
      <c r="S1308" s="333"/>
      <c r="T1308" s="333"/>
      <c r="U1308" s="333"/>
      <c r="V1308" s="333"/>
      <c r="W1308" s="333"/>
      <c r="X1308" s="333"/>
      <c r="Y1308" s="333"/>
      <c r="Z1308" s="333"/>
      <c r="AA1308" s="333"/>
      <c r="AB1308" s="534"/>
    </row>
    <row r="1309" spans="1:28" ht="13.5" customHeight="1">
      <c r="A1309" s="655"/>
      <c r="B1309" s="333"/>
      <c r="C1309" s="333"/>
      <c r="D1309" s="72"/>
      <c r="E1309" s="333"/>
      <c r="F1309" s="333"/>
      <c r="G1309" s="333"/>
      <c r="H1309" s="333"/>
      <c r="I1309" s="333"/>
      <c r="J1309" s="333"/>
      <c r="K1309" s="654"/>
      <c r="L1309" s="333"/>
      <c r="M1309" s="333"/>
      <c r="N1309" s="333"/>
      <c r="O1309" s="333"/>
      <c r="P1309" s="333"/>
      <c r="Q1309" s="333"/>
      <c r="R1309" s="333"/>
      <c r="S1309" s="333"/>
      <c r="T1309" s="333"/>
      <c r="U1309" s="333"/>
      <c r="V1309" s="333"/>
      <c r="W1309" s="333"/>
      <c r="X1309" s="333"/>
      <c r="Y1309" s="333"/>
      <c r="Z1309" s="333"/>
      <c r="AA1309" s="333"/>
      <c r="AB1309" s="534"/>
    </row>
    <row r="1310" spans="1:28" ht="13.5" customHeight="1">
      <c r="A1310" s="655"/>
      <c r="B1310" s="333"/>
      <c r="C1310" s="333"/>
      <c r="D1310" s="72"/>
      <c r="E1310" s="333"/>
      <c r="F1310" s="333"/>
      <c r="G1310" s="333"/>
      <c r="H1310" s="333"/>
      <c r="I1310" s="333"/>
      <c r="J1310" s="333"/>
      <c r="K1310" s="654"/>
      <c r="L1310" s="333"/>
      <c r="M1310" s="333"/>
      <c r="N1310" s="333"/>
      <c r="O1310" s="333"/>
      <c r="P1310" s="333"/>
      <c r="Q1310" s="333"/>
      <c r="R1310" s="333"/>
      <c r="S1310" s="333"/>
      <c r="T1310" s="333"/>
      <c r="U1310" s="333"/>
      <c r="V1310" s="333"/>
      <c r="W1310" s="333"/>
      <c r="X1310" s="333"/>
      <c r="Y1310" s="333"/>
      <c r="Z1310" s="333"/>
      <c r="AA1310" s="333"/>
      <c r="AB1310" s="534"/>
    </row>
    <row r="1311" spans="1:28" ht="13.5" customHeight="1">
      <c r="A1311" s="655"/>
      <c r="B1311" s="333"/>
      <c r="C1311" s="333"/>
      <c r="D1311" s="72"/>
      <c r="E1311" s="333"/>
      <c r="F1311" s="333"/>
      <c r="G1311" s="333"/>
      <c r="H1311" s="333"/>
      <c r="I1311" s="333"/>
      <c r="J1311" s="333"/>
      <c r="K1311" s="654"/>
      <c r="L1311" s="333"/>
      <c r="M1311" s="333"/>
      <c r="N1311" s="333"/>
      <c r="O1311" s="333"/>
      <c r="P1311" s="333"/>
      <c r="Q1311" s="333"/>
      <c r="R1311" s="333"/>
      <c r="S1311" s="333"/>
      <c r="T1311" s="333"/>
      <c r="U1311" s="333"/>
      <c r="V1311" s="333"/>
      <c r="W1311" s="333"/>
      <c r="X1311" s="333"/>
      <c r="Y1311" s="333"/>
      <c r="Z1311" s="333"/>
      <c r="AA1311" s="333"/>
      <c r="AB1311" s="534"/>
    </row>
    <row r="1312" spans="1:28" ht="13.5" customHeight="1">
      <c r="A1312" s="655"/>
      <c r="B1312" s="333"/>
      <c r="C1312" s="333"/>
      <c r="D1312" s="72"/>
      <c r="E1312" s="333"/>
      <c r="F1312" s="333"/>
      <c r="G1312" s="333"/>
      <c r="H1312" s="333"/>
      <c r="I1312" s="333"/>
      <c r="J1312" s="333"/>
      <c r="K1312" s="654"/>
      <c r="L1312" s="333"/>
      <c r="M1312" s="333"/>
      <c r="N1312" s="333"/>
      <c r="O1312" s="333"/>
      <c r="P1312" s="333"/>
      <c r="Q1312" s="333"/>
      <c r="R1312" s="333"/>
      <c r="S1312" s="333"/>
      <c r="T1312" s="333"/>
      <c r="U1312" s="333"/>
      <c r="V1312" s="333"/>
      <c r="W1312" s="333"/>
      <c r="X1312" s="333"/>
      <c r="Y1312" s="333"/>
      <c r="Z1312" s="333"/>
      <c r="AA1312" s="333"/>
      <c r="AB1312" s="534"/>
    </row>
    <row r="1313" spans="1:28" ht="13.5" customHeight="1">
      <c r="A1313" s="655"/>
      <c r="B1313" s="333"/>
      <c r="C1313" s="333"/>
      <c r="D1313" s="72"/>
      <c r="E1313" s="333"/>
      <c r="F1313" s="333"/>
      <c r="G1313" s="333"/>
      <c r="H1313" s="333"/>
      <c r="I1313" s="333"/>
      <c r="J1313" s="333"/>
      <c r="K1313" s="654"/>
      <c r="L1313" s="333"/>
      <c r="M1313" s="333"/>
      <c r="N1313" s="333"/>
      <c r="O1313" s="333"/>
      <c r="P1313" s="333"/>
      <c r="Q1313" s="333"/>
      <c r="R1313" s="333"/>
      <c r="S1313" s="333"/>
      <c r="T1313" s="333"/>
      <c r="U1313" s="333"/>
      <c r="V1313" s="333"/>
      <c r="W1313" s="333"/>
      <c r="X1313" s="333"/>
      <c r="Y1313" s="333"/>
      <c r="Z1313" s="333"/>
      <c r="AA1313" s="333"/>
      <c r="AB1313" s="534"/>
    </row>
    <row r="1314" spans="1:28" ht="13.5" customHeight="1">
      <c r="A1314" s="655"/>
      <c r="B1314" s="333"/>
      <c r="C1314" s="333"/>
      <c r="D1314" s="72"/>
      <c r="E1314" s="333"/>
      <c r="F1314" s="333"/>
      <c r="G1314" s="333"/>
      <c r="H1314" s="333"/>
      <c r="I1314" s="333"/>
      <c r="J1314" s="333"/>
      <c r="K1314" s="654"/>
      <c r="L1314" s="333"/>
      <c r="M1314" s="333"/>
      <c r="N1314" s="333"/>
      <c r="O1314" s="333"/>
      <c r="P1314" s="333"/>
      <c r="Q1314" s="333"/>
      <c r="R1314" s="333"/>
      <c r="S1314" s="333"/>
      <c r="T1314" s="333"/>
      <c r="U1314" s="333"/>
      <c r="V1314" s="333"/>
      <c r="W1314" s="333"/>
      <c r="X1314" s="333"/>
      <c r="Y1314" s="333"/>
      <c r="Z1314" s="333"/>
      <c r="AA1314" s="333"/>
      <c r="AB1314" s="534"/>
    </row>
    <row r="1315" spans="1:28" ht="13.5" customHeight="1">
      <c r="A1315" s="655"/>
      <c r="B1315" s="333"/>
      <c r="C1315" s="333"/>
      <c r="D1315" s="72"/>
      <c r="E1315" s="333"/>
      <c r="F1315" s="333"/>
      <c r="G1315" s="333"/>
      <c r="H1315" s="333"/>
      <c r="I1315" s="333"/>
      <c r="J1315" s="333"/>
      <c r="K1315" s="654"/>
      <c r="L1315" s="333"/>
      <c r="M1315" s="333"/>
      <c r="N1315" s="333"/>
      <c r="O1315" s="333"/>
      <c r="P1315" s="333"/>
      <c r="Q1315" s="333"/>
      <c r="R1315" s="333"/>
      <c r="S1315" s="333"/>
      <c r="T1315" s="333"/>
      <c r="U1315" s="333"/>
      <c r="V1315" s="333"/>
      <c r="W1315" s="333"/>
      <c r="X1315" s="333"/>
      <c r="Y1315" s="333"/>
      <c r="Z1315" s="333"/>
      <c r="AA1315" s="333"/>
      <c r="AB1315" s="534"/>
    </row>
    <row r="1316" spans="1:28" ht="13.5" customHeight="1">
      <c r="A1316" s="655"/>
      <c r="B1316" s="333"/>
      <c r="C1316" s="333"/>
      <c r="D1316" s="72"/>
      <c r="E1316" s="333"/>
      <c r="F1316" s="333"/>
      <c r="G1316" s="333"/>
      <c r="H1316" s="333"/>
      <c r="I1316" s="333"/>
      <c r="J1316" s="333"/>
      <c r="K1316" s="654"/>
      <c r="L1316" s="333"/>
      <c r="M1316" s="333"/>
      <c r="N1316" s="333"/>
      <c r="O1316" s="333"/>
      <c r="P1316" s="333"/>
      <c r="Q1316" s="333"/>
      <c r="R1316" s="333"/>
      <c r="S1316" s="333"/>
      <c r="T1316" s="333"/>
      <c r="U1316" s="333"/>
      <c r="V1316" s="333"/>
      <c r="W1316" s="333"/>
      <c r="X1316" s="333"/>
      <c r="Y1316" s="333"/>
      <c r="Z1316" s="333"/>
      <c r="AA1316" s="333"/>
      <c r="AB1316" s="534"/>
    </row>
    <row r="1317" spans="1:28" ht="13.5" customHeight="1">
      <c r="A1317" s="655"/>
      <c r="B1317" s="333"/>
      <c r="C1317" s="333"/>
      <c r="D1317" s="72"/>
      <c r="E1317" s="333"/>
      <c r="F1317" s="333"/>
      <c r="G1317" s="333"/>
      <c r="H1317" s="333"/>
      <c r="I1317" s="333"/>
      <c r="J1317" s="333"/>
      <c r="K1317" s="654"/>
      <c r="L1317" s="333"/>
      <c r="M1317" s="333"/>
      <c r="N1317" s="333"/>
      <c r="O1317" s="333"/>
      <c r="P1317" s="333"/>
      <c r="Q1317" s="333"/>
      <c r="R1317" s="333"/>
      <c r="S1317" s="333"/>
      <c r="T1317" s="333"/>
      <c r="U1317" s="333"/>
      <c r="V1317" s="333"/>
      <c r="W1317" s="333"/>
      <c r="X1317" s="333"/>
      <c r="Y1317" s="333"/>
      <c r="Z1317" s="333"/>
      <c r="AA1317" s="333"/>
      <c r="AB1317" s="534"/>
    </row>
    <row r="1318" spans="1:28" ht="13.5" customHeight="1">
      <c r="A1318" s="655"/>
      <c r="B1318" s="333"/>
      <c r="C1318" s="333"/>
      <c r="D1318" s="72"/>
      <c r="E1318" s="333"/>
      <c r="F1318" s="333"/>
      <c r="G1318" s="333"/>
      <c r="H1318" s="333"/>
      <c r="I1318" s="333"/>
      <c r="J1318" s="333"/>
      <c r="K1318" s="654"/>
      <c r="L1318" s="333"/>
      <c r="M1318" s="333"/>
      <c r="N1318" s="333"/>
      <c r="O1318" s="333"/>
      <c r="P1318" s="333"/>
      <c r="Q1318" s="333"/>
      <c r="R1318" s="333"/>
      <c r="S1318" s="333"/>
      <c r="T1318" s="333"/>
      <c r="U1318" s="333"/>
      <c r="V1318" s="333"/>
      <c r="W1318" s="333"/>
      <c r="X1318" s="333"/>
      <c r="Y1318" s="333"/>
      <c r="Z1318" s="333"/>
      <c r="AA1318" s="333"/>
      <c r="AB1318" s="534"/>
    </row>
    <row r="1319" spans="1:28" ht="13.5" customHeight="1">
      <c r="A1319" s="655"/>
      <c r="B1319" s="333"/>
      <c r="C1319" s="333"/>
      <c r="D1319" s="72"/>
      <c r="E1319" s="333"/>
      <c r="F1319" s="333"/>
      <c r="G1319" s="333"/>
      <c r="H1319" s="333"/>
      <c r="I1319" s="333"/>
      <c r="J1319" s="333"/>
      <c r="K1319" s="654"/>
      <c r="L1319" s="333"/>
      <c r="M1319" s="333"/>
      <c r="N1319" s="333"/>
      <c r="O1319" s="333"/>
      <c r="P1319" s="333"/>
      <c r="Q1319" s="333"/>
      <c r="R1319" s="333"/>
      <c r="S1319" s="333"/>
      <c r="T1319" s="333"/>
      <c r="U1319" s="333"/>
      <c r="V1319" s="333"/>
      <c r="W1319" s="333"/>
      <c r="X1319" s="333"/>
      <c r="Y1319" s="333"/>
      <c r="Z1319" s="333"/>
      <c r="AA1319" s="333"/>
      <c r="AB1319" s="534"/>
    </row>
    <row r="1320" spans="1:28" ht="13.5" customHeight="1">
      <c r="A1320" s="655"/>
      <c r="B1320" s="333"/>
      <c r="C1320" s="333"/>
      <c r="D1320" s="72"/>
      <c r="E1320" s="333"/>
      <c r="F1320" s="333"/>
      <c r="G1320" s="333"/>
      <c r="H1320" s="333"/>
      <c r="I1320" s="333"/>
      <c r="J1320" s="333"/>
      <c r="K1320" s="654"/>
      <c r="L1320" s="333"/>
      <c r="M1320" s="333"/>
      <c r="N1320" s="333"/>
      <c r="O1320" s="333"/>
      <c r="P1320" s="333"/>
      <c r="Q1320" s="333"/>
      <c r="R1320" s="333"/>
      <c r="S1320" s="333"/>
      <c r="T1320" s="333"/>
      <c r="U1320" s="333"/>
      <c r="V1320" s="333"/>
      <c r="W1320" s="333"/>
      <c r="X1320" s="333"/>
      <c r="Y1320" s="333"/>
      <c r="Z1320" s="333"/>
      <c r="AA1320" s="333"/>
      <c r="AB1320" s="534"/>
    </row>
    <row r="1321" spans="1:28" ht="13.5" customHeight="1">
      <c r="A1321" s="655"/>
      <c r="B1321" s="333"/>
      <c r="C1321" s="333"/>
      <c r="D1321" s="72"/>
      <c r="E1321" s="333"/>
      <c r="F1321" s="333"/>
      <c r="G1321" s="333"/>
      <c r="H1321" s="333"/>
      <c r="I1321" s="333"/>
      <c r="J1321" s="333"/>
      <c r="K1321" s="654"/>
      <c r="L1321" s="333"/>
      <c r="M1321" s="333"/>
      <c r="N1321" s="333"/>
      <c r="O1321" s="333"/>
      <c r="P1321" s="333"/>
      <c r="Q1321" s="333"/>
      <c r="R1321" s="333"/>
      <c r="S1321" s="333"/>
      <c r="T1321" s="333"/>
      <c r="U1321" s="333"/>
      <c r="V1321" s="333"/>
      <c r="W1321" s="333"/>
      <c r="X1321" s="333"/>
      <c r="Y1321" s="333"/>
      <c r="Z1321" s="333"/>
      <c r="AA1321" s="333"/>
      <c r="AB1321" s="534"/>
    </row>
    <row r="1322" spans="1:28" ht="13.5" customHeight="1">
      <c r="A1322" s="655"/>
      <c r="B1322" s="333"/>
      <c r="C1322" s="333"/>
      <c r="D1322" s="72"/>
      <c r="E1322" s="333"/>
      <c r="F1322" s="333"/>
      <c r="G1322" s="333"/>
      <c r="H1322" s="333"/>
      <c r="I1322" s="333"/>
      <c r="J1322" s="333"/>
      <c r="K1322" s="654"/>
      <c r="L1322" s="333"/>
      <c r="M1322" s="333"/>
      <c r="N1322" s="333"/>
      <c r="O1322" s="333"/>
      <c r="P1322" s="333"/>
      <c r="Q1322" s="333"/>
      <c r="R1322" s="333"/>
      <c r="S1322" s="333"/>
      <c r="T1322" s="333"/>
      <c r="U1322" s="333"/>
      <c r="V1322" s="333"/>
      <c r="W1322" s="333"/>
      <c r="X1322" s="333"/>
      <c r="Y1322" s="333"/>
      <c r="Z1322" s="333"/>
      <c r="AA1322" s="333"/>
      <c r="AB1322" s="534"/>
    </row>
    <row r="1323" spans="1:28" ht="13.5" customHeight="1">
      <c r="A1323" s="655"/>
      <c r="B1323" s="333"/>
      <c r="C1323" s="333"/>
      <c r="D1323" s="72"/>
      <c r="E1323" s="333"/>
      <c r="F1323" s="333"/>
      <c r="G1323" s="333"/>
      <c r="H1323" s="333"/>
      <c r="I1323" s="333"/>
      <c r="J1323" s="333"/>
      <c r="K1323" s="654"/>
      <c r="L1323" s="333"/>
      <c r="M1323" s="333"/>
      <c r="N1323" s="333"/>
      <c r="O1323" s="333"/>
      <c r="P1323" s="333"/>
      <c r="Q1323" s="333"/>
      <c r="R1323" s="333"/>
      <c r="S1323" s="333"/>
      <c r="T1323" s="333"/>
      <c r="U1323" s="333"/>
      <c r="V1323" s="333"/>
      <c r="W1323" s="333"/>
      <c r="X1323" s="333"/>
      <c r="Y1323" s="333"/>
      <c r="Z1323" s="333"/>
      <c r="AA1323" s="333"/>
      <c r="AB1323" s="534"/>
    </row>
    <row r="1324" spans="1:28" ht="13.5" customHeight="1">
      <c r="A1324" s="655"/>
      <c r="B1324" s="333"/>
      <c r="C1324" s="333"/>
      <c r="D1324" s="72"/>
      <c r="E1324" s="333"/>
      <c r="F1324" s="333"/>
      <c r="G1324" s="333"/>
      <c r="H1324" s="333"/>
      <c r="I1324" s="333"/>
      <c r="J1324" s="333"/>
      <c r="K1324" s="654"/>
      <c r="L1324" s="333"/>
      <c r="M1324" s="333"/>
      <c r="N1324" s="333"/>
      <c r="O1324" s="333"/>
      <c r="P1324" s="333"/>
      <c r="Q1324" s="333"/>
      <c r="R1324" s="333"/>
      <c r="S1324" s="333"/>
      <c r="T1324" s="333"/>
      <c r="U1324" s="333"/>
      <c r="V1324" s="333"/>
      <c r="W1324" s="333"/>
      <c r="X1324" s="333"/>
      <c r="Y1324" s="333"/>
      <c r="Z1324" s="333"/>
      <c r="AA1324" s="333"/>
      <c r="AB1324" s="534"/>
    </row>
    <row r="1325" spans="1:28" ht="13.5" customHeight="1">
      <c r="A1325" s="655"/>
      <c r="B1325" s="333"/>
      <c r="C1325" s="333"/>
      <c r="D1325" s="72"/>
      <c r="E1325" s="333"/>
      <c r="F1325" s="333"/>
      <c r="G1325" s="333"/>
      <c r="H1325" s="333"/>
      <c r="I1325" s="333"/>
      <c r="J1325" s="333"/>
      <c r="K1325" s="654"/>
      <c r="L1325" s="333"/>
      <c r="M1325" s="333"/>
      <c r="N1325" s="333"/>
      <c r="O1325" s="333"/>
      <c r="P1325" s="333"/>
      <c r="Q1325" s="333"/>
      <c r="R1325" s="333"/>
      <c r="S1325" s="333"/>
      <c r="T1325" s="333"/>
      <c r="U1325" s="333"/>
      <c r="V1325" s="333"/>
      <c r="W1325" s="333"/>
      <c r="X1325" s="333"/>
      <c r="Y1325" s="333"/>
      <c r="Z1325" s="333"/>
      <c r="AA1325" s="333"/>
      <c r="AB1325" s="534"/>
    </row>
    <row r="1326" spans="1:28" ht="13.5" customHeight="1">
      <c r="A1326" s="655"/>
      <c r="B1326" s="333"/>
      <c r="C1326" s="333"/>
      <c r="D1326" s="72"/>
      <c r="E1326" s="333"/>
      <c r="F1326" s="333"/>
      <c r="G1326" s="333"/>
      <c r="H1326" s="333"/>
      <c r="I1326" s="333"/>
      <c r="J1326" s="333"/>
      <c r="K1326" s="654"/>
      <c r="L1326" s="333"/>
      <c r="M1326" s="333"/>
      <c r="N1326" s="333"/>
      <c r="O1326" s="333"/>
      <c r="P1326" s="333"/>
      <c r="Q1326" s="333"/>
      <c r="R1326" s="333"/>
      <c r="S1326" s="333"/>
      <c r="T1326" s="333"/>
      <c r="U1326" s="333"/>
      <c r="V1326" s="333"/>
      <c r="W1326" s="333"/>
      <c r="X1326" s="333"/>
      <c r="Y1326" s="333"/>
      <c r="Z1326" s="333"/>
      <c r="AA1326" s="333"/>
      <c r="AB1326" s="534"/>
    </row>
    <row r="1327" spans="1:28" ht="13.5" customHeight="1">
      <c r="A1327" s="655"/>
      <c r="B1327" s="333"/>
      <c r="C1327" s="333"/>
      <c r="D1327" s="72"/>
      <c r="E1327" s="333"/>
      <c r="F1327" s="333"/>
      <c r="G1327" s="333"/>
      <c r="H1327" s="333"/>
      <c r="I1327" s="333"/>
      <c r="J1327" s="333"/>
      <c r="K1327" s="654"/>
      <c r="L1327" s="333"/>
      <c r="M1327" s="333"/>
      <c r="N1327" s="333"/>
      <c r="O1327" s="333"/>
      <c r="P1327" s="333"/>
      <c r="Q1327" s="333"/>
      <c r="R1327" s="333"/>
      <c r="S1327" s="333"/>
      <c r="T1327" s="333"/>
      <c r="U1327" s="333"/>
      <c r="V1327" s="333"/>
      <c r="W1327" s="333"/>
      <c r="X1327" s="333"/>
      <c r="Y1327" s="333"/>
      <c r="Z1327" s="333"/>
      <c r="AA1327" s="333"/>
      <c r="AB1327" s="534"/>
    </row>
    <row r="1328" spans="1:28" ht="13.5" customHeight="1">
      <c r="A1328" s="655"/>
      <c r="B1328" s="333"/>
      <c r="C1328" s="333"/>
      <c r="D1328" s="72"/>
      <c r="E1328" s="333"/>
      <c r="F1328" s="333"/>
      <c r="G1328" s="333"/>
      <c r="H1328" s="333"/>
      <c r="I1328" s="333"/>
      <c r="J1328" s="333"/>
      <c r="K1328" s="654"/>
      <c r="L1328" s="333"/>
      <c r="M1328" s="333"/>
      <c r="N1328" s="333"/>
      <c r="O1328" s="333"/>
      <c r="P1328" s="333"/>
      <c r="Q1328" s="333"/>
      <c r="R1328" s="333"/>
      <c r="S1328" s="333"/>
      <c r="T1328" s="333"/>
      <c r="U1328" s="333"/>
      <c r="V1328" s="333"/>
      <c r="W1328" s="333"/>
      <c r="X1328" s="333"/>
      <c r="Y1328" s="333"/>
      <c r="Z1328" s="333"/>
      <c r="AA1328" s="333"/>
      <c r="AB1328" s="534"/>
    </row>
    <row r="1329" spans="1:28" ht="13.5" customHeight="1">
      <c r="A1329" s="655"/>
      <c r="B1329" s="333"/>
      <c r="C1329" s="333"/>
      <c r="D1329" s="72"/>
      <c r="E1329" s="333"/>
      <c r="F1329" s="333"/>
      <c r="G1329" s="333"/>
      <c r="H1329" s="333"/>
      <c r="I1329" s="333"/>
      <c r="J1329" s="333"/>
      <c r="K1329" s="654"/>
      <c r="L1329" s="333"/>
      <c r="M1329" s="333"/>
      <c r="N1329" s="333"/>
      <c r="O1329" s="333"/>
      <c r="P1329" s="333"/>
      <c r="Q1329" s="333"/>
      <c r="R1329" s="333"/>
      <c r="S1329" s="333"/>
      <c r="T1329" s="333"/>
      <c r="U1329" s="333"/>
      <c r="V1329" s="333"/>
      <c r="W1329" s="333"/>
      <c r="X1329" s="333"/>
      <c r="Y1329" s="333"/>
      <c r="Z1329" s="333"/>
      <c r="AA1329" s="333"/>
      <c r="AB1329" s="534"/>
    </row>
    <row r="1330" spans="1:28" ht="13.5" customHeight="1">
      <c r="A1330" s="655"/>
      <c r="B1330" s="333"/>
      <c r="C1330" s="333"/>
      <c r="D1330" s="72"/>
      <c r="E1330" s="333"/>
      <c r="F1330" s="333"/>
      <c r="G1330" s="333"/>
      <c r="H1330" s="333"/>
      <c r="I1330" s="333"/>
      <c r="J1330" s="333"/>
      <c r="K1330" s="654"/>
      <c r="L1330" s="333"/>
      <c r="M1330" s="333"/>
      <c r="N1330" s="333"/>
      <c r="O1330" s="333"/>
      <c r="P1330" s="333"/>
      <c r="Q1330" s="333"/>
      <c r="R1330" s="333"/>
      <c r="S1330" s="333"/>
      <c r="T1330" s="333"/>
      <c r="U1330" s="333"/>
      <c r="V1330" s="333"/>
      <c r="W1330" s="333"/>
      <c r="X1330" s="333"/>
      <c r="Y1330" s="333"/>
      <c r="Z1330" s="333"/>
      <c r="AA1330" s="333"/>
      <c r="AB1330" s="534"/>
    </row>
    <row r="1331" spans="1:28" ht="13.5" customHeight="1">
      <c r="A1331" s="655"/>
      <c r="B1331" s="333"/>
      <c r="C1331" s="333"/>
      <c r="D1331" s="72"/>
      <c r="E1331" s="333"/>
      <c r="F1331" s="333"/>
      <c r="G1331" s="333"/>
      <c r="H1331" s="333"/>
      <c r="I1331" s="333"/>
      <c r="J1331" s="333"/>
      <c r="K1331" s="654"/>
      <c r="L1331" s="333"/>
      <c r="M1331" s="333"/>
      <c r="N1331" s="333"/>
      <c r="O1331" s="333"/>
      <c r="P1331" s="333"/>
      <c r="Q1331" s="333"/>
      <c r="R1331" s="333"/>
      <c r="S1331" s="333"/>
      <c r="T1331" s="333"/>
      <c r="U1331" s="333"/>
      <c r="V1331" s="333"/>
      <c r="W1331" s="333"/>
      <c r="X1331" s="333"/>
      <c r="Y1331" s="333"/>
      <c r="Z1331" s="333"/>
      <c r="AA1331" s="333"/>
      <c r="AB1331" s="534"/>
    </row>
    <row r="1332" spans="1:28" ht="13.5" customHeight="1">
      <c r="A1332" s="655"/>
      <c r="B1332" s="333"/>
      <c r="C1332" s="333"/>
      <c r="D1332" s="72"/>
      <c r="E1332" s="333"/>
      <c r="F1332" s="333"/>
      <c r="G1332" s="333"/>
      <c r="H1332" s="333"/>
      <c r="I1332" s="333"/>
      <c r="J1332" s="333"/>
      <c r="K1332" s="654"/>
      <c r="L1332" s="333"/>
      <c r="M1332" s="333"/>
      <c r="N1332" s="333"/>
      <c r="O1332" s="333"/>
      <c r="P1332" s="333"/>
      <c r="Q1332" s="333"/>
      <c r="R1332" s="333"/>
      <c r="S1332" s="333"/>
      <c r="T1332" s="333"/>
      <c r="U1332" s="333"/>
      <c r="V1332" s="333"/>
      <c r="W1332" s="333"/>
      <c r="X1332" s="333"/>
      <c r="Y1332" s="333"/>
      <c r="Z1332" s="333"/>
      <c r="AA1332" s="333"/>
      <c r="AB1332" s="534"/>
    </row>
    <row r="1333" spans="1:28" ht="13.5" customHeight="1">
      <c r="A1333" s="655"/>
      <c r="B1333" s="333"/>
      <c r="C1333" s="333"/>
      <c r="D1333" s="72"/>
      <c r="E1333" s="333"/>
      <c r="F1333" s="333"/>
      <c r="G1333" s="333"/>
      <c r="H1333" s="333"/>
      <c r="I1333" s="333"/>
      <c r="J1333" s="333"/>
      <c r="K1333" s="654"/>
      <c r="L1333" s="333"/>
      <c r="M1333" s="333"/>
      <c r="N1333" s="333"/>
      <c r="O1333" s="333"/>
      <c r="P1333" s="333"/>
      <c r="Q1333" s="333"/>
      <c r="R1333" s="333"/>
      <c r="S1333" s="333"/>
      <c r="T1333" s="333"/>
      <c r="U1333" s="333"/>
      <c r="V1333" s="333"/>
      <c r="W1333" s="333"/>
      <c r="X1333" s="333"/>
      <c r="Y1333" s="333"/>
      <c r="Z1333" s="333"/>
      <c r="AA1333" s="333"/>
      <c r="AB1333" s="534"/>
    </row>
    <row r="1334" spans="1:28" ht="13.5" customHeight="1">
      <c r="A1334" s="655"/>
      <c r="B1334" s="333"/>
      <c r="C1334" s="333"/>
      <c r="D1334" s="72"/>
      <c r="E1334" s="333"/>
      <c r="F1334" s="333"/>
      <c r="G1334" s="333"/>
      <c r="H1334" s="333"/>
      <c r="I1334" s="333"/>
      <c r="J1334" s="333"/>
      <c r="K1334" s="654"/>
      <c r="L1334" s="333"/>
      <c r="M1334" s="333"/>
      <c r="N1334" s="333"/>
      <c r="O1334" s="333"/>
      <c r="P1334" s="333"/>
      <c r="Q1334" s="333"/>
      <c r="R1334" s="333"/>
      <c r="S1334" s="333"/>
      <c r="T1334" s="333"/>
      <c r="U1334" s="333"/>
      <c r="V1334" s="333"/>
      <c r="W1334" s="333"/>
      <c r="X1334" s="333"/>
      <c r="Y1334" s="333"/>
      <c r="Z1334" s="333"/>
      <c r="AA1334" s="333"/>
      <c r="AB1334" s="534"/>
    </row>
    <row r="1335" spans="1:28" ht="13.5" customHeight="1">
      <c r="A1335" s="655"/>
      <c r="B1335" s="333"/>
      <c r="C1335" s="333"/>
      <c r="D1335" s="72"/>
      <c r="E1335" s="333"/>
      <c r="F1335" s="333"/>
      <c r="G1335" s="333"/>
      <c r="H1335" s="333"/>
      <c r="I1335" s="333"/>
      <c r="J1335" s="333"/>
      <c r="K1335" s="654"/>
      <c r="L1335" s="333"/>
      <c r="M1335" s="333"/>
      <c r="N1335" s="333"/>
      <c r="O1335" s="333"/>
      <c r="P1335" s="333"/>
      <c r="Q1335" s="333"/>
      <c r="R1335" s="333"/>
      <c r="S1335" s="333"/>
      <c r="T1335" s="333"/>
      <c r="U1335" s="333"/>
      <c r="V1335" s="333"/>
      <c r="W1335" s="333"/>
      <c r="X1335" s="333"/>
      <c r="Y1335" s="333"/>
      <c r="Z1335" s="333"/>
      <c r="AA1335" s="333"/>
      <c r="AB1335" s="534"/>
    </row>
    <row r="1336" spans="1:28" ht="13.5" customHeight="1">
      <c r="A1336" s="655"/>
      <c r="B1336" s="333"/>
      <c r="C1336" s="333"/>
      <c r="D1336" s="72"/>
      <c r="E1336" s="333"/>
      <c r="F1336" s="333"/>
      <c r="G1336" s="333"/>
      <c r="H1336" s="333"/>
      <c r="I1336" s="333"/>
      <c r="J1336" s="333"/>
      <c r="K1336" s="654"/>
      <c r="L1336" s="333"/>
      <c r="M1336" s="333"/>
      <c r="N1336" s="333"/>
      <c r="O1336" s="333"/>
      <c r="P1336" s="333"/>
      <c r="Q1336" s="333"/>
      <c r="R1336" s="333"/>
      <c r="S1336" s="333"/>
      <c r="T1336" s="333"/>
      <c r="U1336" s="333"/>
      <c r="V1336" s="333"/>
      <c r="W1336" s="333"/>
      <c r="X1336" s="333"/>
      <c r="Y1336" s="333"/>
      <c r="Z1336" s="333"/>
      <c r="AA1336" s="333"/>
      <c r="AB1336" s="534"/>
    </row>
    <row r="1337" spans="1:28" ht="13.5" customHeight="1">
      <c r="A1337" s="655"/>
      <c r="B1337" s="333"/>
      <c r="C1337" s="333"/>
      <c r="D1337" s="72"/>
      <c r="E1337" s="333"/>
      <c r="F1337" s="333"/>
      <c r="G1337" s="333"/>
      <c r="H1337" s="333"/>
      <c r="I1337" s="333"/>
      <c r="J1337" s="333"/>
      <c r="K1337" s="654"/>
      <c r="L1337" s="333"/>
      <c r="M1337" s="333"/>
      <c r="N1337" s="333"/>
      <c r="O1337" s="333"/>
      <c r="P1337" s="333"/>
      <c r="Q1337" s="333"/>
      <c r="R1337" s="333"/>
      <c r="S1337" s="333"/>
      <c r="T1337" s="333"/>
      <c r="U1337" s="333"/>
      <c r="V1337" s="333"/>
      <c r="W1337" s="333"/>
      <c r="X1337" s="333"/>
      <c r="Y1337" s="333"/>
      <c r="Z1337" s="333"/>
      <c r="AA1337" s="333"/>
      <c r="AB1337" s="534"/>
    </row>
    <row r="1338" spans="1:28" ht="13.5" customHeight="1">
      <c r="A1338" s="655"/>
      <c r="B1338" s="333"/>
      <c r="C1338" s="333"/>
      <c r="D1338" s="72"/>
      <c r="E1338" s="333"/>
      <c r="F1338" s="333"/>
      <c r="G1338" s="333"/>
      <c r="H1338" s="333"/>
      <c r="I1338" s="333"/>
      <c r="J1338" s="333"/>
      <c r="K1338" s="654"/>
      <c r="L1338" s="333"/>
      <c r="M1338" s="333"/>
      <c r="N1338" s="333"/>
      <c r="O1338" s="333"/>
      <c r="P1338" s="333"/>
      <c r="Q1338" s="333"/>
      <c r="R1338" s="333"/>
      <c r="S1338" s="333"/>
      <c r="T1338" s="333"/>
      <c r="U1338" s="333"/>
      <c r="V1338" s="333"/>
      <c r="W1338" s="333"/>
      <c r="X1338" s="333"/>
      <c r="Y1338" s="333"/>
      <c r="Z1338" s="333"/>
      <c r="AA1338" s="333"/>
      <c r="AB1338" s="534"/>
    </row>
    <row r="1339" spans="1:28" ht="13.5" customHeight="1">
      <c r="A1339" s="655"/>
      <c r="B1339" s="333"/>
      <c r="C1339" s="333"/>
      <c r="D1339" s="72"/>
      <c r="E1339" s="333"/>
      <c r="F1339" s="333"/>
      <c r="G1339" s="333"/>
      <c r="H1339" s="333"/>
      <c r="I1339" s="333"/>
      <c r="J1339" s="333"/>
      <c r="K1339" s="654"/>
      <c r="L1339" s="333"/>
      <c r="M1339" s="333"/>
      <c r="N1339" s="333"/>
      <c r="O1339" s="333"/>
      <c r="P1339" s="333"/>
      <c r="Q1339" s="333"/>
      <c r="R1339" s="333"/>
      <c r="S1339" s="333"/>
      <c r="T1339" s="333"/>
      <c r="U1339" s="333"/>
      <c r="V1339" s="333"/>
      <c r="W1339" s="333"/>
      <c r="X1339" s="333"/>
      <c r="Y1339" s="333"/>
      <c r="Z1339" s="333"/>
      <c r="AA1339" s="333"/>
      <c r="AB1339" s="534"/>
    </row>
    <row r="1340" spans="1:28" ht="13.5" customHeight="1">
      <c r="A1340" s="655"/>
      <c r="B1340" s="333"/>
      <c r="C1340" s="333"/>
      <c r="D1340" s="72"/>
      <c r="E1340" s="333"/>
      <c r="F1340" s="333"/>
      <c r="G1340" s="333"/>
      <c r="H1340" s="333"/>
      <c r="I1340" s="333"/>
      <c r="J1340" s="333"/>
      <c r="K1340" s="654"/>
      <c r="L1340" s="333"/>
      <c r="M1340" s="333"/>
      <c r="N1340" s="333"/>
      <c r="O1340" s="333"/>
      <c r="P1340" s="333"/>
      <c r="Q1340" s="333"/>
      <c r="R1340" s="333"/>
      <c r="S1340" s="333"/>
      <c r="T1340" s="333"/>
      <c r="U1340" s="333"/>
      <c r="V1340" s="333"/>
      <c r="W1340" s="333"/>
      <c r="X1340" s="333"/>
      <c r="Y1340" s="333"/>
      <c r="Z1340" s="333"/>
      <c r="AA1340" s="333"/>
      <c r="AB1340" s="534"/>
    </row>
    <row r="1341" spans="1:28" ht="13.5" customHeight="1">
      <c r="A1341" s="655"/>
      <c r="B1341" s="333"/>
      <c r="C1341" s="333"/>
      <c r="D1341" s="72"/>
      <c r="E1341" s="333"/>
      <c r="F1341" s="333"/>
      <c r="G1341" s="333"/>
      <c r="H1341" s="333"/>
      <c r="I1341" s="333"/>
      <c r="J1341" s="333"/>
      <c r="K1341" s="654"/>
      <c r="L1341" s="333"/>
      <c r="M1341" s="333"/>
      <c r="N1341" s="333"/>
      <c r="O1341" s="333"/>
      <c r="P1341" s="333"/>
      <c r="Q1341" s="333"/>
      <c r="R1341" s="333"/>
      <c r="S1341" s="333"/>
      <c r="T1341" s="333"/>
      <c r="U1341" s="333"/>
      <c r="V1341" s="333"/>
      <c r="W1341" s="333"/>
      <c r="X1341" s="333"/>
      <c r="Y1341" s="333"/>
      <c r="Z1341" s="333"/>
      <c r="AA1341" s="333"/>
      <c r="AB1341" s="534"/>
    </row>
    <row r="1342" spans="1:28" ht="13.5" customHeight="1">
      <c r="A1342" s="655"/>
      <c r="B1342" s="333"/>
      <c r="C1342" s="333"/>
      <c r="D1342" s="72"/>
      <c r="E1342" s="333"/>
      <c r="F1342" s="333"/>
      <c r="G1342" s="333"/>
      <c r="H1342" s="333"/>
      <c r="I1342" s="333"/>
      <c r="J1342" s="333"/>
      <c r="K1342" s="654"/>
      <c r="L1342" s="333"/>
      <c r="M1342" s="333"/>
      <c r="N1342" s="333"/>
      <c r="O1342" s="333"/>
      <c r="P1342" s="333"/>
      <c r="Q1342" s="333"/>
      <c r="R1342" s="333"/>
      <c r="S1342" s="333"/>
      <c r="T1342" s="333"/>
      <c r="U1342" s="333"/>
      <c r="V1342" s="333"/>
      <c r="W1342" s="333"/>
      <c r="X1342" s="333"/>
      <c r="Y1342" s="333"/>
      <c r="Z1342" s="333"/>
      <c r="AA1342" s="333"/>
      <c r="AB1342" s="534"/>
    </row>
    <row r="1343" spans="1:28" ht="13.5" customHeight="1">
      <c r="A1343" s="655"/>
      <c r="B1343" s="333"/>
      <c r="C1343" s="333"/>
      <c r="D1343" s="72"/>
      <c r="E1343" s="333"/>
      <c r="F1343" s="333"/>
      <c r="G1343" s="333"/>
      <c r="H1343" s="333"/>
      <c r="I1343" s="333"/>
      <c r="J1343" s="333"/>
      <c r="K1343" s="654"/>
      <c r="L1343" s="333"/>
      <c r="M1343" s="333"/>
      <c r="N1343" s="333"/>
      <c r="O1343" s="333"/>
      <c r="P1343" s="333"/>
      <c r="Q1343" s="333"/>
      <c r="R1343" s="333"/>
      <c r="S1343" s="333"/>
      <c r="T1343" s="333"/>
      <c r="U1343" s="333"/>
      <c r="V1343" s="333"/>
      <c r="W1343" s="333"/>
      <c r="X1343" s="333"/>
      <c r="Y1343" s="333"/>
      <c r="Z1343" s="333"/>
      <c r="AA1343" s="333"/>
      <c r="AB1343" s="534"/>
    </row>
    <row r="1344" spans="1:28" ht="13.5" customHeight="1">
      <c r="A1344" s="655"/>
      <c r="B1344" s="333"/>
      <c r="C1344" s="333"/>
      <c r="D1344" s="72"/>
      <c r="E1344" s="333"/>
      <c r="F1344" s="333"/>
      <c r="G1344" s="333"/>
      <c r="H1344" s="333"/>
      <c r="I1344" s="333"/>
      <c r="J1344" s="333"/>
      <c r="K1344" s="654"/>
      <c r="L1344" s="333"/>
      <c r="M1344" s="333"/>
      <c r="N1344" s="333"/>
      <c r="O1344" s="333"/>
      <c r="P1344" s="333"/>
      <c r="Q1344" s="333"/>
      <c r="R1344" s="333"/>
      <c r="S1344" s="333"/>
      <c r="T1344" s="333"/>
      <c r="U1344" s="333"/>
      <c r="V1344" s="333"/>
      <c r="W1344" s="333"/>
      <c r="X1344" s="333"/>
      <c r="Y1344" s="333"/>
      <c r="Z1344" s="333"/>
      <c r="AA1344" s="333"/>
      <c r="AB1344" s="534"/>
    </row>
    <row r="1345" spans="1:28" ht="13.5" customHeight="1">
      <c r="A1345" s="655"/>
      <c r="B1345" s="333"/>
      <c r="C1345" s="333"/>
      <c r="D1345" s="72"/>
      <c r="E1345" s="333"/>
      <c r="F1345" s="333"/>
      <c r="G1345" s="333"/>
      <c r="H1345" s="333"/>
      <c r="I1345" s="333"/>
      <c r="J1345" s="333"/>
      <c r="K1345" s="654"/>
      <c r="L1345" s="333"/>
      <c r="M1345" s="333"/>
      <c r="N1345" s="333"/>
      <c r="O1345" s="333"/>
      <c r="P1345" s="333"/>
      <c r="Q1345" s="333"/>
      <c r="R1345" s="333"/>
      <c r="S1345" s="333"/>
      <c r="T1345" s="333"/>
      <c r="U1345" s="333"/>
      <c r="V1345" s="333"/>
      <c r="W1345" s="333"/>
      <c r="X1345" s="333"/>
      <c r="Y1345" s="333"/>
      <c r="Z1345" s="333"/>
      <c r="AA1345" s="333"/>
      <c r="AB1345" s="534"/>
    </row>
    <row r="1346" spans="1:28" ht="13.5" customHeight="1">
      <c r="A1346" s="655"/>
      <c r="B1346" s="333"/>
      <c r="C1346" s="333"/>
      <c r="D1346" s="72"/>
      <c r="E1346" s="333"/>
      <c r="F1346" s="333"/>
      <c r="G1346" s="333"/>
      <c r="H1346" s="333"/>
      <c r="I1346" s="333"/>
      <c r="J1346" s="333"/>
      <c r="K1346" s="654"/>
      <c r="L1346" s="333"/>
      <c r="M1346" s="333"/>
      <c r="N1346" s="333"/>
      <c r="O1346" s="333"/>
      <c r="P1346" s="333"/>
      <c r="Q1346" s="333"/>
      <c r="R1346" s="333"/>
      <c r="S1346" s="333"/>
      <c r="T1346" s="333"/>
      <c r="U1346" s="333"/>
      <c r="V1346" s="333"/>
      <c r="W1346" s="333"/>
      <c r="X1346" s="333"/>
      <c r="Y1346" s="333"/>
      <c r="Z1346" s="333"/>
      <c r="AA1346" s="333"/>
      <c r="AB1346" s="534"/>
    </row>
    <row r="1347" spans="1:28" ht="13.5" customHeight="1">
      <c r="A1347" s="655"/>
      <c r="B1347" s="333"/>
      <c r="C1347" s="333"/>
      <c r="D1347" s="72"/>
      <c r="E1347" s="333"/>
      <c r="F1347" s="333"/>
      <c r="G1347" s="333"/>
      <c r="H1347" s="333"/>
      <c r="I1347" s="333"/>
      <c r="J1347" s="333"/>
      <c r="K1347" s="654"/>
      <c r="L1347" s="333"/>
      <c r="M1347" s="333"/>
      <c r="N1347" s="333"/>
      <c r="O1347" s="333"/>
      <c r="P1347" s="333"/>
      <c r="Q1347" s="333"/>
      <c r="R1347" s="333"/>
      <c r="S1347" s="333"/>
      <c r="T1347" s="333"/>
      <c r="U1347" s="333"/>
      <c r="V1347" s="333"/>
      <c r="W1347" s="333"/>
      <c r="X1347" s="333"/>
      <c r="Y1347" s="333"/>
      <c r="Z1347" s="333"/>
      <c r="AA1347" s="333"/>
      <c r="AB1347" s="534"/>
    </row>
    <row r="1348" spans="1:28" ht="13.5" customHeight="1">
      <c r="A1348" s="655"/>
      <c r="B1348" s="333"/>
      <c r="C1348" s="333"/>
      <c r="D1348" s="72"/>
      <c r="E1348" s="333"/>
      <c r="F1348" s="333"/>
      <c r="G1348" s="333"/>
      <c r="H1348" s="333"/>
      <c r="I1348" s="333"/>
      <c r="J1348" s="333"/>
      <c r="K1348" s="654"/>
      <c r="L1348" s="333"/>
      <c r="M1348" s="333"/>
      <c r="N1348" s="333"/>
      <c r="O1348" s="333"/>
      <c r="P1348" s="333"/>
      <c r="Q1348" s="333"/>
      <c r="R1348" s="333"/>
      <c r="S1348" s="333"/>
      <c r="T1348" s="333"/>
      <c r="U1348" s="333"/>
      <c r="V1348" s="333"/>
      <c r="W1348" s="333"/>
      <c r="X1348" s="333"/>
      <c r="Y1348" s="333"/>
      <c r="Z1348" s="333"/>
      <c r="AA1348" s="333"/>
      <c r="AB1348" s="534"/>
    </row>
    <row r="1349" spans="1:28" ht="13.5" customHeight="1">
      <c r="A1349" s="655"/>
      <c r="B1349" s="333"/>
      <c r="C1349" s="333"/>
      <c r="D1349" s="72"/>
      <c r="E1349" s="333"/>
      <c r="F1349" s="333"/>
      <c r="G1349" s="333"/>
      <c r="H1349" s="333"/>
      <c r="I1349" s="333"/>
      <c r="J1349" s="333"/>
      <c r="K1349" s="654"/>
      <c r="L1349" s="333"/>
      <c r="M1349" s="333"/>
      <c r="N1349" s="333"/>
      <c r="O1349" s="333"/>
      <c r="P1349" s="333"/>
      <c r="Q1349" s="333"/>
      <c r="R1349" s="333"/>
      <c r="S1349" s="333"/>
      <c r="T1349" s="333"/>
      <c r="U1349" s="333"/>
      <c r="V1349" s="333"/>
      <c r="W1349" s="333"/>
      <c r="X1349" s="333"/>
      <c r="Y1349" s="333"/>
      <c r="Z1349" s="333"/>
      <c r="AA1349" s="333"/>
      <c r="AB1349" s="534"/>
    </row>
    <row r="1350" spans="1:28" ht="13.5" customHeight="1">
      <c r="A1350" s="655"/>
      <c r="B1350" s="333"/>
      <c r="C1350" s="333"/>
      <c r="D1350" s="72"/>
      <c r="E1350" s="333"/>
      <c r="F1350" s="333"/>
      <c r="G1350" s="333"/>
      <c r="H1350" s="333"/>
      <c r="I1350" s="333"/>
      <c r="J1350" s="333"/>
      <c r="K1350" s="654"/>
      <c r="L1350" s="333"/>
      <c r="M1350" s="333"/>
      <c r="N1350" s="333"/>
      <c r="O1350" s="333"/>
      <c r="P1350" s="333"/>
      <c r="Q1350" s="333"/>
      <c r="R1350" s="333"/>
      <c r="S1350" s="333"/>
      <c r="T1350" s="333"/>
      <c r="U1350" s="333"/>
      <c r="V1350" s="333"/>
      <c r="W1350" s="333"/>
      <c r="X1350" s="333"/>
      <c r="Y1350" s="333"/>
      <c r="Z1350" s="333"/>
      <c r="AA1350" s="333"/>
      <c r="AB1350" s="534"/>
    </row>
    <row r="1351" spans="1:28" ht="13.5" customHeight="1">
      <c r="A1351" s="655"/>
      <c r="B1351" s="333"/>
      <c r="C1351" s="333"/>
      <c r="D1351" s="72"/>
      <c r="E1351" s="333"/>
      <c r="F1351" s="333"/>
      <c r="G1351" s="333"/>
      <c r="H1351" s="333"/>
      <c r="I1351" s="333"/>
      <c r="J1351" s="333"/>
      <c r="K1351" s="654"/>
      <c r="L1351" s="333"/>
      <c r="M1351" s="333"/>
      <c r="N1351" s="333"/>
      <c r="O1351" s="333"/>
      <c r="P1351" s="333"/>
      <c r="Q1351" s="333"/>
      <c r="R1351" s="333"/>
      <c r="S1351" s="333"/>
      <c r="T1351" s="333"/>
      <c r="U1351" s="333"/>
      <c r="V1351" s="333"/>
      <c r="W1351" s="333"/>
      <c r="X1351" s="333"/>
      <c r="Y1351" s="333"/>
      <c r="Z1351" s="333"/>
      <c r="AA1351" s="333"/>
      <c r="AB1351" s="534"/>
    </row>
    <row r="1352" spans="1:28" ht="13.5" customHeight="1">
      <c r="A1352" s="655"/>
      <c r="B1352" s="333"/>
      <c r="C1352" s="333"/>
      <c r="D1352" s="72"/>
      <c r="E1352" s="333"/>
      <c r="F1352" s="333"/>
      <c r="G1352" s="333"/>
      <c r="H1352" s="333"/>
      <c r="I1352" s="333"/>
      <c r="J1352" s="333"/>
      <c r="K1352" s="654"/>
      <c r="L1352" s="333"/>
      <c r="M1352" s="333"/>
      <c r="N1352" s="333"/>
      <c r="O1352" s="333"/>
      <c r="P1352" s="333"/>
      <c r="Q1352" s="333"/>
      <c r="R1352" s="333"/>
      <c r="S1352" s="333"/>
      <c r="T1352" s="333"/>
      <c r="U1352" s="333"/>
      <c r="V1352" s="333"/>
      <c r="W1352" s="333"/>
      <c r="X1352" s="333"/>
      <c r="Y1352" s="333"/>
      <c r="Z1352" s="333"/>
      <c r="AA1352" s="333"/>
      <c r="AB1352" s="534"/>
    </row>
    <row r="1353" spans="1:28" ht="13.5" customHeight="1">
      <c r="A1353" s="655"/>
      <c r="B1353" s="333"/>
      <c r="C1353" s="333"/>
      <c r="D1353" s="72"/>
      <c r="E1353" s="333"/>
      <c r="F1353" s="333"/>
      <c r="G1353" s="333"/>
      <c r="H1353" s="333"/>
      <c r="I1353" s="333"/>
      <c r="J1353" s="333"/>
      <c r="K1353" s="654"/>
      <c r="L1353" s="333"/>
      <c r="M1353" s="333"/>
      <c r="N1353" s="333"/>
      <c r="O1353" s="333"/>
      <c r="P1353" s="333"/>
      <c r="Q1353" s="333"/>
      <c r="R1353" s="333"/>
      <c r="S1353" s="333"/>
      <c r="T1353" s="333"/>
      <c r="U1353" s="333"/>
      <c r="V1353" s="333"/>
      <c r="W1353" s="333"/>
      <c r="X1353" s="333"/>
      <c r="Y1353" s="333"/>
      <c r="Z1353" s="333"/>
      <c r="AA1353" s="333"/>
      <c r="AB1353" s="534"/>
    </row>
    <row r="1354" spans="1:28" ht="13.5" customHeight="1">
      <c r="A1354" s="655"/>
      <c r="B1354" s="333"/>
      <c r="C1354" s="333"/>
      <c r="D1354" s="72"/>
      <c r="E1354" s="333"/>
      <c r="F1354" s="333"/>
      <c r="G1354" s="333"/>
      <c r="H1354" s="333"/>
      <c r="I1354" s="333"/>
      <c r="J1354" s="333"/>
      <c r="K1354" s="654"/>
      <c r="L1354" s="333"/>
      <c r="M1354" s="333"/>
      <c r="N1354" s="333"/>
      <c r="O1354" s="333"/>
      <c r="P1354" s="333"/>
      <c r="Q1354" s="333"/>
      <c r="R1354" s="333"/>
      <c r="S1354" s="333"/>
      <c r="T1354" s="333"/>
      <c r="U1354" s="333"/>
      <c r="V1354" s="333"/>
      <c r="W1354" s="333"/>
      <c r="X1354" s="333"/>
      <c r="Y1354" s="333"/>
      <c r="Z1354" s="333"/>
      <c r="AA1354" s="333"/>
      <c r="AB1354" s="534"/>
    </row>
    <row r="1355" spans="1:28" ht="13.5" customHeight="1">
      <c r="A1355" s="655"/>
      <c r="B1355" s="333"/>
      <c r="C1355" s="333"/>
      <c r="D1355" s="72"/>
      <c r="E1355" s="333"/>
      <c r="F1355" s="333"/>
      <c r="G1355" s="333"/>
      <c r="H1355" s="333"/>
      <c r="I1355" s="333"/>
      <c r="J1355" s="333"/>
      <c r="K1355" s="654"/>
      <c r="L1355" s="333"/>
      <c r="M1355" s="333"/>
      <c r="N1355" s="333"/>
      <c r="O1355" s="333"/>
      <c r="P1355" s="333"/>
      <c r="Q1355" s="333"/>
      <c r="R1355" s="333"/>
      <c r="S1355" s="333"/>
      <c r="T1355" s="333"/>
      <c r="U1355" s="333"/>
      <c r="V1355" s="333"/>
      <c r="W1355" s="333"/>
      <c r="X1355" s="333"/>
      <c r="Y1355" s="333"/>
      <c r="Z1355" s="333"/>
      <c r="AA1355" s="333"/>
      <c r="AB1355" s="534"/>
    </row>
    <row r="1356" spans="1:28" ht="13.5" customHeight="1">
      <c r="A1356" s="655"/>
      <c r="B1356" s="333"/>
      <c r="C1356" s="333"/>
      <c r="D1356" s="72"/>
      <c r="E1356" s="333"/>
      <c r="F1356" s="333"/>
      <c r="G1356" s="333"/>
      <c r="H1356" s="333"/>
      <c r="I1356" s="333"/>
      <c r="J1356" s="333"/>
      <c r="K1356" s="654"/>
      <c r="L1356" s="333"/>
      <c r="M1356" s="333"/>
      <c r="N1356" s="333"/>
      <c r="O1356" s="333"/>
      <c r="P1356" s="333"/>
      <c r="Q1356" s="333"/>
      <c r="R1356" s="333"/>
      <c r="S1356" s="333"/>
      <c r="T1356" s="333"/>
      <c r="U1356" s="333"/>
      <c r="V1356" s="333"/>
      <c r="W1356" s="333"/>
      <c r="X1356" s="333"/>
      <c r="Y1356" s="333"/>
      <c r="Z1356" s="333"/>
      <c r="AA1356" s="333"/>
      <c r="AB1356" s="534"/>
    </row>
    <row r="1357" spans="1:28" ht="13.5" customHeight="1">
      <c r="A1357" s="655"/>
      <c r="B1357" s="333"/>
      <c r="C1357" s="333"/>
      <c r="D1357" s="72"/>
      <c r="E1357" s="333"/>
      <c r="F1357" s="333"/>
      <c r="G1357" s="333"/>
      <c r="H1357" s="333"/>
      <c r="I1357" s="333"/>
      <c r="J1357" s="333"/>
      <c r="K1357" s="654"/>
      <c r="L1357" s="333"/>
      <c r="M1357" s="333"/>
      <c r="N1357" s="333"/>
      <c r="O1357" s="333"/>
      <c r="P1357" s="333"/>
      <c r="Q1357" s="333"/>
      <c r="R1357" s="333"/>
      <c r="S1357" s="333"/>
      <c r="T1357" s="333"/>
      <c r="U1357" s="333"/>
      <c r="V1357" s="333"/>
      <c r="W1357" s="333"/>
      <c r="X1357" s="333"/>
      <c r="Y1357" s="333"/>
      <c r="Z1357" s="333"/>
      <c r="AA1357" s="333"/>
      <c r="AB1357" s="534"/>
    </row>
    <row r="1358" spans="1:28" ht="13.5" customHeight="1">
      <c r="A1358" s="655"/>
      <c r="B1358" s="333"/>
      <c r="C1358" s="333"/>
      <c r="D1358" s="72"/>
      <c r="E1358" s="333"/>
      <c r="F1358" s="333"/>
      <c r="G1358" s="333"/>
      <c r="H1358" s="333"/>
      <c r="I1358" s="333"/>
      <c r="J1358" s="333"/>
      <c r="K1358" s="654"/>
      <c r="L1358" s="333"/>
      <c r="M1358" s="333"/>
      <c r="N1358" s="333"/>
      <c r="O1358" s="333"/>
      <c r="P1358" s="333"/>
      <c r="Q1358" s="333"/>
      <c r="R1358" s="333"/>
      <c r="S1358" s="333"/>
      <c r="T1358" s="333"/>
      <c r="U1358" s="333"/>
      <c r="V1358" s="333"/>
      <c r="W1358" s="333"/>
      <c r="X1358" s="333"/>
      <c r="Y1358" s="333"/>
      <c r="Z1358" s="333"/>
      <c r="AA1358" s="333"/>
      <c r="AB1358" s="534"/>
    </row>
    <row r="1359" spans="1:28" ht="13.5" customHeight="1">
      <c r="A1359" s="655"/>
      <c r="B1359" s="333"/>
      <c r="C1359" s="333"/>
      <c r="D1359" s="72"/>
      <c r="E1359" s="333"/>
      <c r="F1359" s="333"/>
      <c r="G1359" s="333"/>
      <c r="H1359" s="333"/>
      <c r="I1359" s="333"/>
      <c r="J1359" s="333"/>
      <c r="K1359" s="654"/>
      <c r="L1359" s="333"/>
      <c r="M1359" s="333"/>
      <c r="N1359" s="333"/>
      <c r="O1359" s="333"/>
      <c r="P1359" s="333"/>
      <c r="Q1359" s="333"/>
      <c r="R1359" s="333"/>
      <c r="S1359" s="333"/>
      <c r="T1359" s="333"/>
      <c r="U1359" s="333"/>
      <c r="V1359" s="333"/>
      <c r="W1359" s="333"/>
      <c r="X1359" s="333"/>
      <c r="Y1359" s="333"/>
      <c r="Z1359" s="333"/>
      <c r="AA1359" s="333"/>
      <c r="AB1359" s="534"/>
    </row>
    <row r="1360" spans="1:28" ht="13.5" customHeight="1">
      <c r="A1360" s="655"/>
      <c r="B1360" s="333"/>
      <c r="C1360" s="333"/>
      <c r="D1360" s="72"/>
      <c r="E1360" s="333"/>
      <c r="F1360" s="333"/>
      <c r="G1360" s="333"/>
      <c r="H1360" s="333"/>
      <c r="I1360" s="333"/>
      <c r="J1360" s="333"/>
      <c r="K1360" s="654"/>
      <c r="L1360" s="333"/>
      <c r="M1360" s="333"/>
      <c r="N1360" s="333"/>
      <c r="O1360" s="333"/>
      <c r="P1360" s="333"/>
      <c r="Q1360" s="333"/>
      <c r="R1360" s="333"/>
      <c r="S1360" s="333"/>
      <c r="T1360" s="333"/>
      <c r="U1360" s="333"/>
      <c r="V1360" s="333"/>
      <c r="W1360" s="333"/>
      <c r="X1360" s="333"/>
      <c r="Y1360" s="333"/>
      <c r="Z1360" s="333"/>
      <c r="AA1360" s="333"/>
      <c r="AB1360" s="534"/>
    </row>
    <row r="1361" spans="1:28" ht="13.5" customHeight="1">
      <c r="A1361" s="655"/>
      <c r="B1361" s="333"/>
      <c r="C1361" s="333"/>
      <c r="D1361" s="72"/>
      <c r="E1361" s="333"/>
      <c r="F1361" s="333"/>
      <c r="G1361" s="333"/>
      <c r="H1361" s="333"/>
      <c r="I1361" s="333"/>
      <c r="J1361" s="333"/>
      <c r="K1361" s="654"/>
      <c r="L1361" s="333"/>
      <c r="M1361" s="333"/>
      <c r="N1361" s="333"/>
      <c r="O1361" s="333"/>
      <c r="P1361" s="333"/>
      <c r="Q1361" s="333"/>
      <c r="R1361" s="333"/>
      <c r="S1361" s="333"/>
      <c r="T1361" s="333"/>
      <c r="U1361" s="333"/>
      <c r="V1361" s="333"/>
      <c r="W1361" s="333"/>
      <c r="X1361" s="333"/>
      <c r="Y1361" s="333"/>
      <c r="Z1361" s="333"/>
      <c r="AA1361" s="333"/>
      <c r="AB1361" s="534"/>
    </row>
    <row r="1362" spans="1:28" ht="13.5" customHeight="1">
      <c r="A1362" s="655"/>
      <c r="B1362" s="333"/>
      <c r="C1362" s="333"/>
      <c r="D1362" s="72"/>
      <c r="E1362" s="333"/>
      <c r="F1362" s="333"/>
      <c r="G1362" s="333"/>
      <c r="H1362" s="333"/>
      <c r="I1362" s="333"/>
      <c r="J1362" s="333"/>
      <c r="K1362" s="654"/>
      <c r="L1362" s="333"/>
      <c r="M1362" s="333"/>
      <c r="N1362" s="333"/>
      <c r="O1362" s="333"/>
      <c r="P1362" s="333"/>
      <c r="Q1362" s="333"/>
      <c r="R1362" s="333"/>
      <c r="S1362" s="333"/>
      <c r="T1362" s="333"/>
      <c r="U1362" s="333"/>
      <c r="V1362" s="333"/>
      <c r="W1362" s="333"/>
      <c r="X1362" s="333"/>
      <c r="Y1362" s="333"/>
      <c r="Z1362" s="333"/>
      <c r="AA1362" s="333"/>
      <c r="AB1362" s="534"/>
    </row>
    <row r="1363" spans="1:28" ht="13.5" customHeight="1">
      <c r="A1363" s="655"/>
      <c r="B1363" s="333"/>
      <c r="C1363" s="333"/>
      <c r="D1363" s="72"/>
      <c r="E1363" s="333"/>
      <c r="F1363" s="333"/>
      <c r="G1363" s="333"/>
      <c r="H1363" s="333"/>
      <c r="I1363" s="333"/>
      <c r="J1363" s="333"/>
      <c r="K1363" s="654"/>
      <c r="L1363" s="333"/>
      <c r="M1363" s="333"/>
      <c r="N1363" s="333"/>
      <c r="O1363" s="333"/>
      <c r="P1363" s="333"/>
      <c r="Q1363" s="333"/>
      <c r="R1363" s="333"/>
      <c r="S1363" s="333"/>
      <c r="T1363" s="333"/>
      <c r="U1363" s="333"/>
      <c r="V1363" s="333"/>
      <c r="W1363" s="333"/>
      <c r="X1363" s="333"/>
      <c r="Y1363" s="333"/>
      <c r="Z1363" s="333"/>
      <c r="AA1363" s="333"/>
      <c r="AB1363" s="534"/>
    </row>
    <row r="1364" spans="1:28" ht="13.5" customHeight="1">
      <c r="A1364" s="655"/>
      <c r="B1364" s="333"/>
      <c r="C1364" s="333"/>
      <c r="D1364" s="72"/>
      <c r="E1364" s="333"/>
      <c r="F1364" s="333"/>
      <c r="G1364" s="333"/>
      <c r="H1364" s="333"/>
      <c r="I1364" s="333"/>
      <c r="J1364" s="333"/>
      <c r="K1364" s="654"/>
      <c r="L1364" s="333"/>
      <c r="M1364" s="333"/>
      <c r="N1364" s="333"/>
      <c r="O1364" s="333"/>
      <c r="P1364" s="333"/>
      <c r="Q1364" s="333"/>
      <c r="R1364" s="333"/>
      <c r="S1364" s="333"/>
      <c r="T1364" s="333"/>
      <c r="U1364" s="333"/>
      <c r="V1364" s="333"/>
      <c r="W1364" s="333"/>
      <c r="X1364" s="333"/>
      <c r="Y1364" s="333"/>
      <c r="Z1364" s="333"/>
      <c r="AA1364" s="333"/>
      <c r="AB1364" s="534"/>
    </row>
    <row r="1365" spans="1:28" ht="13.5" customHeight="1">
      <c r="A1365" s="655"/>
      <c r="B1365" s="333"/>
      <c r="C1365" s="333"/>
      <c r="D1365" s="72"/>
      <c r="E1365" s="333"/>
      <c r="F1365" s="333"/>
      <c r="G1365" s="333"/>
      <c r="H1365" s="333"/>
      <c r="I1365" s="333"/>
      <c r="J1365" s="333"/>
      <c r="K1365" s="654"/>
      <c r="L1365" s="333"/>
      <c r="M1365" s="333"/>
      <c r="N1365" s="333"/>
      <c r="O1365" s="333"/>
      <c r="P1365" s="333"/>
      <c r="Q1365" s="333"/>
      <c r="R1365" s="333"/>
      <c r="S1365" s="333"/>
      <c r="T1365" s="333"/>
      <c r="U1365" s="333"/>
      <c r="V1365" s="333"/>
      <c r="W1365" s="333"/>
      <c r="X1365" s="333"/>
      <c r="Y1365" s="333"/>
      <c r="Z1365" s="333"/>
      <c r="AA1365" s="333"/>
      <c r="AB1365" s="534"/>
    </row>
    <row r="1366" spans="1:28" ht="13.5" customHeight="1">
      <c r="A1366" s="655"/>
      <c r="B1366" s="333"/>
      <c r="C1366" s="333"/>
      <c r="D1366" s="72"/>
      <c r="E1366" s="333"/>
      <c r="F1366" s="333"/>
      <c r="G1366" s="333"/>
      <c r="H1366" s="333"/>
      <c r="I1366" s="333"/>
      <c r="J1366" s="333"/>
      <c r="K1366" s="654"/>
      <c r="L1366" s="333"/>
      <c r="M1366" s="333"/>
      <c r="N1366" s="333"/>
      <c r="O1366" s="333"/>
      <c r="P1366" s="333"/>
      <c r="Q1366" s="333"/>
      <c r="R1366" s="333"/>
      <c r="S1366" s="333"/>
      <c r="T1366" s="333"/>
      <c r="U1366" s="333"/>
      <c r="V1366" s="333"/>
      <c r="W1366" s="333"/>
      <c r="X1366" s="333"/>
      <c r="Y1366" s="333"/>
      <c r="Z1366" s="333"/>
      <c r="AA1366" s="333"/>
      <c r="AB1366" s="534"/>
    </row>
    <row r="1367" spans="1:28" ht="13.5" customHeight="1">
      <c r="A1367" s="655"/>
      <c r="B1367" s="333"/>
      <c r="C1367" s="333"/>
      <c r="D1367" s="72"/>
      <c r="E1367" s="333"/>
      <c r="F1367" s="333"/>
      <c r="G1367" s="333"/>
      <c r="H1367" s="333"/>
      <c r="I1367" s="333"/>
      <c r="J1367" s="333"/>
      <c r="K1367" s="654"/>
      <c r="L1367" s="333"/>
      <c r="M1367" s="333"/>
      <c r="N1367" s="333"/>
      <c r="O1367" s="333"/>
      <c r="P1367" s="333"/>
      <c r="Q1367" s="333"/>
      <c r="R1367" s="333"/>
      <c r="S1367" s="333"/>
      <c r="T1367" s="333"/>
      <c r="U1367" s="333"/>
      <c r="V1367" s="333"/>
      <c r="W1367" s="333"/>
      <c r="X1367" s="333"/>
      <c r="Y1367" s="333"/>
      <c r="Z1367" s="333"/>
      <c r="AA1367" s="333"/>
      <c r="AB1367" s="534"/>
    </row>
    <row r="1368" spans="1:28" ht="13.5" customHeight="1">
      <c r="A1368" s="655"/>
      <c r="B1368" s="333"/>
      <c r="C1368" s="333"/>
      <c r="D1368" s="72"/>
      <c r="E1368" s="333"/>
      <c r="F1368" s="333"/>
      <c r="G1368" s="333"/>
      <c r="H1368" s="333"/>
      <c r="I1368" s="333"/>
      <c r="J1368" s="333"/>
      <c r="K1368" s="654"/>
      <c r="L1368" s="333"/>
      <c r="M1368" s="333"/>
      <c r="N1368" s="333"/>
      <c r="O1368" s="333"/>
      <c r="P1368" s="333"/>
      <c r="Q1368" s="333"/>
      <c r="R1368" s="333"/>
      <c r="S1368" s="333"/>
      <c r="T1368" s="333"/>
      <c r="U1368" s="333"/>
      <c r="V1368" s="333"/>
      <c r="W1368" s="333"/>
      <c r="X1368" s="333"/>
      <c r="Y1368" s="333"/>
      <c r="Z1368" s="333"/>
      <c r="AA1368" s="333"/>
      <c r="AB1368" s="534"/>
    </row>
    <row r="1369" spans="1:28" ht="13.5" customHeight="1">
      <c r="A1369" s="655"/>
      <c r="B1369" s="333"/>
      <c r="C1369" s="333"/>
      <c r="D1369" s="72"/>
      <c r="E1369" s="333"/>
      <c r="F1369" s="333"/>
      <c r="G1369" s="333"/>
      <c r="H1369" s="333"/>
      <c r="I1369" s="333"/>
      <c r="J1369" s="333"/>
      <c r="K1369" s="654"/>
      <c r="L1369" s="333"/>
      <c r="M1369" s="333"/>
      <c r="N1369" s="333"/>
      <c r="O1369" s="333"/>
      <c r="P1369" s="333"/>
      <c r="Q1369" s="333"/>
      <c r="R1369" s="333"/>
      <c r="S1369" s="333"/>
      <c r="T1369" s="333"/>
      <c r="U1369" s="333"/>
      <c r="V1369" s="333"/>
      <c r="W1369" s="333"/>
      <c r="X1369" s="333"/>
      <c r="Y1369" s="333"/>
      <c r="Z1369" s="333"/>
      <c r="AA1369" s="333"/>
      <c r="AB1369" s="534"/>
    </row>
    <row r="1370" spans="1:28" ht="13.5" customHeight="1">
      <c r="A1370" s="655"/>
      <c r="B1370" s="333"/>
      <c r="C1370" s="333"/>
      <c r="D1370" s="72"/>
      <c r="E1370" s="333"/>
      <c r="F1370" s="333"/>
      <c r="G1370" s="333"/>
      <c r="H1370" s="333"/>
      <c r="I1370" s="333"/>
      <c r="J1370" s="333"/>
      <c r="K1370" s="654"/>
      <c r="L1370" s="333"/>
      <c r="M1370" s="333"/>
      <c r="N1370" s="333"/>
      <c r="O1370" s="333"/>
      <c r="P1370" s="333"/>
      <c r="Q1370" s="333"/>
      <c r="R1370" s="333"/>
      <c r="S1370" s="333"/>
      <c r="T1370" s="333"/>
      <c r="U1370" s="333"/>
      <c r="V1370" s="333"/>
      <c r="W1370" s="333"/>
      <c r="X1370" s="333"/>
      <c r="Y1370" s="333"/>
      <c r="Z1370" s="333"/>
      <c r="AA1370" s="333"/>
      <c r="AB1370" s="534"/>
    </row>
    <row r="1371" spans="1:28" ht="13.5" customHeight="1">
      <c r="A1371" s="655"/>
      <c r="B1371" s="333"/>
      <c r="C1371" s="333"/>
      <c r="D1371" s="72"/>
      <c r="E1371" s="333"/>
      <c r="F1371" s="333"/>
      <c r="G1371" s="333"/>
      <c r="H1371" s="333"/>
      <c r="I1371" s="333"/>
      <c r="J1371" s="333"/>
      <c r="K1371" s="654"/>
      <c r="L1371" s="333"/>
      <c r="M1371" s="333"/>
      <c r="N1371" s="333"/>
      <c r="O1371" s="333"/>
      <c r="P1371" s="333"/>
      <c r="Q1371" s="333"/>
      <c r="R1371" s="333"/>
      <c r="S1371" s="333"/>
      <c r="T1371" s="333"/>
      <c r="U1371" s="333"/>
      <c r="V1371" s="333"/>
      <c r="W1371" s="333"/>
      <c r="X1371" s="333"/>
      <c r="Y1371" s="333"/>
      <c r="Z1371" s="333"/>
      <c r="AA1371" s="333"/>
      <c r="AB1371" s="534"/>
    </row>
    <row r="1372" spans="1:28" ht="13.5" customHeight="1">
      <c r="A1372" s="655"/>
      <c r="B1372" s="333"/>
      <c r="C1372" s="333"/>
      <c r="D1372" s="72"/>
      <c r="E1372" s="333"/>
      <c r="F1372" s="333"/>
      <c r="G1372" s="333"/>
      <c r="H1372" s="333"/>
      <c r="I1372" s="333"/>
      <c r="J1372" s="333"/>
      <c r="K1372" s="654"/>
      <c r="L1372" s="333"/>
      <c r="M1372" s="333"/>
      <c r="N1372" s="333"/>
      <c r="O1372" s="333"/>
      <c r="P1372" s="333"/>
      <c r="Q1372" s="333"/>
      <c r="R1372" s="333"/>
      <c r="S1372" s="333"/>
      <c r="T1372" s="333"/>
      <c r="U1372" s="333"/>
      <c r="V1372" s="333"/>
      <c r="W1372" s="333"/>
      <c r="X1372" s="333"/>
      <c r="Y1372" s="333"/>
      <c r="Z1372" s="333"/>
      <c r="AA1372" s="333"/>
      <c r="AB1372" s="534"/>
    </row>
    <row r="1373" spans="1:28" ht="13.5" customHeight="1">
      <c r="A1373" s="655"/>
      <c r="B1373" s="333"/>
      <c r="C1373" s="333"/>
      <c r="D1373" s="72"/>
      <c r="E1373" s="333"/>
      <c r="F1373" s="333"/>
      <c r="G1373" s="333"/>
      <c r="H1373" s="333"/>
      <c r="I1373" s="333"/>
      <c r="J1373" s="333"/>
      <c r="K1373" s="654"/>
      <c r="L1373" s="333"/>
      <c r="M1373" s="333"/>
      <c r="N1373" s="333"/>
      <c r="O1373" s="333"/>
      <c r="P1373" s="333"/>
      <c r="Q1373" s="333"/>
      <c r="R1373" s="333"/>
      <c r="S1373" s="333"/>
      <c r="T1373" s="333"/>
      <c r="U1373" s="333"/>
      <c r="V1373" s="333"/>
      <c r="W1373" s="333"/>
      <c r="X1373" s="333"/>
      <c r="Y1373" s="333"/>
      <c r="Z1373" s="333"/>
      <c r="AA1373" s="333"/>
      <c r="AB1373" s="534"/>
    </row>
    <row r="1374" spans="1:28" ht="13.5" customHeight="1">
      <c r="A1374" s="655"/>
      <c r="B1374" s="333"/>
      <c r="C1374" s="333"/>
      <c r="D1374" s="72"/>
      <c r="E1374" s="333"/>
      <c r="F1374" s="333"/>
      <c r="G1374" s="333"/>
      <c r="H1374" s="333"/>
      <c r="I1374" s="333"/>
      <c r="J1374" s="333"/>
      <c r="K1374" s="654"/>
      <c r="L1374" s="333"/>
      <c r="M1374" s="333"/>
      <c r="N1374" s="333"/>
      <c r="O1374" s="333"/>
      <c r="P1374" s="333"/>
      <c r="Q1374" s="333"/>
      <c r="R1374" s="333"/>
      <c r="S1374" s="333"/>
      <c r="T1374" s="333"/>
      <c r="U1374" s="333"/>
      <c r="V1374" s="333"/>
      <c r="W1374" s="333"/>
      <c r="X1374" s="333"/>
      <c r="Y1374" s="333"/>
      <c r="Z1374" s="333"/>
      <c r="AA1374" s="333"/>
      <c r="AB1374" s="534"/>
    </row>
    <row r="1375" spans="1:28" ht="13.5" customHeight="1">
      <c r="A1375" s="655"/>
      <c r="B1375" s="333"/>
      <c r="C1375" s="333"/>
      <c r="D1375" s="72"/>
      <c r="E1375" s="333"/>
      <c r="F1375" s="333"/>
      <c r="G1375" s="333"/>
      <c r="H1375" s="333"/>
      <c r="I1375" s="333"/>
      <c r="J1375" s="333"/>
      <c r="K1375" s="654"/>
      <c r="L1375" s="333"/>
      <c r="M1375" s="333"/>
      <c r="N1375" s="333"/>
      <c r="O1375" s="333"/>
      <c r="P1375" s="333"/>
      <c r="Q1375" s="333"/>
      <c r="R1375" s="333"/>
      <c r="S1375" s="333"/>
      <c r="T1375" s="333"/>
      <c r="U1375" s="333"/>
      <c r="V1375" s="333"/>
      <c r="W1375" s="333"/>
      <c r="X1375" s="333"/>
      <c r="Y1375" s="333"/>
      <c r="Z1375" s="333"/>
      <c r="AA1375" s="333"/>
      <c r="AB1375" s="534"/>
    </row>
    <row r="1376" spans="1:28" ht="13.5" customHeight="1">
      <c r="A1376" s="655"/>
      <c r="B1376" s="333"/>
      <c r="C1376" s="333"/>
      <c r="D1376" s="72"/>
      <c r="E1376" s="333"/>
      <c r="F1376" s="333"/>
      <c r="G1376" s="333"/>
      <c r="H1376" s="333"/>
      <c r="I1376" s="333"/>
      <c r="J1376" s="333"/>
      <c r="K1376" s="654"/>
      <c r="L1376" s="333"/>
      <c r="M1376" s="333"/>
      <c r="N1376" s="333"/>
      <c r="O1376" s="333"/>
      <c r="P1376" s="333"/>
      <c r="Q1376" s="333"/>
      <c r="R1376" s="333"/>
      <c r="S1376" s="333"/>
      <c r="T1376" s="333"/>
      <c r="U1376" s="333"/>
      <c r="V1376" s="333"/>
      <c r="W1376" s="333"/>
      <c r="X1376" s="333"/>
      <c r="Y1376" s="333"/>
      <c r="Z1376" s="333"/>
      <c r="AA1376" s="333"/>
      <c r="AB1376" s="534"/>
    </row>
    <row r="1377" spans="1:28" ht="13.5" customHeight="1">
      <c r="A1377" s="655"/>
      <c r="B1377" s="333"/>
      <c r="C1377" s="333"/>
      <c r="D1377" s="72"/>
      <c r="E1377" s="333"/>
      <c r="F1377" s="333"/>
      <c r="G1377" s="333"/>
      <c r="H1377" s="333"/>
      <c r="I1377" s="333"/>
      <c r="J1377" s="333"/>
      <c r="K1377" s="654"/>
      <c r="L1377" s="333"/>
      <c r="M1377" s="333"/>
      <c r="N1377" s="333"/>
      <c r="O1377" s="333"/>
      <c r="P1377" s="333"/>
      <c r="Q1377" s="333"/>
      <c r="R1377" s="333"/>
      <c r="S1377" s="333"/>
      <c r="T1377" s="333"/>
      <c r="U1377" s="333"/>
      <c r="V1377" s="333"/>
      <c r="W1377" s="333"/>
      <c r="X1377" s="333"/>
      <c r="Y1377" s="333"/>
      <c r="Z1377" s="333"/>
      <c r="AA1377" s="333"/>
      <c r="AB1377" s="534"/>
    </row>
    <row r="1378" spans="1:28" ht="13.5" customHeight="1">
      <c r="A1378" s="655"/>
      <c r="B1378" s="333"/>
      <c r="C1378" s="333"/>
      <c r="D1378" s="72"/>
      <c r="E1378" s="333"/>
      <c r="F1378" s="333"/>
      <c r="G1378" s="333"/>
      <c r="H1378" s="333"/>
      <c r="I1378" s="333"/>
      <c r="J1378" s="333"/>
      <c r="K1378" s="654"/>
      <c r="L1378" s="333"/>
      <c r="M1378" s="333"/>
      <c r="N1378" s="333"/>
      <c r="O1378" s="333"/>
      <c r="P1378" s="333"/>
      <c r="Q1378" s="333"/>
      <c r="R1378" s="333"/>
      <c r="S1378" s="333"/>
      <c r="T1378" s="333"/>
      <c r="U1378" s="333"/>
      <c r="V1378" s="333"/>
      <c r="W1378" s="333"/>
      <c r="X1378" s="333"/>
      <c r="Y1378" s="333"/>
      <c r="Z1378" s="333"/>
      <c r="AA1378" s="333"/>
      <c r="AB1378" s="534"/>
    </row>
    <row r="1379" spans="1:28" ht="13.5" customHeight="1">
      <c r="A1379" s="655"/>
      <c r="B1379" s="333"/>
      <c r="C1379" s="333"/>
      <c r="D1379" s="72"/>
      <c r="E1379" s="333"/>
      <c r="F1379" s="333"/>
      <c r="G1379" s="333"/>
      <c r="H1379" s="333"/>
      <c r="I1379" s="333"/>
      <c r="J1379" s="333"/>
      <c r="K1379" s="654"/>
      <c r="L1379" s="333"/>
      <c r="M1379" s="333"/>
      <c r="N1379" s="333"/>
      <c r="O1379" s="333"/>
      <c r="P1379" s="333"/>
      <c r="Q1379" s="333"/>
      <c r="R1379" s="333"/>
      <c r="S1379" s="333"/>
      <c r="T1379" s="333"/>
      <c r="U1379" s="333"/>
      <c r="V1379" s="333"/>
      <c r="W1379" s="333"/>
      <c r="X1379" s="333"/>
      <c r="Y1379" s="333"/>
      <c r="Z1379" s="333"/>
      <c r="AA1379" s="333"/>
      <c r="AB1379" s="534"/>
    </row>
    <row r="1380" spans="1:28" ht="13.5" customHeight="1">
      <c r="A1380" s="655"/>
      <c r="B1380" s="333"/>
      <c r="C1380" s="333"/>
      <c r="D1380" s="72"/>
      <c r="E1380" s="333"/>
      <c r="F1380" s="333"/>
      <c r="G1380" s="333"/>
      <c r="H1380" s="333"/>
      <c r="I1380" s="333"/>
      <c r="J1380" s="333"/>
      <c r="K1380" s="654"/>
      <c r="L1380" s="333"/>
      <c r="M1380" s="333"/>
      <c r="N1380" s="333"/>
      <c r="O1380" s="333"/>
      <c r="P1380" s="333"/>
      <c r="Q1380" s="333"/>
      <c r="R1380" s="333"/>
      <c r="S1380" s="333"/>
      <c r="T1380" s="333"/>
      <c r="U1380" s="333"/>
      <c r="V1380" s="333"/>
      <c r="W1380" s="333"/>
      <c r="X1380" s="333"/>
      <c r="Y1380" s="333"/>
      <c r="Z1380" s="333"/>
      <c r="AA1380" s="333"/>
      <c r="AB1380" s="534"/>
    </row>
    <row r="1381" spans="1:28" ht="13.5" customHeight="1">
      <c r="A1381" s="655"/>
      <c r="B1381" s="333"/>
      <c r="C1381" s="333"/>
      <c r="D1381" s="72"/>
      <c r="E1381" s="333"/>
      <c r="F1381" s="333"/>
      <c r="G1381" s="333"/>
      <c r="H1381" s="333"/>
      <c r="I1381" s="333"/>
      <c r="J1381" s="333"/>
      <c r="K1381" s="654"/>
      <c r="L1381" s="333"/>
      <c r="M1381" s="333"/>
      <c r="N1381" s="333"/>
      <c r="O1381" s="333"/>
      <c r="P1381" s="333"/>
      <c r="Q1381" s="333"/>
      <c r="R1381" s="333"/>
      <c r="S1381" s="333"/>
      <c r="T1381" s="333"/>
      <c r="U1381" s="333"/>
      <c r="V1381" s="333"/>
      <c r="W1381" s="333"/>
      <c r="X1381" s="333"/>
      <c r="Y1381" s="333"/>
      <c r="Z1381" s="333"/>
      <c r="AA1381" s="333"/>
      <c r="AB1381" s="534"/>
    </row>
    <row r="1382" spans="1:28" ht="13.5" customHeight="1">
      <c r="A1382" s="655"/>
      <c r="B1382" s="333"/>
      <c r="C1382" s="333"/>
      <c r="D1382" s="72"/>
      <c r="E1382" s="333"/>
      <c r="F1382" s="333"/>
      <c r="G1382" s="333"/>
      <c r="H1382" s="333"/>
      <c r="I1382" s="333"/>
      <c r="J1382" s="333"/>
      <c r="K1382" s="654"/>
      <c r="L1382" s="333"/>
      <c r="M1382" s="333"/>
      <c r="N1382" s="333"/>
      <c r="O1382" s="333"/>
      <c r="P1382" s="333"/>
      <c r="Q1382" s="333"/>
      <c r="R1382" s="333"/>
      <c r="S1382" s="333"/>
      <c r="T1382" s="333"/>
      <c r="U1382" s="333"/>
      <c r="V1382" s="333"/>
      <c r="W1382" s="333"/>
      <c r="X1382" s="333"/>
      <c r="Y1382" s="333"/>
      <c r="Z1382" s="333"/>
      <c r="AA1382" s="333"/>
      <c r="AB1382" s="534"/>
    </row>
    <row r="1383" spans="1:28" ht="13.5" customHeight="1">
      <c r="A1383" s="655"/>
      <c r="B1383" s="333"/>
      <c r="C1383" s="333"/>
      <c r="D1383" s="72"/>
      <c r="E1383" s="333"/>
      <c r="F1383" s="333"/>
      <c r="G1383" s="333"/>
      <c r="H1383" s="333"/>
      <c r="I1383" s="333"/>
      <c r="J1383" s="333"/>
      <c r="K1383" s="654"/>
      <c r="L1383" s="333"/>
      <c r="M1383" s="333"/>
      <c r="N1383" s="333"/>
      <c r="O1383" s="333"/>
      <c r="P1383" s="333"/>
      <c r="Q1383" s="333"/>
      <c r="R1383" s="333"/>
      <c r="S1383" s="333"/>
      <c r="T1383" s="333"/>
      <c r="U1383" s="333"/>
      <c r="V1383" s="333"/>
      <c r="W1383" s="333"/>
      <c r="X1383" s="333"/>
      <c r="Y1383" s="333"/>
      <c r="Z1383" s="333"/>
      <c r="AA1383" s="333"/>
      <c r="AB1383" s="534"/>
    </row>
    <row r="1384" spans="1:28" ht="13.5" customHeight="1">
      <c r="A1384" s="655"/>
      <c r="B1384" s="333"/>
      <c r="C1384" s="333"/>
      <c r="D1384" s="72"/>
      <c r="E1384" s="333"/>
      <c r="F1384" s="333"/>
      <c r="G1384" s="333"/>
      <c r="H1384" s="333"/>
      <c r="I1384" s="333"/>
      <c r="J1384" s="333"/>
      <c r="K1384" s="654"/>
      <c r="L1384" s="333"/>
      <c r="M1384" s="333"/>
      <c r="N1384" s="333"/>
      <c r="O1384" s="333"/>
      <c r="P1384" s="333"/>
      <c r="Q1384" s="333"/>
      <c r="R1384" s="333"/>
      <c r="S1384" s="333"/>
      <c r="T1384" s="333"/>
      <c r="U1384" s="333"/>
      <c r="V1384" s="333"/>
      <c r="W1384" s="333"/>
      <c r="X1384" s="333"/>
      <c r="Y1384" s="333"/>
      <c r="Z1384" s="333"/>
      <c r="AA1384" s="333"/>
      <c r="AB1384" s="534"/>
    </row>
    <row r="1385" spans="1:28" ht="13.5" customHeight="1">
      <c r="A1385" s="655"/>
      <c r="B1385" s="333"/>
      <c r="C1385" s="333"/>
      <c r="D1385" s="72"/>
      <c r="E1385" s="333"/>
      <c r="F1385" s="333"/>
      <c r="G1385" s="333"/>
      <c r="H1385" s="333"/>
      <c r="I1385" s="333"/>
      <c r="J1385" s="333"/>
      <c r="K1385" s="654"/>
      <c r="L1385" s="333"/>
      <c r="M1385" s="333"/>
      <c r="N1385" s="333"/>
      <c r="O1385" s="333"/>
      <c r="P1385" s="333"/>
      <c r="Q1385" s="333"/>
      <c r="R1385" s="333"/>
      <c r="S1385" s="333"/>
      <c r="T1385" s="333"/>
      <c r="U1385" s="333"/>
      <c r="V1385" s="333"/>
      <c r="W1385" s="333"/>
      <c r="X1385" s="333"/>
      <c r="Y1385" s="333"/>
      <c r="Z1385" s="333"/>
      <c r="AA1385" s="333"/>
      <c r="AB1385" s="534"/>
    </row>
    <row r="1386" spans="1:28" ht="13.5" customHeight="1">
      <c r="A1386" s="655"/>
      <c r="B1386" s="333"/>
      <c r="C1386" s="333"/>
      <c r="D1386" s="72"/>
      <c r="E1386" s="333"/>
      <c r="F1386" s="333"/>
      <c r="G1386" s="333"/>
      <c r="H1386" s="333"/>
      <c r="I1386" s="333"/>
      <c r="J1386" s="333"/>
      <c r="K1386" s="654"/>
      <c r="L1386" s="333"/>
      <c r="M1386" s="333"/>
      <c r="N1386" s="333"/>
      <c r="O1386" s="333"/>
      <c r="P1386" s="333"/>
      <c r="Q1386" s="333"/>
      <c r="R1386" s="333"/>
      <c r="S1386" s="333"/>
      <c r="T1386" s="333"/>
      <c r="U1386" s="333"/>
      <c r="V1386" s="333"/>
      <c r="W1386" s="333"/>
      <c r="X1386" s="333"/>
      <c r="Y1386" s="333"/>
      <c r="Z1386" s="333"/>
      <c r="AA1386" s="333"/>
      <c r="AB1386" s="534"/>
    </row>
    <row r="1387" spans="1:28" ht="13.5" customHeight="1">
      <c r="A1387" s="655"/>
      <c r="B1387" s="333"/>
      <c r="C1387" s="333"/>
      <c r="D1387" s="72"/>
      <c r="E1387" s="333"/>
      <c r="F1387" s="333"/>
      <c r="G1387" s="333"/>
      <c r="H1387" s="333"/>
      <c r="I1387" s="333"/>
      <c r="J1387" s="333"/>
      <c r="K1387" s="654"/>
      <c r="L1387" s="333"/>
      <c r="M1387" s="333"/>
      <c r="N1387" s="333"/>
      <c r="O1387" s="333"/>
      <c r="P1387" s="333"/>
      <c r="Q1387" s="333"/>
      <c r="R1387" s="333"/>
      <c r="S1387" s="333"/>
      <c r="T1387" s="333"/>
      <c r="U1387" s="333"/>
      <c r="V1387" s="333"/>
      <c r="W1387" s="333"/>
      <c r="X1387" s="333"/>
      <c r="Y1387" s="333"/>
      <c r="Z1387" s="333"/>
      <c r="AA1387" s="333"/>
      <c r="AB1387" s="534"/>
    </row>
    <row r="1388" spans="1:28" ht="13.5" customHeight="1">
      <c r="A1388" s="655"/>
      <c r="B1388" s="333"/>
      <c r="C1388" s="333"/>
      <c r="D1388" s="72"/>
      <c r="E1388" s="333"/>
      <c r="F1388" s="333"/>
      <c r="G1388" s="333"/>
      <c r="H1388" s="333"/>
      <c r="I1388" s="333"/>
      <c r="J1388" s="333"/>
      <c r="K1388" s="654"/>
      <c r="L1388" s="333"/>
      <c r="M1388" s="333"/>
      <c r="N1388" s="333"/>
      <c r="O1388" s="333"/>
      <c r="P1388" s="333"/>
      <c r="Q1388" s="333"/>
      <c r="R1388" s="333"/>
      <c r="S1388" s="333"/>
      <c r="T1388" s="333"/>
      <c r="U1388" s="333"/>
      <c r="V1388" s="333"/>
      <c r="W1388" s="333"/>
      <c r="X1388" s="333"/>
      <c r="Y1388" s="333"/>
      <c r="Z1388" s="333"/>
      <c r="AA1388" s="333"/>
      <c r="AB1388" s="534"/>
    </row>
    <row r="1389" spans="1:28" ht="13.5" customHeight="1">
      <c r="A1389" s="655"/>
      <c r="B1389" s="333"/>
      <c r="C1389" s="333"/>
      <c r="D1389" s="72"/>
      <c r="E1389" s="333"/>
      <c r="F1389" s="333"/>
      <c r="G1389" s="333"/>
      <c r="H1389" s="333"/>
      <c r="I1389" s="333"/>
      <c r="J1389" s="333"/>
      <c r="K1389" s="654"/>
      <c r="L1389" s="333"/>
      <c r="M1389" s="333"/>
      <c r="N1389" s="333"/>
      <c r="O1389" s="333"/>
      <c r="P1389" s="333"/>
      <c r="Q1389" s="333"/>
      <c r="R1389" s="333"/>
      <c r="S1389" s="333"/>
      <c r="T1389" s="333"/>
      <c r="U1389" s="333"/>
      <c r="V1389" s="333"/>
      <c r="W1389" s="333"/>
      <c r="X1389" s="333"/>
      <c r="Y1389" s="333"/>
      <c r="Z1389" s="333"/>
      <c r="AA1389" s="333"/>
      <c r="AB1389" s="534"/>
    </row>
    <row r="1390" spans="1:28" ht="13.5" customHeight="1">
      <c r="A1390" s="655"/>
      <c r="B1390" s="333"/>
      <c r="C1390" s="333"/>
      <c r="D1390" s="72"/>
      <c r="E1390" s="333"/>
      <c r="F1390" s="333"/>
      <c r="G1390" s="333"/>
      <c r="H1390" s="333"/>
      <c r="I1390" s="333"/>
      <c r="J1390" s="333"/>
      <c r="K1390" s="654"/>
      <c r="L1390" s="333"/>
      <c r="M1390" s="333"/>
      <c r="N1390" s="333"/>
      <c r="O1390" s="333"/>
      <c r="P1390" s="333"/>
      <c r="Q1390" s="333"/>
      <c r="R1390" s="333"/>
      <c r="S1390" s="333"/>
      <c r="T1390" s="333"/>
      <c r="U1390" s="333"/>
      <c r="V1390" s="333"/>
      <c r="W1390" s="333"/>
      <c r="X1390" s="333"/>
      <c r="Y1390" s="333"/>
      <c r="Z1390" s="333"/>
      <c r="AA1390" s="333"/>
      <c r="AB1390" s="534"/>
    </row>
    <row r="1391" spans="1:28" ht="13.5" customHeight="1">
      <c r="A1391" s="655"/>
      <c r="B1391" s="333"/>
      <c r="C1391" s="333"/>
      <c r="D1391" s="72"/>
      <c r="E1391" s="333"/>
      <c r="F1391" s="333"/>
      <c r="G1391" s="333"/>
      <c r="H1391" s="333"/>
      <c r="I1391" s="333"/>
      <c r="J1391" s="333"/>
      <c r="K1391" s="654"/>
      <c r="L1391" s="333"/>
      <c r="M1391" s="333"/>
      <c r="N1391" s="333"/>
      <c r="O1391" s="333"/>
      <c r="P1391" s="333"/>
      <c r="Q1391" s="333"/>
      <c r="R1391" s="333"/>
      <c r="S1391" s="333"/>
      <c r="T1391" s="333"/>
      <c r="U1391" s="333"/>
      <c r="V1391" s="333"/>
      <c r="W1391" s="333"/>
      <c r="X1391" s="333"/>
      <c r="Y1391" s="333"/>
      <c r="Z1391" s="333"/>
      <c r="AA1391" s="333"/>
      <c r="AB1391" s="534"/>
    </row>
    <row r="1392" spans="1:28" ht="13.5" customHeight="1">
      <c r="A1392" s="655"/>
      <c r="B1392" s="333"/>
      <c r="C1392" s="333"/>
      <c r="D1392" s="72"/>
      <c r="E1392" s="333"/>
      <c r="F1392" s="333"/>
      <c r="G1392" s="333"/>
      <c r="H1392" s="333"/>
      <c r="I1392" s="333"/>
      <c r="J1392" s="333"/>
      <c r="K1392" s="654"/>
      <c r="L1392" s="333"/>
      <c r="M1392" s="333"/>
      <c r="N1392" s="333"/>
      <c r="O1392" s="333"/>
      <c r="P1392" s="333"/>
      <c r="Q1392" s="333"/>
      <c r="R1392" s="333"/>
      <c r="S1392" s="333"/>
      <c r="T1392" s="333"/>
      <c r="U1392" s="333"/>
      <c r="V1392" s="333"/>
      <c r="W1392" s="333"/>
      <c r="X1392" s="333"/>
      <c r="Y1392" s="333"/>
      <c r="Z1392" s="333"/>
      <c r="AA1392" s="333"/>
      <c r="AB1392" s="534"/>
    </row>
    <row r="1393" spans="1:28" ht="13.5" customHeight="1">
      <c r="A1393" s="655"/>
      <c r="B1393" s="333"/>
      <c r="C1393" s="333"/>
      <c r="D1393" s="72"/>
      <c r="E1393" s="333"/>
      <c r="F1393" s="333"/>
      <c r="G1393" s="333"/>
      <c r="H1393" s="333"/>
      <c r="I1393" s="333"/>
      <c r="J1393" s="333"/>
      <c r="K1393" s="654"/>
      <c r="L1393" s="333"/>
      <c r="M1393" s="333"/>
      <c r="N1393" s="333"/>
      <c r="O1393" s="333"/>
      <c r="P1393" s="333"/>
      <c r="Q1393" s="333"/>
      <c r="R1393" s="333"/>
      <c r="S1393" s="333"/>
      <c r="T1393" s="333"/>
      <c r="U1393" s="333"/>
      <c r="V1393" s="333"/>
      <c r="W1393" s="333"/>
      <c r="X1393" s="333"/>
      <c r="Y1393" s="333"/>
      <c r="Z1393" s="333"/>
      <c r="AA1393" s="333"/>
      <c r="AB1393" s="534"/>
    </row>
    <row r="1394" spans="1:28" ht="13.5" customHeight="1">
      <c r="A1394" s="655"/>
      <c r="B1394" s="333"/>
      <c r="C1394" s="333"/>
      <c r="D1394" s="72"/>
      <c r="E1394" s="333"/>
      <c r="F1394" s="333"/>
      <c r="G1394" s="333"/>
      <c r="H1394" s="333"/>
      <c r="I1394" s="333"/>
      <c r="J1394" s="333"/>
      <c r="K1394" s="654"/>
      <c r="L1394" s="333"/>
      <c r="M1394" s="333"/>
      <c r="N1394" s="333"/>
      <c r="O1394" s="333"/>
      <c r="P1394" s="333"/>
      <c r="Q1394" s="333"/>
      <c r="R1394" s="333"/>
      <c r="S1394" s="333"/>
      <c r="T1394" s="333"/>
      <c r="U1394" s="333"/>
      <c r="V1394" s="333"/>
      <c r="W1394" s="333"/>
      <c r="X1394" s="333"/>
      <c r="Y1394" s="333"/>
      <c r="Z1394" s="333"/>
      <c r="AA1394" s="333"/>
      <c r="AB1394" s="534"/>
    </row>
    <row r="1395" spans="1:28" ht="13.5" customHeight="1">
      <c r="A1395" s="655"/>
      <c r="B1395" s="333"/>
      <c r="C1395" s="333"/>
      <c r="D1395" s="72"/>
      <c r="E1395" s="333"/>
      <c r="F1395" s="333"/>
      <c r="G1395" s="333"/>
      <c r="H1395" s="333"/>
      <c r="I1395" s="333"/>
      <c r="J1395" s="333"/>
      <c r="K1395" s="654"/>
      <c r="L1395" s="333"/>
      <c r="M1395" s="333"/>
      <c r="N1395" s="333"/>
      <c r="O1395" s="333"/>
      <c r="P1395" s="333"/>
      <c r="Q1395" s="333"/>
      <c r="R1395" s="333"/>
      <c r="S1395" s="333"/>
      <c r="T1395" s="333"/>
      <c r="U1395" s="333"/>
      <c r="V1395" s="333"/>
      <c r="W1395" s="333"/>
      <c r="X1395" s="333"/>
      <c r="Y1395" s="333"/>
      <c r="Z1395" s="333"/>
      <c r="AA1395" s="333"/>
      <c r="AB1395" s="534"/>
    </row>
    <row r="1396" spans="1:28" ht="13.5" customHeight="1">
      <c r="A1396" s="655"/>
      <c r="B1396" s="333"/>
      <c r="C1396" s="333"/>
      <c r="D1396" s="72"/>
      <c r="E1396" s="333"/>
      <c r="F1396" s="333"/>
      <c r="G1396" s="333"/>
      <c r="H1396" s="333"/>
      <c r="I1396" s="333"/>
      <c r="J1396" s="333"/>
      <c r="K1396" s="654"/>
      <c r="L1396" s="333"/>
      <c r="M1396" s="333"/>
      <c r="N1396" s="333"/>
      <c r="O1396" s="333"/>
      <c r="P1396" s="333"/>
      <c r="Q1396" s="333"/>
      <c r="R1396" s="333"/>
      <c r="S1396" s="333"/>
      <c r="T1396" s="333"/>
      <c r="U1396" s="333"/>
      <c r="V1396" s="333"/>
      <c r="W1396" s="333"/>
      <c r="X1396" s="333"/>
      <c r="Y1396" s="333"/>
      <c r="Z1396" s="333"/>
      <c r="AA1396" s="333"/>
      <c r="AB1396" s="534"/>
    </row>
    <row r="1397" spans="1:28" ht="13.5" customHeight="1">
      <c r="A1397" s="655"/>
      <c r="B1397" s="333"/>
      <c r="C1397" s="333"/>
      <c r="D1397" s="72"/>
      <c r="E1397" s="333"/>
      <c r="F1397" s="333"/>
      <c r="G1397" s="333"/>
      <c r="H1397" s="333"/>
      <c r="I1397" s="333"/>
      <c r="J1397" s="333"/>
      <c r="K1397" s="654"/>
      <c r="L1397" s="333"/>
      <c r="M1397" s="333"/>
      <c r="N1397" s="333"/>
      <c r="O1397" s="333"/>
      <c r="P1397" s="333"/>
      <c r="Q1397" s="333"/>
      <c r="R1397" s="333"/>
      <c r="S1397" s="333"/>
      <c r="T1397" s="333"/>
      <c r="U1397" s="333"/>
      <c r="V1397" s="333"/>
      <c r="W1397" s="333"/>
      <c r="X1397" s="333"/>
      <c r="Y1397" s="333"/>
      <c r="Z1397" s="333"/>
      <c r="AA1397" s="333"/>
      <c r="AB1397" s="534"/>
    </row>
    <row r="1398" spans="1:28" ht="13.5" customHeight="1">
      <c r="A1398" s="655"/>
      <c r="B1398" s="333"/>
      <c r="C1398" s="333"/>
      <c r="D1398" s="72"/>
      <c r="E1398" s="333"/>
      <c r="F1398" s="333"/>
      <c r="G1398" s="333"/>
      <c r="H1398" s="333"/>
      <c r="I1398" s="333"/>
      <c r="J1398" s="333"/>
      <c r="K1398" s="654"/>
      <c r="L1398" s="333"/>
      <c r="M1398" s="333"/>
      <c r="N1398" s="333"/>
      <c r="O1398" s="333"/>
      <c r="P1398" s="333"/>
      <c r="Q1398" s="333"/>
      <c r="R1398" s="333"/>
      <c r="S1398" s="333"/>
      <c r="T1398" s="333"/>
      <c r="U1398" s="333"/>
      <c r="V1398" s="333"/>
      <c r="W1398" s="333"/>
      <c r="X1398" s="333"/>
      <c r="Y1398" s="333"/>
      <c r="Z1398" s="333"/>
      <c r="AA1398" s="333"/>
      <c r="AB1398" s="534"/>
    </row>
    <row r="1399" spans="1:28" ht="13.5" customHeight="1">
      <c r="A1399" s="655"/>
      <c r="B1399" s="333"/>
      <c r="C1399" s="333"/>
      <c r="D1399" s="72"/>
      <c r="E1399" s="333"/>
      <c r="F1399" s="333"/>
      <c r="G1399" s="333"/>
      <c r="H1399" s="333"/>
      <c r="I1399" s="333"/>
      <c r="J1399" s="333"/>
      <c r="K1399" s="654"/>
      <c r="L1399" s="333"/>
      <c r="M1399" s="333"/>
      <c r="N1399" s="333"/>
      <c r="O1399" s="333"/>
      <c r="P1399" s="333"/>
      <c r="Q1399" s="333"/>
      <c r="R1399" s="333"/>
      <c r="S1399" s="333"/>
      <c r="T1399" s="333"/>
      <c r="U1399" s="333"/>
      <c r="V1399" s="333"/>
      <c r="W1399" s="333"/>
      <c r="X1399" s="333"/>
      <c r="Y1399" s="333"/>
      <c r="Z1399" s="333"/>
      <c r="AA1399" s="333"/>
      <c r="AB1399" s="534"/>
    </row>
    <row r="1400" spans="1:28" ht="13.5" customHeight="1">
      <c r="A1400" s="655"/>
      <c r="B1400" s="333"/>
      <c r="C1400" s="333"/>
      <c r="D1400" s="72"/>
      <c r="E1400" s="333"/>
      <c r="F1400" s="333"/>
      <c r="G1400" s="333"/>
      <c r="H1400" s="333"/>
      <c r="I1400" s="333"/>
      <c r="J1400" s="333"/>
      <c r="K1400" s="654"/>
      <c r="L1400" s="333"/>
      <c r="M1400" s="333"/>
      <c r="N1400" s="333"/>
      <c r="O1400" s="333"/>
      <c r="P1400" s="333"/>
      <c r="Q1400" s="333"/>
      <c r="R1400" s="333"/>
      <c r="S1400" s="333"/>
      <c r="T1400" s="333"/>
      <c r="U1400" s="333"/>
      <c r="V1400" s="333"/>
      <c r="W1400" s="333"/>
      <c r="X1400" s="333"/>
      <c r="Y1400" s="333"/>
      <c r="Z1400" s="333"/>
      <c r="AA1400" s="333"/>
      <c r="AB1400" s="534"/>
    </row>
    <row r="1401" spans="1:28" ht="13.5" customHeight="1">
      <c r="A1401" s="655"/>
      <c r="B1401" s="333"/>
      <c r="C1401" s="333"/>
      <c r="D1401" s="72"/>
      <c r="E1401" s="333"/>
      <c r="F1401" s="333"/>
      <c r="G1401" s="333"/>
      <c r="H1401" s="333"/>
      <c r="I1401" s="333"/>
      <c r="J1401" s="333"/>
      <c r="K1401" s="654"/>
      <c r="L1401" s="333"/>
      <c r="M1401" s="333"/>
      <c r="N1401" s="333"/>
      <c r="O1401" s="333"/>
      <c r="P1401" s="333"/>
      <c r="Q1401" s="333"/>
      <c r="R1401" s="333"/>
      <c r="S1401" s="333"/>
      <c r="T1401" s="333"/>
      <c r="U1401" s="333"/>
      <c r="V1401" s="333"/>
      <c r="W1401" s="333"/>
      <c r="X1401" s="333"/>
      <c r="Y1401" s="333"/>
      <c r="Z1401" s="333"/>
      <c r="AA1401" s="333"/>
      <c r="AB1401" s="534"/>
    </row>
    <row r="1402" spans="1:28" ht="13.5" customHeight="1">
      <c r="A1402" s="655"/>
      <c r="B1402" s="333"/>
      <c r="C1402" s="333"/>
      <c r="D1402" s="72"/>
      <c r="E1402" s="333"/>
      <c r="F1402" s="333"/>
      <c r="G1402" s="333"/>
      <c r="H1402" s="333"/>
      <c r="I1402" s="333"/>
      <c r="J1402" s="333"/>
      <c r="K1402" s="654"/>
      <c r="L1402" s="333"/>
      <c r="M1402" s="333"/>
      <c r="N1402" s="333"/>
      <c r="O1402" s="333"/>
      <c r="P1402" s="333"/>
      <c r="Q1402" s="333"/>
      <c r="R1402" s="333"/>
      <c r="S1402" s="333"/>
      <c r="T1402" s="333"/>
      <c r="U1402" s="333"/>
      <c r="V1402" s="333"/>
      <c r="W1402" s="333"/>
      <c r="X1402" s="333"/>
      <c r="Y1402" s="333"/>
      <c r="Z1402" s="333"/>
      <c r="AA1402" s="333"/>
      <c r="AB1402" s="534"/>
    </row>
    <row r="1403" spans="1:28" ht="13.5" customHeight="1">
      <c r="A1403" s="655"/>
      <c r="B1403" s="333"/>
      <c r="C1403" s="333"/>
      <c r="D1403" s="72"/>
      <c r="E1403" s="333"/>
      <c r="F1403" s="333"/>
      <c r="G1403" s="333"/>
      <c r="H1403" s="333"/>
      <c r="I1403" s="333"/>
      <c r="J1403" s="333"/>
      <c r="K1403" s="654"/>
      <c r="L1403" s="333"/>
      <c r="M1403" s="333"/>
      <c r="N1403" s="333"/>
      <c r="O1403" s="333"/>
      <c r="P1403" s="333"/>
      <c r="Q1403" s="333"/>
      <c r="R1403" s="333"/>
      <c r="S1403" s="333"/>
      <c r="T1403" s="333"/>
      <c r="U1403" s="333"/>
      <c r="V1403" s="333"/>
      <c r="W1403" s="333"/>
      <c r="X1403" s="333"/>
      <c r="Y1403" s="333"/>
      <c r="Z1403" s="333"/>
      <c r="AA1403" s="333"/>
      <c r="AB1403" s="534"/>
    </row>
    <row r="1404" spans="1:28" ht="13.5" customHeight="1">
      <c r="A1404" s="655"/>
      <c r="B1404" s="333"/>
      <c r="C1404" s="333"/>
      <c r="D1404" s="72"/>
      <c r="E1404" s="333"/>
      <c r="F1404" s="333"/>
      <c r="G1404" s="333"/>
      <c r="H1404" s="333"/>
      <c r="I1404" s="333"/>
      <c r="J1404" s="333"/>
      <c r="K1404" s="654"/>
      <c r="L1404" s="333"/>
      <c r="M1404" s="333"/>
      <c r="N1404" s="333"/>
      <c r="O1404" s="333"/>
      <c r="P1404" s="333"/>
      <c r="Q1404" s="333"/>
      <c r="R1404" s="333"/>
      <c r="S1404" s="333"/>
      <c r="T1404" s="333"/>
      <c r="U1404" s="333"/>
      <c r="V1404" s="333"/>
      <c r="W1404" s="333"/>
      <c r="X1404" s="333"/>
      <c r="Y1404" s="333"/>
      <c r="Z1404" s="333"/>
      <c r="AA1404" s="333"/>
      <c r="AB1404" s="534"/>
    </row>
    <row r="1405" spans="1:28" ht="13.5" customHeight="1">
      <c r="A1405" s="655"/>
      <c r="B1405" s="333"/>
      <c r="C1405" s="333"/>
      <c r="D1405" s="72"/>
      <c r="E1405" s="333"/>
      <c r="F1405" s="333"/>
      <c r="G1405" s="333"/>
      <c r="H1405" s="333"/>
      <c r="I1405" s="333"/>
      <c r="J1405" s="333"/>
      <c r="K1405" s="654"/>
      <c r="L1405" s="333"/>
      <c r="M1405" s="333"/>
      <c r="N1405" s="333"/>
      <c r="O1405" s="333"/>
      <c r="P1405" s="333"/>
      <c r="Q1405" s="333"/>
      <c r="R1405" s="333"/>
      <c r="S1405" s="333"/>
      <c r="T1405" s="333"/>
      <c r="U1405" s="333"/>
      <c r="V1405" s="333"/>
      <c r="W1405" s="333"/>
      <c r="X1405" s="333"/>
      <c r="Y1405" s="333"/>
      <c r="Z1405" s="333"/>
      <c r="AA1405" s="333"/>
      <c r="AB1405" s="534"/>
    </row>
    <row r="1406" spans="1:28" ht="13.5" customHeight="1">
      <c r="A1406" s="655"/>
      <c r="B1406" s="333"/>
      <c r="C1406" s="333"/>
      <c r="D1406" s="72"/>
      <c r="E1406" s="333"/>
      <c r="F1406" s="333"/>
      <c r="G1406" s="333"/>
      <c r="H1406" s="333"/>
      <c r="I1406" s="333"/>
      <c r="J1406" s="333"/>
      <c r="K1406" s="654"/>
      <c r="L1406" s="333"/>
      <c r="M1406" s="333"/>
      <c r="N1406" s="333"/>
      <c r="O1406" s="333"/>
      <c r="P1406" s="333"/>
      <c r="Q1406" s="333"/>
      <c r="R1406" s="333"/>
      <c r="S1406" s="333"/>
      <c r="T1406" s="333"/>
      <c r="U1406" s="333"/>
      <c r="V1406" s="333"/>
      <c r="W1406" s="333"/>
      <c r="X1406" s="333"/>
      <c r="Y1406" s="333"/>
      <c r="Z1406" s="333"/>
      <c r="AA1406" s="333"/>
      <c r="AB1406" s="534"/>
    </row>
    <row r="1407" spans="1:28" ht="13.5" customHeight="1">
      <c r="A1407" s="655"/>
      <c r="B1407" s="333"/>
      <c r="C1407" s="333"/>
      <c r="D1407" s="72"/>
      <c r="E1407" s="333"/>
      <c r="F1407" s="333"/>
      <c r="G1407" s="333"/>
      <c r="H1407" s="333"/>
      <c r="I1407" s="333"/>
      <c r="J1407" s="333"/>
      <c r="K1407" s="654"/>
      <c r="L1407" s="333"/>
      <c r="M1407" s="333"/>
      <c r="N1407" s="333"/>
      <c r="O1407" s="333"/>
      <c r="P1407" s="333"/>
      <c r="Q1407" s="333"/>
      <c r="R1407" s="333"/>
      <c r="S1407" s="333"/>
      <c r="T1407" s="333"/>
      <c r="U1407" s="333"/>
      <c r="V1407" s="333"/>
      <c r="W1407" s="333"/>
      <c r="X1407" s="333"/>
      <c r="Y1407" s="333"/>
      <c r="Z1407" s="333"/>
      <c r="AA1407" s="333"/>
      <c r="AB1407" s="534"/>
    </row>
    <row r="1408" spans="1:28" ht="13.5" customHeight="1">
      <c r="A1408" s="655"/>
      <c r="B1408" s="333"/>
      <c r="C1408" s="333"/>
      <c r="D1408" s="72"/>
      <c r="E1408" s="333"/>
      <c r="F1408" s="333"/>
      <c r="G1408" s="333"/>
      <c r="H1408" s="333"/>
      <c r="I1408" s="333"/>
      <c r="J1408" s="333"/>
      <c r="K1408" s="654"/>
      <c r="L1408" s="333"/>
      <c r="M1408" s="333"/>
      <c r="N1408" s="333"/>
      <c r="O1408" s="333"/>
      <c r="P1408" s="333"/>
      <c r="Q1408" s="333"/>
      <c r="R1408" s="333"/>
      <c r="S1408" s="333"/>
      <c r="T1408" s="333"/>
      <c r="U1408" s="333"/>
      <c r="V1408" s="333"/>
      <c r="W1408" s="333"/>
      <c r="X1408" s="333"/>
      <c r="Y1408" s="333"/>
      <c r="Z1408" s="333"/>
      <c r="AA1408" s="333"/>
      <c r="AB1408" s="534"/>
    </row>
    <row r="1409" spans="1:28" ht="13.5" customHeight="1">
      <c r="A1409" s="655"/>
      <c r="B1409" s="333"/>
      <c r="C1409" s="333"/>
      <c r="D1409" s="72"/>
      <c r="E1409" s="333"/>
      <c r="F1409" s="333"/>
      <c r="G1409" s="333"/>
      <c r="H1409" s="333"/>
      <c r="I1409" s="333"/>
      <c r="J1409" s="333"/>
      <c r="K1409" s="654"/>
      <c r="L1409" s="333"/>
      <c r="M1409" s="333"/>
      <c r="N1409" s="333"/>
      <c r="O1409" s="333"/>
      <c r="P1409" s="333"/>
      <c r="Q1409" s="333"/>
      <c r="R1409" s="333"/>
      <c r="S1409" s="333"/>
      <c r="T1409" s="333"/>
      <c r="U1409" s="333"/>
      <c r="V1409" s="333"/>
      <c r="W1409" s="333"/>
      <c r="X1409" s="333"/>
      <c r="Y1409" s="333"/>
      <c r="Z1409" s="333"/>
      <c r="AA1409" s="333"/>
      <c r="AB1409" s="534"/>
    </row>
    <row r="1410" spans="1:28" ht="13.5" customHeight="1">
      <c r="A1410" s="655"/>
      <c r="B1410" s="333"/>
      <c r="C1410" s="333"/>
      <c r="D1410" s="72"/>
      <c r="E1410" s="333"/>
      <c r="F1410" s="333"/>
      <c r="G1410" s="333"/>
      <c r="H1410" s="333"/>
      <c r="I1410" s="333"/>
      <c r="J1410" s="333"/>
      <c r="K1410" s="654"/>
      <c r="L1410" s="333"/>
      <c r="M1410" s="333"/>
      <c r="N1410" s="333"/>
      <c r="O1410" s="333"/>
      <c r="P1410" s="333"/>
      <c r="Q1410" s="333"/>
      <c r="R1410" s="333"/>
      <c r="S1410" s="333"/>
      <c r="T1410" s="333"/>
      <c r="U1410" s="333"/>
      <c r="V1410" s="333"/>
      <c r="W1410" s="333"/>
      <c r="X1410" s="333"/>
      <c r="Y1410" s="333"/>
      <c r="Z1410" s="333"/>
      <c r="AA1410" s="333"/>
      <c r="AB1410" s="534"/>
    </row>
    <row r="1411" spans="1:28" ht="13.5" customHeight="1">
      <c r="A1411" s="655"/>
      <c r="B1411" s="333"/>
      <c r="C1411" s="333"/>
      <c r="D1411" s="72"/>
      <c r="E1411" s="333"/>
      <c r="F1411" s="333"/>
      <c r="G1411" s="333"/>
      <c r="H1411" s="333"/>
      <c r="I1411" s="333"/>
      <c r="J1411" s="333"/>
      <c r="K1411" s="654"/>
      <c r="L1411" s="333"/>
      <c r="M1411" s="333"/>
      <c r="N1411" s="333"/>
      <c r="O1411" s="333"/>
      <c r="P1411" s="333"/>
      <c r="Q1411" s="333"/>
      <c r="R1411" s="333"/>
      <c r="S1411" s="333"/>
      <c r="T1411" s="333"/>
      <c r="U1411" s="333"/>
      <c r="V1411" s="333"/>
      <c r="W1411" s="333"/>
      <c r="X1411" s="333"/>
      <c r="Y1411" s="333"/>
      <c r="Z1411" s="333"/>
      <c r="AA1411" s="333"/>
      <c r="AB1411" s="534"/>
    </row>
    <row r="1412" spans="1:28" ht="13.5" customHeight="1">
      <c r="A1412" s="655"/>
      <c r="B1412" s="333"/>
      <c r="C1412" s="333"/>
      <c r="D1412" s="72"/>
      <c r="E1412" s="333"/>
      <c r="F1412" s="333"/>
      <c r="G1412" s="333"/>
      <c r="H1412" s="333"/>
      <c r="I1412" s="333"/>
      <c r="J1412" s="333"/>
      <c r="K1412" s="654"/>
      <c r="L1412" s="333"/>
      <c r="M1412" s="333"/>
      <c r="N1412" s="333"/>
      <c r="O1412" s="333"/>
      <c r="P1412" s="333"/>
      <c r="Q1412" s="333"/>
      <c r="R1412" s="333"/>
      <c r="S1412" s="333"/>
      <c r="T1412" s="333"/>
      <c r="U1412" s="333"/>
      <c r="V1412" s="333"/>
      <c r="W1412" s="333"/>
      <c r="X1412" s="333"/>
      <c r="Y1412" s="333"/>
      <c r="Z1412" s="333"/>
      <c r="AA1412" s="333"/>
      <c r="AB1412" s="534"/>
    </row>
    <row r="1413" spans="1:28" ht="13.5" customHeight="1">
      <c r="A1413" s="655"/>
      <c r="B1413" s="333"/>
      <c r="C1413" s="333"/>
      <c r="D1413" s="72"/>
      <c r="E1413" s="333"/>
      <c r="F1413" s="333"/>
      <c r="G1413" s="333"/>
      <c r="H1413" s="333"/>
      <c r="I1413" s="333"/>
      <c r="J1413" s="333"/>
      <c r="K1413" s="654"/>
      <c r="L1413" s="333"/>
      <c r="M1413" s="333"/>
      <c r="N1413" s="333"/>
      <c r="O1413" s="333"/>
      <c r="P1413" s="333"/>
      <c r="Q1413" s="333"/>
      <c r="R1413" s="333"/>
      <c r="S1413" s="333"/>
      <c r="T1413" s="333"/>
      <c r="U1413" s="333"/>
      <c r="V1413" s="333"/>
      <c r="W1413" s="333"/>
      <c r="X1413" s="333"/>
      <c r="Y1413" s="333"/>
      <c r="Z1413" s="333"/>
      <c r="AA1413" s="333"/>
      <c r="AB1413" s="534"/>
    </row>
    <row r="1414" spans="1:28" ht="13.5" customHeight="1">
      <c r="A1414" s="655"/>
      <c r="B1414" s="333"/>
      <c r="C1414" s="333"/>
      <c r="D1414" s="72"/>
      <c r="E1414" s="333"/>
      <c r="F1414" s="333"/>
      <c r="G1414" s="333"/>
      <c r="H1414" s="333"/>
      <c r="I1414" s="333"/>
      <c r="J1414" s="333"/>
      <c r="K1414" s="654"/>
      <c r="L1414" s="333"/>
      <c r="M1414" s="333"/>
      <c r="N1414" s="333"/>
      <c r="O1414" s="333"/>
      <c r="P1414" s="333"/>
      <c r="Q1414" s="333"/>
      <c r="R1414" s="333"/>
      <c r="S1414" s="333"/>
      <c r="T1414" s="333"/>
      <c r="U1414" s="333"/>
      <c r="V1414" s="333"/>
      <c r="W1414" s="333"/>
      <c r="X1414" s="333"/>
      <c r="Y1414" s="333"/>
      <c r="Z1414" s="333"/>
      <c r="AA1414" s="333"/>
      <c r="AB1414" s="534"/>
    </row>
    <row r="1415" spans="1:28" ht="13.5" customHeight="1">
      <c r="A1415" s="655"/>
      <c r="B1415" s="333"/>
      <c r="C1415" s="333"/>
      <c r="D1415" s="72"/>
      <c r="E1415" s="333"/>
      <c r="F1415" s="333"/>
      <c r="G1415" s="333"/>
      <c r="H1415" s="333"/>
      <c r="I1415" s="333"/>
      <c r="J1415" s="333"/>
      <c r="K1415" s="654"/>
      <c r="L1415" s="333"/>
      <c r="M1415" s="333"/>
      <c r="N1415" s="333"/>
      <c r="O1415" s="333"/>
      <c r="P1415" s="333"/>
      <c r="Q1415" s="333"/>
      <c r="R1415" s="333"/>
      <c r="S1415" s="333"/>
      <c r="T1415" s="333"/>
      <c r="U1415" s="333"/>
      <c r="V1415" s="333"/>
      <c r="W1415" s="333"/>
      <c r="X1415" s="333"/>
      <c r="Y1415" s="333"/>
      <c r="Z1415" s="333"/>
      <c r="AA1415" s="333"/>
      <c r="AB1415" s="534"/>
    </row>
    <row r="1416" spans="1:28" ht="13.5" customHeight="1">
      <c r="A1416" s="655"/>
      <c r="B1416" s="333"/>
      <c r="C1416" s="333"/>
      <c r="D1416" s="72"/>
      <c r="E1416" s="333"/>
      <c r="F1416" s="333"/>
      <c r="G1416" s="333"/>
      <c r="H1416" s="333"/>
      <c r="I1416" s="333"/>
      <c r="J1416" s="333"/>
      <c r="K1416" s="654"/>
      <c r="L1416" s="333"/>
      <c r="M1416" s="333"/>
      <c r="N1416" s="333"/>
      <c r="O1416" s="333"/>
      <c r="P1416" s="333"/>
      <c r="Q1416" s="333"/>
      <c r="R1416" s="333"/>
      <c r="S1416" s="333"/>
      <c r="T1416" s="333"/>
      <c r="U1416" s="333"/>
      <c r="V1416" s="333"/>
      <c r="W1416" s="333"/>
      <c r="X1416" s="333"/>
      <c r="Y1416" s="333"/>
      <c r="Z1416" s="333"/>
      <c r="AA1416" s="333"/>
      <c r="AB1416" s="534"/>
    </row>
    <row r="1417" spans="1:28" ht="13.5" customHeight="1">
      <c r="A1417" s="655"/>
      <c r="B1417" s="333"/>
      <c r="C1417" s="333"/>
      <c r="D1417" s="72"/>
      <c r="E1417" s="333"/>
      <c r="F1417" s="333"/>
      <c r="G1417" s="333"/>
      <c r="H1417" s="333"/>
      <c r="I1417" s="333"/>
      <c r="J1417" s="333"/>
      <c r="K1417" s="654"/>
      <c r="L1417" s="333"/>
      <c r="M1417" s="333"/>
      <c r="N1417" s="333"/>
      <c r="O1417" s="333"/>
      <c r="P1417" s="333"/>
      <c r="Q1417" s="333"/>
      <c r="R1417" s="333"/>
      <c r="S1417" s="333"/>
      <c r="T1417" s="333"/>
      <c r="U1417" s="333"/>
      <c r="V1417" s="333"/>
      <c r="W1417" s="333"/>
      <c r="X1417" s="333"/>
      <c r="Y1417" s="333"/>
      <c r="Z1417" s="333"/>
      <c r="AA1417" s="333"/>
      <c r="AB1417" s="534"/>
    </row>
    <row r="1418" spans="1:28" ht="13.5" customHeight="1">
      <c r="A1418" s="655"/>
      <c r="B1418" s="333"/>
      <c r="C1418" s="333"/>
      <c r="D1418" s="72"/>
      <c r="E1418" s="333"/>
      <c r="F1418" s="333"/>
      <c r="G1418" s="333"/>
      <c r="H1418" s="333"/>
      <c r="I1418" s="333"/>
      <c r="J1418" s="333"/>
      <c r="K1418" s="654"/>
      <c r="L1418" s="333"/>
      <c r="M1418" s="333"/>
      <c r="N1418" s="333"/>
      <c r="O1418" s="333"/>
      <c r="P1418" s="333"/>
      <c r="Q1418" s="333"/>
      <c r="R1418" s="333"/>
      <c r="S1418" s="333"/>
      <c r="T1418" s="333"/>
      <c r="U1418" s="333"/>
      <c r="V1418" s="333"/>
      <c r="W1418" s="333"/>
      <c r="X1418" s="333"/>
      <c r="Y1418" s="333"/>
      <c r="Z1418" s="333"/>
      <c r="AA1418" s="333"/>
      <c r="AB1418" s="534"/>
    </row>
    <row r="1419" spans="1:28" ht="13.5" customHeight="1">
      <c r="A1419" s="655"/>
      <c r="B1419" s="333"/>
      <c r="C1419" s="333"/>
      <c r="D1419" s="72"/>
      <c r="E1419" s="333"/>
      <c r="F1419" s="333"/>
      <c r="G1419" s="333"/>
      <c r="H1419" s="333"/>
      <c r="I1419" s="333"/>
      <c r="J1419" s="333"/>
      <c r="K1419" s="654"/>
      <c r="L1419" s="333"/>
      <c r="M1419" s="333"/>
      <c r="N1419" s="333"/>
      <c r="O1419" s="333"/>
      <c r="P1419" s="333"/>
      <c r="Q1419" s="333"/>
      <c r="R1419" s="333"/>
      <c r="S1419" s="333"/>
      <c r="T1419" s="333"/>
      <c r="U1419" s="333"/>
      <c r="V1419" s="333"/>
      <c r="W1419" s="333"/>
      <c r="X1419" s="333"/>
      <c r="Y1419" s="333"/>
      <c r="Z1419" s="333"/>
      <c r="AA1419" s="333"/>
      <c r="AB1419" s="534"/>
    </row>
    <row r="1420" spans="1:28" ht="13.5" customHeight="1">
      <c r="A1420" s="655"/>
      <c r="B1420" s="333"/>
      <c r="C1420" s="333"/>
      <c r="D1420" s="72"/>
      <c r="E1420" s="333"/>
      <c r="F1420" s="333"/>
      <c r="G1420" s="333"/>
      <c r="H1420" s="333"/>
      <c r="I1420" s="333"/>
      <c r="J1420" s="333"/>
      <c r="K1420" s="654"/>
      <c r="L1420" s="333"/>
      <c r="M1420" s="333"/>
      <c r="N1420" s="333"/>
      <c r="O1420" s="333"/>
      <c r="P1420" s="333"/>
      <c r="Q1420" s="333"/>
      <c r="R1420" s="333"/>
      <c r="S1420" s="333"/>
      <c r="T1420" s="333"/>
      <c r="U1420" s="333"/>
      <c r="V1420" s="333"/>
      <c r="W1420" s="333"/>
      <c r="X1420" s="333"/>
      <c r="Y1420" s="333"/>
      <c r="Z1420" s="333"/>
      <c r="AA1420" s="333"/>
      <c r="AB1420" s="534"/>
    </row>
    <row r="1421" spans="1:28" ht="13.5" customHeight="1">
      <c r="A1421" s="655"/>
      <c r="B1421" s="333"/>
      <c r="C1421" s="333"/>
      <c r="D1421" s="72"/>
      <c r="E1421" s="333"/>
      <c r="F1421" s="333"/>
      <c r="G1421" s="333"/>
      <c r="H1421" s="333"/>
      <c r="I1421" s="333"/>
      <c r="J1421" s="333"/>
      <c r="K1421" s="654"/>
      <c r="L1421" s="333"/>
      <c r="M1421" s="333"/>
      <c r="N1421" s="333"/>
      <c r="O1421" s="333"/>
      <c r="P1421" s="333"/>
      <c r="Q1421" s="333"/>
      <c r="R1421" s="333"/>
      <c r="S1421" s="333"/>
      <c r="T1421" s="333"/>
      <c r="U1421" s="333"/>
      <c r="V1421" s="333"/>
      <c r="W1421" s="333"/>
      <c r="X1421" s="333"/>
      <c r="Y1421" s="333"/>
      <c r="Z1421" s="333"/>
      <c r="AA1421" s="333"/>
      <c r="AB1421" s="534"/>
    </row>
    <row r="1422" spans="1:28" ht="13.5" customHeight="1">
      <c r="A1422" s="655"/>
      <c r="B1422" s="333"/>
      <c r="C1422" s="333"/>
      <c r="D1422" s="72"/>
      <c r="E1422" s="333"/>
      <c r="F1422" s="333"/>
      <c r="G1422" s="333"/>
      <c r="H1422" s="333"/>
      <c r="I1422" s="333"/>
      <c r="J1422" s="333"/>
      <c r="K1422" s="654"/>
      <c r="L1422" s="333"/>
      <c r="M1422" s="333"/>
      <c r="N1422" s="333"/>
      <c r="O1422" s="333"/>
      <c r="P1422" s="333"/>
      <c r="Q1422" s="333"/>
      <c r="R1422" s="333"/>
      <c r="S1422" s="333"/>
      <c r="T1422" s="333"/>
      <c r="U1422" s="333"/>
      <c r="V1422" s="333"/>
      <c r="W1422" s="333"/>
      <c r="X1422" s="333"/>
      <c r="Y1422" s="333"/>
      <c r="Z1422" s="333"/>
      <c r="AA1422" s="333"/>
      <c r="AB1422" s="534"/>
    </row>
    <row r="1423" spans="1:28" ht="13.5" customHeight="1">
      <c r="A1423" s="655"/>
      <c r="B1423" s="333"/>
      <c r="C1423" s="333"/>
      <c r="D1423" s="72"/>
      <c r="E1423" s="333"/>
      <c r="F1423" s="333"/>
      <c r="G1423" s="333"/>
      <c r="H1423" s="333"/>
      <c r="I1423" s="333"/>
      <c r="J1423" s="333"/>
      <c r="K1423" s="654"/>
      <c r="L1423" s="333"/>
      <c r="M1423" s="333"/>
      <c r="N1423" s="333"/>
      <c r="O1423" s="333"/>
      <c r="P1423" s="333"/>
      <c r="Q1423" s="333"/>
      <c r="R1423" s="333"/>
      <c r="S1423" s="333"/>
      <c r="T1423" s="333"/>
      <c r="U1423" s="333"/>
      <c r="V1423" s="333"/>
      <c r="W1423" s="333"/>
      <c r="X1423" s="333"/>
      <c r="Y1423" s="333"/>
      <c r="Z1423" s="333"/>
      <c r="AA1423" s="333"/>
      <c r="AB1423" s="534"/>
    </row>
    <row r="1424" spans="1:28" ht="13.5" customHeight="1">
      <c r="A1424" s="655"/>
      <c r="B1424" s="333"/>
      <c r="C1424" s="333"/>
      <c r="D1424" s="72"/>
      <c r="E1424" s="333"/>
      <c r="F1424" s="333"/>
      <c r="G1424" s="333"/>
      <c r="H1424" s="333"/>
      <c r="I1424" s="333"/>
      <c r="J1424" s="333"/>
      <c r="K1424" s="654"/>
      <c r="L1424" s="333"/>
      <c r="M1424" s="333"/>
      <c r="N1424" s="333"/>
      <c r="O1424" s="333"/>
      <c r="P1424" s="333"/>
      <c r="Q1424" s="333"/>
      <c r="R1424" s="333"/>
      <c r="S1424" s="333"/>
      <c r="T1424" s="333"/>
      <c r="U1424" s="333"/>
      <c r="V1424" s="333"/>
      <c r="W1424" s="333"/>
      <c r="X1424" s="333"/>
      <c r="Y1424" s="333"/>
      <c r="Z1424" s="333"/>
      <c r="AA1424" s="333"/>
      <c r="AB1424" s="534"/>
    </row>
    <row r="1425" spans="1:28" ht="13.5" customHeight="1">
      <c r="A1425" s="655"/>
      <c r="B1425" s="333"/>
      <c r="C1425" s="333"/>
      <c r="D1425" s="72"/>
      <c r="E1425" s="333"/>
      <c r="F1425" s="333"/>
      <c r="G1425" s="333"/>
      <c r="H1425" s="333"/>
      <c r="I1425" s="333"/>
      <c r="J1425" s="333"/>
      <c r="K1425" s="654"/>
      <c r="L1425" s="333"/>
      <c r="M1425" s="333"/>
      <c r="N1425" s="333"/>
      <c r="O1425" s="333"/>
      <c r="P1425" s="333"/>
      <c r="Q1425" s="333"/>
      <c r="R1425" s="333"/>
      <c r="S1425" s="333"/>
      <c r="T1425" s="333"/>
      <c r="U1425" s="333"/>
      <c r="V1425" s="333"/>
      <c r="W1425" s="333"/>
      <c r="X1425" s="333"/>
      <c r="Y1425" s="333"/>
      <c r="Z1425" s="333"/>
      <c r="AA1425" s="333"/>
      <c r="AB1425" s="534"/>
    </row>
    <row r="1426" spans="1:28" ht="13.5" customHeight="1">
      <c r="A1426" s="655"/>
      <c r="B1426" s="333"/>
      <c r="C1426" s="333"/>
      <c r="D1426" s="72"/>
      <c r="E1426" s="333"/>
      <c r="F1426" s="333"/>
      <c r="G1426" s="333"/>
      <c r="H1426" s="333"/>
      <c r="I1426" s="333"/>
      <c r="J1426" s="333"/>
      <c r="K1426" s="654"/>
      <c r="L1426" s="333"/>
      <c r="M1426" s="333"/>
      <c r="N1426" s="333"/>
      <c r="O1426" s="333"/>
      <c r="P1426" s="333"/>
      <c r="Q1426" s="333"/>
      <c r="R1426" s="333"/>
      <c r="S1426" s="333"/>
      <c r="T1426" s="333"/>
      <c r="U1426" s="333"/>
      <c r="V1426" s="333"/>
      <c r="W1426" s="333"/>
      <c r="X1426" s="333"/>
      <c r="Y1426" s="333"/>
      <c r="Z1426" s="333"/>
      <c r="AA1426" s="333"/>
      <c r="AB1426" s="534"/>
    </row>
    <row r="1427" spans="1:28" ht="13.5" customHeight="1">
      <c r="A1427" s="655"/>
      <c r="B1427" s="333"/>
      <c r="C1427" s="333"/>
      <c r="D1427" s="72"/>
      <c r="E1427" s="333"/>
      <c r="F1427" s="333"/>
      <c r="G1427" s="333"/>
      <c r="H1427" s="333"/>
      <c r="I1427" s="333"/>
      <c r="J1427" s="333"/>
      <c r="K1427" s="654"/>
      <c r="L1427" s="333"/>
      <c r="M1427" s="333"/>
      <c r="N1427" s="333"/>
      <c r="O1427" s="333"/>
      <c r="P1427" s="333"/>
      <c r="Q1427" s="333"/>
      <c r="R1427" s="333"/>
      <c r="S1427" s="333"/>
      <c r="T1427" s="333"/>
      <c r="U1427" s="333"/>
      <c r="V1427" s="333"/>
      <c r="W1427" s="333"/>
      <c r="X1427" s="333"/>
      <c r="Y1427" s="333"/>
      <c r="Z1427" s="333"/>
      <c r="AA1427" s="333"/>
      <c r="AB1427" s="534"/>
    </row>
    <row r="1428" spans="1:28" ht="13.5" customHeight="1">
      <c r="A1428" s="655"/>
      <c r="B1428" s="333"/>
      <c r="C1428" s="333"/>
      <c r="D1428" s="72"/>
      <c r="E1428" s="333"/>
      <c r="F1428" s="333"/>
      <c r="G1428" s="333"/>
      <c r="H1428" s="333"/>
      <c r="I1428" s="333"/>
      <c r="J1428" s="333"/>
      <c r="K1428" s="654"/>
      <c r="L1428" s="333"/>
      <c r="M1428" s="333"/>
      <c r="N1428" s="333"/>
      <c r="O1428" s="333"/>
      <c r="P1428" s="333"/>
      <c r="Q1428" s="333"/>
      <c r="R1428" s="333"/>
      <c r="S1428" s="333"/>
      <c r="T1428" s="333"/>
      <c r="U1428" s="333"/>
      <c r="V1428" s="333"/>
      <c r="W1428" s="333"/>
      <c r="X1428" s="333"/>
      <c r="Y1428" s="333"/>
      <c r="Z1428" s="333"/>
      <c r="AA1428" s="333"/>
      <c r="AB1428" s="534"/>
    </row>
    <row r="1429" spans="1:28" ht="13.5" customHeight="1">
      <c r="A1429" s="655"/>
      <c r="B1429" s="333"/>
      <c r="C1429" s="333"/>
      <c r="D1429" s="72"/>
      <c r="E1429" s="333"/>
      <c r="F1429" s="333"/>
      <c r="G1429" s="333"/>
      <c r="H1429" s="333"/>
      <c r="I1429" s="333"/>
      <c r="J1429" s="333"/>
      <c r="K1429" s="654"/>
      <c r="L1429" s="333"/>
      <c r="M1429" s="333"/>
      <c r="N1429" s="333"/>
      <c r="O1429" s="333"/>
      <c r="P1429" s="333"/>
      <c r="Q1429" s="333"/>
      <c r="R1429" s="333"/>
      <c r="S1429" s="333"/>
      <c r="T1429" s="333"/>
      <c r="U1429" s="333"/>
      <c r="V1429" s="333"/>
      <c r="W1429" s="333"/>
      <c r="X1429" s="333"/>
      <c r="Y1429" s="333"/>
      <c r="Z1429" s="333"/>
      <c r="AA1429" s="333"/>
      <c r="AB1429" s="534"/>
    </row>
    <row r="1430" spans="1:28" ht="13.5" customHeight="1">
      <c r="A1430" s="655"/>
      <c r="B1430" s="333"/>
      <c r="C1430" s="333"/>
      <c r="D1430" s="72"/>
      <c r="E1430" s="333"/>
      <c r="F1430" s="333"/>
      <c r="G1430" s="333"/>
      <c r="H1430" s="333"/>
      <c r="I1430" s="333"/>
      <c r="J1430" s="333"/>
      <c r="K1430" s="654"/>
      <c r="L1430" s="333"/>
      <c r="M1430" s="333"/>
      <c r="N1430" s="333"/>
      <c r="O1430" s="333"/>
      <c r="P1430" s="333"/>
      <c r="Q1430" s="333"/>
      <c r="R1430" s="333"/>
      <c r="S1430" s="333"/>
      <c r="T1430" s="333"/>
      <c r="U1430" s="333"/>
      <c r="V1430" s="333"/>
      <c r="W1430" s="333"/>
      <c r="X1430" s="333"/>
      <c r="Y1430" s="333"/>
      <c r="Z1430" s="333"/>
      <c r="AA1430" s="333"/>
      <c r="AB1430" s="534"/>
    </row>
    <row r="1431" spans="1:28" ht="13.5" customHeight="1">
      <c r="A1431" s="655"/>
      <c r="B1431" s="333"/>
      <c r="C1431" s="333"/>
      <c r="D1431" s="72"/>
      <c r="E1431" s="333"/>
      <c r="F1431" s="333"/>
      <c r="G1431" s="333"/>
      <c r="H1431" s="333"/>
      <c r="I1431" s="333"/>
      <c r="J1431" s="333"/>
      <c r="K1431" s="654"/>
      <c r="L1431" s="333"/>
      <c r="M1431" s="333"/>
      <c r="N1431" s="333"/>
      <c r="O1431" s="333"/>
      <c r="P1431" s="333"/>
      <c r="Q1431" s="333"/>
      <c r="R1431" s="333"/>
      <c r="S1431" s="333"/>
      <c r="T1431" s="333"/>
      <c r="U1431" s="333"/>
      <c r="V1431" s="333"/>
      <c r="W1431" s="333"/>
      <c r="X1431" s="333"/>
      <c r="Y1431" s="333"/>
      <c r="Z1431" s="333"/>
      <c r="AA1431" s="333"/>
      <c r="AB1431" s="534"/>
    </row>
    <row r="1432" spans="1:28" ht="13.5" customHeight="1">
      <c r="A1432" s="655"/>
      <c r="B1432" s="333"/>
      <c r="C1432" s="333"/>
      <c r="D1432" s="72"/>
      <c r="E1432" s="333"/>
      <c r="F1432" s="333"/>
      <c r="G1432" s="333"/>
      <c r="H1432" s="333"/>
      <c r="I1432" s="333"/>
      <c r="J1432" s="333"/>
      <c r="K1432" s="654"/>
      <c r="L1432" s="333"/>
      <c r="M1432" s="333"/>
      <c r="N1432" s="333"/>
      <c r="O1432" s="333"/>
      <c r="P1432" s="333"/>
      <c r="Q1432" s="333"/>
      <c r="R1432" s="333"/>
      <c r="S1432" s="333"/>
      <c r="T1432" s="333"/>
      <c r="U1432" s="333"/>
      <c r="V1432" s="333"/>
      <c r="W1432" s="333"/>
      <c r="X1432" s="333"/>
      <c r="Y1432" s="333"/>
      <c r="Z1432" s="333"/>
      <c r="AA1432" s="333"/>
      <c r="AB1432" s="534"/>
    </row>
    <row r="1433" spans="1:28" ht="13.5" customHeight="1">
      <c r="A1433" s="655"/>
      <c r="B1433" s="333"/>
      <c r="C1433" s="333"/>
      <c r="D1433" s="72"/>
      <c r="E1433" s="333"/>
      <c r="F1433" s="333"/>
      <c r="G1433" s="333"/>
      <c r="H1433" s="333"/>
      <c r="I1433" s="333"/>
      <c r="J1433" s="333"/>
      <c r="K1433" s="654"/>
      <c r="L1433" s="333"/>
      <c r="M1433" s="333"/>
      <c r="N1433" s="333"/>
      <c r="O1433" s="333"/>
      <c r="P1433" s="333"/>
      <c r="Q1433" s="333"/>
      <c r="R1433" s="333"/>
      <c r="S1433" s="333"/>
      <c r="T1433" s="333"/>
      <c r="U1433" s="333"/>
      <c r="V1433" s="333"/>
      <c r="W1433" s="333"/>
      <c r="X1433" s="333"/>
      <c r="Y1433" s="333"/>
      <c r="Z1433" s="333"/>
      <c r="AA1433" s="333"/>
      <c r="AB1433" s="534"/>
    </row>
    <row r="1434" spans="1:28" ht="13.5" customHeight="1">
      <c r="A1434" s="655"/>
      <c r="B1434" s="333"/>
      <c r="C1434" s="333"/>
      <c r="D1434" s="72"/>
      <c r="E1434" s="333"/>
      <c r="F1434" s="333"/>
      <c r="G1434" s="333"/>
      <c r="H1434" s="333"/>
      <c r="I1434" s="333"/>
      <c r="J1434" s="333"/>
      <c r="K1434" s="654"/>
      <c r="L1434" s="333"/>
      <c r="M1434" s="333"/>
      <c r="N1434" s="333"/>
      <c r="O1434" s="333"/>
      <c r="P1434" s="333"/>
      <c r="Q1434" s="333"/>
      <c r="R1434" s="333"/>
      <c r="S1434" s="333"/>
      <c r="T1434" s="333"/>
      <c r="U1434" s="333"/>
      <c r="V1434" s="333"/>
      <c r="W1434" s="333"/>
      <c r="X1434" s="333"/>
      <c r="Y1434" s="333"/>
      <c r="Z1434" s="333"/>
      <c r="AA1434" s="333"/>
      <c r="AB1434" s="534"/>
    </row>
    <row r="1435" spans="1:28" ht="13.5" customHeight="1">
      <c r="A1435" s="655"/>
      <c r="B1435" s="333"/>
      <c r="C1435" s="333"/>
      <c r="D1435" s="72"/>
      <c r="E1435" s="333"/>
      <c r="F1435" s="333"/>
      <c r="G1435" s="333"/>
      <c r="H1435" s="333"/>
      <c r="I1435" s="333"/>
      <c r="J1435" s="333"/>
      <c r="K1435" s="654"/>
      <c r="L1435" s="333"/>
      <c r="M1435" s="333"/>
      <c r="N1435" s="333"/>
      <c r="O1435" s="333"/>
      <c r="P1435" s="333"/>
      <c r="Q1435" s="333"/>
      <c r="R1435" s="333"/>
      <c r="S1435" s="333"/>
      <c r="T1435" s="333"/>
      <c r="U1435" s="333"/>
      <c r="V1435" s="333"/>
      <c r="W1435" s="333"/>
      <c r="X1435" s="333"/>
      <c r="Y1435" s="333"/>
      <c r="Z1435" s="333"/>
      <c r="AA1435" s="333"/>
      <c r="AB1435" s="534"/>
    </row>
    <row r="1436" spans="1:28" ht="13.5" customHeight="1">
      <c r="A1436" s="655"/>
      <c r="B1436" s="333"/>
      <c r="C1436" s="333"/>
      <c r="D1436" s="72"/>
      <c r="E1436" s="333"/>
      <c r="F1436" s="333"/>
      <c r="G1436" s="333"/>
      <c r="H1436" s="333"/>
      <c r="I1436" s="333"/>
      <c r="J1436" s="333"/>
      <c r="K1436" s="654"/>
      <c r="L1436" s="333"/>
      <c r="M1436" s="333"/>
      <c r="N1436" s="333"/>
      <c r="O1436" s="333"/>
      <c r="P1436" s="333"/>
      <c r="Q1436" s="333"/>
      <c r="R1436" s="333"/>
      <c r="S1436" s="333"/>
      <c r="T1436" s="333"/>
      <c r="U1436" s="333"/>
      <c r="V1436" s="333"/>
      <c r="W1436" s="333"/>
      <c r="X1436" s="333"/>
      <c r="Y1436" s="333"/>
      <c r="Z1436" s="333"/>
      <c r="AA1436" s="333"/>
      <c r="AB1436" s="534"/>
    </row>
    <row r="1437" spans="1:28" ht="13.5" customHeight="1">
      <c r="A1437" s="655"/>
      <c r="B1437" s="333"/>
      <c r="C1437" s="333"/>
      <c r="D1437" s="72"/>
      <c r="E1437" s="333"/>
      <c r="F1437" s="333"/>
      <c r="G1437" s="333"/>
      <c r="H1437" s="333"/>
      <c r="I1437" s="333"/>
      <c r="J1437" s="333"/>
      <c r="K1437" s="654"/>
      <c r="L1437" s="333"/>
      <c r="M1437" s="333"/>
      <c r="N1437" s="333"/>
      <c r="O1437" s="333"/>
      <c r="P1437" s="333"/>
      <c r="Q1437" s="333"/>
      <c r="R1437" s="333"/>
      <c r="S1437" s="333"/>
      <c r="T1437" s="333"/>
      <c r="U1437" s="333"/>
      <c r="V1437" s="333"/>
      <c r="W1437" s="333"/>
      <c r="X1437" s="333"/>
      <c r="Y1437" s="333"/>
      <c r="Z1437" s="333"/>
      <c r="AA1437" s="333"/>
      <c r="AB1437" s="534"/>
    </row>
    <row r="1438" spans="1:28" ht="13.5" customHeight="1">
      <c r="A1438" s="655"/>
      <c r="B1438" s="333"/>
      <c r="C1438" s="333"/>
      <c r="D1438" s="72"/>
      <c r="E1438" s="333"/>
      <c r="F1438" s="333"/>
      <c r="G1438" s="333"/>
      <c r="H1438" s="333"/>
      <c r="I1438" s="333"/>
      <c r="J1438" s="333"/>
      <c r="K1438" s="654"/>
      <c r="L1438" s="333"/>
      <c r="M1438" s="333"/>
      <c r="N1438" s="333"/>
      <c r="O1438" s="333"/>
      <c r="P1438" s="333"/>
      <c r="Q1438" s="333"/>
      <c r="R1438" s="333"/>
      <c r="S1438" s="333"/>
      <c r="T1438" s="333"/>
      <c r="U1438" s="333"/>
      <c r="V1438" s="333"/>
      <c r="W1438" s="333"/>
      <c r="X1438" s="333"/>
      <c r="Y1438" s="333"/>
      <c r="Z1438" s="333"/>
      <c r="AA1438" s="333"/>
      <c r="AB1438" s="534"/>
    </row>
    <row r="1439" spans="1:28" ht="13.5" customHeight="1">
      <c r="A1439" s="655"/>
      <c r="B1439" s="333"/>
      <c r="C1439" s="333"/>
      <c r="D1439" s="72"/>
      <c r="E1439" s="333"/>
      <c r="F1439" s="333"/>
      <c r="G1439" s="333"/>
      <c r="H1439" s="333"/>
      <c r="I1439" s="333"/>
      <c r="J1439" s="333"/>
      <c r="K1439" s="654"/>
      <c r="L1439" s="333"/>
      <c r="M1439" s="333"/>
      <c r="N1439" s="333"/>
      <c r="O1439" s="333"/>
      <c r="P1439" s="333"/>
      <c r="Q1439" s="333"/>
      <c r="R1439" s="333"/>
      <c r="S1439" s="333"/>
      <c r="T1439" s="333"/>
      <c r="U1439" s="333"/>
      <c r="V1439" s="333"/>
      <c r="W1439" s="333"/>
      <c r="X1439" s="333"/>
      <c r="Y1439" s="333"/>
      <c r="Z1439" s="333"/>
      <c r="AA1439" s="333"/>
      <c r="AB1439" s="534"/>
    </row>
    <row r="1440" spans="1:28" ht="13.5" customHeight="1">
      <c r="A1440" s="655"/>
      <c r="B1440" s="333"/>
      <c r="C1440" s="333"/>
      <c r="D1440" s="72"/>
      <c r="E1440" s="333"/>
      <c r="F1440" s="333"/>
      <c r="G1440" s="333"/>
      <c r="H1440" s="333"/>
      <c r="I1440" s="333"/>
      <c r="J1440" s="333"/>
      <c r="K1440" s="654"/>
      <c r="L1440" s="333"/>
      <c r="M1440" s="333"/>
      <c r="N1440" s="333"/>
      <c r="O1440" s="333"/>
      <c r="P1440" s="333"/>
      <c r="Q1440" s="333"/>
      <c r="R1440" s="333"/>
      <c r="S1440" s="333"/>
      <c r="T1440" s="333"/>
      <c r="U1440" s="333"/>
      <c r="V1440" s="333"/>
      <c r="W1440" s="333"/>
      <c r="X1440" s="333"/>
      <c r="Y1440" s="333"/>
      <c r="Z1440" s="333"/>
      <c r="AA1440" s="333"/>
      <c r="AB1440" s="534"/>
    </row>
    <row r="1441" spans="1:28" ht="13.5" customHeight="1">
      <c r="A1441" s="655"/>
      <c r="B1441" s="333"/>
      <c r="C1441" s="333"/>
      <c r="D1441" s="72"/>
      <c r="E1441" s="333"/>
      <c r="F1441" s="333"/>
      <c r="G1441" s="333"/>
      <c r="H1441" s="333"/>
      <c r="I1441" s="333"/>
      <c r="J1441" s="333"/>
      <c r="K1441" s="654"/>
      <c r="L1441" s="333"/>
      <c r="M1441" s="333"/>
      <c r="N1441" s="333"/>
      <c r="O1441" s="333"/>
      <c r="P1441" s="333"/>
      <c r="Q1441" s="333"/>
      <c r="R1441" s="333"/>
      <c r="S1441" s="333"/>
      <c r="T1441" s="333"/>
      <c r="U1441" s="333"/>
      <c r="V1441" s="333"/>
      <c r="W1441" s="333"/>
      <c r="X1441" s="333"/>
      <c r="Y1441" s="333"/>
      <c r="Z1441" s="333"/>
      <c r="AA1441" s="333"/>
      <c r="AB1441" s="534"/>
    </row>
    <row r="1442" spans="1:28" ht="13.5" customHeight="1">
      <c r="A1442" s="655"/>
      <c r="B1442" s="333"/>
      <c r="C1442" s="333"/>
      <c r="D1442" s="72"/>
      <c r="E1442" s="333"/>
      <c r="F1442" s="333"/>
      <c r="G1442" s="333"/>
      <c r="H1442" s="333"/>
      <c r="I1442" s="333"/>
      <c r="J1442" s="333"/>
      <c r="K1442" s="654"/>
      <c r="L1442" s="333"/>
      <c r="M1442" s="333"/>
      <c r="N1442" s="333"/>
      <c r="O1442" s="333"/>
      <c r="P1442" s="333"/>
      <c r="Q1442" s="333"/>
      <c r="R1442" s="333"/>
      <c r="S1442" s="333"/>
      <c r="T1442" s="333"/>
      <c r="U1442" s="333"/>
      <c r="V1442" s="333"/>
      <c r="W1442" s="333"/>
      <c r="X1442" s="333"/>
      <c r="Y1442" s="333"/>
      <c r="Z1442" s="333"/>
      <c r="AA1442" s="333"/>
      <c r="AB1442" s="534"/>
    </row>
    <row r="1443" spans="1:28" ht="13.5" customHeight="1">
      <c r="A1443" s="655"/>
      <c r="B1443" s="333"/>
      <c r="C1443" s="333"/>
      <c r="D1443" s="72"/>
      <c r="E1443" s="333"/>
      <c r="F1443" s="333"/>
      <c r="G1443" s="333"/>
      <c r="H1443" s="333"/>
      <c r="I1443" s="333"/>
      <c r="J1443" s="333"/>
      <c r="K1443" s="654"/>
      <c r="L1443" s="333"/>
      <c r="M1443" s="333"/>
      <c r="N1443" s="333"/>
      <c r="O1443" s="333"/>
      <c r="P1443" s="333"/>
      <c r="Q1443" s="333"/>
      <c r="R1443" s="333"/>
      <c r="S1443" s="333"/>
      <c r="T1443" s="333"/>
      <c r="U1443" s="333"/>
      <c r="V1443" s="333"/>
      <c r="W1443" s="333"/>
      <c r="X1443" s="333"/>
      <c r="Y1443" s="333"/>
      <c r="Z1443" s="333"/>
      <c r="AA1443" s="333"/>
      <c r="AB1443" s="534"/>
    </row>
    <row r="1444" spans="1:28" ht="13.5" customHeight="1">
      <c r="A1444" s="655"/>
      <c r="B1444" s="333"/>
      <c r="C1444" s="333"/>
      <c r="D1444" s="72"/>
      <c r="E1444" s="333"/>
      <c r="F1444" s="333"/>
      <c r="G1444" s="333"/>
      <c r="H1444" s="333"/>
      <c r="I1444" s="333"/>
      <c r="J1444" s="333"/>
      <c r="K1444" s="654"/>
      <c r="L1444" s="333"/>
      <c r="M1444" s="333"/>
      <c r="N1444" s="333"/>
      <c r="O1444" s="333"/>
      <c r="P1444" s="333"/>
      <c r="Q1444" s="333"/>
      <c r="R1444" s="333"/>
      <c r="S1444" s="333"/>
      <c r="T1444" s="333"/>
      <c r="U1444" s="333"/>
      <c r="V1444" s="333"/>
      <c r="W1444" s="333"/>
      <c r="X1444" s="333"/>
      <c r="Y1444" s="333"/>
      <c r="Z1444" s="333"/>
      <c r="AA1444" s="333"/>
      <c r="AB1444" s="534"/>
    </row>
    <row r="1445" spans="1:28" ht="13.5" customHeight="1">
      <c r="A1445" s="655"/>
      <c r="B1445" s="333"/>
      <c r="C1445" s="333"/>
      <c r="D1445" s="72"/>
      <c r="E1445" s="333"/>
      <c r="F1445" s="333"/>
      <c r="G1445" s="333"/>
      <c r="H1445" s="333"/>
      <c r="I1445" s="333"/>
      <c r="J1445" s="333"/>
      <c r="K1445" s="654"/>
      <c r="L1445" s="333"/>
      <c r="M1445" s="333"/>
      <c r="N1445" s="333"/>
      <c r="O1445" s="333"/>
      <c r="P1445" s="333"/>
      <c r="Q1445" s="333"/>
      <c r="R1445" s="333"/>
      <c r="S1445" s="333"/>
      <c r="T1445" s="333"/>
      <c r="U1445" s="333"/>
      <c r="V1445" s="333"/>
      <c r="W1445" s="333"/>
      <c r="X1445" s="333"/>
      <c r="Y1445" s="333"/>
      <c r="Z1445" s="333"/>
      <c r="AA1445" s="333"/>
      <c r="AB1445" s="534"/>
    </row>
    <row r="1446" spans="1:28" ht="13.5" customHeight="1">
      <c r="A1446" s="655"/>
      <c r="B1446" s="333"/>
      <c r="C1446" s="333"/>
      <c r="D1446" s="72"/>
      <c r="E1446" s="333"/>
      <c r="F1446" s="333"/>
      <c r="G1446" s="333"/>
      <c r="H1446" s="333"/>
      <c r="I1446" s="333"/>
      <c r="J1446" s="333"/>
      <c r="K1446" s="654"/>
      <c r="L1446" s="333"/>
      <c r="M1446" s="333"/>
      <c r="N1446" s="333"/>
      <c r="O1446" s="333"/>
      <c r="P1446" s="333"/>
      <c r="Q1446" s="333"/>
      <c r="R1446" s="333"/>
      <c r="S1446" s="333"/>
      <c r="T1446" s="333"/>
      <c r="U1446" s="333"/>
      <c r="V1446" s="333"/>
      <c r="W1446" s="333"/>
      <c r="X1446" s="333"/>
      <c r="Y1446" s="333"/>
      <c r="Z1446" s="333"/>
      <c r="AA1446" s="333"/>
      <c r="AB1446" s="534"/>
    </row>
    <row r="1447" spans="1:28" ht="13.5" customHeight="1">
      <c r="A1447" s="655"/>
      <c r="B1447" s="333"/>
      <c r="C1447" s="333"/>
      <c r="D1447" s="72"/>
      <c r="E1447" s="333"/>
      <c r="F1447" s="333"/>
      <c r="G1447" s="333"/>
      <c r="H1447" s="333"/>
      <c r="I1447" s="333"/>
      <c r="J1447" s="333"/>
      <c r="K1447" s="654"/>
      <c r="L1447" s="333"/>
      <c r="M1447" s="333"/>
      <c r="N1447" s="333"/>
      <c r="O1447" s="333"/>
      <c r="P1447" s="333"/>
      <c r="Q1447" s="333"/>
      <c r="R1447" s="333"/>
      <c r="S1447" s="333"/>
      <c r="T1447" s="333"/>
      <c r="U1447" s="333"/>
      <c r="V1447" s="333"/>
      <c r="W1447" s="333"/>
      <c r="X1447" s="333"/>
      <c r="Y1447" s="333"/>
      <c r="Z1447" s="333"/>
      <c r="AA1447" s="333"/>
      <c r="AB1447" s="534"/>
    </row>
    <row r="1448" spans="1:28" ht="13.5" customHeight="1">
      <c r="A1448" s="655"/>
      <c r="B1448" s="333"/>
      <c r="C1448" s="333"/>
      <c r="D1448" s="72"/>
      <c r="E1448" s="333"/>
      <c r="F1448" s="333"/>
      <c r="G1448" s="333"/>
      <c r="H1448" s="333"/>
      <c r="I1448" s="333"/>
      <c r="J1448" s="333"/>
      <c r="K1448" s="654"/>
      <c r="L1448" s="333"/>
      <c r="M1448" s="333"/>
      <c r="N1448" s="333"/>
      <c r="O1448" s="333"/>
      <c r="P1448" s="333"/>
      <c r="Q1448" s="333"/>
      <c r="R1448" s="333"/>
      <c r="S1448" s="333"/>
      <c r="T1448" s="333"/>
      <c r="U1448" s="333"/>
      <c r="V1448" s="333"/>
      <c r="W1448" s="333"/>
      <c r="X1448" s="333"/>
      <c r="Y1448" s="333"/>
      <c r="Z1448" s="333"/>
      <c r="AA1448" s="333"/>
      <c r="AB1448" s="534"/>
    </row>
    <row r="1449" spans="1:28" ht="13.5" customHeight="1">
      <c r="A1449" s="655"/>
      <c r="B1449" s="333"/>
      <c r="C1449" s="333"/>
      <c r="D1449" s="72"/>
      <c r="E1449" s="333"/>
      <c r="F1449" s="333"/>
      <c r="G1449" s="333"/>
      <c r="H1449" s="333"/>
      <c r="I1449" s="333"/>
      <c r="J1449" s="333"/>
      <c r="K1449" s="654"/>
      <c r="L1449" s="333"/>
      <c r="M1449" s="333"/>
      <c r="N1449" s="333"/>
      <c r="O1449" s="333"/>
      <c r="P1449" s="333"/>
      <c r="Q1449" s="333"/>
      <c r="R1449" s="333"/>
      <c r="S1449" s="333"/>
      <c r="T1449" s="333"/>
      <c r="U1449" s="333"/>
      <c r="V1449" s="333"/>
      <c r="W1449" s="333"/>
      <c r="X1449" s="333"/>
      <c r="Y1449" s="333"/>
      <c r="Z1449" s="333"/>
      <c r="AA1449" s="333"/>
      <c r="AB1449" s="534"/>
    </row>
    <row r="1450" spans="1:28" ht="13.5" customHeight="1">
      <c r="A1450" s="655"/>
      <c r="B1450" s="333"/>
      <c r="C1450" s="333"/>
      <c r="D1450" s="72"/>
      <c r="E1450" s="333"/>
      <c r="F1450" s="333"/>
      <c r="G1450" s="333"/>
      <c r="H1450" s="333"/>
      <c r="I1450" s="333"/>
      <c r="J1450" s="333"/>
      <c r="K1450" s="654"/>
      <c r="L1450" s="333"/>
      <c r="M1450" s="333"/>
      <c r="N1450" s="333"/>
      <c r="O1450" s="333"/>
      <c r="P1450" s="333"/>
      <c r="Q1450" s="333"/>
      <c r="R1450" s="333"/>
      <c r="S1450" s="333"/>
      <c r="T1450" s="333"/>
      <c r="U1450" s="333"/>
      <c r="V1450" s="333"/>
      <c r="W1450" s="333"/>
      <c r="X1450" s="333"/>
      <c r="Y1450" s="333"/>
      <c r="Z1450" s="333"/>
      <c r="AA1450" s="333"/>
      <c r="AB1450" s="534"/>
    </row>
    <row r="1451" spans="1:28" ht="13.5" customHeight="1">
      <c r="A1451" s="655"/>
      <c r="B1451" s="333"/>
      <c r="C1451" s="333"/>
      <c r="D1451" s="72"/>
      <c r="E1451" s="333"/>
      <c r="F1451" s="333"/>
      <c r="G1451" s="333"/>
      <c r="H1451" s="333"/>
      <c r="I1451" s="333"/>
      <c r="J1451" s="333"/>
      <c r="K1451" s="654"/>
      <c r="L1451" s="333"/>
      <c r="M1451" s="333"/>
      <c r="N1451" s="333"/>
      <c r="O1451" s="333"/>
      <c r="P1451" s="333"/>
      <c r="Q1451" s="333"/>
      <c r="R1451" s="333"/>
      <c r="S1451" s="333"/>
      <c r="T1451" s="333"/>
      <c r="U1451" s="333"/>
      <c r="V1451" s="333"/>
      <c r="W1451" s="333"/>
      <c r="X1451" s="333"/>
      <c r="Y1451" s="333"/>
      <c r="Z1451" s="333"/>
      <c r="AA1451" s="333"/>
      <c r="AB1451" s="534"/>
    </row>
    <row r="1452" spans="1:28" ht="13.5" customHeight="1">
      <c r="A1452" s="655"/>
      <c r="B1452" s="333"/>
      <c r="C1452" s="333"/>
      <c r="D1452" s="72"/>
      <c r="E1452" s="333"/>
      <c r="F1452" s="333"/>
      <c r="G1452" s="333"/>
      <c r="H1452" s="333"/>
      <c r="I1452" s="333"/>
      <c r="J1452" s="333"/>
      <c r="K1452" s="654"/>
      <c r="L1452" s="333"/>
      <c r="M1452" s="333"/>
      <c r="N1452" s="333"/>
      <c r="O1452" s="333"/>
      <c r="P1452" s="333"/>
      <c r="Q1452" s="333"/>
      <c r="R1452" s="333"/>
      <c r="S1452" s="333"/>
      <c r="T1452" s="333"/>
      <c r="U1452" s="333"/>
      <c r="V1452" s="333"/>
      <c r="W1452" s="333"/>
      <c r="X1452" s="333"/>
      <c r="Y1452" s="333"/>
      <c r="Z1452" s="333"/>
      <c r="AA1452" s="333"/>
      <c r="AB1452" s="534"/>
    </row>
    <row r="1453" spans="1:28" ht="13.5" customHeight="1">
      <c r="A1453" s="655"/>
      <c r="B1453" s="333"/>
      <c r="C1453" s="333"/>
      <c r="D1453" s="72"/>
      <c r="E1453" s="333"/>
      <c r="F1453" s="333"/>
      <c r="G1453" s="333"/>
      <c r="H1453" s="333"/>
      <c r="I1453" s="333"/>
      <c r="J1453" s="333"/>
      <c r="K1453" s="654"/>
      <c r="L1453" s="333"/>
      <c r="M1453" s="333"/>
      <c r="N1453" s="333"/>
      <c r="O1453" s="333"/>
      <c r="P1453" s="333"/>
      <c r="Q1453" s="333"/>
      <c r="R1453" s="333"/>
      <c r="S1453" s="333"/>
      <c r="T1453" s="333"/>
      <c r="U1453" s="333"/>
      <c r="V1453" s="333"/>
      <c r="W1453" s="333"/>
      <c r="X1453" s="333"/>
      <c r="Y1453" s="333"/>
      <c r="Z1453" s="333"/>
      <c r="AA1453" s="333"/>
      <c r="AB1453" s="534"/>
    </row>
    <row r="1454" spans="1:28" ht="13.5" customHeight="1">
      <c r="A1454" s="655"/>
      <c r="B1454" s="333"/>
      <c r="C1454" s="333"/>
      <c r="D1454" s="72"/>
      <c r="E1454" s="333"/>
      <c r="F1454" s="333"/>
      <c r="G1454" s="333"/>
      <c r="H1454" s="333"/>
      <c r="I1454" s="333"/>
      <c r="J1454" s="333"/>
      <c r="K1454" s="654"/>
      <c r="L1454" s="333"/>
      <c r="M1454" s="333"/>
      <c r="N1454" s="333"/>
      <c r="O1454" s="333"/>
      <c r="P1454" s="333"/>
      <c r="Q1454" s="333"/>
      <c r="R1454" s="333"/>
      <c r="S1454" s="333"/>
      <c r="T1454" s="333"/>
      <c r="U1454" s="333"/>
      <c r="V1454" s="333"/>
      <c r="W1454" s="333"/>
      <c r="X1454" s="333"/>
      <c r="Y1454" s="333"/>
      <c r="Z1454" s="333"/>
      <c r="AA1454" s="333"/>
      <c r="AB1454" s="534"/>
    </row>
    <row r="1455" spans="1:28" ht="13.5" customHeight="1">
      <c r="A1455" s="655"/>
      <c r="B1455" s="333"/>
      <c r="C1455" s="333"/>
      <c r="D1455" s="72"/>
      <c r="E1455" s="333"/>
      <c r="F1455" s="333"/>
      <c r="G1455" s="333"/>
      <c r="H1455" s="333"/>
      <c r="I1455" s="333"/>
      <c r="J1455" s="333"/>
      <c r="K1455" s="654"/>
      <c r="L1455" s="333"/>
      <c r="M1455" s="333"/>
      <c r="N1455" s="333"/>
      <c r="O1455" s="333"/>
      <c r="P1455" s="333"/>
      <c r="Q1455" s="333"/>
      <c r="R1455" s="333"/>
      <c r="S1455" s="333"/>
      <c r="T1455" s="333"/>
      <c r="U1455" s="333"/>
      <c r="V1455" s="333"/>
      <c r="W1455" s="333"/>
      <c r="X1455" s="333"/>
      <c r="Y1455" s="333"/>
      <c r="Z1455" s="333"/>
      <c r="AA1455" s="333"/>
      <c r="AB1455" s="534"/>
    </row>
    <row r="1456" spans="1:28" ht="13.5" customHeight="1">
      <c r="A1456" s="655"/>
      <c r="B1456" s="333"/>
      <c r="C1456" s="333"/>
      <c r="D1456" s="72"/>
      <c r="E1456" s="333"/>
      <c r="F1456" s="333"/>
      <c r="G1456" s="333"/>
      <c r="H1456" s="333"/>
      <c r="I1456" s="333"/>
      <c r="J1456" s="333"/>
      <c r="K1456" s="654"/>
      <c r="L1456" s="333"/>
      <c r="M1456" s="333"/>
      <c r="N1456" s="333"/>
      <c r="O1456" s="333"/>
      <c r="P1456" s="333"/>
      <c r="Q1456" s="333"/>
      <c r="R1456" s="333"/>
      <c r="S1456" s="333"/>
      <c r="T1456" s="333"/>
      <c r="U1456" s="333"/>
      <c r="V1456" s="333"/>
      <c r="W1456" s="333"/>
      <c r="X1456" s="333"/>
      <c r="Y1456" s="333"/>
      <c r="Z1456" s="333"/>
      <c r="AA1456" s="333"/>
      <c r="AB1456" s="534"/>
    </row>
    <row r="1457" spans="1:28" ht="13.5" customHeight="1">
      <c r="A1457" s="655"/>
      <c r="B1457" s="333"/>
      <c r="C1457" s="333"/>
      <c r="D1457" s="72"/>
      <c r="E1457" s="333"/>
      <c r="F1457" s="333"/>
      <c r="G1457" s="333"/>
      <c r="H1457" s="333"/>
      <c r="I1457" s="333"/>
      <c r="J1457" s="333"/>
      <c r="K1457" s="654"/>
      <c r="L1457" s="333"/>
      <c r="M1457" s="333"/>
      <c r="N1457" s="333"/>
      <c r="O1457" s="333"/>
      <c r="P1457" s="333"/>
      <c r="Q1457" s="333"/>
      <c r="R1457" s="333"/>
      <c r="S1457" s="333"/>
      <c r="T1457" s="333"/>
      <c r="U1457" s="333"/>
      <c r="V1457" s="333"/>
      <c r="W1457" s="333"/>
      <c r="X1457" s="333"/>
      <c r="Y1457" s="333"/>
      <c r="Z1457" s="333"/>
      <c r="AA1457" s="333"/>
      <c r="AB1457" s="534"/>
    </row>
    <row r="1458" spans="1:28" ht="13.5" customHeight="1">
      <c r="A1458" s="655"/>
      <c r="B1458" s="333"/>
      <c r="C1458" s="333"/>
      <c r="D1458" s="72"/>
      <c r="E1458" s="333"/>
      <c r="F1458" s="333"/>
      <c r="G1458" s="333"/>
      <c r="H1458" s="333"/>
      <c r="I1458" s="333"/>
      <c r="J1458" s="333"/>
      <c r="K1458" s="654"/>
      <c r="L1458" s="333"/>
      <c r="M1458" s="333"/>
      <c r="N1458" s="333"/>
      <c r="O1458" s="333"/>
      <c r="P1458" s="333"/>
      <c r="Q1458" s="333"/>
      <c r="R1458" s="333"/>
      <c r="S1458" s="333"/>
      <c r="T1458" s="333"/>
      <c r="U1458" s="333"/>
      <c r="V1458" s="333"/>
      <c r="W1458" s="333"/>
      <c r="X1458" s="333"/>
      <c r="Y1458" s="333"/>
      <c r="Z1458" s="333"/>
      <c r="AA1458" s="333"/>
      <c r="AB1458" s="534"/>
    </row>
    <row r="1459" spans="1:28" ht="13.5" customHeight="1">
      <c r="A1459" s="655"/>
      <c r="B1459" s="333"/>
      <c r="C1459" s="333"/>
      <c r="D1459" s="72"/>
      <c r="E1459" s="333"/>
      <c r="F1459" s="333"/>
      <c r="G1459" s="333"/>
      <c r="H1459" s="333"/>
      <c r="I1459" s="333"/>
      <c r="J1459" s="333"/>
      <c r="K1459" s="654"/>
      <c r="L1459" s="333"/>
      <c r="M1459" s="333"/>
      <c r="N1459" s="333"/>
      <c r="O1459" s="333"/>
      <c r="P1459" s="333"/>
      <c r="Q1459" s="333"/>
      <c r="R1459" s="333"/>
      <c r="S1459" s="333"/>
      <c r="T1459" s="333"/>
      <c r="U1459" s="333"/>
      <c r="V1459" s="333"/>
      <c r="W1459" s="333"/>
      <c r="X1459" s="333"/>
      <c r="Y1459" s="333"/>
      <c r="Z1459" s="333"/>
      <c r="AA1459" s="333"/>
      <c r="AB1459" s="534"/>
    </row>
    <row r="1460" spans="1:28" ht="13.5" customHeight="1">
      <c r="A1460" s="655"/>
      <c r="B1460" s="333"/>
      <c r="C1460" s="333"/>
      <c r="D1460" s="72"/>
      <c r="E1460" s="333"/>
      <c r="F1460" s="333"/>
      <c r="G1460" s="333"/>
      <c r="H1460" s="333"/>
      <c r="I1460" s="333"/>
      <c r="J1460" s="333"/>
      <c r="K1460" s="654"/>
      <c r="L1460" s="333"/>
      <c r="M1460" s="333"/>
      <c r="N1460" s="333"/>
      <c r="O1460" s="333"/>
      <c r="P1460" s="333"/>
      <c r="Q1460" s="333"/>
      <c r="R1460" s="333"/>
      <c r="S1460" s="333"/>
      <c r="T1460" s="333"/>
      <c r="U1460" s="333"/>
      <c r="V1460" s="333"/>
      <c r="W1460" s="333"/>
      <c r="X1460" s="333"/>
      <c r="Y1460" s="333"/>
      <c r="Z1460" s="333"/>
      <c r="AA1460" s="333"/>
      <c r="AB1460" s="534"/>
    </row>
    <row r="1461" spans="1:28" ht="13.5" customHeight="1">
      <c r="A1461" s="655"/>
      <c r="B1461" s="333"/>
      <c r="C1461" s="333"/>
      <c r="D1461" s="72"/>
      <c r="E1461" s="333"/>
      <c r="F1461" s="333"/>
      <c r="G1461" s="333"/>
      <c r="H1461" s="333"/>
      <c r="I1461" s="333"/>
      <c r="J1461" s="333"/>
      <c r="K1461" s="654"/>
      <c r="L1461" s="333"/>
      <c r="M1461" s="333"/>
      <c r="N1461" s="333"/>
      <c r="O1461" s="333"/>
      <c r="P1461" s="333"/>
      <c r="Q1461" s="333"/>
      <c r="R1461" s="333"/>
      <c r="S1461" s="333"/>
      <c r="T1461" s="333"/>
      <c r="U1461" s="333"/>
      <c r="V1461" s="333"/>
      <c r="W1461" s="333"/>
      <c r="X1461" s="333"/>
      <c r="Y1461" s="333"/>
      <c r="Z1461" s="333"/>
      <c r="AA1461" s="333"/>
      <c r="AB1461" s="534"/>
    </row>
    <row r="1462" spans="1:28" ht="13.5" customHeight="1">
      <c r="A1462" s="655"/>
      <c r="B1462" s="333"/>
      <c r="C1462" s="333"/>
      <c r="D1462" s="72"/>
      <c r="E1462" s="333"/>
      <c r="F1462" s="333"/>
      <c r="G1462" s="333"/>
      <c r="H1462" s="333"/>
      <c r="I1462" s="333"/>
      <c r="J1462" s="333"/>
      <c r="K1462" s="654"/>
      <c r="L1462" s="333"/>
      <c r="M1462" s="333"/>
      <c r="N1462" s="333"/>
      <c r="O1462" s="333"/>
      <c r="P1462" s="333"/>
      <c r="Q1462" s="333"/>
      <c r="R1462" s="333"/>
      <c r="S1462" s="333"/>
      <c r="T1462" s="333"/>
      <c r="U1462" s="333"/>
      <c r="V1462" s="333"/>
      <c r="W1462" s="333"/>
      <c r="X1462" s="333"/>
      <c r="Y1462" s="333"/>
      <c r="Z1462" s="333"/>
      <c r="AA1462" s="333"/>
      <c r="AB1462" s="534"/>
    </row>
    <row r="1463" spans="1:28" ht="13.5" customHeight="1">
      <c r="A1463" s="655"/>
      <c r="B1463" s="333"/>
      <c r="C1463" s="333"/>
      <c r="D1463" s="72"/>
      <c r="E1463" s="333"/>
      <c r="F1463" s="333"/>
      <c r="G1463" s="333"/>
      <c r="H1463" s="333"/>
      <c r="I1463" s="333"/>
      <c r="J1463" s="333"/>
      <c r="K1463" s="654"/>
      <c r="L1463" s="333"/>
      <c r="M1463" s="333"/>
      <c r="N1463" s="333"/>
      <c r="O1463" s="333"/>
      <c r="P1463" s="333"/>
      <c r="Q1463" s="333"/>
      <c r="R1463" s="333"/>
      <c r="S1463" s="333"/>
      <c r="T1463" s="333"/>
      <c r="U1463" s="333"/>
      <c r="V1463" s="333"/>
      <c r="W1463" s="333"/>
      <c r="X1463" s="333"/>
      <c r="Y1463" s="333"/>
      <c r="Z1463" s="333"/>
      <c r="AA1463" s="333"/>
      <c r="AB1463" s="534"/>
    </row>
    <row r="1464" spans="1:28" ht="13.5" customHeight="1">
      <c r="A1464" s="655"/>
      <c r="B1464" s="333"/>
      <c r="C1464" s="333"/>
      <c r="D1464" s="72"/>
      <c r="E1464" s="333"/>
      <c r="F1464" s="333"/>
      <c r="G1464" s="333"/>
      <c r="H1464" s="333"/>
      <c r="I1464" s="333"/>
      <c r="J1464" s="333"/>
      <c r="K1464" s="654"/>
      <c r="L1464" s="333"/>
      <c r="M1464" s="333"/>
      <c r="N1464" s="333"/>
      <c r="O1464" s="333"/>
      <c r="P1464" s="333"/>
      <c r="Q1464" s="333"/>
      <c r="R1464" s="333"/>
      <c r="S1464" s="333"/>
      <c r="T1464" s="333"/>
      <c r="U1464" s="333"/>
      <c r="V1464" s="333"/>
      <c r="W1464" s="333"/>
      <c r="X1464" s="333"/>
      <c r="Y1464" s="333"/>
      <c r="Z1464" s="333"/>
      <c r="AA1464" s="333"/>
      <c r="AB1464" s="534"/>
    </row>
    <row r="1465" spans="1:28" ht="13.5" customHeight="1">
      <c r="A1465" s="655"/>
      <c r="B1465" s="333"/>
      <c r="C1465" s="333"/>
      <c r="D1465" s="72"/>
      <c r="E1465" s="333"/>
      <c r="F1465" s="333"/>
      <c r="G1465" s="333"/>
      <c r="H1465" s="333"/>
      <c r="I1465" s="333"/>
      <c r="J1465" s="333"/>
      <c r="K1465" s="654"/>
      <c r="L1465" s="333"/>
      <c r="M1465" s="333"/>
      <c r="N1465" s="333"/>
      <c r="O1465" s="333"/>
      <c r="P1465" s="333"/>
      <c r="Q1465" s="333"/>
      <c r="R1465" s="333"/>
      <c r="S1465" s="333"/>
      <c r="T1465" s="333"/>
      <c r="U1465" s="333"/>
      <c r="V1465" s="333"/>
      <c r="W1465" s="333"/>
      <c r="X1465" s="333"/>
      <c r="Y1465" s="333"/>
      <c r="Z1465" s="333"/>
      <c r="AA1465" s="333"/>
      <c r="AB1465" s="534"/>
    </row>
    <row r="1466" spans="1:28" ht="13.5" customHeight="1">
      <c r="A1466" s="655"/>
      <c r="B1466" s="333"/>
      <c r="C1466" s="333"/>
      <c r="D1466" s="72"/>
      <c r="E1466" s="333"/>
      <c r="F1466" s="333"/>
      <c r="G1466" s="333"/>
      <c r="H1466" s="333"/>
      <c r="I1466" s="333"/>
      <c r="J1466" s="333"/>
      <c r="K1466" s="654"/>
      <c r="L1466" s="333"/>
      <c r="M1466" s="333"/>
      <c r="N1466" s="333"/>
      <c r="O1466" s="333"/>
      <c r="P1466" s="333"/>
      <c r="Q1466" s="333"/>
      <c r="R1466" s="333"/>
      <c r="S1466" s="333"/>
      <c r="T1466" s="333"/>
      <c r="U1466" s="333"/>
      <c r="V1466" s="333"/>
      <c r="W1466" s="333"/>
      <c r="X1466" s="333"/>
      <c r="Y1466" s="333"/>
      <c r="Z1466" s="333"/>
      <c r="AA1466" s="333"/>
      <c r="AB1466" s="534"/>
    </row>
    <row r="1467" spans="1:28" ht="13.5" customHeight="1">
      <c r="A1467" s="655"/>
      <c r="B1467" s="333"/>
      <c r="C1467" s="333"/>
      <c r="D1467" s="72"/>
      <c r="E1467" s="333"/>
      <c r="F1467" s="333"/>
      <c r="G1467" s="333"/>
      <c r="H1467" s="333"/>
      <c r="I1467" s="333"/>
      <c r="J1467" s="333"/>
      <c r="K1467" s="654"/>
      <c r="L1467" s="333"/>
      <c r="M1467" s="333"/>
      <c r="N1467" s="333"/>
      <c r="O1467" s="333"/>
      <c r="P1467" s="333"/>
      <c r="Q1467" s="333"/>
      <c r="R1467" s="333"/>
      <c r="S1467" s="333"/>
      <c r="T1467" s="333"/>
      <c r="U1467" s="333"/>
      <c r="V1467" s="333"/>
      <c r="W1467" s="333"/>
      <c r="X1467" s="333"/>
      <c r="Y1467" s="333"/>
      <c r="Z1467" s="333"/>
      <c r="AA1467" s="333"/>
      <c r="AB1467" s="534"/>
    </row>
    <row r="1468" spans="1:28" ht="13.5" customHeight="1">
      <c r="A1468" s="655"/>
      <c r="B1468" s="333"/>
      <c r="C1468" s="333"/>
      <c r="D1468" s="72"/>
      <c r="E1468" s="333"/>
      <c r="F1468" s="333"/>
      <c r="G1468" s="333"/>
      <c r="H1468" s="333"/>
      <c r="I1468" s="333"/>
      <c r="J1468" s="333"/>
      <c r="K1468" s="654"/>
      <c r="L1468" s="333"/>
      <c r="M1468" s="333"/>
      <c r="N1468" s="333"/>
      <c r="O1468" s="333"/>
      <c r="P1468" s="333"/>
      <c r="Q1468" s="333"/>
      <c r="R1468" s="333"/>
      <c r="S1468" s="333"/>
      <c r="T1468" s="333"/>
      <c r="U1468" s="333"/>
      <c r="V1468" s="333"/>
      <c r="W1468" s="333"/>
      <c r="X1468" s="333"/>
      <c r="Y1468" s="333"/>
      <c r="Z1468" s="333"/>
      <c r="AA1468" s="333"/>
      <c r="AB1468" s="534"/>
    </row>
    <row r="1469" spans="1:28" ht="13.5" customHeight="1">
      <c r="A1469" s="655"/>
      <c r="B1469" s="333"/>
      <c r="C1469" s="333"/>
      <c r="D1469" s="72"/>
      <c r="E1469" s="333"/>
      <c r="F1469" s="333"/>
      <c r="G1469" s="333"/>
      <c r="H1469" s="333"/>
      <c r="I1469" s="333"/>
      <c r="J1469" s="333"/>
      <c r="K1469" s="654"/>
      <c r="L1469" s="333"/>
      <c r="M1469" s="333"/>
      <c r="N1469" s="333"/>
      <c r="O1469" s="333"/>
      <c r="P1469" s="333"/>
      <c r="Q1469" s="333"/>
      <c r="R1469" s="333"/>
      <c r="S1469" s="333"/>
      <c r="T1469" s="333"/>
      <c r="U1469" s="333"/>
      <c r="V1469" s="333"/>
      <c r="W1469" s="333"/>
      <c r="X1469" s="333"/>
      <c r="Y1469" s="333"/>
      <c r="Z1469" s="333"/>
      <c r="AA1469" s="333"/>
      <c r="AB1469" s="534"/>
    </row>
    <row r="1470" spans="1:28" ht="13.5" customHeight="1">
      <c r="A1470" s="655"/>
      <c r="B1470" s="333"/>
      <c r="C1470" s="333"/>
      <c r="D1470" s="72"/>
      <c r="E1470" s="333"/>
      <c r="F1470" s="333"/>
      <c r="G1470" s="333"/>
      <c r="H1470" s="333"/>
      <c r="I1470" s="333"/>
      <c r="J1470" s="333"/>
      <c r="K1470" s="654"/>
      <c r="L1470" s="333"/>
      <c r="M1470" s="333"/>
      <c r="N1470" s="333"/>
      <c r="O1470" s="333"/>
      <c r="P1470" s="333"/>
      <c r="Q1470" s="333"/>
      <c r="R1470" s="333"/>
      <c r="S1470" s="333"/>
      <c r="T1470" s="333"/>
      <c r="U1470" s="333"/>
      <c r="V1470" s="333"/>
      <c r="W1470" s="333"/>
      <c r="X1470" s="333"/>
      <c r="Y1470" s="333"/>
      <c r="Z1470" s="333"/>
      <c r="AA1470" s="333"/>
      <c r="AB1470" s="534"/>
    </row>
    <row r="1471" spans="1:28" ht="13.5" customHeight="1">
      <c r="A1471" s="655"/>
      <c r="B1471" s="333"/>
      <c r="C1471" s="333"/>
      <c r="D1471" s="72"/>
      <c r="E1471" s="333"/>
      <c r="F1471" s="333"/>
      <c r="G1471" s="333"/>
      <c r="H1471" s="333"/>
      <c r="I1471" s="333"/>
      <c r="J1471" s="333"/>
      <c r="K1471" s="654"/>
      <c r="L1471" s="333"/>
      <c r="M1471" s="333"/>
      <c r="N1471" s="333"/>
      <c r="O1471" s="333"/>
      <c r="P1471" s="333"/>
      <c r="Q1471" s="333"/>
      <c r="R1471" s="333"/>
      <c r="S1471" s="333"/>
      <c r="T1471" s="333"/>
      <c r="U1471" s="333"/>
      <c r="V1471" s="333"/>
      <c r="W1471" s="333"/>
      <c r="X1471" s="333"/>
      <c r="Y1471" s="333"/>
      <c r="Z1471" s="333"/>
      <c r="AA1471" s="333"/>
      <c r="AB1471" s="534"/>
    </row>
    <row r="1472" spans="1:28" ht="13.5" customHeight="1">
      <c r="A1472" s="655"/>
      <c r="B1472" s="333"/>
      <c r="C1472" s="333"/>
      <c r="D1472" s="72"/>
      <c r="E1472" s="333"/>
      <c r="F1472" s="333"/>
      <c r="G1472" s="333"/>
      <c r="H1472" s="333"/>
      <c r="I1472" s="333"/>
      <c r="J1472" s="333"/>
      <c r="K1472" s="654"/>
      <c r="L1472" s="333"/>
      <c r="M1472" s="333"/>
      <c r="N1472" s="333"/>
      <c r="O1472" s="333"/>
      <c r="P1472" s="333"/>
      <c r="Q1472" s="333"/>
      <c r="R1472" s="333"/>
      <c r="S1472" s="333"/>
      <c r="T1472" s="333"/>
      <c r="U1472" s="333"/>
      <c r="V1472" s="333"/>
      <c r="W1472" s="333"/>
      <c r="X1472" s="333"/>
      <c r="Y1472" s="333"/>
      <c r="Z1472" s="333"/>
      <c r="AA1472" s="333"/>
      <c r="AB1472" s="534"/>
    </row>
    <row r="1473" spans="1:28" ht="13.5" customHeight="1">
      <c r="A1473" s="655"/>
      <c r="B1473" s="333"/>
      <c r="C1473" s="333"/>
      <c r="D1473" s="72"/>
      <c r="E1473" s="333"/>
      <c r="F1473" s="333"/>
      <c r="G1473" s="333"/>
      <c r="H1473" s="333"/>
      <c r="I1473" s="333"/>
      <c r="J1473" s="333"/>
      <c r="K1473" s="654"/>
      <c r="L1473" s="333"/>
      <c r="M1473" s="333"/>
      <c r="N1473" s="333"/>
      <c r="O1473" s="333"/>
      <c r="P1473" s="333"/>
      <c r="Q1473" s="333"/>
      <c r="R1473" s="333"/>
      <c r="S1473" s="333"/>
      <c r="T1473" s="333"/>
      <c r="U1473" s="333"/>
      <c r="V1473" s="333"/>
      <c r="W1473" s="333"/>
      <c r="X1473" s="333"/>
      <c r="Y1473" s="333"/>
      <c r="Z1473" s="333"/>
      <c r="AA1473" s="333"/>
      <c r="AB1473" s="534"/>
    </row>
    <row r="1474" spans="1:28" ht="13.5" customHeight="1">
      <c r="A1474" s="655"/>
      <c r="B1474" s="333"/>
      <c r="C1474" s="333"/>
      <c r="D1474" s="72"/>
      <c r="E1474" s="333"/>
      <c r="F1474" s="333"/>
      <c r="G1474" s="333"/>
      <c r="H1474" s="333"/>
      <c r="I1474" s="333"/>
      <c r="J1474" s="333"/>
      <c r="K1474" s="654"/>
      <c r="L1474" s="333"/>
      <c r="M1474" s="333"/>
      <c r="N1474" s="333"/>
      <c r="O1474" s="333"/>
      <c r="P1474" s="333"/>
      <c r="Q1474" s="333"/>
      <c r="R1474" s="333"/>
      <c r="S1474" s="333"/>
      <c r="T1474" s="333"/>
      <c r="U1474" s="333"/>
      <c r="V1474" s="333"/>
      <c r="W1474" s="333"/>
      <c r="X1474" s="333"/>
      <c r="Y1474" s="333"/>
      <c r="Z1474" s="333"/>
      <c r="AA1474" s="333"/>
      <c r="AB1474" s="534"/>
    </row>
    <row r="1475" spans="1:28" ht="13.5" customHeight="1">
      <c r="A1475" s="655"/>
      <c r="B1475" s="333"/>
      <c r="C1475" s="333"/>
      <c r="D1475" s="72"/>
      <c r="E1475" s="333"/>
      <c r="F1475" s="333"/>
      <c r="G1475" s="333"/>
      <c r="H1475" s="333"/>
      <c r="I1475" s="333"/>
      <c r="J1475" s="333"/>
      <c r="K1475" s="654"/>
      <c r="L1475" s="333"/>
      <c r="M1475" s="333"/>
      <c r="N1475" s="333"/>
      <c r="O1475" s="333"/>
      <c r="P1475" s="333"/>
      <c r="Q1475" s="333"/>
      <c r="R1475" s="333"/>
      <c r="S1475" s="333"/>
      <c r="T1475" s="333"/>
      <c r="U1475" s="333"/>
      <c r="V1475" s="333"/>
      <c r="W1475" s="333"/>
      <c r="X1475" s="333"/>
      <c r="Y1475" s="333"/>
      <c r="Z1475" s="333"/>
      <c r="AA1475" s="333"/>
      <c r="AB1475" s="534"/>
    </row>
    <row r="1476" spans="1:28" ht="13.5" customHeight="1">
      <c r="A1476" s="655"/>
      <c r="B1476" s="333"/>
      <c r="C1476" s="333"/>
      <c r="D1476" s="72"/>
      <c r="E1476" s="333"/>
      <c r="F1476" s="333"/>
      <c r="G1476" s="333"/>
      <c r="H1476" s="333"/>
      <c r="I1476" s="333"/>
      <c r="J1476" s="333"/>
      <c r="K1476" s="654"/>
      <c r="L1476" s="333"/>
      <c r="M1476" s="333"/>
      <c r="N1476" s="333"/>
      <c r="O1476" s="333"/>
      <c r="P1476" s="333"/>
      <c r="Q1476" s="333"/>
      <c r="R1476" s="333"/>
      <c r="S1476" s="333"/>
      <c r="T1476" s="333"/>
      <c r="U1476" s="333"/>
      <c r="V1476" s="333"/>
      <c r="W1476" s="333"/>
      <c r="X1476" s="333"/>
      <c r="Y1476" s="333"/>
      <c r="Z1476" s="333"/>
      <c r="AA1476" s="333"/>
      <c r="AB1476" s="534"/>
    </row>
    <row r="1477" spans="1:28" ht="13.5" customHeight="1">
      <c r="A1477" s="655"/>
      <c r="B1477" s="333"/>
      <c r="C1477" s="333"/>
      <c r="D1477" s="72"/>
      <c r="E1477" s="333"/>
      <c r="F1477" s="333"/>
      <c r="G1477" s="333"/>
      <c r="H1477" s="333"/>
      <c r="I1477" s="333"/>
      <c r="J1477" s="333"/>
      <c r="K1477" s="654"/>
      <c r="L1477" s="333"/>
      <c r="M1477" s="333"/>
      <c r="N1477" s="333"/>
      <c r="O1477" s="333"/>
      <c r="P1477" s="333"/>
      <c r="Q1477" s="333"/>
      <c r="R1477" s="333"/>
      <c r="S1477" s="333"/>
      <c r="T1477" s="333"/>
      <c r="U1477" s="333"/>
      <c r="V1477" s="333"/>
      <c r="W1477" s="333"/>
      <c r="X1477" s="333"/>
      <c r="Y1477" s="333"/>
      <c r="Z1477" s="333"/>
      <c r="AA1477" s="333"/>
      <c r="AB1477" s="534"/>
    </row>
    <row r="1478" spans="1:28" ht="13.5" customHeight="1">
      <c r="A1478" s="655"/>
      <c r="B1478" s="333"/>
      <c r="C1478" s="333"/>
      <c r="D1478" s="72"/>
      <c r="E1478" s="333"/>
      <c r="F1478" s="333"/>
      <c r="G1478" s="333"/>
      <c r="H1478" s="333"/>
      <c r="I1478" s="333"/>
      <c r="J1478" s="333"/>
      <c r="K1478" s="654"/>
      <c r="L1478" s="333"/>
      <c r="M1478" s="333"/>
      <c r="N1478" s="333"/>
      <c r="O1478" s="333"/>
      <c r="P1478" s="333"/>
      <c r="Q1478" s="333"/>
      <c r="R1478" s="333"/>
      <c r="S1478" s="333"/>
      <c r="T1478" s="333"/>
      <c r="U1478" s="333"/>
      <c r="V1478" s="333"/>
      <c r="W1478" s="333"/>
      <c r="X1478" s="333"/>
      <c r="Y1478" s="333"/>
      <c r="Z1478" s="333"/>
      <c r="AA1478" s="333"/>
      <c r="AB1478" s="534"/>
    </row>
    <row r="1479" spans="1:28" ht="13.5" customHeight="1">
      <c r="A1479" s="655"/>
      <c r="B1479" s="333"/>
      <c r="C1479" s="333"/>
      <c r="D1479" s="72"/>
      <c r="E1479" s="333"/>
      <c r="F1479" s="333"/>
      <c r="G1479" s="333"/>
      <c r="H1479" s="333"/>
      <c r="I1479" s="333"/>
      <c r="J1479" s="333"/>
      <c r="K1479" s="654"/>
      <c r="L1479" s="333"/>
      <c r="M1479" s="333"/>
      <c r="N1479" s="333"/>
      <c r="O1479" s="333"/>
      <c r="P1479" s="333"/>
      <c r="Q1479" s="333"/>
      <c r="R1479" s="333"/>
      <c r="S1479" s="333"/>
      <c r="T1479" s="333"/>
      <c r="U1479" s="333"/>
      <c r="V1479" s="333"/>
      <c r="W1479" s="333"/>
      <c r="X1479" s="333"/>
      <c r="Y1479" s="333"/>
      <c r="Z1479" s="333"/>
      <c r="AA1479" s="333"/>
      <c r="AB1479" s="534"/>
    </row>
    <row r="1480" spans="1:28" ht="13.5" customHeight="1">
      <c r="A1480" s="655"/>
      <c r="B1480" s="333"/>
      <c r="C1480" s="333"/>
      <c r="D1480" s="72"/>
      <c r="E1480" s="333"/>
      <c r="F1480" s="333"/>
      <c r="G1480" s="333"/>
      <c r="H1480" s="333"/>
      <c r="I1480" s="333"/>
      <c r="J1480" s="333"/>
      <c r="K1480" s="654"/>
      <c r="L1480" s="333"/>
      <c r="M1480" s="333"/>
      <c r="N1480" s="333"/>
      <c r="O1480" s="333"/>
      <c r="P1480" s="333"/>
      <c r="Q1480" s="333"/>
      <c r="R1480" s="333"/>
      <c r="S1480" s="333"/>
      <c r="T1480" s="333"/>
      <c r="U1480" s="333"/>
      <c r="V1480" s="333"/>
      <c r="W1480" s="333"/>
      <c r="X1480" s="333"/>
      <c r="Y1480" s="333"/>
      <c r="Z1480" s="333"/>
      <c r="AA1480" s="333"/>
      <c r="AB1480" s="534"/>
    </row>
    <row r="1481" spans="1:28" ht="13.5" customHeight="1">
      <c r="A1481" s="655"/>
      <c r="B1481" s="333"/>
      <c r="C1481" s="333"/>
      <c r="D1481" s="72"/>
      <c r="E1481" s="333"/>
      <c r="F1481" s="333"/>
      <c r="G1481" s="333"/>
      <c r="H1481" s="333"/>
      <c r="I1481" s="333"/>
      <c r="J1481" s="333"/>
      <c r="K1481" s="654"/>
      <c r="L1481" s="333"/>
      <c r="M1481" s="333"/>
      <c r="N1481" s="333"/>
      <c r="O1481" s="333"/>
      <c r="P1481" s="333"/>
      <c r="Q1481" s="333"/>
      <c r="R1481" s="333"/>
      <c r="S1481" s="333"/>
      <c r="T1481" s="333"/>
      <c r="U1481" s="333"/>
      <c r="V1481" s="333"/>
      <c r="W1481" s="333"/>
      <c r="X1481" s="333"/>
      <c r="Y1481" s="333"/>
      <c r="Z1481" s="333"/>
      <c r="AA1481" s="333"/>
      <c r="AB1481" s="534"/>
    </row>
    <row r="1482" spans="1:28" ht="13.5" customHeight="1">
      <c r="A1482" s="655"/>
      <c r="B1482" s="333"/>
      <c r="C1482" s="333"/>
      <c r="D1482" s="72"/>
      <c r="E1482" s="333"/>
      <c r="F1482" s="333"/>
      <c r="G1482" s="333"/>
      <c r="H1482" s="333"/>
      <c r="I1482" s="333"/>
      <c r="J1482" s="333"/>
      <c r="K1482" s="654"/>
      <c r="L1482" s="333"/>
      <c r="M1482" s="333"/>
      <c r="N1482" s="333"/>
      <c r="O1482" s="333"/>
      <c r="P1482" s="333"/>
      <c r="Q1482" s="333"/>
      <c r="R1482" s="333"/>
      <c r="S1482" s="333"/>
      <c r="T1482" s="333"/>
      <c r="U1482" s="333"/>
      <c r="V1482" s="333"/>
      <c r="W1482" s="333"/>
      <c r="X1482" s="333"/>
      <c r="Y1482" s="333"/>
      <c r="Z1482" s="333"/>
      <c r="AA1482" s="333"/>
      <c r="AB1482" s="534"/>
    </row>
    <row r="1483" spans="1:28" ht="13.5" customHeight="1">
      <c r="A1483" s="655"/>
      <c r="B1483" s="333"/>
      <c r="C1483" s="333"/>
      <c r="D1483" s="72"/>
      <c r="E1483" s="333"/>
      <c r="F1483" s="333"/>
      <c r="G1483" s="333"/>
      <c r="H1483" s="333"/>
      <c r="I1483" s="333"/>
      <c r="J1483" s="333"/>
      <c r="K1483" s="654"/>
      <c r="L1483" s="333"/>
      <c r="M1483" s="333"/>
      <c r="N1483" s="333"/>
      <c r="O1483" s="333"/>
      <c r="P1483" s="333"/>
      <c r="Q1483" s="333"/>
      <c r="R1483" s="333"/>
      <c r="S1483" s="333"/>
      <c r="T1483" s="333"/>
      <c r="U1483" s="333"/>
      <c r="V1483" s="333"/>
      <c r="W1483" s="333"/>
      <c r="X1483" s="333"/>
      <c r="Y1483" s="333"/>
      <c r="Z1483" s="333"/>
      <c r="AA1483" s="333"/>
      <c r="AB1483" s="534"/>
    </row>
    <row r="1484" spans="1:28" ht="13.5" customHeight="1">
      <c r="A1484" s="655"/>
      <c r="B1484" s="333"/>
      <c r="C1484" s="333"/>
      <c r="D1484" s="72"/>
      <c r="E1484" s="333"/>
      <c r="F1484" s="333"/>
      <c r="G1484" s="333"/>
      <c r="H1484" s="333"/>
      <c r="I1484" s="333"/>
      <c r="J1484" s="333"/>
      <c r="K1484" s="654"/>
      <c r="L1484" s="333"/>
      <c r="M1484" s="333"/>
      <c r="N1484" s="333"/>
      <c r="O1484" s="333"/>
      <c r="P1484" s="333"/>
      <c r="Q1484" s="333"/>
      <c r="R1484" s="333"/>
      <c r="S1484" s="333"/>
      <c r="T1484" s="333"/>
      <c r="U1484" s="333"/>
      <c r="V1484" s="333"/>
      <c r="W1484" s="333"/>
      <c r="X1484" s="333"/>
      <c r="Y1484" s="333"/>
      <c r="Z1484" s="333"/>
      <c r="AA1484" s="333"/>
      <c r="AB1484" s="534"/>
    </row>
    <row r="1485" spans="1:28" ht="13.5" customHeight="1">
      <c r="A1485" s="655"/>
      <c r="B1485" s="333"/>
      <c r="C1485" s="333"/>
      <c r="D1485" s="72"/>
      <c r="E1485" s="333"/>
      <c r="F1485" s="333"/>
      <c r="G1485" s="333"/>
      <c r="H1485" s="333"/>
      <c r="I1485" s="333"/>
      <c r="J1485" s="333"/>
      <c r="K1485" s="654"/>
      <c r="L1485" s="333"/>
      <c r="M1485" s="333"/>
      <c r="N1485" s="333"/>
      <c r="O1485" s="333"/>
      <c r="P1485" s="333"/>
      <c r="Q1485" s="333"/>
      <c r="R1485" s="333"/>
      <c r="S1485" s="333"/>
      <c r="T1485" s="333"/>
      <c r="U1485" s="333"/>
      <c r="V1485" s="333"/>
      <c r="W1485" s="333"/>
      <c r="X1485" s="333"/>
      <c r="Y1485" s="333"/>
      <c r="Z1485" s="333"/>
      <c r="AA1485" s="333"/>
      <c r="AB1485" s="534"/>
    </row>
    <row r="1486" spans="1:28" ht="13.5" customHeight="1">
      <c r="A1486" s="655"/>
      <c r="B1486" s="333"/>
      <c r="C1486" s="333"/>
      <c r="D1486" s="72"/>
      <c r="E1486" s="333"/>
      <c r="F1486" s="333"/>
      <c r="G1486" s="333"/>
      <c r="H1486" s="333"/>
      <c r="I1486" s="333"/>
      <c r="J1486" s="333"/>
      <c r="K1486" s="654"/>
      <c r="L1486" s="333"/>
      <c r="M1486" s="333"/>
      <c r="N1486" s="333"/>
      <c r="O1486" s="333"/>
      <c r="P1486" s="333"/>
      <c r="Q1486" s="333"/>
      <c r="R1486" s="333"/>
      <c r="S1486" s="333"/>
      <c r="T1486" s="333"/>
      <c r="U1486" s="333"/>
      <c r="V1486" s="333"/>
      <c r="W1486" s="333"/>
      <c r="X1486" s="333"/>
      <c r="Y1486" s="333"/>
      <c r="Z1486" s="333"/>
      <c r="AA1486" s="333"/>
      <c r="AB1486" s="534"/>
    </row>
    <row r="1487" spans="1:28" ht="13.5" customHeight="1">
      <c r="A1487" s="655"/>
      <c r="B1487" s="333"/>
      <c r="C1487" s="333"/>
      <c r="D1487" s="72"/>
      <c r="E1487" s="333"/>
      <c r="F1487" s="333"/>
      <c r="G1487" s="333"/>
      <c r="H1487" s="333"/>
      <c r="I1487" s="333"/>
      <c r="J1487" s="333"/>
      <c r="K1487" s="654"/>
      <c r="L1487" s="333"/>
      <c r="M1487" s="333"/>
      <c r="N1487" s="333"/>
      <c r="O1487" s="333"/>
      <c r="P1487" s="333"/>
      <c r="Q1487" s="333"/>
      <c r="R1487" s="333"/>
      <c r="S1487" s="333"/>
      <c r="T1487" s="333"/>
      <c r="U1487" s="333"/>
      <c r="V1487" s="333"/>
      <c r="W1487" s="333"/>
      <c r="X1487" s="333"/>
      <c r="Y1487" s="333"/>
      <c r="Z1487" s="333"/>
      <c r="AA1487" s="333"/>
      <c r="AB1487" s="534"/>
    </row>
    <row r="1488" spans="1:28" ht="13.5" customHeight="1">
      <c r="A1488" s="655"/>
      <c r="B1488" s="333"/>
      <c r="C1488" s="333"/>
      <c r="D1488" s="72"/>
      <c r="E1488" s="333"/>
      <c r="F1488" s="333"/>
      <c r="G1488" s="333"/>
      <c r="H1488" s="333"/>
      <c r="I1488" s="333"/>
      <c r="J1488" s="333"/>
      <c r="K1488" s="654"/>
      <c r="L1488" s="333"/>
      <c r="M1488" s="333"/>
      <c r="N1488" s="333"/>
      <c r="O1488" s="333"/>
      <c r="P1488" s="333"/>
      <c r="Q1488" s="333"/>
      <c r="R1488" s="333"/>
      <c r="S1488" s="333"/>
      <c r="T1488" s="333"/>
      <c r="U1488" s="333"/>
      <c r="V1488" s="333"/>
      <c r="W1488" s="333"/>
      <c r="X1488" s="333"/>
      <c r="Y1488" s="333"/>
      <c r="Z1488" s="333"/>
      <c r="AA1488" s="333"/>
      <c r="AB1488" s="534"/>
    </row>
    <row r="1489" spans="1:28" ht="13.5" customHeight="1">
      <c r="A1489" s="655"/>
      <c r="B1489" s="333"/>
      <c r="C1489" s="333"/>
      <c r="D1489" s="72"/>
      <c r="E1489" s="333"/>
      <c r="F1489" s="333"/>
      <c r="G1489" s="333"/>
      <c r="H1489" s="333"/>
      <c r="I1489" s="333"/>
      <c r="J1489" s="333"/>
      <c r="K1489" s="654"/>
      <c r="L1489" s="333"/>
      <c r="M1489" s="333"/>
      <c r="N1489" s="333"/>
      <c r="O1489" s="333"/>
      <c r="P1489" s="333"/>
      <c r="Q1489" s="333"/>
      <c r="R1489" s="333"/>
      <c r="S1489" s="333"/>
      <c r="T1489" s="333"/>
      <c r="U1489" s="333"/>
      <c r="V1489" s="333"/>
      <c r="W1489" s="333"/>
      <c r="X1489" s="333"/>
      <c r="Y1489" s="333"/>
      <c r="Z1489" s="333"/>
      <c r="AA1489" s="333"/>
      <c r="AB1489" s="534"/>
    </row>
    <row r="1490" spans="1:28" ht="13.5" customHeight="1">
      <c r="A1490" s="655"/>
      <c r="B1490" s="333"/>
      <c r="C1490" s="333"/>
      <c r="D1490" s="72"/>
      <c r="E1490" s="333"/>
      <c r="F1490" s="333"/>
      <c r="G1490" s="333"/>
      <c r="H1490" s="333"/>
      <c r="I1490" s="333"/>
      <c r="J1490" s="333"/>
      <c r="K1490" s="654"/>
      <c r="L1490" s="333"/>
      <c r="M1490" s="333"/>
      <c r="N1490" s="333"/>
      <c r="O1490" s="333"/>
      <c r="P1490" s="333"/>
      <c r="Q1490" s="333"/>
      <c r="R1490" s="333"/>
      <c r="S1490" s="333"/>
      <c r="T1490" s="333"/>
      <c r="U1490" s="333"/>
      <c r="V1490" s="333"/>
      <c r="W1490" s="333"/>
      <c r="X1490" s="333"/>
      <c r="Y1490" s="333"/>
      <c r="Z1490" s="333"/>
      <c r="AA1490" s="333"/>
      <c r="AB1490" s="534"/>
    </row>
    <row r="1491" spans="1:28" ht="13.5" customHeight="1">
      <c r="A1491" s="655"/>
      <c r="B1491" s="333"/>
      <c r="C1491" s="333"/>
      <c r="D1491" s="72"/>
      <c r="E1491" s="333"/>
      <c r="F1491" s="333"/>
      <c r="G1491" s="333"/>
      <c r="H1491" s="333"/>
      <c r="I1491" s="333"/>
      <c r="J1491" s="333"/>
      <c r="K1491" s="654"/>
      <c r="L1491" s="333"/>
      <c r="M1491" s="333"/>
      <c r="N1491" s="333"/>
      <c r="O1491" s="333"/>
      <c r="P1491" s="333"/>
      <c r="Q1491" s="333"/>
      <c r="R1491" s="333"/>
      <c r="S1491" s="333"/>
      <c r="T1491" s="333"/>
      <c r="U1491" s="333"/>
      <c r="V1491" s="333"/>
      <c r="W1491" s="333"/>
      <c r="X1491" s="333"/>
      <c r="Y1491" s="333"/>
      <c r="Z1491" s="333"/>
      <c r="AA1491" s="333"/>
      <c r="AB1491" s="534"/>
    </row>
    <row r="1492" spans="1:28" ht="13.5" customHeight="1">
      <c r="A1492" s="655"/>
      <c r="B1492" s="333"/>
      <c r="C1492" s="333"/>
      <c r="D1492" s="72"/>
      <c r="E1492" s="333"/>
      <c r="F1492" s="333"/>
      <c r="G1492" s="333"/>
      <c r="H1492" s="333"/>
      <c r="I1492" s="333"/>
      <c r="J1492" s="333"/>
      <c r="K1492" s="654"/>
      <c r="L1492" s="333"/>
      <c r="M1492" s="333"/>
      <c r="N1492" s="333"/>
      <c r="O1492" s="333"/>
      <c r="P1492" s="333"/>
      <c r="Q1492" s="333"/>
      <c r="R1492" s="333"/>
      <c r="S1492" s="333"/>
      <c r="T1492" s="333"/>
      <c r="U1492" s="333"/>
      <c r="V1492" s="333"/>
      <c r="W1492" s="333"/>
      <c r="X1492" s="333"/>
      <c r="Y1492" s="333"/>
      <c r="Z1492" s="333"/>
      <c r="AA1492" s="333"/>
      <c r="AB1492" s="534"/>
    </row>
    <row r="1493" spans="1:28" ht="13.5" customHeight="1">
      <c r="A1493" s="655"/>
      <c r="B1493" s="333"/>
      <c r="C1493" s="333"/>
      <c r="D1493" s="72"/>
      <c r="E1493" s="333"/>
      <c r="F1493" s="333"/>
      <c r="G1493" s="333"/>
      <c r="H1493" s="333"/>
      <c r="I1493" s="333"/>
      <c r="J1493" s="333"/>
      <c r="K1493" s="654"/>
      <c r="L1493" s="333"/>
      <c r="M1493" s="333"/>
      <c r="N1493" s="333"/>
      <c r="O1493" s="333"/>
      <c r="P1493" s="333"/>
      <c r="Q1493" s="333"/>
      <c r="R1493" s="333"/>
      <c r="S1493" s="333"/>
      <c r="T1493" s="333"/>
      <c r="U1493" s="333"/>
      <c r="V1493" s="333"/>
      <c r="W1493" s="333"/>
      <c r="X1493" s="333"/>
      <c r="Y1493" s="333"/>
      <c r="Z1493" s="333"/>
      <c r="AA1493" s="333"/>
      <c r="AB1493" s="534"/>
    </row>
    <row r="1494" spans="1:28" ht="13.5" customHeight="1">
      <c r="A1494" s="655"/>
      <c r="B1494" s="333"/>
      <c r="C1494" s="333"/>
      <c r="D1494" s="72"/>
      <c r="E1494" s="333"/>
      <c r="F1494" s="333"/>
      <c r="G1494" s="333"/>
      <c r="H1494" s="333"/>
      <c r="I1494" s="333"/>
      <c r="J1494" s="333"/>
      <c r="K1494" s="654"/>
      <c r="L1494" s="333"/>
      <c r="M1494" s="333"/>
      <c r="N1494" s="333"/>
      <c r="O1494" s="333"/>
      <c r="P1494" s="333"/>
      <c r="Q1494" s="333"/>
      <c r="R1494" s="333"/>
      <c r="S1494" s="333"/>
      <c r="T1494" s="333"/>
      <c r="U1494" s="333"/>
      <c r="V1494" s="333"/>
      <c r="W1494" s="333"/>
      <c r="X1494" s="333"/>
      <c r="Y1494" s="333"/>
      <c r="Z1494" s="333"/>
      <c r="AA1494" s="333"/>
      <c r="AB1494" s="534"/>
    </row>
    <row r="1495" spans="1:28" ht="13.5" customHeight="1">
      <c r="A1495" s="655"/>
      <c r="B1495" s="333"/>
      <c r="C1495" s="333"/>
      <c r="D1495" s="72"/>
      <c r="E1495" s="333"/>
      <c r="F1495" s="333"/>
      <c r="G1495" s="333"/>
      <c r="H1495" s="333"/>
      <c r="I1495" s="333"/>
      <c r="J1495" s="333"/>
      <c r="K1495" s="654"/>
      <c r="L1495" s="333"/>
      <c r="M1495" s="333"/>
      <c r="N1495" s="333"/>
      <c r="O1495" s="333"/>
      <c r="P1495" s="333"/>
      <c r="Q1495" s="333"/>
      <c r="R1495" s="333"/>
      <c r="S1495" s="333"/>
      <c r="T1495" s="333"/>
      <c r="U1495" s="333"/>
      <c r="V1495" s="333"/>
      <c r="W1495" s="333"/>
      <c r="X1495" s="333"/>
      <c r="Y1495" s="333"/>
      <c r="Z1495" s="333"/>
      <c r="AA1495" s="333"/>
      <c r="AB1495" s="534"/>
    </row>
    <row r="1496" spans="1:28" ht="13.5" customHeight="1">
      <c r="A1496" s="655"/>
      <c r="B1496" s="333"/>
      <c r="C1496" s="333"/>
      <c r="D1496" s="72"/>
      <c r="E1496" s="333"/>
      <c r="F1496" s="333"/>
      <c r="G1496" s="333"/>
      <c r="H1496" s="333"/>
      <c r="I1496" s="333"/>
      <c r="J1496" s="333"/>
      <c r="K1496" s="654"/>
      <c r="L1496" s="333"/>
      <c r="M1496" s="333"/>
      <c r="N1496" s="333"/>
      <c r="O1496" s="333"/>
      <c r="P1496" s="333"/>
      <c r="Q1496" s="333"/>
      <c r="R1496" s="333"/>
      <c r="S1496" s="333"/>
      <c r="T1496" s="333"/>
      <c r="U1496" s="333"/>
      <c r="V1496" s="333"/>
      <c r="W1496" s="333"/>
      <c r="X1496" s="333"/>
      <c r="Y1496" s="333"/>
      <c r="Z1496" s="333"/>
      <c r="AA1496" s="333"/>
      <c r="AB1496" s="534"/>
    </row>
    <row r="1497" spans="1:28" ht="13.5" customHeight="1">
      <c r="A1497" s="655"/>
      <c r="B1497" s="333"/>
      <c r="C1497" s="333"/>
      <c r="D1497" s="72"/>
      <c r="E1497" s="333"/>
      <c r="F1497" s="333"/>
      <c r="G1497" s="333"/>
      <c r="H1497" s="333"/>
      <c r="I1497" s="333"/>
      <c r="J1497" s="333"/>
      <c r="K1497" s="654"/>
      <c r="L1497" s="333"/>
      <c r="M1497" s="333"/>
      <c r="N1497" s="333"/>
      <c r="O1497" s="333"/>
      <c r="P1497" s="333"/>
      <c r="Q1497" s="333"/>
      <c r="R1497" s="333"/>
      <c r="S1497" s="333"/>
      <c r="T1497" s="333"/>
      <c r="U1497" s="333"/>
      <c r="V1497" s="333"/>
      <c r="W1497" s="333"/>
      <c r="X1497" s="333"/>
      <c r="Y1497" s="333"/>
      <c r="Z1497" s="333"/>
      <c r="AA1497" s="333"/>
      <c r="AB1497" s="534"/>
    </row>
    <row r="1498" spans="1:28" ht="13.5" customHeight="1">
      <c r="A1498" s="655"/>
      <c r="B1498" s="333"/>
      <c r="C1498" s="333"/>
      <c r="D1498" s="72"/>
      <c r="E1498" s="333"/>
      <c r="F1498" s="333"/>
      <c r="G1498" s="333"/>
      <c r="H1498" s="333"/>
      <c r="I1498" s="333"/>
      <c r="J1498" s="333"/>
      <c r="K1498" s="654"/>
      <c r="L1498" s="333"/>
      <c r="M1498" s="333"/>
      <c r="N1498" s="333"/>
      <c r="O1498" s="333"/>
      <c r="P1498" s="333"/>
      <c r="Q1498" s="333"/>
      <c r="R1498" s="333"/>
      <c r="S1498" s="333"/>
      <c r="T1498" s="333"/>
      <c r="U1498" s="333"/>
      <c r="V1498" s="333"/>
      <c r="W1498" s="333"/>
      <c r="X1498" s="333"/>
      <c r="Y1498" s="333"/>
      <c r="Z1498" s="333"/>
      <c r="AA1498" s="333"/>
      <c r="AB1498" s="534"/>
    </row>
    <row r="1499" spans="1:28" ht="13.5" customHeight="1">
      <c r="A1499" s="655"/>
      <c r="B1499" s="333"/>
      <c r="C1499" s="333"/>
      <c r="D1499" s="72"/>
      <c r="E1499" s="333"/>
      <c r="F1499" s="333"/>
      <c r="G1499" s="333"/>
      <c r="H1499" s="333"/>
      <c r="I1499" s="333"/>
      <c r="J1499" s="333"/>
      <c r="K1499" s="654"/>
      <c r="L1499" s="333"/>
      <c r="M1499" s="333"/>
      <c r="N1499" s="333"/>
      <c r="O1499" s="333"/>
      <c r="P1499" s="333"/>
      <c r="Q1499" s="333"/>
      <c r="R1499" s="333"/>
      <c r="S1499" s="333"/>
      <c r="T1499" s="333"/>
      <c r="U1499" s="333"/>
      <c r="V1499" s="333"/>
      <c r="W1499" s="333"/>
      <c r="X1499" s="333"/>
      <c r="Y1499" s="333"/>
      <c r="Z1499" s="333"/>
      <c r="AA1499" s="333"/>
      <c r="AB1499" s="534"/>
    </row>
    <row r="1500" spans="1:28" ht="13.5" customHeight="1">
      <c r="A1500" s="655"/>
      <c r="B1500" s="333"/>
      <c r="C1500" s="333"/>
      <c r="D1500" s="72"/>
      <c r="E1500" s="333"/>
      <c r="F1500" s="333"/>
      <c r="G1500" s="333"/>
      <c r="H1500" s="333"/>
      <c r="I1500" s="333"/>
      <c r="J1500" s="333"/>
      <c r="K1500" s="654"/>
      <c r="L1500" s="333"/>
      <c r="M1500" s="333"/>
      <c r="N1500" s="333"/>
      <c r="O1500" s="333"/>
      <c r="P1500" s="333"/>
      <c r="Q1500" s="333"/>
      <c r="R1500" s="333"/>
      <c r="S1500" s="333"/>
      <c r="T1500" s="333"/>
      <c r="U1500" s="333"/>
      <c r="V1500" s="333"/>
      <c r="W1500" s="333"/>
      <c r="X1500" s="333"/>
      <c r="Y1500" s="333"/>
      <c r="Z1500" s="333"/>
      <c r="AA1500" s="333"/>
      <c r="AB1500" s="534"/>
    </row>
    <row r="1501" spans="1:28" ht="13.5" customHeight="1">
      <c r="A1501" s="655"/>
      <c r="B1501" s="333"/>
      <c r="C1501" s="333"/>
      <c r="D1501" s="72"/>
      <c r="E1501" s="333"/>
      <c r="F1501" s="333"/>
      <c r="G1501" s="333"/>
      <c r="H1501" s="333"/>
      <c r="I1501" s="333"/>
      <c r="J1501" s="333"/>
      <c r="K1501" s="654"/>
      <c r="L1501" s="333"/>
      <c r="M1501" s="333"/>
      <c r="N1501" s="333"/>
      <c r="O1501" s="333"/>
      <c r="P1501" s="333"/>
      <c r="Q1501" s="333"/>
      <c r="R1501" s="333"/>
      <c r="S1501" s="333"/>
      <c r="T1501" s="333"/>
      <c r="U1501" s="333"/>
      <c r="V1501" s="333"/>
      <c r="W1501" s="333"/>
      <c r="X1501" s="333"/>
      <c r="Y1501" s="333"/>
      <c r="Z1501" s="333"/>
      <c r="AA1501" s="333"/>
      <c r="AB1501" s="534"/>
    </row>
    <row r="1502" spans="1:28" ht="13.5" customHeight="1">
      <c r="A1502" s="655"/>
      <c r="B1502" s="333"/>
      <c r="C1502" s="333"/>
      <c r="D1502" s="72"/>
      <c r="E1502" s="333"/>
      <c r="F1502" s="333"/>
      <c r="G1502" s="333"/>
      <c r="H1502" s="333"/>
      <c r="I1502" s="333"/>
      <c r="J1502" s="333"/>
      <c r="K1502" s="654"/>
      <c r="L1502" s="333"/>
      <c r="M1502" s="333"/>
      <c r="N1502" s="333"/>
      <c r="O1502" s="333"/>
      <c r="P1502" s="333"/>
      <c r="Q1502" s="333"/>
      <c r="R1502" s="333"/>
      <c r="S1502" s="333"/>
      <c r="T1502" s="333"/>
      <c r="U1502" s="333"/>
      <c r="V1502" s="333"/>
      <c r="W1502" s="333"/>
      <c r="X1502" s="333"/>
      <c r="Y1502" s="333"/>
      <c r="Z1502" s="333"/>
      <c r="AA1502" s="333"/>
      <c r="AB1502" s="534"/>
    </row>
    <row r="1503" spans="1:28" ht="13.5" customHeight="1">
      <c r="A1503" s="655"/>
      <c r="B1503" s="333"/>
      <c r="C1503" s="333"/>
      <c r="D1503" s="72"/>
      <c r="E1503" s="333"/>
      <c r="F1503" s="333"/>
      <c r="G1503" s="333"/>
      <c r="H1503" s="333"/>
      <c r="I1503" s="333"/>
      <c r="J1503" s="333"/>
      <c r="K1503" s="654"/>
      <c r="L1503" s="333"/>
      <c r="M1503" s="333"/>
      <c r="N1503" s="333"/>
      <c r="O1503" s="333"/>
      <c r="P1503" s="333"/>
      <c r="Q1503" s="333"/>
      <c r="R1503" s="333"/>
      <c r="S1503" s="333"/>
      <c r="T1503" s="333"/>
      <c r="U1503" s="333"/>
      <c r="V1503" s="333"/>
      <c r="W1503" s="333"/>
      <c r="X1503" s="333"/>
      <c r="Y1503" s="333"/>
      <c r="Z1503" s="333"/>
      <c r="AA1503" s="333"/>
      <c r="AB1503" s="534"/>
    </row>
    <row r="1504" spans="1:28" ht="13.5" customHeight="1">
      <c r="A1504" s="655"/>
      <c r="B1504" s="333"/>
      <c r="C1504" s="333"/>
      <c r="D1504" s="72"/>
      <c r="E1504" s="333"/>
      <c r="F1504" s="333"/>
      <c r="G1504" s="333"/>
      <c r="H1504" s="333"/>
      <c r="I1504" s="333"/>
      <c r="J1504" s="333"/>
      <c r="K1504" s="654"/>
      <c r="L1504" s="333"/>
      <c r="M1504" s="333"/>
      <c r="N1504" s="333"/>
      <c r="O1504" s="333"/>
      <c r="P1504" s="333"/>
      <c r="Q1504" s="333"/>
      <c r="R1504" s="333"/>
      <c r="S1504" s="333"/>
      <c r="T1504" s="333"/>
      <c r="U1504" s="333"/>
      <c r="V1504" s="333"/>
      <c r="W1504" s="333"/>
      <c r="X1504" s="333"/>
      <c r="Y1504" s="333"/>
      <c r="Z1504" s="333"/>
      <c r="AA1504" s="333"/>
      <c r="AB1504" s="534"/>
    </row>
    <row r="1505" spans="1:28" ht="13.5" customHeight="1">
      <c r="A1505" s="655"/>
      <c r="B1505" s="333"/>
      <c r="C1505" s="333"/>
      <c r="D1505" s="72"/>
      <c r="E1505" s="333"/>
      <c r="F1505" s="333"/>
      <c r="G1505" s="333"/>
      <c r="H1505" s="333"/>
      <c r="I1505" s="333"/>
      <c r="J1505" s="333"/>
      <c r="K1505" s="654"/>
      <c r="L1505" s="333"/>
      <c r="M1505" s="333"/>
      <c r="N1505" s="333"/>
      <c r="O1505" s="333"/>
      <c r="P1505" s="333"/>
      <c r="Q1505" s="333"/>
      <c r="R1505" s="333"/>
      <c r="S1505" s="333"/>
      <c r="T1505" s="333"/>
      <c r="U1505" s="333"/>
      <c r="V1505" s="333"/>
      <c r="W1505" s="333"/>
      <c r="X1505" s="333"/>
      <c r="Y1505" s="333"/>
      <c r="Z1505" s="333"/>
      <c r="AA1505" s="333"/>
      <c r="AB1505" s="534"/>
    </row>
    <row r="1506" spans="1:28" ht="13.5" customHeight="1">
      <c r="A1506" s="655"/>
      <c r="B1506" s="333"/>
      <c r="C1506" s="333"/>
      <c r="D1506" s="72"/>
      <c r="E1506" s="333"/>
      <c r="F1506" s="333"/>
      <c r="G1506" s="333"/>
      <c r="H1506" s="333"/>
      <c r="I1506" s="333"/>
      <c r="J1506" s="333"/>
      <c r="K1506" s="654"/>
      <c r="L1506" s="333"/>
      <c r="M1506" s="333"/>
      <c r="N1506" s="333"/>
      <c r="O1506" s="333"/>
      <c r="P1506" s="333"/>
      <c r="Q1506" s="333"/>
      <c r="R1506" s="333"/>
      <c r="S1506" s="333"/>
      <c r="T1506" s="333"/>
      <c r="U1506" s="333"/>
      <c r="V1506" s="333"/>
      <c r="W1506" s="333"/>
      <c r="X1506" s="333"/>
      <c r="Y1506" s="333"/>
      <c r="Z1506" s="333"/>
      <c r="AA1506" s="333"/>
      <c r="AB1506" s="534"/>
    </row>
    <row r="1507" spans="1:28" ht="13.5" customHeight="1">
      <c r="A1507" s="655"/>
      <c r="B1507" s="333"/>
      <c r="C1507" s="333"/>
      <c r="D1507" s="72"/>
      <c r="E1507" s="333"/>
      <c r="F1507" s="333"/>
      <c r="G1507" s="333"/>
      <c r="H1507" s="333"/>
      <c r="I1507" s="333"/>
      <c r="J1507" s="333"/>
      <c r="K1507" s="654"/>
      <c r="L1507" s="333"/>
      <c r="M1507" s="333"/>
      <c r="N1507" s="333"/>
      <c r="O1507" s="333"/>
      <c r="P1507" s="333"/>
      <c r="Q1507" s="333"/>
      <c r="R1507" s="333"/>
      <c r="S1507" s="333"/>
      <c r="T1507" s="333"/>
      <c r="U1507" s="333"/>
      <c r="V1507" s="333"/>
      <c r="W1507" s="333"/>
      <c r="X1507" s="333"/>
      <c r="Y1507" s="333"/>
      <c r="Z1507" s="333"/>
      <c r="AA1507" s="333"/>
      <c r="AB1507" s="534"/>
    </row>
    <row r="1508" spans="1:28" ht="13.5" customHeight="1">
      <c r="A1508" s="655"/>
      <c r="B1508" s="333"/>
      <c r="C1508" s="333"/>
      <c r="D1508" s="72"/>
      <c r="E1508" s="333"/>
      <c r="F1508" s="333"/>
      <c r="G1508" s="333"/>
      <c r="H1508" s="333"/>
      <c r="I1508" s="333"/>
      <c r="J1508" s="333"/>
      <c r="K1508" s="654"/>
      <c r="L1508" s="333"/>
      <c r="M1508" s="333"/>
      <c r="N1508" s="333"/>
      <c r="O1508" s="333"/>
      <c r="P1508" s="333"/>
      <c r="Q1508" s="333"/>
      <c r="R1508" s="333"/>
      <c r="S1508" s="333"/>
      <c r="T1508" s="333"/>
      <c r="U1508" s="333"/>
      <c r="V1508" s="333"/>
      <c r="W1508" s="333"/>
      <c r="X1508" s="333"/>
      <c r="Y1508" s="333"/>
      <c r="Z1508" s="333"/>
      <c r="AA1508" s="333"/>
      <c r="AB1508" s="534"/>
    </row>
    <row r="1509" spans="1:28" ht="13.5" customHeight="1">
      <c r="A1509" s="655"/>
      <c r="B1509" s="333"/>
      <c r="C1509" s="333"/>
      <c r="D1509" s="72"/>
      <c r="E1509" s="333"/>
      <c r="F1509" s="333"/>
      <c r="G1509" s="333"/>
      <c r="H1509" s="333"/>
      <c r="I1509" s="333"/>
      <c r="J1509" s="333"/>
      <c r="K1509" s="654"/>
      <c r="L1509" s="333"/>
      <c r="M1509" s="333"/>
      <c r="N1509" s="333"/>
      <c r="O1509" s="333"/>
      <c r="P1509" s="333"/>
      <c r="Q1509" s="333"/>
      <c r="R1509" s="333"/>
      <c r="S1509" s="333"/>
      <c r="T1509" s="333"/>
      <c r="U1509" s="333"/>
      <c r="V1509" s="333"/>
      <c r="W1509" s="333"/>
      <c r="X1509" s="333"/>
      <c r="Y1509" s="333"/>
      <c r="Z1509" s="333"/>
      <c r="AA1509" s="333"/>
      <c r="AB1509" s="534"/>
    </row>
    <row r="1510" spans="1:28" ht="13.5" customHeight="1">
      <c r="A1510" s="655"/>
      <c r="B1510" s="333"/>
      <c r="C1510" s="333"/>
      <c r="D1510" s="72"/>
      <c r="E1510" s="333"/>
      <c r="F1510" s="333"/>
      <c r="G1510" s="333"/>
      <c r="H1510" s="333"/>
      <c r="I1510" s="333"/>
      <c r="J1510" s="333"/>
      <c r="K1510" s="654"/>
      <c r="L1510" s="333"/>
      <c r="M1510" s="333"/>
      <c r="N1510" s="333"/>
      <c r="O1510" s="333"/>
      <c r="P1510" s="333"/>
      <c r="Q1510" s="333"/>
      <c r="R1510" s="333"/>
      <c r="S1510" s="333"/>
      <c r="T1510" s="333"/>
      <c r="U1510" s="333"/>
      <c r="V1510" s="333"/>
      <c r="W1510" s="333"/>
      <c r="X1510" s="333"/>
      <c r="Y1510" s="333"/>
      <c r="Z1510" s="333"/>
      <c r="AA1510" s="333"/>
      <c r="AB1510" s="534"/>
    </row>
    <row r="1511" spans="1:28" ht="13.5" customHeight="1">
      <c r="A1511" s="655"/>
      <c r="B1511" s="333"/>
      <c r="C1511" s="333"/>
      <c r="D1511" s="72"/>
      <c r="E1511" s="333"/>
      <c r="F1511" s="333"/>
      <c r="G1511" s="333"/>
      <c r="H1511" s="333"/>
      <c r="I1511" s="333"/>
      <c r="J1511" s="333"/>
      <c r="K1511" s="654"/>
      <c r="L1511" s="333"/>
      <c r="M1511" s="333"/>
      <c r="N1511" s="333"/>
      <c r="O1511" s="333"/>
      <c r="P1511" s="333"/>
      <c r="Q1511" s="333"/>
      <c r="R1511" s="333"/>
      <c r="S1511" s="333"/>
      <c r="T1511" s="333"/>
      <c r="U1511" s="333"/>
      <c r="V1511" s="333"/>
      <c r="W1511" s="333"/>
      <c r="X1511" s="333"/>
      <c r="Y1511" s="333"/>
      <c r="Z1511" s="333"/>
      <c r="AA1511" s="333"/>
      <c r="AB1511" s="534"/>
    </row>
    <row r="1512" spans="1:28" ht="13.5" customHeight="1">
      <c r="A1512" s="655"/>
      <c r="B1512" s="333"/>
      <c r="C1512" s="333"/>
      <c r="D1512" s="72"/>
      <c r="E1512" s="333"/>
      <c r="F1512" s="333"/>
      <c r="G1512" s="333"/>
      <c r="H1512" s="333"/>
      <c r="I1512" s="333"/>
      <c r="J1512" s="333"/>
      <c r="K1512" s="654"/>
      <c r="L1512" s="333"/>
      <c r="M1512" s="333"/>
      <c r="N1512" s="333"/>
      <c r="O1512" s="333"/>
      <c r="P1512" s="333"/>
      <c r="Q1512" s="333"/>
      <c r="R1512" s="333"/>
      <c r="S1512" s="333"/>
      <c r="T1512" s="333"/>
      <c r="U1512" s="333"/>
      <c r="V1512" s="333"/>
      <c r="W1512" s="333"/>
      <c r="X1512" s="333"/>
      <c r="Y1512" s="333"/>
      <c r="Z1512" s="333"/>
      <c r="AA1512" s="333"/>
      <c r="AB1512" s="534"/>
    </row>
    <row r="1513" spans="1:28" ht="13.5" customHeight="1">
      <c r="A1513" s="655"/>
      <c r="B1513" s="333"/>
      <c r="C1513" s="333"/>
      <c r="D1513" s="72"/>
      <c r="E1513" s="333"/>
      <c r="F1513" s="333"/>
      <c r="G1513" s="333"/>
      <c r="H1513" s="333"/>
      <c r="I1513" s="333"/>
      <c r="J1513" s="333"/>
      <c r="K1513" s="654"/>
      <c r="L1513" s="333"/>
      <c r="M1513" s="333"/>
      <c r="N1513" s="333"/>
      <c r="O1513" s="333"/>
      <c r="P1513" s="333"/>
      <c r="Q1513" s="333"/>
      <c r="R1513" s="333"/>
      <c r="S1513" s="333"/>
      <c r="T1513" s="333"/>
      <c r="U1513" s="333"/>
      <c r="V1513" s="333"/>
      <c r="W1513" s="333"/>
      <c r="X1513" s="333"/>
      <c r="Y1513" s="333"/>
      <c r="Z1513" s="333"/>
      <c r="AA1513" s="333"/>
      <c r="AB1513" s="534"/>
    </row>
    <row r="1514" spans="1:28" ht="13.5" customHeight="1">
      <c r="A1514" s="655"/>
      <c r="B1514" s="333"/>
      <c r="C1514" s="333"/>
      <c r="D1514" s="72"/>
      <c r="E1514" s="333"/>
      <c r="F1514" s="333"/>
      <c r="G1514" s="333"/>
      <c r="H1514" s="333"/>
      <c r="I1514" s="333"/>
      <c r="J1514" s="333"/>
      <c r="K1514" s="654"/>
      <c r="L1514" s="333"/>
      <c r="M1514" s="333"/>
      <c r="N1514" s="333"/>
      <c r="O1514" s="333"/>
      <c r="P1514" s="333"/>
      <c r="Q1514" s="333"/>
      <c r="R1514" s="333"/>
      <c r="S1514" s="333"/>
      <c r="T1514" s="333"/>
      <c r="U1514" s="333"/>
      <c r="V1514" s="333"/>
      <c r="W1514" s="333"/>
      <c r="X1514" s="333"/>
      <c r="Y1514" s="333"/>
      <c r="Z1514" s="333"/>
      <c r="AA1514" s="333"/>
      <c r="AB1514" s="534"/>
    </row>
    <row r="1515" spans="1:28" ht="13.5" customHeight="1">
      <c r="A1515" s="655"/>
      <c r="B1515" s="333"/>
      <c r="C1515" s="333"/>
      <c r="D1515" s="72"/>
      <c r="E1515" s="333"/>
      <c r="F1515" s="333"/>
      <c r="G1515" s="333"/>
      <c r="H1515" s="333"/>
      <c r="I1515" s="333"/>
      <c r="J1515" s="333"/>
      <c r="K1515" s="654"/>
      <c r="L1515" s="333"/>
      <c r="M1515" s="333"/>
      <c r="N1515" s="333"/>
      <c r="O1515" s="333"/>
      <c r="P1515" s="333"/>
      <c r="Q1515" s="333"/>
      <c r="R1515" s="333"/>
      <c r="S1515" s="333"/>
      <c r="T1515" s="333"/>
      <c r="U1515" s="333"/>
      <c r="V1515" s="333"/>
      <c r="W1515" s="333"/>
      <c r="X1515" s="333"/>
      <c r="Y1515" s="333"/>
      <c r="Z1515" s="333"/>
      <c r="AA1515" s="333"/>
      <c r="AB1515" s="534"/>
    </row>
    <row r="1516" spans="1:28" ht="13.5" customHeight="1">
      <c r="A1516" s="655"/>
      <c r="B1516" s="333"/>
      <c r="C1516" s="333"/>
      <c r="D1516" s="72"/>
      <c r="E1516" s="333"/>
      <c r="F1516" s="333"/>
      <c r="G1516" s="333"/>
      <c r="H1516" s="333"/>
      <c r="I1516" s="333"/>
      <c r="J1516" s="333"/>
      <c r="K1516" s="654"/>
      <c r="L1516" s="333"/>
      <c r="M1516" s="333"/>
      <c r="N1516" s="333"/>
      <c r="O1516" s="333"/>
      <c r="P1516" s="333"/>
      <c r="Q1516" s="333"/>
      <c r="R1516" s="333"/>
      <c r="S1516" s="333"/>
      <c r="T1516" s="333"/>
      <c r="U1516" s="333"/>
      <c r="V1516" s="333"/>
      <c r="W1516" s="333"/>
      <c r="X1516" s="333"/>
      <c r="Y1516" s="333"/>
      <c r="Z1516" s="333"/>
      <c r="AA1516" s="333"/>
      <c r="AB1516" s="534"/>
    </row>
    <row r="1517" spans="1:28" ht="13.5" customHeight="1">
      <c r="A1517" s="655"/>
      <c r="B1517" s="333"/>
      <c r="C1517" s="333"/>
      <c r="D1517" s="72"/>
      <c r="E1517" s="333"/>
      <c r="F1517" s="333"/>
      <c r="G1517" s="333"/>
      <c r="H1517" s="333"/>
      <c r="I1517" s="333"/>
      <c r="J1517" s="333"/>
      <c r="K1517" s="654"/>
      <c r="L1517" s="333"/>
      <c r="M1517" s="333"/>
      <c r="N1517" s="333"/>
      <c r="O1517" s="333"/>
      <c r="P1517" s="333"/>
      <c r="Q1517" s="333"/>
      <c r="R1517" s="333"/>
      <c r="S1517" s="333"/>
      <c r="T1517" s="333"/>
      <c r="U1517" s="333"/>
      <c r="V1517" s="333"/>
      <c r="W1517" s="333"/>
      <c r="X1517" s="333"/>
      <c r="Y1517" s="333"/>
      <c r="Z1517" s="333"/>
      <c r="AA1517" s="333"/>
      <c r="AB1517" s="534"/>
    </row>
    <row r="1518" spans="1:28" ht="13.5" customHeight="1">
      <c r="A1518" s="655"/>
      <c r="B1518" s="333"/>
      <c r="C1518" s="333"/>
      <c r="D1518" s="72"/>
      <c r="E1518" s="333"/>
      <c r="F1518" s="333"/>
      <c r="G1518" s="333"/>
      <c r="H1518" s="333"/>
      <c r="I1518" s="333"/>
      <c r="J1518" s="333"/>
      <c r="K1518" s="654"/>
      <c r="L1518" s="333"/>
      <c r="M1518" s="333"/>
      <c r="N1518" s="333"/>
      <c r="O1518" s="333"/>
      <c r="P1518" s="333"/>
      <c r="Q1518" s="333"/>
      <c r="R1518" s="333"/>
      <c r="S1518" s="333"/>
      <c r="T1518" s="333"/>
      <c r="U1518" s="333"/>
      <c r="V1518" s="333"/>
      <c r="W1518" s="333"/>
      <c r="X1518" s="333"/>
      <c r="Y1518" s="333"/>
      <c r="Z1518" s="333"/>
      <c r="AA1518" s="333"/>
      <c r="AB1518" s="534"/>
    </row>
    <row r="1519" spans="1:28" ht="13.5" customHeight="1">
      <c r="A1519" s="655"/>
      <c r="B1519" s="333"/>
      <c r="C1519" s="333"/>
      <c r="D1519" s="72"/>
      <c r="E1519" s="333"/>
      <c r="F1519" s="333"/>
      <c r="G1519" s="333"/>
      <c r="H1519" s="333"/>
      <c r="I1519" s="333"/>
      <c r="J1519" s="333"/>
      <c r="K1519" s="654"/>
      <c r="L1519" s="333"/>
      <c r="M1519" s="333"/>
      <c r="N1519" s="333"/>
      <c r="O1519" s="333"/>
      <c r="P1519" s="333"/>
      <c r="Q1519" s="333"/>
      <c r="R1519" s="333"/>
      <c r="S1519" s="333"/>
      <c r="T1519" s="333"/>
      <c r="U1519" s="333"/>
      <c r="V1519" s="333"/>
      <c r="W1519" s="333"/>
      <c r="X1519" s="333"/>
      <c r="Y1519" s="333"/>
      <c r="Z1519" s="333"/>
      <c r="AA1519" s="333"/>
      <c r="AB1519" s="534"/>
    </row>
    <row r="1520" spans="1:28" ht="13.5" customHeight="1">
      <c r="A1520" s="655"/>
      <c r="B1520" s="333"/>
      <c r="C1520" s="333"/>
      <c r="D1520" s="72"/>
      <c r="E1520" s="333"/>
      <c r="F1520" s="333"/>
      <c r="G1520" s="333"/>
      <c r="H1520" s="333"/>
      <c r="I1520" s="333"/>
      <c r="J1520" s="333"/>
      <c r="K1520" s="654"/>
      <c r="L1520" s="333"/>
      <c r="M1520" s="333"/>
      <c r="N1520" s="333"/>
      <c r="O1520" s="333"/>
      <c r="P1520" s="333"/>
      <c r="Q1520" s="333"/>
      <c r="R1520" s="333"/>
      <c r="S1520" s="333"/>
      <c r="T1520" s="333"/>
      <c r="U1520" s="333"/>
      <c r="V1520" s="333"/>
      <c r="W1520" s="333"/>
      <c r="X1520" s="333"/>
      <c r="Y1520" s="333"/>
      <c r="Z1520" s="333"/>
      <c r="AA1520" s="333"/>
      <c r="AB1520" s="534"/>
    </row>
    <row r="1521" spans="1:28" ht="13.5" customHeight="1">
      <c r="A1521" s="655"/>
      <c r="B1521" s="333"/>
      <c r="C1521" s="333"/>
      <c r="D1521" s="72"/>
      <c r="E1521" s="333"/>
      <c r="F1521" s="333"/>
      <c r="G1521" s="333"/>
      <c r="H1521" s="333"/>
      <c r="I1521" s="333"/>
      <c r="J1521" s="333"/>
      <c r="K1521" s="654"/>
      <c r="L1521" s="333"/>
      <c r="M1521" s="333"/>
      <c r="N1521" s="333"/>
      <c r="O1521" s="333"/>
      <c r="P1521" s="333"/>
      <c r="Q1521" s="333"/>
      <c r="R1521" s="333"/>
      <c r="S1521" s="333"/>
      <c r="T1521" s="333"/>
      <c r="U1521" s="333"/>
      <c r="V1521" s="333"/>
      <c r="W1521" s="333"/>
      <c r="X1521" s="333"/>
      <c r="Y1521" s="333"/>
      <c r="Z1521" s="333"/>
      <c r="AA1521" s="333"/>
      <c r="AB1521" s="534"/>
    </row>
    <row r="1522" spans="1:28" ht="13.5" customHeight="1">
      <c r="A1522" s="655"/>
      <c r="B1522" s="333"/>
      <c r="C1522" s="333"/>
      <c r="D1522" s="72"/>
      <c r="E1522" s="333"/>
      <c r="F1522" s="333"/>
      <c r="G1522" s="333"/>
      <c r="H1522" s="333"/>
      <c r="I1522" s="333"/>
      <c r="J1522" s="333"/>
      <c r="K1522" s="654"/>
      <c r="L1522" s="333"/>
      <c r="M1522" s="333"/>
      <c r="N1522" s="333"/>
      <c r="O1522" s="333"/>
      <c r="P1522" s="333"/>
      <c r="Q1522" s="333"/>
      <c r="R1522" s="333"/>
      <c r="S1522" s="333"/>
      <c r="T1522" s="333"/>
      <c r="U1522" s="333"/>
      <c r="V1522" s="333"/>
      <c r="W1522" s="333"/>
      <c r="X1522" s="333"/>
      <c r="Y1522" s="333"/>
      <c r="Z1522" s="333"/>
      <c r="AA1522" s="333"/>
      <c r="AB1522" s="534"/>
    </row>
    <row r="1523" spans="1:28" ht="13.5" customHeight="1">
      <c r="A1523" s="655"/>
      <c r="B1523" s="333"/>
      <c r="C1523" s="333"/>
      <c r="D1523" s="72"/>
      <c r="E1523" s="333"/>
      <c r="F1523" s="333"/>
      <c r="G1523" s="333"/>
      <c r="H1523" s="333"/>
      <c r="I1523" s="333"/>
      <c r="J1523" s="333"/>
      <c r="K1523" s="654"/>
      <c r="L1523" s="333"/>
      <c r="M1523" s="333"/>
      <c r="N1523" s="333"/>
      <c r="O1523" s="333"/>
      <c r="P1523" s="333"/>
      <c r="Q1523" s="333"/>
      <c r="R1523" s="333"/>
      <c r="S1523" s="333"/>
      <c r="T1523" s="333"/>
      <c r="U1523" s="333"/>
      <c r="V1523" s="333"/>
      <c r="W1523" s="333"/>
      <c r="X1523" s="333"/>
      <c r="Y1523" s="333"/>
      <c r="Z1523" s="333"/>
      <c r="AA1523" s="333"/>
      <c r="AB1523" s="534"/>
    </row>
    <row r="1524" spans="1:28" ht="13.5" customHeight="1">
      <c r="A1524" s="655"/>
      <c r="B1524" s="333"/>
      <c r="C1524" s="333"/>
      <c r="D1524" s="72"/>
      <c r="E1524" s="333"/>
      <c r="F1524" s="333"/>
      <c r="G1524" s="333"/>
      <c r="H1524" s="333"/>
      <c r="I1524" s="333"/>
      <c r="J1524" s="333"/>
      <c r="K1524" s="654"/>
      <c r="L1524" s="333"/>
      <c r="M1524" s="333"/>
      <c r="N1524" s="333"/>
      <c r="O1524" s="333"/>
      <c r="P1524" s="333"/>
      <c r="Q1524" s="333"/>
      <c r="R1524" s="333"/>
      <c r="S1524" s="333"/>
      <c r="T1524" s="333"/>
      <c r="U1524" s="333"/>
      <c r="V1524" s="333"/>
      <c r="W1524" s="333"/>
      <c r="X1524" s="333"/>
      <c r="Y1524" s="333"/>
      <c r="Z1524" s="333"/>
      <c r="AA1524" s="333"/>
      <c r="AB1524" s="534"/>
    </row>
    <row r="1525" spans="1:28" ht="13.5" customHeight="1">
      <c r="A1525" s="655"/>
      <c r="B1525" s="333"/>
      <c r="C1525" s="333"/>
      <c r="D1525" s="72"/>
      <c r="E1525" s="333"/>
      <c r="F1525" s="333"/>
      <c r="G1525" s="333"/>
      <c r="H1525" s="333"/>
      <c r="I1525" s="333"/>
      <c r="J1525" s="333"/>
      <c r="K1525" s="654"/>
      <c r="L1525" s="333"/>
      <c r="M1525" s="333"/>
      <c r="N1525" s="333"/>
      <c r="O1525" s="333"/>
      <c r="P1525" s="333"/>
      <c r="Q1525" s="333"/>
      <c r="R1525" s="333"/>
      <c r="S1525" s="333"/>
      <c r="T1525" s="333"/>
      <c r="U1525" s="333"/>
      <c r="V1525" s="333"/>
      <c r="W1525" s="333"/>
      <c r="X1525" s="333"/>
      <c r="Y1525" s="333"/>
      <c r="Z1525" s="333"/>
      <c r="AA1525" s="333"/>
      <c r="AB1525" s="534"/>
    </row>
    <row r="1526" spans="1:28" ht="13.5" customHeight="1">
      <c r="A1526" s="655"/>
      <c r="B1526" s="333"/>
      <c r="C1526" s="333"/>
      <c r="D1526" s="72"/>
      <c r="E1526" s="333"/>
      <c r="F1526" s="333"/>
      <c r="G1526" s="333"/>
      <c r="H1526" s="333"/>
      <c r="I1526" s="333"/>
      <c r="J1526" s="333"/>
      <c r="K1526" s="654"/>
      <c r="L1526" s="333"/>
      <c r="M1526" s="333"/>
      <c r="N1526" s="333"/>
      <c r="O1526" s="333"/>
      <c r="P1526" s="333"/>
      <c r="Q1526" s="333"/>
      <c r="R1526" s="333"/>
      <c r="S1526" s="333"/>
      <c r="T1526" s="333"/>
      <c r="U1526" s="333"/>
      <c r="V1526" s="333"/>
      <c r="W1526" s="333"/>
      <c r="X1526" s="333"/>
      <c r="Y1526" s="333"/>
      <c r="Z1526" s="333"/>
      <c r="AA1526" s="333"/>
      <c r="AB1526" s="534"/>
    </row>
    <row r="1527" spans="1:28" ht="13.5" customHeight="1">
      <c r="A1527" s="655"/>
      <c r="B1527" s="333"/>
      <c r="C1527" s="333"/>
      <c r="D1527" s="72"/>
      <c r="E1527" s="333"/>
      <c r="F1527" s="333"/>
      <c r="G1527" s="333"/>
      <c r="H1527" s="333"/>
      <c r="I1527" s="333"/>
      <c r="J1527" s="333"/>
      <c r="K1527" s="654"/>
      <c r="L1527" s="333"/>
      <c r="M1527" s="333"/>
      <c r="N1527" s="333"/>
      <c r="O1527" s="333"/>
      <c r="P1527" s="333"/>
      <c r="Q1527" s="333"/>
      <c r="R1527" s="333"/>
      <c r="S1527" s="333"/>
      <c r="T1527" s="333"/>
      <c r="U1527" s="333"/>
      <c r="V1527" s="333"/>
      <c r="W1527" s="333"/>
      <c r="X1527" s="333"/>
      <c r="Y1527" s="333"/>
      <c r="Z1527" s="333"/>
      <c r="AA1527" s="333"/>
      <c r="AB1527" s="534"/>
    </row>
    <row r="1528" spans="1:28" ht="13.5" customHeight="1">
      <c r="A1528" s="655"/>
      <c r="B1528" s="333"/>
      <c r="C1528" s="333"/>
      <c r="D1528" s="72"/>
      <c r="E1528" s="333"/>
      <c r="F1528" s="333"/>
      <c r="G1528" s="333"/>
      <c r="H1528" s="333"/>
      <c r="I1528" s="333"/>
      <c r="J1528" s="333"/>
      <c r="K1528" s="654"/>
      <c r="L1528" s="333"/>
      <c r="M1528" s="333"/>
      <c r="N1528" s="333"/>
      <c r="O1528" s="333"/>
      <c r="P1528" s="333"/>
      <c r="Q1528" s="333"/>
      <c r="R1528" s="333"/>
      <c r="S1528" s="333"/>
      <c r="T1528" s="333"/>
      <c r="U1528" s="333"/>
      <c r="V1528" s="333"/>
      <c r="W1528" s="333"/>
      <c r="X1528" s="333"/>
      <c r="Y1528" s="333"/>
      <c r="Z1528" s="333"/>
      <c r="AA1528" s="333"/>
      <c r="AB1528" s="534"/>
    </row>
    <row r="1529" spans="1:28" ht="13.5" customHeight="1">
      <c r="A1529" s="655"/>
      <c r="B1529" s="333"/>
      <c r="C1529" s="333"/>
      <c r="D1529" s="72"/>
      <c r="E1529" s="333"/>
      <c r="F1529" s="333"/>
      <c r="G1529" s="333"/>
      <c r="H1529" s="333"/>
      <c r="I1529" s="333"/>
      <c r="J1529" s="333"/>
      <c r="K1529" s="654"/>
      <c r="L1529" s="333"/>
      <c r="M1529" s="333"/>
      <c r="N1529" s="333"/>
      <c r="O1529" s="333"/>
      <c r="P1529" s="333"/>
      <c r="Q1529" s="333"/>
      <c r="R1529" s="333"/>
      <c r="S1529" s="333"/>
      <c r="T1529" s="333"/>
      <c r="U1529" s="333"/>
      <c r="V1529" s="333"/>
      <c r="W1529" s="333"/>
      <c r="X1529" s="333"/>
      <c r="Y1529" s="333"/>
      <c r="Z1529" s="333"/>
      <c r="AA1529" s="333"/>
      <c r="AB1529" s="534"/>
    </row>
    <row r="1530" spans="1:28" ht="13.5" customHeight="1">
      <c r="A1530" s="655"/>
      <c r="B1530" s="333"/>
      <c r="C1530" s="333"/>
      <c r="D1530" s="72"/>
      <c r="E1530" s="333"/>
      <c r="F1530" s="333"/>
      <c r="G1530" s="333"/>
      <c r="H1530" s="333"/>
      <c r="I1530" s="333"/>
      <c r="J1530" s="333"/>
      <c r="K1530" s="654"/>
      <c r="L1530" s="333"/>
      <c r="M1530" s="333"/>
      <c r="N1530" s="333"/>
      <c r="O1530" s="333"/>
      <c r="P1530" s="333"/>
      <c r="Q1530" s="333"/>
      <c r="R1530" s="333"/>
      <c r="S1530" s="333"/>
      <c r="T1530" s="333"/>
      <c r="U1530" s="333"/>
      <c r="V1530" s="333"/>
      <c r="W1530" s="333"/>
      <c r="X1530" s="333"/>
      <c r="Y1530" s="333"/>
      <c r="Z1530" s="333"/>
      <c r="AA1530" s="333"/>
      <c r="AB1530" s="534"/>
    </row>
    <row r="1531" spans="1:28" ht="13.5" customHeight="1">
      <c r="A1531" s="655"/>
      <c r="B1531" s="333"/>
      <c r="C1531" s="333"/>
      <c r="D1531" s="72"/>
      <c r="E1531" s="333"/>
      <c r="F1531" s="333"/>
      <c r="G1531" s="333"/>
      <c r="H1531" s="333"/>
      <c r="I1531" s="333"/>
      <c r="J1531" s="333"/>
      <c r="K1531" s="654"/>
      <c r="L1531" s="333"/>
      <c r="M1531" s="333"/>
      <c r="N1531" s="333"/>
      <c r="O1531" s="333"/>
      <c r="P1531" s="333"/>
      <c r="Q1531" s="333"/>
      <c r="R1531" s="333"/>
      <c r="S1531" s="333"/>
      <c r="T1531" s="333"/>
      <c r="U1531" s="333"/>
      <c r="V1531" s="333"/>
      <c r="W1531" s="333"/>
      <c r="X1531" s="333"/>
      <c r="Y1531" s="333"/>
      <c r="Z1531" s="333"/>
      <c r="AA1531" s="333"/>
      <c r="AB1531" s="534"/>
    </row>
    <row r="1532" spans="1:28" ht="13.5" customHeight="1">
      <c r="A1532" s="655"/>
      <c r="B1532" s="333"/>
      <c r="C1532" s="333"/>
      <c r="D1532" s="72"/>
      <c r="E1532" s="333"/>
      <c r="F1532" s="333"/>
      <c r="G1532" s="333"/>
      <c r="H1532" s="333"/>
      <c r="I1532" s="333"/>
      <c r="J1532" s="333"/>
      <c r="K1532" s="654"/>
      <c r="L1532" s="333"/>
      <c r="M1532" s="333"/>
      <c r="N1532" s="333"/>
      <c r="O1532" s="333"/>
      <c r="P1532" s="333"/>
      <c r="Q1532" s="333"/>
      <c r="R1532" s="333"/>
      <c r="S1532" s="333"/>
      <c r="T1532" s="333"/>
      <c r="U1532" s="333"/>
      <c r="V1532" s="333"/>
      <c r="W1532" s="333"/>
      <c r="X1532" s="333"/>
      <c r="Y1532" s="333"/>
      <c r="Z1532" s="333"/>
      <c r="AA1532" s="333"/>
      <c r="AB1532" s="534"/>
    </row>
    <row r="1533" spans="1:28" ht="13.5" customHeight="1">
      <c r="A1533" s="655"/>
      <c r="B1533" s="333"/>
      <c r="C1533" s="333"/>
      <c r="D1533" s="72"/>
      <c r="E1533" s="333"/>
      <c r="F1533" s="333"/>
      <c r="G1533" s="333"/>
      <c r="H1533" s="333"/>
      <c r="I1533" s="333"/>
      <c r="J1533" s="333"/>
      <c r="K1533" s="654"/>
      <c r="L1533" s="333"/>
      <c r="M1533" s="333"/>
      <c r="N1533" s="333"/>
      <c r="O1533" s="333"/>
      <c r="P1533" s="333"/>
      <c r="Q1533" s="333"/>
      <c r="R1533" s="333"/>
      <c r="S1533" s="333"/>
      <c r="T1533" s="333"/>
      <c r="U1533" s="333"/>
      <c r="V1533" s="333"/>
      <c r="W1533" s="333"/>
      <c r="X1533" s="333"/>
      <c r="Y1533" s="333"/>
      <c r="Z1533" s="333"/>
      <c r="AA1533" s="333"/>
      <c r="AB1533" s="534"/>
    </row>
    <row r="1534" spans="1:28" ht="13.5" customHeight="1">
      <c r="A1534" s="655"/>
      <c r="B1534" s="333"/>
      <c r="C1534" s="333"/>
      <c r="D1534" s="72"/>
      <c r="E1534" s="333"/>
      <c r="F1534" s="333"/>
      <c r="G1534" s="333"/>
      <c r="H1534" s="333"/>
      <c r="I1534" s="333"/>
      <c r="J1534" s="333"/>
      <c r="K1534" s="654"/>
      <c r="L1534" s="333"/>
      <c r="M1534" s="333"/>
      <c r="N1534" s="333"/>
      <c r="O1534" s="333"/>
      <c r="P1534" s="333"/>
      <c r="Q1534" s="333"/>
      <c r="R1534" s="333"/>
      <c r="S1534" s="333"/>
      <c r="T1534" s="333"/>
      <c r="U1534" s="333"/>
      <c r="V1534" s="333"/>
      <c r="W1534" s="333"/>
      <c r="X1534" s="333"/>
      <c r="Y1534" s="333"/>
      <c r="Z1534" s="333"/>
      <c r="AA1534" s="333"/>
      <c r="AB1534" s="534"/>
    </row>
    <row r="1535" spans="1:28" ht="13.5" customHeight="1">
      <c r="A1535" s="655"/>
      <c r="B1535" s="333"/>
      <c r="C1535" s="333"/>
      <c r="D1535" s="72"/>
      <c r="E1535" s="333"/>
      <c r="F1535" s="333"/>
      <c r="G1535" s="333"/>
      <c r="H1535" s="333"/>
      <c r="I1535" s="333"/>
      <c r="J1535" s="333"/>
      <c r="K1535" s="654"/>
      <c r="L1535" s="333"/>
      <c r="M1535" s="333"/>
      <c r="N1535" s="333"/>
      <c r="O1535" s="333"/>
      <c r="P1535" s="333"/>
      <c r="Q1535" s="333"/>
      <c r="R1535" s="333"/>
      <c r="S1535" s="333"/>
      <c r="T1535" s="333"/>
      <c r="U1535" s="333"/>
      <c r="V1535" s="333"/>
      <c r="W1535" s="333"/>
      <c r="X1535" s="333"/>
      <c r="Y1535" s="333"/>
      <c r="Z1535" s="333"/>
      <c r="AA1535" s="333"/>
      <c r="AB1535" s="534"/>
    </row>
    <row r="1536" spans="1:28" ht="13.5" customHeight="1">
      <c r="A1536" s="655"/>
      <c r="B1536" s="333"/>
      <c r="C1536" s="333"/>
      <c r="D1536" s="72"/>
      <c r="E1536" s="333"/>
      <c r="F1536" s="333"/>
      <c r="G1536" s="333"/>
      <c r="H1536" s="333"/>
      <c r="I1536" s="333"/>
      <c r="J1536" s="333"/>
      <c r="K1536" s="654"/>
      <c r="L1536" s="333"/>
      <c r="M1536" s="333"/>
      <c r="N1536" s="333"/>
      <c r="O1536" s="333"/>
      <c r="P1536" s="333"/>
      <c r="Q1536" s="333"/>
      <c r="R1536" s="333"/>
      <c r="S1536" s="333"/>
      <c r="T1536" s="333"/>
      <c r="U1536" s="333"/>
      <c r="V1536" s="333"/>
      <c r="W1536" s="333"/>
      <c r="X1536" s="333"/>
      <c r="Y1536" s="333"/>
      <c r="Z1536" s="333"/>
      <c r="AA1536" s="333"/>
      <c r="AB1536" s="534"/>
    </row>
    <row r="1537" spans="1:28" ht="13.5" customHeight="1">
      <c r="A1537" s="655"/>
      <c r="B1537" s="333"/>
      <c r="C1537" s="333"/>
      <c r="D1537" s="72"/>
      <c r="E1537" s="333"/>
      <c r="F1537" s="333"/>
      <c r="G1537" s="333"/>
      <c r="H1537" s="333"/>
      <c r="I1537" s="333"/>
      <c r="J1537" s="333"/>
      <c r="K1537" s="654"/>
      <c r="L1537" s="333"/>
      <c r="M1537" s="333"/>
      <c r="N1537" s="333"/>
      <c r="O1537" s="333"/>
      <c r="P1537" s="333"/>
      <c r="Q1537" s="333"/>
      <c r="R1537" s="333"/>
      <c r="S1537" s="333"/>
      <c r="T1537" s="333"/>
      <c r="U1537" s="333"/>
      <c r="V1537" s="333"/>
      <c r="W1537" s="333"/>
      <c r="X1537" s="333"/>
      <c r="Y1537" s="333"/>
      <c r="Z1537" s="333"/>
      <c r="AA1537" s="333"/>
      <c r="AB1537" s="534"/>
    </row>
    <row r="1538" spans="1:28" ht="13.5" customHeight="1">
      <c r="A1538" s="655"/>
      <c r="B1538" s="333"/>
      <c r="C1538" s="333"/>
      <c r="D1538" s="72"/>
      <c r="E1538" s="333"/>
      <c r="F1538" s="333"/>
      <c r="G1538" s="333"/>
      <c r="H1538" s="333"/>
      <c r="I1538" s="333"/>
      <c r="J1538" s="333"/>
      <c r="K1538" s="654"/>
      <c r="L1538" s="333"/>
      <c r="M1538" s="333"/>
      <c r="N1538" s="333"/>
      <c r="O1538" s="333"/>
      <c r="P1538" s="333"/>
      <c r="Q1538" s="333"/>
      <c r="R1538" s="333"/>
      <c r="S1538" s="333"/>
      <c r="T1538" s="333"/>
      <c r="U1538" s="333"/>
      <c r="V1538" s="333"/>
      <c r="W1538" s="333"/>
      <c r="X1538" s="333"/>
      <c r="Y1538" s="333"/>
      <c r="Z1538" s="333"/>
      <c r="AA1538" s="333"/>
      <c r="AB1538" s="534"/>
    </row>
    <row r="1539" spans="1:28" ht="13.5" customHeight="1">
      <c r="A1539" s="655"/>
      <c r="B1539" s="333"/>
      <c r="C1539" s="333"/>
      <c r="D1539" s="72"/>
      <c r="E1539" s="333"/>
      <c r="F1539" s="333"/>
      <c r="G1539" s="333"/>
      <c r="H1539" s="333"/>
      <c r="I1539" s="333"/>
      <c r="J1539" s="333"/>
      <c r="K1539" s="654"/>
      <c r="L1539" s="333"/>
      <c r="M1539" s="333"/>
      <c r="N1539" s="333"/>
      <c r="O1539" s="333"/>
      <c r="P1539" s="333"/>
      <c r="Q1539" s="333"/>
      <c r="R1539" s="333"/>
      <c r="S1539" s="333"/>
      <c r="T1539" s="333"/>
      <c r="U1539" s="333"/>
      <c r="V1539" s="333"/>
      <c r="W1539" s="333"/>
      <c r="X1539" s="333"/>
      <c r="Y1539" s="333"/>
      <c r="Z1539" s="333"/>
      <c r="AA1539" s="333"/>
      <c r="AB1539" s="534"/>
    </row>
    <row r="1540" spans="1:28" ht="13.5" customHeight="1">
      <c r="A1540" s="655"/>
      <c r="B1540" s="333"/>
      <c r="C1540" s="333"/>
      <c r="D1540" s="72"/>
      <c r="E1540" s="333"/>
      <c r="F1540" s="333"/>
      <c r="G1540" s="333"/>
      <c r="H1540" s="333"/>
      <c r="I1540" s="333"/>
      <c r="J1540" s="333"/>
      <c r="K1540" s="654"/>
      <c r="L1540" s="333"/>
      <c r="M1540" s="333"/>
      <c r="N1540" s="333"/>
      <c r="O1540" s="333"/>
      <c r="P1540" s="333"/>
      <c r="Q1540" s="333"/>
      <c r="R1540" s="333"/>
      <c r="S1540" s="333"/>
      <c r="T1540" s="333"/>
      <c r="U1540" s="333"/>
      <c r="V1540" s="333"/>
      <c r="W1540" s="333"/>
      <c r="X1540" s="333"/>
      <c r="Y1540" s="333"/>
      <c r="Z1540" s="333"/>
      <c r="AA1540" s="333"/>
      <c r="AB1540" s="534"/>
    </row>
    <row r="1541" spans="1:28" ht="13.5" customHeight="1">
      <c r="A1541" s="655"/>
      <c r="B1541" s="333"/>
      <c r="C1541" s="333"/>
      <c r="D1541" s="72"/>
      <c r="E1541" s="333"/>
      <c r="F1541" s="333"/>
      <c r="G1541" s="333"/>
      <c r="H1541" s="333"/>
      <c r="I1541" s="333"/>
      <c r="J1541" s="333"/>
      <c r="K1541" s="654"/>
      <c r="L1541" s="333"/>
      <c r="M1541" s="333"/>
      <c r="N1541" s="333"/>
      <c r="O1541" s="333"/>
      <c r="P1541" s="333"/>
      <c r="Q1541" s="333"/>
      <c r="R1541" s="333"/>
      <c r="S1541" s="333"/>
      <c r="T1541" s="333"/>
      <c r="U1541" s="333"/>
      <c r="V1541" s="333"/>
      <c r="W1541" s="333"/>
      <c r="X1541" s="333"/>
      <c r="Y1541" s="333"/>
      <c r="Z1541" s="333"/>
      <c r="AA1541" s="333"/>
      <c r="AB1541" s="534"/>
    </row>
    <row r="1542" spans="1:28" ht="13.5" customHeight="1">
      <c r="A1542" s="655"/>
      <c r="B1542" s="333"/>
      <c r="C1542" s="333"/>
      <c r="D1542" s="72"/>
      <c r="E1542" s="333"/>
      <c r="F1542" s="333"/>
      <c r="G1542" s="333"/>
      <c r="H1542" s="333"/>
      <c r="I1542" s="333"/>
      <c r="J1542" s="333"/>
      <c r="K1542" s="654"/>
      <c r="L1542" s="333"/>
      <c r="M1542" s="333"/>
      <c r="N1542" s="333"/>
      <c r="O1542" s="333"/>
      <c r="P1542" s="333"/>
      <c r="Q1542" s="333"/>
      <c r="R1542" s="333"/>
      <c r="S1542" s="333"/>
      <c r="T1542" s="333"/>
      <c r="U1542" s="333"/>
      <c r="V1542" s="333"/>
      <c r="W1542" s="333"/>
      <c r="X1542" s="333"/>
      <c r="Y1542" s="333"/>
      <c r="Z1542" s="333"/>
      <c r="AA1542" s="333"/>
      <c r="AB1542" s="534"/>
    </row>
    <row r="1543" spans="1:28" ht="13.5" customHeight="1">
      <c r="A1543" s="655"/>
      <c r="B1543" s="333"/>
      <c r="C1543" s="333"/>
      <c r="D1543" s="72"/>
      <c r="E1543" s="333"/>
      <c r="F1543" s="333"/>
      <c r="G1543" s="333"/>
      <c r="H1543" s="333"/>
      <c r="I1543" s="333"/>
      <c r="J1543" s="333"/>
      <c r="K1543" s="654"/>
      <c r="L1543" s="333"/>
      <c r="M1543" s="333"/>
      <c r="N1543" s="333"/>
      <c r="O1543" s="333"/>
      <c r="P1543" s="333"/>
      <c r="Q1543" s="333"/>
      <c r="R1543" s="333"/>
      <c r="S1543" s="333"/>
      <c r="T1543" s="333"/>
      <c r="U1543" s="333"/>
      <c r="V1543" s="333"/>
      <c r="W1543" s="333"/>
      <c r="X1543" s="333"/>
      <c r="Y1543" s="333"/>
      <c r="Z1543" s="333"/>
      <c r="AA1543" s="333"/>
      <c r="AB1543" s="534"/>
    </row>
    <row r="1544" spans="1:28" ht="13.5" customHeight="1">
      <c r="A1544" s="655"/>
      <c r="B1544" s="333"/>
      <c r="C1544" s="333"/>
      <c r="D1544" s="72"/>
      <c r="E1544" s="333"/>
      <c r="F1544" s="333"/>
      <c r="G1544" s="333"/>
      <c r="H1544" s="333"/>
      <c r="I1544" s="333"/>
      <c r="J1544" s="333"/>
      <c r="K1544" s="654"/>
      <c r="L1544" s="333"/>
      <c r="M1544" s="333"/>
      <c r="N1544" s="333"/>
      <c r="O1544" s="333"/>
      <c r="P1544" s="333"/>
      <c r="Q1544" s="333"/>
      <c r="R1544" s="333"/>
      <c r="S1544" s="333"/>
      <c r="T1544" s="333"/>
      <c r="U1544" s="333"/>
      <c r="V1544" s="333"/>
      <c r="W1544" s="333"/>
      <c r="X1544" s="333"/>
      <c r="Y1544" s="333"/>
      <c r="Z1544" s="333"/>
      <c r="AA1544" s="333"/>
      <c r="AB1544" s="534"/>
    </row>
    <row r="1545" spans="1:28" ht="13.5" customHeight="1">
      <c r="A1545" s="655"/>
      <c r="B1545" s="333"/>
      <c r="C1545" s="333"/>
      <c r="D1545" s="72"/>
      <c r="E1545" s="333"/>
      <c r="F1545" s="333"/>
      <c r="G1545" s="333"/>
      <c r="H1545" s="333"/>
      <c r="I1545" s="333"/>
      <c r="J1545" s="333"/>
      <c r="K1545" s="654"/>
      <c r="L1545" s="333"/>
      <c r="M1545" s="333"/>
      <c r="N1545" s="333"/>
      <c r="O1545" s="333"/>
      <c r="P1545" s="333"/>
      <c r="Q1545" s="333"/>
      <c r="R1545" s="333"/>
      <c r="S1545" s="333"/>
      <c r="T1545" s="333"/>
      <c r="U1545" s="333"/>
      <c r="V1545" s="333"/>
      <c r="W1545" s="333"/>
      <c r="X1545" s="333"/>
      <c r="Y1545" s="333"/>
      <c r="Z1545" s="333"/>
      <c r="AA1545" s="333"/>
      <c r="AB1545" s="534"/>
    </row>
    <row r="1546" spans="1:28" ht="13.5" customHeight="1">
      <c r="A1546" s="655"/>
      <c r="B1546" s="333"/>
      <c r="C1546" s="333"/>
      <c r="D1546" s="72"/>
      <c r="E1546" s="333"/>
      <c r="F1546" s="333"/>
      <c r="G1546" s="333"/>
      <c r="H1546" s="333"/>
      <c r="I1546" s="333"/>
      <c r="J1546" s="333"/>
      <c r="K1546" s="654"/>
      <c r="L1546" s="333"/>
      <c r="M1546" s="333"/>
      <c r="N1546" s="333"/>
      <c r="O1546" s="333"/>
      <c r="P1546" s="333"/>
      <c r="Q1546" s="333"/>
      <c r="R1546" s="333"/>
      <c r="S1546" s="333"/>
      <c r="T1546" s="333"/>
      <c r="U1546" s="333"/>
      <c r="V1546" s="333"/>
      <c r="W1546" s="333"/>
      <c r="X1546" s="333"/>
      <c r="Y1546" s="333"/>
      <c r="Z1546" s="333"/>
      <c r="AA1546" s="333"/>
      <c r="AB1546" s="534"/>
    </row>
    <row r="1547" spans="1:28" ht="13.5" customHeight="1">
      <c r="A1547" s="655"/>
      <c r="B1547" s="333"/>
      <c r="C1547" s="333"/>
      <c r="D1547" s="72"/>
      <c r="E1547" s="333"/>
      <c r="F1547" s="333"/>
      <c r="G1547" s="333"/>
      <c r="H1547" s="333"/>
      <c r="I1547" s="333"/>
      <c r="J1547" s="333"/>
      <c r="K1547" s="654"/>
      <c r="L1547" s="333"/>
      <c r="M1547" s="333"/>
      <c r="N1547" s="333"/>
      <c r="O1547" s="333"/>
      <c r="P1547" s="333"/>
      <c r="Q1547" s="333"/>
      <c r="R1547" s="333"/>
      <c r="S1547" s="333"/>
      <c r="T1547" s="333"/>
      <c r="U1547" s="333"/>
      <c r="V1547" s="333"/>
      <c r="W1547" s="333"/>
      <c r="X1547" s="333"/>
      <c r="Y1547" s="333"/>
      <c r="Z1547" s="333"/>
      <c r="AA1547" s="333"/>
      <c r="AB1547" s="534"/>
    </row>
    <row r="1548" spans="1:28" ht="13.5" customHeight="1">
      <c r="A1548" s="655"/>
      <c r="B1548" s="333"/>
      <c r="C1548" s="333"/>
      <c r="D1548" s="72"/>
      <c r="E1548" s="333"/>
      <c r="F1548" s="333"/>
      <c r="G1548" s="333"/>
      <c r="H1548" s="333"/>
      <c r="I1548" s="333"/>
      <c r="J1548" s="333"/>
      <c r="K1548" s="654"/>
      <c r="L1548" s="333"/>
      <c r="M1548" s="333"/>
      <c r="N1548" s="333"/>
      <c r="O1548" s="333"/>
      <c r="P1548" s="333"/>
      <c r="Q1548" s="333"/>
      <c r="R1548" s="333"/>
      <c r="S1548" s="333"/>
      <c r="T1548" s="333"/>
      <c r="U1548" s="333"/>
      <c r="V1548" s="333"/>
      <c r="W1548" s="333"/>
      <c r="X1548" s="333"/>
      <c r="Y1548" s="333"/>
      <c r="Z1548" s="333"/>
      <c r="AA1548" s="333"/>
      <c r="AB1548" s="534"/>
    </row>
    <row r="1549" spans="1:28" ht="13.5" customHeight="1">
      <c r="A1549" s="655"/>
      <c r="B1549" s="333"/>
      <c r="C1549" s="333"/>
      <c r="D1549" s="72"/>
      <c r="E1549" s="333"/>
      <c r="F1549" s="333"/>
      <c r="G1549" s="333"/>
      <c r="H1549" s="333"/>
      <c r="I1549" s="333"/>
      <c r="J1549" s="333"/>
      <c r="K1549" s="654"/>
      <c r="L1549" s="333"/>
      <c r="M1549" s="333"/>
      <c r="N1549" s="333"/>
      <c r="O1549" s="333"/>
      <c r="P1549" s="333"/>
      <c r="Q1549" s="333"/>
      <c r="R1549" s="333"/>
      <c r="S1549" s="333"/>
      <c r="T1549" s="333"/>
      <c r="U1549" s="333"/>
      <c r="V1549" s="333"/>
      <c r="W1549" s="333"/>
      <c r="X1549" s="333"/>
      <c r="Y1549" s="333"/>
      <c r="Z1549" s="333"/>
      <c r="AA1549" s="333"/>
      <c r="AB1549" s="534"/>
    </row>
    <row r="1550" spans="1:28" ht="13.5" customHeight="1">
      <c r="A1550" s="655"/>
      <c r="B1550" s="333"/>
      <c r="C1550" s="333"/>
      <c r="D1550" s="72"/>
      <c r="E1550" s="333"/>
      <c r="F1550" s="333"/>
      <c r="G1550" s="333"/>
      <c r="H1550" s="333"/>
      <c r="I1550" s="333"/>
      <c r="J1550" s="333"/>
      <c r="K1550" s="654"/>
      <c r="L1550" s="333"/>
      <c r="M1550" s="333"/>
      <c r="N1550" s="333"/>
      <c r="O1550" s="333"/>
      <c r="P1550" s="333"/>
      <c r="Q1550" s="333"/>
      <c r="R1550" s="333"/>
      <c r="S1550" s="333"/>
      <c r="T1550" s="333"/>
      <c r="U1550" s="333"/>
      <c r="V1550" s="333"/>
      <c r="W1550" s="333"/>
      <c r="X1550" s="333"/>
      <c r="Y1550" s="333"/>
      <c r="Z1550" s="333"/>
      <c r="AA1550" s="333"/>
      <c r="AB1550" s="534"/>
    </row>
    <row r="1551" spans="1:28" ht="13.5" customHeight="1">
      <c r="A1551" s="655"/>
      <c r="B1551" s="333"/>
      <c r="C1551" s="333"/>
      <c r="D1551" s="72"/>
      <c r="E1551" s="333"/>
      <c r="F1551" s="333"/>
      <c r="G1551" s="333"/>
      <c r="H1551" s="333"/>
      <c r="I1551" s="333"/>
      <c r="J1551" s="333"/>
      <c r="K1551" s="654"/>
      <c r="L1551" s="333"/>
      <c r="M1551" s="333"/>
      <c r="N1551" s="333"/>
      <c r="O1551" s="333"/>
      <c r="P1551" s="333"/>
      <c r="Q1551" s="333"/>
      <c r="R1551" s="333"/>
      <c r="S1551" s="333"/>
      <c r="T1551" s="333"/>
      <c r="U1551" s="333"/>
      <c r="V1551" s="333"/>
      <c r="W1551" s="333"/>
      <c r="X1551" s="333"/>
      <c r="Y1551" s="333"/>
      <c r="Z1551" s="333"/>
      <c r="AA1551" s="333"/>
      <c r="AB1551" s="534"/>
    </row>
    <row r="1552" spans="1:28" ht="13.5" customHeight="1">
      <c r="A1552" s="655"/>
      <c r="B1552" s="333"/>
      <c r="C1552" s="333"/>
      <c r="D1552" s="72"/>
      <c r="E1552" s="333"/>
      <c r="F1552" s="333"/>
      <c r="G1552" s="333"/>
      <c r="H1552" s="333"/>
      <c r="I1552" s="333"/>
      <c r="J1552" s="333"/>
      <c r="K1552" s="654"/>
      <c r="L1552" s="333"/>
      <c r="M1552" s="333"/>
      <c r="N1552" s="333"/>
      <c r="O1552" s="333"/>
      <c r="P1552" s="333"/>
      <c r="Q1552" s="333"/>
      <c r="R1552" s="333"/>
      <c r="S1552" s="333"/>
      <c r="T1552" s="333"/>
      <c r="U1552" s="333"/>
      <c r="V1552" s="333"/>
      <c r="W1552" s="333"/>
      <c r="X1552" s="333"/>
      <c r="Y1552" s="333"/>
      <c r="Z1552" s="333"/>
      <c r="AA1552" s="333"/>
      <c r="AB1552" s="534"/>
    </row>
    <row r="1553" spans="1:28" ht="13.5" customHeight="1">
      <c r="A1553" s="655"/>
      <c r="B1553" s="333"/>
      <c r="C1553" s="333"/>
      <c r="D1553" s="72"/>
      <c r="E1553" s="333"/>
      <c r="F1553" s="333"/>
      <c r="G1553" s="333"/>
      <c r="H1553" s="333"/>
      <c r="I1553" s="333"/>
      <c r="J1553" s="333"/>
      <c r="K1553" s="654"/>
      <c r="L1553" s="333"/>
      <c r="M1553" s="333"/>
      <c r="N1553" s="333"/>
      <c r="O1553" s="333"/>
      <c r="P1553" s="333"/>
      <c r="Q1553" s="333"/>
      <c r="R1553" s="333"/>
      <c r="S1553" s="333"/>
      <c r="T1553" s="333"/>
      <c r="U1553" s="333"/>
      <c r="V1553" s="333"/>
      <c r="W1553" s="333"/>
      <c r="X1553" s="333"/>
      <c r="Y1553" s="333"/>
      <c r="Z1553" s="333"/>
      <c r="AA1553" s="333"/>
      <c r="AB1553" s="534"/>
    </row>
    <row r="1554" spans="1:28" ht="13.5" customHeight="1">
      <c r="A1554" s="655"/>
      <c r="B1554" s="333"/>
      <c r="C1554" s="333"/>
      <c r="D1554" s="72"/>
      <c r="E1554" s="333"/>
      <c r="F1554" s="333"/>
      <c r="G1554" s="333"/>
      <c r="H1554" s="333"/>
      <c r="I1554" s="333"/>
      <c r="J1554" s="333"/>
      <c r="K1554" s="654"/>
      <c r="L1554" s="333"/>
      <c r="M1554" s="333"/>
      <c r="N1554" s="333"/>
      <c r="O1554" s="333"/>
      <c r="P1554" s="333"/>
      <c r="Q1554" s="333"/>
      <c r="R1554" s="333"/>
      <c r="S1554" s="333"/>
      <c r="T1554" s="333"/>
      <c r="U1554" s="333"/>
      <c r="V1554" s="333"/>
      <c r="W1554" s="333"/>
      <c r="X1554" s="333"/>
      <c r="Y1554" s="333"/>
      <c r="Z1554" s="333"/>
      <c r="AA1554" s="333"/>
      <c r="AB1554" s="534"/>
    </row>
    <row r="1555" spans="1:28" ht="13.5" customHeight="1">
      <c r="A1555" s="655"/>
      <c r="B1555" s="333"/>
      <c r="C1555" s="333"/>
      <c r="D1555" s="72"/>
      <c r="E1555" s="333"/>
      <c r="F1555" s="333"/>
      <c r="G1555" s="333"/>
      <c r="H1555" s="333"/>
      <c r="I1555" s="333"/>
      <c r="J1555" s="333"/>
      <c r="K1555" s="654"/>
      <c r="L1555" s="333"/>
      <c r="M1555" s="333"/>
      <c r="N1555" s="333"/>
      <c r="O1555" s="333"/>
      <c r="P1555" s="333"/>
      <c r="Q1555" s="333"/>
      <c r="R1555" s="333"/>
      <c r="S1555" s="333"/>
      <c r="T1555" s="333"/>
      <c r="U1555" s="333"/>
      <c r="V1555" s="333"/>
      <c r="W1555" s="333"/>
      <c r="X1555" s="333"/>
      <c r="Y1555" s="333"/>
      <c r="Z1555" s="333"/>
      <c r="AA1555" s="333"/>
      <c r="AB1555" s="534"/>
    </row>
    <row r="1556" spans="1:28" ht="13.5" customHeight="1">
      <c r="A1556" s="655"/>
      <c r="B1556" s="333"/>
      <c r="C1556" s="333"/>
      <c r="D1556" s="72"/>
      <c r="E1556" s="333"/>
      <c r="F1556" s="333"/>
      <c r="G1556" s="333"/>
      <c r="H1556" s="333"/>
      <c r="I1556" s="333"/>
      <c r="J1556" s="333"/>
      <c r="K1556" s="654"/>
      <c r="L1556" s="333"/>
      <c r="M1556" s="333"/>
      <c r="N1556" s="333"/>
      <c r="O1556" s="333"/>
      <c r="P1556" s="333"/>
      <c r="Q1556" s="333"/>
      <c r="R1556" s="333"/>
      <c r="S1556" s="333"/>
      <c r="T1556" s="333"/>
      <c r="U1556" s="333"/>
      <c r="V1556" s="333"/>
      <c r="W1556" s="333"/>
      <c r="X1556" s="333"/>
      <c r="Y1556" s="333"/>
      <c r="Z1556" s="333"/>
      <c r="AA1556" s="333"/>
      <c r="AB1556" s="534"/>
    </row>
    <row r="1557" spans="1:28" ht="13.5" customHeight="1">
      <c r="A1557" s="655"/>
      <c r="B1557" s="333"/>
      <c r="C1557" s="333"/>
      <c r="D1557" s="72"/>
      <c r="E1557" s="333"/>
      <c r="F1557" s="333"/>
      <c r="G1557" s="333"/>
      <c r="H1557" s="333"/>
      <c r="I1557" s="333"/>
      <c r="J1557" s="333"/>
      <c r="K1557" s="654"/>
      <c r="L1557" s="333"/>
      <c r="M1557" s="333"/>
      <c r="N1557" s="333"/>
      <c r="O1557" s="333"/>
      <c r="P1557" s="333"/>
      <c r="Q1557" s="333"/>
      <c r="R1557" s="333"/>
      <c r="S1557" s="333"/>
      <c r="T1557" s="333"/>
      <c r="U1557" s="333"/>
      <c r="V1557" s="333"/>
      <c r="W1557" s="333"/>
      <c r="X1557" s="333"/>
      <c r="Y1557" s="333"/>
      <c r="Z1557" s="333"/>
      <c r="AA1557" s="333"/>
      <c r="AB1557" s="534"/>
    </row>
    <row r="1558" spans="1:28" ht="13.5" customHeight="1">
      <c r="A1558" s="655"/>
      <c r="B1558" s="333"/>
      <c r="C1558" s="333"/>
      <c r="D1558" s="72"/>
      <c r="E1558" s="333"/>
      <c r="F1558" s="333"/>
      <c r="G1558" s="333"/>
      <c r="H1558" s="333"/>
      <c r="I1558" s="333"/>
      <c r="J1558" s="333"/>
      <c r="K1558" s="654"/>
      <c r="L1558" s="333"/>
      <c r="M1558" s="333"/>
      <c r="N1558" s="333"/>
      <c r="O1558" s="333"/>
      <c r="P1558" s="333"/>
      <c r="Q1558" s="333"/>
      <c r="R1558" s="333"/>
      <c r="S1558" s="333"/>
      <c r="T1558" s="333"/>
      <c r="U1558" s="333"/>
      <c r="V1558" s="333"/>
      <c r="W1558" s="333"/>
      <c r="X1558" s="333"/>
      <c r="Y1558" s="333"/>
      <c r="Z1558" s="333"/>
      <c r="AA1558" s="333"/>
      <c r="AB1558" s="534"/>
    </row>
    <row r="1559" spans="1:28" ht="13.5" customHeight="1">
      <c r="A1559" s="655"/>
      <c r="B1559" s="333"/>
      <c r="C1559" s="333"/>
      <c r="D1559" s="72"/>
      <c r="E1559" s="333"/>
      <c r="F1559" s="333"/>
      <c r="G1559" s="333"/>
      <c r="H1559" s="333"/>
      <c r="I1559" s="333"/>
      <c r="J1559" s="333"/>
      <c r="K1559" s="654"/>
      <c r="L1559" s="333"/>
      <c r="M1559" s="333"/>
      <c r="N1559" s="333"/>
      <c r="O1559" s="333"/>
      <c r="P1559" s="333"/>
      <c r="Q1559" s="333"/>
      <c r="R1559" s="333"/>
      <c r="S1559" s="333"/>
      <c r="T1559" s="333"/>
      <c r="U1559" s="333"/>
      <c r="V1559" s="333"/>
      <c r="W1559" s="333"/>
      <c r="X1559" s="333"/>
      <c r="Y1559" s="333"/>
      <c r="Z1559" s="333"/>
      <c r="AA1559" s="333"/>
      <c r="AB1559" s="534"/>
    </row>
    <row r="1560" spans="1:28" ht="13.5" customHeight="1">
      <c r="A1560" s="655"/>
      <c r="B1560" s="333"/>
      <c r="C1560" s="333"/>
      <c r="D1560" s="72"/>
      <c r="E1560" s="333"/>
      <c r="F1560" s="333"/>
      <c r="G1560" s="333"/>
      <c r="H1560" s="333"/>
      <c r="I1560" s="333"/>
      <c r="J1560" s="333"/>
      <c r="K1560" s="654"/>
      <c r="L1560" s="333"/>
      <c r="M1560" s="333"/>
      <c r="N1560" s="333"/>
      <c r="O1560" s="333"/>
      <c r="P1560" s="333"/>
      <c r="Q1560" s="333"/>
      <c r="R1560" s="333"/>
      <c r="S1560" s="333"/>
      <c r="T1560" s="333"/>
      <c r="U1560" s="333"/>
      <c r="V1560" s="333"/>
      <c r="W1560" s="333"/>
      <c r="X1560" s="333"/>
      <c r="Y1560" s="333"/>
      <c r="Z1560" s="333"/>
      <c r="AA1560" s="333"/>
      <c r="AB1560" s="534"/>
    </row>
    <row r="1561" spans="1:28" ht="13.5" customHeight="1">
      <c r="A1561" s="655"/>
      <c r="B1561" s="333"/>
      <c r="C1561" s="333"/>
      <c r="D1561" s="72"/>
      <c r="E1561" s="333"/>
      <c r="F1561" s="333"/>
      <c r="G1561" s="333"/>
      <c r="H1561" s="333"/>
      <c r="I1561" s="333"/>
      <c r="J1561" s="333"/>
      <c r="K1561" s="654"/>
      <c r="L1561" s="333"/>
      <c r="M1561" s="333"/>
      <c r="N1561" s="333"/>
      <c r="O1561" s="333"/>
      <c r="P1561" s="333"/>
      <c r="Q1561" s="333"/>
      <c r="R1561" s="333"/>
      <c r="S1561" s="333"/>
      <c r="T1561" s="333"/>
      <c r="U1561" s="333"/>
      <c r="V1561" s="333"/>
      <c r="W1561" s="333"/>
      <c r="X1561" s="333"/>
      <c r="Y1561" s="333"/>
      <c r="Z1561" s="333"/>
      <c r="AA1561" s="333"/>
      <c r="AB1561" s="534"/>
    </row>
    <row r="1562" spans="1:28" ht="13.5" customHeight="1">
      <c r="A1562" s="655"/>
      <c r="B1562" s="333"/>
      <c r="C1562" s="333"/>
      <c r="D1562" s="72"/>
      <c r="E1562" s="333"/>
      <c r="F1562" s="333"/>
      <c r="G1562" s="333"/>
      <c r="H1562" s="333"/>
      <c r="I1562" s="333"/>
      <c r="J1562" s="333"/>
      <c r="K1562" s="654"/>
      <c r="L1562" s="333"/>
      <c r="M1562" s="333"/>
      <c r="N1562" s="333"/>
      <c r="O1562" s="333"/>
      <c r="P1562" s="333"/>
      <c r="Q1562" s="333"/>
      <c r="R1562" s="333"/>
      <c r="S1562" s="333"/>
      <c r="T1562" s="333"/>
      <c r="U1562" s="333"/>
      <c r="V1562" s="333"/>
      <c r="W1562" s="333"/>
      <c r="X1562" s="333"/>
      <c r="Y1562" s="333"/>
      <c r="Z1562" s="333"/>
      <c r="AA1562" s="333"/>
      <c r="AB1562" s="534"/>
    </row>
    <row r="1563" spans="1:28" ht="13.5" customHeight="1">
      <c r="A1563" s="655"/>
      <c r="B1563" s="333"/>
      <c r="C1563" s="333"/>
      <c r="D1563" s="72"/>
      <c r="E1563" s="333"/>
      <c r="F1563" s="333"/>
      <c r="G1563" s="333"/>
      <c r="H1563" s="333"/>
      <c r="I1563" s="333"/>
      <c r="J1563" s="333"/>
      <c r="K1563" s="654"/>
      <c r="L1563" s="333"/>
      <c r="M1563" s="333"/>
      <c r="N1563" s="333"/>
      <c r="O1563" s="333"/>
      <c r="P1563" s="333"/>
      <c r="Q1563" s="333"/>
      <c r="R1563" s="333"/>
      <c r="S1563" s="333"/>
      <c r="T1563" s="333"/>
      <c r="U1563" s="333"/>
      <c r="V1563" s="333"/>
      <c r="W1563" s="333"/>
      <c r="X1563" s="333"/>
      <c r="Y1563" s="333"/>
      <c r="Z1563" s="333"/>
      <c r="AA1563" s="333"/>
      <c r="AB1563" s="534"/>
    </row>
    <row r="1564" spans="1:28" ht="13.5" customHeight="1">
      <c r="A1564" s="655"/>
      <c r="B1564" s="333"/>
      <c r="C1564" s="333"/>
      <c r="D1564" s="72"/>
      <c r="E1564" s="333"/>
      <c r="F1564" s="333"/>
      <c r="G1564" s="333"/>
      <c r="H1564" s="333"/>
      <c r="I1564" s="333"/>
      <c r="J1564" s="333"/>
      <c r="K1564" s="654"/>
      <c r="L1564" s="333"/>
      <c r="M1564" s="333"/>
      <c r="N1564" s="333"/>
      <c r="O1564" s="333"/>
      <c r="P1564" s="333"/>
      <c r="Q1564" s="333"/>
      <c r="R1564" s="333"/>
      <c r="S1564" s="333"/>
      <c r="T1564" s="333"/>
      <c r="U1564" s="333"/>
      <c r="V1564" s="333"/>
      <c r="W1564" s="333"/>
      <c r="X1564" s="333"/>
      <c r="Y1564" s="333"/>
      <c r="Z1564" s="333"/>
      <c r="AA1564" s="333"/>
      <c r="AB1564" s="534"/>
    </row>
    <row r="1565" spans="1:28" ht="13.5" customHeight="1">
      <c r="A1565" s="655"/>
      <c r="B1565" s="333"/>
      <c r="C1565" s="333"/>
      <c r="D1565" s="72"/>
      <c r="E1565" s="333"/>
      <c r="F1565" s="333"/>
      <c r="G1565" s="333"/>
      <c r="H1565" s="333"/>
      <c r="I1565" s="333"/>
      <c r="J1565" s="333"/>
      <c r="K1565" s="654"/>
      <c r="L1565" s="333"/>
      <c r="M1565" s="333"/>
      <c r="N1565" s="333"/>
      <c r="O1565" s="333"/>
      <c r="P1565" s="333"/>
      <c r="Q1565" s="333"/>
      <c r="R1565" s="333"/>
      <c r="S1565" s="333"/>
      <c r="T1565" s="333"/>
      <c r="U1565" s="333"/>
      <c r="V1565" s="333"/>
      <c r="W1565" s="333"/>
      <c r="X1565" s="333"/>
      <c r="Y1565" s="333"/>
      <c r="Z1565" s="333"/>
      <c r="AA1565" s="333"/>
      <c r="AB1565" s="534"/>
    </row>
    <row r="1566" spans="1:28" ht="13.5" customHeight="1">
      <c r="A1566" s="655"/>
      <c r="B1566" s="333"/>
      <c r="C1566" s="333"/>
      <c r="D1566" s="72"/>
      <c r="E1566" s="333"/>
      <c r="F1566" s="333"/>
      <c r="G1566" s="333"/>
      <c r="H1566" s="333"/>
      <c r="I1566" s="333"/>
      <c r="J1566" s="333"/>
      <c r="K1566" s="654"/>
      <c r="L1566" s="333"/>
      <c r="M1566" s="333"/>
      <c r="N1566" s="333"/>
      <c r="O1566" s="333"/>
      <c r="P1566" s="333"/>
      <c r="Q1566" s="333"/>
      <c r="R1566" s="333"/>
      <c r="S1566" s="333"/>
      <c r="T1566" s="333"/>
      <c r="U1566" s="333"/>
      <c r="V1566" s="333"/>
      <c r="W1566" s="333"/>
      <c r="X1566" s="333"/>
      <c r="Y1566" s="333"/>
      <c r="Z1566" s="333"/>
      <c r="AA1566" s="333"/>
      <c r="AB1566" s="534"/>
    </row>
    <row r="1567" spans="1:28" ht="13.5" customHeight="1">
      <c r="A1567" s="655"/>
      <c r="B1567" s="333"/>
      <c r="C1567" s="333"/>
      <c r="D1567" s="72"/>
      <c r="E1567" s="333"/>
      <c r="F1567" s="333"/>
      <c r="G1567" s="333"/>
      <c r="H1567" s="333"/>
      <c r="I1567" s="333"/>
      <c r="J1567" s="333"/>
      <c r="K1567" s="654"/>
      <c r="L1567" s="333"/>
      <c r="M1567" s="333"/>
      <c r="N1567" s="333"/>
      <c r="O1567" s="333"/>
      <c r="P1567" s="333"/>
      <c r="Q1567" s="333"/>
      <c r="R1567" s="333"/>
      <c r="S1567" s="333"/>
      <c r="T1567" s="333"/>
      <c r="U1567" s="333"/>
      <c r="V1567" s="333"/>
      <c r="W1567" s="333"/>
      <c r="X1567" s="333"/>
      <c r="Y1567" s="333"/>
      <c r="Z1567" s="333"/>
      <c r="AA1567" s="333"/>
      <c r="AB1567" s="534"/>
    </row>
    <row r="1568" spans="1:28" ht="13.5" customHeight="1">
      <c r="A1568" s="655"/>
      <c r="B1568" s="333"/>
      <c r="C1568" s="333"/>
      <c r="D1568" s="72"/>
      <c r="E1568" s="333"/>
      <c r="F1568" s="333"/>
      <c r="G1568" s="333"/>
      <c r="H1568" s="333"/>
      <c r="I1568" s="333"/>
      <c r="J1568" s="333"/>
      <c r="K1568" s="654"/>
      <c r="L1568" s="333"/>
      <c r="M1568" s="333"/>
      <c r="N1568" s="333"/>
      <c r="O1568" s="333"/>
      <c r="P1568" s="333"/>
      <c r="Q1568" s="333"/>
      <c r="R1568" s="333"/>
      <c r="S1568" s="333"/>
      <c r="T1568" s="333"/>
      <c r="U1568" s="333"/>
      <c r="V1568" s="333"/>
      <c r="W1568" s="333"/>
      <c r="X1568" s="333"/>
      <c r="Y1568" s="333"/>
      <c r="Z1568" s="333"/>
      <c r="AA1568" s="333"/>
      <c r="AB1568" s="534"/>
    </row>
    <row r="1569" spans="1:28" ht="13.5" customHeight="1">
      <c r="A1569" s="655"/>
      <c r="B1569" s="333"/>
      <c r="C1569" s="333"/>
      <c r="D1569" s="72"/>
      <c r="E1569" s="333"/>
      <c r="F1569" s="333"/>
      <c r="G1569" s="333"/>
      <c r="H1569" s="333"/>
      <c r="I1569" s="333"/>
      <c r="J1569" s="333"/>
      <c r="K1569" s="654"/>
      <c r="L1569" s="333"/>
      <c r="M1569" s="333"/>
      <c r="N1569" s="333"/>
      <c r="O1569" s="333"/>
      <c r="P1569" s="333"/>
      <c r="Q1569" s="333"/>
      <c r="R1569" s="333"/>
      <c r="S1569" s="333"/>
      <c r="T1569" s="333"/>
      <c r="U1569" s="333"/>
      <c r="V1569" s="333"/>
      <c r="W1569" s="333"/>
      <c r="X1569" s="333"/>
      <c r="Y1569" s="333"/>
      <c r="Z1569" s="333"/>
      <c r="AA1569" s="333"/>
      <c r="AB1569" s="534"/>
    </row>
    <row r="1570" spans="1:28" ht="13.5" customHeight="1">
      <c r="A1570" s="655"/>
      <c r="B1570" s="333"/>
      <c r="C1570" s="333"/>
      <c r="D1570" s="72"/>
      <c r="E1570" s="333"/>
      <c r="F1570" s="333"/>
      <c r="G1570" s="333"/>
      <c r="H1570" s="333"/>
      <c r="I1570" s="333"/>
      <c r="J1570" s="333"/>
      <c r="K1570" s="654"/>
      <c r="L1570" s="333"/>
      <c r="M1570" s="333"/>
      <c r="N1570" s="333"/>
      <c r="O1570" s="333"/>
      <c r="P1570" s="333"/>
      <c r="Q1570" s="333"/>
      <c r="R1570" s="333"/>
      <c r="S1570" s="333"/>
      <c r="T1570" s="333"/>
      <c r="U1570" s="333"/>
      <c r="V1570" s="333"/>
      <c r="W1570" s="333"/>
      <c r="X1570" s="333"/>
      <c r="Y1570" s="333"/>
      <c r="Z1570" s="333"/>
      <c r="AA1570" s="333"/>
      <c r="AB1570" s="534"/>
    </row>
    <row r="1571" spans="1:28" ht="13.5" customHeight="1">
      <c r="A1571" s="655"/>
      <c r="B1571" s="333"/>
      <c r="C1571" s="333"/>
      <c r="D1571" s="72"/>
      <c r="E1571" s="333"/>
      <c r="F1571" s="333"/>
      <c r="G1571" s="333"/>
      <c r="H1571" s="333"/>
      <c r="I1571" s="333"/>
      <c r="J1571" s="333"/>
      <c r="K1571" s="654"/>
      <c r="L1571" s="333"/>
      <c r="M1571" s="333"/>
      <c r="N1571" s="333"/>
      <c r="O1571" s="333"/>
      <c r="P1571" s="333"/>
      <c r="Q1571" s="333"/>
      <c r="R1571" s="333"/>
      <c r="S1571" s="333"/>
      <c r="T1571" s="333"/>
      <c r="U1571" s="333"/>
      <c r="V1571" s="333"/>
      <c r="W1571" s="333"/>
      <c r="X1571" s="333"/>
      <c r="Y1571" s="333"/>
      <c r="Z1571" s="333"/>
      <c r="AA1571" s="333"/>
      <c r="AB1571" s="534"/>
    </row>
    <row r="1572" spans="1:28" ht="13.5" customHeight="1">
      <c r="A1572" s="655"/>
      <c r="B1572" s="333"/>
      <c r="C1572" s="333"/>
      <c r="D1572" s="72"/>
      <c r="E1572" s="333"/>
      <c r="F1572" s="333"/>
      <c r="G1572" s="333"/>
      <c r="H1572" s="333"/>
      <c r="I1572" s="333"/>
      <c r="J1572" s="333"/>
      <c r="K1572" s="654"/>
      <c r="L1572" s="333"/>
      <c r="M1572" s="333"/>
      <c r="N1572" s="333"/>
      <c r="O1572" s="333"/>
      <c r="P1572" s="333"/>
      <c r="Q1572" s="333"/>
      <c r="R1572" s="333"/>
      <c r="S1572" s="333"/>
      <c r="T1572" s="333"/>
      <c r="U1572" s="333"/>
      <c r="V1572" s="333"/>
      <c r="W1572" s="333"/>
      <c r="X1572" s="333"/>
      <c r="Y1572" s="333"/>
      <c r="Z1572" s="333"/>
      <c r="AA1572" s="333"/>
      <c r="AB1572" s="534"/>
    </row>
    <row r="1573" spans="1:28" ht="13.5" customHeight="1">
      <c r="A1573" s="655"/>
      <c r="B1573" s="333"/>
      <c r="C1573" s="333"/>
      <c r="D1573" s="72"/>
      <c r="E1573" s="333"/>
      <c r="F1573" s="333"/>
      <c r="G1573" s="333"/>
      <c r="H1573" s="333"/>
      <c r="I1573" s="333"/>
      <c r="J1573" s="333"/>
      <c r="K1573" s="654"/>
      <c r="L1573" s="333"/>
      <c r="M1573" s="333"/>
      <c r="N1573" s="333"/>
      <c r="O1573" s="333"/>
      <c r="P1573" s="333"/>
      <c r="Q1573" s="333"/>
      <c r="R1573" s="333"/>
      <c r="S1573" s="333"/>
      <c r="T1573" s="333"/>
      <c r="U1573" s="333"/>
      <c r="V1573" s="333"/>
      <c r="W1573" s="333"/>
      <c r="X1573" s="333"/>
      <c r="Y1573" s="333"/>
      <c r="Z1573" s="333"/>
      <c r="AA1573" s="333"/>
      <c r="AB1573" s="534"/>
    </row>
    <row r="1574" spans="1:28" ht="13.5" customHeight="1">
      <c r="A1574" s="655"/>
      <c r="B1574" s="333"/>
      <c r="C1574" s="333"/>
      <c r="D1574" s="72"/>
      <c r="E1574" s="333"/>
      <c r="F1574" s="333"/>
      <c r="G1574" s="333"/>
      <c r="H1574" s="333"/>
      <c r="I1574" s="333"/>
      <c r="J1574" s="333"/>
      <c r="K1574" s="654"/>
      <c r="L1574" s="333"/>
      <c r="M1574" s="333"/>
      <c r="N1574" s="333"/>
      <c r="O1574" s="333"/>
      <c r="P1574" s="333"/>
      <c r="Q1574" s="333"/>
      <c r="R1574" s="333"/>
      <c r="S1574" s="333"/>
      <c r="T1574" s="333"/>
      <c r="U1574" s="333"/>
      <c r="V1574" s="333"/>
      <c r="W1574" s="333"/>
      <c r="X1574" s="333"/>
      <c r="Y1574" s="333"/>
      <c r="Z1574" s="333"/>
      <c r="AA1574" s="333"/>
      <c r="AB1574" s="534"/>
    </row>
    <row r="1575" spans="1:28" ht="13.5" customHeight="1">
      <c r="A1575" s="655"/>
      <c r="B1575" s="333"/>
      <c r="C1575" s="333"/>
      <c r="D1575" s="72"/>
      <c r="E1575" s="333"/>
      <c r="F1575" s="333"/>
      <c r="G1575" s="333"/>
      <c r="H1575" s="333"/>
      <c r="I1575" s="333"/>
      <c r="J1575" s="333"/>
      <c r="K1575" s="654"/>
      <c r="L1575" s="333"/>
      <c r="M1575" s="333"/>
      <c r="N1575" s="333"/>
      <c r="O1575" s="333"/>
      <c r="P1575" s="333"/>
      <c r="Q1575" s="333"/>
      <c r="R1575" s="333"/>
      <c r="S1575" s="333"/>
      <c r="T1575" s="333"/>
      <c r="U1575" s="333"/>
      <c r="V1575" s="333"/>
      <c r="W1575" s="333"/>
      <c r="X1575" s="333"/>
      <c r="Y1575" s="333"/>
      <c r="Z1575" s="333"/>
      <c r="AA1575" s="333"/>
      <c r="AB1575" s="534"/>
    </row>
    <row r="1576" spans="1:28" ht="13.5" customHeight="1">
      <c r="A1576" s="655"/>
      <c r="B1576" s="333"/>
      <c r="C1576" s="333"/>
      <c r="D1576" s="72"/>
      <c r="E1576" s="333"/>
      <c r="F1576" s="333"/>
      <c r="G1576" s="333"/>
      <c r="H1576" s="333"/>
      <c r="I1576" s="333"/>
      <c r="J1576" s="333"/>
      <c r="K1576" s="654"/>
      <c r="L1576" s="333"/>
      <c r="M1576" s="333"/>
      <c r="N1576" s="333"/>
      <c r="O1576" s="333"/>
      <c r="P1576" s="333"/>
      <c r="Q1576" s="333"/>
      <c r="R1576" s="333"/>
      <c r="S1576" s="333"/>
      <c r="T1576" s="333"/>
      <c r="U1576" s="333"/>
      <c r="V1576" s="333"/>
      <c r="W1576" s="333"/>
      <c r="X1576" s="333"/>
      <c r="Y1576" s="333"/>
      <c r="Z1576" s="333"/>
      <c r="AA1576" s="333"/>
      <c r="AB1576" s="534"/>
    </row>
    <row r="1577" spans="1:28" ht="13.5" customHeight="1">
      <c r="A1577" s="655"/>
      <c r="B1577" s="333"/>
      <c r="C1577" s="333"/>
      <c r="D1577" s="72"/>
      <c r="E1577" s="333"/>
      <c r="F1577" s="333"/>
      <c r="G1577" s="333"/>
      <c r="H1577" s="333"/>
      <c r="I1577" s="333"/>
      <c r="J1577" s="333"/>
      <c r="K1577" s="654"/>
      <c r="L1577" s="333"/>
      <c r="M1577" s="333"/>
      <c r="N1577" s="333"/>
      <c r="O1577" s="333"/>
      <c r="P1577" s="333"/>
      <c r="Q1577" s="333"/>
      <c r="R1577" s="333"/>
      <c r="S1577" s="333"/>
      <c r="T1577" s="333"/>
      <c r="U1577" s="333"/>
      <c r="V1577" s="333"/>
      <c r="W1577" s="333"/>
      <c r="X1577" s="333"/>
      <c r="Y1577" s="333"/>
      <c r="Z1577" s="333"/>
      <c r="AA1577" s="333"/>
      <c r="AB1577" s="534"/>
    </row>
    <row r="1578" spans="1:28" ht="13.5" customHeight="1">
      <c r="A1578" s="655"/>
      <c r="B1578" s="333"/>
      <c r="C1578" s="333"/>
      <c r="D1578" s="72"/>
      <c r="E1578" s="333"/>
      <c r="F1578" s="333"/>
      <c r="G1578" s="333"/>
      <c r="H1578" s="333"/>
      <c r="I1578" s="333"/>
      <c r="J1578" s="333"/>
      <c r="K1578" s="654"/>
      <c r="L1578" s="333"/>
      <c r="M1578" s="333"/>
      <c r="N1578" s="333"/>
      <c r="O1578" s="333"/>
      <c r="P1578" s="333"/>
      <c r="Q1578" s="333"/>
      <c r="R1578" s="333"/>
      <c r="S1578" s="333"/>
      <c r="T1578" s="333"/>
      <c r="U1578" s="333"/>
      <c r="V1578" s="333"/>
      <c r="W1578" s="333"/>
      <c r="X1578" s="333"/>
      <c r="Y1578" s="333"/>
      <c r="Z1578" s="333"/>
      <c r="AA1578" s="333"/>
      <c r="AB1578" s="534"/>
    </row>
    <row r="1579" spans="1:28" ht="13.5" customHeight="1">
      <c r="A1579" s="655"/>
      <c r="B1579" s="333"/>
      <c r="C1579" s="333"/>
      <c r="D1579" s="72"/>
      <c r="E1579" s="333"/>
      <c r="F1579" s="333"/>
      <c r="G1579" s="333"/>
      <c r="H1579" s="333"/>
      <c r="I1579" s="333"/>
      <c r="J1579" s="333"/>
      <c r="K1579" s="654"/>
      <c r="L1579" s="333"/>
      <c r="M1579" s="333"/>
      <c r="N1579" s="333"/>
      <c r="O1579" s="333"/>
      <c r="P1579" s="333"/>
      <c r="Q1579" s="333"/>
      <c r="R1579" s="333"/>
      <c r="S1579" s="333"/>
      <c r="T1579" s="333"/>
      <c r="U1579" s="333"/>
      <c r="V1579" s="333"/>
      <c r="W1579" s="333"/>
      <c r="X1579" s="333"/>
      <c r="Y1579" s="333"/>
      <c r="Z1579" s="333"/>
      <c r="AA1579" s="333"/>
      <c r="AB1579" s="534"/>
    </row>
    <row r="1580" spans="1:28" ht="13.5" customHeight="1">
      <c r="A1580" s="655"/>
      <c r="B1580" s="333"/>
      <c r="C1580" s="333"/>
      <c r="D1580" s="72"/>
      <c r="E1580" s="333"/>
      <c r="F1580" s="333"/>
      <c r="G1580" s="333"/>
      <c r="H1580" s="333"/>
      <c r="I1580" s="333"/>
      <c r="J1580" s="333"/>
      <c r="K1580" s="654"/>
      <c r="L1580" s="333"/>
      <c r="M1580" s="333"/>
      <c r="N1580" s="333"/>
      <c r="O1580" s="333"/>
      <c r="P1580" s="333"/>
      <c r="Q1580" s="333"/>
      <c r="R1580" s="333"/>
      <c r="S1580" s="333"/>
      <c r="T1580" s="333"/>
      <c r="U1580" s="333"/>
      <c r="V1580" s="333"/>
      <c r="W1580" s="333"/>
      <c r="X1580" s="333"/>
      <c r="Y1580" s="333"/>
      <c r="Z1580" s="333"/>
      <c r="AA1580" s="333"/>
      <c r="AB1580" s="534"/>
    </row>
    <row r="1581" spans="1:28" ht="13.5" customHeight="1">
      <c r="A1581" s="655"/>
      <c r="B1581" s="333"/>
      <c r="C1581" s="333"/>
      <c r="D1581" s="72"/>
      <c r="E1581" s="333"/>
      <c r="F1581" s="333"/>
      <c r="G1581" s="333"/>
      <c r="H1581" s="333"/>
      <c r="I1581" s="333"/>
      <c r="J1581" s="333"/>
      <c r="K1581" s="654"/>
      <c r="L1581" s="333"/>
      <c r="M1581" s="333"/>
      <c r="N1581" s="333"/>
      <c r="O1581" s="333"/>
      <c r="P1581" s="333"/>
      <c r="Q1581" s="333"/>
      <c r="R1581" s="333"/>
      <c r="S1581" s="333"/>
      <c r="T1581" s="333"/>
      <c r="U1581" s="333"/>
      <c r="V1581" s="333"/>
      <c r="W1581" s="333"/>
      <c r="X1581" s="333"/>
      <c r="Y1581" s="333"/>
      <c r="Z1581" s="333"/>
      <c r="AA1581" s="333"/>
      <c r="AB1581" s="534"/>
    </row>
    <row r="1582" spans="1:28" ht="13.5" customHeight="1">
      <c r="A1582" s="655"/>
      <c r="B1582" s="333"/>
      <c r="C1582" s="333"/>
      <c r="D1582" s="72"/>
      <c r="E1582" s="333"/>
      <c r="F1582" s="333"/>
      <c r="G1582" s="333"/>
      <c r="H1582" s="333"/>
      <c r="I1582" s="333"/>
      <c r="J1582" s="333"/>
      <c r="K1582" s="654"/>
      <c r="L1582" s="333"/>
      <c r="M1582" s="333"/>
      <c r="N1582" s="333"/>
      <c r="O1582" s="333"/>
      <c r="P1582" s="333"/>
      <c r="Q1582" s="333"/>
      <c r="R1582" s="333"/>
      <c r="S1582" s="333"/>
      <c r="T1582" s="333"/>
      <c r="U1582" s="333"/>
      <c r="V1582" s="333"/>
      <c r="W1582" s="333"/>
      <c r="X1582" s="333"/>
      <c r="Y1582" s="333"/>
      <c r="Z1582" s="333"/>
      <c r="AA1582" s="333"/>
      <c r="AB1582" s="534"/>
    </row>
    <row r="1583" spans="1:28" ht="13.5" customHeight="1">
      <c r="A1583" s="655"/>
      <c r="B1583" s="333"/>
      <c r="C1583" s="333"/>
      <c r="D1583" s="72"/>
      <c r="E1583" s="333"/>
      <c r="F1583" s="333"/>
      <c r="G1583" s="333"/>
      <c r="H1583" s="333"/>
      <c r="I1583" s="333"/>
      <c r="J1583" s="333"/>
      <c r="K1583" s="654"/>
      <c r="L1583" s="333"/>
      <c r="M1583" s="333"/>
      <c r="N1583" s="333"/>
      <c r="O1583" s="333"/>
      <c r="P1583" s="333"/>
      <c r="Q1583" s="333"/>
      <c r="R1583" s="333"/>
      <c r="S1583" s="333"/>
      <c r="T1583" s="333"/>
      <c r="U1583" s="333"/>
      <c r="V1583" s="333"/>
      <c r="W1583" s="333"/>
      <c r="X1583" s="333"/>
      <c r="Y1583" s="333"/>
      <c r="Z1583" s="333"/>
      <c r="AA1583" s="333"/>
      <c r="AB1583" s="534"/>
    </row>
    <row r="1584" spans="1:28" ht="13.5" customHeight="1">
      <c r="A1584" s="655"/>
      <c r="B1584" s="333"/>
      <c r="C1584" s="333"/>
      <c r="D1584" s="72"/>
      <c r="E1584" s="333"/>
      <c r="F1584" s="333"/>
      <c r="G1584" s="333"/>
      <c r="H1584" s="333"/>
      <c r="I1584" s="333"/>
      <c r="J1584" s="333"/>
      <c r="K1584" s="654"/>
      <c r="L1584" s="333"/>
      <c r="M1584" s="333"/>
      <c r="N1584" s="333"/>
      <c r="O1584" s="333"/>
      <c r="P1584" s="333"/>
      <c r="Q1584" s="333"/>
      <c r="R1584" s="333"/>
      <c r="S1584" s="333"/>
      <c r="T1584" s="333"/>
      <c r="U1584" s="333"/>
      <c r="V1584" s="333"/>
      <c r="W1584" s="333"/>
      <c r="X1584" s="333"/>
      <c r="Y1584" s="333"/>
      <c r="Z1584" s="333"/>
      <c r="AA1584" s="333"/>
      <c r="AB1584" s="534"/>
    </row>
    <row r="1585" spans="1:28" ht="13.5" customHeight="1">
      <c r="A1585" s="655"/>
      <c r="B1585" s="333"/>
      <c r="C1585" s="333"/>
      <c r="D1585" s="72"/>
      <c r="E1585" s="333"/>
      <c r="F1585" s="333"/>
      <c r="G1585" s="333"/>
      <c r="H1585" s="333"/>
      <c r="I1585" s="333"/>
      <c r="J1585" s="333"/>
      <c r="K1585" s="654"/>
      <c r="L1585" s="333"/>
      <c r="M1585" s="333"/>
      <c r="N1585" s="333"/>
      <c r="O1585" s="333"/>
      <c r="P1585" s="333"/>
      <c r="Q1585" s="333"/>
      <c r="R1585" s="333"/>
      <c r="S1585" s="333"/>
      <c r="T1585" s="333"/>
      <c r="U1585" s="333"/>
      <c r="V1585" s="333"/>
      <c r="W1585" s="333"/>
      <c r="X1585" s="333"/>
      <c r="Y1585" s="333"/>
      <c r="Z1585" s="333"/>
      <c r="AA1585" s="333"/>
      <c r="AB1585" s="534"/>
    </row>
    <row r="1586" spans="1:28" ht="13.5" customHeight="1">
      <c r="A1586" s="655"/>
      <c r="B1586" s="333"/>
      <c r="C1586" s="333"/>
      <c r="D1586" s="72"/>
      <c r="E1586" s="333"/>
      <c r="F1586" s="333"/>
      <c r="G1586" s="333"/>
      <c r="H1586" s="333"/>
      <c r="I1586" s="333"/>
      <c r="J1586" s="333"/>
      <c r="K1586" s="654"/>
      <c r="L1586" s="333"/>
      <c r="M1586" s="333"/>
      <c r="N1586" s="333"/>
      <c r="O1586" s="333"/>
      <c r="P1586" s="333"/>
      <c r="Q1586" s="333"/>
      <c r="R1586" s="333"/>
      <c r="S1586" s="333"/>
      <c r="T1586" s="333"/>
      <c r="U1586" s="333"/>
      <c r="V1586" s="333"/>
      <c r="W1586" s="333"/>
      <c r="X1586" s="333"/>
      <c r="Y1586" s="333"/>
      <c r="Z1586" s="333"/>
      <c r="AA1586" s="333"/>
      <c r="AB1586" s="534"/>
    </row>
    <row r="1587" spans="1:28" ht="13.5" customHeight="1">
      <c r="A1587" s="655"/>
      <c r="B1587" s="333"/>
      <c r="C1587" s="333"/>
      <c r="D1587" s="72"/>
      <c r="E1587" s="333"/>
      <c r="F1587" s="333"/>
      <c r="G1587" s="333"/>
      <c r="H1587" s="333"/>
      <c r="I1587" s="333"/>
      <c r="J1587" s="333"/>
      <c r="K1587" s="654"/>
      <c r="L1587" s="333"/>
      <c r="M1587" s="333"/>
      <c r="N1587" s="333"/>
      <c r="O1587" s="333"/>
      <c r="P1587" s="333"/>
      <c r="Q1587" s="333"/>
      <c r="R1587" s="333"/>
      <c r="S1587" s="333"/>
      <c r="T1587" s="333"/>
      <c r="U1587" s="333"/>
      <c r="V1587" s="333"/>
      <c r="W1587" s="333"/>
      <c r="X1587" s="333"/>
      <c r="Y1587" s="333"/>
      <c r="Z1587" s="333"/>
      <c r="AA1587" s="333"/>
      <c r="AB1587" s="534"/>
    </row>
    <row r="1588" spans="1:28" ht="13.5" customHeight="1">
      <c r="A1588" s="655"/>
      <c r="B1588" s="333"/>
      <c r="C1588" s="333"/>
      <c r="D1588" s="72"/>
      <c r="E1588" s="333"/>
      <c r="F1588" s="333"/>
      <c r="G1588" s="333"/>
      <c r="H1588" s="333"/>
      <c r="I1588" s="333"/>
      <c r="J1588" s="333"/>
      <c r="K1588" s="654"/>
      <c r="L1588" s="333"/>
      <c r="M1588" s="333"/>
      <c r="N1588" s="333"/>
      <c r="O1588" s="333"/>
      <c r="P1588" s="333"/>
      <c r="Q1588" s="333"/>
      <c r="R1588" s="333"/>
      <c r="S1588" s="333"/>
      <c r="T1588" s="333"/>
      <c r="U1588" s="333"/>
      <c r="V1588" s="333"/>
      <c r="W1588" s="333"/>
      <c r="X1588" s="333"/>
      <c r="Y1588" s="333"/>
      <c r="Z1588" s="333"/>
      <c r="AA1588" s="333"/>
      <c r="AB1588" s="534"/>
    </row>
    <row r="1589" spans="1:28" ht="13.5" customHeight="1">
      <c r="A1589" s="655"/>
      <c r="B1589" s="333"/>
      <c r="C1589" s="333"/>
      <c r="D1589" s="72"/>
      <c r="E1589" s="333"/>
      <c r="F1589" s="333"/>
      <c r="G1589" s="333"/>
      <c r="H1589" s="333"/>
      <c r="I1589" s="333"/>
      <c r="J1589" s="333"/>
      <c r="K1589" s="654"/>
      <c r="L1589" s="333"/>
      <c r="M1589" s="333"/>
      <c r="N1589" s="333"/>
      <c r="O1589" s="333"/>
      <c r="P1589" s="333"/>
      <c r="Q1589" s="333"/>
      <c r="R1589" s="333"/>
      <c r="S1589" s="333"/>
      <c r="T1589" s="333"/>
      <c r="U1589" s="333"/>
      <c r="V1589" s="333"/>
      <c r="W1589" s="333"/>
      <c r="X1589" s="333"/>
      <c r="Y1589" s="333"/>
      <c r="Z1589" s="333"/>
      <c r="AA1589" s="333"/>
      <c r="AB1589" s="534"/>
    </row>
    <row r="1590" spans="1:28" ht="13.5" customHeight="1">
      <c r="A1590" s="655"/>
      <c r="B1590" s="333"/>
      <c r="C1590" s="333"/>
      <c r="D1590" s="72"/>
      <c r="E1590" s="333"/>
      <c r="F1590" s="333"/>
      <c r="G1590" s="333"/>
      <c r="H1590" s="333"/>
      <c r="I1590" s="333"/>
      <c r="J1590" s="333"/>
      <c r="K1590" s="654"/>
      <c r="L1590" s="333"/>
      <c r="M1590" s="333"/>
      <c r="N1590" s="333"/>
      <c r="O1590" s="333"/>
      <c r="P1590" s="333"/>
      <c r="Q1590" s="333"/>
      <c r="R1590" s="333"/>
      <c r="S1590" s="333"/>
      <c r="T1590" s="333"/>
      <c r="U1590" s="333"/>
      <c r="V1590" s="333"/>
      <c r="W1590" s="333"/>
      <c r="X1590" s="333"/>
      <c r="Y1590" s="333"/>
      <c r="Z1590" s="333"/>
      <c r="AA1590" s="333"/>
      <c r="AB1590" s="534"/>
    </row>
    <row r="1591" spans="1:28" ht="13.5" customHeight="1">
      <c r="A1591" s="655"/>
      <c r="B1591" s="333"/>
      <c r="C1591" s="333"/>
      <c r="D1591" s="72"/>
      <c r="E1591" s="333"/>
      <c r="F1591" s="333"/>
      <c r="G1591" s="333"/>
      <c r="H1591" s="333"/>
      <c r="I1591" s="333"/>
      <c r="J1591" s="333"/>
      <c r="K1591" s="654"/>
      <c r="L1591" s="333"/>
      <c r="M1591" s="333"/>
      <c r="N1591" s="333"/>
      <c r="O1591" s="333"/>
      <c r="P1591" s="333"/>
      <c r="Q1591" s="333"/>
      <c r="R1591" s="333"/>
      <c r="S1591" s="333"/>
      <c r="T1591" s="333"/>
      <c r="U1591" s="333"/>
      <c r="V1591" s="333"/>
      <c r="W1591" s="333"/>
      <c r="X1591" s="333"/>
      <c r="Y1591" s="333"/>
      <c r="Z1591" s="333"/>
      <c r="AA1591" s="333"/>
      <c r="AB1591" s="534"/>
    </row>
    <row r="1592" spans="1:28" ht="13.5" customHeight="1">
      <c r="A1592" s="655"/>
      <c r="B1592" s="333"/>
      <c r="C1592" s="333"/>
      <c r="D1592" s="72"/>
      <c r="E1592" s="333"/>
      <c r="F1592" s="333"/>
      <c r="G1592" s="333"/>
      <c r="H1592" s="333"/>
      <c r="I1592" s="333"/>
      <c r="J1592" s="333"/>
      <c r="K1592" s="654"/>
      <c r="L1592" s="333"/>
      <c r="M1592" s="333"/>
      <c r="N1592" s="333"/>
      <c r="O1592" s="333"/>
      <c r="P1592" s="333"/>
      <c r="Q1592" s="333"/>
      <c r="R1592" s="333"/>
      <c r="S1592" s="333"/>
      <c r="T1592" s="333"/>
      <c r="U1592" s="333"/>
      <c r="V1592" s="333"/>
      <c r="W1592" s="333"/>
      <c r="X1592" s="333"/>
      <c r="Y1592" s="333"/>
      <c r="Z1592" s="333"/>
      <c r="AA1592" s="333"/>
      <c r="AB1592" s="534"/>
    </row>
    <row r="1593" spans="1:28" ht="13.5" customHeight="1">
      <c r="A1593" s="655"/>
      <c r="B1593" s="333"/>
      <c r="C1593" s="333"/>
      <c r="D1593" s="72"/>
      <c r="E1593" s="333"/>
      <c r="F1593" s="333"/>
      <c r="G1593" s="333"/>
      <c r="H1593" s="333"/>
      <c r="I1593" s="333"/>
      <c r="J1593" s="333"/>
      <c r="K1593" s="654"/>
      <c r="L1593" s="333"/>
      <c r="M1593" s="333"/>
      <c r="N1593" s="333"/>
      <c r="O1593" s="333"/>
      <c r="P1593" s="333"/>
      <c r="Q1593" s="333"/>
      <c r="R1593" s="333"/>
      <c r="S1593" s="333"/>
      <c r="T1593" s="333"/>
      <c r="U1593" s="333"/>
      <c r="V1593" s="333"/>
      <c r="W1593" s="333"/>
      <c r="X1593" s="333"/>
      <c r="Y1593" s="333"/>
      <c r="Z1593" s="333"/>
      <c r="AA1593" s="333"/>
      <c r="AB1593" s="534"/>
    </row>
    <row r="1594" spans="1:28" ht="13.5" customHeight="1">
      <c r="A1594" s="655"/>
      <c r="B1594" s="333"/>
      <c r="C1594" s="333"/>
      <c r="D1594" s="72"/>
      <c r="E1594" s="333"/>
      <c r="F1594" s="333"/>
      <c r="G1594" s="333"/>
      <c r="H1594" s="333"/>
      <c r="I1594" s="333"/>
      <c r="J1594" s="333"/>
      <c r="K1594" s="654"/>
      <c r="L1594" s="333"/>
      <c r="M1594" s="333"/>
      <c r="N1594" s="333"/>
      <c r="O1594" s="333"/>
      <c r="P1594" s="333"/>
      <c r="Q1594" s="333"/>
      <c r="R1594" s="333"/>
      <c r="S1594" s="333"/>
      <c r="T1594" s="333"/>
      <c r="U1594" s="333"/>
      <c r="V1594" s="333"/>
      <c r="W1594" s="333"/>
      <c r="X1594" s="333"/>
      <c r="Y1594" s="333"/>
      <c r="Z1594" s="333"/>
      <c r="AA1594" s="333"/>
      <c r="AB1594" s="534"/>
    </row>
    <row r="1595" spans="1:28" ht="13.5" customHeight="1">
      <c r="A1595" s="655"/>
      <c r="B1595" s="333"/>
      <c r="C1595" s="333"/>
      <c r="D1595" s="72"/>
      <c r="E1595" s="333"/>
      <c r="F1595" s="333"/>
      <c r="G1595" s="333"/>
      <c r="H1595" s="333"/>
      <c r="I1595" s="333"/>
      <c r="J1595" s="333"/>
      <c r="K1595" s="654"/>
      <c r="L1595" s="333"/>
      <c r="M1595" s="333"/>
      <c r="N1595" s="333"/>
      <c r="O1595" s="333"/>
      <c r="P1595" s="333"/>
      <c r="Q1595" s="333"/>
      <c r="R1595" s="333"/>
      <c r="S1595" s="333"/>
      <c r="T1595" s="333"/>
      <c r="U1595" s="333"/>
      <c r="V1595" s="333"/>
      <c r="W1595" s="333"/>
      <c r="X1595" s="333"/>
      <c r="Y1595" s="333"/>
      <c r="Z1595" s="333"/>
      <c r="AA1595" s="333"/>
      <c r="AB1595" s="534"/>
    </row>
    <row r="1596" spans="1:28" ht="13.5" customHeight="1">
      <c r="A1596" s="655"/>
      <c r="B1596" s="333"/>
      <c r="C1596" s="333"/>
      <c r="D1596" s="72"/>
      <c r="E1596" s="333"/>
      <c r="F1596" s="333"/>
      <c r="G1596" s="333"/>
      <c r="H1596" s="333"/>
      <c r="I1596" s="333"/>
      <c r="J1596" s="333"/>
      <c r="K1596" s="654"/>
      <c r="L1596" s="333"/>
      <c r="M1596" s="333"/>
      <c r="N1596" s="333"/>
      <c r="O1596" s="333"/>
      <c r="P1596" s="333"/>
      <c r="Q1596" s="333"/>
      <c r="R1596" s="333"/>
      <c r="S1596" s="333"/>
      <c r="T1596" s="333"/>
      <c r="U1596" s="333"/>
      <c r="V1596" s="333"/>
      <c r="W1596" s="333"/>
      <c r="X1596" s="333"/>
      <c r="Y1596" s="333"/>
      <c r="Z1596" s="333"/>
      <c r="AA1596" s="333"/>
      <c r="AB1596" s="534"/>
    </row>
    <row r="1597" spans="1:28" ht="13.5" customHeight="1">
      <c r="A1597" s="655"/>
      <c r="B1597" s="333"/>
      <c r="C1597" s="333"/>
      <c r="D1597" s="72"/>
      <c r="E1597" s="333"/>
      <c r="F1597" s="333"/>
      <c r="G1597" s="333"/>
      <c r="H1597" s="333"/>
      <c r="I1597" s="333"/>
      <c r="J1597" s="333"/>
      <c r="K1597" s="654"/>
      <c r="L1597" s="333"/>
      <c r="M1597" s="333"/>
      <c r="N1597" s="333"/>
      <c r="O1597" s="333"/>
      <c r="P1597" s="333"/>
      <c r="Q1597" s="333"/>
      <c r="R1597" s="333"/>
      <c r="S1597" s="333"/>
      <c r="T1597" s="333"/>
      <c r="U1597" s="333"/>
      <c r="V1597" s="333"/>
      <c r="W1597" s="333"/>
      <c r="X1597" s="333"/>
      <c r="Y1597" s="333"/>
      <c r="Z1597" s="333"/>
      <c r="AA1597" s="333"/>
      <c r="AB1597" s="534"/>
    </row>
    <row r="1598" spans="1:28" ht="13.5" customHeight="1">
      <c r="A1598" s="655"/>
      <c r="B1598" s="333"/>
      <c r="C1598" s="333"/>
      <c r="D1598" s="72"/>
      <c r="E1598" s="333"/>
      <c r="F1598" s="333"/>
      <c r="G1598" s="333"/>
      <c r="H1598" s="333"/>
      <c r="I1598" s="333"/>
      <c r="J1598" s="333"/>
      <c r="K1598" s="654"/>
      <c r="L1598" s="333"/>
      <c r="M1598" s="333"/>
      <c r="N1598" s="333"/>
      <c r="O1598" s="333"/>
      <c r="P1598" s="333"/>
      <c r="Q1598" s="333"/>
      <c r="R1598" s="333"/>
      <c r="S1598" s="333"/>
      <c r="T1598" s="333"/>
      <c r="U1598" s="333"/>
      <c r="V1598" s="333"/>
      <c r="W1598" s="333"/>
      <c r="X1598" s="333"/>
      <c r="Y1598" s="333"/>
      <c r="Z1598" s="333"/>
      <c r="AA1598" s="333"/>
      <c r="AB1598" s="534"/>
    </row>
    <row r="1599" spans="1:28" ht="13.5" customHeight="1">
      <c r="A1599" s="655"/>
      <c r="B1599" s="333"/>
      <c r="C1599" s="333"/>
      <c r="D1599" s="72"/>
      <c r="E1599" s="333"/>
      <c r="F1599" s="333"/>
      <c r="G1599" s="333"/>
      <c r="H1599" s="333"/>
      <c r="I1599" s="333"/>
      <c r="J1599" s="333"/>
      <c r="K1599" s="654"/>
      <c r="L1599" s="333"/>
      <c r="M1599" s="333"/>
      <c r="N1599" s="333"/>
      <c r="O1599" s="333"/>
      <c r="P1599" s="333"/>
      <c r="Q1599" s="333"/>
      <c r="R1599" s="333"/>
      <c r="S1599" s="333"/>
      <c r="T1599" s="333"/>
      <c r="U1599" s="333"/>
      <c r="V1599" s="333"/>
      <c r="W1599" s="333"/>
      <c r="X1599" s="333"/>
      <c r="Y1599" s="333"/>
      <c r="Z1599" s="333"/>
      <c r="AA1599" s="333"/>
      <c r="AB1599" s="534"/>
    </row>
    <row r="1600" spans="1:28" ht="13.5" customHeight="1">
      <c r="A1600" s="655"/>
      <c r="B1600" s="333"/>
      <c r="C1600" s="333"/>
      <c r="D1600" s="72"/>
      <c r="E1600" s="333"/>
      <c r="F1600" s="333"/>
      <c r="G1600" s="333"/>
      <c r="H1600" s="333"/>
      <c r="I1600" s="333"/>
      <c r="J1600" s="333"/>
      <c r="K1600" s="654"/>
      <c r="L1600" s="333"/>
      <c r="M1600" s="333"/>
      <c r="N1600" s="333"/>
      <c r="O1600" s="333"/>
      <c r="P1600" s="333"/>
      <c r="Q1600" s="333"/>
      <c r="R1600" s="333"/>
      <c r="S1600" s="333"/>
      <c r="T1600" s="333"/>
      <c r="U1600" s="333"/>
      <c r="V1600" s="333"/>
      <c r="W1600" s="333"/>
      <c r="X1600" s="333"/>
      <c r="Y1600" s="333"/>
      <c r="Z1600" s="333"/>
      <c r="AA1600" s="333"/>
      <c r="AB1600" s="534"/>
    </row>
    <row r="1601" spans="1:28" ht="13.5" customHeight="1">
      <c r="A1601" s="655"/>
      <c r="B1601" s="333"/>
      <c r="C1601" s="333"/>
      <c r="D1601" s="72"/>
      <c r="E1601" s="333"/>
      <c r="F1601" s="333"/>
      <c r="G1601" s="333"/>
      <c r="H1601" s="333"/>
      <c r="I1601" s="333"/>
      <c r="J1601" s="333"/>
      <c r="K1601" s="654"/>
      <c r="L1601" s="333"/>
      <c r="M1601" s="333"/>
      <c r="N1601" s="333"/>
      <c r="O1601" s="333"/>
      <c r="P1601" s="333"/>
      <c r="Q1601" s="333"/>
      <c r="R1601" s="333"/>
      <c r="S1601" s="333"/>
      <c r="T1601" s="333"/>
      <c r="U1601" s="333"/>
      <c r="V1601" s="333"/>
      <c r="W1601" s="333"/>
      <c r="X1601" s="333"/>
      <c r="Y1601" s="333"/>
      <c r="Z1601" s="333"/>
      <c r="AA1601" s="333"/>
      <c r="AB1601" s="534"/>
    </row>
    <row r="1602" spans="1:28" ht="13.5" customHeight="1">
      <c r="A1602" s="655"/>
      <c r="B1602" s="333"/>
      <c r="C1602" s="333"/>
      <c r="D1602" s="72"/>
      <c r="E1602" s="333"/>
      <c r="F1602" s="333"/>
      <c r="G1602" s="333"/>
      <c r="H1602" s="333"/>
      <c r="I1602" s="333"/>
      <c r="J1602" s="333"/>
      <c r="K1602" s="654"/>
      <c r="L1602" s="333"/>
      <c r="M1602" s="333"/>
      <c r="N1602" s="333"/>
      <c r="O1602" s="333"/>
      <c r="P1602" s="333"/>
      <c r="Q1602" s="333"/>
      <c r="R1602" s="333"/>
      <c r="S1602" s="333"/>
      <c r="T1602" s="333"/>
      <c r="U1602" s="333"/>
      <c r="V1602" s="333"/>
      <c r="W1602" s="333"/>
      <c r="X1602" s="333"/>
      <c r="Y1602" s="333"/>
      <c r="Z1602" s="333"/>
      <c r="AA1602" s="333"/>
      <c r="AB1602" s="534"/>
    </row>
    <row r="1603" spans="1:28" ht="13.5" customHeight="1">
      <c r="A1603" s="655"/>
      <c r="B1603" s="333"/>
      <c r="C1603" s="333"/>
      <c r="D1603" s="72"/>
      <c r="E1603" s="333"/>
      <c r="F1603" s="333"/>
      <c r="G1603" s="333"/>
      <c r="H1603" s="333"/>
      <c r="I1603" s="333"/>
      <c r="J1603" s="333"/>
      <c r="K1603" s="654"/>
      <c r="L1603" s="333"/>
      <c r="M1603" s="333"/>
      <c r="N1603" s="333"/>
      <c r="O1603" s="333"/>
      <c r="P1603" s="333"/>
      <c r="Q1603" s="333"/>
      <c r="R1603" s="333"/>
      <c r="S1603" s="333"/>
      <c r="T1603" s="333"/>
      <c r="U1603" s="333"/>
      <c r="V1603" s="333"/>
      <c r="W1603" s="333"/>
      <c r="X1603" s="333"/>
      <c r="Y1603" s="333"/>
      <c r="Z1603" s="333"/>
      <c r="AA1603" s="333"/>
      <c r="AB1603" s="534"/>
    </row>
    <row r="1604" spans="1:28" ht="13.5" customHeight="1">
      <c r="A1604" s="655"/>
      <c r="B1604" s="333"/>
      <c r="C1604" s="333"/>
      <c r="D1604" s="72"/>
      <c r="E1604" s="333"/>
      <c r="F1604" s="333"/>
      <c r="G1604" s="333"/>
      <c r="H1604" s="333"/>
      <c r="I1604" s="333"/>
      <c r="J1604" s="333"/>
      <c r="K1604" s="654"/>
      <c r="L1604" s="333"/>
      <c r="M1604" s="333"/>
      <c r="N1604" s="333"/>
      <c r="O1604" s="333"/>
      <c r="P1604" s="333"/>
      <c r="Q1604" s="333"/>
      <c r="R1604" s="333"/>
      <c r="S1604" s="333"/>
      <c r="T1604" s="333"/>
      <c r="U1604" s="333"/>
      <c r="V1604" s="333"/>
      <c r="W1604" s="333"/>
      <c r="X1604" s="333"/>
      <c r="Y1604" s="333"/>
      <c r="Z1604" s="333"/>
      <c r="AA1604" s="333"/>
      <c r="AB1604" s="534"/>
    </row>
    <row r="1605" spans="1:28" ht="13.5" customHeight="1">
      <c r="A1605" s="655"/>
      <c r="B1605" s="333"/>
      <c r="C1605" s="333"/>
      <c r="D1605" s="72"/>
      <c r="E1605" s="333"/>
      <c r="F1605" s="333"/>
      <c r="G1605" s="333"/>
      <c r="H1605" s="333"/>
      <c r="I1605" s="333"/>
      <c r="J1605" s="333"/>
      <c r="K1605" s="654"/>
      <c r="L1605" s="333"/>
      <c r="M1605" s="333"/>
      <c r="N1605" s="333"/>
      <c r="O1605" s="333"/>
      <c r="P1605" s="333"/>
      <c r="Q1605" s="333"/>
      <c r="R1605" s="333"/>
      <c r="S1605" s="333"/>
      <c r="T1605" s="333"/>
      <c r="U1605" s="333"/>
      <c r="V1605" s="333"/>
      <c r="W1605" s="333"/>
      <c r="X1605" s="333"/>
      <c r="Y1605" s="333"/>
      <c r="Z1605" s="333"/>
      <c r="AA1605" s="333"/>
      <c r="AB1605" s="534"/>
    </row>
    <row r="1606" spans="1:28" ht="13.5" customHeight="1">
      <c r="A1606" s="655"/>
      <c r="B1606" s="333"/>
      <c r="C1606" s="333"/>
      <c r="D1606" s="72"/>
      <c r="E1606" s="333"/>
      <c r="F1606" s="333"/>
      <c r="G1606" s="333"/>
      <c r="H1606" s="333"/>
      <c r="I1606" s="333"/>
      <c r="J1606" s="333"/>
      <c r="K1606" s="654"/>
      <c r="L1606" s="333"/>
      <c r="M1606" s="333"/>
      <c r="N1606" s="333"/>
      <c r="O1606" s="333"/>
      <c r="P1606" s="333"/>
      <c r="Q1606" s="333"/>
      <c r="R1606" s="333"/>
      <c r="S1606" s="333"/>
      <c r="T1606" s="333"/>
      <c r="U1606" s="333"/>
      <c r="V1606" s="333"/>
      <c r="W1606" s="333"/>
      <c r="X1606" s="333"/>
      <c r="Y1606" s="333"/>
      <c r="Z1606" s="333"/>
      <c r="AA1606" s="333"/>
      <c r="AB1606" s="534"/>
    </row>
    <row r="1607" spans="1:28" ht="13.5" customHeight="1">
      <c r="A1607" s="655"/>
      <c r="B1607" s="333"/>
      <c r="C1607" s="333"/>
      <c r="D1607" s="72"/>
      <c r="E1607" s="333"/>
      <c r="F1607" s="333"/>
      <c r="G1607" s="333"/>
      <c r="H1607" s="333"/>
      <c r="I1607" s="333"/>
      <c r="J1607" s="333"/>
      <c r="K1607" s="654"/>
      <c r="L1607" s="333"/>
      <c r="M1607" s="333"/>
      <c r="N1607" s="333"/>
      <c r="O1607" s="333"/>
      <c r="P1607" s="333"/>
      <c r="Q1607" s="333"/>
      <c r="R1607" s="333"/>
      <c r="S1607" s="333"/>
      <c r="T1607" s="333"/>
      <c r="U1607" s="333"/>
      <c r="V1607" s="333"/>
      <c r="W1607" s="333"/>
      <c r="X1607" s="333"/>
      <c r="Y1607" s="333"/>
      <c r="Z1607" s="333"/>
      <c r="AA1607" s="333"/>
      <c r="AB1607" s="534"/>
    </row>
    <row r="1608" spans="1:28" ht="13.5" customHeight="1">
      <c r="A1608" s="655"/>
      <c r="B1608" s="333"/>
      <c r="C1608" s="333"/>
      <c r="D1608" s="72"/>
      <c r="E1608" s="333"/>
      <c r="F1608" s="333"/>
      <c r="G1608" s="333"/>
      <c r="H1608" s="333"/>
      <c r="I1608" s="333"/>
      <c r="J1608" s="333"/>
      <c r="K1608" s="654"/>
      <c r="L1608" s="333"/>
      <c r="M1608" s="333"/>
      <c r="N1608" s="333"/>
      <c r="O1608" s="333"/>
      <c r="P1608" s="333"/>
      <c r="Q1608" s="333"/>
      <c r="R1608" s="333"/>
      <c r="S1608" s="333"/>
      <c r="T1608" s="333"/>
      <c r="U1608" s="333"/>
      <c r="V1608" s="333"/>
      <c r="W1608" s="333"/>
      <c r="X1608" s="333"/>
      <c r="Y1608" s="333"/>
      <c r="Z1608" s="333"/>
      <c r="AA1608" s="333"/>
      <c r="AB1608" s="534"/>
    </row>
    <row r="1609" spans="1:28" ht="13.5" customHeight="1">
      <c r="A1609" s="655"/>
      <c r="B1609" s="333"/>
      <c r="C1609" s="333"/>
      <c r="D1609" s="72"/>
      <c r="E1609" s="333"/>
      <c r="F1609" s="333"/>
      <c r="G1609" s="333"/>
      <c r="H1609" s="333"/>
      <c r="I1609" s="333"/>
      <c r="J1609" s="333"/>
      <c r="K1609" s="654"/>
      <c r="L1609" s="333"/>
      <c r="M1609" s="333"/>
      <c r="N1609" s="333"/>
      <c r="O1609" s="333"/>
      <c r="P1609" s="333"/>
      <c r="Q1609" s="333"/>
      <c r="R1609" s="333"/>
      <c r="S1609" s="333"/>
      <c r="T1609" s="333"/>
      <c r="U1609" s="333"/>
      <c r="V1609" s="333"/>
      <c r="W1609" s="333"/>
      <c r="X1609" s="333"/>
      <c r="Y1609" s="333"/>
      <c r="Z1609" s="333"/>
      <c r="AA1609" s="333"/>
      <c r="AB1609" s="534"/>
    </row>
    <row r="1610" spans="1:28" ht="13.5" customHeight="1">
      <c r="A1610" s="655"/>
      <c r="B1610" s="333"/>
      <c r="C1610" s="333"/>
      <c r="D1610" s="72"/>
      <c r="E1610" s="333"/>
      <c r="F1610" s="333"/>
      <c r="G1610" s="333"/>
      <c r="H1610" s="333"/>
      <c r="I1610" s="333"/>
      <c r="J1610" s="333"/>
      <c r="K1610" s="654"/>
      <c r="L1610" s="333"/>
      <c r="M1610" s="333"/>
      <c r="N1610" s="333"/>
      <c r="O1610" s="333"/>
      <c r="P1610" s="333"/>
      <c r="Q1610" s="333"/>
      <c r="R1610" s="333"/>
      <c r="S1610" s="333"/>
      <c r="T1610" s="333"/>
      <c r="U1610" s="333"/>
      <c r="V1610" s="333"/>
      <c r="W1610" s="333"/>
      <c r="X1610" s="333"/>
      <c r="Y1610" s="333"/>
      <c r="Z1610" s="333"/>
      <c r="AA1610" s="333"/>
      <c r="AB1610" s="534"/>
    </row>
    <row r="1611" spans="1:28" ht="13.5" customHeight="1">
      <c r="A1611" s="655"/>
      <c r="B1611" s="333"/>
      <c r="C1611" s="333"/>
      <c r="D1611" s="72"/>
      <c r="E1611" s="333"/>
      <c r="F1611" s="333"/>
      <c r="G1611" s="333"/>
      <c r="H1611" s="333"/>
      <c r="I1611" s="333"/>
      <c r="J1611" s="333"/>
      <c r="K1611" s="654"/>
      <c r="L1611" s="333"/>
      <c r="M1611" s="333"/>
      <c r="N1611" s="333"/>
      <c r="O1611" s="333"/>
      <c r="P1611" s="333"/>
      <c r="Q1611" s="333"/>
      <c r="R1611" s="333"/>
      <c r="S1611" s="333"/>
      <c r="T1611" s="333"/>
      <c r="U1611" s="333"/>
      <c r="V1611" s="333"/>
      <c r="W1611" s="333"/>
      <c r="X1611" s="333"/>
      <c r="Y1611" s="333"/>
      <c r="Z1611" s="333"/>
      <c r="AA1611" s="333"/>
      <c r="AB1611" s="534"/>
    </row>
    <row r="1612" spans="1:28" ht="13.5" customHeight="1">
      <c r="A1612" s="655"/>
      <c r="B1612" s="333"/>
      <c r="C1612" s="333"/>
      <c r="D1612" s="72"/>
      <c r="E1612" s="333"/>
      <c r="F1612" s="333"/>
      <c r="G1612" s="333"/>
      <c r="H1612" s="333"/>
      <c r="I1612" s="333"/>
      <c r="J1612" s="333"/>
      <c r="K1612" s="654"/>
      <c r="L1612" s="333"/>
      <c r="M1612" s="333"/>
      <c r="N1612" s="333"/>
      <c r="O1612" s="333"/>
      <c r="P1612" s="333"/>
      <c r="Q1612" s="333"/>
      <c r="R1612" s="333"/>
      <c r="S1612" s="333"/>
      <c r="T1612" s="333"/>
      <c r="U1612" s="333"/>
      <c r="V1612" s="333"/>
      <c r="W1612" s="333"/>
      <c r="X1612" s="333"/>
      <c r="Y1612" s="333"/>
      <c r="Z1612" s="333"/>
      <c r="AA1612" s="333"/>
      <c r="AB1612" s="534"/>
    </row>
    <row r="1613" spans="1:28" ht="13.5" customHeight="1">
      <c r="A1613" s="655"/>
      <c r="B1613" s="333"/>
      <c r="C1613" s="333"/>
      <c r="D1613" s="72"/>
      <c r="E1613" s="333"/>
      <c r="F1613" s="333"/>
      <c r="G1613" s="333"/>
      <c r="H1613" s="333"/>
      <c r="I1613" s="333"/>
      <c r="J1613" s="333"/>
      <c r="K1613" s="654"/>
      <c r="L1613" s="333"/>
      <c r="M1613" s="333"/>
      <c r="N1613" s="333"/>
      <c r="O1613" s="333"/>
      <c r="P1613" s="333"/>
      <c r="Q1613" s="333"/>
      <c r="R1613" s="333"/>
      <c r="S1613" s="333"/>
      <c r="T1613" s="333"/>
      <c r="U1613" s="333"/>
      <c r="V1613" s="333"/>
      <c r="W1613" s="333"/>
      <c r="X1613" s="333"/>
      <c r="Y1613" s="333"/>
      <c r="Z1613" s="333"/>
      <c r="AA1613" s="333"/>
      <c r="AB1613" s="534"/>
    </row>
    <row r="1614" spans="1:28" ht="13.5" customHeight="1">
      <c r="A1614" s="655"/>
      <c r="B1614" s="333"/>
      <c r="C1614" s="333"/>
      <c r="D1614" s="72"/>
      <c r="E1614" s="333"/>
      <c r="F1614" s="333"/>
      <c r="G1614" s="333"/>
      <c r="H1614" s="333"/>
      <c r="I1614" s="333"/>
      <c r="J1614" s="333"/>
      <c r="K1614" s="654"/>
      <c r="L1614" s="333"/>
      <c r="M1614" s="333"/>
      <c r="N1614" s="333"/>
      <c r="O1614" s="333"/>
      <c r="P1614" s="333"/>
      <c r="Q1614" s="333"/>
      <c r="R1614" s="333"/>
      <c r="S1614" s="333"/>
      <c r="T1614" s="333"/>
      <c r="U1614" s="333"/>
      <c r="V1614" s="333"/>
      <c r="W1614" s="333"/>
      <c r="X1614" s="333"/>
      <c r="Y1614" s="333"/>
      <c r="Z1614" s="333"/>
      <c r="AA1614" s="333"/>
      <c r="AB1614" s="534"/>
    </row>
    <row r="1615" spans="1:28" ht="13.5" customHeight="1">
      <c r="A1615" s="655"/>
      <c r="B1615" s="333"/>
      <c r="C1615" s="333"/>
      <c r="D1615" s="72"/>
      <c r="E1615" s="333"/>
      <c r="F1615" s="333"/>
      <c r="G1615" s="333"/>
      <c r="H1615" s="333"/>
      <c r="I1615" s="333"/>
      <c r="J1615" s="333"/>
      <c r="K1615" s="654"/>
      <c r="L1615" s="333"/>
      <c r="M1615" s="333"/>
      <c r="N1615" s="333"/>
      <c r="O1615" s="333"/>
      <c r="P1615" s="333"/>
      <c r="Q1615" s="333"/>
      <c r="R1615" s="333"/>
      <c r="S1615" s="333"/>
      <c r="T1615" s="333"/>
      <c r="U1615" s="333"/>
      <c r="V1615" s="333"/>
      <c r="W1615" s="333"/>
      <c r="X1615" s="333"/>
      <c r="Y1615" s="333"/>
      <c r="Z1615" s="333"/>
      <c r="AA1615" s="333"/>
      <c r="AB1615" s="534"/>
    </row>
    <row r="1616" spans="1:28" ht="13.5" customHeight="1">
      <c r="A1616" s="655"/>
      <c r="B1616" s="333"/>
      <c r="C1616" s="333"/>
      <c r="D1616" s="72"/>
      <c r="E1616" s="333"/>
      <c r="F1616" s="333"/>
      <c r="G1616" s="333"/>
      <c r="H1616" s="333"/>
      <c r="I1616" s="333"/>
      <c r="J1616" s="333"/>
      <c r="K1616" s="654"/>
      <c r="L1616" s="333"/>
      <c r="M1616" s="333"/>
      <c r="N1616" s="333"/>
      <c r="O1616" s="333"/>
      <c r="P1616" s="333"/>
      <c r="Q1616" s="333"/>
      <c r="R1616" s="333"/>
      <c r="S1616" s="333"/>
      <c r="T1616" s="333"/>
      <c r="U1616" s="333"/>
      <c r="V1616" s="333"/>
      <c r="W1616" s="333"/>
      <c r="X1616" s="333"/>
      <c r="Y1616" s="333"/>
      <c r="Z1616" s="333"/>
      <c r="AA1616" s="333"/>
      <c r="AB1616" s="534"/>
    </row>
    <row r="1617" spans="1:28" ht="13.5" customHeight="1">
      <c r="A1617" s="655"/>
      <c r="B1617" s="333"/>
      <c r="C1617" s="333"/>
      <c r="D1617" s="72"/>
      <c r="E1617" s="333"/>
      <c r="F1617" s="333"/>
      <c r="G1617" s="333"/>
      <c r="H1617" s="333"/>
      <c r="I1617" s="333"/>
      <c r="J1617" s="333"/>
      <c r="K1617" s="654"/>
      <c r="L1617" s="333"/>
      <c r="M1617" s="333"/>
      <c r="N1617" s="333"/>
      <c r="O1617" s="333"/>
      <c r="P1617" s="333"/>
      <c r="Q1617" s="333"/>
      <c r="R1617" s="333"/>
      <c r="S1617" s="333"/>
      <c r="T1617" s="333"/>
      <c r="U1617" s="333"/>
      <c r="V1617" s="333"/>
      <c r="W1617" s="333"/>
      <c r="X1617" s="333"/>
      <c r="Y1617" s="333"/>
      <c r="Z1617" s="333"/>
      <c r="AA1617" s="333"/>
      <c r="AB1617" s="534"/>
    </row>
    <row r="1618" spans="1:28" ht="13.5" customHeight="1">
      <c r="A1618" s="655"/>
      <c r="B1618" s="333"/>
      <c r="C1618" s="333"/>
      <c r="D1618" s="72"/>
      <c r="E1618" s="333"/>
      <c r="F1618" s="333"/>
      <c r="G1618" s="333"/>
      <c r="H1618" s="333"/>
      <c r="I1618" s="333"/>
      <c r="J1618" s="333"/>
      <c r="K1618" s="654"/>
      <c r="L1618" s="333"/>
      <c r="M1618" s="333"/>
      <c r="N1618" s="333"/>
      <c r="O1618" s="333"/>
      <c r="P1618" s="333"/>
      <c r="Q1618" s="333"/>
      <c r="R1618" s="333"/>
      <c r="S1618" s="333"/>
      <c r="T1618" s="333"/>
      <c r="U1618" s="333"/>
      <c r="V1618" s="333"/>
      <c r="W1618" s="333"/>
      <c r="X1618" s="333"/>
      <c r="Y1618" s="333"/>
      <c r="Z1618" s="333"/>
      <c r="AA1618" s="333"/>
      <c r="AB1618" s="534"/>
    </row>
    <row r="1619" spans="1:28" ht="13.5" customHeight="1">
      <c r="A1619" s="655"/>
      <c r="B1619" s="333"/>
      <c r="C1619" s="333"/>
      <c r="D1619" s="72"/>
      <c r="E1619" s="333"/>
      <c r="F1619" s="333"/>
      <c r="G1619" s="333"/>
      <c r="H1619" s="333"/>
      <c r="I1619" s="333"/>
      <c r="J1619" s="333"/>
      <c r="K1619" s="654"/>
      <c r="L1619" s="333"/>
      <c r="M1619" s="333"/>
      <c r="N1619" s="333"/>
      <c r="O1619" s="333"/>
      <c r="P1619" s="333"/>
      <c r="Q1619" s="333"/>
      <c r="R1619" s="333"/>
      <c r="S1619" s="333"/>
      <c r="T1619" s="333"/>
      <c r="U1619" s="333"/>
      <c r="V1619" s="333"/>
      <c r="W1619" s="333"/>
      <c r="X1619" s="333"/>
      <c r="Y1619" s="333"/>
      <c r="Z1619" s="333"/>
      <c r="AA1619" s="333"/>
      <c r="AB1619" s="534"/>
    </row>
    <row r="1620" spans="1:28" ht="13.5" customHeight="1">
      <c r="A1620" s="655"/>
      <c r="B1620" s="333"/>
      <c r="C1620" s="333"/>
      <c r="D1620" s="72"/>
      <c r="E1620" s="333"/>
      <c r="F1620" s="333"/>
      <c r="G1620" s="333"/>
      <c r="H1620" s="333"/>
      <c r="I1620" s="333"/>
      <c r="J1620" s="333"/>
      <c r="K1620" s="654"/>
      <c r="L1620" s="333"/>
      <c r="M1620" s="333"/>
      <c r="N1620" s="333"/>
      <c r="O1620" s="333"/>
      <c r="P1620" s="333"/>
      <c r="Q1620" s="333"/>
      <c r="R1620" s="333"/>
      <c r="S1620" s="333"/>
      <c r="T1620" s="333"/>
      <c r="U1620" s="333"/>
      <c r="V1620" s="333"/>
      <c r="W1620" s="333"/>
      <c r="X1620" s="333"/>
      <c r="Y1620" s="333"/>
      <c r="Z1620" s="333"/>
      <c r="AA1620" s="333"/>
      <c r="AB1620" s="534"/>
    </row>
    <row r="1621" spans="1:28" ht="13.5" customHeight="1">
      <c r="A1621" s="655"/>
      <c r="B1621" s="333"/>
      <c r="C1621" s="333"/>
      <c r="D1621" s="72"/>
      <c r="E1621" s="333"/>
      <c r="F1621" s="333"/>
      <c r="G1621" s="333"/>
      <c r="H1621" s="333"/>
      <c r="I1621" s="333"/>
      <c r="J1621" s="333"/>
      <c r="K1621" s="654"/>
      <c r="L1621" s="333"/>
      <c r="M1621" s="333"/>
      <c r="N1621" s="333"/>
      <c r="O1621" s="333"/>
      <c r="P1621" s="333"/>
      <c r="Q1621" s="333"/>
      <c r="R1621" s="333"/>
      <c r="S1621" s="333"/>
      <c r="T1621" s="333"/>
      <c r="U1621" s="333"/>
      <c r="V1621" s="333"/>
      <c r="W1621" s="333"/>
      <c r="X1621" s="333"/>
      <c r="Y1621" s="333"/>
      <c r="Z1621" s="333"/>
      <c r="AA1621" s="333"/>
      <c r="AB1621" s="534"/>
    </row>
    <row r="1622" spans="1:28" ht="13.5" customHeight="1">
      <c r="A1622" s="655"/>
      <c r="B1622" s="333"/>
      <c r="C1622" s="333"/>
      <c r="D1622" s="72"/>
      <c r="E1622" s="333"/>
      <c r="F1622" s="333"/>
      <c r="G1622" s="333"/>
      <c r="H1622" s="333"/>
      <c r="I1622" s="333"/>
      <c r="J1622" s="333"/>
      <c r="K1622" s="654"/>
      <c r="L1622" s="333"/>
      <c r="M1622" s="333"/>
      <c r="N1622" s="333"/>
      <c r="O1622" s="333"/>
      <c r="P1622" s="333"/>
      <c r="Q1622" s="333"/>
      <c r="R1622" s="333"/>
      <c r="S1622" s="333"/>
      <c r="T1622" s="333"/>
      <c r="U1622" s="333"/>
      <c r="V1622" s="333"/>
      <c r="W1622" s="333"/>
      <c r="X1622" s="333"/>
      <c r="Y1622" s="333"/>
      <c r="Z1622" s="333"/>
      <c r="AA1622" s="333"/>
      <c r="AB1622" s="534"/>
    </row>
    <row r="1623" spans="1:28" ht="13.5" customHeight="1">
      <c r="A1623" s="655"/>
      <c r="B1623" s="333"/>
      <c r="C1623" s="333"/>
      <c r="D1623" s="72"/>
      <c r="E1623" s="333"/>
      <c r="F1623" s="333"/>
      <c r="G1623" s="333"/>
      <c r="H1623" s="333"/>
      <c r="I1623" s="333"/>
      <c r="J1623" s="333"/>
      <c r="K1623" s="654"/>
      <c r="L1623" s="333"/>
      <c r="M1623" s="333"/>
      <c r="N1623" s="333"/>
      <c r="O1623" s="333"/>
      <c r="P1623" s="333"/>
      <c r="Q1623" s="333"/>
      <c r="R1623" s="333"/>
      <c r="S1623" s="333"/>
      <c r="T1623" s="333"/>
      <c r="U1623" s="333"/>
      <c r="V1623" s="333"/>
      <c r="W1623" s="333"/>
      <c r="X1623" s="333"/>
      <c r="Y1623" s="333"/>
      <c r="Z1623" s="333"/>
      <c r="AA1623" s="333"/>
      <c r="AB1623" s="534"/>
    </row>
    <row r="1624" spans="1:28" ht="13.5" customHeight="1">
      <c r="A1624" s="655"/>
      <c r="B1624" s="333"/>
      <c r="C1624" s="333"/>
      <c r="D1624" s="72"/>
      <c r="E1624" s="333"/>
      <c r="F1624" s="333"/>
      <c r="G1624" s="333"/>
      <c r="H1624" s="333"/>
      <c r="I1624" s="333"/>
      <c r="J1624" s="333"/>
      <c r="K1624" s="654"/>
      <c r="L1624" s="333"/>
      <c r="M1624" s="333"/>
      <c r="N1624" s="333"/>
      <c r="O1624" s="333"/>
      <c r="P1624" s="333"/>
      <c r="Q1624" s="333"/>
      <c r="R1624" s="333"/>
      <c r="S1624" s="333"/>
      <c r="T1624" s="333"/>
      <c r="U1624" s="333"/>
      <c r="V1624" s="333"/>
      <c r="W1624" s="333"/>
      <c r="X1624" s="333"/>
      <c r="Y1624" s="333"/>
      <c r="Z1624" s="333"/>
      <c r="AA1624" s="333"/>
      <c r="AB1624" s="534"/>
    </row>
    <row r="1625" spans="1:28" ht="13.5" customHeight="1">
      <c r="A1625" s="655"/>
      <c r="B1625" s="333"/>
      <c r="C1625" s="333"/>
      <c r="D1625" s="72"/>
      <c r="E1625" s="333"/>
      <c r="F1625" s="333"/>
      <c r="G1625" s="333"/>
      <c r="H1625" s="333"/>
      <c r="I1625" s="333"/>
      <c r="J1625" s="333"/>
      <c r="K1625" s="654"/>
      <c r="L1625" s="333"/>
      <c r="M1625" s="333"/>
      <c r="N1625" s="333"/>
      <c r="O1625" s="333"/>
      <c r="P1625" s="333"/>
      <c r="Q1625" s="333"/>
      <c r="R1625" s="333"/>
      <c r="S1625" s="333"/>
      <c r="T1625" s="333"/>
      <c r="U1625" s="333"/>
      <c r="V1625" s="333"/>
      <c r="W1625" s="333"/>
      <c r="X1625" s="333"/>
      <c r="Y1625" s="333"/>
      <c r="Z1625" s="333"/>
      <c r="AA1625" s="333"/>
      <c r="AB1625" s="534"/>
    </row>
    <row r="1626" spans="1:28" ht="13.5" customHeight="1">
      <c r="A1626" s="655"/>
      <c r="B1626" s="333"/>
      <c r="C1626" s="333"/>
      <c r="D1626" s="72"/>
      <c r="E1626" s="333"/>
      <c r="F1626" s="333"/>
      <c r="G1626" s="333"/>
      <c r="H1626" s="333"/>
      <c r="I1626" s="333"/>
      <c r="J1626" s="333"/>
      <c r="K1626" s="654"/>
      <c r="L1626" s="333"/>
      <c r="M1626" s="333"/>
      <c r="N1626" s="333"/>
      <c r="O1626" s="333"/>
      <c r="P1626" s="333"/>
      <c r="Q1626" s="333"/>
      <c r="R1626" s="333"/>
      <c r="S1626" s="333"/>
      <c r="T1626" s="333"/>
      <c r="U1626" s="333"/>
      <c r="V1626" s="333"/>
      <c r="W1626" s="333"/>
      <c r="X1626" s="333"/>
      <c r="Y1626" s="333"/>
      <c r="Z1626" s="333"/>
      <c r="AA1626" s="333"/>
      <c r="AB1626" s="534"/>
    </row>
    <row r="1627" spans="1:28" ht="13.5" customHeight="1">
      <c r="A1627" s="655"/>
      <c r="B1627" s="333"/>
      <c r="C1627" s="333"/>
      <c r="D1627" s="72"/>
      <c r="E1627" s="333"/>
      <c r="F1627" s="333"/>
      <c r="G1627" s="333"/>
      <c r="H1627" s="333"/>
      <c r="I1627" s="333"/>
      <c r="J1627" s="333"/>
      <c r="K1627" s="654"/>
      <c r="L1627" s="333"/>
      <c r="M1627" s="333"/>
      <c r="N1627" s="333"/>
      <c r="O1627" s="333"/>
      <c r="P1627" s="333"/>
      <c r="Q1627" s="333"/>
      <c r="R1627" s="333"/>
      <c r="S1627" s="333"/>
      <c r="T1627" s="333"/>
      <c r="U1627" s="333"/>
      <c r="V1627" s="333"/>
      <c r="W1627" s="333"/>
      <c r="X1627" s="333"/>
      <c r="Y1627" s="333"/>
      <c r="Z1627" s="333"/>
      <c r="AA1627" s="333"/>
      <c r="AB1627" s="534"/>
    </row>
    <row r="1628" spans="1:28" ht="13.5" customHeight="1">
      <c r="A1628" s="655"/>
      <c r="B1628" s="333"/>
      <c r="C1628" s="333"/>
      <c r="D1628" s="72"/>
      <c r="E1628" s="333"/>
      <c r="F1628" s="333"/>
      <c r="G1628" s="333"/>
      <c r="H1628" s="333"/>
      <c r="I1628" s="333"/>
      <c r="J1628" s="333"/>
      <c r="K1628" s="654"/>
      <c r="L1628" s="333"/>
      <c r="M1628" s="333"/>
      <c r="N1628" s="333"/>
      <c r="O1628" s="333"/>
      <c r="P1628" s="333"/>
      <c r="Q1628" s="333"/>
      <c r="R1628" s="333"/>
      <c r="S1628" s="333"/>
      <c r="T1628" s="333"/>
      <c r="U1628" s="333"/>
      <c r="V1628" s="333"/>
      <c r="W1628" s="333"/>
      <c r="X1628" s="333"/>
      <c r="Y1628" s="333"/>
      <c r="Z1628" s="333"/>
      <c r="AA1628" s="333"/>
      <c r="AB1628" s="534"/>
    </row>
    <row r="1629" spans="1:28" ht="13.5" customHeight="1">
      <c r="A1629" s="655"/>
      <c r="B1629" s="333"/>
      <c r="C1629" s="333"/>
      <c r="D1629" s="72"/>
      <c r="E1629" s="333"/>
      <c r="F1629" s="333"/>
      <c r="G1629" s="333"/>
      <c r="H1629" s="333"/>
      <c r="I1629" s="333"/>
      <c r="J1629" s="333"/>
      <c r="K1629" s="654"/>
      <c r="L1629" s="333"/>
      <c r="M1629" s="333"/>
      <c r="N1629" s="333"/>
      <c r="O1629" s="333"/>
      <c r="P1629" s="333"/>
      <c r="Q1629" s="333"/>
      <c r="R1629" s="333"/>
      <c r="S1629" s="333"/>
      <c r="T1629" s="333"/>
      <c r="U1629" s="333"/>
      <c r="V1629" s="333"/>
      <c r="W1629" s="333"/>
      <c r="X1629" s="333"/>
      <c r="Y1629" s="333"/>
      <c r="Z1629" s="333"/>
      <c r="AA1629" s="333"/>
      <c r="AB1629" s="534"/>
    </row>
    <row r="1630" spans="1:28" ht="13.5" customHeight="1">
      <c r="A1630" s="655"/>
      <c r="B1630" s="333"/>
      <c r="C1630" s="333"/>
      <c r="D1630" s="72"/>
      <c r="E1630" s="333"/>
      <c r="F1630" s="333"/>
      <c r="G1630" s="333"/>
      <c r="H1630" s="333"/>
      <c r="I1630" s="333"/>
      <c r="J1630" s="333"/>
      <c r="K1630" s="654"/>
      <c r="L1630" s="333"/>
      <c r="M1630" s="333"/>
      <c r="N1630" s="333"/>
      <c r="O1630" s="333"/>
      <c r="P1630" s="333"/>
      <c r="Q1630" s="333"/>
      <c r="R1630" s="333"/>
      <c r="S1630" s="333"/>
      <c r="T1630" s="333"/>
      <c r="U1630" s="333"/>
      <c r="V1630" s="333"/>
      <c r="W1630" s="333"/>
      <c r="X1630" s="333"/>
      <c r="Y1630" s="333"/>
      <c r="Z1630" s="333"/>
      <c r="AA1630" s="333"/>
      <c r="AB1630" s="534"/>
    </row>
    <row r="1631" spans="1:28" ht="13.5" customHeight="1">
      <c r="A1631" s="655"/>
      <c r="B1631" s="333"/>
      <c r="C1631" s="333"/>
      <c r="D1631" s="72"/>
      <c r="E1631" s="333"/>
      <c r="F1631" s="333"/>
      <c r="G1631" s="333"/>
      <c r="H1631" s="333"/>
      <c r="I1631" s="333"/>
      <c r="J1631" s="333"/>
      <c r="K1631" s="654"/>
      <c r="L1631" s="333"/>
      <c r="M1631" s="333"/>
      <c r="N1631" s="333"/>
      <c r="O1631" s="333"/>
      <c r="P1631" s="333"/>
      <c r="Q1631" s="333"/>
      <c r="R1631" s="333"/>
      <c r="S1631" s="333"/>
      <c r="T1631" s="333"/>
      <c r="U1631" s="333"/>
      <c r="V1631" s="333"/>
      <c r="W1631" s="333"/>
      <c r="X1631" s="333"/>
      <c r="Y1631" s="333"/>
      <c r="Z1631" s="333"/>
      <c r="AA1631" s="333"/>
      <c r="AB1631" s="534"/>
    </row>
    <row r="1632" spans="1:28" ht="13.5" customHeight="1">
      <c r="A1632" s="655"/>
      <c r="B1632" s="333"/>
      <c r="C1632" s="333"/>
      <c r="D1632" s="72"/>
      <c r="E1632" s="333"/>
      <c r="F1632" s="333"/>
      <c r="G1632" s="333"/>
      <c r="H1632" s="333"/>
      <c r="I1632" s="333"/>
      <c r="J1632" s="333"/>
      <c r="K1632" s="654"/>
      <c r="L1632" s="333"/>
      <c r="M1632" s="333"/>
      <c r="N1632" s="333"/>
      <c r="O1632" s="333"/>
      <c r="P1632" s="333"/>
      <c r="Q1632" s="333"/>
      <c r="R1632" s="333"/>
      <c r="S1632" s="333"/>
      <c r="T1632" s="333"/>
      <c r="U1632" s="333"/>
      <c r="V1632" s="333"/>
      <c r="W1632" s="333"/>
      <c r="X1632" s="333"/>
      <c r="Y1632" s="333"/>
      <c r="Z1632" s="333"/>
      <c r="AA1632" s="333"/>
      <c r="AB1632" s="534"/>
    </row>
    <row r="1633" spans="1:28" ht="13.5" customHeight="1">
      <c r="A1633" s="655"/>
      <c r="B1633" s="333"/>
      <c r="C1633" s="333"/>
      <c r="D1633" s="72"/>
      <c r="E1633" s="333"/>
      <c r="F1633" s="333"/>
      <c r="G1633" s="333"/>
      <c r="H1633" s="333"/>
      <c r="I1633" s="333"/>
      <c r="J1633" s="333"/>
      <c r="K1633" s="654"/>
      <c r="L1633" s="333"/>
      <c r="M1633" s="333"/>
      <c r="N1633" s="333"/>
      <c r="O1633" s="333"/>
      <c r="P1633" s="333"/>
      <c r="Q1633" s="333"/>
      <c r="R1633" s="333"/>
      <c r="S1633" s="333"/>
      <c r="T1633" s="333"/>
      <c r="U1633" s="333"/>
      <c r="V1633" s="333"/>
      <c r="W1633" s="333"/>
      <c r="X1633" s="333"/>
      <c r="Y1633" s="333"/>
      <c r="Z1633" s="333"/>
      <c r="AA1633" s="333"/>
      <c r="AB1633" s="534"/>
    </row>
    <row r="1634" spans="1:28" ht="13.5" customHeight="1">
      <c r="A1634" s="655"/>
      <c r="B1634" s="333"/>
      <c r="C1634" s="333"/>
      <c r="D1634" s="72"/>
      <c r="E1634" s="333"/>
      <c r="F1634" s="333"/>
      <c r="G1634" s="333"/>
      <c r="H1634" s="333"/>
      <c r="I1634" s="333"/>
      <c r="J1634" s="333"/>
      <c r="K1634" s="654"/>
      <c r="L1634" s="333"/>
      <c r="M1634" s="333"/>
      <c r="N1634" s="333"/>
      <c r="O1634" s="333"/>
      <c r="P1634" s="333"/>
      <c r="Q1634" s="333"/>
      <c r="R1634" s="333"/>
      <c r="S1634" s="333"/>
      <c r="T1634" s="333"/>
      <c r="U1634" s="333"/>
      <c r="V1634" s="333"/>
      <c r="W1634" s="333"/>
      <c r="X1634" s="333"/>
      <c r="Y1634" s="333"/>
      <c r="Z1634" s="333"/>
      <c r="AA1634" s="333"/>
      <c r="AB1634" s="534"/>
    </row>
    <row r="1635" spans="1:28" ht="13.5" customHeight="1">
      <c r="A1635" s="655"/>
      <c r="B1635" s="333"/>
      <c r="C1635" s="333"/>
      <c r="D1635" s="72"/>
      <c r="E1635" s="333"/>
      <c r="F1635" s="333"/>
      <c r="G1635" s="333"/>
      <c r="H1635" s="333"/>
      <c r="I1635" s="333"/>
      <c r="J1635" s="333"/>
      <c r="K1635" s="654"/>
      <c r="L1635" s="333"/>
      <c r="M1635" s="333"/>
      <c r="N1635" s="333"/>
      <c r="O1635" s="333"/>
      <c r="P1635" s="333"/>
      <c r="Q1635" s="333"/>
      <c r="R1635" s="333"/>
      <c r="S1635" s="333"/>
      <c r="T1635" s="333"/>
      <c r="U1635" s="333"/>
      <c r="V1635" s="333"/>
      <c r="W1635" s="333"/>
      <c r="X1635" s="333"/>
      <c r="Y1635" s="333"/>
      <c r="Z1635" s="333"/>
      <c r="AA1635" s="333"/>
      <c r="AB1635" s="534"/>
    </row>
    <row r="1636" spans="1:28" ht="13.5" customHeight="1">
      <c r="A1636" s="655"/>
      <c r="B1636" s="333"/>
      <c r="C1636" s="333"/>
      <c r="D1636" s="72"/>
      <c r="E1636" s="333"/>
      <c r="F1636" s="333"/>
      <c r="G1636" s="333"/>
      <c r="H1636" s="333"/>
      <c r="I1636" s="333"/>
      <c r="J1636" s="333"/>
      <c r="K1636" s="654"/>
      <c r="L1636" s="333"/>
      <c r="M1636" s="333"/>
      <c r="N1636" s="333"/>
      <c r="O1636" s="333"/>
      <c r="P1636" s="333"/>
      <c r="Q1636" s="333"/>
      <c r="R1636" s="333"/>
      <c r="S1636" s="333"/>
      <c r="T1636" s="333"/>
      <c r="U1636" s="333"/>
      <c r="V1636" s="333"/>
      <c r="W1636" s="333"/>
      <c r="X1636" s="333"/>
      <c r="Y1636" s="333"/>
      <c r="Z1636" s="333"/>
      <c r="AA1636" s="333"/>
      <c r="AB1636" s="534"/>
    </row>
    <row r="1637" spans="1:28" ht="13.5" customHeight="1">
      <c r="A1637" s="655"/>
      <c r="B1637" s="333"/>
      <c r="C1637" s="333"/>
      <c r="D1637" s="72"/>
      <c r="E1637" s="333"/>
      <c r="F1637" s="333"/>
      <c r="G1637" s="333"/>
      <c r="H1637" s="333"/>
      <c r="I1637" s="333"/>
      <c r="J1637" s="333"/>
      <c r="K1637" s="654"/>
      <c r="L1637" s="333"/>
      <c r="M1637" s="333"/>
      <c r="N1637" s="333"/>
      <c r="O1637" s="333"/>
      <c r="P1637" s="333"/>
      <c r="Q1637" s="333"/>
      <c r="R1637" s="333"/>
      <c r="S1637" s="333"/>
      <c r="T1637" s="333"/>
      <c r="U1637" s="333"/>
      <c r="V1637" s="333"/>
      <c r="W1637" s="333"/>
      <c r="X1637" s="333"/>
      <c r="Y1637" s="333"/>
      <c r="Z1637" s="333"/>
      <c r="AA1637" s="333"/>
      <c r="AB1637" s="534"/>
    </row>
    <row r="1638" spans="1:28" ht="13.5" customHeight="1">
      <c r="A1638" s="655"/>
      <c r="B1638" s="333"/>
      <c r="C1638" s="333"/>
      <c r="D1638" s="72"/>
      <c r="E1638" s="333"/>
      <c r="F1638" s="333"/>
      <c r="G1638" s="333"/>
      <c r="H1638" s="333"/>
      <c r="I1638" s="333"/>
      <c r="J1638" s="333"/>
      <c r="K1638" s="654"/>
      <c r="L1638" s="333"/>
      <c r="M1638" s="333"/>
      <c r="N1638" s="333"/>
      <c r="O1638" s="333"/>
      <c r="P1638" s="333"/>
      <c r="Q1638" s="333"/>
      <c r="R1638" s="333"/>
      <c r="S1638" s="333"/>
      <c r="T1638" s="333"/>
      <c r="U1638" s="333"/>
      <c r="V1638" s="333"/>
      <c r="W1638" s="333"/>
      <c r="X1638" s="333"/>
      <c r="Y1638" s="333"/>
      <c r="Z1638" s="333"/>
      <c r="AA1638" s="333"/>
      <c r="AB1638" s="534"/>
    </row>
    <row r="1639" spans="1:28" ht="13.5" customHeight="1">
      <c r="A1639" s="655"/>
      <c r="B1639" s="333"/>
      <c r="C1639" s="333"/>
      <c r="D1639" s="72"/>
      <c r="E1639" s="333"/>
      <c r="F1639" s="333"/>
      <c r="G1639" s="333"/>
      <c r="H1639" s="333"/>
      <c r="I1639" s="333"/>
      <c r="J1639" s="333"/>
      <c r="K1639" s="654"/>
      <c r="L1639" s="333"/>
      <c r="M1639" s="333"/>
      <c r="N1639" s="333"/>
      <c r="O1639" s="333"/>
      <c r="P1639" s="333"/>
      <c r="Q1639" s="333"/>
      <c r="R1639" s="333"/>
      <c r="S1639" s="333"/>
      <c r="T1639" s="333"/>
      <c r="U1639" s="333"/>
      <c r="V1639" s="333"/>
      <c r="W1639" s="333"/>
      <c r="X1639" s="333"/>
      <c r="Y1639" s="333"/>
      <c r="Z1639" s="333"/>
      <c r="AA1639" s="333"/>
      <c r="AB1639" s="534"/>
    </row>
    <row r="1640" spans="1:28" ht="13.5" customHeight="1">
      <c r="A1640" s="655"/>
      <c r="B1640" s="333"/>
      <c r="C1640" s="333"/>
      <c r="D1640" s="72"/>
      <c r="E1640" s="333"/>
      <c r="F1640" s="333"/>
      <c r="G1640" s="333"/>
      <c r="H1640" s="333"/>
      <c r="I1640" s="333"/>
      <c r="J1640" s="333"/>
      <c r="K1640" s="654"/>
      <c r="L1640" s="333"/>
      <c r="M1640" s="333"/>
      <c r="N1640" s="333"/>
      <c r="O1640" s="333"/>
      <c r="P1640" s="333"/>
      <c r="Q1640" s="333"/>
      <c r="R1640" s="333"/>
      <c r="S1640" s="333"/>
      <c r="T1640" s="333"/>
      <c r="U1640" s="333"/>
      <c r="V1640" s="333"/>
      <c r="W1640" s="333"/>
      <c r="X1640" s="333"/>
      <c r="Y1640" s="333"/>
      <c r="Z1640" s="333"/>
      <c r="AA1640" s="333"/>
      <c r="AB1640" s="534"/>
    </row>
    <row r="1641" spans="1:28" ht="13.5" customHeight="1">
      <c r="A1641" s="655"/>
      <c r="B1641" s="333"/>
      <c r="C1641" s="333"/>
      <c r="D1641" s="72"/>
      <c r="E1641" s="333"/>
      <c r="F1641" s="333"/>
      <c r="G1641" s="333"/>
      <c r="H1641" s="333"/>
      <c r="I1641" s="333"/>
      <c r="J1641" s="333"/>
      <c r="K1641" s="654"/>
      <c r="L1641" s="333"/>
      <c r="M1641" s="333"/>
      <c r="N1641" s="333"/>
      <c r="O1641" s="333"/>
      <c r="P1641" s="333"/>
      <c r="Q1641" s="333"/>
      <c r="R1641" s="333"/>
      <c r="S1641" s="333"/>
      <c r="T1641" s="333"/>
      <c r="U1641" s="333"/>
      <c r="V1641" s="333"/>
      <c r="W1641" s="333"/>
      <c r="X1641" s="333"/>
      <c r="Y1641" s="333"/>
      <c r="Z1641" s="333"/>
      <c r="AA1641" s="333"/>
      <c r="AB1641" s="534"/>
    </row>
    <row r="1642" spans="1:28" ht="13.5" customHeight="1">
      <c r="A1642" s="655"/>
      <c r="B1642" s="333"/>
      <c r="C1642" s="333"/>
      <c r="D1642" s="72"/>
      <c r="E1642" s="333"/>
      <c r="F1642" s="333"/>
      <c r="G1642" s="333"/>
      <c r="H1642" s="333"/>
      <c r="I1642" s="333"/>
      <c r="J1642" s="333"/>
      <c r="K1642" s="654"/>
      <c r="L1642" s="333"/>
      <c r="M1642" s="333"/>
      <c r="N1642" s="333"/>
      <c r="O1642" s="333"/>
      <c r="P1642" s="333"/>
      <c r="Q1642" s="333"/>
      <c r="R1642" s="333"/>
      <c r="S1642" s="333"/>
      <c r="T1642" s="333"/>
      <c r="U1642" s="333"/>
      <c r="V1642" s="333"/>
      <c r="W1642" s="333"/>
      <c r="X1642" s="333"/>
      <c r="Y1642" s="333"/>
      <c r="Z1642" s="333"/>
      <c r="AA1642" s="333"/>
      <c r="AB1642" s="534"/>
    </row>
    <row r="1643" spans="1:28" ht="13.5" customHeight="1">
      <c r="A1643" s="655"/>
      <c r="B1643" s="333"/>
      <c r="C1643" s="333"/>
      <c r="D1643" s="72"/>
      <c r="E1643" s="333"/>
      <c r="F1643" s="333"/>
      <c r="G1643" s="333"/>
      <c r="H1643" s="333"/>
      <c r="I1643" s="333"/>
      <c r="J1643" s="333"/>
      <c r="K1643" s="654"/>
      <c r="L1643" s="333"/>
      <c r="M1643" s="333"/>
      <c r="N1643" s="333"/>
      <c r="O1643" s="333"/>
      <c r="P1643" s="333"/>
      <c r="Q1643" s="333"/>
      <c r="R1643" s="333"/>
      <c r="S1643" s="333"/>
      <c r="T1643" s="333"/>
      <c r="U1643" s="333"/>
      <c r="V1643" s="333"/>
      <c r="W1643" s="333"/>
      <c r="X1643" s="333"/>
      <c r="Y1643" s="333"/>
      <c r="Z1643" s="333"/>
      <c r="AA1643" s="333"/>
      <c r="AB1643" s="534"/>
    </row>
    <row r="1644" spans="1:28" ht="13.5" customHeight="1">
      <c r="A1644" s="655"/>
      <c r="B1644" s="333"/>
      <c r="C1644" s="333"/>
      <c r="D1644" s="72"/>
      <c r="E1644" s="333"/>
      <c r="F1644" s="333"/>
      <c r="G1644" s="333"/>
      <c r="H1644" s="333"/>
      <c r="I1644" s="333"/>
      <c r="J1644" s="333"/>
      <c r="K1644" s="654"/>
      <c r="L1644" s="333"/>
      <c r="M1644" s="333"/>
      <c r="N1644" s="333"/>
      <c r="O1644" s="333"/>
      <c r="P1644" s="333"/>
      <c r="Q1644" s="333"/>
      <c r="R1644" s="333"/>
      <c r="S1644" s="333"/>
      <c r="T1644" s="333"/>
      <c r="U1644" s="333"/>
      <c r="V1644" s="333"/>
      <c r="W1644" s="333"/>
      <c r="X1644" s="333"/>
      <c r="Y1644" s="333"/>
      <c r="Z1644" s="333"/>
      <c r="AA1644" s="333"/>
      <c r="AB1644" s="534"/>
    </row>
    <row r="1645" spans="1:28" ht="13.5" customHeight="1">
      <c r="A1645" s="655"/>
      <c r="B1645" s="333"/>
      <c r="C1645" s="333"/>
      <c r="D1645" s="72"/>
      <c r="E1645" s="333"/>
      <c r="F1645" s="333"/>
      <c r="G1645" s="333"/>
      <c r="H1645" s="333"/>
      <c r="I1645" s="333"/>
      <c r="J1645" s="333"/>
      <c r="K1645" s="654"/>
      <c r="L1645" s="333"/>
      <c r="M1645" s="333"/>
      <c r="N1645" s="333"/>
      <c r="O1645" s="333"/>
      <c r="P1645" s="333"/>
      <c r="Q1645" s="333"/>
      <c r="R1645" s="333"/>
      <c r="S1645" s="333"/>
      <c r="T1645" s="333"/>
      <c r="U1645" s="333"/>
      <c r="V1645" s="333"/>
      <c r="W1645" s="333"/>
      <c r="X1645" s="333"/>
      <c r="Y1645" s="333"/>
      <c r="Z1645" s="333"/>
      <c r="AA1645" s="333"/>
      <c r="AB1645" s="534"/>
    </row>
    <row r="1646" spans="1:28" ht="13.5" customHeight="1">
      <c r="A1646" s="655"/>
      <c r="B1646" s="333"/>
      <c r="C1646" s="333"/>
      <c r="D1646" s="72"/>
      <c r="E1646" s="333"/>
      <c r="F1646" s="333"/>
      <c r="G1646" s="333"/>
      <c r="H1646" s="333"/>
      <c r="I1646" s="333"/>
      <c r="J1646" s="333"/>
      <c r="K1646" s="654"/>
      <c r="L1646" s="333"/>
      <c r="M1646" s="333"/>
      <c r="N1646" s="333"/>
      <c r="O1646" s="333"/>
      <c r="P1646" s="333"/>
      <c r="Q1646" s="333"/>
      <c r="R1646" s="333"/>
      <c r="S1646" s="333"/>
      <c r="T1646" s="333"/>
      <c r="U1646" s="333"/>
      <c r="V1646" s="333"/>
      <c r="W1646" s="333"/>
      <c r="X1646" s="333"/>
      <c r="Y1646" s="333"/>
      <c r="Z1646" s="333"/>
      <c r="AA1646" s="333"/>
      <c r="AB1646" s="534"/>
    </row>
    <row r="1647" spans="1:28" ht="13.5" customHeight="1">
      <c r="A1647" s="655"/>
      <c r="B1647" s="333"/>
      <c r="C1647" s="333"/>
      <c r="D1647" s="72"/>
      <c r="E1647" s="333"/>
      <c r="F1647" s="333"/>
      <c r="G1647" s="333"/>
      <c r="H1647" s="333"/>
      <c r="I1647" s="333"/>
      <c r="J1647" s="333"/>
      <c r="K1647" s="654"/>
      <c r="L1647" s="333"/>
      <c r="M1647" s="333"/>
      <c r="N1647" s="333"/>
      <c r="O1647" s="333"/>
      <c r="P1647" s="333"/>
      <c r="Q1647" s="333"/>
      <c r="R1647" s="333"/>
      <c r="S1647" s="333"/>
      <c r="T1647" s="333"/>
      <c r="U1647" s="333"/>
      <c r="V1647" s="333"/>
      <c r="W1647" s="333"/>
      <c r="X1647" s="333"/>
      <c r="Y1647" s="333"/>
      <c r="Z1647" s="333"/>
      <c r="AA1647" s="333"/>
      <c r="AB1647" s="534"/>
    </row>
    <row r="1648" spans="1:28" ht="13.5" customHeight="1">
      <c r="A1648" s="655"/>
      <c r="B1648" s="333"/>
      <c r="C1648" s="333"/>
      <c r="D1648" s="72"/>
      <c r="E1648" s="333"/>
      <c r="F1648" s="333"/>
      <c r="G1648" s="333"/>
      <c r="H1648" s="333"/>
      <c r="I1648" s="333"/>
      <c r="J1648" s="333"/>
      <c r="K1648" s="654"/>
      <c r="L1648" s="333"/>
      <c r="M1648" s="333"/>
      <c r="N1648" s="333"/>
      <c r="O1648" s="333"/>
      <c r="P1648" s="333"/>
      <c r="Q1648" s="333"/>
      <c r="R1648" s="333"/>
      <c r="S1648" s="333"/>
      <c r="T1648" s="333"/>
      <c r="U1648" s="333"/>
      <c r="V1648" s="333"/>
      <c r="W1648" s="333"/>
      <c r="X1648" s="333"/>
      <c r="Y1648" s="333"/>
      <c r="Z1648" s="333"/>
      <c r="AA1648" s="333"/>
      <c r="AB1648" s="534"/>
    </row>
    <row r="1649" spans="1:28" ht="13.5" customHeight="1">
      <c r="A1649" s="655"/>
      <c r="B1649" s="333"/>
      <c r="C1649" s="333"/>
      <c r="D1649" s="72"/>
      <c r="E1649" s="333"/>
      <c r="F1649" s="333"/>
      <c r="G1649" s="333"/>
      <c r="H1649" s="333"/>
      <c r="I1649" s="333"/>
      <c r="J1649" s="333"/>
      <c r="K1649" s="654"/>
      <c r="L1649" s="333"/>
      <c r="M1649" s="333"/>
      <c r="N1649" s="333"/>
      <c r="O1649" s="333"/>
      <c r="P1649" s="333"/>
      <c r="Q1649" s="333"/>
      <c r="R1649" s="333"/>
      <c r="S1649" s="333"/>
      <c r="T1649" s="333"/>
      <c r="U1649" s="333"/>
      <c r="V1649" s="333"/>
      <c r="W1649" s="333"/>
      <c r="X1649" s="333"/>
      <c r="Y1649" s="333"/>
      <c r="Z1649" s="333"/>
      <c r="AA1649" s="333"/>
      <c r="AB1649" s="534"/>
    </row>
    <row r="1650" spans="1:28" ht="13.5" customHeight="1">
      <c r="A1650" s="655"/>
      <c r="B1650" s="333"/>
      <c r="C1650" s="333"/>
      <c r="D1650" s="72"/>
      <c r="E1650" s="333"/>
      <c r="F1650" s="333"/>
      <c r="G1650" s="333"/>
      <c r="H1650" s="333"/>
      <c r="I1650" s="333"/>
      <c r="J1650" s="333"/>
      <c r="K1650" s="654"/>
      <c r="L1650" s="333"/>
      <c r="M1650" s="333"/>
      <c r="N1650" s="333"/>
      <c r="O1650" s="333"/>
      <c r="P1650" s="333"/>
      <c r="Q1650" s="333"/>
      <c r="R1650" s="333"/>
      <c r="S1650" s="333"/>
      <c r="T1650" s="333"/>
      <c r="U1650" s="333"/>
      <c r="V1650" s="333"/>
      <c r="W1650" s="333"/>
      <c r="X1650" s="333"/>
      <c r="Y1650" s="333"/>
      <c r="Z1650" s="333"/>
      <c r="AA1650" s="333"/>
      <c r="AB1650" s="534"/>
    </row>
    <row r="1651" spans="1:28" ht="13.5" customHeight="1">
      <c r="A1651" s="655"/>
      <c r="B1651" s="333"/>
      <c r="C1651" s="333"/>
      <c r="D1651" s="72"/>
      <c r="E1651" s="333"/>
      <c r="F1651" s="333"/>
      <c r="G1651" s="333"/>
      <c r="H1651" s="333"/>
      <c r="I1651" s="333"/>
      <c r="J1651" s="333"/>
      <c r="K1651" s="654"/>
      <c r="L1651" s="333"/>
      <c r="M1651" s="333"/>
      <c r="N1651" s="333"/>
      <c r="O1651" s="333"/>
      <c r="P1651" s="333"/>
      <c r="Q1651" s="333"/>
      <c r="R1651" s="333"/>
      <c r="S1651" s="333"/>
      <c r="T1651" s="333"/>
      <c r="U1651" s="333"/>
      <c r="V1651" s="333"/>
      <c r="W1651" s="333"/>
      <c r="X1651" s="333"/>
      <c r="Y1651" s="333"/>
      <c r="Z1651" s="333"/>
      <c r="AA1651" s="333"/>
      <c r="AB1651" s="534"/>
    </row>
    <row r="1652" spans="1:28" ht="13.5" customHeight="1">
      <c r="A1652" s="655"/>
      <c r="B1652" s="333"/>
      <c r="C1652" s="333"/>
      <c r="D1652" s="72"/>
      <c r="E1652" s="333"/>
      <c r="F1652" s="333"/>
      <c r="G1652" s="333"/>
      <c r="H1652" s="333"/>
      <c r="I1652" s="333"/>
      <c r="J1652" s="333"/>
      <c r="K1652" s="654"/>
      <c r="L1652" s="333"/>
      <c r="M1652" s="333"/>
      <c r="N1652" s="333"/>
      <c r="O1652" s="333"/>
      <c r="P1652" s="333"/>
      <c r="Q1652" s="333"/>
      <c r="R1652" s="333"/>
      <c r="S1652" s="333"/>
      <c r="T1652" s="333"/>
      <c r="U1652" s="333"/>
      <c r="V1652" s="333"/>
      <c r="W1652" s="333"/>
      <c r="X1652" s="333"/>
      <c r="Y1652" s="333"/>
      <c r="Z1652" s="333"/>
      <c r="AA1652" s="333"/>
      <c r="AB1652" s="534"/>
    </row>
    <row r="1653" spans="1:28" ht="13.5" customHeight="1">
      <c r="A1653" s="655"/>
      <c r="B1653" s="333"/>
      <c r="C1653" s="333"/>
      <c r="D1653" s="72"/>
      <c r="E1653" s="333"/>
      <c r="F1653" s="333"/>
      <c r="G1653" s="333"/>
      <c r="H1653" s="333"/>
      <c r="I1653" s="333"/>
      <c r="J1653" s="333"/>
      <c r="K1653" s="654"/>
      <c r="L1653" s="333"/>
      <c r="M1653" s="333"/>
      <c r="N1653" s="333"/>
      <c r="O1653" s="333"/>
      <c r="P1653" s="333"/>
      <c r="Q1653" s="333"/>
      <c r="R1653" s="333"/>
      <c r="S1653" s="333"/>
      <c r="T1653" s="333"/>
      <c r="U1653" s="333"/>
      <c r="V1653" s="333"/>
      <c r="W1653" s="333"/>
      <c r="X1653" s="333"/>
      <c r="Y1653" s="333"/>
      <c r="Z1653" s="333"/>
      <c r="AA1653" s="333"/>
      <c r="AB1653" s="534"/>
    </row>
    <row r="1654" spans="1:28" ht="13.5" customHeight="1">
      <c r="A1654" s="655"/>
      <c r="B1654" s="333"/>
      <c r="C1654" s="333"/>
      <c r="D1654" s="72"/>
      <c r="E1654" s="333"/>
      <c r="F1654" s="333"/>
      <c r="G1654" s="333"/>
      <c r="H1654" s="333"/>
      <c r="I1654" s="333"/>
      <c r="J1654" s="333"/>
      <c r="K1654" s="654"/>
      <c r="L1654" s="333"/>
      <c r="M1654" s="333"/>
      <c r="N1654" s="333"/>
      <c r="O1654" s="333"/>
      <c r="P1654" s="333"/>
      <c r="Q1654" s="333"/>
      <c r="R1654" s="333"/>
      <c r="S1654" s="333"/>
      <c r="T1654" s="333"/>
      <c r="U1654" s="333"/>
      <c r="V1654" s="333"/>
      <c r="W1654" s="333"/>
      <c r="X1654" s="333"/>
      <c r="Y1654" s="333"/>
      <c r="Z1654" s="333"/>
      <c r="AA1654" s="333"/>
      <c r="AB1654" s="534"/>
    </row>
    <row r="1655" spans="1:28" ht="13.5" customHeight="1">
      <c r="A1655" s="655"/>
      <c r="B1655" s="333"/>
      <c r="C1655" s="333"/>
      <c r="D1655" s="72"/>
      <c r="E1655" s="333"/>
      <c r="F1655" s="333"/>
      <c r="G1655" s="333"/>
      <c r="H1655" s="333"/>
      <c r="I1655" s="333"/>
      <c r="J1655" s="333"/>
      <c r="K1655" s="654"/>
      <c r="L1655" s="333"/>
      <c r="M1655" s="333"/>
      <c r="N1655" s="333"/>
      <c r="O1655" s="333"/>
      <c r="P1655" s="333"/>
      <c r="Q1655" s="333"/>
      <c r="R1655" s="333"/>
      <c r="S1655" s="333"/>
      <c r="T1655" s="333"/>
      <c r="U1655" s="333"/>
      <c r="V1655" s="333"/>
      <c r="W1655" s="333"/>
      <c r="X1655" s="333"/>
      <c r="Y1655" s="333"/>
      <c r="Z1655" s="333"/>
      <c r="AA1655" s="333"/>
      <c r="AB1655" s="534"/>
    </row>
    <row r="1656" spans="1:28" ht="13.5" customHeight="1">
      <c r="A1656" s="655"/>
      <c r="B1656" s="333"/>
      <c r="C1656" s="333"/>
      <c r="D1656" s="72"/>
      <c r="E1656" s="333"/>
      <c r="F1656" s="333"/>
      <c r="G1656" s="333"/>
      <c r="H1656" s="333"/>
      <c r="I1656" s="333"/>
      <c r="J1656" s="333"/>
      <c r="K1656" s="654"/>
      <c r="L1656" s="333"/>
      <c r="M1656" s="333"/>
      <c r="N1656" s="333"/>
      <c r="O1656" s="333"/>
      <c r="P1656" s="333"/>
      <c r="Q1656" s="333"/>
      <c r="R1656" s="333"/>
      <c r="S1656" s="333"/>
      <c r="T1656" s="333"/>
      <c r="U1656" s="333"/>
      <c r="V1656" s="333"/>
      <c r="W1656" s="333"/>
      <c r="X1656" s="333"/>
      <c r="Y1656" s="333"/>
      <c r="Z1656" s="333"/>
      <c r="AA1656" s="333"/>
      <c r="AB1656" s="534"/>
    </row>
    <row r="1657" spans="1:28" ht="13.5" customHeight="1">
      <c r="A1657" s="655"/>
      <c r="B1657" s="333"/>
      <c r="C1657" s="333"/>
      <c r="D1657" s="72"/>
      <c r="E1657" s="333"/>
      <c r="F1657" s="333"/>
      <c r="G1657" s="333"/>
      <c r="H1657" s="333"/>
      <c r="I1657" s="333"/>
      <c r="J1657" s="333"/>
      <c r="K1657" s="654"/>
      <c r="L1657" s="333"/>
      <c r="M1657" s="333"/>
      <c r="N1657" s="333"/>
      <c r="O1657" s="333"/>
      <c r="P1657" s="333"/>
      <c r="Q1657" s="333"/>
      <c r="R1657" s="333"/>
      <c r="S1657" s="333"/>
      <c r="T1657" s="333"/>
      <c r="U1657" s="333"/>
      <c r="V1657" s="333"/>
      <c r="W1657" s="333"/>
      <c r="X1657" s="333"/>
      <c r="Y1657" s="333"/>
      <c r="Z1657" s="333"/>
      <c r="AA1657" s="333"/>
      <c r="AB1657" s="534"/>
    </row>
    <row r="1658" spans="1:28" ht="13.5" customHeight="1">
      <c r="A1658" s="655"/>
      <c r="B1658" s="333"/>
      <c r="C1658" s="333"/>
      <c r="D1658" s="72"/>
      <c r="E1658" s="333"/>
      <c r="F1658" s="333"/>
      <c r="G1658" s="333"/>
      <c r="H1658" s="333"/>
      <c r="I1658" s="333"/>
      <c r="J1658" s="333"/>
      <c r="K1658" s="654"/>
      <c r="L1658" s="333"/>
      <c r="M1658" s="333"/>
      <c r="N1658" s="333"/>
      <c r="O1658" s="333"/>
      <c r="P1658" s="333"/>
      <c r="Q1658" s="333"/>
      <c r="R1658" s="333"/>
      <c r="S1658" s="333"/>
      <c r="T1658" s="333"/>
      <c r="U1658" s="333"/>
      <c r="V1658" s="333"/>
      <c r="W1658" s="333"/>
      <c r="X1658" s="333"/>
      <c r="Y1658" s="333"/>
      <c r="Z1658" s="333"/>
      <c r="AA1658" s="333"/>
      <c r="AB1658" s="534"/>
    </row>
    <row r="1659" spans="1:28" ht="13.5" customHeight="1">
      <c r="A1659" s="655"/>
      <c r="B1659" s="333"/>
      <c r="C1659" s="333"/>
      <c r="D1659" s="72"/>
      <c r="E1659" s="333"/>
      <c r="F1659" s="333"/>
      <c r="G1659" s="333"/>
      <c r="H1659" s="333"/>
      <c r="I1659" s="333"/>
      <c r="J1659" s="333"/>
      <c r="K1659" s="654"/>
      <c r="L1659" s="333"/>
      <c r="M1659" s="333"/>
      <c r="N1659" s="333"/>
      <c r="O1659" s="333"/>
      <c r="P1659" s="333"/>
      <c r="Q1659" s="333"/>
      <c r="R1659" s="333"/>
      <c r="S1659" s="333"/>
      <c r="T1659" s="333"/>
      <c r="U1659" s="333"/>
      <c r="V1659" s="333"/>
      <c r="W1659" s="333"/>
      <c r="X1659" s="333"/>
      <c r="Y1659" s="333"/>
      <c r="Z1659" s="333"/>
      <c r="AA1659" s="333"/>
      <c r="AB1659" s="534"/>
    </row>
    <row r="1660" spans="1:28" ht="13.5" customHeight="1">
      <c r="A1660" s="655"/>
      <c r="B1660" s="333"/>
      <c r="C1660" s="333"/>
      <c r="D1660" s="72"/>
      <c r="E1660" s="333"/>
      <c r="F1660" s="333"/>
      <c r="G1660" s="333"/>
      <c r="H1660" s="333"/>
      <c r="I1660" s="333"/>
      <c r="J1660" s="333"/>
      <c r="K1660" s="654"/>
      <c r="L1660" s="333"/>
      <c r="M1660" s="333"/>
      <c r="N1660" s="333"/>
      <c r="O1660" s="333"/>
      <c r="P1660" s="333"/>
      <c r="Q1660" s="333"/>
      <c r="R1660" s="333"/>
      <c r="S1660" s="333"/>
      <c r="T1660" s="333"/>
      <c r="U1660" s="333"/>
      <c r="V1660" s="333"/>
      <c r="W1660" s="333"/>
      <c r="X1660" s="333"/>
      <c r="Y1660" s="333"/>
      <c r="Z1660" s="333"/>
      <c r="AA1660" s="333"/>
      <c r="AB1660" s="534"/>
    </row>
    <row r="1661" spans="1:28" ht="13.5" customHeight="1">
      <c r="A1661" s="655"/>
      <c r="B1661" s="333"/>
      <c r="C1661" s="333"/>
      <c r="D1661" s="72"/>
      <c r="E1661" s="333"/>
      <c r="F1661" s="333"/>
      <c r="G1661" s="333"/>
      <c r="H1661" s="333"/>
      <c r="I1661" s="333"/>
      <c r="J1661" s="333"/>
      <c r="K1661" s="654"/>
      <c r="L1661" s="333"/>
      <c r="M1661" s="333"/>
      <c r="N1661" s="333"/>
      <c r="O1661" s="333"/>
      <c r="P1661" s="333"/>
      <c r="Q1661" s="333"/>
      <c r="R1661" s="333"/>
      <c r="S1661" s="333"/>
      <c r="T1661" s="333"/>
      <c r="U1661" s="333"/>
      <c r="V1661" s="333"/>
      <c r="W1661" s="333"/>
      <c r="X1661" s="333"/>
      <c r="Y1661" s="333"/>
      <c r="Z1661" s="333"/>
      <c r="AA1661" s="333"/>
      <c r="AB1661" s="534"/>
    </row>
    <row r="1662" spans="1:28" ht="13.5" customHeight="1">
      <c r="A1662" s="655"/>
      <c r="B1662" s="333"/>
      <c r="C1662" s="333"/>
      <c r="D1662" s="72"/>
      <c r="E1662" s="333"/>
      <c r="F1662" s="333"/>
      <c r="G1662" s="333"/>
      <c r="H1662" s="333"/>
      <c r="I1662" s="333"/>
      <c r="J1662" s="333"/>
      <c r="K1662" s="654"/>
      <c r="L1662" s="333"/>
      <c r="M1662" s="333"/>
      <c r="N1662" s="333"/>
      <c r="O1662" s="333"/>
      <c r="P1662" s="333"/>
      <c r="Q1662" s="333"/>
      <c r="R1662" s="333"/>
      <c r="S1662" s="333"/>
      <c r="T1662" s="333"/>
      <c r="U1662" s="333"/>
      <c r="V1662" s="333"/>
      <c r="W1662" s="333"/>
      <c r="X1662" s="333"/>
      <c r="Y1662" s="333"/>
      <c r="Z1662" s="333"/>
      <c r="AA1662" s="333"/>
      <c r="AB1662" s="534"/>
    </row>
    <row r="1663" spans="1:28" ht="13.5" customHeight="1">
      <c r="A1663" s="655"/>
      <c r="B1663" s="333"/>
      <c r="C1663" s="333"/>
      <c r="D1663" s="72"/>
      <c r="E1663" s="333"/>
      <c r="F1663" s="333"/>
      <c r="G1663" s="333"/>
      <c r="H1663" s="333"/>
      <c r="I1663" s="333"/>
      <c r="J1663" s="333"/>
      <c r="K1663" s="654"/>
      <c r="L1663" s="333"/>
      <c r="M1663" s="333"/>
      <c r="N1663" s="333"/>
      <c r="O1663" s="333"/>
      <c r="P1663" s="333"/>
      <c r="Q1663" s="333"/>
      <c r="R1663" s="333"/>
      <c r="S1663" s="333"/>
      <c r="T1663" s="333"/>
      <c r="U1663" s="333"/>
      <c r="V1663" s="333"/>
      <c r="W1663" s="333"/>
      <c r="X1663" s="333"/>
      <c r="Y1663" s="333"/>
      <c r="Z1663" s="333"/>
      <c r="AA1663" s="333"/>
      <c r="AB1663" s="534"/>
    </row>
    <row r="1664" spans="1:28" ht="13.5" customHeight="1">
      <c r="A1664" s="655"/>
      <c r="B1664" s="333"/>
      <c r="C1664" s="333"/>
      <c r="D1664" s="72"/>
      <c r="E1664" s="333"/>
      <c r="F1664" s="333"/>
      <c r="G1664" s="333"/>
      <c r="H1664" s="333"/>
      <c r="I1664" s="333"/>
      <c r="J1664" s="333"/>
      <c r="K1664" s="654"/>
      <c r="L1664" s="333"/>
      <c r="M1664" s="333"/>
      <c r="N1664" s="333"/>
      <c r="O1664" s="333"/>
      <c r="P1664" s="333"/>
      <c r="Q1664" s="333"/>
      <c r="R1664" s="333"/>
      <c r="S1664" s="333"/>
      <c r="T1664" s="333"/>
      <c r="U1664" s="333"/>
      <c r="V1664" s="333"/>
      <c r="W1664" s="333"/>
      <c r="X1664" s="333"/>
      <c r="Y1664" s="333"/>
      <c r="Z1664" s="333"/>
      <c r="AA1664" s="333"/>
      <c r="AB1664" s="534"/>
    </row>
    <row r="1665" spans="1:28" ht="13.5" customHeight="1">
      <c r="A1665" s="655"/>
      <c r="B1665" s="333"/>
      <c r="C1665" s="333"/>
      <c r="D1665" s="72"/>
      <c r="E1665" s="333"/>
      <c r="F1665" s="333"/>
      <c r="G1665" s="333"/>
      <c r="H1665" s="333"/>
      <c r="I1665" s="333"/>
      <c r="J1665" s="333"/>
      <c r="K1665" s="654"/>
      <c r="L1665" s="333"/>
      <c r="M1665" s="333"/>
      <c r="N1665" s="333"/>
      <c r="O1665" s="333"/>
      <c r="P1665" s="333"/>
      <c r="Q1665" s="333"/>
      <c r="R1665" s="333"/>
      <c r="S1665" s="333"/>
      <c r="T1665" s="333"/>
      <c r="U1665" s="333"/>
      <c r="V1665" s="333"/>
      <c r="W1665" s="333"/>
      <c r="X1665" s="333"/>
      <c r="Y1665" s="333"/>
      <c r="Z1665" s="333"/>
      <c r="AA1665" s="333"/>
      <c r="AB1665" s="534"/>
    </row>
    <row r="1666" spans="1:28" ht="13.5" customHeight="1">
      <c r="A1666" s="655"/>
      <c r="B1666" s="333"/>
      <c r="C1666" s="333"/>
      <c r="D1666" s="72"/>
      <c r="E1666" s="333"/>
      <c r="F1666" s="333"/>
      <c r="G1666" s="333"/>
      <c r="H1666" s="333"/>
      <c r="I1666" s="333"/>
      <c r="J1666" s="333"/>
      <c r="K1666" s="654"/>
      <c r="L1666" s="333"/>
      <c r="M1666" s="333"/>
      <c r="N1666" s="333"/>
      <c r="O1666" s="333"/>
      <c r="P1666" s="333"/>
      <c r="Q1666" s="333"/>
      <c r="R1666" s="333"/>
      <c r="S1666" s="333"/>
      <c r="T1666" s="333"/>
      <c r="U1666" s="333"/>
      <c r="V1666" s="333"/>
      <c r="W1666" s="333"/>
      <c r="X1666" s="333"/>
      <c r="Y1666" s="333"/>
      <c r="Z1666" s="333"/>
      <c r="AA1666" s="333"/>
      <c r="AB1666" s="534"/>
    </row>
    <row r="1667" spans="1:28" ht="13.5" customHeight="1">
      <c r="A1667" s="655"/>
      <c r="B1667" s="333"/>
      <c r="C1667" s="333"/>
      <c r="D1667" s="72"/>
      <c r="E1667" s="333"/>
      <c r="F1667" s="333"/>
      <c r="G1667" s="333"/>
      <c r="H1667" s="333"/>
      <c r="I1667" s="333"/>
      <c r="J1667" s="333"/>
      <c r="K1667" s="654"/>
      <c r="L1667" s="333"/>
      <c r="M1667" s="333"/>
      <c r="N1667" s="333"/>
      <c r="O1667" s="333"/>
      <c r="P1667" s="333"/>
      <c r="Q1667" s="333"/>
      <c r="R1667" s="333"/>
      <c r="S1667" s="333"/>
      <c r="T1667" s="333"/>
      <c r="U1667" s="333"/>
      <c r="V1667" s="333"/>
      <c r="W1667" s="333"/>
      <c r="X1667" s="333"/>
      <c r="Y1667" s="333"/>
      <c r="Z1667" s="333"/>
      <c r="AA1667" s="333"/>
      <c r="AB1667" s="534"/>
    </row>
    <row r="1668" spans="1:28" ht="13.5" customHeight="1">
      <c r="A1668" s="655"/>
      <c r="B1668" s="333"/>
      <c r="C1668" s="333"/>
      <c r="D1668" s="72"/>
      <c r="E1668" s="333"/>
      <c r="F1668" s="333"/>
      <c r="G1668" s="333"/>
      <c r="H1668" s="333"/>
      <c r="I1668" s="333"/>
      <c r="J1668" s="333"/>
      <c r="K1668" s="654"/>
      <c r="L1668" s="333"/>
      <c r="M1668" s="333"/>
      <c r="N1668" s="333"/>
      <c r="O1668" s="333"/>
      <c r="P1668" s="333"/>
      <c r="Q1668" s="333"/>
      <c r="R1668" s="333"/>
      <c r="S1668" s="333"/>
      <c r="T1668" s="333"/>
      <c r="U1668" s="333"/>
      <c r="V1668" s="333"/>
      <c r="W1668" s="333"/>
      <c r="X1668" s="333"/>
      <c r="Y1668" s="333"/>
      <c r="Z1668" s="333"/>
      <c r="AA1668" s="333"/>
      <c r="AB1668" s="534"/>
    </row>
    <row r="1669" spans="1:28" ht="13.5" customHeight="1">
      <c r="A1669" s="655"/>
      <c r="B1669" s="333"/>
      <c r="C1669" s="333"/>
      <c r="D1669" s="72"/>
      <c r="E1669" s="333"/>
      <c r="F1669" s="333"/>
      <c r="G1669" s="333"/>
      <c r="H1669" s="333"/>
      <c r="I1669" s="333"/>
      <c r="J1669" s="333"/>
      <c r="K1669" s="654"/>
      <c r="L1669" s="333"/>
      <c r="M1669" s="333"/>
      <c r="N1669" s="333"/>
      <c r="O1669" s="333"/>
      <c r="P1669" s="333"/>
      <c r="Q1669" s="333"/>
      <c r="R1669" s="333"/>
      <c r="S1669" s="333"/>
      <c r="T1669" s="333"/>
      <c r="U1669" s="333"/>
      <c r="V1669" s="333"/>
      <c r="W1669" s="333"/>
      <c r="X1669" s="333"/>
      <c r="Y1669" s="333"/>
      <c r="Z1669" s="333"/>
      <c r="AA1669" s="333"/>
      <c r="AB1669" s="534"/>
    </row>
    <row r="1670" spans="1:28" ht="13.5" customHeight="1">
      <c r="A1670" s="655"/>
      <c r="B1670" s="333"/>
      <c r="C1670" s="333"/>
      <c r="D1670" s="72"/>
      <c r="E1670" s="333"/>
      <c r="F1670" s="333"/>
      <c r="G1670" s="333"/>
      <c r="H1670" s="333"/>
      <c r="I1670" s="333"/>
      <c r="J1670" s="333"/>
      <c r="K1670" s="654"/>
      <c r="L1670" s="333"/>
      <c r="M1670" s="333"/>
      <c r="N1670" s="333"/>
      <c r="O1670" s="333"/>
      <c r="P1670" s="333"/>
      <c r="Q1670" s="333"/>
      <c r="R1670" s="333"/>
      <c r="S1670" s="333"/>
      <c r="T1670" s="333"/>
      <c r="U1670" s="333"/>
      <c r="V1670" s="333"/>
      <c r="W1670" s="333"/>
      <c r="X1670" s="333"/>
      <c r="Y1670" s="333"/>
      <c r="Z1670" s="333"/>
      <c r="AA1670" s="333"/>
      <c r="AB1670" s="534"/>
    </row>
    <row r="1671" spans="1:28" ht="13.5" customHeight="1">
      <c r="A1671" s="655"/>
      <c r="B1671" s="333"/>
      <c r="C1671" s="333"/>
      <c r="D1671" s="72"/>
      <c r="E1671" s="333"/>
      <c r="F1671" s="333"/>
      <c r="G1671" s="333"/>
      <c r="H1671" s="333"/>
      <c r="I1671" s="333"/>
      <c r="J1671" s="333"/>
      <c r="K1671" s="654"/>
      <c r="L1671" s="333"/>
      <c r="M1671" s="333"/>
      <c r="N1671" s="333"/>
      <c r="O1671" s="333"/>
      <c r="P1671" s="333"/>
      <c r="Q1671" s="333"/>
      <c r="R1671" s="333"/>
      <c r="S1671" s="333"/>
      <c r="T1671" s="333"/>
      <c r="U1671" s="333"/>
      <c r="V1671" s="333"/>
      <c r="W1671" s="333"/>
      <c r="X1671" s="333"/>
      <c r="Y1671" s="333"/>
      <c r="Z1671" s="333"/>
      <c r="AA1671" s="333"/>
      <c r="AB1671" s="534"/>
    </row>
    <row r="1672" spans="1:28" ht="13.5" customHeight="1">
      <c r="A1672" s="655"/>
      <c r="B1672" s="333"/>
      <c r="C1672" s="333"/>
      <c r="D1672" s="72"/>
      <c r="E1672" s="333"/>
      <c r="F1672" s="333"/>
      <c r="G1672" s="333"/>
      <c r="H1672" s="333"/>
      <c r="I1672" s="333"/>
      <c r="J1672" s="333"/>
      <c r="K1672" s="654"/>
      <c r="L1672" s="333"/>
      <c r="M1672" s="333"/>
      <c r="N1672" s="333"/>
      <c r="O1672" s="333"/>
      <c r="P1672" s="333"/>
      <c r="Q1672" s="333"/>
      <c r="R1672" s="333"/>
      <c r="S1672" s="333"/>
      <c r="T1672" s="333"/>
      <c r="U1672" s="333"/>
      <c r="V1672" s="333"/>
      <c r="W1672" s="333"/>
      <c r="X1672" s="333"/>
      <c r="Y1672" s="333"/>
      <c r="Z1672" s="333"/>
      <c r="AA1672" s="333"/>
      <c r="AB1672" s="534"/>
    </row>
    <row r="1673" spans="1:28" ht="13.5" customHeight="1">
      <c r="A1673" s="655"/>
      <c r="B1673" s="333"/>
      <c r="C1673" s="333"/>
      <c r="D1673" s="72"/>
      <c r="E1673" s="333"/>
      <c r="F1673" s="333"/>
      <c r="G1673" s="333"/>
      <c r="H1673" s="333"/>
      <c r="I1673" s="333"/>
      <c r="J1673" s="333"/>
      <c r="K1673" s="654"/>
      <c r="L1673" s="333"/>
      <c r="M1673" s="333"/>
      <c r="N1673" s="333"/>
      <c r="O1673" s="333"/>
      <c r="P1673" s="333"/>
      <c r="Q1673" s="333"/>
      <c r="R1673" s="333"/>
      <c r="S1673" s="333"/>
      <c r="T1673" s="333"/>
      <c r="U1673" s="333"/>
      <c r="V1673" s="333"/>
      <c r="W1673" s="333"/>
      <c r="X1673" s="333"/>
      <c r="Y1673" s="333"/>
      <c r="Z1673" s="333"/>
      <c r="AA1673" s="333"/>
      <c r="AB1673" s="534"/>
    </row>
    <row r="1674" spans="1:28" ht="13.5" customHeight="1">
      <c r="A1674" s="655"/>
      <c r="B1674" s="333"/>
      <c r="C1674" s="333"/>
      <c r="D1674" s="72"/>
      <c r="E1674" s="333"/>
      <c r="F1674" s="333"/>
      <c r="G1674" s="333"/>
      <c r="H1674" s="333"/>
      <c r="I1674" s="333"/>
      <c r="J1674" s="333"/>
      <c r="K1674" s="654"/>
      <c r="L1674" s="333"/>
      <c r="M1674" s="333"/>
      <c r="N1674" s="333"/>
      <c r="O1674" s="333"/>
      <c r="P1674" s="333"/>
      <c r="Q1674" s="333"/>
      <c r="R1674" s="333"/>
      <c r="S1674" s="333"/>
      <c r="T1674" s="333"/>
      <c r="U1674" s="333"/>
      <c r="V1674" s="333"/>
      <c r="W1674" s="333"/>
      <c r="X1674" s="333"/>
      <c r="Y1674" s="333"/>
      <c r="Z1674" s="333"/>
      <c r="AA1674" s="333"/>
      <c r="AB1674" s="534"/>
    </row>
    <row r="1675" spans="1:28" ht="13.5" customHeight="1">
      <c r="A1675" s="655"/>
      <c r="B1675" s="333"/>
      <c r="C1675" s="333"/>
      <c r="D1675" s="72"/>
      <c r="E1675" s="333"/>
      <c r="F1675" s="333"/>
      <c r="G1675" s="333"/>
      <c r="H1675" s="333"/>
      <c r="I1675" s="333"/>
      <c r="J1675" s="333"/>
      <c r="K1675" s="654"/>
      <c r="L1675" s="333"/>
      <c r="M1675" s="333"/>
      <c r="N1675" s="333"/>
      <c r="O1675" s="333"/>
      <c r="P1675" s="333"/>
      <c r="Q1675" s="333"/>
      <c r="R1675" s="333"/>
      <c r="S1675" s="333"/>
      <c r="T1675" s="333"/>
      <c r="U1675" s="333"/>
      <c r="V1675" s="333"/>
      <c r="W1675" s="333"/>
      <c r="X1675" s="333"/>
      <c r="Y1675" s="333"/>
      <c r="Z1675" s="333"/>
      <c r="AA1675" s="333"/>
      <c r="AB1675" s="534"/>
    </row>
    <row r="1676" spans="1:28" ht="13.5" customHeight="1">
      <c r="A1676" s="655"/>
      <c r="B1676" s="333"/>
      <c r="C1676" s="333"/>
      <c r="D1676" s="72"/>
      <c r="E1676" s="333"/>
      <c r="F1676" s="333"/>
      <c r="G1676" s="333"/>
      <c r="H1676" s="333"/>
      <c r="I1676" s="333"/>
      <c r="J1676" s="333"/>
      <c r="K1676" s="654"/>
      <c r="L1676" s="333"/>
      <c r="M1676" s="333"/>
      <c r="N1676" s="333"/>
      <c r="O1676" s="333"/>
      <c r="P1676" s="333"/>
      <c r="Q1676" s="333"/>
      <c r="R1676" s="333"/>
      <c r="S1676" s="333"/>
      <c r="T1676" s="333"/>
      <c r="U1676" s="333"/>
      <c r="V1676" s="333"/>
      <c r="W1676" s="333"/>
      <c r="X1676" s="333"/>
      <c r="Y1676" s="333"/>
      <c r="Z1676" s="333"/>
      <c r="AA1676" s="333"/>
      <c r="AB1676" s="534"/>
    </row>
    <row r="1677" spans="1:28" ht="13.5" customHeight="1">
      <c r="A1677" s="655"/>
      <c r="B1677" s="333"/>
      <c r="C1677" s="333"/>
      <c r="D1677" s="72"/>
      <c r="E1677" s="333"/>
      <c r="F1677" s="333"/>
      <c r="G1677" s="333"/>
      <c r="H1677" s="333"/>
      <c r="I1677" s="333"/>
      <c r="J1677" s="333"/>
      <c r="K1677" s="654"/>
      <c r="L1677" s="333"/>
      <c r="M1677" s="333"/>
      <c r="N1677" s="333"/>
      <c r="O1677" s="333"/>
      <c r="P1677" s="333"/>
      <c r="Q1677" s="333"/>
      <c r="R1677" s="333"/>
      <c r="S1677" s="333"/>
      <c r="T1677" s="333"/>
      <c r="U1677" s="333"/>
      <c r="V1677" s="333"/>
      <c r="W1677" s="333"/>
      <c r="X1677" s="333"/>
      <c r="Y1677" s="333"/>
      <c r="Z1677" s="333"/>
      <c r="AA1677" s="333"/>
      <c r="AB1677" s="534"/>
    </row>
    <row r="1678" spans="1:28" ht="13.5" customHeight="1">
      <c r="A1678" s="655"/>
      <c r="B1678" s="333"/>
      <c r="C1678" s="333"/>
      <c r="D1678" s="72"/>
      <c r="E1678" s="333"/>
      <c r="F1678" s="333"/>
      <c r="G1678" s="333"/>
      <c r="H1678" s="333"/>
      <c r="I1678" s="333"/>
      <c r="J1678" s="333"/>
      <c r="K1678" s="654"/>
      <c r="L1678" s="333"/>
      <c r="M1678" s="333"/>
      <c r="N1678" s="333"/>
      <c r="O1678" s="333"/>
      <c r="P1678" s="333"/>
      <c r="Q1678" s="333"/>
      <c r="R1678" s="333"/>
      <c r="S1678" s="333"/>
      <c r="T1678" s="333"/>
      <c r="U1678" s="333"/>
      <c r="V1678" s="333"/>
      <c r="W1678" s="333"/>
      <c r="X1678" s="333"/>
      <c r="Y1678" s="333"/>
      <c r="Z1678" s="333"/>
      <c r="AA1678" s="333"/>
      <c r="AB1678" s="534"/>
    </row>
    <row r="1679" spans="1:28" ht="13.5" customHeight="1">
      <c r="A1679" s="655"/>
      <c r="B1679" s="333"/>
      <c r="C1679" s="333"/>
      <c r="D1679" s="72"/>
      <c r="E1679" s="333"/>
      <c r="F1679" s="333"/>
      <c r="G1679" s="333"/>
      <c r="H1679" s="333"/>
      <c r="I1679" s="333"/>
      <c r="J1679" s="333"/>
      <c r="K1679" s="654"/>
      <c r="L1679" s="333"/>
      <c r="M1679" s="333"/>
      <c r="N1679" s="333"/>
      <c r="O1679" s="333"/>
      <c r="P1679" s="333"/>
      <c r="Q1679" s="333"/>
      <c r="R1679" s="333"/>
      <c r="S1679" s="333"/>
      <c r="T1679" s="333"/>
      <c r="U1679" s="333"/>
      <c r="V1679" s="333"/>
      <c r="W1679" s="333"/>
      <c r="X1679" s="333"/>
      <c r="Y1679" s="333"/>
      <c r="Z1679" s="333"/>
      <c r="AA1679" s="333"/>
      <c r="AB1679" s="534"/>
    </row>
    <row r="1680" spans="1:28" ht="13.5" customHeight="1">
      <c r="A1680" s="655"/>
      <c r="B1680" s="333"/>
      <c r="C1680" s="333"/>
      <c r="D1680" s="72"/>
      <c r="E1680" s="333"/>
      <c r="F1680" s="333"/>
      <c r="G1680" s="333"/>
      <c r="H1680" s="333"/>
      <c r="I1680" s="333"/>
      <c r="J1680" s="333"/>
      <c r="K1680" s="654"/>
      <c r="L1680" s="333"/>
      <c r="M1680" s="333"/>
      <c r="N1680" s="333"/>
      <c r="O1680" s="333"/>
      <c r="P1680" s="333"/>
      <c r="Q1680" s="333"/>
      <c r="R1680" s="333"/>
      <c r="S1680" s="333"/>
      <c r="T1680" s="333"/>
      <c r="U1680" s="333"/>
      <c r="V1680" s="333"/>
      <c r="W1680" s="333"/>
      <c r="X1680" s="333"/>
      <c r="Y1680" s="333"/>
      <c r="Z1680" s="333"/>
      <c r="AA1680" s="333"/>
      <c r="AB1680" s="534"/>
    </row>
    <row r="1681" spans="1:28" ht="13.5" customHeight="1">
      <c r="A1681" s="655"/>
      <c r="B1681" s="333"/>
      <c r="C1681" s="333"/>
      <c r="D1681" s="72"/>
      <c r="E1681" s="333"/>
      <c r="F1681" s="333"/>
      <c r="G1681" s="333"/>
      <c r="H1681" s="333"/>
      <c r="I1681" s="333"/>
      <c r="J1681" s="333"/>
      <c r="K1681" s="654"/>
      <c r="L1681" s="333"/>
      <c r="M1681" s="333"/>
      <c r="N1681" s="333"/>
      <c r="O1681" s="333"/>
      <c r="P1681" s="333"/>
      <c r="Q1681" s="333"/>
      <c r="R1681" s="333"/>
      <c r="S1681" s="333"/>
      <c r="T1681" s="333"/>
      <c r="U1681" s="333"/>
      <c r="V1681" s="333"/>
      <c r="W1681" s="333"/>
      <c r="X1681" s="333"/>
      <c r="Y1681" s="333"/>
      <c r="Z1681" s="333"/>
      <c r="AA1681" s="333"/>
      <c r="AB1681" s="534"/>
    </row>
    <row r="1682" spans="1:28" ht="13.5" customHeight="1">
      <c r="A1682" s="655"/>
      <c r="B1682" s="333"/>
      <c r="C1682" s="333"/>
      <c r="D1682" s="72"/>
      <c r="E1682" s="333"/>
      <c r="F1682" s="333"/>
      <c r="G1682" s="333"/>
      <c r="H1682" s="333"/>
      <c r="I1682" s="333"/>
      <c r="J1682" s="333"/>
      <c r="K1682" s="654"/>
      <c r="L1682" s="333"/>
      <c r="M1682" s="333"/>
      <c r="N1682" s="333"/>
      <c r="O1682" s="333"/>
      <c r="P1682" s="333"/>
      <c r="Q1682" s="333"/>
      <c r="R1682" s="333"/>
      <c r="S1682" s="333"/>
      <c r="T1682" s="333"/>
      <c r="U1682" s="333"/>
      <c r="V1682" s="333"/>
      <c r="W1682" s="333"/>
      <c r="X1682" s="333"/>
      <c r="Y1682" s="333"/>
      <c r="Z1682" s="333"/>
      <c r="AA1682" s="333"/>
      <c r="AB1682" s="534"/>
    </row>
    <row r="1683" spans="1:28" ht="13.5" customHeight="1">
      <c r="A1683" s="655"/>
      <c r="B1683" s="333"/>
      <c r="C1683" s="333"/>
      <c r="D1683" s="72"/>
      <c r="E1683" s="333"/>
      <c r="F1683" s="333"/>
      <c r="G1683" s="333"/>
      <c r="H1683" s="333"/>
      <c r="I1683" s="333"/>
      <c r="J1683" s="333"/>
      <c r="K1683" s="654"/>
      <c r="L1683" s="333"/>
      <c r="M1683" s="333"/>
      <c r="N1683" s="333"/>
      <c r="O1683" s="333"/>
      <c r="P1683" s="333"/>
      <c r="Q1683" s="333"/>
      <c r="R1683" s="333"/>
      <c r="S1683" s="333"/>
      <c r="T1683" s="333"/>
      <c r="U1683" s="333"/>
      <c r="V1683" s="333"/>
      <c r="W1683" s="333"/>
      <c r="X1683" s="333"/>
      <c r="Y1683" s="333"/>
      <c r="Z1683" s="333"/>
      <c r="AA1683" s="333"/>
      <c r="AB1683" s="534"/>
    </row>
    <row r="1684" spans="1:28" ht="13.5" customHeight="1">
      <c r="A1684" s="655"/>
      <c r="B1684" s="333"/>
      <c r="C1684" s="333"/>
      <c r="D1684" s="72"/>
      <c r="E1684" s="333"/>
      <c r="F1684" s="333"/>
      <c r="G1684" s="333"/>
      <c r="H1684" s="333"/>
      <c r="I1684" s="333"/>
      <c r="J1684" s="333"/>
      <c r="K1684" s="654"/>
      <c r="L1684" s="333"/>
      <c r="M1684" s="333"/>
      <c r="N1684" s="333"/>
      <c r="O1684" s="333"/>
      <c r="P1684" s="333"/>
      <c r="Q1684" s="333"/>
      <c r="R1684" s="333"/>
      <c r="S1684" s="333"/>
      <c r="T1684" s="333"/>
      <c r="U1684" s="333"/>
      <c r="V1684" s="333"/>
      <c r="W1684" s="333"/>
      <c r="X1684" s="333"/>
      <c r="Y1684" s="333"/>
      <c r="Z1684" s="333"/>
      <c r="AA1684" s="333"/>
      <c r="AB1684" s="534"/>
    </row>
    <row r="1685" spans="1:28" ht="13.5" customHeight="1">
      <c r="A1685" s="655"/>
      <c r="B1685" s="333"/>
      <c r="C1685" s="333"/>
      <c r="D1685" s="72"/>
      <c r="E1685" s="333"/>
      <c r="F1685" s="333"/>
      <c r="G1685" s="333"/>
      <c r="H1685" s="333"/>
      <c r="I1685" s="333"/>
      <c r="J1685" s="333"/>
      <c r="K1685" s="654"/>
      <c r="L1685" s="333"/>
      <c r="M1685" s="333"/>
      <c r="N1685" s="333"/>
      <c r="O1685" s="333"/>
      <c r="P1685" s="333"/>
      <c r="Q1685" s="333"/>
      <c r="R1685" s="333"/>
      <c r="S1685" s="333"/>
      <c r="T1685" s="333"/>
      <c r="U1685" s="333"/>
      <c r="V1685" s="333"/>
      <c r="W1685" s="333"/>
      <c r="X1685" s="333"/>
      <c r="Y1685" s="333"/>
      <c r="Z1685" s="333"/>
      <c r="AA1685" s="333"/>
      <c r="AB1685" s="534"/>
    </row>
    <row r="1686" spans="1:28" ht="13.5" customHeight="1">
      <c r="A1686" s="655"/>
      <c r="B1686" s="333"/>
      <c r="C1686" s="333"/>
      <c r="D1686" s="72"/>
      <c r="E1686" s="333"/>
      <c r="F1686" s="333"/>
      <c r="G1686" s="333"/>
      <c r="H1686" s="333"/>
      <c r="I1686" s="333"/>
      <c r="J1686" s="333"/>
      <c r="K1686" s="654"/>
      <c r="L1686" s="333"/>
      <c r="M1686" s="333"/>
      <c r="N1686" s="333"/>
      <c r="O1686" s="333"/>
      <c r="P1686" s="333"/>
      <c r="Q1686" s="333"/>
      <c r="R1686" s="333"/>
      <c r="S1686" s="333"/>
      <c r="T1686" s="333"/>
      <c r="U1686" s="333"/>
      <c r="V1686" s="333"/>
      <c r="W1686" s="333"/>
      <c r="X1686" s="333"/>
      <c r="Y1686" s="333"/>
      <c r="Z1686" s="333"/>
      <c r="AA1686" s="333"/>
      <c r="AB1686" s="534"/>
    </row>
    <row r="1687" spans="1:28" ht="13.5" customHeight="1">
      <c r="A1687" s="655"/>
      <c r="B1687" s="333"/>
      <c r="C1687" s="333"/>
      <c r="D1687" s="72"/>
      <c r="E1687" s="333"/>
      <c r="F1687" s="333"/>
      <c r="G1687" s="333"/>
      <c r="H1687" s="333"/>
      <c r="I1687" s="333"/>
      <c r="J1687" s="333"/>
      <c r="K1687" s="654"/>
      <c r="L1687" s="333"/>
      <c r="M1687" s="333"/>
      <c r="N1687" s="333"/>
      <c r="O1687" s="333"/>
      <c r="P1687" s="333"/>
      <c r="Q1687" s="333"/>
      <c r="R1687" s="333"/>
      <c r="S1687" s="333"/>
      <c r="T1687" s="333"/>
      <c r="U1687" s="333"/>
      <c r="V1687" s="333"/>
      <c r="W1687" s="333"/>
      <c r="X1687" s="333"/>
      <c r="Y1687" s="333"/>
      <c r="Z1687" s="333"/>
      <c r="AA1687" s="333"/>
      <c r="AB1687" s="534"/>
    </row>
    <row r="1688" spans="1:28" ht="13.5" customHeight="1">
      <c r="A1688" s="655"/>
      <c r="B1688" s="333"/>
      <c r="C1688" s="333"/>
      <c r="D1688" s="72"/>
      <c r="E1688" s="333"/>
      <c r="F1688" s="333"/>
      <c r="G1688" s="333"/>
      <c r="H1688" s="333"/>
      <c r="I1688" s="333"/>
      <c r="J1688" s="333"/>
      <c r="K1688" s="654"/>
      <c r="L1688" s="333"/>
      <c r="M1688" s="333"/>
      <c r="N1688" s="333"/>
      <c r="O1688" s="333"/>
      <c r="P1688" s="333"/>
      <c r="Q1688" s="333"/>
      <c r="R1688" s="333"/>
      <c r="S1688" s="333"/>
      <c r="T1688" s="333"/>
      <c r="U1688" s="333"/>
      <c r="V1688" s="333"/>
      <c r="W1688" s="333"/>
      <c r="X1688" s="333"/>
      <c r="Y1688" s="333"/>
      <c r="Z1688" s="333"/>
      <c r="AA1688" s="333"/>
      <c r="AB1688" s="534"/>
    </row>
    <row r="1689" spans="1:28" ht="13.5" customHeight="1">
      <c r="A1689" s="655"/>
      <c r="B1689" s="333"/>
      <c r="C1689" s="333"/>
      <c r="D1689" s="72"/>
      <c r="E1689" s="333"/>
      <c r="F1689" s="333"/>
      <c r="G1689" s="333"/>
      <c r="H1689" s="333"/>
      <c r="I1689" s="333"/>
      <c r="J1689" s="333"/>
      <c r="K1689" s="654"/>
      <c r="L1689" s="333"/>
      <c r="M1689" s="333"/>
      <c r="N1689" s="333"/>
      <c r="O1689" s="333"/>
      <c r="P1689" s="333"/>
      <c r="Q1689" s="333"/>
      <c r="R1689" s="333"/>
      <c r="S1689" s="333"/>
      <c r="T1689" s="333"/>
      <c r="U1689" s="333"/>
      <c r="V1689" s="333"/>
      <c r="W1689" s="333"/>
      <c r="X1689" s="333"/>
      <c r="Y1689" s="333"/>
      <c r="Z1689" s="333"/>
      <c r="AA1689" s="333"/>
      <c r="AB1689" s="534"/>
    </row>
    <row r="1690" spans="1:28" ht="13.5" customHeight="1">
      <c r="A1690" s="655"/>
      <c r="B1690" s="333"/>
      <c r="C1690" s="333"/>
      <c r="D1690" s="72"/>
      <c r="E1690" s="333"/>
      <c r="F1690" s="333"/>
      <c r="G1690" s="333"/>
      <c r="H1690" s="333"/>
      <c r="I1690" s="333"/>
      <c r="J1690" s="333"/>
      <c r="K1690" s="654"/>
      <c r="L1690" s="333"/>
      <c r="M1690" s="333"/>
      <c r="N1690" s="333"/>
      <c r="O1690" s="333"/>
      <c r="P1690" s="333"/>
      <c r="Q1690" s="333"/>
      <c r="R1690" s="333"/>
      <c r="S1690" s="333"/>
      <c r="T1690" s="333"/>
      <c r="U1690" s="333"/>
      <c r="V1690" s="333"/>
      <c r="W1690" s="333"/>
      <c r="X1690" s="333"/>
      <c r="Y1690" s="333"/>
      <c r="Z1690" s="333"/>
      <c r="AA1690" s="333"/>
      <c r="AB1690" s="534"/>
    </row>
    <row r="1691" spans="1:28" ht="13.5" customHeight="1">
      <c r="A1691" s="655"/>
      <c r="B1691" s="333"/>
      <c r="C1691" s="333"/>
      <c r="D1691" s="72"/>
      <c r="E1691" s="333"/>
      <c r="F1691" s="333"/>
      <c r="G1691" s="333"/>
      <c r="H1691" s="333"/>
      <c r="I1691" s="333"/>
      <c r="J1691" s="333"/>
      <c r="K1691" s="654"/>
      <c r="L1691" s="333"/>
      <c r="M1691" s="333"/>
      <c r="N1691" s="333"/>
      <c r="O1691" s="333"/>
      <c r="P1691" s="333"/>
      <c r="Q1691" s="333"/>
      <c r="R1691" s="333"/>
      <c r="S1691" s="333"/>
      <c r="T1691" s="333"/>
      <c r="U1691" s="333"/>
      <c r="V1691" s="333"/>
      <c r="W1691" s="333"/>
      <c r="X1691" s="333"/>
      <c r="Y1691" s="333"/>
      <c r="Z1691" s="333"/>
      <c r="AA1691" s="333"/>
      <c r="AB1691" s="534"/>
    </row>
    <row r="1692" spans="1:28" ht="13.5" customHeight="1">
      <c r="A1692" s="655"/>
      <c r="B1692" s="333"/>
      <c r="C1692" s="333"/>
      <c r="D1692" s="72"/>
      <c r="E1692" s="333"/>
      <c r="F1692" s="333"/>
      <c r="G1692" s="333"/>
      <c r="H1692" s="333"/>
      <c r="I1692" s="333"/>
      <c r="J1692" s="333"/>
      <c r="K1692" s="654"/>
      <c r="L1692" s="333"/>
      <c r="M1692" s="333"/>
      <c r="N1692" s="333"/>
      <c r="O1692" s="333"/>
      <c r="P1692" s="333"/>
      <c r="Q1692" s="333"/>
      <c r="R1692" s="333"/>
      <c r="S1692" s="333"/>
      <c r="T1692" s="333"/>
      <c r="U1692" s="333"/>
      <c r="V1692" s="333"/>
      <c r="W1692" s="333"/>
      <c r="X1692" s="333"/>
      <c r="Y1692" s="333"/>
      <c r="Z1692" s="333"/>
      <c r="AA1692" s="333"/>
      <c r="AB1692" s="534"/>
    </row>
    <row r="1693" spans="1:28" ht="13.5" customHeight="1">
      <c r="A1693" s="655"/>
      <c r="B1693" s="333"/>
      <c r="C1693" s="333"/>
      <c r="D1693" s="72"/>
      <c r="E1693" s="333"/>
      <c r="F1693" s="333"/>
      <c r="G1693" s="333"/>
      <c r="H1693" s="333"/>
      <c r="I1693" s="333"/>
      <c r="J1693" s="333"/>
      <c r="K1693" s="654"/>
      <c r="L1693" s="333"/>
      <c r="M1693" s="333"/>
      <c r="N1693" s="333"/>
      <c r="O1693" s="333"/>
      <c r="P1693" s="333"/>
      <c r="Q1693" s="333"/>
      <c r="R1693" s="333"/>
      <c r="S1693" s="333"/>
      <c r="T1693" s="333"/>
      <c r="U1693" s="333"/>
      <c r="V1693" s="333"/>
      <c r="W1693" s="333"/>
      <c r="X1693" s="333"/>
      <c r="Y1693" s="333"/>
      <c r="Z1693" s="333"/>
      <c r="AA1693" s="333"/>
      <c r="AB1693" s="534"/>
    </row>
    <row r="1694" spans="1:28" ht="13.5" customHeight="1">
      <c r="A1694" s="655"/>
      <c r="B1694" s="333"/>
      <c r="C1694" s="333"/>
      <c r="D1694" s="72"/>
      <c r="E1694" s="333"/>
      <c r="F1694" s="333"/>
      <c r="G1694" s="333"/>
      <c r="H1694" s="333"/>
      <c r="I1694" s="333"/>
      <c r="J1694" s="333"/>
      <c r="K1694" s="654"/>
      <c r="L1694" s="333"/>
      <c r="M1694" s="333"/>
      <c r="N1694" s="333"/>
      <c r="O1694" s="333"/>
      <c r="P1694" s="333"/>
      <c r="Q1694" s="333"/>
      <c r="R1694" s="333"/>
      <c r="S1694" s="333"/>
      <c r="T1694" s="333"/>
      <c r="U1694" s="333"/>
      <c r="V1694" s="333"/>
      <c r="W1694" s="333"/>
      <c r="X1694" s="333"/>
      <c r="Y1694" s="333"/>
      <c r="Z1694" s="333"/>
      <c r="AA1694" s="333"/>
      <c r="AB1694" s="534"/>
    </row>
    <row r="1695" spans="1:28" ht="13.5" customHeight="1">
      <c r="A1695" s="655"/>
      <c r="B1695" s="333"/>
      <c r="C1695" s="333"/>
      <c r="D1695" s="72"/>
      <c r="E1695" s="333"/>
      <c r="F1695" s="333"/>
      <c r="G1695" s="333"/>
      <c r="H1695" s="333"/>
      <c r="I1695" s="333"/>
      <c r="J1695" s="333"/>
      <c r="K1695" s="654"/>
      <c r="L1695" s="333"/>
      <c r="M1695" s="333"/>
      <c r="N1695" s="333"/>
      <c r="O1695" s="333"/>
      <c r="P1695" s="333"/>
      <c r="Q1695" s="333"/>
      <c r="R1695" s="333"/>
      <c r="S1695" s="333"/>
      <c r="T1695" s="333"/>
      <c r="U1695" s="333"/>
      <c r="V1695" s="333"/>
      <c r="W1695" s="333"/>
      <c r="X1695" s="333"/>
      <c r="Y1695" s="333"/>
      <c r="Z1695" s="333"/>
      <c r="AA1695" s="333"/>
      <c r="AB1695" s="534"/>
    </row>
    <row r="1696" spans="1:28" ht="13.5" customHeight="1">
      <c r="A1696" s="655"/>
      <c r="B1696" s="333"/>
      <c r="C1696" s="333"/>
      <c r="D1696" s="72"/>
      <c r="E1696" s="333"/>
      <c r="F1696" s="333"/>
      <c r="G1696" s="333"/>
      <c r="H1696" s="333"/>
      <c r="I1696" s="333"/>
      <c r="J1696" s="333"/>
      <c r="K1696" s="654"/>
      <c r="L1696" s="333"/>
      <c r="M1696" s="333"/>
      <c r="N1696" s="333"/>
      <c r="O1696" s="333"/>
      <c r="P1696" s="333"/>
      <c r="Q1696" s="333"/>
      <c r="R1696" s="333"/>
      <c r="S1696" s="333"/>
      <c r="T1696" s="333"/>
      <c r="U1696" s="333"/>
      <c r="V1696" s="333"/>
      <c r="W1696" s="333"/>
      <c r="X1696" s="333"/>
      <c r="Y1696" s="333"/>
      <c r="Z1696" s="333"/>
      <c r="AA1696" s="333"/>
      <c r="AB1696" s="534"/>
    </row>
    <row r="1697" spans="1:28" ht="13.5" customHeight="1">
      <c r="A1697" s="655"/>
      <c r="B1697" s="333"/>
      <c r="C1697" s="333"/>
      <c r="D1697" s="72"/>
      <c r="E1697" s="333"/>
      <c r="F1697" s="333"/>
      <c r="G1697" s="333"/>
      <c r="H1697" s="333"/>
      <c r="I1697" s="333"/>
      <c r="J1697" s="333"/>
      <c r="K1697" s="654"/>
      <c r="L1697" s="333"/>
      <c r="M1697" s="333"/>
      <c r="N1697" s="333"/>
      <c r="O1697" s="333"/>
      <c r="P1697" s="333"/>
      <c r="Q1697" s="333"/>
      <c r="R1697" s="333"/>
      <c r="S1697" s="333"/>
      <c r="T1697" s="333"/>
      <c r="U1697" s="333"/>
      <c r="V1697" s="333"/>
      <c r="W1697" s="333"/>
      <c r="X1697" s="333"/>
      <c r="Y1697" s="333"/>
      <c r="Z1697" s="333"/>
      <c r="AA1697" s="333"/>
      <c r="AB1697" s="534"/>
    </row>
    <row r="1698" spans="1:28" ht="13.5" customHeight="1">
      <c r="A1698" s="655"/>
      <c r="B1698" s="333"/>
      <c r="C1698" s="333"/>
      <c r="D1698" s="72"/>
      <c r="E1698" s="333"/>
      <c r="F1698" s="333"/>
      <c r="G1698" s="333"/>
      <c r="H1698" s="333"/>
      <c r="I1698" s="333"/>
      <c r="J1698" s="333"/>
      <c r="K1698" s="654"/>
      <c r="L1698" s="333"/>
      <c r="M1698" s="333"/>
      <c r="N1698" s="333"/>
      <c r="O1698" s="333"/>
      <c r="P1698" s="333"/>
      <c r="Q1698" s="333"/>
      <c r="R1698" s="333"/>
      <c r="S1698" s="333"/>
      <c r="T1698" s="333"/>
      <c r="U1698" s="333"/>
      <c r="V1698" s="333"/>
      <c r="W1698" s="333"/>
      <c r="X1698" s="333"/>
      <c r="Y1698" s="333"/>
      <c r="Z1698" s="333"/>
      <c r="AA1698" s="333"/>
      <c r="AB1698" s="534"/>
    </row>
    <row r="1699" spans="1:28" ht="13.5" customHeight="1">
      <c r="A1699" s="655"/>
      <c r="B1699" s="333"/>
      <c r="C1699" s="333"/>
      <c r="D1699" s="72"/>
      <c r="E1699" s="333"/>
      <c r="F1699" s="333"/>
      <c r="G1699" s="333"/>
      <c r="H1699" s="333"/>
      <c r="I1699" s="333"/>
      <c r="J1699" s="333"/>
      <c r="K1699" s="654"/>
      <c r="L1699" s="333"/>
      <c r="M1699" s="333"/>
      <c r="N1699" s="333"/>
      <c r="O1699" s="333"/>
      <c r="P1699" s="333"/>
      <c r="Q1699" s="333"/>
      <c r="R1699" s="333"/>
      <c r="S1699" s="333"/>
      <c r="T1699" s="333"/>
      <c r="U1699" s="333"/>
      <c r="V1699" s="333"/>
      <c r="W1699" s="333"/>
      <c r="X1699" s="333"/>
      <c r="Y1699" s="333"/>
      <c r="Z1699" s="333"/>
      <c r="AA1699" s="333"/>
      <c r="AB1699" s="534"/>
    </row>
    <row r="1700" spans="1:28" ht="13.5" customHeight="1">
      <c r="A1700" s="655"/>
      <c r="B1700" s="333"/>
      <c r="C1700" s="333"/>
      <c r="D1700" s="72"/>
      <c r="E1700" s="333"/>
      <c r="F1700" s="333"/>
      <c r="G1700" s="333"/>
      <c r="H1700" s="333"/>
      <c r="I1700" s="333"/>
      <c r="J1700" s="333"/>
      <c r="K1700" s="654"/>
      <c r="L1700" s="333"/>
      <c r="M1700" s="333"/>
      <c r="N1700" s="333"/>
      <c r="O1700" s="333"/>
      <c r="P1700" s="333"/>
      <c r="Q1700" s="333"/>
      <c r="R1700" s="333"/>
      <c r="S1700" s="333"/>
      <c r="T1700" s="333"/>
      <c r="U1700" s="333"/>
      <c r="V1700" s="333"/>
      <c r="W1700" s="333"/>
      <c r="X1700" s="333"/>
      <c r="Y1700" s="333"/>
      <c r="Z1700" s="333"/>
      <c r="AA1700" s="333"/>
      <c r="AB1700" s="534"/>
    </row>
    <row r="1701" spans="1:28" ht="13.5" customHeight="1">
      <c r="A1701" s="655"/>
      <c r="B1701" s="333"/>
      <c r="C1701" s="333"/>
      <c r="D1701" s="72"/>
      <c r="E1701" s="333"/>
      <c r="F1701" s="333"/>
      <c r="G1701" s="333"/>
      <c r="H1701" s="333"/>
      <c r="I1701" s="333"/>
      <c r="J1701" s="333"/>
      <c r="K1701" s="654"/>
      <c r="L1701" s="333"/>
      <c r="M1701" s="333"/>
      <c r="N1701" s="333"/>
      <c r="O1701" s="333"/>
      <c r="P1701" s="333"/>
      <c r="Q1701" s="333"/>
      <c r="R1701" s="333"/>
      <c r="S1701" s="333"/>
      <c r="T1701" s="333"/>
      <c r="U1701" s="333"/>
      <c r="V1701" s="333"/>
      <c r="W1701" s="333"/>
      <c r="X1701" s="333"/>
      <c r="Y1701" s="333"/>
      <c r="Z1701" s="333"/>
      <c r="AA1701" s="333"/>
      <c r="AB1701" s="534"/>
    </row>
    <row r="1702" spans="1:28" ht="13.5" customHeight="1">
      <c r="A1702" s="655"/>
      <c r="B1702" s="333"/>
      <c r="C1702" s="333"/>
      <c r="D1702" s="72"/>
      <c r="E1702" s="333"/>
      <c r="F1702" s="333"/>
      <c r="G1702" s="333"/>
      <c r="H1702" s="333"/>
      <c r="I1702" s="333"/>
      <c r="J1702" s="333"/>
      <c r="K1702" s="654"/>
      <c r="L1702" s="333"/>
      <c r="M1702" s="333"/>
      <c r="N1702" s="333"/>
      <c r="O1702" s="333"/>
      <c r="P1702" s="333"/>
      <c r="Q1702" s="333"/>
      <c r="R1702" s="333"/>
      <c r="S1702" s="333"/>
      <c r="T1702" s="333"/>
      <c r="U1702" s="333"/>
      <c r="V1702" s="333"/>
      <c r="W1702" s="333"/>
      <c r="X1702" s="333"/>
      <c r="Y1702" s="333"/>
      <c r="Z1702" s="333"/>
      <c r="AA1702" s="333"/>
      <c r="AB1702" s="534"/>
    </row>
    <row r="1703" spans="1:28" ht="13.5" customHeight="1">
      <c r="A1703" s="655"/>
      <c r="B1703" s="333"/>
      <c r="C1703" s="333"/>
      <c r="D1703" s="72"/>
      <c r="E1703" s="333"/>
      <c r="F1703" s="333"/>
      <c r="G1703" s="333"/>
      <c r="H1703" s="333"/>
      <c r="I1703" s="333"/>
      <c r="J1703" s="333"/>
      <c r="K1703" s="654"/>
      <c r="L1703" s="333"/>
      <c r="M1703" s="333"/>
      <c r="N1703" s="333"/>
      <c r="O1703" s="333"/>
      <c r="P1703" s="333"/>
      <c r="Q1703" s="333"/>
      <c r="R1703" s="333"/>
      <c r="S1703" s="333"/>
      <c r="T1703" s="333"/>
      <c r="U1703" s="333"/>
      <c r="V1703" s="333"/>
      <c r="W1703" s="333"/>
      <c r="X1703" s="333"/>
      <c r="Y1703" s="333"/>
      <c r="Z1703" s="333"/>
      <c r="AA1703" s="333"/>
      <c r="AB1703" s="534"/>
    </row>
    <row r="1704" spans="1:28" ht="13.5" customHeight="1">
      <c r="A1704" s="655"/>
      <c r="B1704" s="333"/>
      <c r="C1704" s="333"/>
      <c r="D1704" s="72"/>
      <c r="E1704" s="333"/>
      <c r="F1704" s="333"/>
      <c r="G1704" s="333"/>
      <c r="H1704" s="333"/>
      <c r="I1704" s="333"/>
      <c r="J1704" s="333"/>
      <c r="K1704" s="654"/>
      <c r="L1704" s="333"/>
      <c r="M1704" s="333"/>
      <c r="N1704" s="333"/>
      <c r="O1704" s="333"/>
      <c r="P1704" s="333"/>
      <c r="Q1704" s="333"/>
      <c r="R1704" s="333"/>
      <c r="S1704" s="333"/>
      <c r="T1704" s="333"/>
      <c r="U1704" s="333"/>
      <c r="V1704" s="333"/>
      <c r="W1704" s="333"/>
      <c r="X1704" s="333"/>
      <c r="Y1704" s="333"/>
      <c r="Z1704" s="333"/>
      <c r="AA1704" s="333"/>
      <c r="AB1704" s="534"/>
    </row>
    <row r="1705" spans="1:28" ht="13.5" customHeight="1">
      <c r="A1705" s="655"/>
      <c r="B1705" s="333"/>
      <c r="C1705" s="333"/>
      <c r="D1705" s="72"/>
      <c r="E1705" s="333"/>
      <c r="F1705" s="333"/>
      <c r="G1705" s="333"/>
      <c r="H1705" s="333"/>
      <c r="I1705" s="333"/>
      <c r="J1705" s="333"/>
      <c r="K1705" s="654"/>
      <c r="L1705" s="333"/>
      <c r="M1705" s="333"/>
      <c r="N1705" s="333"/>
      <c r="O1705" s="333"/>
      <c r="P1705" s="333"/>
      <c r="Q1705" s="333"/>
      <c r="R1705" s="333"/>
      <c r="S1705" s="333"/>
      <c r="T1705" s="333"/>
      <c r="U1705" s="333"/>
      <c r="V1705" s="333"/>
      <c r="W1705" s="333"/>
      <c r="X1705" s="333"/>
      <c r="Y1705" s="333"/>
      <c r="Z1705" s="333"/>
      <c r="AA1705" s="333"/>
      <c r="AB1705" s="534"/>
    </row>
    <row r="1706" spans="1:28" ht="13.5" customHeight="1">
      <c r="A1706" s="655"/>
      <c r="B1706" s="333"/>
      <c r="C1706" s="333"/>
      <c r="D1706" s="72"/>
      <c r="E1706" s="333"/>
      <c r="F1706" s="333"/>
      <c r="G1706" s="333"/>
      <c r="H1706" s="333"/>
      <c r="I1706" s="333"/>
      <c r="J1706" s="333"/>
      <c r="K1706" s="654"/>
      <c r="L1706" s="333"/>
      <c r="M1706" s="333"/>
      <c r="N1706" s="333"/>
      <c r="O1706" s="333"/>
      <c r="P1706" s="333"/>
      <c r="Q1706" s="333"/>
      <c r="R1706" s="333"/>
      <c r="S1706" s="333"/>
      <c r="T1706" s="333"/>
      <c r="U1706" s="333"/>
      <c r="V1706" s="333"/>
      <c r="W1706" s="333"/>
      <c r="X1706" s="333"/>
      <c r="Y1706" s="333"/>
      <c r="Z1706" s="333"/>
      <c r="AA1706" s="333"/>
      <c r="AB1706" s="534"/>
    </row>
    <row r="1707" spans="1:28" ht="13.5" customHeight="1">
      <c r="A1707" s="655"/>
      <c r="B1707" s="333"/>
      <c r="C1707" s="333"/>
      <c r="D1707" s="72"/>
      <c r="E1707" s="333"/>
      <c r="F1707" s="333"/>
      <c r="G1707" s="333"/>
      <c r="H1707" s="333"/>
      <c r="I1707" s="333"/>
      <c r="J1707" s="333"/>
      <c r="K1707" s="654"/>
      <c r="L1707" s="333"/>
      <c r="M1707" s="333"/>
      <c r="N1707" s="333"/>
      <c r="O1707" s="333"/>
      <c r="P1707" s="333"/>
      <c r="Q1707" s="333"/>
      <c r="R1707" s="333"/>
      <c r="S1707" s="333"/>
      <c r="T1707" s="333"/>
      <c r="U1707" s="333"/>
      <c r="V1707" s="333"/>
      <c r="W1707" s="333"/>
      <c r="X1707" s="333"/>
      <c r="Y1707" s="333"/>
      <c r="Z1707" s="333"/>
      <c r="AA1707" s="333"/>
      <c r="AB1707" s="534"/>
    </row>
    <row r="1708" spans="1:28" ht="13.5" customHeight="1">
      <c r="A1708" s="655"/>
      <c r="B1708" s="333"/>
      <c r="C1708" s="333"/>
      <c r="D1708" s="72"/>
      <c r="E1708" s="333"/>
      <c r="F1708" s="333"/>
      <c r="G1708" s="333"/>
      <c r="H1708" s="333"/>
      <c r="I1708" s="333"/>
      <c r="J1708" s="333"/>
      <c r="K1708" s="654"/>
      <c r="L1708" s="333"/>
      <c r="M1708" s="333"/>
      <c r="N1708" s="333"/>
      <c r="O1708" s="333"/>
      <c r="P1708" s="333"/>
      <c r="Q1708" s="333"/>
      <c r="R1708" s="333"/>
      <c r="S1708" s="333"/>
      <c r="T1708" s="333"/>
      <c r="U1708" s="333"/>
      <c r="V1708" s="333"/>
      <c r="W1708" s="333"/>
      <c r="X1708" s="333"/>
      <c r="Y1708" s="333"/>
      <c r="Z1708" s="333"/>
      <c r="AA1708" s="333"/>
      <c r="AB1708" s="534"/>
    </row>
    <row r="1709" spans="1:28" ht="13.5" customHeight="1">
      <c r="A1709" s="655"/>
      <c r="B1709" s="333"/>
      <c r="C1709" s="333"/>
      <c r="D1709" s="72"/>
      <c r="E1709" s="333"/>
      <c r="F1709" s="333"/>
      <c r="G1709" s="333"/>
      <c r="H1709" s="333"/>
      <c r="I1709" s="333"/>
      <c r="J1709" s="333"/>
      <c r="K1709" s="654"/>
      <c r="L1709" s="333"/>
      <c r="M1709" s="333"/>
      <c r="N1709" s="333"/>
      <c r="O1709" s="333"/>
      <c r="P1709" s="333"/>
      <c r="Q1709" s="333"/>
      <c r="R1709" s="333"/>
      <c r="S1709" s="333"/>
      <c r="T1709" s="333"/>
      <c r="U1709" s="333"/>
      <c r="V1709" s="333"/>
      <c r="W1709" s="333"/>
      <c r="X1709" s="333"/>
      <c r="Y1709" s="333"/>
      <c r="Z1709" s="333"/>
      <c r="AA1709" s="333"/>
      <c r="AB1709" s="534"/>
    </row>
    <row r="1710" spans="1:28" ht="13.5" customHeight="1">
      <c r="A1710" s="655"/>
      <c r="B1710" s="333"/>
      <c r="C1710" s="333"/>
      <c r="D1710" s="72"/>
      <c r="E1710" s="333"/>
      <c r="F1710" s="333"/>
      <c r="G1710" s="333"/>
      <c r="H1710" s="333"/>
      <c r="I1710" s="333"/>
      <c r="J1710" s="333"/>
      <c r="K1710" s="654"/>
      <c r="L1710" s="333"/>
      <c r="M1710" s="333"/>
      <c r="N1710" s="333"/>
      <c r="O1710" s="333"/>
      <c r="P1710" s="333"/>
      <c r="Q1710" s="333"/>
      <c r="R1710" s="333"/>
      <c r="S1710" s="333"/>
      <c r="T1710" s="333"/>
      <c r="U1710" s="333"/>
      <c r="V1710" s="333"/>
      <c r="W1710" s="333"/>
      <c r="X1710" s="333"/>
      <c r="Y1710" s="333"/>
      <c r="Z1710" s="333"/>
      <c r="AA1710" s="333"/>
      <c r="AB1710" s="534"/>
    </row>
    <row r="1711" spans="1:28" ht="13.5" customHeight="1">
      <c r="A1711" s="655"/>
      <c r="B1711" s="333"/>
      <c r="C1711" s="333"/>
      <c r="D1711" s="72"/>
      <c r="E1711" s="333"/>
      <c r="F1711" s="333"/>
      <c r="G1711" s="333"/>
      <c r="H1711" s="333"/>
      <c r="I1711" s="333"/>
      <c r="J1711" s="333"/>
      <c r="K1711" s="654"/>
      <c r="L1711" s="333"/>
      <c r="M1711" s="333"/>
      <c r="N1711" s="333"/>
      <c r="O1711" s="333"/>
      <c r="P1711" s="333"/>
      <c r="Q1711" s="333"/>
      <c r="R1711" s="333"/>
      <c r="S1711" s="333"/>
      <c r="T1711" s="333"/>
      <c r="U1711" s="333"/>
      <c r="V1711" s="333"/>
      <c r="W1711" s="333"/>
      <c r="X1711" s="333"/>
      <c r="Y1711" s="333"/>
      <c r="Z1711" s="333"/>
      <c r="AA1711" s="333"/>
      <c r="AB1711" s="534"/>
    </row>
    <row r="1712" spans="1:28" ht="13.5" customHeight="1">
      <c r="A1712" s="655"/>
      <c r="B1712" s="333"/>
      <c r="C1712" s="333"/>
      <c r="D1712" s="72"/>
      <c r="E1712" s="333"/>
      <c r="F1712" s="333"/>
      <c r="G1712" s="333"/>
      <c r="H1712" s="333"/>
      <c r="I1712" s="333"/>
      <c r="J1712" s="333"/>
      <c r="K1712" s="654"/>
      <c r="L1712" s="333"/>
      <c r="M1712" s="333"/>
      <c r="N1712" s="333"/>
      <c r="O1712" s="333"/>
      <c r="P1712" s="333"/>
      <c r="Q1712" s="333"/>
      <c r="R1712" s="333"/>
      <c r="S1712" s="333"/>
      <c r="T1712" s="333"/>
      <c r="U1712" s="333"/>
      <c r="V1712" s="333"/>
      <c r="W1712" s="333"/>
      <c r="X1712" s="333"/>
      <c r="Y1712" s="333"/>
      <c r="Z1712" s="333"/>
      <c r="AA1712" s="333"/>
      <c r="AB1712" s="534"/>
    </row>
    <row r="1713" spans="1:28" ht="13.5" customHeight="1">
      <c r="A1713" s="655"/>
      <c r="B1713" s="333"/>
      <c r="C1713" s="333"/>
      <c r="D1713" s="72"/>
      <c r="E1713" s="333"/>
      <c r="F1713" s="333"/>
      <c r="G1713" s="333"/>
      <c r="H1713" s="333"/>
      <c r="I1713" s="333"/>
      <c r="J1713" s="333"/>
      <c r="K1713" s="654"/>
      <c r="L1713" s="333"/>
      <c r="M1713" s="333"/>
      <c r="N1713" s="333"/>
      <c r="O1713" s="333"/>
      <c r="P1713" s="333"/>
      <c r="Q1713" s="333"/>
      <c r="R1713" s="333"/>
      <c r="S1713" s="333"/>
      <c r="T1713" s="333"/>
      <c r="U1713" s="333"/>
      <c r="V1713" s="333"/>
      <c r="W1713" s="333"/>
      <c r="X1713" s="333"/>
      <c r="Y1713" s="333"/>
      <c r="Z1713" s="333"/>
      <c r="AA1713" s="333"/>
      <c r="AB1713" s="534"/>
    </row>
    <row r="1714" spans="1:28" ht="13.5" customHeight="1">
      <c r="A1714" s="655"/>
      <c r="B1714" s="333"/>
      <c r="C1714" s="333"/>
      <c r="D1714" s="72"/>
      <c r="E1714" s="333"/>
      <c r="F1714" s="333"/>
      <c r="G1714" s="333"/>
      <c r="H1714" s="333"/>
      <c r="I1714" s="333"/>
      <c r="J1714" s="333"/>
      <c r="K1714" s="654"/>
      <c r="L1714" s="333"/>
      <c r="M1714" s="333"/>
      <c r="N1714" s="333"/>
      <c r="O1714" s="333"/>
      <c r="P1714" s="333"/>
      <c r="Q1714" s="333"/>
      <c r="R1714" s="333"/>
      <c r="S1714" s="333"/>
      <c r="T1714" s="333"/>
      <c r="U1714" s="333"/>
      <c r="V1714" s="333"/>
      <c r="W1714" s="333"/>
      <c r="X1714" s="333"/>
      <c r="Y1714" s="333"/>
      <c r="Z1714" s="333"/>
      <c r="AA1714" s="333"/>
      <c r="AB1714" s="534"/>
    </row>
    <row r="1715" spans="1:28" ht="13.5" customHeight="1">
      <c r="A1715" s="655"/>
      <c r="B1715" s="333"/>
      <c r="C1715" s="333"/>
      <c r="D1715" s="72"/>
      <c r="E1715" s="333"/>
      <c r="F1715" s="333"/>
      <c r="G1715" s="333"/>
      <c r="H1715" s="333"/>
      <c r="I1715" s="333"/>
      <c r="J1715" s="333"/>
      <c r="K1715" s="654"/>
      <c r="L1715" s="333"/>
      <c r="M1715" s="333"/>
      <c r="N1715" s="333"/>
      <c r="O1715" s="333"/>
      <c r="P1715" s="333"/>
      <c r="Q1715" s="333"/>
      <c r="R1715" s="333"/>
      <c r="S1715" s="333"/>
      <c r="T1715" s="333"/>
      <c r="U1715" s="333"/>
      <c r="V1715" s="333"/>
      <c r="W1715" s="333"/>
      <c r="X1715" s="333"/>
      <c r="Y1715" s="333"/>
      <c r="Z1715" s="333"/>
      <c r="AA1715" s="333"/>
      <c r="AB1715" s="534"/>
    </row>
    <row r="1716" spans="1:28" ht="13.5" customHeight="1">
      <c r="A1716" s="655"/>
      <c r="B1716" s="333"/>
      <c r="C1716" s="333"/>
      <c r="D1716" s="72"/>
      <c r="E1716" s="333"/>
      <c r="F1716" s="333"/>
      <c r="G1716" s="333"/>
      <c r="H1716" s="333"/>
      <c r="I1716" s="333"/>
      <c r="J1716" s="333"/>
      <c r="K1716" s="654"/>
      <c r="L1716" s="333"/>
      <c r="M1716" s="333"/>
      <c r="N1716" s="333"/>
      <c r="O1716" s="333"/>
      <c r="P1716" s="333"/>
      <c r="Q1716" s="333"/>
      <c r="R1716" s="333"/>
      <c r="S1716" s="333"/>
      <c r="T1716" s="333"/>
      <c r="U1716" s="333"/>
      <c r="V1716" s="333"/>
      <c r="W1716" s="333"/>
      <c r="X1716" s="333"/>
      <c r="Y1716" s="333"/>
      <c r="Z1716" s="333"/>
      <c r="AA1716" s="333"/>
      <c r="AB1716" s="534"/>
    </row>
    <row r="1717" spans="1:28" ht="13.5" customHeight="1">
      <c r="A1717" s="655"/>
      <c r="B1717" s="333"/>
      <c r="C1717" s="333"/>
      <c r="D1717" s="72"/>
      <c r="E1717" s="333"/>
      <c r="F1717" s="333"/>
      <c r="G1717" s="333"/>
      <c r="H1717" s="333"/>
      <c r="I1717" s="333"/>
      <c r="J1717" s="333"/>
      <c r="K1717" s="654"/>
      <c r="L1717" s="333"/>
      <c r="M1717" s="333"/>
      <c r="N1717" s="333"/>
      <c r="O1717" s="333"/>
      <c r="P1717" s="333"/>
      <c r="Q1717" s="333"/>
      <c r="R1717" s="333"/>
      <c r="S1717" s="333"/>
      <c r="T1717" s="333"/>
      <c r="U1717" s="333"/>
      <c r="V1717" s="333"/>
      <c r="W1717" s="333"/>
      <c r="X1717" s="333"/>
      <c r="Y1717" s="333"/>
      <c r="Z1717" s="333"/>
      <c r="AA1717" s="333"/>
      <c r="AB1717" s="534"/>
    </row>
    <row r="1718" spans="1:28" ht="13.5" customHeight="1">
      <c r="A1718" s="655"/>
      <c r="B1718" s="333"/>
      <c r="C1718" s="333"/>
      <c r="D1718" s="72"/>
      <c r="E1718" s="333"/>
      <c r="F1718" s="333"/>
      <c r="G1718" s="333"/>
      <c r="H1718" s="333"/>
      <c r="I1718" s="333"/>
      <c r="J1718" s="333"/>
      <c r="K1718" s="654"/>
      <c r="L1718" s="333"/>
      <c r="M1718" s="333"/>
      <c r="N1718" s="333"/>
      <c r="O1718" s="333"/>
      <c r="P1718" s="333"/>
      <c r="Q1718" s="333"/>
      <c r="R1718" s="333"/>
      <c r="S1718" s="333"/>
      <c r="T1718" s="333"/>
      <c r="U1718" s="333"/>
      <c r="V1718" s="333"/>
      <c r="W1718" s="333"/>
      <c r="X1718" s="333"/>
      <c r="Y1718" s="333"/>
      <c r="Z1718" s="333"/>
      <c r="AA1718" s="333"/>
      <c r="AB1718" s="534"/>
    </row>
    <row r="1719" spans="1:28" ht="13.5" customHeight="1">
      <c r="A1719" s="655"/>
      <c r="B1719" s="333"/>
      <c r="C1719" s="333"/>
      <c r="D1719" s="72"/>
      <c r="E1719" s="333"/>
      <c r="F1719" s="333"/>
      <c r="G1719" s="333"/>
      <c r="H1719" s="333"/>
      <c r="I1719" s="333"/>
      <c r="J1719" s="333"/>
      <c r="K1719" s="654"/>
      <c r="L1719" s="333"/>
      <c r="M1719" s="333"/>
      <c r="N1719" s="333"/>
      <c r="O1719" s="333"/>
      <c r="P1719" s="333"/>
      <c r="Q1719" s="333"/>
      <c r="R1719" s="333"/>
      <c r="S1719" s="333"/>
      <c r="T1719" s="333"/>
      <c r="U1719" s="333"/>
      <c r="V1719" s="333"/>
      <c r="W1719" s="333"/>
      <c r="X1719" s="333"/>
      <c r="Y1719" s="333"/>
      <c r="Z1719" s="333"/>
      <c r="AA1719" s="333"/>
      <c r="AB1719" s="534"/>
    </row>
    <row r="1720" spans="1:28" ht="13.5" customHeight="1">
      <c r="A1720" s="655"/>
      <c r="B1720" s="333"/>
      <c r="C1720" s="333"/>
      <c r="D1720" s="72"/>
      <c r="E1720" s="333"/>
      <c r="F1720" s="333"/>
      <c r="G1720" s="333"/>
      <c r="H1720" s="333"/>
      <c r="I1720" s="333"/>
      <c r="J1720" s="333"/>
      <c r="K1720" s="654"/>
      <c r="L1720" s="333"/>
      <c r="M1720" s="333"/>
      <c r="N1720" s="333"/>
      <c r="O1720" s="333"/>
      <c r="P1720" s="333"/>
      <c r="Q1720" s="333"/>
      <c r="R1720" s="333"/>
      <c r="S1720" s="333"/>
      <c r="T1720" s="333"/>
      <c r="U1720" s="333"/>
      <c r="V1720" s="333"/>
      <c r="W1720" s="333"/>
      <c r="X1720" s="333"/>
      <c r="Y1720" s="333"/>
      <c r="Z1720" s="333"/>
      <c r="AA1720" s="333"/>
      <c r="AB1720" s="534"/>
    </row>
    <row r="1721" spans="1:28" ht="13.5" customHeight="1">
      <c r="A1721" s="655"/>
      <c r="B1721" s="333"/>
      <c r="C1721" s="333"/>
      <c r="D1721" s="72"/>
      <c r="E1721" s="333"/>
      <c r="F1721" s="333"/>
      <c r="G1721" s="333"/>
      <c r="H1721" s="333"/>
      <c r="I1721" s="333"/>
      <c r="J1721" s="333"/>
      <c r="K1721" s="654"/>
      <c r="L1721" s="333"/>
      <c r="M1721" s="333"/>
      <c r="N1721" s="333"/>
      <c r="O1721" s="333"/>
      <c r="P1721" s="333"/>
      <c r="Q1721" s="333"/>
      <c r="R1721" s="333"/>
      <c r="S1721" s="333"/>
      <c r="T1721" s="333"/>
      <c r="U1721" s="333"/>
      <c r="V1721" s="333"/>
      <c r="W1721" s="333"/>
      <c r="X1721" s="333"/>
      <c r="Y1721" s="333"/>
      <c r="Z1721" s="333"/>
      <c r="AA1721" s="333"/>
      <c r="AB1721" s="534"/>
    </row>
    <row r="1722" spans="1:28" ht="13.5" customHeight="1">
      <c r="A1722" s="655"/>
      <c r="B1722" s="333"/>
      <c r="C1722" s="333"/>
      <c r="D1722" s="72"/>
      <c r="E1722" s="333"/>
      <c r="F1722" s="333"/>
      <c r="G1722" s="333"/>
      <c r="H1722" s="333"/>
      <c r="I1722" s="333"/>
      <c r="J1722" s="333"/>
      <c r="K1722" s="654"/>
      <c r="L1722" s="333"/>
      <c r="M1722" s="333"/>
      <c r="N1722" s="333"/>
      <c r="O1722" s="333"/>
      <c r="P1722" s="333"/>
      <c r="Q1722" s="333"/>
      <c r="R1722" s="333"/>
      <c r="S1722" s="333"/>
      <c r="T1722" s="333"/>
      <c r="U1722" s="333"/>
      <c r="V1722" s="333"/>
      <c r="W1722" s="333"/>
      <c r="X1722" s="333"/>
      <c r="Y1722" s="333"/>
      <c r="Z1722" s="333"/>
      <c r="AA1722" s="333"/>
      <c r="AB1722" s="534"/>
    </row>
    <row r="1723" spans="1:28" ht="13.5" customHeight="1">
      <c r="A1723" s="655"/>
      <c r="B1723" s="333"/>
      <c r="C1723" s="333"/>
      <c r="D1723" s="72"/>
      <c r="E1723" s="333"/>
      <c r="F1723" s="333"/>
      <c r="G1723" s="333"/>
      <c r="H1723" s="333"/>
      <c r="I1723" s="333"/>
      <c r="J1723" s="333"/>
      <c r="K1723" s="654"/>
      <c r="L1723" s="333"/>
      <c r="M1723" s="333"/>
      <c r="N1723" s="333"/>
      <c r="O1723" s="333"/>
      <c r="P1723" s="333"/>
      <c r="Q1723" s="333"/>
      <c r="R1723" s="333"/>
      <c r="S1723" s="333"/>
      <c r="T1723" s="333"/>
      <c r="U1723" s="333"/>
      <c r="V1723" s="333"/>
      <c r="W1723" s="333"/>
      <c r="X1723" s="333"/>
      <c r="Y1723" s="333"/>
      <c r="Z1723" s="333"/>
      <c r="AA1723" s="333"/>
      <c r="AB1723" s="534"/>
    </row>
    <row r="1724" spans="1:28" ht="13.5" customHeight="1">
      <c r="A1724" s="655"/>
      <c r="B1724" s="333"/>
      <c r="C1724" s="333"/>
      <c r="D1724" s="72"/>
      <c r="E1724" s="333"/>
      <c r="F1724" s="333"/>
      <c r="G1724" s="333"/>
      <c r="H1724" s="333"/>
      <c r="I1724" s="333"/>
      <c r="J1724" s="333"/>
      <c r="K1724" s="654"/>
      <c r="L1724" s="333"/>
      <c r="M1724" s="333"/>
      <c r="N1724" s="333"/>
      <c r="O1724" s="333"/>
      <c r="P1724" s="333"/>
      <c r="Q1724" s="333"/>
      <c r="R1724" s="333"/>
      <c r="S1724" s="333"/>
      <c r="T1724" s="333"/>
      <c r="U1724" s="333"/>
      <c r="V1724" s="333"/>
      <c r="W1724" s="333"/>
      <c r="X1724" s="333"/>
      <c r="Y1724" s="333"/>
      <c r="Z1724" s="333"/>
      <c r="AA1724" s="333"/>
      <c r="AB1724" s="534"/>
    </row>
    <row r="1725" spans="1:28" ht="13.5" customHeight="1">
      <c r="A1725" s="655"/>
      <c r="B1725" s="333"/>
      <c r="C1725" s="333"/>
      <c r="D1725" s="72"/>
      <c r="E1725" s="333"/>
      <c r="F1725" s="333"/>
      <c r="G1725" s="333"/>
      <c r="H1725" s="333"/>
      <c r="I1725" s="333"/>
      <c r="J1725" s="333"/>
      <c r="K1725" s="654"/>
      <c r="L1725" s="333"/>
      <c r="M1725" s="333"/>
      <c r="N1725" s="333"/>
      <c r="O1725" s="333"/>
      <c r="P1725" s="333"/>
      <c r="Q1725" s="333"/>
      <c r="R1725" s="333"/>
      <c r="S1725" s="333"/>
      <c r="T1725" s="333"/>
      <c r="U1725" s="333"/>
      <c r="V1725" s="333"/>
      <c r="W1725" s="333"/>
      <c r="X1725" s="333"/>
      <c r="Y1725" s="333"/>
      <c r="Z1725" s="333"/>
      <c r="AA1725" s="333"/>
      <c r="AB1725" s="534"/>
    </row>
    <row r="1726" spans="1:28" ht="13.5" customHeight="1">
      <c r="A1726" s="655"/>
      <c r="B1726" s="333"/>
      <c r="C1726" s="333"/>
      <c r="D1726" s="72"/>
      <c r="E1726" s="333"/>
      <c r="F1726" s="333"/>
      <c r="G1726" s="333"/>
      <c r="H1726" s="333"/>
      <c r="I1726" s="333"/>
      <c r="J1726" s="333"/>
      <c r="K1726" s="654"/>
      <c r="L1726" s="333"/>
      <c r="M1726" s="333"/>
      <c r="N1726" s="333"/>
      <c r="O1726" s="333"/>
      <c r="P1726" s="333"/>
      <c r="Q1726" s="333"/>
      <c r="R1726" s="333"/>
      <c r="S1726" s="333"/>
      <c r="T1726" s="333"/>
      <c r="U1726" s="333"/>
      <c r="V1726" s="333"/>
      <c r="W1726" s="333"/>
      <c r="X1726" s="333"/>
      <c r="Y1726" s="333"/>
      <c r="Z1726" s="333"/>
      <c r="AA1726" s="333"/>
      <c r="AB1726" s="534"/>
    </row>
    <row r="1727" spans="1:28" ht="13.5" customHeight="1">
      <c r="A1727" s="655"/>
      <c r="B1727" s="333"/>
      <c r="C1727" s="333"/>
      <c r="D1727" s="72"/>
      <c r="E1727" s="333"/>
      <c r="F1727" s="333"/>
      <c r="G1727" s="333"/>
      <c r="H1727" s="333"/>
      <c r="I1727" s="333"/>
      <c r="J1727" s="333"/>
      <c r="K1727" s="654"/>
      <c r="L1727" s="333"/>
      <c r="M1727" s="333"/>
      <c r="N1727" s="333"/>
      <c r="O1727" s="333"/>
      <c r="P1727" s="333"/>
      <c r="Q1727" s="333"/>
      <c r="R1727" s="333"/>
      <c r="S1727" s="333"/>
      <c r="T1727" s="333"/>
      <c r="U1727" s="333"/>
      <c r="V1727" s="333"/>
      <c r="W1727" s="333"/>
      <c r="X1727" s="333"/>
      <c r="Y1727" s="333"/>
      <c r="Z1727" s="333"/>
      <c r="AA1727" s="333"/>
      <c r="AB1727" s="534"/>
    </row>
    <row r="1728" spans="1:28" ht="13.5" customHeight="1">
      <c r="A1728" s="655"/>
      <c r="B1728" s="333"/>
      <c r="C1728" s="333"/>
      <c r="D1728" s="72"/>
      <c r="E1728" s="333"/>
      <c r="F1728" s="333"/>
      <c r="G1728" s="333"/>
      <c r="H1728" s="333"/>
      <c r="I1728" s="333"/>
      <c r="J1728" s="333"/>
      <c r="K1728" s="654"/>
      <c r="L1728" s="333"/>
      <c r="M1728" s="333"/>
      <c r="N1728" s="333"/>
      <c r="O1728" s="333"/>
      <c r="P1728" s="333"/>
      <c r="Q1728" s="333"/>
      <c r="R1728" s="333"/>
      <c r="S1728" s="333"/>
      <c r="T1728" s="333"/>
      <c r="U1728" s="333"/>
      <c r="V1728" s="333"/>
      <c r="W1728" s="333"/>
      <c r="X1728" s="333"/>
      <c r="Y1728" s="333"/>
      <c r="Z1728" s="333"/>
      <c r="AA1728" s="333"/>
      <c r="AB1728" s="534"/>
    </row>
    <row r="1729" spans="1:28" ht="13.5" customHeight="1">
      <c r="A1729" s="655"/>
      <c r="B1729" s="333"/>
      <c r="C1729" s="333"/>
      <c r="D1729" s="72"/>
      <c r="E1729" s="333"/>
      <c r="F1729" s="333"/>
      <c r="G1729" s="333"/>
      <c r="H1729" s="333"/>
      <c r="I1729" s="333"/>
      <c r="J1729" s="333"/>
      <c r="K1729" s="654"/>
      <c r="L1729" s="333"/>
      <c r="M1729" s="333"/>
      <c r="N1729" s="333"/>
      <c r="O1729" s="333"/>
      <c r="P1729" s="333"/>
      <c r="Q1729" s="333"/>
      <c r="R1729" s="333"/>
      <c r="S1729" s="333"/>
      <c r="T1729" s="333"/>
      <c r="U1729" s="333"/>
      <c r="V1729" s="333"/>
      <c r="W1729" s="333"/>
      <c r="X1729" s="333"/>
      <c r="Y1729" s="333"/>
      <c r="Z1729" s="333"/>
      <c r="AA1729" s="333"/>
      <c r="AB1729" s="534"/>
    </row>
    <row r="1730" spans="1:28" ht="13.5" customHeight="1">
      <c r="A1730" s="655"/>
      <c r="B1730" s="333"/>
      <c r="C1730" s="333"/>
      <c r="D1730" s="72"/>
      <c r="E1730" s="333"/>
      <c r="F1730" s="333"/>
      <c r="G1730" s="333"/>
      <c r="H1730" s="333"/>
      <c r="I1730" s="333"/>
      <c r="J1730" s="333"/>
      <c r="K1730" s="654"/>
      <c r="L1730" s="333"/>
      <c r="M1730" s="333"/>
      <c r="N1730" s="333"/>
      <c r="O1730" s="333"/>
      <c r="P1730" s="333"/>
      <c r="Q1730" s="333"/>
      <c r="R1730" s="333"/>
      <c r="S1730" s="333"/>
      <c r="T1730" s="333"/>
      <c r="U1730" s="333"/>
      <c r="V1730" s="333"/>
      <c r="W1730" s="333"/>
      <c r="X1730" s="333"/>
      <c r="Y1730" s="333"/>
      <c r="Z1730" s="333"/>
      <c r="AA1730" s="333"/>
      <c r="AB1730" s="534"/>
    </row>
    <row r="1731" spans="1:28" ht="13.5" customHeight="1">
      <c r="A1731" s="655"/>
      <c r="B1731" s="333"/>
      <c r="C1731" s="333"/>
      <c r="D1731" s="72"/>
      <c r="E1731" s="333"/>
      <c r="F1731" s="333"/>
      <c r="G1731" s="333"/>
      <c r="H1731" s="333"/>
      <c r="I1731" s="333"/>
      <c r="J1731" s="333"/>
      <c r="K1731" s="654"/>
      <c r="L1731" s="333"/>
      <c r="M1731" s="333"/>
      <c r="N1731" s="333"/>
      <c r="O1731" s="333"/>
      <c r="P1731" s="333"/>
      <c r="Q1731" s="333"/>
      <c r="R1731" s="333"/>
      <c r="S1731" s="333"/>
      <c r="T1731" s="333"/>
      <c r="U1731" s="333"/>
      <c r="V1731" s="333"/>
      <c r="W1731" s="333"/>
      <c r="X1731" s="333"/>
      <c r="Y1731" s="333"/>
      <c r="Z1731" s="333"/>
      <c r="AA1731" s="333"/>
      <c r="AB1731" s="534"/>
    </row>
    <row r="1732" spans="1:28" ht="13.5" customHeight="1">
      <c r="A1732" s="655"/>
      <c r="B1732" s="333"/>
      <c r="C1732" s="333"/>
      <c r="D1732" s="72"/>
      <c r="E1732" s="333"/>
      <c r="F1732" s="333"/>
      <c r="G1732" s="333"/>
      <c r="H1732" s="333"/>
      <c r="I1732" s="333"/>
      <c r="J1732" s="333"/>
      <c r="K1732" s="654"/>
      <c r="L1732" s="333"/>
      <c r="M1732" s="333"/>
      <c r="N1732" s="333"/>
      <c r="O1732" s="333"/>
      <c r="P1732" s="333"/>
      <c r="Q1732" s="333"/>
      <c r="R1732" s="333"/>
      <c r="S1732" s="333"/>
      <c r="T1732" s="333"/>
      <c r="U1732" s="333"/>
      <c r="V1732" s="333"/>
      <c r="W1732" s="333"/>
      <c r="X1732" s="333"/>
      <c r="Y1732" s="333"/>
      <c r="Z1732" s="333"/>
      <c r="AA1732" s="333"/>
      <c r="AB1732" s="534"/>
    </row>
    <row r="1733" spans="1:28" ht="13.5" customHeight="1">
      <c r="A1733" s="655"/>
      <c r="B1733" s="333"/>
      <c r="C1733" s="333"/>
      <c r="D1733" s="72"/>
      <c r="E1733" s="333"/>
      <c r="F1733" s="333"/>
      <c r="G1733" s="333"/>
      <c r="H1733" s="333"/>
      <c r="I1733" s="333"/>
      <c r="J1733" s="333"/>
      <c r="K1733" s="654"/>
      <c r="L1733" s="333"/>
      <c r="M1733" s="333"/>
      <c r="N1733" s="333"/>
      <c r="O1733" s="333"/>
      <c r="P1733" s="333"/>
      <c r="Q1733" s="333"/>
      <c r="R1733" s="333"/>
      <c r="S1733" s="333"/>
      <c r="T1733" s="333"/>
      <c r="U1733" s="333"/>
      <c r="V1733" s="333"/>
      <c r="W1733" s="333"/>
      <c r="X1733" s="333"/>
      <c r="Y1733" s="333"/>
      <c r="Z1733" s="333"/>
      <c r="AA1733" s="333"/>
      <c r="AB1733" s="534"/>
    </row>
    <row r="1734" spans="1:28" ht="13.5" customHeight="1">
      <c r="A1734" s="655"/>
      <c r="B1734" s="333"/>
      <c r="C1734" s="333"/>
      <c r="D1734" s="72"/>
      <c r="E1734" s="333"/>
      <c r="F1734" s="333"/>
      <c r="G1734" s="333"/>
      <c r="H1734" s="333"/>
      <c r="I1734" s="333"/>
      <c r="J1734" s="333"/>
      <c r="K1734" s="654"/>
      <c r="L1734" s="333"/>
      <c r="M1734" s="333"/>
      <c r="N1734" s="333"/>
      <c r="O1734" s="333"/>
      <c r="P1734" s="333"/>
      <c r="Q1734" s="333"/>
      <c r="R1734" s="333"/>
      <c r="S1734" s="333"/>
      <c r="T1734" s="333"/>
      <c r="U1734" s="333"/>
      <c r="V1734" s="333"/>
      <c r="W1734" s="333"/>
      <c r="X1734" s="333"/>
      <c r="Y1734" s="333"/>
      <c r="Z1734" s="333"/>
      <c r="AA1734" s="333"/>
      <c r="AB1734" s="534"/>
    </row>
    <row r="1735" spans="1:28" ht="13.5" customHeight="1">
      <c r="A1735" s="655"/>
      <c r="B1735" s="333"/>
      <c r="C1735" s="333"/>
      <c r="D1735" s="72"/>
      <c r="E1735" s="333"/>
      <c r="F1735" s="333"/>
      <c r="G1735" s="333"/>
      <c r="H1735" s="333"/>
      <c r="I1735" s="333"/>
      <c r="J1735" s="333"/>
      <c r="K1735" s="654"/>
      <c r="L1735" s="333"/>
      <c r="M1735" s="333"/>
      <c r="N1735" s="333"/>
      <c r="O1735" s="333"/>
      <c r="P1735" s="333"/>
      <c r="Q1735" s="333"/>
      <c r="R1735" s="333"/>
      <c r="S1735" s="333"/>
      <c r="T1735" s="333"/>
      <c r="U1735" s="333"/>
      <c r="V1735" s="333"/>
      <c r="W1735" s="333"/>
      <c r="X1735" s="333"/>
      <c r="Y1735" s="333"/>
      <c r="Z1735" s="333"/>
      <c r="AA1735" s="333"/>
      <c r="AB1735" s="534"/>
    </row>
    <row r="1736" spans="1:28" ht="13.5" customHeight="1">
      <c r="A1736" s="655"/>
      <c r="B1736" s="333"/>
      <c r="C1736" s="333"/>
      <c r="D1736" s="72"/>
      <c r="E1736" s="333"/>
      <c r="F1736" s="333"/>
      <c r="G1736" s="333"/>
      <c r="H1736" s="333"/>
      <c r="I1736" s="333"/>
      <c r="J1736" s="333"/>
      <c r="K1736" s="654"/>
      <c r="L1736" s="333"/>
      <c r="M1736" s="333"/>
      <c r="N1736" s="333"/>
      <c r="O1736" s="333"/>
      <c r="P1736" s="333"/>
      <c r="Q1736" s="333"/>
      <c r="R1736" s="333"/>
      <c r="S1736" s="333"/>
      <c r="T1736" s="333"/>
      <c r="U1736" s="333"/>
      <c r="V1736" s="333"/>
      <c r="W1736" s="333"/>
      <c r="X1736" s="333"/>
      <c r="Y1736" s="333"/>
      <c r="Z1736" s="333"/>
      <c r="AA1736" s="333"/>
      <c r="AB1736" s="534"/>
    </row>
    <row r="1737" spans="1:28" ht="13.5" customHeight="1">
      <c r="A1737" s="655"/>
      <c r="B1737" s="333"/>
      <c r="C1737" s="333"/>
      <c r="D1737" s="72"/>
      <c r="E1737" s="333"/>
      <c r="F1737" s="333"/>
      <c r="G1737" s="333"/>
      <c r="H1737" s="333"/>
      <c r="I1737" s="333"/>
      <c r="J1737" s="333"/>
      <c r="K1737" s="654"/>
      <c r="L1737" s="333"/>
      <c r="M1737" s="333"/>
      <c r="N1737" s="333"/>
      <c r="O1737" s="333"/>
      <c r="P1737" s="333"/>
      <c r="Q1737" s="333"/>
      <c r="R1737" s="333"/>
      <c r="S1737" s="333"/>
      <c r="T1737" s="333"/>
      <c r="U1737" s="333"/>
      <c r="V1737" s="333"/>
      <c r="W1737" s="333"/>
      <c r="X1737" s="333"/>
      <c r="Y1737" s="333"/>
      <c r="Z1737" s="333"/>
      <c r="AA1737" s="333"/>
      <c r="AB1737" s="534"/>
    </row>
    <row r="1738" spans="1:28" ht="13.5" customHeight="1">
      <c r="A1738" s="655"/>
      <c r="B1738" s="333"/>
      <c r="C1738" s="333"/>
      <c r="D1738" s="72"/>
      <c r="E1738" s="333"/>
      <c r="F1738" s="333"/>
      <c r="G1738" s="333"/>
      <c r="H1738" s="333"/>
      <c r="I1738" s="333"/>
      <c r="J1738" s="333"/>
      <c r="K1738" s="654"/>
      <c r="L1738" s="333"/>
      <c r="M1738" s="333"/>
      <c r="N1738" s="333"/>
      <c r="O1738" s="333"/>
      <c r="P1738" s="333"/>
      <c r="Q1738" s="333"/>
      <c r="R1738" s="333"/>
      <c r="S1738" s="333"/>
      <c r="T1738" s="333"/>
      <c r="U1738" s="333"/>
      <c r="V1738" s="333"/>
      <c r="W1738" s="333"/>
      <c r="X1738" s="333"/>
      <c r="Y1738" s="333"/>
      <c r="Z1738" s="333"/>
      <c r="AA1738" s="333"/>
      <c r="AB1738" s="534"/>
    </row>
    <row r="1739" spans="1:28" ht="13.5" customHeight="1">
      <c r="A1739" s="655"/>
      <c r="B1739" s="333"/>
      <c r="C1739" s="333"/>
      <c r="D1739" s="72"/>
      <c r="E1739" s="333"/>
      <c r="F1739" s="333"/>
      <c r="G1739" s="333"/>
      <c r="H1739" s="333"/>
      <c r="I1739" s="333"/>
      <c r="J1739" s="333"/>
      <c r="K1739" s="654"/>
      <c r="L1739" s="333"/>
      <c r="M1739" s="333"/>
      <c r="N1739" s="333"/>
      <c r="O1739" s="333"/>
      <c r="P1739" s="333"/>
      <c r="Q1739" s="333"/>
      <c r="R1739" s="333"/>
      <c r="S1739" s="333"/>
      <c r="T1739" s="333"/>
      <c r="U1739" s="333"/>
      <c r="V1739" s="333"/>
      <c r="W1739" s="333"/>
      <c r="X1739" s="333"/>
      <c r="Y1739" s="333"/>
      <c r="Z1739" s="333"/>
      <c r="AA1739" s="333"/>
      <c r="AB1739" s="534"/>
    </row>
    <row r="1740" spans="1:28" ht="13.5" customHeight="1">
      <c r="A1740" s="655"/>
      <c r="B1740" s="333"/>
      <c r="C1740" s="333"/>
      <c r="D1740" s="72"/>
      <c r="E1740" s="333"/>
      <c r="F1740" s="333"/>
      <c r="G1740" s="333"/>
      <c r="H1740" s="333"/>
      <c r="I1740" s="333"/>
      <c r="J1740" s="333"/>
      <c r="K1740" s="654"/>
      <c r="L1740" s="333"/>
      <c r="M1740" s="333"/>
      <c r="N1740" s="333"/>
      <c r="O1740" s="333"/>
      <c r="P1740" s="333"/>
      <c r="Q1740" s="333"/>
      <c r="R1740" s="333"/>
      <c r="S1740" s="333"/>
      <c r="T1740" s="333"/>
      <c r="U1740" s="333"/>
      <c r="V1740" s="333"/>
      <c r="W1740" s="333"/>
      <c r="X1740" s="333"/>
      <c r="Y1740" s="333"/>
      <c r="Z1740" s="333"/>
      <c r="AA1740" s="333"/>
      <c r="AB1740" s="534"/>
    </row>
    <row r="1741" spans="1:28" ht="13.5" customHeight="1">
      <c r="A1741" s="655"/>
      <c r="B1741" s="333"/>
      <c r="C1741" s="333"/>
      <c r="D1741" s="72"/>
      <c r="E1741" s="333"/>
      <c r="F1741" s="333"/>
      <c r="G1741" s="333"/>
      <c r="H1741" s="333"/>
      <c r="I1741" s="333"/>
      <c r="J1741" s="333"/>
      <c r="K1741" s="654"/>
      <c r="L1741" s="333"/>
      <c r="M1741" s="333"/>
      <c r="N1741" s="333"/>
      <c r="O1741" s="333"/>
      <c r="P1741" s="333"/>
      <c r="Q1741" s="333"/>
      <c r="R1741" s="333"/>
      <c r="S1741" s="333"/>
      <c r="T1741" s="333"/>
      <c r="U1741" s="333"/>
      <c r="V1741" s="333"/>
      <c r="W1741" s="333"/>
      <c r="X1741" s="333"/>
      <c r="Y1741" s="333"/>
      <c r="Z1741" s="333"/>
      <c r="AA1741" s="333"/>
      <c r="AB1741" s="534"/>
    </row>
    <row r="1742" spans="1:28" ht="13.5" customHeight="1">
      <c r="A1742" s="655"/>
      <c r="B1742" s="333"/>
      <c r="C1742" s="333"/>
      <c r="D1742" s="72"/>
      <c r="E1742" s="333"/>
      <c r="F1742" s="333"/>
      <c r="G1742" s="333"/>
      <c r="H1742" s="333"/>
      <c r="I1742" s="333"/>
      <c r="J1742" s="333"/>
      <c r="K1742" s="654"/>
      <c r="L1742" s="333"/>
      <c r="M1742" s="333"/>
      <c r="N1742" s="333"/>
      <c r="O1742" s="333"/>
      <c r="P1742" s="333"/>
      <c r="Q1742" s="333"/>
      <c r="R1742" s="333"/>
      <c r="S1742" s="333"/>
      <c r="T1742" s="333"/>
      <c r="U1742" s="333"/>
      <c r="V1742" s="333"/>
      <c r="W1742" s="333"/>
      <c r="X1742" s="333"/>
      <c r="Y1742" s="333"/>
      <c r="Z1742" s="333"/>
      <c r="AA1742" s="333"/>
      <c r="AB1742" s="534"/>
    </row>
    <row r="1743" spans="1:28" ht="13.5" customHeight="1">
      <c r="A1743" s="655"/>
      <c r="B1743" s="333"/>
      <c r="C1743" s="333"/>
      <c r="D1743" s="72"/>
      <c r="E1743" s="333"/>
      <c r="F1743" s="333"/>
      <c r="G1743" s="333"/>
      <c r="H1743" s="333"/>
      <c r="I1743" s="333"/>
      <c r="J1743" s="333"/>
      <c r="K1743" s="654"/>
      <c r="L1743" s="333"/>
      <c r="M1743" s="333"/>
      <c r="N1743" s="333"/>
      <c r="O1743" s="333"/>
      <c r="P1743" s="333"/>
      <c r="Q1743" s="333"/>
      <c r="R1743" s="333"/>
      <c r="S1743" s="333"/>
      <c r="T1743" s="333"/>
      <c r="U1743" s="333"/>
      <c r="V1743" s="333"/>
      <c r="W1743" s="333"/>
      <c r="X1743" s="333"/>
      <c r="Y1743" s="333"/>
      <c r="Z1743" s="333"/>
      <c r="AA1743" s="333"/>
      <c r="AB1743" s="534"/>
    </row>
    <row r="1744" spans="1:28" ht="13.5" customHeight="1">
      <c r="A1744" s="655"/>
      <c r="B1744" s="333"/>
      <c r="C1744" s="333"/>
      <c r="D1744" s="72"/>
      <c r="E1744" s="333"/>
      <c r="F1744" s="333"/>
      <c r="G1744" s="333"/>
      <c r="H1744" s="333"/>
      <c r="I1744" s="333"/>
      <c r="J1744" s="333"/>
      <c r="K1744" s="654"/>
      <c r="L1744" s="333"/>
      <c r="M1744" s="333"/>
      <c r="N1744" s="333"/>
      <c r="O1744" s="333"/>
      <c r="P1744" s="333"/>
      <c r="Q1744" s="333"/>
      <c r="R1744" s="333"/>
      <c r="S1744" s="333"/>
      <c r="T1744" s="333"/>
      <c r="U1744" s="333"/>
      <c r="V1744" s="333"/>
      <c r="W1744" s="333"/>
      <c r="X1744" s="333"/>
      <c r="Y1744" s="333"/>
      <c r="Z1744" s="333"/>
      <c r="AA1744" s="333"/>
      <c r="AB1744" s="534"/>
    </row>
    <row r="1745" spans="1:28" ht="13.5" customHeight="1">
      <c r="A1745" s="655"/>
      <c r="B1745" s="333"/>
      <c r="C1745" s="333"/>
      <c r="D1745" s="72"/>
      <c r="E1745" s="333"/>
      <c r="F1745" s="333"/>
      <c r="G1745" s="333"/>
      <c r="H1745" s="333"/>
      <c r="I1745" s="333"/>
      <c r="J1745" s="333"/>
      <c r="K1745" s="654"/>
      <c r="L1745" s="333"/>
      <c r="M1745" s="333"/>
      <c r="N1745" s="333"/>
      <c r="O1745" s="333"/>
      <c r="P1745" s="333"/>
      <c r="Q1745" s="333"/>
      <c r="R1745" s="333"/>
      <c r="S1745" s="333"/>
      <c r="T1745" s="333"/>
      <c r="U1745" s="333"/>
      <c r="V1745" s="333"/>
      <c r="W1745" s="333"/>
      <c r="X1745" s="333"/>
      <c r="Y1745" s="333"/>
      <c r="Z1745" s="333"/>
      <c r="AA1745" s="333"/>
      <c r="AB1745" s="534"/>
    </row>
    <row r="1746" spans="1:28" ht="13.5" customHeight="1">
      <c r="A1746" s="655"/>
      <c r="B1746" s="333"/>
      <c r="C1746" s="333"/>
      <c r="D1746" s="72"/>
      <c r="E1746" s="333"/>
      <c r="F1746" s="333"/>
      <c r="G1746" s="333"/>
      <c r="H1746" s="333"/>
      <c r="I1746" s="333"/>
      <c r="J1746" s="333"/>
      <c r="K1746" s="654"/>
      <c r="L1746" s="333"/>
      <c r="M1746" s="333"/>
      <c r="N1746" s="333"/>
      <c r="O1746" s="333"/>
      <c r="P1746" s="333"/>
      <c r="Q1746" s="333"/>
      <c r="R1746" s="333"/>
      <c r="S1746" s="333"/>
      <c r="T1746" s="333"/>
      <c r="U1746" s="333"/>
      <c r="V1746" s="333"/>
      <c r="W1746" s="333"/>
      <c r="X1746" s="333"/>
      <c r="Y1746" s="333"/>
      <c r="Z1746" s="333"/>
      <c r="AA1746" s="333"/>
      <c r="AB1746" s="534"/>
    </row>
    <row r="1747" spans="1:28" ht="13.5" customHeight="1">
      <c r="A1747" s="655"/>
      <c r="B1747" s="333"/>
      <c r="C1747" s="333"/>
      <c r="D1747" s="72"/>
      <c r="E1747" s="333"/>
      <c r="F1747" s="333"/>
      <c r="G1747" s="333"/>
      <c r="H1747" s="333"/>
      <c r="I1747" s="333"/>
      <c r="J1747" s="333"/>
      <c r="K1747" s="654"/>
      <c r="L1747" s="333"/>
      <c r="M1747" s="333"/>
      <c r="N1747" s="333"/>
      <c r="O1747" s="333"/>
      <c r="P1747" s="333"/>
      <c r="Q1747" s="333"/>
      <c r="R1747" s="333"/>
      <c r="S1747" s="333"/>
      <c r="T1747" s="333"/>
      <c r="U1747" s="333"/>
      <c r="V1747" s="333"/>
      <c r="W1747" s="333"/>
      <c r="X1747" s="333"/>
      <c r="Y1747" s="333"/>
      <c r="Z1747" s="333"/>
      <c r="AA1747" s="333"/>
      <c r="AB1747" s="534"/>
    </row>
    <row r="1748" spans="1:28" ht="13.5" customHeight="1">
      <c r="A1748" s="655"/>
      <c r="B1748" s="333"/>
      <c r="C1748" s="333"/>
      <c r="D1748" s="72"/>
      <c r="E1748" s="333"/>
      <c r="F1748" s="333"/>
      <c r="G1748" s="333"/>
      <c r="H1748" s="333"/>
      <c r="I1748" s="333"/>
      <c r="J1748" s="333"/>
      <c r="K1748" s="654"/>
      <c r="L1748" s="333"/>
      <c r="M1748" s="333"/>
      <c r="N1748" s="333"/>
      <c r="O1748" s="333"/>
      <c r="P1748" s="333"/>
      <c r="Q1748" s="333"/>
      <c r="R1748" s="333"/>
      <c r="S1748" s="333"/>
      <c r="T1748" s="333"/>
      <c r="U1748" s="333"/>
      <c r="V1748" s="333"/>
      <c r="W1748" s="333"/>
      <c r="X1748" s="333"/>
      <c r="Y1748" s="333"/>
      <c r="Z1748" s="333"/>
      <c r="AA1748" s="333"/>
      <c r="AB1748" s="534"/>
    </row>
    <row r="1749" spans="1:28" ht="13.5" customHeight="1">
      <c r="A1749" s="655"/>
      <c r="B1749" s="333"/>
      <c r="C1749" s="333"/>
      <c r="D1749" s="72"/>
      <c r="E1749" s="333"/>
      <c r="F1749" s="333"/>
      <c r="G1749" s="333"/>
      <c r="H1749" s="333"/>
      <c r="I1749" s="333"/>
      <c r="J1749" s="333"/>
      <c r="K1749" s="654"/>
      <c r="L1749" s="333"/>
      <c r="M1749" s="333"/>
      <c r="N1749" s="333"/>
      <c r="O1749" s="333"/>
      <c r="P1749" s="333"/>
      <c r="Q1749" s="333"/>
      <c r="R1749" s="333"/>
      <c r="S1749" s="333"/>
      <c r="T1749" s="333"/>
      <c r="U1749" s="333"/>
      <c r="V1749" s="333"/>
      <c r="W1749" s="333"/>
      <c r="X1749" s="333"/>
      <c r="Y1749" s="333"/>
      <c r="Z1749" s="333"/>
      <c r="AA1749" s="333"/>
      <c r="AB1749" s="534"/>
    </row>
    <row r="1750" spans="1:28" ht="13.5" customHeight="1">
      <c r="A1750" s="655"/>
      <c r="B1750" s="333"/>
      <c r="C1750" s="333"/>
      <c r="D1750" s="72"/>
      <c r="E1750" s="333"/>
      <c r="F1750" s="333"/>
      <c r="G1750" s="333"/>
      <c r="H1750" s="333"/>
      <c r="I1750" s="333"/>
      <c r="J1750" s="333"/>
      <c r="K1750" s="654"/>
      <c r="L1750" s="333"/>
      <c r="M1750" s="333"/>
      <c r="N1750" s="333"/>
      <c r="O1750" s="333"/>
      <c r="P1750" s="333"/>
      <c r="Q1750" s="333"/>
      <c r="R1750" s="333"/>
      <c r="S1750" s="333"/>
      <c r="T1750" s="333"/>
      <c r="U1750" s="333"/>
      <c r="V1750" s="333"/>
      <c r="W1750" s="333"/>
      <c r="X1750" s="333"/>
      <c r="Y1750" s="333"/>
      <c r="Z1750" s="333"/>
      <c r="AA1750" s="333"/>
      <c r="AB1750" s="534"/>
    </row>
    <row r="1751" spans="1:28" ht="13.5" customHeight="1">
      <c r="A1751" s="655"/>
      <c r="B1751" s="333"/>
      <c r="C1751" s="333"/>
      <c r="D1751" s="72"/>
      <c r="E1751" s="333"/>
      <c r="F1751" s="333"/>
      <c r="G1751" s="333"/>
      <c r="H1751" s="333"/>
      <c r="I1751" s="333"/>
      <c r="J1751" s="333"/>
      <c r="K1751" s="654"/>
      <c r="L1751" s="333"/>
      <c r="M1751" s="333"/>
      <c r="N1751" s="333"/>
      <c r="O1751" s="333"/>
      <c r="P1751" s="333"/>
      <c r="Q1751" s="333"/>
      <c r="R1751" s="333"/>
      <c r="S1751" s="333"/>
      <c r="T1751" s="333"/>
      <c r="U1751" s="333"/>
      <c r="V1751" s="333"/>
      <c r="W1751" s="333"/>
      <c r="X1751" s="333"/>
      <c r="Y1751" s="333"/>
      <c r="Z1751" s="333"/>
      <c r="AA1751" s="333"/>
      <c r="AB1751" s="534"/>
    </row>
    <row r="1752" spans="1:28" ht="13.5" customHeight="1">
      <c r="A1752" s="655"/>
      <c r="B1752" s="333"/>
      <c r="C1752" s="333"/>
      <c r="D1752" s="72"/>
      <c r="E1752" s="333"/>
      <c r="F1752" s="333"/>
      <c r="G1752" s="333"/>
      <c r="H1752" s="333"/>
      <c r="I1752" s="333"/>
      <c r="J1752" s="333"/>
      <c r="K1752" s="654"/>
      <c r="L1752" s="333"/>
      <c r="M1752" s="333"/>
      <c r="N1752" s="333"/>
      <c r="O1752" s="333"/>
      <c r="P1752" s="333"/>
      <c r="Q1752" s="333"/>
      <c r="R1752" s="333"/>
      <c r="S1752" s="333"/>
      <c r="T1752" s="333"/>
      <c r="U1752" s="333"/>
      <c r="V1752" s="333"/>
      <c r="W1752" s="333"/>
      <c r="X1752" s="333"/>
      <c r="Y1752" s="333"/>
      <c r="Z1752" s="333"/>
      <c r="AA1752" s="333"/>
      <c r="AB1752" s="534"/>
    </row>
    <row r="1753" spans="1:28" ht="13.5" customHeight="1">
      <c r="A1753" s="655"/>
      <c r="B1753" s="333"/>
      <c r="C1753" s="333"/>
      <c r="D1753" s="72"/>
      <c r="E1753" s="333"/>
      <c r="F1753" s="333"/>
      <c r="G1753" s="333"/>
      <c r="H1753" s="333"/>
      <c r="I1753" s="333"/>
      <c r="J1753" s="333"/>
      <c r="K1753" s="654"/>
      <c r="L1753" s="333"/>
      <c r="M1753" s="333"/>
      <c r="N1753" s="333"/>
      <c r="O1753" s="333"/>
      <c r="P1753" s="333"/>
      <c r="Q1753" s="333"/>
      <c r="R1753" s="333"/>
      <c r="S1753" s="333"/>
      <c r="T1753" s="333"/>
      <c r="U1753" s="333"/>
      <c r="V1753" s="333"/>
      <c r="W1753" s="333"/>
      <c r="X1753" s="333"/>
      <c r="Y1753" s="333"/>
      <c r="Z1753" s="333"/>
      <c r="AA1753" s="333"/>
      <c r="AB1753" s="534"/>
    </row>
    <row r="1754" spans="1:28" ht="13.5" customHeight="1">
      <c r="A1754" s="655"/>
      <c r="B1754" s="333"/>
      <c r="C1754" s="333"/>
      <c r="D1754" s="72"/>
      <c r="E1754" s="333"/>
      <c r="F1754" s="333"/>
      <c r="G1754" s="333"/>
      <c r="H1754" s="333"/>
      <c r="I1754" s="333"/>
      <c r="J1754" s="333"/>
      <c r="K1754" s="654"/>
      <c r="L1754" s="333"/>
      <c r="M1754" s="333"/>
      <c r="N1754" s="333"/>
      <c r="O1754" s="333"/>
      <c r="P1754" s="333"/>
      <c r="Q1754" s="333"/>
      <c r="R1754" s="333"/>
      <c r="S1754" s="333"/>
      <c r="T1754" s="333"/>
      <c r="U1754" s="333"/>
      <c r="V1754" s="333"/>
      <c r="W1754" s="333"/>
      <c r="X1754" s="333"/>
      <c r="Y1754" s="333"/>
      <c r="Z1754" s="333"/>
      <c r="AA1754" s="333"/>
      <c r="AB1754" s="534"/>
    </row>
    <row r="1755" spans="1:28" ht="13.5" customHeight="1">
      <c r="A1755" s="655"/>
      <c r="B1755" s="333"/>
      <c r="C1755" s="333"/>
      <c r="D1755" s="72"/>
      <c r="E1755" s="333"/>
      <c r="F1755" s="333"/>
      <c r="G1755" s="333"/>
      <c r="H1755" s="333"/>
      <c r="I1755" s="333"/>
      <c r="J1755" s="333"/>
      <c r="K1755" s="654"/>
      <c r="L1755" s="333"/>
      <c r="M1755" s="333"/>
      <c r="N1755" s="333"/>
      <c r="O1755" s="333"/>
      <c r="P1755" s="333"/>
      <c r="Q1755" s="333"/>
      <c r="R1755" s="333"/>
      <c r="S1755" s="333"/>
      <c r="T1755" s="333"/>
      <c r="U1755" s="333"/>
      <c r="V1755" s="333"/>
      <c r="W1755" s="333"/>
      <c r="X1755" s="333"/>
      <c r="Y1755" s="333"/>
      <c r="Z1755" s="333"/>
      <c r="AA1755" s="333"/>
      <c r="AB1755" s="534"/>
    </row>
    <row r="1756" spans="1:28" ht="13.5" customHeight="1">
      <c r="A1756" s="655"/>
      <c r="B1756" s="333"/>
      <c r="C1756" s="333"/>
      <c r="D1756" s="72"/>
      <c r="E1756" s="333"/>
      <c r="F1756" s="333"/>
      <c r="G1756" s="333"/>
      <c r="H1756" s="333"/>
      <c r="I1756" s="333"/>
      <c r="J1756" s="333"/>
      <c r="K1756" s="654"/>
      <c r="L1756" s="333"/>
      <c r="M1756" s="333"/>
      <c r="N1756" s="333"/>
      <c r="O1756" s="333"/>
      <c r="P1756" s="333"/>
      <c r="Q1756" s="333"/>
      <c r="R1756" s="333"/>
      <c r="S1756" s="333"/>
      <c r="T1756" s="333"/>
      <c r="U1756" s="333"/>
      <c r="V1756" s="333"/>
      <c r="W1756" s="333"/>
      <c r="X1756" s="333"/>
      <c r="Y1756" s="333"/>
      <c r="Z1756" s="333"/>
      <c r="AA1756" s="333"/>
      <c r="AB1756" s="534"/>
    </row>
    <row r="1757" spans="1:28" ht="13.5" customHeight="1">
      <c r="A1757" s="655"/>
      <c r="B1757" s="333"/>
      <c r="C1757" s="333"/>
      <c r="D1757" s="72"/>
      <c r="E1757" s="333"/>
      <c r="F1757" s="333"/>
      <c r="G1757" s="333"/>
      <c r="H1757" s="333"/>
      <c r="I1757" s="333"/>
      <c r="J1757" s="333"/>
      <c r="K1757" s="654"/>
      <c r="L1757" s="333"/>
      <c r="M1757" s="333"/>
      <c r="N1757" s="333"/>
      <c r="O1757" s="333"/>
      <c r="P1757" s="333"/>
      <c r="Q1757" s="333"/>
      <c r="R1757" s="333"/>
      <c r="S1757" s="333"/>
      <c r="T1757" s="333"/>
      <c r="U1757" s="333"/>
      <c r="V1757" s="333"/>
      <c r="W1757" s="333"/>
      <c r="X1757" s="333"/>
      <c r="Y1757" s="333"/>
      <c r="Z1757" s="333"/>
      <c r="AA1757" s="333"/>
      <c r="AB1757" s="534"/>
    </row>
    <row r="1758" spans="1:28" ht="13.5" customHeight="1">
      <c r="A1758" s="655"/>
      <c r="B1758" s="333"/>
      <c r="C1758" s="333"/>
      <c r="D1758" s="72"/>
      <c r="E1758" s="333"/>
      <c r="F1758" s="333"/>
      <c r="G1758" s="333"/>
      <c r="H1758" s="333"/>
      <c r="I1758" s="333"/>
      <c r="J1758" s="333"/>
      <c r="K1758" s="654"/>
      <c r="L1758" s="333"/>
      <c r="M1758" s="333"/>
      <c r="N1758" s="333"/>
      <c r="O1758" s="333"/>
      <c r="P1758" s="333"/>
      <c r="Q1758" s="333"/>
      <c r="R1758" s="333"/>
      <c r="S1758" s="333"/>
      <c r="T1758" s="333"/>
      <c r="U1758" s="333"/>
      <c r="V1758" s="333"/>
      <c r="W1758" s="333"/>
      <c r="X1758" s="333"/>
      <c r="Y1758" s="333"/>
      <c r="Z1758" s="333"/>
      <c r="AA1758" s="333"/>
      <c r="AB1758" s="534"/>
    </row>
    <row r="1759" spans="1:28" ht="13.5" customHeight="1">
      <c r="A1759" s="655"/>
      <c r="B1759" s="333"/>
      <c r="C1759" s="333"/>
      <c r="D1759" s="72"/>
      <c r="E1759" s="333"/>
      <c r="F1759" s="333"/>
      <c r="G1759" s="333"/>
      <c r="H1759" s="333"/>
      <c r="I1759" s="333"/>
      <c r="J1759" s="333"/>
      <c r="K1759" s="654"/>
      <c r="L1759" s="333"/>
      <c r="M1759" s="333"/>
      <c r="N1759" s="333"/>
      <c r="O1759" s="333"/>
      <c r="P1759" s="333"/>
      <c r="Q1759" s="333"/>
      <c r="R1759" s="333"/>
      <c r="S1759" s="333"/>
      <c r="T1759" s="333"/>
      <c r="U1759" s="333"/>
      <c r="V1759" s="333"/>
      <c r="W1759" s="333"/>
      <c r="X1759" s="333"/>
      <c r="Y1759" s="333"/>
      <c r="Z1759" s="333"/>
      <c r="AA1759" s="333"/>
      <c r="AB1759" s="534"/>
    </row>
    <row r="1760" spans="1:28" ht="13.5" customHeight="1">
      <c r="A1760" s="655"/>
      <c r="B1760" s="333"/>
      <c r="C1760" s="333"/>
      <c r="D1760" s="72"/>
      <c r="E1760" s="333"/>
      <c r="F1760" s="333"/>
      <c r="G1760" s="333"/>
      <c r="H1760" s="333"/>
      <c r="I1760" s="333"/>
      <c r="J1760" s="333"/>
      <c r="K1760" s="654"/>
      <c r="L1760" s="333"/>
      <c r="M1760" s="333"/>
      <c r="N1760" s="333"/>
      <c r="O1760" s="333"/>
      <c r="P1760" s="333"/>
      <c r="Q1760" s="333"/>
      <c r="R1760" s="333"/>
      <c r="S1760" s="333"/>
      <c r="T1760" s="333"/>
      <c r="U1760" s="333"/>
      <c r="V1760" s="333"/>
      <c r="W1760" s="333"/>
      <c r="X1760" s="333"/>
      <c r="Y1760" s="333"/>
      <c r="Z1760" s="333"/>
      <c r="AA1760" s="333"/>
      <c r="AB1760" s="534"/>
    </row>
    <row r="1761" spans="1:28" ht="13.5" customHeight="1">
      <c r="A1761" s="655"/>
      <c r="B1761" s="333"/>
      <c r="C1761" s="333"/>
      <c r="D1761" s="72"/>
      <c r="E1761" s="333"/>
      <c r="F1761" s="333"/>
      <c r="G1761" s="333"/>
      <c r="H1761" s="333"/>
      <c r="I1761" s="333"/>
      <c r="J1761" s="333"/>
      <c r="K1761" s="654"/>
      <c r="L1761" s="333"/>
      <c r="M1761" s="333"/>
      <c r="N1761" s="333"/>
      <c r="O1761" s="333"/>
      <c r="P1761" s="333"/>
      <c r="Q1761" s="333"/>
      <c r="R1761" s="333"/>
      <c r="S1761" s="333"/>
      <c r="T1761" s="333"/>
      <c r="U1761" s="333"/>
      <c r="V1761" s="333"/>
      <c r="W1761" s="333"/>
      <c r="X1761" s="333"/>
      <c r="Y1761" s="333"/>
      <c r="Z1761" s="333"/>
      <c r="AA1761" s="333"/>
      <c r="AB1761" s="534"/>
    </row>
    <row r="1762" spans="1:28" ht="13.5" customHeight="1">
      <c r="A1762" s="655"/>
      <c r="B1762" s="333"/>
      <c r="C1762" s="333"/>
      <c r="D1762" s="72"/>
      <c r="E1762" s="333"/>
      <c r="F1762" s="333"/>
      <c r="G1762" s="333"/>
      <c r="H1762" s="333"/>
      <c r="I1762" s="333"/>
      <c r="J1762" s="333"/>
      <c r="K1762" s="654"/>
      <c r="L1762" s="333"/>
      <c r="M1762" s="333"/>
      <c r="N1762" s="333"/>
      <c r="O1762" s="333"/>
      <c r="P1762" s="333"/>
      <c r="Q1762" s="333"/>
      <c r="R1762" s="333"/>
      <c r="S1762" s="333"/>
      <c r="T1762" s="333"/>
      <c r="U1762" s="333"/>
      <c r="V1762" s="333"/>
      <c r="W1762" s="333"/>
      <c r="X1762" s="333"/>
      <c r="Y1762" s="333"/>
      <c r="Z1762" s="333"/>
      <c r="AA1762" s="333"/>
      <c r="AB1762" s="534"/>
    </row>
    <row r="1763" spans="1:28" ht="13.5" customHeight="1">
      <c r="A1763" s="655"/>
      <c r="B1763" s="333"/>
      <c r="C1763" s="333"/>
      <c r="D1763" s="72"/>
      <c r="E1763" s="333"/>
      <c r="F1763" s="333"/>
      <c r="G1763" s="333"/>
      <c r="H1763" s="333"/>
      <c r="I1763" s="333"/>
      <c r="J1763" s="333"/>
      <c r="K1763" s="654"/>
      <c r="L1763" s="333"/>
      <c r="M1763" s="333"/>
      <c r="N1763" s="333"/>
      <c r="O1763" s="333"/>
      <c r="P1763" s="333"/>
      <c r="Q1763" s="333"/>
      <c r="R1763" s="333"/>
      <c r="S1763" s="333"/>
      <c r="T1763" s="333"/>
      <c r="U1763" s="333"/>
      <c r="V1763" s="333"/>
      <c r="W1763" s="333"/>
      <c r="X1763" s="333"/>
      <c r="Y1763" s="333"/>
      <c r="Z1763" s="333"/>
      <c r="AA1763" s="333"/>
      <c r="AB1763" s="534"/>
    </row>
    <row r="1764" spans="1:28" ht="13.5" customHeight="1">
      <c r="A1764" s="655"/>
      <c r="B1764" s="333"/>
      <c r="C1764" s="333"/>
      <c r="D1764" s="72"/>
      <c r="E1764" s="333"/>
      <c r="F1764" s="333"/>
      <c r="G1764" s="333"/>
      <c r="H1764" s="333"/>
      <c r="I1764" s="333"/>
      <c r="J1764" s="333"/>
      <c r="K1764" s="654"/>
      <c r="L1764" s="333"/>
      <c r="M1764" s="333"/>
      <c r="N1764" s="333"/>
      <c r="O1764" s="333"/>
      <c r="P1764" s="333"/>
      <c r="Q1764" s="333"/>
      <c r="R1764" s="333"/>
      <c r="S1764" s="333"/>
      <c r="T1764" s="333"/>
      <c r="U1764" s="333"/>
      <c r="V1764" s="333"/>
      <c r="W1764" s="333"/>
      <c r="X1764" s="333"/>
      <c r="Y1764" s="333"/>
      <c r="Z1764" s="333"/>
      <c r="AA1764" s="333"/>
      <c r="AB1764" s="534"/>
    </row>
    <row r="1765" spans="1:28" ht="13.5" customHeight="1">
      <c r="A1765" s="655"/>
      <c r="B1765" s="333"/>
      <c r="C1765" s="333"/>
      <c r="D1765" s="72"/>
      <c r="E1765" s="333"/>
      <c r="F1765" s="333"/>
      <c r="G1765" s="333"/>
      <c r="H1765" s="333"/>
      <c r="I1765" s="333"/>
      <c r="J1765" s="333"/>
      <c r="K1765" s="654"/>
      <c r="L1765" s="333"/>
      <c r="M1765" s="333"/>
      <c r="N1765" s="333"/>
      <c r="O1765" s="333"/>
      <c r="P1765" s="333"/>
      <c r="Q1765" s="333"/>
      <c r="R1765" s="333"/>
      <c r="S1765" s="333"/>
      <c r="T1765" s="333"/>
      <c r="U1765" s="333"/>
      <c r="V1765" s="333"/>
      <c r="W1765" s="333"/>
      <c r="X1765" s="333"/>
      <c r="Y1765" s="333"/>
      <c r="Z1765" s="333"/>
      <c r="AA1765" s="333"/>
      <c r="AB1765" s="534"/>
    </row>
    <row r="1766" spans="1:28" ht="13.5" customHeight="1">
      <c r="A1766" s="655"/>
      <c r="B1766" s="333"/>
      <c r="C1766" s="333"/>
      <c r="D1766" s="72"/>
      <c r="E1766" s="333"/>
      <c r="F1766" s="333"/>
      <c r="G1766" s="333"/>
      <c r="H1766" s="333"/>
      <c r="I1766" s="333"/>
      <c r="J1766" s="333"/>
      <c r="K1766" s="654"/>
      <c r="L1766" s="333"/>
      <c r="M1766" s="333"/>
      <c r="N1766" s="333"/>
      <c r="O1766" s="333"/>
      <c r="P1766" s="333"/>
      <c r="Q1766" s="333"/>
      <c r="R1766" s="333"/>
      <c r="S1766" s="333"/>
      <c r="T1766" s="333"/>
      <c r="U1766" s="333"/>
      <c r="V1766" s="333"/>
      <c r="W1766" s="333"/>
      <c r="X1766" s="333"/>
      <c r="Y1766" s="333"/>
      <c r="Z1766" s="333"/>
      <c r="AA1766" s="333"/>
      <c r="AB1766" s="534"/>
    </row>
    <row r="1767" spans="1:28" ht="13.5" customHeight="1">
      <c r="A1767" s="655"/>
      <c r="B1767" s="333"/>
      <c r="C1767" s="333"/>
      <c r="D1767" s="72"/>
      <c r="E1767" s="333"/>
      <c r="F1767" s="333"/>
      <c r="G1767" s="333"/>
      <c r="H1767" s="333"/>
      <c r="I1767" s="333"/>
      <c r="J1767" s="333"/>
      <c r="K1767" s="654"/>
      <c r="L1767" s="333"/>
      <c r="M1767" s="333"/>
      <c r="N1767" s="333"/>
      <c r="O1767" s="333"/>
      <c r="P1767" s="333"/>
      <c r="Q1767" s="333"/>
      <c r="R1767" s="333"/>
      <c r="S1767" s="333"/>
      <c r="T1767" s="333"/>
      <c r="U1767" s="333"/>
      <c r="V1767" s="333"/>
      <c r="W1767" s="333"/>
      <c r="X1767" s="333"/>
      <c r="Y1767" s="333"/>
      <c r="Z1767" s="333"/>
      <c r="AA1767" s="333"/>
      <c r="AB1767" s="534"/>
    </row>
    <row r="1768" spans="1:28" ht="13.5" customHeight="1">
      <c r="A1768" s="655"/>
      <c r="B1768" s="333"/>
      <c r="C1768" s="333"/>
      <c r="D1768" s="72"/>
      <c r="E1768" s="333"/>
      <c r="F1768" s="333"/>
      <c r="G1768" s="333"/>
      <c r="H1768" s="333"/>
      <c r="I1768" s="333"/>
      <c r="J1768" s="333"/>
      <c r="K1768" s="654"/>
      <c r="L1768" s="333"/>
      <c r="M1768" s="333"/>
      <c r="N1768" s="333"/>
      <c r="O1768" s="333"/>
      <c r="P1768" s="333"/>
      <c r="Q1768" s="333"/>
      <c r="R1768" s="333"/>
      <c r="S1768" s="333"/>
      <c r="T1768" s="333"/>
      <c r="U1768" s="333"/>
      <c r="V1768" s="333"/>
      <c r="W1768" s="333"/>
      <c r="X1768" s="333"/>
      <c r="Y1768" s="333"/>
      <c r="Z1768" s="333"/>
      <c r="AA1768" s="333"/>
      <c r="AB1768" s="534"/>
    </row>
    <row r="1769" spans="1:28" ht="13.5" customHeight="1">
      <c r="A1769" s="655"/>
      <c r="B1769" s="333"/>
      <c r="C1769" s="333"/>
      <c r="D1769" s="72"/>
      <c r="E1769" s="333"/>
      <c r="F1769" s="333"/>
      <c r="G1769" s="333"/>
      <c r="H1769" s="333"/>
      <c r="I1769" s="333"/>
      <c r="J1769" s="333"/>
      <c r="K1769" s="654"/>
      <c r="L1769" s="333"/>
      <c r="M1769" s="333"/>
      <c r="N1769" s="333"/>
      <c r="O1769" s="333"/>
      <c r="P1769" s="333"/>
      <c r="Q1769" s="333"/>
      <c r="R1769" s="333"/>
      <c r="S1769" s="333"/>
      <c r="T1769" s="333"/>
      <c r="U1769" s="333"/>
      <c r="V1769" s="333"/>
      <c r="W1769" s="333"/>
      <c r="X1769" s="333"/>
      <c r="Y1769" s="333"/>
      <c r="Z1769" s="333"/>
      <c r="AA1769" s="333"/>
      <c r="AB1769" s="534"/>
    </row>
    <row r="1770" spans="1:28" ht="13.5" customHeight="1">
      <c r="A1770" s="655"/>
      <c r="B1770" s="333"/>
      <c r="C1770" s="333"/>
      <c r="D1770" s="72"/>
      <c r="E1770" s="333"/>
      <c r="F1770" s="333"/>
      <c r="G1770" s="333"/>
      <c r="H1770" s="333"/>
      <c r="I1770" s="333"/>
      <c r="J1770" s="333"/>
      <c r="K1770" s="654"/>
      <c r="L1770" s="333"/>
      <c r="M1770" s="333"/>
      <c r="N1770" s="333"/>
      <c r="O1770" s="333"/>
      <c r="P1770" s="333"/>
      <c r="Q1770" s="333"/>
      <c r="R1770" s="333"/>
      <c r="S1770" s="333"/>
      <c r="T1770" s="333"/>
      <c r="U1770" s="333"/>
      <c r="V1770" s="333"/>
      <c r="W1770" s="333"/>
      <c r="X1770" s="333"/>
      <c r="Y1770" s="333"/>
      <c r="Z1770" s="333"/>
      <c r="AA1770" s="333"/>
      <c r="AB1770" s="534"/>
    </row>
    <row r="1771" spans="1:28" ht="13.5" customHeight="1">
      <c r="A1771" s="655"/>
      <c r="B1771" s="333"/>
      <c r="C1771" s="333"/>
      <c r="D1771" s="72"/>
      <c r="E1771" s="333"/>
      <c r="F1771" s="333"/>
      <c r="G1771" s="333"/>
      <c r="H1771" s="333"/>
      <c r="I1771" s="333"/>
      <c r="J1771" s="333"/>
      <c r="K1771" s="654"/>
      <c r="L1771" s="333"/>
      <c r="M1771" s="333"/>
      <c r="N1771" s="333"/>
      <c r="O1771" s="333"/>
      <c r="P1771" s="333"/>
      <c r="Q1771" s="333"/>
      <c r="R1771" s="333"/>
      <c r="S1771" s="333"/>
      <c r="T1771" s="333"/>
      <c r="U1771" s="333"/>
      <c r="V1771" s="333"/>
      <c r="W1771" s="333"/>
      <c r="X1771" s="333"/>
      <c r="Y1771" s="333"/>
      <c r="Z1771" s="333"/>
      <c r="AA1771" s="333"/>
      <c r="AB1771" s="534"/>
    </row>
    <row r="1772" spans="1:28" ht="13.5" customHeight="1">
      <c r="A1772" s="655"/>
      <c r="B1772" s="333"/>
      <c r="C1772" s="333"/>
      <c r="D1772" s="72"/>
      <c r="E1772" s="333"/>
      <c r="F1772" s="333"/>
      <c r="G1772" s="333"/>
      <c r="H1772" s="333"/>
      <c r="I1772" s="333"/>
      <c r="J1772" s="333"/>
      <c r="K1772" s="654"/>
      <c r="L1772" s="333"/>
      <c r="M1772" s="333"/>
      <c r="N1772" s="333"/>
      <c r="O1772" s="333"/>
      <c r="P1772" s="333"/>
      <c r="Q1772" s="333"/>
      <c r="R1772" s="333"/>
      <c r="S1772" s="333"/>
      <c r="T1772" s="333"/>
      <c r="U1772" s="333"/>
      <c r="V1772" s="333"/>
      <c r="W1772" s="333"/>
      <c r="X1772" s="333"/>
      <c r="Y1772" s="333"/>
      <c r="Z1772" s="333"/>
      <c r="AA1772" s="333"/>
      <c r="AB1772" s="534"/>
    </row>
    <row r="1773" spans="1:28" ht="13.5" customHeight="1">
      <c r="A1773" s="655"/>
      <c r="B1773" s="333"/>
      <c r="C1773" s="333"/>
      <c r="D1773" s="72"/>
      <c r="E1773" s="333"/>
      <c r="F1773" s="333"/>
      <c r="G1773" s="333"/>
      <c r="H1773" s="333"/>
      <c r="I1773" s="333"/>
      <c r="J1773" s="333"/>
      <c r="K1773" s="654"/>
      <c r="L1773" s="333"/>
      <c r="M1773" s="333"/>
      <c r="N1773" s="333"/>
      <c r="O1773" s="333"/>
      <c r="P1773" s="333"/>
      <c r="Q1773" s="333"/>
      <c r="R1773" s="333"/>
      <c r="S1773" s="333"/>
      <c r="T1773" s="333"/>
      <c r="U1773" s="333"/>
      <c r="V1773" s="333"/>
      <c r="W1773" s="333"/>
      <c r="X1773" s="333"/>
      <c r="Y1773" s="333"/>
      <c r="Z1773" s="333"/>
      <c r="AA1773" s="333"/>
      <c r="AB1773" s="534"/>
    </row>
    <row r="1774" spans="1:28" ht="13.5" customHeight="1">
      <c r="A1774" s="655"/>
      <c r="B1774" s="333"/>
      <c r="C1774" s="333"/>
      <c r="D1774" s="72"/>
      <c r="E1774" s="333"/>
      <c r="F1774" s="333"/>
      <c r="G1774" s="333"/>
      <c r="H1774" s="333"/>
      <c r="I1774" s="333"/>
      <c r="J1774" s="333"/>
      <c r="K1774" s="654"/>
      <c r="L1774" s="333"/>
      <c r="M1774" s="333"/>
      <c r="N1774" s="333"/>
      <c r="O1774" s="333"/>
      <c r="P1774" s="333"/>
      <c r="Q1774" s="333"/>
      <c r="R1774" s="333"/>
      <c r="S1774" s="333"/>
      <c r="T1774" s="333"/>
      <c r="U1774" s="333"/>
      <c r="V1774" s="333"/>
      <c r="W1774" s="333"/>
      <c r="X1774" s="333"/>
      <c r="Y1774" s="333"/>
      <c r="Z1774" s="333"/>
      <c r="AA1774" s="333"/>
      <c r="AB1774" s="534"/>
    </row>
    <row r="1775" spans="1:28" ht="13.5" customHeight="1">
      <c r="A1775" s="655"/>
      <c r="B1775" s="333"/>
      <c r="C1775" s="333"/>
      <c r="D1775" s="72"/>
      <c r="E1775" s="333"/>
      <c r="F1775" s="333"/>
      <c r="G1775" s="333"/>
      <c r="H1775" s="333"/>
      <c r="I1775" s="333"/>
      <c r="J1775" s="333"/>
      <c r="K1775" s="654"/>
      <c r="L1775" s="333"/>
      <c r="M1775" s="333"/>
      <c r="N1775" s="333"/>
      <c r="O1775" s="333"/>
      <c r="P1775" s="333"/>
      <c r="Q1775" s="333"/>
      <c r="R1775" s="333"/>
      <c r="S1775" s="333"/>
      <c r="T1775" s="333"/>
      <c r="U1775" s="333"/>
      <c r="V1775" s="333"/>
      <c r="W1775" s="333"/>
      <c r="X1775" s="333"/>
      <c r="Y1775" s="333"/>
      <c r="Z1775" s="333"/>
      <c r="AA1775" s="333"/>
      <c r="AB1775" s="534"/>
    </row>
    <row r="1776" spans="1:28" ht="13.5" customHeight="1">
      <c r="A1776" s="655"/>
      <c r="B1776" s="333"/>
      <c r="C1776" s="333"/>
      <c r="D1776" s="72"/>
      <c r="E1776" s="333"/>
      <c r="F1776" s="333"/>
      <c r="G1776" s="333"/>
      <c r="H1776" s="333"/>
      <c r="I1776" s="333"/>
      <c r="J1776" s="333"/>
      <c r="K1776" s="654"/>
      <c r="L1776" s="333"/>
      <c r="M1776" s="333"/>
      <c r="N1776" s="333"/>
      <c r="O1776" s="333"/>
      <c r="P1776" s="333"/>
      <c r="Q1776" s="333"/>
      <c r="R1776" s="333"/>
      <c r="S1776" s="333"/>
      <c r="T1776" s="333"/>
      <c r="U1776" s="333"/>
      <c r="V1776" s="333"/>
      <c r="W1776" s="333"/>
      <c r="X1776" s="333"/>
      <c r="Y1776" s="333"/>
      <c r="Z1776" s="333"/>
      <c r="AA1776" s="333"/>
      <c r="AB1776" s="534"/>
    </row>
    <row r="1777" spans="1:28" ht="13.5" customHeight="1">
      <c r="A1777" s="655"/>
      <c r="B1777" s="333"/>
      <c r="C1777" s="333"/>
      <c r="D1777" s="72"/>
      <c r="E1777" s="333"/>
      <c r="F1777" s="333"/>
      <c r="G1777" s="333"/>
      <c r="H1777" s="333"/>
      <c r="I1777" s="333"/>
      <c r="J1777" s="333"/>
      <c r="K1777" s="654"/>
      <c r="L1777" s="333"/>
      <c r="M1777" s="333"/>
      <c r="N1777" s="333"/>
      <c r="O1777" s="333"/>
      <c r="P1777" s="333"/>
      <c r="Q1777" s="333"/>
      <c r="R1777" s="333"/>
      <c r="S1777" s="333"/>
      <c r="T1777" s="333"/>
      <c r="U1777" s="333"/>
      <c r="V1777" s="333"/>
      <c r="W1777" s="333"/>
      <c r="X1777" s="333"/>
      <c r="Y1777" s="333"/>
      <c r="Z1777" s="333"/>
      <c r="AA1777" s="333"/>
      <c r="AB1777" s="534"/>
    </row>
    <row r="1778" spans="1:28" ht="13.5" customHeight="1">
      <c r="A1778" s="655"/>
      <c r="B1778" s="333"/>
      <c r="C1778" s="333"/>
      <c r="D1778" s="72"/>
      <c r="E1778" s="333"/>
      <c r="F1778" s="333"/>
      <c r="G1778" s="333"/>
      <c r="H1778" s="333"/>
      <c r="I1778" s="333"/>
      <c r="J1778" s="333"/>
      <c r="K1778" s="654"/>
      <c r="L1778" s="333"/>
      <c r="M1778" s="333"/>
      <c r="N1778" s="333"/>
      <c r="O1778" s="333"/>
      <c r="P1778" s="333"/>
      <c r="Q1778" s="333"/>
      <c r="R1778" s="333"/>
      <c r="S1778" s="333"/>
      <c r="T1778" s="333"/>
      <c r="U1778" s="333"/>
      <c r="V1778" s="333"/>
      <c r="W1778" s="333"/>
      <c r="X1778" s="333"/>
      <c r="Y1778" s="333"/>
      <c r="Z1778" s="333"/>
      <c r="AA1778" s="333"/>
      <c r="AB1778" s="534"/>
    </row>
    <row r="1779" spans="1:28" ht="13.5" customHeight="1">
      <c r="A1779" s="655"/>
      <c r="B1779" s="333"/>
      <c r="C1779" s="333"/>
      <c r="D1779" s="72"/>
      <c r="E1779" s="333"/>
      <c r="F1779" s="333"/>
      <c r="G1779" s="333"/>
      <c r="H1779" s="333"/>
      <c r="I1779" s="333"/>
      <c r="J1779" s="333"/>
      <c r="K1779" s="654"/>
      <c r="L1779" s="333"/>
      <c r="M1779" s="333"/>
      <c r="N1779" s="333"/>
      <c r="O1779" s="333"/>
      <c r="P1779" s="333"/>
      <c r="Q1779" s="333"/>
      <c r="R1779" s="333"/>
      <c r="S1779" s="333"/>
      <c r="T1779" s="333"/>
      <c r="U1779" s="333"/>
      <c r="V1779" s="333"/>
      <c r="W1779" s="333"/>
      <c r="X1779" s="333"/>
      <c r="Y1779" s="333"/>
      <c r="Z1779" s="333"/>
      <c r="AA1779" s="333"/>
      <c r="AB1779" s="534"/>
    </row>
    <row r="1780" spans="1:28" ht="13.5" customHeight="1">
      <c r="A1780" s="655"/>
      <c r="B1780" s="333"/>
      <c r="C1780" s="333"/>
      <c r="D1780" s="72"/>
      <c r="E1780" s="333"/>
      <c r="F1780" s="333"/>
      <c r="G1780" s="333"/>
      <c r="H1780" s="333"/>
      <c r="I1780" s="333"/>
      <c r="J1780" s="333"/>
      <c r="K1780" s="654"/>
      <c r="L1780" s="333"/>
      <c r="M1780" s="333"/>
      <c r="N1780" s="333"/>
      <c r="O1780" s="333"/>
      <c r="P1780" s="333"/>
      <c r="Q1780" s="333"/>
      <c r="R1780" s="333"/>
      <c r="S1780" s="333"/>
      <c r="T1780" s="333"/>
      <c r="U1780" s="333"/>
      <c r="V1780" s="333"/>
      <c r="W1780" s="333"/>
      <c r="X1780" s="333"/>
      <c r="Y1780" s="333"/>
      <c r="Z1780" s="333"/>
      <c r="AA1780" s="333"/>
      <c r="AB1780" s="534"/>
    </row>
    <row r="1781" spans="1:28" ht="13.5" customHeight="1">
      <c r="A1781" s="655"/>
      <c r="B1781" s="333"/>
      <c r="C1781" s="333"/>
      <c r="D1781" s="72"/>
      <c r="E1781" s="333"/>
      <c r="F1781" s="333"/>
      <c r="G1781" s="333"/>
      <c r="H1781" s="333"/>
      <c r="I1781" s="333"/>
      <c r="J1781" s="333"/>
      <c r="K1781" s="654"/>
      <c r="L1781" s="333"/>
      <c r="M1781" s="333"/>
      <c r="N1781" s="333"/>
      <c r="O1781" s="333"/>
      <c r="P1781" s="333"/>
      <c r="Q1781" s="333"/>
      <c r="R1781" s="333"/>
      <c r="S1781" s="333"/>
      <c r="T1781" s="333"/>
      <c r="U1781" s="333"/>
      <c r="V1781" s="333"/>
      <c r="W1781" s="333"/>
      <c r="X1781" s="333"/>
      <c r="Y1781" s="333"/>
      <c r="Z1781" s="333"/>
      <c r="AA1781" s="333"/>
      <c r="AB1781" s="534"/>
    </row>
    <row r="1782" spans="1:28" ht="13.5" customHeight="1">
      <c r="A1782" s="655"/>
      <c r="B1782" s="333"/>
      <c r="C1782" s="333"/>
      <c r="D1782" s="72"/>
      <c r="E1782" s="333"/>
      <c r="F1782" s="333"/>
      <c r="G1782" s="333"/>
      <c r="H1782" s="333"/>
      <c r="I1782" s="333"/>
      <c r="J1782" s="333"/>
      <c r="K1782" s="654"/>
      <c r="L1782" s="333"/>
      <c r="M1782" s="333"/>
      <c r="N1782" s="333"/>
      <c r="O1782" s="333"/>
      <c r="P1782" s="333"/>
      <c r="Q1782" s="333"/>
      <c r="R1782" s="333"/>
      <c r="S1782" s="333"/>
      <c r="T1782" s="333"/>
      <c r="U1782" s="333"/>
      <c r="V1782" s="333"/>
      <c r="W1782" s="333"/>
      <c r="X1782" s="333"/>
      <c r="Y1782" s="333"/>
      <c r="Z1782" s="333"/>
      <c r="AA1782" s="333"/>
      <c r="AB1782" s="534"/>
    </row>
    <row r="1783" spans="1:28" ht="13.5" customHeight="1">
      <c r="A1783" s="655"/>
      <c r="B1783" s="333"/>
      <c r="C1783" s="333"/>
      <c r="D1783" s="72"/>
      <c r="E1783" s="333"/>
      <c r="F1783" s="333"/>
      <c r="G1783" s="333"/>
      <c r="H1783" s="333"/>
      <c r="I1783" s="333"/>
      <c r="J1783" s="333"/>
      <c r="K1783" s="654"/>
      <c r="L1783" s="333"/>
      <c r="M1783" s="333"/>
      <c r="N1783" s="333"/>
      <c r="O1783" s="333"/>
      <c r="P1783" s="333"/>
      <c r="Q1783" s="333"/>
      <c r="R1783" s="333"/>
      <c r="S1783" s="333"/>
      <c r="T1783" s="333"/>
      <c r="U1783" s="333"/>
      <c r="V1783" s="333"/>
      <c r="W1783" s="333"/>
      <c r="X1783" s="333"/>
      <c r="Y1783" s="333"/>
      <c r="Z1783" s="333"/>
      <c r="AA1783" s="333"/>
      <c r="AB1783" s="534"/>
    </row>
    <row r="1784" spans="1:28" ht="13.5" customHeight="1">
      <c r="A1784" s="655"/>
      <c r="B1784" s="333"/>
      <c r="C1784" s="333"/>
      <c r="D1784" s="72"/>
      <c r="E1784" s="333"/>
      <c r="F1784" s="333"/>
      <c r="G1784" s="333"/>
      <c r="H1784" s="333"/>
      <c r="I1784" s="333"/>
      <c r="J1784" s="333"/>
      <c r="K1784" s="654"/>
      <c r="L1784" s="333"/>
      <c r="M1784" s="333"/>
      <c r="N1784" s="333"/>
      <c r="O1784" s="333"/>
      <c r="P1784" s="333"/>
      <c r="Q1784" s="333"/>
      <c r="R1784" s="333"/>
      <c r="S1784" s="333"/>
      <c r="T1784" s="333"/>
      <c r="U1784" s="333"/>
      <c r="V1784" s="333"/>
      <c r="W1784" s="333"/>
      <c r="X1784" s="333"/>
      <c r="Y1784" s="333"/>
      <c r="Z1784" s="333"/>
      <c r="AA1784" s="333"/>
      <c r="AB1784" s="534"/>
    </row>
    <row r="1785" spans="1:28" ht="13.5" customHeight="1">
      <c r="A1785" s="655"/>
      <c r="B1785" s="333"/>
      <c r="C1785" s="333"/>
      <c r="D1785" s="72"/>
      <c r="E1785" s="333"/>
      <c r="F1785" s="333"/>
      <c r="G1785" s="333"/>
      <c r="H1785" s="333"/>
      <c r="I1785" s="333"/>
      <c r="J1785" s="333"/>
      <c r="K1785" s="654"/>
      <c r="L1785" s="333"/>
      <c r="M1785" s="333"/>
      <c r="N1785" s="333"/>
      <c r="O1785" s="333"/>
      <c r="P1785" s="333"/>
      <c r="Q1785" s="333"/>
      <c r="R1785" s="333"/>
      <c r="S1785" s="333"/>
      <c r="T1785" s="333"/>
      <c r="U1785" s="333"/>
      <c r="V1785" s="333"/>
      <c r="W1785" s="333"/>
      <c r="X1785" s="333"/>
      <c r="Y1785" s="333"/>
      <c r="Z1785" s="333"/>
      <c r="AA1785" s="333"/>
      <c r="AB1785" s="534"/>
    </row>
    <row r="1786" spans="1:28" ht="13.5" customHeight="1">
      <c r="A1786" s="655"/>
      <c r="B1786" s="333"/>
      <c r="C1786" s="333"/>
      <c r="D1786" s="72"/>
      <c r="E1786" s="333"/>
      <c r="F1786" s="333"/>
      <c r="G1786" s="333"/>
      <c r="H1786" s="333"/>
      <c r="I1786" s="333"/>
      <c r="J1786" s="333"/>
      <c r="K1786" s="654"/>
      <c r="L1786" s="333"/>
      <c r="M1786" s="333"/>
      <c r="N1786" s="333"/>
      <c r="O1786" s="333"/>
      <c r="P1786" s="333"/>
      <c r="Q1786" s="333"/>
      <c r="R1786" s="333"/>
      <c r="S1786" s="333"/>
      <c r="T1786" s="333"/>
      <c r="U1786" s="333"/>
      <c r="V1786" s="333"/>
      <c r="W1786" s="333"/>
      <c r="X1786" s="333"/>
      <c r="Y1786" s="333"/>
      <c r="Z1786" s="333"/>
      <c r="AA1786" s="333"/>
      <c r="AB1786" s="534"/>
    </row>
    <row r="1787" spans="1:28" ht="13.5" customHeight="1">
      <c r="A1787" s="655"/>
      <c r="B1787" s="333"/>
      <c r="C1787" s="333"/>
      <c r="D1787" s="72"/>
      <c r="E1787" s="333"/>
      <c r="F1787" s="333"/>
      <c r="G1787" s="333"/>
      <c r="H1787" s="333"/>
      <c r="I1787" s="333"/>
      <c r="J1787" s="333"/>
      <c r="K1787" s="654"/>
      <c r="L1787" s="333"/>
      <c r="M1787" s="333"/>
      <c r="N1787" s="333"/>
      <c r="O1787" s="333"/>
      <c r="P1787" s="333"/>
      <c r="Q1787" s="333"/>
      <c r="R1787" s="333"/>
      <c r="S1787" s="333"/>
      <c r="T1787" s="333"/>
      <c r="U1787" s="333"/>
      <c r="V1787" s="333"/>
      <c r="W1787" s="333"/>
      <c r="X1787" s="333"/>
      <c r="Y1787" s="333"/>
      <c r="Z1787" s="333"/>
      <c r="AA1787" s="333"/>
      <c r="AB1787" s="534"/>
    </row>
    <row r="1788" spans="1:28" ht="13.5" customHeight="1">
      <c r="A1788" s="655"/>
      <c r="B1788" s="333"/>
      <c r="C1788" s="333"/>
      <c r="D1788" s="72"/>
      <c r="E1788" s="333"/>
      <c r="F1788" s="333"/>
      <c r="G1788" s="333"/>
      <c r="H1788" s="333"/>
      <c r="I1788" s="333"/>
      <c r="J1788" s="333"/>
      <c r="K1788" s="654"/>
      <c r="L1788" s="333"/>
      <c r="M1788" s="333"/>
      <c r="N1788" s="333"/>
      <c r="O1788" s="333"/>
      <c r="P1788" s="333"/>
      <c r="Q1788" s="333"/>
      <c r="R1788" s="333"/>
      <c r="S1788" s="333"/>
      <c r="T1788" s="333"/>
      <c r="U1788" s="333"/>
      <c r="V1788" s="333"/>
      <c r="W1788" s="333"/>
      <c r="X1788" s="333"/>
      <c r="Y1788" s="333"/>
      <c r="Z1788" s="333"/>
      <c r="AA1788" s="333"/>
      <c r="AB1788" s="534"/>
    </row>
    <row r="1789" spans="1:28" ht="13.5" customHeight="1">
      <c r="A1789" s="655"/>
      <c r="B1789" s="333"/>
      <c r="C1789" s="333"/>
      <c r="D1789" s="72"/>
      <c r="E1789" s="333"/>
      <c r="F1789" s="333"/>
      <c r="G1789" s="333"/>
      <c r="H1789" s="333"/>
      <c r="I1789" s="333"/>
      <c r="J1789" s="333"/>
      <c r="K1789" s="654"/>
      <c r="L1789" s="333"/>
      <c r="M1789" s="333"/>
      <c r="N1789" s="333"/>
      <c r="O1789" s="333"/>
      <c r="P1789" s="333"/>
      <c r="Q1789" s="333"/>
      <c r="R1789" s="333"/>
      <c r="S1789" s="333"/>
      <c r="T1789" s="333"/>
      <c r="U1789" s="333"/>
      <c r="V1789" s="333"/>
      <c r="W1789" s="333"/>
      <c r="X1789" s="333"/>
      <c r="Y1789" s="333"/>
      <c r="Z1789" s="333"/>
      <c r="AA1789" s="333"/>
      <c r="AB1789" s="534"/>
    </row>
    <row r="1790" spans="1:28" ht="13.5" customHeight="1">
      <c r="A1790" s="655"/>
      <c r="B1790" s="333"/>
      <c r="C1790" s="333"/>
      <c r="D1790" s="72"/>
      <c r="E1790" s="333"/>
      <c r="F1790" s="333"/>
      <c r="G1790" s="333"/>
      <c r="H1790" s="333"/>
      <c r="I1790" s="333"/>
      <c r="J1790" s="333"/>
      <c r="K1790" s="654"/>
      <c r="L1790" s="333"/>
      <c r="M1790" s="333"/>
      <c r="N1790" s="333"/>
      <c r="O1790" s="333"/>
      <c r="P1790" s="333"/>
      <c r="Q1790" s="333"/>
      <c r="R1790" s="333"/>
      <c r="S1790" s="333"/>
      <c r="T1790" s="333"/>
      <c r="U1790" s="333"/>
      <c r="V1790" s="333"/>
      <c r="W1790" s="333"/>
      <c r="X1790" s="333"/>
      <c r="Y1790" s="333"/>
      <c r="Z1790" s="333"/>
      <c r="AA1790" s="333"/>
      <c r="AB1790" s="534"/>
    </row>
    <row r="1791" spans="1:28" ht="13.5" customHeight="1">
      <c r="A1791" s="655"/>
      <c r="B1791" s="333"/>
      <c r="C1791" s="333"/>
      <c r="D1791" s="72"/>
      <c r="E1791" s="333"/>
      <c r="F1791" s="333"/>
      <c r="G1791" s="333"/>
      <c r="H1791" s="333"/>
      <c r="I1791" s="333"/>
      <c r="J1791" s="333"/>
      <c r="K1791" s="654"/>
      <c r="L1791" s="333"/>
      <c r="M1791" s="333"/>
      <c r="N1791" s="333"/>
      <c r="O1791" s="333"/>
      <c r="P1791" s="333"/>
      <c r="Q1791" s="333"/>
      <c r="R1791" s="333"/>
      <c r="S1791" s="333"/>
      <c r="T1791" s="333"/>
      <c r="U1791" s="333"/>
      <c r="V1791" s="333"/>
      <c r="W1791" s="333"/>
      <c r="X1791" s="333"/>
      <c r="Y1791" s="333"/>
      <c r="Z1791" s="333"/>
      <c r="AA1791" s="333"/>
      <c r="AB1791" s="534"/>
    </row>
    <row r="1792" spans="1:28" ht="13.5" customHeight="1">
      <c r="A1792" s="655"/>
      <c r="B1792" s="333"/>
      <c r="C1792" s="333"/>
      <c r="D1792" s="72"/>
      <c r="E1792" s="333"/>
      <c r="F1792" s="333"/>
      <c r="G1792" s="333"/>
      <c r="H1792" s="333"/>
      <c r="I1792" s="333"/>
      <c r="J1792" s="333"/>
      <c r="K1792" s="654"/>
      <c r="L1792" s="333"/>
      <c r="M1792" s="333"/>
      <c r="N1792" s="333"/>
      <c r="O1792" s="333"/>
      <c r="P1792" s="333"/>
      <c r="Q1792" s="333"/>
      <c r="R1792" s="333"/>
      <c r="S1792" s="333"/>
      <c r="T1792" s="333"/>
      <c r="U1792" s="333"/>
      <c r="V1792" s="333"/>
      <c r="W1792" s="333"/>
      <c r="X1792" s="333"/>
      <c r="Y1792" s="333"/>
      <c r="Z1792" s="333"/>
      <c r="AA1792" s="333"/>
      <c r="AB1792" s="534"/>
    </row>
    <row r="1793" spans="1:28" ht="13.5" customHeight="1">
      <c r="A1793" s="655"/>
      <c r="B1793" s="333"/>
      <c r="C1793" s="333"/>
      <c r="D1793" s="72"/>
      <c r="E1793" s="333"/>
      <c r="F1793" s="333"/>
      <c r="G1793" s="333"/>
      <c r="H1793" s="333"/>
      <c r="I1793" s="333"/>
      <c r="J1793" s="333"/>
      <c r="K1793" s="654"/>
      <c r="L1793" s="333"/>
      <c r="M1793" s="333"/>
      <c r="N1793" s="333"/>
      <c r="O1793" s="333"/>
      <c r="P1793" s="333"/>
      <c r="Q1793" s="333"/>
      <c r="R1793" s="333"/>
      <c r="S1793" s="333"/>
      <c r="T1793" s="333"/>
      <c r="U1793" s="333"/>
      <c r="V1793" s="333"/>
      <c r="W1793" s="333"/>
      <c r="X1793" s="333"/>
      <c r="Y1793" s="333"/>
      <c r="Z1793" s="333"/>
      <c r="AA1793" s="333"/>
      <c r="AB1793" s="534"/>
    </row>
    <row r="1794" spans="1:28" ht="13.5" customHeight="1">
      <c r="A1794" s="655"/>
      <c r="B1794" s="333"/>
      <c r="C1794" s="333"/>
      <c r="D1794" s="72"/>
      <c r="E1794" s="333"/>
      <c r="F1794" s="333"/>
      <c r="G1794" s="333"/>
      <c r="H1794" s="333"/>
      <c r="I1794" s="333"/>
      <c r="J1794" s="333"/>
      <c r="K1794" s="654"/>
      <c r="L1794" s="333"/>
      <c r="M1794" s="333"/>
      <c r="N1794" s="333"/>
      <c r="O1794" s="333"/>
      <c r="P1794" s="333"/>
      <c r="Q1794" s="333"/>
      <c r="R1794" s="333"/>
      <c r="S1794" s="333"/>
      <c r="T1794" s="333"/>
      <c r="U1794" s="333"/>
      <c r="V1794" s="333"/>
      <c r="W1794" s="333"/>
      <c r="X1794" s="333"/>
      <c r="Y1794" s="333"/>
      <c r="Z1794" s="333"/>
      <c r="AA1794" s="333"/>
      <c r="AB1794" s="534"/>
    </row>
    <row r="1795" spans="1:28" ht="13.5" customHeight="1">
      <c r="A1795" s="655"/>
      <c r="B1795" s="333"/>
      <c r="C1795" s="333"/>
      <c r="D1795" s="72"/>
      <c r="E1795" s="333"/>
      <c r="F1795" s="333"/>
      <c r="G1795" s="333"/>
      <c r="H1795" s="333"/>
      <c r="I1795" s="333"/>
      <c r="J1795" s="333"/>
      <c r="K1795" s="654"/>
      <c r="L1795" s="333"/>
      <c r="M1795" s="333"/>
      <c r="N1795" s="333"/>
      <c r="O1795" s="333"/>
      <c r="P1795" s="333"/>
      <c r="Q1795" s="333"/>
      <c r="R1795" s="333"/>
      <c r="S1795" s="333"/>
      <c r="T1795" s="333"/>
      <c r="U1795" s="333"/>
      <c r="V1795" s="333"/>
      <c r="W1795" s="333"/>
      <c r="X1795" s="333"/>
      <c r="Y1795" s="333"/>
      <c r="Z1795" s="333"/>
      <c r="AA1795" s="333"/>
      <c r="AB1795" s="534"/>
    </row>
    <row r="1796" spans="1:28" ht="13.5" customHeight="1">
      <c r="A1796" s="655"/>
      <c r="B1796" s="333"/>
      <c r="C1796" s="333"/>
      <c r="D1796" s="72"/>
      <c r="E1796" s="333"/>
      <c r="F1796" s="333"/>
      <c r="G1796" s="333"/>
      <c r="H1796" s="333"/>
      <c r="I1796" s="333"/>
      <c r="J1796" s="333"/>
      <c r="K1796" s="654"/>
      <c r="L1796" s="333"/>
      <c r="M1796" s="333"/>
      <c r="N1796" s="333"/>
      <c r="O1796" s="333"/>
      <c r="P1796" s="333"/>
      <c r="Q1796" s="333"/>
      <c r="R1796" s="333"/>
      <c r="S1796" s="333"/>
      <c r="T1796" s="333"/>
      <c r="U1796" s="333"/>
      <c r="V1796" s="333"/>
      <c r="W1796" s="333"/>
      <c r="X1796" s="333"/>
      <c r="Y1796" s="333"/>
      <c r="Z1796" s="333"/>
      <c r="AA1796" s="333"/>
      <c r="AB1796" s="534"/>
    </row>
    <row r="1797" spans="1:28" ht="13.5" customHeight="1">
      <c r="A1797" s="655"/>
      <c r="B1797" s="333"/>
      <c r="C1797" s="333"/>
      <c r="D1797" s="72"/>
      <c r="E1797" s="333"/>
      <c r="F1797" s="333"/>
      <c r="G1797" s="333"/>
      <c r="H1797" s="333"/>
      <c r="I1797" s="333"/>
      <c r="J1797" s="333"/>
      <c r="K1797" s="654"/>
      <c r="L1797" s="333"/>
      <c r="M1797" s="333"/>
      <c r="N1797" s="333"/>
      <c r="O1797" s="333"/>
      <c r="P1797" s="333"/>
      <c r="Q1797" s="333"/>
      <c r="R1797" s="333"/>
      <c r="S1797" s="333"/>
      <c r="T1797" s="333"/>
      <c r="U1797" s="333"/>
      <c r="V1797" s="333"/>
      <c r="W1797" s="333"/>
      <c r="X1797" s="333"/>
      <c r="Y1797" s="333"/>
      <c r="Z1797" s="333"/>
      <c r="AA1797" s="333"/>
      <c r="AB1797" s="534"/>
    </row>
    <row r="1798" spans="1:28" ht="13.5" customHeight="1">
      <c r="A1798" s="655"/>
      <c r="B1798" s="333"/>
      <c r="C1798" s="333"/>
      <c r="D1798" s="72"/>
      <c r="E1798" s="333"/>
      <c r="F1798" s="333"/>
      <c r="G1798" s="333"/>
      <c r="H1798" s="333"/>
      <c r="I1798" s="333"/>
      <c r="J1798" s="333"/>
      <c r="K1798" s="654"/>
      <c r="L1798" s="333"/>
      <c r="M1798" s="333"/>
      <c r="N1798" s="333"/>
      <c r="O1798" s="333"/>
      <c r="P1798" s="333"/>
      <c r="Q1798" s="333"/>
      <c r="R1798" s="333"/>
      <c r="S1798" s="333"/>
      <c r="T1798" s="333"/>
      <c r="U1798" s="333"/>
      <c r="V1798" s="333"/>
      <c r="W1798" s="333"/>
      <c r="X1798" s="333"/>
      <c r="Y1798" s="333"/>
      <c r="Z1798" s="333"/>
      <c r="AA1798" s="333"/>
      <c r="AB1798" s="534"/>
    </row>
    <row r="1799" spans="1:28" ht="13.5" customHeight="1">
      <c r="A1799" s="655"/>
      <c r="B1799" s="333"/>
      <c r="C1799" s="333"/>
      <c r="D1799" s="72"/>
      <c r="E1799" s="333"/>
      <c r="F1799" s="333"/>
      <c r="G1799" s="333"/>
      <c r="H1799" s="333"/>
      <c r="I1799" s="333"/>
      <c r="J1799" s="333"/>
      <c r="K1799" s="654"/>
      <c r="L1799" s="333"/>
      <c r="M1799" s="333"/>
      <c r="N1799" s="333"/>
      <c r="O1799" s="333"/>
      <c r="P1799" s="333"/>
      <c r="Q1799" s="333"/>
      <c r="R1799" s="333"/>
      <c r="S1799" s="333"/>
      <c r="T1799" s="333"/>
      <c r="U1799" s="333"/>
      <c r="V1799" s="333"/>
      <c r="W1799" s="333"/>
      <c r="X1799" s="333"/>
      <c r="Y1799" s="333"/>
      <c r="Z1799" s="333"/>
      <c r="AA1799" s="333"/>
      <c r="AB1799" s="534"/>
    </row>
    <row r="1800" spans="1:28" ht="13.5" customHeight="1">
      <c r="A1800" s="655"/>
      <c r="B1800" s="333"/>
      <c r="C1800" s="333"/>
      <c r="D1800" s="72"/>
      <c r="E1800" s="333"/>
      <c r="F1800" s="333"/>
      <c r="G1800" s="333"/>
      <c r="H1800" s="333"/>
      <c r="I1800" s="333"/>
      <c r="J1800" s="333"/>
      <c r="K1800" s="654"/>
      <c r="L1800" s="333"/>
      <c r="M1800" s="333"/>
      <c r="N1800" s="333"/>
      <c r="O1800" s="333"/>
      <c r="P1800" s="333"/>
      <c r="Q1800" s="333"/>
      <c r="R1800" s="333"/>
      <c r="S1800" s="333"/>
      <c r="T1800" s="333"/>
      <c r="U1800" s="333"/>
      <c r="V1800" s="333"/>
      <c r="W1800" s="333"/>
      <c r="X1800" s="333"/>
      <c r="Y1800" s="333"/>
      <c r="Z1800" s="333"/>
      <c r="AA1800" s="333"/>
      <c r="AB1800" s="534"/>
    </row>
    <row r="1801" spans="1:28" ht="13.5" customHeight="1">
      <c r="A1801" s="655"/>
      <c r="B1801" s="333"/>
      <c r="C1801" s="333"/>
      <c r="D1801" s="72"/>
      <c r="E1801" s="333"/>
      <c r="F1801" s="333"/>
      <c r="G1801" s="333"/>
      <c r="H1801" s="333"/>
      <c r="I1801" s="333"/>
      <c r="J1801" s="333"/>
      <c r="K1801" s="654"/>
      <c r="L1801" s="333"/>
      <c r="M1801" s="333"/>
      <c r="N1801" s="333"/>
      <c r="O1801" s="333"/>
      <c r="P1801" s="333"/>
      <c r="Q1801" s="333"/>
      <c r="R1801" s="333"/>
      <c r="S1801" s="333"/>
      <c r="T1801" s="333"/>
      <c r="U1801" s="333"/>
      <c r="V1801" s="333"/>
      <c r="W1801" s="333"/>
      <c r="X1801" s="333"/>
      <c r="Y1801" s="333"/>
      <c r="Z1801" s="333"/>
      <c r="AA1801" s="333"/>
      <c r="AB1801" s="534"/>
    </row>
    <row r="1802" spans="1:28" ht="13.5" customHeight="1">
      <c r="A1802" s="655"/>
      <c r="B1802" s="333"/>
      <c r="C1802" s="333"/>
      <c r="D1802" s="72"/>
      <c r="E1802" s="333"/>
      <c r="F1802" s="333"/>
      <c r="G1802" s="333"/>
      <c r="H1802" s="333"/>
      <c r="I1802" s="333"/>
      <c r="J1802" s="333"/>
      <c r="K1802" s="654"/>
      <c r="L1802" s="333"/>
      <c r="M1802" s="333"/>
      <c r="N1802" s="333"/>
      <c r="O1802" s="333"/>
      <c r="P1802" s="333"/>
      <c r="Q1802" s="333"/>
      <c r="R1802" s="333"/>
      <c r="S1802" s="333"/>
      <c r="T1802" s="333"/>
      <c r="U1802" s="333"/>
      <c r="V1802" s="333"/>
      <c r="W1802" s="333"/>
      <c r="X1802" s="333"/>
      <c r="Y1802" s="333"/>
      <c r="Z1802" s="333"/>
      <c r="AA1802" s="333"/>
      <c r="AB1802" s="534"/>
    </row>
    <row r="1803" spans="1:28" ht="13.5" customHeight="1">
      <c r="A1803" s="655"/>
      <c r="B1803" s="333"/>
      <c r="C1803" s="333"/>
      <c r="D1803" s="72"/>
      <c r="E1803" s="333"/>
      <c r="F1803" s="333"/>
      <c r="G1803" s="333"/>
      <c r="H1803" s="333"/>
      <c r="I1803" s="333"/>
      <c r="J1803" s="333"/>
      <c r="K1803" s="654"/>
      <c r="L1803" s="333"/>
      <c r="M1803" s="333"/>
      <c r="N1803" s="333"/>
      <c r="O1803" s="333"/>
      <c r="P1803" s="333"/>
      <c r="Q1803" s="333"/>
      <c r="R1803" s="333"/>
      <c r="S1803" s="333"/>
      <c r="T1803" s="333"/>
      <c r="U1803" s="333"/>
      <c r="V1803" s="333"/>
      <c r="W1803" s="333"/>
      <c r="X1803" s="333"/>
      <c r="Y1803" s="333"/>
      <c r="Z1803" s="333"/>
      <c r="AA1803" s="333"/>
      <c r="AB1803" s="534"/>
    </row>
    <row r="1804" spans="1:28" ht="13.5" customHeight="1">
      <c r="A1804" s="655"/>
      <c r="B1804" s="333"/>
      <c r="C1804" s="333"/>
      <c r="D1804" s="72"/>
      <c r="E1804" s="333"/>
      <c r="F1804" s="333"/>
      <c r="G1804" s="333"/>
      <c r="H1804" s="333"/>
      <c r="I1804" s="333"/>
      <c r="J1804" s="333"/>
      <c r="K1804" s="654"/>
      <c r="L1804" s="333"/>
      <c r="M1804" s="333"/>
      <c r="N1804" s="333"/>
      <c r="O1804" s="333"/>
      <c r="P1804" s="333"/>
      <c r="Q1804" s="333"/>
      <c r="R1804" s="333"/>
      <c r="S1804" s="333"/>
      <c r="T1804" s="333"/>
      <c r="U1804" s="333"/>
      <c r="V1804" s="333"/>
      <c r="W1804" s="333"/>
      <c r="X1804" s="333"/>
      <c r="Y1804" s="333"/>
      <c r="Z1804" s="333"/>
      <c r="AA1804" s="333"/>
      <c r="AB1804" s="534"/>
    </row>
    <row r="1805" spans="1:28" ht="13.5" customHeight="1">
      <c r="A1805" s="655"/>
      <c r="B1805" s="333"/>
      <c r="C1805" s="333"/>
      <c r="D1805" s="72"/>
      <c r="E1805" s="333"/>
      <c r="F1805" s="333"/>
      <c r="G1805" s="333"/>
      <c r="H1805" s="333"/>
      <c r="I1805" s="333"/>
      <c r="J1805" s="333"/>
      <c r="K1805" s="654"/>
      <c r="L1805" s="333"/>
      <c r="M1805" s="333"/>
      <c r="N1805" s="333"/>
      <c r="O1805" s="333"/>
      <c r="P1805" s="333"/>
      <c r="Q1805" s="333"/>
      <c r="R1805" s="333"/>
      <c r="S1805" s="333"/>
      <c r="T1805" s="333"/>
      <c r="U1805" s="333"/>
      <c r="V1805" s="333"/>
      <c r="W1805" s="333"/>
      <c r="X1805" s="333"/>
      <c r="Y1805" s="333"/>
      <c r="Z1805" s="333"/>
      <c r="AA1805" s="333"/>
      <c r="AB1805" s="534"/>
    </row>
    <row r="1806" spans="1:28" ht="13.5" customHeight="1">
      <c r="A1806" s="655"/>
      <c r="B1806" s="333"/>
      <c r="C1806" s="333"/>
      <c r="D1806" s="72"/>
      <c r="E1806" s="333"/>
      <c r="F1806" s="333"/>
      <c r="G1806" s="333"/>
      <c r="H1806" s="333"/>
      <c r="I1806" s="333"/>
      <c r="J1806" s="333"/>
      <c r="K1806" s="654"/>
      <c r="L1806" s="333"/>
      <c r="M1806" s="333"/>
      <c r="N1806" s="333"/>
      <c r="O1806" s="333"/>
      <c r="P1806" s="333"/>
      <c r="Q1806" s="333"/>
      <c r="R1806" s="333"/>
      <c r="S1806" s="333"/>
      <c r="T1806" s="333"/>
      <c r="U1806" s="333"/>
      <c r="V1806" s="333"/>
      <c r="W1806" s="333"/>
      <c r="X1806" s="333"/>
      <c r="Y1806" s="333"/>
      <c r="Z1806" s="333"/>
      <c r="AA1806" s="333"/>
      <c r="AB1806" s="534"/>
    </row>
    <row r="1807" spans="1:28" ht="13.5" customHeight="1">
      <c r="A1807" s="655"/>
      <c r="B1807" s="333"/>
      <c r="C1807" s="333"/>
      <c r="D1807" s="72"/>
      <c r="E1807" s="333"/>
      <c r="F1807" s="333"/>
      <c r="G1807" s="333"/>
      <c r="H1807" s="333"/>
      <c r="I1807" s="333"/>
      <c r="J1807" s="333"/>
      <c r="K1807" s="654"/>
      <c r="L1807" s="333"/>
      <c r="M1807" s="333"/>
      <c r="N1807" s="333"/>
      <c r="O1807" s="333"/>
      <c r="P1807" s="333"/>
      <c r="Q1807" s="333"/>
      <c r="R1807" s="333"/>
      <c r="S1807" s="333"/>
      <c r="T1807" s="333"/>
      <c r="U1807" s="333"/>
      <c r="V1807" s="333"/>
      <c r="W1807" s="333"/>
      <c r="X1807" s="333"/>
      <c r="Y1807" s="333"/>
      <c r="Z1807" s="333"/>
      <c r="AA1807" s="333"/>
      <c r="AB1807" s="534"/>
    </row>
    <row r="1808" spans="1:28" ht="13.5" customHeight="1">
      <c r="A1808" s="655"/>
      <c r="B1808" s="333"/>
      <c r="C1808" s="333"/>
      <c r="D1808" s="72"/>
      <c r="E1808" s="333"/>
      <c r="F1808" s="333"/>
      <c r="G1808" s="333"/>
      <c r="H1808" s="333"/>
      <c r="I1808" s="333"/>
      <c r="J1808" s="333"/>
      <c r="K1808" s="654"/>
      <c r="L1808" s="333"/>
      <c r="M1808" s="333"/>
      <c r="N1808" s="333"/>
      <c r="O1808" s="333"/>
      <c r="P1808" s="333"/>
      <c r="Q1808" s="333"/>
      <c r="R1808" s="333"/>
      <c r="S1808" s="333"/>
      <c r="T1808" s="333"/>
      <c r="U1808" s="333"/>
      <c r="V1808" s="333"/>
      <c r="W1808" s="333"/>
      <c r="X1808" s="333"/>
      <c r="Y1808" s="333"/>
      <c r="Z1808" s="333"/>
      <c r="AA1808" s="333"/>
      <c r="AB1808" s="534"/>
    </row>
    <row r="1809" spans="1:28" ht="13.5" customHeight="1">
      <c r="A1809" s="655"/>
      <c r="B1809" s="333"/>
      <c r="C1809" s="333"/>
      <c r="D1809" s="72"/>
      <c r="E1809" s="333"/>
      <c r="F1809" s="333"/>
      <c r="G1809" s="333"/>
      <c r="H1809" s="333"/>
      <c r="I1809" s="333"/>
      <c r="J1809" s="333"/>
      <c r="K1809" s="654"/>
      <c r="L1809" s="333"/>
      <c r="M1809" s="333"/>
      <c r="N1809" s="333"/>
      <c r="O1809" s="333"/>
      <c r="P1809" s="333"/>
      <c r="Q1809" s="333"/>
      <c r="R1809" s="333"/>
      <c r="S1809" s="333"/>
      <c r="T1809" s="333"/>
      <c r="U1809" s="333"/>
      <c r="V1809" s="333"/>
      <c r="W1809" s="333"/>
      <c r="X1809" s="333"/>
      <c r="Y1809" s="333"/>
      <c r="Z1809" s="333"/>
      <c r="AA1809" s="333"/>
      <c r="AB1809" s="534"/>
    </row>
    <row r="1810" spans="1:28" ht="13.5" customHeight="1">
      <c r="A1810" s="655"/>
      <c r="B1810" s="333"/>
      <c r="C1810" s="333"/>
      <c r="D1810" s="72"/>
      <c r="E1810" s="333"/>
      <c r="F1810" s="333"/>
      <c r="G1810" s="333"/>
      <c r="H1810" s="333"/>
      <c r="I1810" s="333"/>
      <c r="J1810" s="333"/>
      <c r="K1810" s="654"/>
      <c r="L1810" s="333"/>
      <c r="M1810" s="333"/>
      <c r="N1810" s="333"/>
      <c r="O1810" s="333"/>
      <c r="P1810" s="333"/>
      <c r="Q1810" s="333"/>
      <c r="R1810" s="333"/>
      <c r="S1810" s="333"/>
      <c r="T1810" s="333"/>
      <c r="U1810" s="333"/>
      <c r="V1810" s="333"/>
      <c r="W1810" s="333"/>
      <c r="X1810" s="333"/>
      <c r="Y1810" s="333"/>
      <c r="Z1810" s="333"/>
      <c r="AA1810" s="333"/>
      <c r="AB1810" s="534"/>
    </row>
    <row r="1811" spans="1:28" ht="13.5" customHeight="1">
      <c r="A1811" s="655"/>
      <c r="B1811" s="333"/>
      <c r="C1811" s="333"/>
      <c r="D1811" s="72"/>
      <c r="E1811" s="333"/>
      <c r="F1811" s="333"/>
      <c r="G1811" s="333"/>
      <c r="H1811" s="333"/>
      <c r="I1811" s="333"/>
      <c r="J1811" s="333"/>
      <c r="K1811" s="654"/>
      <c r="L1811" s="333"/>
      <c r="M1811" s="333"/>
      <c r="N1811" s="333"/>
      <c r="O1811" s="333"/>
      <c r="P1811" s="333"/>
      <c r="Q1811" s="333"/>
      <c r="R1811" s="333"/>
      <c r="S1811" s="333"/>
      <c r="T1811" s="333"/>
      <c r="U1811" s="333"/>
      <c r="V1811" s="333"/>
      <c r="W1811" s="333"/>
      <c r="X1811" s="333"/>
      <c r="Y1811" s="333"/>
      <c r="Z1811" s="333"/>
      <c r="AA1811" s="333"/>
      <c r="AB1811" s="534"/>
    </row>
    <row r="1812" spans="1:28" ht="13.5" customHeight="1">
      <c r="A1812" s="655"/>
      <c r="B1812" s="333"/>
      <c r="C1812" s="333"/>
      <c r="D1812" s="72"/>
      <c r="E1812" s="333"/>
      <c r="F1812" s="333"/>
      <c r="G1812" s="333"/>
      <c r="H1812" s="333"/>
      <c r="I1812" s="333"/>
      <c r="J1812" s="333"/>
      <c r="K1812" s="654"/>
      <c r="L1812" s="333"/>
      <c r="M1812" s="333"/>
      <c r="N1812" s="333"/>
      <c r="O1812" s="333"/>
      <c r="P1812" s="333"/>
      <c r="Q1812" s="333"/>
      <c r="R1812" s="333"/>
      <c r="S1812" s="333"/>
      <c r="T1812" s="333"/>
      <c r="U1812" s="333"/>
      <c r="V1812" s="333"/>
      <c r="W1812" s="333"/>
      <c r="X1812" s="333"/>
      <c r="Y1812" s="333"/>
      <c r="Z1812" s="333"/>
      <c r="AA1812" s="333"/>
      <c r="AB1812" s="534"/>
    </row>
    <row r="1813" spans="1:28" ht="13.5" customHeight="1">
      <c r="A1813" s="655"/>
      <c r="B1813" s="333"/>
      <c r="C1813" s="333"/>
      <c r="D1813" s="72"/>
      <c r="E1813" s="333"/>
      <c r="F1813" s="333"/>
      <c r="G1813" s="333"/>
      <c r="H1813" s="333"/>
      <c r="I1813" s="333"/>
      <c r="J1813" s="333"/>
      <c r="K1813" s="654"/>
      <c r="L1813" s="333"/>
      <c r="M1813" s="333"/>
      <c r="N1813" s="333"/>
      <c r="O1813" s="333"/>
      <c r="P1813" s="333"/>
      <c r="Q1813" s="333"/>
      <c r="R1813" s="333"/>
      <c r="S1813" s="333"/>
      <c r="T1813" s="333"/>
      <c r="U1813" s="333"/>
      <c r="V1813" s="333"/>
      <c r="W1813" s="333"/>
      <c r="X1813" s="333"/>
      <c r="Y1813" s="333"/>
      <c r="Z1813" s="333"/>
      <c r="AA1813" s="333"/>
      <c r="AB1813" s="534"/>
    </row>
    <row r="1814" spans="1:28" ht="13.5" customHeight="1">
      <c r="A1814" s="655"/>
      <c r="B1814" s="333"/>
      <c r="C1814" s="333"/>
      <c r="D1814" s="72"/>
      <c r="E1814" s="333"/>
      <c r="F1814" s="333"/>
      <c r="G1814" s="333"/>
      <c r="H1814" s="333"/>
      <c r="I1814" s="333"/>
      <c r="J1814" s="333"/>
      <c r="K1814" s="654"/>
      <c r="L1814" s="333"/>
      <c r="M1814" s="333"/>
      <c r="N1814" s="333"/>
      <c r="O1814" s="333"/>
      <c r="P1814" s="333"/>
      <c r="Q1814" s="333"/>
      <c r="R1814" s="333"/>
      <c r="S1814" s="333"/>
      <c r="T1814" s="333"/>
      <c r="U1814" s="333"/>
      <c r="V1814" s="333"/>
      <c r="W1814" s="333"/>
      <c r="X1814" s="333"/>
      <c r="Y1814" s="333"/>
      <c r="Z1814" s="333"/>
      <c r="AA1814" s="333"/>
      <c r="AB1814" s="534"/>
    </row>
    <row r="1815" spans="1:28" ht="13.5" customHeight="1">
      <c r="A1815" s="655"/>
      <c r="B1815" s="333"/>
      <c r="C1815" s="333"/>
      <c r="D1815" s="72"/>
      <c r="E1815" s="333"/>
      <c r="F1815" s="333"/>
      <c r="G1815" s="333"/>
      <c r="H1815" s="333"/>
      <c r="I1815" s="333"/>
      <c r="J1815" s="333"/>
      <c r="K1815" s="654"/>
      <c r="L1815" s="333"/>
      <c r="M1815" s="333"/>
      <c r="N1815" s="333"/>
      <c r="O1815" s="333"/>
      <c r="P1815" s="333"/>
      <c r="Q1815" s="333"/>
      <c r="R1815" s="333"/>
      <c r="S1815" s="333"/>
      <c r="T1815" s="333"/>
      <c r="U1815" s="333"/>
      <c r="V1815" s="333"/>
      <c r="W1815" s="333"/>
      <c r="X1815" s="333"/>
      <c r="Y1815" s="333"/>
      <c r="Z1815" s="333"/>
      <c r="AA1815" s="333"/>
      <c r="AB1815" s="534"/>
    </row>
    <row r="1816" spans="1:28" ht="13.5" customHeight="1">
      <c r="A1816" s="655"/>
      <c r="B1816" s="333"/>
      <c r="C1816" s="333"/>
      <c r="D1816" s="72"/>
      <c r="E1816" s="333"/>
      <c r="F1816" s="333"/>
      <c r="G1816" s="333"/>
      <c r="H1816" s="333"/>
      <c r="I1816" s="333"/>
      <c r="J1816" s="333"/>
      <c r="K1816" s="654"/>
      <c r="L1816" s="333"/>
      <c r="M1816" s="333"/>
      <c r="N1816" s="333"/>
      <c r="O1816" s="333"/>
      <c r="P1816" s="333"/>
      <c r="Q1816" s="333"/>
      <c r="R1816" s="333"/>
      <c r="S1816" s="333"/>
      <c r="T1816" s="333"/>
      <c r="U1816" s="333"/>
      <c r="V1816" s="333"/>
      <c r="W1816" s="333"/>
      <c r="X1816" s="333"/>
      <c r="Y1816" s="333"/>
      <c r="Z1816" s="333"/>
      <c r="AA1816" s="333"/>
      <c r="AB1816" s="534"/>
    </row>
    <row r="1817" spans="1:28" ht="13.5" customHeight="1">
      <c r="A1817" s="655"/>
      <c r="B1817" s="333"/>
      <c r="C1817" s="333"/>
      <c r="D1817" s="72"/>
      <c r="E1817" s="333"/>
      <c r="F1817" s="333"/>
      <c r="G1817" s="333"/>
      <c r="H1817" s="333"/>
      <c r="I1817" s="333"/>
      <c r="J1817" s="333"/>
      <c r="K1817" s="654"/>
      <c r="L1817" s="333"/>
      <c r="M1817" s="333"/>
      <c r="N1817" s="333"/>
      <c r="O1817" s="333"/>
      <c r="P1817" s="333"/>
      <c r="Q1817" s="333"/>
      <c r="R1817" s="333"/>
      <c r="S1817" s="333"/>
      <c r="T1817" s="333"/>
      <c r="U1817" s="333"/>
      <c r="V1817" s="333"/>
      <c r="W1817" s="333"/>
      <c r="X1817" s="333"/>
      <c r="Y1817" s="333"/>
      <c r="Z1817" s="333"/>
      <c r="AA1817" s="333"/>
      <c r="AB1817" s="534"/>
    </row>
    <row r="1818" spans="1:28" ht="13.5" customHeight="1">
      <c r="A1818" s="655"/>
      <c r="B1818" s="333"/>
      <c r="C1818" s="333"/>
      <c r="D1818" s="72"/>
      <c r="E1818" s="333"/>
      <c r="F1818" s="333"/>
      <c r="G1818" s="333"/>
      <c r="H1818" s="333"/>
      <c r="I1818" s="333"/>
      <c r="J1818" s="333"/>
      <c r="K1818" s="654"/>
      <c r="L1818" s="333"/>
      <c r="M1818" s="333"/>
      <c r="N1818" s="333"/>
      <c r="O1818" s="333"/>
      <c r="P1818" s="333"/>
      <c r="Q1818" s="333"/>
      <c r="R1818" s="333"/>
      <c r="S1818" s="333"/>
      <c r="T1818" s="333"/>
      <c r="U1818" s="333"/>
      <c r="V1818" s="333"/>
      <c r="W1818" s="333"/>
      <c r="X1818" s="333"/>
      <c r="Y1818" s="333"/>
      <c r="Z1818" s="333"/>
      <c r="AA1818" s="333"/>
      <c r="AB1818" s="534"/>
    </row>
    <row r="1819" spans="1:28" ht="13.5" customHeight="1">
      <c r="A1819" s="655"/>
      <c r="B1819" s="333"/>
      <c r="C1819" s="333"/>
      <c r="D1819" s="72"/>
      <c r="E1819" s="333"/>
      <c r="F1819" s="333"/>
      <c r="G1819" s="333"/>
      <c r="H1819" s="333"/>
      <c r="I1819" s="333"/>
      <c r="J1819" s="333"/>
      <c r="K1819" s="654"/>
      <c r="L1819" s="333"/>
      <c r="M1819" s="333"/>
      <c r="N1819" s="333"/>
      <c r="O1819" s="333"/>
      <c r="P1819" s="333"/>
      <c r="Q1819" s="333"/>
      <c r="R1819" s="333"/>
      <c r="S1819" s="333"/>
      <c r="T1819" s="333"/>
      <c r="U1819" s="333"/>
      <c r="V1819" s="333"/>
      <c r="W1819" s="333"/>
      <c r="X1819" s="333"/>
      <c r="Y1819" s="333"/>
      <c r="Z1819" s="333"/>
      <c r="AA1819" s="333"/>
      <c r="AB1819" s="534"/>
    </row>
    <row r="1820" spans="1:28" ht="13.5" customHeight="1">
      <c r="A1820" s="655"/>
      <c r="B1820" s="333"/>
      <c r="C1820" s="333"/>
      <c r="D1820" s="72"/>
      <c r="E1820" s="333"/>
      <c r="F1820" s="333"/>
      <c r="G1820" s="333"/>
      <c r="H1820" s="333"/>
      <c r="I1820" s="333"/>
      <c r="J1820" s="333"/>
      <c r="K1820" s="654"/>
      <c r="L1820" s="333"/>
      <c r="M1820" s="333"/>
      <c r="N1820" s="333"/>
      <c r="O1820" s="333"/>
      <c r="P1820" s="333"/>
      <c r="Q1820" s="333"/>
      <c r="R1820" s="333"/>
      <c r="S1820" s="333"/>
      <c r="T1820" s="333"/>
      <c r="U1820" s="333"/>
      <c r="V1820" s="333"/>
      <c r="W1820" s="333"/>
      <c r="X1820" s="333"/>
      <c r="Y1820" s="333"/>
      <c r="Z1820" s="333"/>
      <c r="AA1820" s="333"/>
      <c r="AB1820" s="534"/>
    </row>
    <row r="1821" spans="1:28" ht="13.5" customHeight="1">
      <c r="A1821" s="655"/>
      <c r="B1821" s="333"/>
      <c r="C1821" s="333"/>
      <c r="D1821" s="72"/>
      <c r="E1821" s="333"/>
      <c r="F1821" s="333"/>
      <c r="G1821" s="333"/>
      <c r="H1821" s="333"/>
      <c r="I1821" s="333"/>
      <c r="J1821" s="333"/>
      <c r="K1821" s="654"/>
      <c r="L1821" s="333"/>
      <c r="M1821" s="333"/>
      <c r="N1821" s="333"/>
      <c r="O1821" s="333"/>
      <c r="P1821" s="333"/>
      <c r="Q1821" s="333"/>
      <c r="R1821" s="333"/>
      <c r="S1821" s="333"/>
      <c r="T1821" s="333"/>
      <c r="U1821" s="333"/>
      <c r="V1821" s="333"/>
      <c r="W1821" s="333"/>
      <c r="X1821" s="333"/>
      <c r="Y1821" s="333"/>
      <c r="Z1821" s="333"/>
      <c r="AA1821" s="333"/>
      <c r="AB1821" s="534"/>
    </row>
    <row r="1822" spans="1:28" ht="13.5" customHeight="1">
      <c r="A1822" s="655"/>
      <c r="B1822" s="333"/>
      <c r="C1822" s="333"/>
      <c r="D1822" s="72"/>
      <c r="E1822" s="333"/>
      <c r="F1822" s="333"/>
      <c r="G1822" s="333"/>
      <c r="H1822" s="333"/>
      <c r="I1822" s="333"/>
      <c r="J1822" s="333"/>
      <c r="K1822" s="654"/>
      <c r="L1822" s="333"/>
      <c r="M1822" s="333"/>
      <c r="N1822" s="333"/>
      <c r="O1822" s="333"/>
      <c r="P1822" s="333"/>
      <c r="Q1822" s="333"/>
      <c r="R1822" s="333"/>
      <c r="S1822" s="333"/>
      <c r="T1822" s="333"/>
      <c r="U1822" s="333"/>
      <c r="V1822" s="333"/>
      <c r="W1822" s="333"/>
      <c r="X1822" s="333"/>
      <c r="Y1822" s="333"/>
      <c r="Z1822" s="333"/>
      <c r="AA1822" s="333"/>
      <c r="AB1822" s="534"/>
    </row>
    <row r="1823" spans="1:28" ht="13.5" customHeight="1">
      <c r="A1823" s="655"/>
      <c r="B1823" s="333"/>
      <c r="C1823" s="333"/>
      <c r="D1823" s="72"/>
      <c r="E1823" s="333"/>
      <c r="F1823" s="333"/>
      <c r="G1823" s="333"/>
      <c r="H1823" s="333"/>
      <c r="I1823" s="333"/>
      <c r="J1823" s="333"/>
      <c r="K1823" s="654"/>
      <c r="L1823" s="333"/>
      <c r="M1823" s="333"/>
      <c r="N1823" s="333"/>
      <c r="O1823" s="333"/>
      <c r="P1823" s="333"/>
      <c r="Q1823" s="333"/>
      <c r="R1823" s="333"/>
      <c r="S1823" s="333"/>
      <c r="T1823" s="333"/>
      <c r="U1823" s="333"/>
      <c r="V1823" s="333"/>
      <c r="W1823" s="333"/>
      <c r="X1823" s="333"/>
      <c r="Y1823" s="333"/>
      <c r="Z1823" s="333"/>
      <c r="AA1823" s="333"/>
      <c r="AB1823" s="534"/>
    </row>
    <row r="1824" spans="1:28" ht="13.5" customHeight="1">
      <c r="A1824" s="655"/>
      <c r="B1824" s="333"/>
      <c r="C1824" s="333"/>
      <c r="D1824" s="72"/>
      <c r="E1824" s="333"/>
      <c r="F1824" s="333"/>
      <c r="G1824" s="333"/>
      <c r="H1824" s="333"/>
      <c r="I1824" s="333"/>
      <c r="J1824" s="333"/>
      <c r="K1824" s="654"/>
      <c r="L1824" s="333"/>
      <c r="M1824" s="333"/>
      <c r="N1824" s="333"/>
      <c r="O1824" s="333"/>
      <c r="P1824" s="333"/>
      <c r="Q1824" s="333"/>
      <c r="R1824" s="333"/>
      <c r="S1824" s="333"/>
      <c r="T1824" s="333"/>
      <c r="U1824" s="333"/>
      <c r="V1824" s="333"/>
      <c r="W1824" s="333"/>
      <c r="X1824" s="333"/>
      <c r="Y1824" s="333"/>
      <c r="Z1824" s="333"/>
      <c r="AA1824" s="333"/>
      <c r="AB1824" s="534"/>
    </row>
    <row r="1825" spans="1:28" ht="13.5" customHeight="1">
      <c r="A1825" s="655"/>
      <c r="B1825" s="333"/>
      <c r="C1825" s="333"/>
      <c r="D1825" s="72"/>
      <c r="E1825" s="333"/>
      <c r="F1825" s="333"/>
      <c r="G1825" s="333"/>
      <c r="H1825" s="333"/>
      <c r="I1825" s="333"/>
      <c r="J1825" s="333"/>
      <c r="K1825" s="654"/>
      <c r="L1825" s="333"/>
      <c r="M1825" s="333"/>
      <c r="N1825" s="333"/>
      <c r="O1825" s="333"/>
      <c r="P1825" s="333"/>
      <c r="Q1825" s="333"/>
      <c r="R1825" s="333"/>
      <c r="S1825" s="333"/>
      <c r="T1825" s="333"/>
      <c r="U1825" s="333"/>
      <c r="V1825" s="333"/>
      <c r="W1825" s="333"/>
      <c r="X1825" s="333"/>
      <c r="Y1825" s="333"/>
      <c r="Z1825" s="333"/>
      <c r="AA1825" s="333"/>
      <c r="AB1825" s="534"/>
    </row>
    <row r="1826" spans="1:28" ht="13.5" customHeight="1">
      <c r="A1826" s="655"/>
      <c r="B1826" s="333"/>
      <c r="C1826" s="333"/>
      <c r="D1826" s="72"/>
      <c r="E1826" s="333"/>
      <c r="F1826" s="333"/>
      <c r="G1826" s="333"/>
      <c r="H1826" s="333"/>
      <c r="I1826" s="333"/>
      <c r="J1826" s="333"/>
      <c r="K1826" s="654"/>
      <c r="L1826" s="333"/>
      <c r="M1826" s="333"/>
      <c r="N1826" s="333"/>
      <c r="O1826" s="333"/>
      <c r="P1826" s="333"/>
      <c r="Q1826" s="333"/>
      <c r="R1826" s="333"/>
      <c r="S1826" s="333"/>
      <c r="T1826" s="333"/>
      <c r="U1826" s="333"/>
      <c r="V1826" s="333"/>
      <c r="W1826" s="333"/>
      <c r="X1826" s="333"/>
      <c r="Y1826" s="333"/>
      <c r="Z1826" s="333"/>
      <c r="AA1826" s="333"/>
      <c r="AB1826" s="534"/>
    </row>
    <row r="1827" spans="1:28" ht="13.5" customHeight="1">
      <c r="A1827" s="655"/>
      <c r="B1827" s="333"/>
      <c r="C1827" s="333"/>
      <c r="D1827" s="72"/>
      <c r="E1827" s="333"/>
      <c r="F1827" s="333"/>
      <c r="G1827" s="333"/>
      <c r="H1827" s="333"/>
      <c r="I1827" s="333"/>
      <c r="J1827" s="333"/>
      <c r="K1827" s="654"/>
      <c r="L1827" s="333"/>
      <c r="M1827" s="333"/>
      <c r="N1827" s="333"/>
      <c r="O1827" s="333"/>
      <c r="P1827" s="333"/>
      <c r="Q1827" s="333"/>
      <c r="R1827" s="333"/>
      <c r="S1827" s="333"/>
      <c r="T1827" s="333"/>
      <c r="U1827" s="333"/>
      <c r="V1827" s="333"/>
      <c r="W1827" s="333"/>
      <c r="X1827" s="333"/>
      <c r="Y1827" s="333"/>
      <c r="Z1827" s="333"/>
      <c r="AA1827" s="333"/>
      <c r="AB1827" s="534"/>
    </row>
    <row r="1828" spans="1:28" ht="13.5" customHeight="1">
      <c r="A1828" s="655"/>
      <c r="B1828" s="333"/>
      <c r="C1828" s="333"/>
      <c r="D1828" s="72"/>
      <c r="E1828" s="333"/>
      <c r="F1828" s="333"/>
      <c r="G1828" s="333"/>
      <c r="H1828" s="333"/>
      <c r="I1828" s="333"/>
      <c r="J1828" s="333"/>
      <c r="K1828" s="654"/>
      <c r="L1828" s="333"/>
      <c r="M1828" s="333"/>
      <c r="N1828" s="333"/>
      <c r="O1828" s="333"/>
      <c r="P1828" s="333"/>
      <c r="Q1828" s="333"/>
      <c r="R1828" s="333"/>
      <c r="S1828" s="333"/>
      <c r="T1828" s="333"/>
      <c r="U1828" s="333"/>
      <c r="V1828" s="333"/>
      <c r="W1828" s="333"/>
      <c r="X1828" s="333"/>
      <c r="Y1828" s="333"/>
      <c r="Z1828" s="333"/>
      <c r="AA1828" s="333"/>
      <c r="AB1828" s="534"/>
    </row>
    <row r="1829" spans="1:28" ht="13.5" customHeight="1">
      <c r="A1829" s="655"/>
      <c r="B1829" s="333"/>
      <c r="C1829" s="333"/>
      <c r="D1829" s="72"/>
      <c r="E1829" s="333"/>
      <c r="F1829" s="333"/>
      <c r="G1829" s="333"/>
      <c r="H1829" s="333"/>
      <c r="I1829" s="333"/>
      <c r="J1829" s="333"/>
      <c r="K1829" s="654"/>
      <c r="L1829" s="333"/>
      <c r="M1829" s="333"/>
      <c r="N1829" s="333"/>
      <c r="O1829" s="333"/>
      <c r="P1829" s="333"/>
      <c r="Q1829" s="333"/>
      <c r="R1829" s="333"/>
      <c r="S1829" s="333"/>
      <c r="T1829" s="333"/>
      <c r="U1829" s="333"/>
      <c r="V1829" s="333"/>
      <c r="W1829" s="333"/>
      <c r="X1829" s="333"/>
      <c r="Y1829" s="333"/>
      <c r="Z1829" s="333"/>
      <c r="AA1829" s="333"/>
      <c r="AB1829" s="534"/>
    </row>
    <row r="1830" spans="1:28" ht="13.5" customHeight="1">
      <c r="A1830" s="655"/>
      <c r="B1830" s="333"/>
      <c r="C1830" s="333"/>
      <c r="D1830" s="72"/>
      <c r="E1830" s="333"/>
      <c r="F1830" s="333"/>
      <c r="G1830" s="333"/>
      <c r="H1830" s="333"/>
      <c r="I1830" s="333"/>
      <c r="J1830" s="333"/>
      <c r="K1830" s="654"/>
      <c r="L1830" s="333"/>
      <c r="M1830" s="333"/>
      <c r="N1830" s="333"/>
      <c r="O1830" s="333"/>
      <c r="P1830" s="333"/>
      <c r="Q1830" s="333"/>
      <c r="R1830" s="333"/>
      <c r="S1830" s="333"/>
      <c r="T1830" s="333"/>
      <c r="U1830" s="333"/>
      <c r="V1830" s="333"/>
      <c r="W1830" s="333"/>
      <c r="X1830" s="333"/>
      <c r="Y1830" s="333"/>
      <c r="Z1830" s="333"/>
      <c r="AA1830" s="333"/>
      <c r="AB1830" s="534"/>
    </row>
    <row r="1831" spans="1:28" ht="13.5" customHeight="1">
      <c r="A1831" s="655"/>
      <c r="B1831" s="333"/>
      <c r="C1831" s="333"/>
      <c r="D1831" s="72"/>
      <c r="E1831" s="333"/>
      <c r="F1831" s="333"/>
      <c r="G1831" s="333"/>
      <c r="H1831" s="333"/>
      <c r="I1831" s="333"/>
      <c r="J1831" s="333"/>
      <c r="K1831" s="654"/>
      <c r="L1831" s="333"/>
      <c r="M1831" s="333"/>
      <c r="N1831" s="333"/>
      <c r="O1831" s="333"/>
      <c r="P1831" s="333"/>
      <c r="Q1831" s="333"/>
      <c r="R1831" s="333"/>
      <c r="S1831" s="333"/>
      <c r="T1831" s="333"/>
      <c r="U1831" s="333"/>
      <c r="V1831" s="333"/>
      <c r="W1831" s="333"/>
      <c r="X1831" s="333"/>
      <c r="Y1831" s="333"/>
      <c r="Z1831" s="333"/>
      <c r="AA1831" s="333"/>
      <c r="AB1831" s="534"/>
    </row>
    <row r="1832" spans="1:28" ht="13.5" customHeight="1">
      <c r="A1832" s="655"/>
      <c r="B1832" s="333"/>
      <c r="C1832" s="333"/>
      <c r="D1832" s="72"/>
      <c r="E1832" s="333"/>
      <c r="F1832" s="333"/>
      <c r="G1832" s="333"/>
      <c r="H1832" s="333"/>
      <c r="I1832" s="333"/>
      <c r="J1832" s="333"/>
      <c r="K1832" s="654"/>
      <c r="L1832" s="333"/>
      <c r="M1832" s="333"/>
      <c r="N1832" s="333"/>
      <c r="O1832" s="333"/>
      <c r="P1832" s="333"/>
      <c r="Q1832" s="333"/>
      <c r="R1832" s="333"/>
      <c r="S1832" s="333"/>
      <c r="T1832" s="333"/>
      <c r="U1832" s="333"/>
      <c r="V1832" s="333"/>
      <c r="W1832" s="333"/>
      <c r="X1832" s="333"/>
      <c r="Y1832" s="333"/>
      <c r="Z1832" s="333"/>
      <c r="AA1832" s="333"/>
      <c r="AB1832" s="534"/>
    </row>
    <row r="1833" spans="1:28" ht="13.5" customHeight="1">
      <c r="A1833" s="655"/>
      <c r="B1833" s="333"/>
      <c r="C1833" s="333"/>
      <c r="D1833" s="72"/>
      <c r="E1833" s="333"/>
      <c r="F1833" s="333"/>
      <c r="G1833" s="333"/>
      <c r="H1833" s="333"/>
      <c r="I1833" s="333"/>
      <c r="J1833" s="333"/>
      <c r="K1833" s="654"/>
      <c r="L1833" s="333"/>
      <c r="M1833" s="333"/>
      <c r="N1833" s="333"/>
      <c r="O1833" s="333"/>
      <c r="P1833" s="333"/>
      <c r="Q1833" s="333"/>
      <c r="R1833" s="333"/>
      <c r="S1833" s="333"/>
      <c r="T1833" s="333"/>
      <c r="U1833" s="333"/>
      <c r="V1833" s="333"/>
      <c r="W1833" s="333"/>
      <c r="X1833" s="333"/>
      <c r="Y1833" s="333"/>
      <c r="Z1833" s="333"/>
      <c r="AA1833" s="333"/>
      <c r="AB1833" s="534"/>
    </row>
    <row r="1834" spans="1:28" ht="13.5" customHeight="1">
      <c r="A1834" s="655"/>
      <c r="B1834" s="333"/>
      <c r="C1834" s="333"/>
      <c r="D1834" s="72"/>
      <c r="E1834" s="333"/>
      <c r="F1834" s="333"/>
      <c r="G1834" s="333"/>
      <c r="H1834" s="333"/>
      <c r="I1834" s="333"/>
      <c r="J1834" s="333"/>
      <c r="K1834" s="654"/>
      <c r="L1834" s="333"/>
      <c r="M1834" s="333"/>
      <c r="N1834" s="333"/>
      <c r="O1834" s="333"/>
      <c r="P1834" s="333"/>
      <c r="Q1834" s="333"/>
      <c r="R1834" s="333"/>
      <c r="S1834" s="333"/>
      <c r="T1834" s="333"/>
      <c r="U1834" s="333"/>
      <c r="V1834" s="333"/>
      <c r="W1834" s="333"/>
      <c r="X1834" s="333"/>
      <c r="Y1834" s="333"/>
      <c r="Z1834" s="333"/>
      <c r="AA1834" s="333"/>
      <c r="AB1834" s="534"/>
    </row>
    <row r="1835" spans="1:28" ht="13.5" customHeight="1">
      <c r="A1835" s="655"/>
      <c r="B1835" s="333"/>
      <c r="C1835" s="333"/>
      <c r="D1835" s="72"/>
      <c r="E1835" s="333"/>
      <c r="F1835" s="333"/>
      <c r="G1835" s="333"/>
      <c r="H1835" s="333"/>
      <c r="I1835" s="333"/>
      <c r="J1835" s="333"/>
      <c r="K1835" s="654"/>
      <c r="L1835" s="333"/>
      <c r="M1835" s="333"/>
      <c r="N1835" s="333"/>
      <c r="O1835" s="333"/>
      <c r="P1835" s="333"/>
      <c r="Q1835" s="333"/>
      <c r="R1835" s="333"/>
      <c r="S1835" s="333"/>
      <c r="T1835" s="333"/>
      <c r="U1835" s="333"/>
      <c r="V1835" s="333"/>
      <c r="W1835" s="333"/>
      <c r="X1835" s="333"/>
      <c r="Y1835" s="333"/>
      <c r="Z1835" s="333"/>
      <c r="AA1835" s="333"/>
      <c r="AB1835" s="534"/>
    </row>
    <row r="1836" spans="1:28" ht="13.5" customHeight="1">
      <c r="A1836" s="655"/>
      <c r="B1836" s="333"/>
      <c r="C1836" s="333"/>
      <c r="D1836" s="72"/>
      <c r="E1836" s="333"/>
      <c r="F1836" s="333"/>
      <c r="G1836" s="333"/>
      <c r="H1836" s="333"/>
      <c r="I1836" s="333"/>
      <c r="J1836" s="333"/>
      <c r="K1836" s="654"/>
      <c r="L1836" s="333"/>
      <c r="M1836" s="333"/>
      <c r="N1836" s="333"/>
      <c r="O1836" s="333"/>
      <c r="P1836" s="333"/>
      <c r="Q1836" s="333"/>
      <c r="R1836" s="333"/>
      <c r="S1836" s="333"/>
      <c r="T1836" s="333"/>
      <c r="U1836" s="333"/>
      <c r="V1836" s="333"/>
      <c r="W1836" s="333"/>
      <c r="X1836" s="333"/>
      <c r="Y1836" s="333"/>
      <c r="Z1836" s="333"/>
      <c r="AA1836" s="333"/>
      <c r="AB1836" s="534"/>
    </row>
    <row r="1837" spans="1:28" ht="13.5" customHeight="1">
      <c r="A1837" s="655"/>
      <c r="B1837" s="333"/>
      <c r="C1837" s="333"/>
      <c r="D1837" s="72"/>
      <c r="E1837" s="333"/>
      <c r="F1837" s="333"/>
      <c r="G1837" s="333"/>
      <c r="H1837" s="333"/>
      <c r="I1837" s="333"/>
      <c r="J1837" s="333"/>
      <c r="K1837" s="654"/>
      <c r="L1837" s="333"/>
      <c r="M1837" s="333"/>
      <c r="N1837" s="333"/>
      <c r="O1837" s="333"/>
      <c r="P1837" s="333"/>
      <c r="Q1837" s="333"/>
      <c r="R1837" s="333"/>
      <c r="S1837" s="333"/>
      <c r="T1837" s="333"/>
      <c r="U1837" s="333"/>
      <c r="V1837" s="333"/>
      <c r="W1837" s="333"/>
      <c r="X1837" s="333"/>
      <c r="Y1837" s="333"/>
      <c r="Z1837" s="333"/>
      <c r="AA1837" s="333"/>
      <c r="AB1837" s="534"/>
    </row>
    <row r="1838" spans="1:28" ht="13.5" customHeight="1">
      <c r="A1838" s="655"/>
      <c r="B1838" s="333"/>
      <c r="C1838" s="333"/>
      <c r="D1838" s="72"/>
      <c r="E1838" s="333"/>
      <c r="F1838" s="333"/>
      <c r="G1838" s="333"/>
      <c r="H1838" s="333"/>
      <c r="I1838" s="333"/>
      <c r="J1838" s="333"/>
      <c r="K1838" s="654"/>
      <c r="L1838" s="333"/>
      <c r="M1838" s="333"/>
      <c r="N1838" s="333"/>
      <c r="O1838" s="333"/>
      <c r="P1838" s="333"/>
      <c r="Q1838" s="333"/>
      <c r="R1838" s="333"/>
      <c r="S1838" s="333"/>
      <c r="T1838" s="333"/>
      <c r="U1838" s="333"/>
      <c r="V1838" s="333"/>
      <c r="W1838" s="333"/>
      <c r="X1838" s="333"/>
      <c r="Y1838" s="333"/>
      <c r="Z1838" s="333"/>
      <c r="AA1838" s="333"/>
      <c r="AB1838" s="534"/>
    </row>
    <row r="1839" spans="1:28" ht="13.5" customHeight="1">
      <c r="A1839" s="655"/>
      <c r="B1839" s="333"/>
      <c r="C1839" s="333"/>
      <c r="D1839" s="72"/>
      <c r="E1839" s="333"/>
      <c r="F1839" s="333"/>
      <c r="G1839" s="333"/>
      <c r="H1839" s="333"/>
      <c r="I1839" s="333"/>
      <c r="J1839" s="333"/>
      <c r="K1839" s="654"/>
      <c r="L1839" s="333"/>
      <c r="M1839" s="333"/>
      <c r="N1839" s="333"/>
      <c r="O1839" s="333"/>
      <c r="P1839" s="333"/>
      <c r="Q1839" s="333"/>
      <c r="R1839" s="333"/>
      <c r="S1839" s="333"/>
      <c r="T1839" s="333"/>
      <c r="U1839" s="333"/>
      <c r="V1839" s="333"/>
      <c r="W1839" s="333"/>
      <c r="X1839" s="333"/>
      <c r="Y1839" s="333"/>
      <c r="Z1839" s="333"/>
      <c r="AA1839" s="333"/>
      <c r="AB1839" s="534"/>
    </row>
    <row r="1840" spans="1:28" ht="13.5" customHeight="1">
      <c r="A1840" s="655"/>
      <c r="B1840" s="333"/>
      <c r="C1840" s="333"/>
      <c r="D1840" s="72"/>
      <c r="E1840" s="333"/>
      <c r="F1840" s="333"/>
      <c r="G1840" s="333"/>
      <c r="H1840" s="333"/>
      <c r="I1840" s="333"/>
      <c r="J1840" s="333"/>
      <c r="K1840" s="654"/>
      <c r="L1840" s="333"/>
      <c r="M1840" s="333"/>
      <c r="N1840" s="333"/>
      <c r="O1840" s="333"/>
      <c r="P1840" s="333"/>
      <c r="Q1840" s="333"/>
      <c r="R1840" s="333"/>
      <c r="S1840" s="333"/>
      <c r="T1840" s="333"/>
      <c r="U1840" s="333"/>
      <c r="V1840" s="333"/>
      <c r="W1840" s="333"/>
      <c r="X1840" s="333"/>
      <c r="Y1840" s="333"/>
      <c r="Z1840" s="333"/>
      <c r="AA1840" s="333"/>
      <c r="AB1840" s="534"/>
    </row>
    <row r="1841" spans="1:28" ht="13.5" customHeight="1">
      <c r="A1841" s="655"/>
      <c r="B1841" s="333"/>
      <c r="C1841" s="333"/>
      <c r="D1841" s="72"/>
      <c r="E1841" s="333"/>
      <c r="F1841" s="333"/>
      <c r="G1841" s="333"/>
      <c r="H1841" s="333"/>
      <c r="I1841" s="333"/>
      <c r="J1841" s="333"/>
      <c r="K1841" s="654"/>
      <c r="L1841" s="333"/>
      <c r="M1841" s="333"/>
      <c r="N1841" s="333"/>
      <c r="O1841" s="333"/>
      <c r="P1841" s="333"/>
      <c r="Q1841" s="333"/>
      <c r="R1841" s="333"/>
      <c r="S1841" s="333"/>
      <c r="T1841" s="333"/>
      <c r="U1841" s="333"/>
      <c r="V1841" s="333"/>
      <c r="W1841" s="333"/>
      <c r="X1841" s="333"/>
      <c r="Y1841" s="333"/>
      <c r="Z1841" s="333"/>
      <c r="AA1841" s="333"/>
      <c r="AB1841" s="534"/>
    </row>
    <row r="1842" spans="1:28" ht="13.5" customHeight="1">
      <c r="A1842" s="655"/>
      <c r="B1842" s="333"/>
      <c r="C1842" s="333"/>
      <c r="D1842" s="72"/>
      <c r="E1842" s="333"/>
      <c r="F1842" s="333"/>
      <c r="G1842" s="333"/>
      <c r="H1842" s="333"/>
      <c r="I1842" s="333"/>
      <c r="J1842" s="333"/>
      <c r="K1842" s="654"/>
      <c r="L1842" s="333"/>
      <c r="M1842" s="333"/>
      <c r="N1842" s="333"/>
      <c r="O1842" s="333"/>
      <c r="P1842" s="333"/>
      <c r="Q1842" s="333"/>
      <c r="R1842" s="333"/>
      <c r="S1842" s="333"/>
      <c r="T1842" s="333"/>
      <c r="U1842" s="333"/>
      <c r="V1842" s="333"/>
      <c r="W1842" s="333"/>
      <c r="X1842" s="333"/>
      <c r="Y1842" s="333"/>
      <c r="Z1842" s="333"/>
      <c r="AA1842" s="333"/>
      <c r="AB1842" s="534"/>
    </row>
    <row r="1843" spans="1:28" ht="13.5" customHeight="1">
      <c r="A1843" s="655"/>
      <c r="B1843" s="333"/>
      <c r="C1843" s="333"/>
      <c r="D1843" s="72"/>
      <c r="E1843" s="333"/>
      <c r="F1843" s="333"/>
      <c r="G1843" s="333"/>
      <c r="H1843" s="333"/>
      <c r="I1843" s="333"/>
      <c r="J1843" s="333"/>
      <c r="K1843" s="654"/>
      <c r="L1843" s="333"/>
      <c r="M1843" s="333"/>
      <c r="N1843" s="333"/>
      <c r="O1843" s="333"/>
      <c r="P1843" s="333"/>
      <c r="Q1843" s="333"/>
      <c r="R1843" s="333"/>
      <c r="S1843" s="333"/>
      <c r="T1843" s="333"/>
      <c r="U1843" s="333"/>
      <c r="V1843" s="333"/>
      <c r="W1843" s="333"/>
      <c r="X1843" s="333"/>
      <c r="Y1843" s="333"/>
      <c r="Z1843" s="333"/>
      <c r="AA1843" s="333"/>
      <c r="AB1843" s="534"/>
    </row>
    <row r="1844" spans="1:28" ht="13.5" customHeight="1">
      <c r="A1844" s="655"/>
      <c r="B1844" s="333"/>
      <c r="C1844" s="333"/>
      <c r="D1844" s="72"/>
      <c r="E1844" s="333"/>
      <c r="F1844" s="333"/>
      <c r="G1844" s="333"/>
      <c r="H1844" s="333"/>
      <c r="I1844" s="333"/>
      <c r="J1844" s="333"/>
      <c r="K1844" s="654"/>
      <c r="L1844" s="333"/>
      <c r="M1844" s="333"/>
      <c r="N1844" s="333"/>
      <c r="O1844" s="333"/>
      <c r="P1844" s="333"/>
      <c r="Q1844" s="333"/>
      <c r="R1844" s="333"/>
      <c r="S1844" s="333"/>
      <c r="T1844" s="333"/>
      <c r="U1844" s="333"/>
      <c r="V1844" s="333"/>
      <c r="W1844" s="333"/>
      <c r="X1844" s="333"/>
      <c r="Y1844" s="333"/>
      <c r="Z1844" s="333"/>
      <c r="AA1844" s="333"/>
      <c r="AB1844" s="534"/>
    </row>
    <row r="1845" spans="1:28" ht="13.5" customHeight="1">
      <c r="A1845" s="655"/>
      <c r="B1845" s="333"/>
      <c r="C1845" s="333"/>
      <c r="D1845" s="72"/>
      <c r="E1845" s="333"/>
      <c r="F1845" s="333"/>
      <c r="G1845" s="333"/>
      <c r="H1845" s="333"/>
      <c r="I1845" s="333"/>
      <c r="J1845" s="333"/>
      <c r="K1845" s="654"/>
      <c r="L1845" s="333"/>
      <c r="M1845" s="333"/>
      <c r="N1845" s="333"/>
      <c r="O1845" s="333"/>
      <c r="P1845" s="333"/>
      <c r="Q1845" s="333"/>
      <c r="R1845" s="333"/>
      <c r="S1845" s="333"/>
      <c r="T1845" s="333"/>
      <c r="U1845" s="333"/>
      <c r="V1845" s="333"/>
      <c r="W1845" s="333"/>
      <c r="X1845" s="333"/>
      <c r="Y1845" s="333"/>
      <c r="Z1845" s="333"/>
      <c r="AA1845" s="333"/>
      <c r="AB1845" s="534"/>
    </row>
    <row r="1846" spans="1:28" ht="13.5" customHeight="1">
      <c r="A1846" s="655"/>
      <c r="B1846" s="333"/>
      <c r="C1846" s="333"/>
      <c r="D1846" s="72"/>
      <c r="E1846" s="333"/>
      <c r="F1846" s="333"/>
      <c r="G1846" s="333"/>
      <c r="H1846" s="333"/>
      <c r="I1846" s="333"/>
      <c r="J1846" s="333"/>
      <c r="K1846" s="654"/>
      <c r="L1846" s="333"/>
      <c r="M1846" s="333"/>
      <c r="N1846" s="333"/>
      <c r="O1846" s="333"/>
      <c r="P1846" s="333"/>
      <c r="Q1846" s="333"/>
      <c r="R1846" s="333"/>
      <c r="S1846" s="333"/>
      <c r="T1846" s="333"/>
      <c r="U1846" s="333"/>
      <c r="V1846" s="333"/>
      <c r="W1846" s="333"/>
      <c r="X1846" s="333"/>
      <c r="Y1846" s="333"/>
      <c r="Z1846" s="333"/>
      <c r="AA1846" s="333"/>
      <c r="AB1846" s="534"/>
    </row>
    <row r="1847" spans="1:28" ht="13.5" customHeight="1">
      <c r="A1847" s="655"/>
      <c r="B1847" s="333"/>
      <c r="C1847" s="333"/>
      <c r="D1847" s="72"/>
      <c r="E1847" s="333"/>
      <c r="F1847" s="333"/>
      <c r="G1847" s="333"/>
      <c r="H1847" s="333"/>
      <c r="I1847" s="333"/>
      <c r="J1847" s="333"/>
      <c r="K1847" s="654"/>
      <c r="L1847" s="333"/>
      <c r="M1847" s="333"/>
      <c r="N1847" s="333"/>
      <c r="O1847" s="333"/>
      <c r="P1847" s="333"/>
      <c r="Q1847" s="333"/>
      <c r="R1847" s="333"/>
      <c r="S1847" s="333"/>
      <c r="T1847" s="333"/>
      <c r="U1847" s="333"/>
      <c r="V1847" s="333"/>
      <c r="W1847" s="333"/>
      <c r="X1847" s="333"/>
      <c r="Y1847" s="333"/>
      <c r="Z1847" s="333"/>
      <c r="AA1847" s="333"/>
      <c r="AB1847" s="534"/>
    </row>
    <row r="1848" spans="1:28" ht="13.5" customHeight="1">
      <c r="A1848" s="655"/>
      <c r="B1848" s="333"/>
      <c r="C1848" s="333"/>
      <c r="D1848" s="72"/>
      <c r="E1848" s="333"/>
      <c r="F1848" s="333"/>
      <c r="G1848" s="333"/>
      <c r="H1848" s="333"/>
      <c r="I1848" s="333"/>
      <c r="J1848" s="333"/>
      <c r="K1848" s="654"/>
      <c r="L1848" s="333"/>
      <c r="M1848" s="333"/>
      <c r="N1848" s="333"/>
      <c r="O1848" s="333"/>
      <c r="P1848" s="333"/>
      <c r="Q1848" s="333"/>
      <c r="R1848" s="333"/>
      <c r="S1848" s="333"/>
      <c r="T1848" s="333"/>
      <c r="U1848" s="333"/>
      <c r="V1848" s="333"/>
      <c r="W1848" s="333"/>
      <c r="X1848" s="333"/>
      <c r="Y1848" s="333"/>
      <c r="Z1848" s="333"/>
      <c r="AA1848" s="333"/>
      <c r="AB1848" s="534"/>
    </row>
    <row r="1849" spans="1:28" ht="13.5" customHeight="1">
      <c r="A1849" s="655"/>
      <c r="B1849" s="333"/>
      <c r="C1849" s="333"/>
      <c r="D1849" s="72"/>
      <c r="E1849" s="333"/>
      <c r="F1849" s="333"/>
      <c r="G1849" s="333"/>
      <c r="H1849" s="333"/>
      <c r="I1849" s="333"/>
      <c r="J1849" s="333"/>
      <c r="K1849" s="654"/>
      <c r="L1849" s="333"/>
      <c r="M1849" s="333"/>
      <c r="N1849" s="333"/>
      <c r="O1849" s="333"/>
      <c r="P1849" s="333"/>
      <c r="Q1849" s="333"/>
      <c r="R1849" s="333"/>
      <c r="S1849" s="333"/>
      <c r="T1849" s="333"/>
      <c r="U1849" s="333"/>
      <c r="V1849" s="333"/>
      <c r="W1849" s="333"/>
      <c r="X1849" s="333"/>
      <c r="Y1849" s="333"/>
      <c r="Z1849" s="333"/>
      <c r="AA1849" s="333"/>
      <c r="AB1849" s="534"/>
    </row>
    <row r="1850" spans="1:28" ht="13.5" customHeight="1">
      <c r="A1850" s="655"/>
      <c r="B1850" s="333"/>
      <c r="C1850" s="333"/>
      <c r="D1850" s="72"/>
      <c r="E1850" s="333"/>
      <c r="F1850" s="333"/>
      <c r="G1850" s="333"/>
      <c r="H1850" s="333"/>
      <c r="I1850" s="333"/>
      <c r="J1850" s="333"/>
      <c r="K1850" s="654"/>
      <c r="L1850" s="333"/>
      <c r="M1850" s="333"/>
      <c r="N1850" s="333"/>
      <c r="O1850" s="333"/>
      <c r="P1850" s="333"/>
      <c r="Q1850" s="333"/>
      <c r="R1850" s="333"/>
      <c r="S1850" s="333"/>
      <c r="T1850" s="333"/>
      <c r="U1850" s="333"/>
      <c r="V1850" s="333"/>
      <c r="W1850" s="333"/>
      <c r="X1850" s="333"/>
      <c r="Y1850" s="333"/>
      <c r="Z1850" s="333"/>
      <c r="AA1850" s="333"/>
      <c r="AB1850" s="534"/>
    </row>
    <row r="1851" spans="1:28" ht="13.5" customHeight="1">
      <c r="A1851" s="655"/>
      <c r="B1851" s="333"/>
      <c r="C1851" s="333"/>
      <c r="D1851" s="72"/>
      <c r="E1851" s="333"/>
      <c r="F1851" s="333"/>
      <c r="G1851" s="333"/>
      <c r="H1851" s="333"/>
      <c r="I1851" s="333"/>
      <c r="J1851" s="333"/>
      <c r="K1851" s="654"/>
      <c r="L1851" s="333"/>
      <c r="M1851" s="333"/>
      <c r="N1851" s="333"/>
      <c r="O1851" s="333"/>
      <c r="P1851" s="333"/>
      <c r="Q1851" s="333"/>
      <c r="R1851" s="333"/>
      <c r="S1851" s="333"/>
      <c r="T1851" s="333"/>
      <c r="U1851" s="333"/>
      <c r="V1851" s="333"/>
      <c r="W1851" s="333"/>
      <c r="X1851" s="333"/>
      <c r="Y1851" s="333"/>
      <c r="Z1851" s="333"/>
      <c r="AA1851" s="333"/>
      <c r="AB1851" s="534"/>
    </row>
    <row r="1852" spans="1:28" ht="13.5" customHeight="1">
      <c r="A1852" s="655"/>
      <c r="B1852" s="333"/>
      <c r="C1852" s="333"/>
      <c r="D1852" s="72"/>
      <c r="E1852" s="333"/>
      <c r="F1852" s="333"/>
      <c r="G1852" s="333"/>
      <c r="H1852" s="333"/>
      <c r="I1852" s="333"/>
      <c r="J1852" s="333"/>
      <c r="K1852" s="654"/>
      <c r="L1852" s="333"/>
      <c r="M1852" s="333"/>
      <c r="N1852" s="333"/>
      <c r="O1852" s="333"/>
      <c r="P1852" s="333"/>
      <c r="Q1852" s="333"/>
      <c r="R1852" s="333"/>
      <c r="S1852" s="333"/>
      <c r="T1852" s="333"/>
      <c r="U1852" s="333"/>
      <c r="V1852" s="333"/>
      <c r="W1852" s="333"/>
      <c r="X1852" s="333"/>
      <c r="Y1852" s="333"/>
      <c r="Z1852" s="333"/>
      <c r="AA1852" s="333"/>
      <c r="AB1852" s="534"/>
    </row>
    <row r="1853" spans="1:28" ht="13.5" customHeight="1">
      <c r="A1853" s="655"/>
      <c r="B1853" s="333"/>
      <c r="C1853" s="333"/>
      <c r="D1853" s="72"/>
      <c r="E1853" s="333"/>
      <c r="F1853" s="333"/>
      <c r="G1853" s="333"/>
      <c r="H1853" s="333"/>
      <c r="I1853" s="333"/>
      <c r="J1853" s="333"/>
      <c r="K1853" s="654"/>
      <c r="L1853" s="333"/>
      <c r="M1853" s="333"/>
      <c r="N1853" s="333"/>
      <c r="O1853" s="333"/>
      <c r="P1853" s="333"/>
      <c r="Q1853" s="333"/>
      <c r="R1853" s="333"/>
      <c r="S1853" s="333"/>
      <c r="T1853" s="333"/>
      <c r="U1853" s="333"/>
      <c r="V1853" s="333"/>
      <c r="W1853" s="333"/>
      <c r="X1853" s="333"/>
      <c r="Y1853" s="333"/>
      <c r="Z1853" s="333"/>
      <c r="AA1853" s="333"/>
      <c r="AB1853" s="534"/>
    </row>
    <row r="1854" spans="1:28" ht="13.5" customHeight="1">
      <c r="A1854" s="655"/>
      <c r="B1854" s="333"/>
      <c r="C1854" s="333"/>
      <c r="D1854" s="72"/>
      <c r="E1854" s="333"/>
      <c r="F1854" s="333"/>
      <c r="G1854" s="333"/>
      <c r="H1854" s="333"/>
      <c r="I1854" s="333"/>
      <c r="J1854" s="333"/>
      <c r="K1854" s="654"/>
      <c r="L1854" s="333"/>
      <c r="M1854" s="333"/>
      <c r="N1854" s="333"/>
      <c r="O1854" s="333"/>
      <c r="P1854" s="333"/>
      <c r="Q1854" s="333"/>
      <c r="R1854" s="333"/>
      <c r="S1854" s="333"/>
      <c r="T1854" s="333"/>
      <c r="U1854" s="333"/>
      <c r="V1854" s="333"/>
      <c r="W1854" s="333"/>
      <c r="X1854" s="333"/>
      <c r="Y1854" s="333"/>
      <c r="Z1854" s="333"/>
      <c r="AA1854" s="333"/>
      <c r="AB1854" s="534"/>
    </row>
    <row r="1855" spans="1:28" ht="13.5" customHeight="1">
      <c r="A1855" s="655"/>
      <c r="B1855" s="333"/>
      <c r="C1855" s="333"/>
      <c r="D1855" s="72"/>
      <c r="E1855" s="333"/>
      <c r="F1855" s="333"/>
      <c r="G1855" s="333"/>
      <c r="H1855" s="333"/>
      <c r="I1855" s="333"/>
      <c r="J1855" s="333"/>
      <c r="K1855" s="654"/>
      <c r="L1855" s="333"/>
      <c r="M1855" s="333"/>
      <c r="N1855" s="333"/>
      <c r="O1855" s="333"/>
      <c r="P1855" s="333"/>
      <c r="Q1855" s="333"/>
      <c r="R1855" s="333"/>
      <c r="S1855" s="333"/>
      <c r="T1855" s="333"/>
      <c r="U1855" s="333"/>
      <c r="V1855" s="333"/>
      <c r="W1855" s="333"/>
      <c r="X1855" s="333"/>
      <c r="Y1855" s="333"/>
      <c r="Z1855" s="333"/>
      <c r="AA1855" s="333"/>
      <c r="AB1855" s="534"/>
    </row>
    <row r="1856" spans="1:28" ht="13.5" customHeight="1">
      <c r="A1856" s="655"/>
      <c r="B1856" s="333"/>
      <c r="C1856" s="333"/>
      <c r="D1856" s="72"/>
      <c r="E1856" s="333"/>
      <c r="F1856" s="333"/>
      <c r="G1856" s="333"/>
      <c r="H1856" s="333"/>
      <c r="I1856" s="333"/>
      <c r="J1856" s="333"/>
      <c r="K1856" s="654"/>
      <c r="L1856" s="333"/>
      <c r="M1856" s="333"/>
      <c r="N1856" s="333"/>
      <c r="O1856" s="333"/>
      <c r="P1856" s="333"/>
      <c r="Q1856" s="333"/>
      <c r="R1856" s="333"/>
      <c r="S1856" s="333"/>
      <c r="T1856" s="333"/>
      <c r="U1856" s="333"/>
      <c r="V1856" s="333"/>
      <c r="W1856" s="333"/>
      <c r="X1856" s="333"/>
      <c r="Y1856" s="333"/>
      <c r="Z1856" s="333"/>
      <c r="AA1856" s="333"/>
      <c r="AB1856" s="534"/>
    </row>
    <row r="1857" spans="1:28" ht="13.5" customHeight="1">
      <c r="A1857" s="655"/>
      <c r="B1857" s="333"/>
      <c r="C1857" s="333"/>
      <c r="D1857" s="72"/>
      <c r="E1857" s="333"/>
      <c r="F1857" s="333"/>
      <c r="G1857" s="333"/>
      <c r="H1857" s="333"/>
      <c r="I1857" s="333"/>
      <c r="J1857" s="333"/>
      <c r="K1857" s="654"/>
      <c r="L1857" s="333"/>
      <c r="M1857" s="333"/>
      <c r="N1857" s="333"/>
      <c r="O1857" s="333"/>
      <c r="P1857" s="333"/>
      <c r="Q1857" s="333"/>
      <c r="R1857" s="333"/>
      <c r="S1857" s="333"/>
      <c r="T1857" s="333"/>
      <c r="U1857" s="333"/>
      <c r="V1857" s="333"/>
      <c r="W1857" s="333"/>
      <c r="X1857" s="333"/>
      <c r="Y1857" s="333"/>
      <c r="Z1857" s="333"/>
      <c r="AA1857" s="333"/>
      <c r="AB1857" s="534"/>
    </row>
    <row r="1858" spans="1:28" ht="13.5" customHeight="1">
      <c r="A1858" s="655"/>
      <c r="B1858" s="333"/>
      <c r="C1858" s="333"/>
      <c r="D1858" s="72"/>
      <c r="E1858" s="333"/>
      <c r="F1858" s="333"/>
      <c r="G1858" s="333"/>
      <c r="H1858" s="333"/>
      <c r="I1858" s="333"/>
      <c r="J1858" s="333"/>
      <c r="K1858" s="654"/>
      <c r="L1858" s="333"/>
      <c r="M1858" s="333"/>
      <c r="N1858" s="333"/>
      <c r="O1858" s="333"/>
      <c r="P1858" s="333"/>
      <c r="Q1858" s="333"/>
      <c r="R1858" s="333"/>
      <c r="S1858" s="333"/>
      <c r="T1858" s="333"/>
      <c r="U1858" s="333"/>
      <c r="V1858" s="333"/>
      <c r="W1858" s="333"/>
      <c r="X1858" s="333"/>
      <c r="Y1858" s="333"/>
      <c r="Z1858" s="333"/>
      <c r="AA1858" s="333"/>
      <c r="AB1858" s="534"/>
    </row>
    <row r="1859" spans="1:28" ht="13.5" customHeight="1">
      <c r="A1859" s="655"/>
      <c r="B1859" s="333"/>
      <c r="C1859" s="333"/>
      <c r="D1859" s="72"/>
      <c r="E1859" s="333"/>
      <c r="F1859" s="333"/>
      <c r="G1859" s="333"/>
      <c r="H1859" s="333"/>
      <c r="I1859" s="333"/>
      <c r="J1859" s="333"/>
      <c r="K1859" s="654"/>
      <c r="L1859" s="333"/>
      <c r="M1859" s="333"/>
      <c r="N1859" s="333"/>
      <c r="O1859" s="333"/>
      <c r="P1859" s="333"/>
      <c r="Q1859" s="333"/>
      <c r="R1859" s="333"/>
      <c r="S1859" s="333"/>
      <c r="T1859" s="333"/>
      <c r="U1859" s="333"/>
      <c r="V1859" s="333"/>
      <c r="W1859" s="333"/>
      <c r="X1859" s="333"/>
      <c r="Y1859" s="333"/>
      <c r="Z1859" s="333"/>
      <c r="AA1859" s="333"/>
      <c r="AB1859" s="534"/>
    </row>
    <row r="1860" spans="1:28" ht="13.5" customHeight="1">
      <c r="A1860" s="655"/>
      <c r="B1860" s="333"/>
      <c r="C1860" s="333"/>
      <c r="D1860" s="72"/>
      <c r="E1860" s="333"/>
      <c r="F1860" s="333"/>
      <c r="G1860" s="333"/>
      <c r="H1860" s="333"/>
      <c r="I1860" s="333"/>
      <c r="J1860" s="333"/>
      <c r="K1860" s="654"/>
      <c r="L1860" s="333"/>
      <c r="M1860" s="333"/>
      <c r="N1860" s="333"/>
      <c r="O1860" s="333"/>
      <c r="P1860" s="333"/>
      <c r="Q1860" s="333"/>
      <c r="R1860" s="333"/>
      <c r="S1860" s="333"/>
      <c r="T1860" s="333"/>
      <c r="U1860" s="333"/>
      <c r="V1860" s="333"/>
      <c r="W1860" s="333"/>
      <c r="X1860" s="333"/>
      <c r="Y1860" s="333"/>
      <c r="Z1860" s="333"/>
      <c r="AA1860" s="333"/>
      <c r="AB1860" s="534"/>
    </row>
    <row r="1861" spans="1:28" ht="13.5" customHeight="1">
      <c r="A1861" s="655"/>
      <c r="B1861" s="333"/>
      <c r="C1861" s="333"/>
      <c r="D1861" s="72"/>
      <c r="E1861" s="333"/>
      <c r="F1861" s="333"/>
      <c r="G1861" s="333"/>
      <c r="H1861" s="333"/>
      <c r="I1861" s="333"/>
      <c r="J1861" s="333"/>
      <c r="K1861" s="654"/>
      <c r="L1861" s="333"/>
      <c r="M1861" s="333"/>
      <c r="N1861" s="333"/>
      <c r="O1861" s="333"/>
      <c r="P1861" s="333"/>
      <c r="Q1861" s="333"/>
      <c r="R1861" s="333"/>
      <c r="S1861" s="333"/>
      <c r="T1861" s="333"/>
      <c r="U1861" s="333"/>
      <c r="V1861" s="333"/>
      <c r="W1861" s="333"/>
      <c r="X1861" s="333"/>
      <c r="Y1861" s="333"/>
      <c r="Z1861" s="333"/>
      <c r="AA1861" s="333"/>
      <c r="AB1861" s="534"/>
    </row>
    <row r="1862" spans="1:28" ht="13.5" customHeight="1">
      <c r="A1862" s="655"/>
      <c r="B1862" s="333"/>
      <c r="C1862" s="333"/>
      <c r="D1862" s="72"/>
      <c r="E1862" s="333"/>
      <c r="F1862" s="333"/>
      <c r="G1862" s="333"/>
      <c r="H1862" s="333"/>
      <c r="I1862" s="333"/>
      <c r="J1862" s="333"/>
      <c r="K1862" s="654"/>
      <c r="L1862" s="333"/>
      <c r="M1862" s="333"/>
      <c r="N1862" s="333"/>
      <c r="O1862" s="333"/>
      <c r="P1862" s="333"/>
      <c r="Q1862" s="333"/>
      <c r="R1862" s="333"/>
      <c r="S1862" s="333"/>
      <c r="T1862" s="333"/>
      <c r="U1862" s="333"/>
      <c r="V1862" s="333"/>
      <c r="W1862" s="333"/>
      <c r="X1862" s="333"/>
      <c r="Y1862" s="333"/>
      <c r="Z1862" s="333"/>
      <c r="AA1862" s="333"/>
      <c r="AB1862" s="534"/>
    </row>
    <row r="1863" spans="1:28" ht="13.5" customHeight="1">
      <c r="A1863" s="655"/>
      <c r="B1863" s="333"/>
      <c r="C1863" s="333"/>
      <c r="D1863" s="72"/>
      <c r="E1863" s="333"/>
      <c r="F1863" s="333"/>
      <c r="G1863" s="333"/>
      <c r="H1863" s="333"/>
      <c r="I1863" s="333"/>
      <c r="J1863" s="333"/>
      <c r="K1863" s="654"/>
      <c r="L1863" s="333"/>
      <c r="M1863" s="333"/>
      <c r="N1863" s="333"/>
      <c r="O1863" s="333"/>
      <c r="P1863" s="333"/>
      <c r="Q1863" s="333"/>
      <c r="R1863" s="333"/>
      <c r="S1863" s="333"/>
      <c r="T1863" s="333"/>
      <c r="U1863" s="333"/>
      <c r="V1863" s="333"/>
      <c r="W1863" s="333"/>
      <c r="X1863" s="333"/>
      <c r="Y1863" s="333"/>
      <c r="Z1863" s="333"/>
      <c r="AA1863" s="333"/>
      <c r="AB1863" s="534"/>
    </row>
    <row r="1864" spans="1:28" ht="13.5" customHeight="1">
      <c r="A1864" s="655"/>
      <c r="B1864" s="333"/>
      <c r="C1864" s="333"/>
      <c r="D1864" s="72"/>
      <c r="E1864" s="333"/>
      <c r="F1864" s="333"/>
      <c r="G1864" s="333"/>
      <c r="H1864" s="333"/>
      <c r="I1864" s="333"/>
      <c r="J1864" s="333"/>
      <c r="K1864" s="654"/>
      <c r="L1864" s="333"/>
      <c r="M1864" s="333"/>
      <c r="N1864" s="333"/>
      <c r="O1864" s="333"/>
      <c r="P1864" s="333"/>
      <c r="Q1864" s="333"/>
      <c r="R1864" s="333"/>
      <c r="S1864" s="333"/>
      <c r="T1864" s="333"/>
      <c r="U1864" s="333"/>
      <c r="V1864" s="333"/>
      <c r="W1864" s="333"/>
      <c r="X1864" s="333"/>
      <c r="Y1864" s="333"/>
      <c r="Z1864" s="333"/>
      <c r="AA1864" s="333"/>
      <c r="AB1864" s="534"/>
    </row>
    <row r="1865" spans="1:28" ht="13.5" customHeight="1">
      <c r="A1865" s="655"/>
      <c r="B1865" s="333"/>
      <c r="C1865" s="333"/>
      <c r="D1865" s="72"/>
      <c r="E1865" s="333"/>
      <c r="F1865" s="333"/>
      <c r="G1865" s="333"/>
      <c r="H1865" s="333"/>
      <c r="I1865" s="333"/>
      <c r="J1865" s="333"/>
      <c r="K1865" s="654"/>
      <c r="L1865" s="333"/>
      <c r="M1865" s="333"/>
      <c r="N1865" s="333"/>
      <c r="O1865" s="333"/>
      <c r="P1865" s="333"/>
      <c r="Q1865" s="333"/>
      <c r="R1865" s="333"/>
      <c r="S1865" s="333"/>
      <c r="T1865" s="333"/>
      <c r="U1865" s="333"/>
      <c r="V1865" s="333"/>
      <c r="W1865" s="333"/>
      <c r="X1865" s="333"/>
      <c r="Y1865" s="333"/>
      <c r="Z1865" s="333"/>
      <c r="AA1865" s="333"/>
      <c r="AB1865" s="534"/>
    </row>
    <row r="1866" spans="1:28" ht="13.5" customHeight="1">
      <c r="A1866" s="655"/>
      <c r="B1866" s="333"/>
      <c r="C1866" s="333"/>
      <c r="D1866" s="72"/>
      <c r="E1866" s="333"/>
      <c r="F1866" s="333"/>
      <c r="G1866" s="333"/>
      <c r="H1866" s="333"/>
      <c r="I1866" s="333"/>
      <c r="J1866" s="333"/>
      <c r="K1866" s="654"/>
      <c r="L1866" s="333"/>
      <c r="M1866" s="333"/>
      <c r="N1866" s="333"/>
      <c r="O1866" s="333"/>
      <c r="P1866" s="333"/>
      <c r="Q1866" s="333"/>
      <c r="R1866" s="333"/>
      <c r="S1866" s="333"/>
      <c r="T1866" s="333"/>
      <c r="U1866" s="333"/>
      <c r="V1866" s="333"/>
      <c r="W1866" s="333"/>
      <c r="X1866" s="333"/>
      <c r="Y1866" s="333"/>
      <c r="Z1866" s="333"/>
      <c r="AA1866" s="333"/>
      <c r="AB1866" s="534"/>
    </row>
    <row r="1867" spans="1:28" ht="13.5" customHeight="1">
      <c r="A1867" s="655"/>
      <c r="B1867" s="333"/>
      <c r="C1867" s="333"/>
      <c r="D1867" s="72"/>
      <c r="E1867" s="333"/>
      <c r="F1867" s="333"/>
      <c r="G1867" s="333"/>
      <c r="H1867" s="333"/>
      <c r="I1867" s="333"/>
      <c r="J1867" s="333"/>
      <c r="K1867" s="654"/>
      <c r="L1867" s="333"/>
      <c r="M1867" s="333"/>
      <c r="N1867" s="333"/>
      <c r="O1867" s="333"/>
      <c r="P1867" s="333"/>
      <c r="Q1867" s="333"/>
      <c r="R1867" s="333"/>
      <c r="S1867" s="333"/>
      <c r="T1867" s="333"/>
      <c r="U1867" s="333"/>
      <c r="V1867" s="333"/>
      <c r="W1867" s="333"/>
      <c r="X1867" s="333"/>
      <c r="Y1867" s="333"/>
      <c r="Z1867" s="333"/>
      <c r="AA1867" s="333"/>
      <c r="AB1867" s="534"/>
    </row>
    <row r="1868" spans="1:28" ht="13.5" customHeight="1">
      <c r="A1868" s="655"/>
      <c r="B1868" s="333"/>
      <c r="C1868" s="333"/>
      <c r="D1868" s="72"/>
      <c r="E1868" s="333"/>
      <c r="F1868" s="333"/>
      <c r="G1868" s="333"/>
      <c r="H1868" s="333"/>
      <c r="I1868" s="333"/>
      <c r="J1868" s="333"/>
      <c r="K1868" s="654"/>
      <c r="L1868" s="333"/>
      <c r="M1868" s="333"/>
      <c r="N1868" s="333"/>
      <c r="O1868" s="333"/>
      <c r="P1868" s="333"/>
      <c r="Q1868" s="333"/>
      <c r="R1868" s="333"/>
      <c r="S1868" s="333"/>
      <c r="T1868" s="333"/>
      <c r="U1868" s="333"/>
      <c r="V1868" s="333"/>
      <c r="W1868" s="333"/>
      <c r="X1868" s="333"/>
      <c r="Y1868" s="333"/>
      <c r="Z1868" s="333"/>
      <c r="AA1868" s="333"/>
      <c r="AB1868" s="534"/>
    </row>
    <row r="1869" spans="1:28" ht="13.5" customHeight="1">
      <c r="A1869" s="655"/>
      <c r="B1869" s="333"/>
      <c r="C1869" s="333"/>
      <c r="D1869" s="72"/>
      <c r="E1869" s="333"/>
      <c r="F1869" s="333"/>
      <c r="G1869" s="333"/>
      <c r="H1869" s="333"/>
      <c r="I1869" s="333"/>
      <c r="J1869" s="333"/>
      <c r="K1869" s="654"/>
      <c r="L1869" s="333"/>
      <c r="M1869" s="333"/>
      <c r="N1869" s="333"/>
      <c r="O1869" s="333"/>
      <c r="P1869" s="333"/>
      <c r="Q1869" s="333"/>
      <c r="R1869" s="333"/>
      <c r="S1869" s="333"/>
      <c r="T1869" s="333"/>
      <c r="U1869" s="333"/>
      <c r="V1869" s="333"/>
      <c r="W1869" s="333"/>
      <c r="X1869" s="333"/>
      <c r="Y1869" s="333"/>
      <c r="Z1869" s="333"/>
      <c r="AA1869" s="333"/>
      <c r="AB1869" s="534"/>
    </row>
    <row r="1870" spans="1:28" ht="13.5" customHeight="1">
      <c r="A1870" s="655"/>
      <c r="B1870" s="333"/>
      <c r="C1870" s="333"/>
      <c r="D1870" s="72"/>
      <c r="E1870" s="333"/>
      <c r="F1870" s="333"/>
      <c r="G1870" s="333"/>
      <c r="H1870" s="333"/>
      <c r="I1870" s="333"/>
      <c r="J1870" s="333"/>
      <c r="K1870" s="654"/>
      <c r="L1870" s="333"/>
      <c r="M1870" s="333"/>
      <c r="N1870" s="333"/>
      <c r="O1870" s="333"/>
      <c r="P1870" s="333"/>
      <c r="Q1870" s="333"/>
      <c r="R1870" s="333"/>
      <c r="S1870" s="333"/>
      <c r="T1870" s="333"/>
      <c r="U1870" s="333"/>
      <c r="V1870" s="333"/>
      <c r="W1870" s="333"/>
      <c r="X1870" s="333"/>
      <c r="Y1870" s="333"/>
      <c r="Z1870" s="333"/>
      <c r="AA1870" s="333"/>
      <c r="AB1870" s="534"/>
    </row>
    <row r="1871" spans="1:28" ht="13.5" customHeight="1">
      <c r="A1871" s="655"/>
      <c r="B1871" s="333"/>
      <c r="C1871" s="333"/>
      <c r="D1871" s="72"/>
      <c r="E1871" s="333"/>
      <c r="F1871" s="333"/>
      <c r="G1871" s="333"/>
      <c r="H1871" s="333"/>
      <c r="I1871" s="333"/>
      <c r="J1871" s="333"/>
      <c r="K1871" s="654"/>
      <c r="L1871" s="333"/>
      <c r="M1871" s="333"/>
      <c r="N1871" s="333"/>
      <c r="O1871" s="333"/>
      <c r="P1871" s="333"/>
      <c r="Q1871" s="333"/>
      <c r="R1871" s="333"/>
      <c r="S1871" s="333"/>
      <c r="T1871" s="333"/>
      <c r="U1871" s="333"/>
      <c r="V1871" s="333"/>
      <c r="W1871" s="333"/>
      <c r="X1871" s="333"/>
      <c r="Y1871" s="333"/>
      <c r="Z1871" s="333"/>
      <c r="AA1871" s="333"/>
      <c r="AB1871" s="534"/>
    </row>
    <row r="1872" spans="1:28" ht="13.5" customHeight="1">
      <c r="A1872" s="655"/>
      <c r="B1872" s="333"/>
      <c r="C1872" s="333"/>
      <c r="D1872" s="72"/>
      <c r="E1872" s="333"/>
      <c r="F1872" s="333"/>
      <c r="G1872" s="333"/>
      <c r="H1872" s="333"/>
      <c r="I1872" s="333"/>
      <c r="J1872" s="333"/>
      <c r="K1872" s="654"/>
      <c r="L1872" s="333"/>
      <c r="M1872" s="333"/>
      <c r="N1872" s="333"/>
      <c r="O1872" s="333"/>
      <c r="P1872" s="333"/>
      <c r="Q1872" s="333"/>
      <c r="R1872" s="333"/>
      <c r="S1872" s="333"/>
      <c r="T1872" s="333"/>
      <c r="U1872" s="333"/>
      <c r="V1872" s="333"/>
      <c r="W1872" s="333"/>
      <c r="X1872" s="333"/>
      <c r="Y1872" s="333"/>
      <c r="Z1872" s="333"/>
      <c r="AA1872" s="333"/>
      <c r="AB1872" s="534"/>
    </row>
    <row r="1873" spans="1:28" ht="13.5" customHeight="1">
      <c r="A1873" s="655"/>
      <c r="B1873" s="333"/>
      <c r="C1873" s="333"/>
      <c r="D1873" s="72"/>
      <c r="E1873" s="333"/>
      <c r="F1873" s="333"/>
      <c r="G1873" s="333"/>
      <c r="H1873" s="333"/>
      <c r="I1873" s="333"/>
      <c r="J1873" s="333"/>
      <c r="K1873" s="654"/>
      <c r="L1873" s="333"/>
      <c r="M1873" s="333"/>
      <c r="N1873" s="333"/>
      <c r="O1873" s="333"/>
      <c r="P1873" s="333"/>
      <c r="Q1873" s="333"/>
      <c r="R1873" s="333"/>
      <c r="S1873" s="333"/>
      <c r="T1873" s="333"/>
      <c r="U1873" s="333"/>
      <c r="V1873" s="333"/>
      <c r="W1873" s="333"/>
      <c r="X1873" s="333"/>
      <c r="Y1873" s="333"/>
      <c r="Z1873" s="333"/>
      <c r="AA1873" s="333"/>
      <c r="AB1873" s="534"/>
    </row>
    <row r="1874" spans="1:28" ht="13.5" customHeight="1">
      <c r="A1874" s="655"/>
      <c r="B1874" s="333"/>
      <c r="C1874" s="333"/>
      <c r="D1874" s="72"/>
      <c r="E1874" s="333"/>
      <c r="F1874" s="333"/>
      <c r="G1874" s="333"/>
      <c r="H1874" s="333"/>
      <c r="I1874" s="333"/>
      <c r="J1874" s="333"/>
      <c r="K1874" s="654"/>
      <c r="L1874" s="333"/>
      <c r="M1874" s="333"/>
      <c r="N1874" s="333"/>
      <c r="O1874" s="333"/>
      <c r="P1874" s="333"/>
      <c r="Q1874" s="333"/>
      <c r="R1874" s="333"/>
      <c r="S1874" s="333"/>
      <c r="T1874" s="333"/>
      <c r="U1874" s="333"/>
      <c r="V1874" s="333"/>
      <c r="W1874" s="333"/>
      <c r="X1874" s="333"/>
      <c r="Y1874" s="333"/>
      <c r="Z1874" s="333"/>
      <c r="AA1874" s="333"/>
      <c r="AB1874" s="534"/>
    </row>
    <row r="1875" spans="1:28" ht="13.5" customHeight="1">
      <c r="A1875" s="655"/>
      <c r="B1875" s="333"/>
      <c r="C1875" s="333"/>
      <c r="D1875" s="72"/>
      <c r="E1875" s="333"/>
      <c r="F1875" s="333"/>
      <c r="G1875" s="333"/>
      <c r="H1875" s="333"/>
      <c r="I1875" s="333"/>
      <c r="J1875" s="333"/>
      <c r="K1875" s="654"/>
      <c r="L1875" s="333"/>
      <c r="M1875" s="333"/>
      <c r="N1875" s="333"/>
      <c r="O1875" s="333"/>
      <c r="P1875" s="333"/>
      <c r="Q1875" s="333"/>
      <c r="R1875" s="333"/>
      <c r="S1875" s="333"/>
      <c r="T1875" s="333"/>
      <c r="U1875" s="333"/>
      <c r="V1875" s="333"/>
      <c r="W1875" s="333"/>
      <c r="X1875" s="333"/>
      <c r="Y1875" s="333"/>
      <c r="Z1875" s="333"/>
      <c r="AA1875" s="333"/>
      <c r="AB1875" s="534"/>
    </row>
    <row r="1876" spans="1:28" ht="13.5" customHeight="1">
      <c r="A1876" s="655"/>
      <c r="B1876" s="333"/>
      <c r="C1876" s="333"/>
      <c r="D1876" s="72"/>
      <c r="E1876" s="333"/>
      <c r="F1876" s="333"/>
      <c r="G1876" s="333"/>
      <c r="H1876" s="333"/>
      <c r="I1876" s="333"/>
      <c r="J1876" s="333"/>
      <c r="K1876" s="654"/>
      <c r="L1876" s="333"/>
      <c r="M1876" s="333"/>
      <c r="N1876" s="333"/>
      <c r="O1876" s="333"/>
      <c r="P1876" s="333"/>
      <c r="Q1876" s="333"/>
      <c r="R1876" s="333"/>
      <c r="S1876" s="333"/>
      <c r="T1876" s="333"/>
      <c r="U1876" s="333"/>
      <c r="V1876" s="333"/>
      <c r="W1876" s="333"/>
      <c r="X1876" s="333"/>
      <c r="Y1876" s="333"/>
      <c r="Z1876" s="333"/>
      <c r="AA1876" s="333"/>
      <c r="AB1876" s="534"/>
    </row>
    <row r="1877" spans="1:28" ht="13.5" customHeight="1">
      <c r="A1877" s="655"/>
      <c r="B1877" s="333"/>
      <c r="C1877" s="333"/>
      <c r="D1877" s="72"/>
      <c r="E1877" s="333"/>
      <c r="F1877" s="333"/>
      <c r="G1877" s="333"/>
      <c r="H1877" s="333"/>
      <c r="I1877" s="333"/>
      <c r="J1877" s="333"/>
      <c r="K1877" s="654"/>
      <c r="L1877" s="333"/>
      <c r="M1877" s="333"/>
      <c r="N1877" s="333"/>
      <c r="O1877" s="333"/>
      <c r="P1877" s="333"/>
      <c r="Q1877" s="333"/>
      <c r="R1877" s="333"/>
      <c r="S1877" s="333"/>
      <c r="T1877" s="333"/>
      <c r="U1877" s="333"/>
      <c r="V1877" s="333"/>
      <c r="W1877" s="333"/>
      <c r="X1877" s="333"/>
      <c r="Y1877" s="333"/>
      <c r="Z1877" s="333"/>
      <c r="AA1877" s="333"/>
      <c r="AB1877" s="534"/>
    </row>
    <row r="1878" spans="1:28" ht="13.5" customHeight="1">
      <c r="A1878" s="655"/>
      <c r="B1878" s="333"/>
      <c r="C1878" s="333"/>
      <c r="D1878" s="72"/>
      <c r="E1878" s="333"/>
      <c r="F1878" s="333"/>
      <c r="G1878" s="333"/>
      <c r="H1878" s="333"/>
      <c r="I1878" s="333"/>
      <c r="J1878" s="333"/>
      <c r="K1878" s="654"/>
      <c r="L1878" s="333"/>
      <c r="M1878" s="333"/>
      <c r="N1878" s="333"/>
      <c r="O1878" s="333"/>
      <c r="P1878" s="333"/>
      <c r="Q1878" s="333"/>
      <c r="R1878" s="333"/>
      <c r="S1878" s="333"/>
      <c r="T1878" s="333"/>
      <c r="U1878" s="333"/>
      <c r="V1878" s="333"/>
      <c r="W1878" s="333"/>
      <c r="X1878" s="333"/>
      <c r="Y1878" s="333"/>
      <c r="Z1878" s="333"/>
      <c r="AA1878" s="333"/>
      <c r="AB1878" s="534"/>
    </row>
    <row r="1879" spans="1:28" ht="13.5" customHeight="1">
      <c r="A1879" s="655"/>
      <c r="B1879" s="333"/>
      <c r="C1879" s="333"/>
      <c r="D1879" s="72"/>
      <c r="E1879" s="333"/>
      <c r="F1879" s="333"/>
      <c r="G1879" s="333"/>
      <c r="H1879" s="333"/>
      <c r="I1879" s="333"/>
      <c r="J1879" s="333"/>
      <c r="K1879" s="654"/>
      <c r="L1879" s="333"/>
      <c r="M1879" s="333"/>
      <c r="N1879" s="333"/>
      <c r="O1879" s="333"/>
      <c r="P1879" s="333"/>
      <c r="Q1879" s="333"/>
      <c r="R1879" s="333"/>
      <c r="S1879" s="333"/>
      <c r="T1879" s="333"/>
      <c r="U1879" s="333"/>
      <c r="V1879" s="333"/>
      <c r="W1879" s="333"/>
      <c r="X1879" s="333"/>
      <c r="Y1879" s="333"/>
      <c r="Z1879" s="333"/>
      <c r="AA1879" s="333"/>
      <c r="AB1879" s="534"/>
    </row>
    <row r="1880" spans="1:28" ht="13.5" customHeight="1">
      <c r="A1880" s="655"/>
      <c r="B1880" s="333"/>
      <c r="C1880" s="333"/>
      <c r="D1880" s="72"/>
      <c r="E1880" s="333"/>
      <c r="F1880" s="333"/>
      <c r="G1880" s="333"/>
      <c r="H1880" s="333"/>
      <c r="I1880" s="333"/>
      <c r="J1880" s="333"/>
      <c r="K1880" s="654"/>
      <c r="L1880" s="333"/>
      <c r="M1880" s="333"/>
      <c r="N1880" s="333"/>
      <c r="O1880" s="333"/>
      <c r="P1880" s="333"/>
      <c r="Q1880" s="333"/>
      <c r="R1880" s="333"/>
      <c r="S1880" s="333"/>
      <c r="T1880" s="333"/>
      <c r="U1880" s="333"/>
      <c r="V1880" s="333"/>
      <c r="W1880" s="333"/>
      <c r="X1880" s="333"/>
      <c r="Y1880" s="333"/>
      <c r="Z1880" s="333"/>
      <c r="AA1880" s="333"/>
      <c r="AB1880" s="534"/>
    </row>
    <row r="1881" spans="1:28" ht="13.5" customHeight="1">
      <c r="A1881" s="655"/>
      <c r="B1881" s="333"/>
      <c r="C1881" s="333"/>
      <c r="D1881" s="72"/>
      <c r="E1881" s="333"/>
      <c r="F1881" s="333"/>
      <c r="G1881" s="333"/>
      <c r="H1881" s="333"/>
      <c r="I1881" s="333"/>
      <c r="J1881" s="333"/>
      <c r="K1881" s="654"/>
      <c r="L1881" s="333"/>
      <c r="M1881" s="333"/>
      <c r="N1881" s="333"/>
      <c r="O1881" s="333"/>
      <c r="P1881" s="333"/>
      <c r="Q1881" s="333"/>
      <c r="R1881" s="333"/>
      <c r="S1881" s="333"/>
      <c r="T1881" s="333"/>
      <c r="U1881" s="333"/>
      <c r="V1881" s="333"/>
      <c r="W1881" s="333"/>
      <c r="X1881" s="333"/>
      <c r="Y1881" s="333"/>
      <c r="Z1881" s="333"/>
      <c r="AA1881" s="333"/>
      <c r="AB1881" s="534"/>
    </row>
    <row r="1882" spans="1:28" ht="13.5" customHeight="1">
      <c r="A1882" s="655"/>
      <c r="B1882" s="333"/>
      <c r="C1882" s="333"/>
      <c r="D1882" s="72"/>
      <c r="E1882" s="333"/>
      <c r="F1882" s="333"/>
      <c r="G1882" s="333"/>
      <c r="H1882" s="333"/>
      <c r="I1882" s="333"/>
      <c r="J1882" s="333"/>
      <c r="K1882" s="654"/>
      <c r="L1882" s="333"/>
      <c r="M1882" s="333"/>
      <c r="N1882" s="333"/>
      <c r="O1882" s="333"/>
      <c r="P1882" s="333"/>
      <c r="Q1882" s="333"/>
      <c r="R1882" s="333"/>
      <c r="S1882" s="333"/>
      <c r="T1882" s="333"/>
      <c r="U1882" s="333"/>
      <c r="V1882" s="333"/>
      <c r="W1882" s="333"/>
      <c r="X1882" s="333"/>
      <c r="Y1882" s="333"/>
      <c r="Z1882" s="333"/>
      <c r="AA1882" s="333"/>
      <c r="AB1882" s="534"/>
    </row>
    <row r="1883" spans="1:28" ht="13.5" customHeight="1">
      <c r="A1883" s="655"/>
      <c r="B1883" s="333"/>
      <c r="C1883" s="333"/>
      <c r="D1883" s="72"/>
      <c r="E1883" s="333"/>
      <c r="F1883" s="333"/>
      <c r="G1883" s="333"/>
      <c r="H1883" s="333"/>
      <c r="I1883" s="333"/>
      <c r="J1883" s="333"/>
      <c r="K1883" s="654"/>
      <c r="L1883" s="333"/>
      <c r="M1883" s="333"/>
      <c r="N1883" s="333"/>
      <c r="O1883" s="333"/>
      <c r="P1883" s="333"/>
      <c r="Q1883" s="333"/>
      <c r="R1883" s="333"/>
      <c r="S1883" s="333"/>
      <c r="T1883" s="333"/>
      <c r="U1883" s="333"/>
      <c r="V1883" s="333"/>
      <c r="W1883" s="333"/>
      <c r="X1883" s="333"/>
      <c r="Y1883" s="333"/>
      <c r="Z1883" s="333"/>
      <c r="AA1883" s="333"/>
      <c r="AB1883" s="534"/>
    </row>
    <row r="1884" spans="1:28" ht="13.5" customHeight="1">
      <c r="A1884" s="655"/>
      <c r="B1884" s="333"/>
      <c r="C1884" s="333"/>
      <c r="D1884" s="72"/>
      <c r="E1884" s="333"/>
      <c r="F1884" s="333"/>
      <c r="G1884" s="333"/>
      <c r="H1884" s="333"/>
      <c r="I1884" s="333"/>
      <c r="J1884" s="333"/>
      <c r="K1884" s="654"/>
      <c r="L1884" s="333"/>
      <c r="M1884" s="333"/>
      <c r="N1884" s="333"/>
      <c r="O1884" s="333"/>
      <c r="P1884" s="333"/>
      <c r="Q1884" s="333"/>
      <c r="R1884" s="333"/>
      <c r="S1884" s="333"/>
      <c r="T1884" s="333"/>
      <c r="U1884" s="333"/>
      <c r="V1884" s="333"/>
      <c r="W1884" s="333"/>
      <c r="X1884" s="333"/>
      <c r="Y1884" s="333"/>
      <c r="Z1884" s="333"/>
      <c r="AA1884" s="333"/>
      <c r="AB1884" s="534"/>
    </row>
    <row r="1885" spans="1:28" ht="13.5" customHeight="1">
      <c r="A1885" s="655"/>
      <c r="B1885" s="333"/>
      <c r="C1885" s="333"/>
      <c r="D1885" s="72"/>
      <c r="E1885" s="333"/>
      <c r="F1885" s="333"/>
      <c r="G1885" s="333"/>
      <c r="H1885" s="333"/>
      <c r="I1885" s="333"/>
      <c r="J1885" s="333"/>
      <c r="K1885" s="654"/>
      <c r="L1885" s="333"/>
      <c r="M1885" s="333"/>
      <c r="N1885" s="333"/>
      <c r="O1885" s="333"/>
      <c r="P1885" s="333"/>
      <c r="Q1885" s="333"/>
      <c r="R1885" s="333"/>
      <c r="S1885" s="333"/>
      <c r="T1885" s="333"/>
      <c r="U1885" s="333"/>
      <c r="V1885" s="333"/>
      <c r="W1885" s="333"/>
      <c r="X1885" s="333"/>
      <c r="Y1885" s="333"/>
      <c r="Z1885" s="333"/>
      <c r="AA1885" s="333"/>
      <c r="AB1885" s="534"/>
    </row>
    <row r="1886" spans="1:28" ht="13.5" customHeight="1">
      <c r="A1886" s="655"/>
      <c r="B1886" s="333"/>
      <c r="C1886" s="333"/>
      <c r="D1886" s="72"/>
      <c r="E1886" s="333"/>
      <c r="F1886" s="333"/>
      <c r="G1886" s="333"/>
      <c r="H1886" s="333"/>
      <c r="I1886" s="333"/>
      <c r="J1886" s="333"/>
      <c r="K1886" s="654"/>
      <c r="L1886" s="333"/>
      <c r="M1886" s="333"/>
      <c r="N1886" s="333"/>
      <c r="O1886" s="333"/>
      <c r="P1886" s="333"/>
      <c r="Q1886" s="333"/>
      <c r="R1886" s="333"/>
      <c r="S1886" s="333"/>
      <c r="T1886" s="333"/>
      <c r="U1886" s="333"/>
      <c r="V1886" s="333"/>
      <c r="W1886" s="333"/>
      <c r="X1886" s="333"/>
      <c r="Y1886" s="333"/>
      <c r="Z1886" s="333"/>
      <c r="AA1886" s="333"/>
      <c r="AB1886" s="534"/>
    </row>
    <row r="1887" spans="1:28" ht="13.5" customHeight="1">
      <c r="A1887" s="655"/>
      <c r="B1887" s="333"/>
      <c r="C1887" s="333"/>
      <c r="D1887" s="72"/>
      <c r="E1887" s="333"/>
      <c r="F1887" s="333"/>
      <c r="G1887" s="333"/>
      <c r="H1887" s="333"/>
      <c r="I1887" s="333"/>
      <c r="J1887" s="333"/>
      <c r="K1887" s="654"/>
      <c r="L1887" s="333"/>
      <c r="M1887" s="333"/>
      <c r="N1887" s="333"/>
      <c r="O1887" s="333"/>
      <c r="P1887" s="333"/>
      <c r="Q1887" s="333"/>
      <c r="R1887" s="333"/>
      <c r="S1887" s="333"/>
      <c r="T1887" s="333"/>
      <c r="U1887" s="333"/>
      <c r="V1887" s="333"/>
      <c r="W1887" s="333"/>
      <c r="X1887" s="333"/>
      <c r="Y1887" s="333"/>
      <c r="Z1887" s="333"/>
      <c r="AA1887" s="333"/>
      <c r="AB1887" s="534"/>
    </row>
    <row r="1888" spans="1:28" ht="13.5" customHeight="1">
      <c r="A1888" s="655"/>
      <c r="B1888" s="333"/>
      <c r="C1888" s="333"/>
      <c r="D1888" s="72"/>
      <c r="E1888" s="333"/>
      <c r="F1888" s="333"/>
      <c r="G1888" s="333"/>
      <c r="H1888" s="333"/>
      <c r="I1888" s="333"/>
      <c r="J1888" s="333"/>
      <c r="K1888" s="654"/>
      <c r="L1888" s="333"/>
      <c r="M1888" s="333"/>
      <c r="N1888" s="333"/>
      <c r="O1888" s="333"/>
      <c r="P1888" s="333"/>
      <c r="Q1888" s="333"/>
      <c r="R1888" s="333"/>
      <c r="S1888" s="333"/>
      <c r="T1888" s="333"/>
      <c r="U1888" s="333"/>
      <c r="V1888" s="333"/>
      <c r="W1888" s="333"/>
      <c r="X1888" s="333"/>
      <c r="Y1888" s="333"/>
      <c r="Z1888" s="333"/>
      <c r="AA1888" s="333"/>
      <c r="AB1888" s="534"/>
    </row>
    <row r="1889" spans="1:28" ht="13.5" customHeight="1">
      <c r="A1889" s="655"/>
      <c r="B1889" s="333"/>
      <c r="C1889" s="333"/>
      <c r="D1889" s="72"/>
      <c r="E1889" s="333"/>
      <c r="F1889" s="333"/>
      <c r="G1889" s="333"/>
      <c r="H1889" s="333"/>
      <c r="I1889" s="333"/>
      <c r="J1889" s="333"/>
      <c r="K1889" s="654"/>
      <c r="L1889" s="333"/>
      <c r="M1889" s="333"/>
      <c r="N1889" s="333"/>
      <c r="O1889" s="333"/>
      <c r="P1889" s="333"/>
      <c r="Q1889" s="333"/>
      <c r="R1889" s="333"/>
      <c r="S1889" s="333"/>
      <c r="T1889" s="333"/>
      <c r="U1889" s="333"/>
      <c r="V1889" s="333"/>
      <c r="W1889" s="333"/>
      <c r="X1889" s="333"/>
      <c r="Y1889" s="333"/>
      <c r="Z1889" s="333"/>
      <c r="AA1889" s="333"/>
      <c r="AB1889" s="534"/>
    </row>
    <row r="1890" spans="1:28" ht="13.5" customHeight="1">
      <c r="A1890" s="655"/>
      <c r="B1890" s="333"/>
      <c r="C1890" s="333"/>
      <c r="D1890" s="72"/>
      <c r="E1890" s="333"/>
      <c r="F1890" s="333"/>
      <c r="G1890" s="333"/>
      <c r="H1890" s="333"/>
      <c r="I1890" s="333"/>
      <c r="J1890" s="333"/>
      <c r="K1890" s="654"/>
      <c r="L1890" s="333"/>
      <c r="M1890" s="333"/>
      <c r="N1890" s="333"/>
      <c r="O1890" s="333"/>
      <c r="P1890" s="333"/>
      <c r="Q1890" s="333"/>
      <c r="R1890" s="333"/>
      <c r="S1890" s="333"/>
      <c r="T1890" s="333"/>
      <c r="U1890" s="333"/>
      <c r="V1890" s="333"/>
      <c r="W1890" s="333"/>
      <c r="X1890" s="333"/>
      <c r="Y1890" s="333"/>
      <c r="Z1890" s="333"/>
      <c r="AA1890" s="333"/>
      <c r="AB1890" s="534"/>
    </row>
    <row r="1891" spans="1:28" ht="13.5" customHeight="1">
      <c r="A1891" s="655"/>
      <c r="B1891" s="333"/>
      <c r="C1891" s="333"/>
      <c r="D1891" s="72"/>
      <c r="E1891" s="333"/>
      <c r="F1891" s="333"/>
      <c r="G1891" s="333"/>
      <c r="H1891" s="333"/>
      <c r="I1891" s="333"/>
      <c r="J1891" s="333"/>
      <c r="K1891" s="654"/>
      <c r="L1891" s="333"/>
      <c r="M1891" s="333"/>
      <c r="N1891" s="333"/>
      <c r="O1891" s="333"/>
      <c r="P1891" s="333"/>
      <c r="Q1891" s="333"/>
      <c r="R1891" s="333"/>
      <c r="S1891" s="333"/>
      <c r="T1891" s="333"/>
      <c r="U1891" s="333"/>
      <c r="V1891" s="333"/>
      <c r="W1891" s="333"/>
      <c r="X1891" s="333"/>
      <c r="Y1891" s="333"/>
      <c r="Z1891" s="333"/>
      <c r="AA1891" s="333"/>
      <c r="AB1891" s="534"/>
    </row>
    <row r="1892" spans="1:28" ht="13.5" customHeight="1">
      <c r="A1892" s="655"/>
      <c r="B1892" s="333"/>
      <c r="C1892" s="333"/>
      <c r="D1892" s="72"/>
      <c r="E1892" s="333"/>
      <c r="F1892" s="333"/>
      <c r="G1892" s="333"/>
      <c r="H1892" s="333"/>
      <c r="I1892" s="333"/>
      <c r="J1892" s="333"/>
      <c r="K1892" s="654"/>
      <c r="L1892" s="333"/>
      <c r="M1892" s="333"/>
      <c r="N1892" s="333"/>
      <c r="O1892" s="333"/>
      <c r="P1892" s="333"/>
      <c r="Q1892" s="333"/>
      <c r="R1892" s="333"/>
      <c r="S1892" s="333"/>
      <c r="T1892" s="333"/>
      <c r="U1892" s="333"/>
      <c r="V1892" s="333"/>
      <c r="W1892" s="333"/>
      <c r="X1892" s="333"/>
      <c r="Y1892" s="333"/>
      <c r="Z1892" s="333"/>
      <c r="AA1892" s="333"/>
      <c r="AB1892" s="534"/>
    </row>
    <row r="1893" spans="1:28" ht="13.5" customHeight="1">
      <c r="A1893" s="655"/>
      <c r="B1893" s="333"/>
      <c r="C1893" s="333"/>
      <c r="D1893" s="72"/>
      <c r="E1893" s="333"/>
      <c r="F1893" s="333"/>
      <c r="G1893" s="333"/>
      <c r="H1893" s="333"/>
      <c r="I1893" s="333"/>
      <c r="J1893" s="333"/>
      <c r="K1893" s="654"/>
      <c r="L1893" s="333"/>
      <c r="M1893" s="333"/>
      <c r="N1893" s="333"/>
      <c r="O1893" s="333"/>
      <c r="P1893" s="333"/>
      <c r="Q1893" s="333"/>
      <c r="R1893" s="333"/>
      <c r="S1893" s="333"/>
      <c r="T1893" s="333"/>
      <c r="U1893" s="333"/>
      <c r="V1893" s="333"/>
      <c r="W1893" s="333"/>
      <c r="X1893" s="333"/>
      <c r="Y1893" s="333"/>
      <c r="Z1893" s="333"/>
      <c r="AA1893" s="333"/>
      <c r="AB1893" s="534"/>
    </row>
    <row r="1894" spans="1:28" ht="13.5" customHeight="1">
      <c r="A1894" s="655"/>
      <c r="B1894" s="333"/>
      <c r="C1894" s="333"/>
      <c r="D1894" s="72"/>
      <c r="E1894" s="333"/>
      <c r="F1894" s="333"/>
      <c r="G1894" s="333"/>
      <c r="H1894" s="333"/>
      <c r="I1894" s="333"/>
      <c r="J1894" s="333"/>
      <c r="K1894" s="654"/>
      <c r="L1894" s="333"/>
      <c r="M1894" s="333"/>
      <c r="N1894" s="333"/>
      <c r="O1894" s="333"/>
      <c r="P1894" s="333"/>
      <c r="Q1894" s="333"/>
      <c r="R1894" s="333"/>
      <c r="S1894" s="333"/>
      <c r="T1894" s="333"/>
      <c r="U1894" s="333"/>
      <c r="V1894" s="333"/>
      <c r="W1894" s="333"/>
      <c r="X1894" s="333"/>
      <c r="Y1894" s="333"/>
      <c r="Z1894" s="333"/>
      <c r="AA1894" s="333"/>
      <c r="AB1894" s="534"/>
    </row>
    <row r="1895" spans="1:28" ht="13.5" customHeight="1">
      <c r="A1895" s="655"/>
      <c r="B1895" s="333"/>
      <c r="C1895" s="333"/>
      <c r="D1895" s="72"/>
      <c r="E1895" s="333"/>
      <c r="F1895" s="333"/>
      <c r="G1895" s="333"/>
      <c r="H1895" s="333"/>
      <c r="I1895" s="333"/>
      <c r="J1895" s="333"/>
      <c r="K1895" s="654"/>
      <c r="L1895" s="333"/>
      <c r="M1895" s="333"/>
      <c r="N1895" s="333"/>
      <c r="O1895" s="333"/>
      <c r="P1895" s="333"/>
      <c r="Q1895" s="333"/>
      <c r="R1895" s="333"/>
      <c r="S1895" s="333"/>
      <c r="T1895" s="333"/>
      <c r="U1895" s="333"/>
      <c r="V1895" s="333"/>
      <c r="W1895" s="333"/>
      <c r="X1895" s="333"/>
      <c r="Y1895" s="333"/>
      <c r="Z1895" s="333"/>
      <c r="AA1895" s="333"/>
      <c r="AB1895" s="534"/>
    </row>
    <row r="1896" spans="1:28" ht="13.5" customHeight="1">
      <c r="A1896" s="655"/>
      <c r="B1896" s="333"/>
      <c r="C1896" s="333"/>
      <c r="D1896" s="72"/>
      <c r="E1896" s="333"/>
      <c r="F1896" s="333"/>
      <c r="G1896" s="333"/>
      <c r="H1896" s="333"/>
      <c r="I1896" s="333"/>
      <c r="J1896" s="333"/>
      <c r="K1896" s="654"/>
      <c r="L1896" s="333"/>
      <c r="M1896" s="333"/>
      <c r="N1896" s="333"/>
      <c r="O1896" s="333"/>
      <c r="P1896" s="333"/>
      <c r="Q1896" s="333"/>
      <c r="R1896" s="333"/>
      <c r="S1896" s="333"/>
      <c r="T1896" s="333"/>
      <c r="U1896" s="333"/>
      <c r="V1896" s="333"/>
      <c r="W1896" s="333"/>
      <c r="X1896" s="333"/>
      <c r="Y1896" s="333"/>
      <c r="Z1896" s="333"/>
      <c r="AA1896" s="333"/>
      <c r="AB1896" s="534"/>
    </row>
    <row r="1897" spans="1:28" ht="13.5" customHeight="1">
      <c r="A1897" s="655"/>
      <c r="B1897" s="333"/>
      <c r="C1897" s="333"/>
      <c r="D1897" s="72"/>
      <c r="E1897" s="333"/>
      <c r="F1897" s="333"/>
      <c r="G1897" s="333"/>
      <c r="H1897" s="333"/>
      <c r="I1897" s="333"/>
      <c r="J1897" s="333"/>
      <c r="K1897" s="654"/>
      <c r="L1897" s="333"/>
      <c r="M1897" s="333"/>
      <c r="N1897" s="333"/>
      <c r="O1897" s="333"/>
      <c r="P1897" s="333"/>
      <c r="Q1897" s="333"/>
      <c r="R1897" s="333"/>
      <c r="S1897" s="333"/>
      <c r="T1897" s="333"/>
      <c r="U1897" s="333"/>
      <c r="V1897" s="333"/>
      <c r="W1897" s="333"/>
      <c r="X1897" s="333"/>
      <c r="Y1897" s="333"/>
      <c r="Z1897" s="333"/>
      <c r="AA1897" s="333"/>
      <c r="AB1897" s="534"/>
    </row>
    <row r="1898" spans="1:28" ht="13.5" customHeight="1">
      <c r="A1898" s="655"/>
      <c r="B1898" s="333"/>
      <c r="C1898" s="333"/>
      <c r="D1898" s="72"/>
      <c r="E1898" s="333"/>
      <c r="F1898" s="333"/>
      <c r="G1898" s="333"/>
      <c r="H1898" s="333"/>
      <c r="I1898" s="333"/>
      <c r="J1898" s="333"/>
      <c r="K1898" s="654"/>
      <c r="L1898" s="333"/>
      <c r="M1898" s="333"/>
      <c r="N1898" s="333"/>
      <c r="O1898" s="333"/>
      <c r="P1898" s="333"/>
      <c r="Q1898" s="333"/>
      <c r="R1898" s="333"/>
      <c r="S1898" s="333"/>
      <c r="T1898" s="333"/>
      <c r="U1898" s="333"/>
      <c r="V1898" s="333"/>
      <c r="W1898" s="333"/>
      <c r="X1898" s="333"/>
      <c r="Y1898" s="333"/>
      <c r="Z1898" s="333"/>
      <c r="AA1898" s="333"/>
      <c r="AB1898" s="534"/>
    </row>
    <row r="1899" spans="1:28" ht="13.5" customHeight="1">
      <c r="A1899" s="655"/>
      <c r="B1899" s="333"/>
      <c r="C1899" s="333"/>
      <c r="D1899" s="72"/>
      <c r="E1899" s="333"/>
      <c r="F1899" s="333"/>
      <c r="G1899" s="333"/>
      <c r="H1899" s="333"/>
      <c r="I1899" s="333"/>
      <c r="J1899" s="333"/>
      <c r="K1899" s="654"/>
      <c r="L1899" s="333"/>
      <c r="M1899" s="333"/>
      <c r="N1899" s="333"/>
      <c r="O1899" s="333"/>
      <c r="P1899" s="333"/>
      <c r="Q1899" s="333"/>
      <c r="R1899" s="333"/>
      <c r="S1899" s="333"/>
      <c r="T1899" s="333"/>
      <c r="U1899" s="333"/>
      <c r="V1899" s="333"/>
      <c r="W1899" s="333"/>
      <c r="X1899" s="333"/>
      <c r="Y1899" s="333"/>
      <c r="Z1899" s="333"/>
      <c r="AA1899" s="333"/>
      <c r="AB1899" s="534"/>
    </row>
    <row r="1900" spans="1:28" ht="13.5" customHeight="1">
      <c r="A1900" s="655"/>
      <c r="B1900" s="333"/>
      <c r="C1900" s="333"/>
      <c r="D1900" s="72"/>
      <c r="E1900" s="333"/>
      <c r="F1900" s="333"/>
      <c r="G1900" s="333"/>
      <c r="H1900" s="333"/>
      <c r="I1900" s="333"/>
      <c r="J1900" s="333"/>
      <c r="K1900" s="654"/>
      <c r="L1900" s="333"/>
      <c r="M1900" s="333"/>
      <c r="N1900" s="333"/>
      <c r="O1900" s="333"/>
      <c r="P1900" s="333"/>
      <c r="Q1900" s="333"/>
      <c r="R1900" s="333"/>
      <c r="S1900" s="333"/>
      <c r="T1900" s="333"/>
      <c r="U1900" s="333"/>
      <c r="V1900" s="333"/>
      <c r="W1900" s="333"/>
      <c r="X1900" s="333"/>
      <c r="Y1900" s="333"/>
      <c r="Z1900" s="333"/>
      <c r="AA1900" s="333"/>
      <c r="AB1900" s="534"/>
    </row>
    <row r="1901" spans="1:28" ht="13.5" customHeight="1">
      <c r="A1901" s="655"/>
      <c r="B1901" s="333"/>
      <c r="C1901" s="333"/>
      <c r="D1901" s="72"/>
      <c r="E1901" s="333"/>
      <c r="F1901" s="333"/>
      <c r="G1901" s="333"/>
      <c r="H1901" s="333"/>
      <c r="I1901" s="333"/>
      <c r="J1901" s="333"/>
      <c r="K1901" s="654"/>
      <c r="L1901" s="333"/>
      <c r="M1901" s="333"/>
      <c r="N1901" s="333"/>
      <c r="O1901" s="333"/>
      <c r="P1901" s="333"/>
      <c r="Q1901" s="333"/>
      <c r="R1901" s="333"/>
      <c r="S1901" s="333"/>
      <c r="T1901" s="333"/>
      <c r="U1901" s="333"/>
      <c r="V1901" s="333"/>
      <c r="W1901" s="333"/>
      <c r="X1901" s="333"/>
      <c r="Y1901" s="333"/>
      <c r="Z1901" s="333"/>
      <c r="AA1901" s="333"/>
      <c r="AB1901" s="534"/>
    </row>
    <row r="1902" spans="1:28" ht="13.5" customHeight="1">
      <c r="A1902" s="655"/>
      <c r="B1902" s="333"/>
      <c r="C1902" s="333"/>
      <c r="D1902" s="72"/>
      <c r="E1902" s="333"/>
      <c r="F1902" s="333"/>
      <c r="G1902" s="333"/>
      <c r="H1902" s="333"/>
      <c r="I1902" s="333"/>
      <c r="J1902" s="333"/>
      <c r="K1902" s="654"/>
      <c r="L1902" s="333"/>
      <c r="M1902" s="333"/>
      <c r="N1902" s="333"/>
      <c r="O1902" s="333"/>
      <c r="P1902" s="333"/>
      <c r="Q1902" s="333"/>
      <c r="R1902" s="333"/>
      <c r="S1902" s="333"/>
      <c r="T1902" s="333"/>
      <c r="U1902" s="333"/>
      <c r="V1902" s="333"/>
      <c r="W1902" s="333"/>
      <c r="X1902" s="333"/>
      <c r="Y1902" s="333"/>
      <c r="Z1902" s="333"/>
      <c r="AA1902" s="333"/>
      <c r="AB1902" s="534"/>
    </row>
    <row r="1903" spans="1:28" ht="13.5" customHeight="1">
      <c r="A1903" s="655"/>
      <c r="B1903" s="333"/>
      <c r="C1903" s="333"/>
      <c r="D1903" s="72"/>
      <c r="E1903" s="333"/>
      <c r="F1903" s="333"/>
      <c r="G1903" s="333"/>
      <c r="H1903" s="333"/>
      <c r="I1903" s="333"/>
      <c r="J1903" s="333"/>
      <c r="K1903" s="654"/>
      <c r="L1903" s="333"/>
      <c r="M1903" s="333"/>
      <c r="N1903" s="333"/>
      <c r="O1903" s="333"/>
      <c r="P1903" s="333"/>
      <c r="Q1903" s="333"/>
      <c r="R1903" s="333"/>
      <c r="S1903" s="333"/>
      <c r="T1903" s="333"/>
      <c r="U1903" s="333"/>
      <c r="V1903" s="333"/>
      <c r="W1903" s="333"/>
      <c r="X1903" s="333"/>
      <c r="Y1903" s="333"/>
      <c r="Z1903" s="333"/>
      <c r="AA1903" s="333"/>
      <c r="AB1903" s="534"/>
    </row>
    <row r="1904" spans="1:28" ht="13.5" customHeight="1">
      <c r="A1904" s="655"/>
      <c r="B1904" s="333"/>
      <c r="C1904" s="333"/>
      <c r="D1904" s="72"/>
      <c r="E1904" s="333"/>
      <c r="F1904" s="333"/>
      <c r="G1904" s="333"/>
      <c r="H1904" s="333"/>
      <c r="I1904" s="333"/>
      <c r="J1904" s="333"/>
      <c r="K1904" s="654"/>
      <c r="L1904" s="333"/>
      <c r="M1904" s="333"/>
      <c r="N1904" s="333"/>
      <c r="O1904" s="333"/>
      <c r="P1904" s="333"/>
      <c r="Q1904" s="333"/>
      <c r="R1904" s="333"/>
      <c r="S1904" s="333"/>
      <c r="T1904" s="333"/>
      <c r="U1904" s="333"/>
      <c r="V1904" s="333"/>
      <c r="W1904" s="333"/>
      <c r="X1904" s="333"/>
      <c r="Y1904" s="333"/>
      <c r="Z1904" s="333"/>
      <c r="AA1904" s="333"/>
      <c r="AB1904" s="534"/>
    </row>
    <row r="1905" spans="1:28" ht="13.5" customHeight="1">
      <c r="A1905" s="655"/>
      <c r="B1905" s="333"/>
      <c r="C1905" s="333"/>
      <c r="D1905" s="72"/>
      <c r="E1905" s="333"/>
      <c r="F1905" s="333"/>
      <c r="G1905" s="333"/>
      <c r="H1905" s="333"/>
      <c r="I1905" s="333"/>
      <c r="J1905" s="333"/>
      <c r="K1905" s="654"/>
      <c r="L1905" s="333"/>
      <c r="M1905" s="333"/>
      <c r="N1905" s="333"/>
      <c r="O1905" s="333"/>
      <c r="P1905" s="333"/>
      <c r="Q1905" s="333"/>
      <c r="R1905" s="333"/>
      <c r="S1905" s="333"/>
      <c r="T1905" s="333"/>
      <c r="U1905" s="333"/>
      <c r="V1905" s="333"/>
      <c r="W1905" s="333"/>
      <c r="X1905" s="333"/>
      <c r="Y1905" s="333"/>
      <c r="Z1905" s="333"/>
      <c r="AA1905" s="333"/>
      <c r="AB1905" s="534"/>
    </row>
    <row r="1906" spans="1:28" ht="13.5" customHeight="1">
      <c r="A1906" s="655"/>
      <c r="B1906" s="333"/>
      <c r="C1906" s="333"/>
      <c r="D1906" s="72"/>
      <c r="E1906" s="333"/>
      <c r="F1906" s="333"/>
      <c r="G1906" s="333"/>
      <c r="H1906" s="333"/>
      <c r="I1906" s="333"/>
      <c r="J1906" s="333"/>
      <c r="K1906" s="654"/>
      <c r="L1906" s="333"/>
      <c r="M1906" s="333"/>
      <c r="N1906" s="333"/>
      <c r="O1906" s="333"/>
      <c r="P1906" s="333"/>
      <c r="Q1906" s="333"/>
      <c r="R1906" s="333"/>
      <c r="S1906" s="333"/>
      <c r="T1906" s="333"/>
      <c r="U1906" s="333"/>
      <c r="V1906" s="333"/>
      <c r="W1906" s="333"/>
      <c r="X1906" s="333"/>
      <c r="Y1906" s="333"/>
      <c r="Z1906" s="333"/>
      <c r="AA1906" s="333"/>
      <c r="AB1906" s="534"/>
    </row>
    <row r="1907" spans="1:28" ht="13.5" customHeight="1">
      <c r="A1907" s="655"/>
      <c r="B1907" s="333"/>
      <c r="C1907" s="333"/>
      <c r="D1907" s="72"/>
      <c r="E1907" s="333"/>
      <c r="F1907" s="333"/>
      <c r="G1907" s="333"/>
      <c r="H1907" s="333"/>
      <c r="I1907" s="333"/>
      <c r="J1907" s="333"/>
      <c r="K1907" s="654"/>
      <c r="L1907" s="333"/>
      <c r="M1907" s="333"/>
      <c r="N1907" s="333"/>
      <c r="O1907" s="333"/>
      <c r="P1907" s="333"/>
      <c r="Q1907" s="333"/>
      <c r="R1907" s="333"/>
      <c r="S1907" s="333"/>
      <c r="T1907" s="333"/>
      <c r="U1907" s="333"/>
      <c r="V1907" s="333"/>
      <c r="W1907" s="333"/>
      <c r="X1907" s="333"/>
      <c r="Y1907" s="333"/>
      <c r="Z1907" s="333"/>
      <c r="AA1907" s="333"/>
      <c r="AB1907" s="534"/>
    </row>
    <row r="1908" spans="1:28" ht="13.5" customHeight="1">
      <c r="A1908" s="655"/>
      <c r="B1908" s="333"/>
      <c r="C1908" s="333"/>
      <c r="D1908" s="72"/>
      <c r="E1908" s="333"/>
      <c r="F1908" s="333"/>
      <c r="G1908" s="333"/>
      <c r="H1908" s="333"/>
      <c r="I1908" s="333"/>
      <c r="J1908" s="333"/>
      <c r="K1908" s="654"/>
      <c r="L1908" s="333"/>
      <c r="M1908" s="333"/>
      <c r="N1908" s="333"/>
      <c r="O1908" s="333"/>
      <c r="P1908" s="333"/>
      <c r="Q1908" s="333"/>
      <c r="R1908" s="333"/>
      <c r="S1908" s="333"/>
      <c r="T1908" s="333"/>
      <c r="U1908" s="333"/>
      <c r="V1908" s="333"/>
      <c r="W1908" s="333"/>
      <c r="X1908" s="333"/>
      <c r="Y1908" s="333"/>
      <c r="Z1908" s="333"/>
      <c r="AA1908" s="333"/>
      <c r="AB1908" s="534"/>
    </row>
    <row r="1909" spans="1:28" ht="13.5" customHeight="1">
      <c r="A1909" s="655"/>
      <c r="B1909" s="333"/>
      <c r="C1909" s="333"/>
      <c r="D1909" s="72"/>
      <c r="E1909" s="333"/>
      <c r="F1909" s="333"/>
      <c r="G1909" s="333"/>
      <c r="H1909" s="333"/>
      <c r="I1909" s="333"/>
      <c r="J1909" s="333"/>
      <c r="K1909" s="654"/>
      <c r="L1909" s="333"/>
      <c r="M1909" s="333"/>
      <c r="N1909" s="333"/>
      <c r="O1909" s="333"/>
      <c r="P1909" s="333"/>
      <c r="Q1909" s="333"/>
      <c r="R1909" s="333"/>
      <c r="S1909" s="333"/>
      <c r="T1909" s="333"/>
      <c r="U1909" s="333"/>
      <c r="V1909" s="333"/>
      <c r="W1909" s="333"/>
      <c r="X1909" s="333"/>
      <c r="Y1909" s="333"/>
      <c r="Z1909" s="333"/>
      <c r="AA1909" s="333"/>
      <c r="AB1909" s="534"/>
    </row>
    <row r="1910" spans="1:28" ht="13.5" customHeight="1">
      <c r="A1910" s="655"/>
      <c r="B1910" s="333"/>
      <c r="C1910" s="333"/>
      <c r="D1910" s="72"/>
      <c r="E1910" s="333"/>
      <c r="F1910" s="333"/>
      <c r="G1910" s="333"/>
      <c r="H1910" s="333"/>
      <c r="I1910" s="333"/>
      <c r="J1910" s="333"/>
      <c r="K1910" s="654"/>
      <c r="L1910" s="333"/>
      <c r="M1910" s="333"/>
      <c r="N1910" s="333"/>
      <c r="O1910" s="333"/>
      <c r="P1910" s="333"/>
      <c r="Q1910" s="333"/>
      <c r="R1910" s="333"/>
      <c r="S1910" s="333"/>
      <c r="T1910" s="333"/>
      <c r="U1910" s="333"/>
      <c r="V1910" s="333"/>
      <c r="W1910" s="333"/>
      <c r="X1910" s="333"/>
      <c r="Y1910" s="333"/>
      <c r="Z1910" s="333"/>
      <c r="AA1910" s="333"/>
      <c r="AB1910" s="534"/>
    </row>
    <row r="1911" spans="1:28" ht="13.5" customHeight="1">
      <c r="A1911" s="655"/>
      <c r="B1911" s="333"/>
      <c r="C1911" s="333"/>
      <c r="D1911" s="72"/>
      <c r="E1911" s="333"/>
      <c r="F1911" s="333"/>
      <c r="G1911" s="333"/>
      <c r="H1911" s="333"/>
      <c r="I1911" s="333"/>
      <c r="J1911" s="333"/>
      <c r="K1911" s="654"/>
      <c r="L1911" s="333"/>
      <c r="M1911" s="333"/>
      <c r="N1911" s="333"/>
      <c r="O1911" s="333"/>
      <c r="P1911" s="333"/>
      <c r="Q1911" s="333"/>
      <c r="R1911" s="333"/>
      <c r="S1911" s="333"/>
      <c r="T1911" s="333"/>
      <c r="U1911" s="333"/>
      <c r="V1911" s="333"/>
      <c r="W1911" s="333"/>
      <c r="X1911" s="333"/>
      <c r="Y1911" s="333"/>
      <c r="Z1911" s="333"/>
      <c r="AA1911" s="333"/>
      <c r="AB1911" s="534"/>
    </row>
    <row r="1912" spans="1:28" ht="13.5" customHeight="1">
      <c r="A1912" s="655"/>
      <c r="B1912" s="333"/>
      <c r="C1912" s="333"/>
      <c r="D1912" s="72"/>
      <c r="E1912" s="333"/>
      <c r="F1912" s="333"/>
      <c r="G1912" s="333"/>
      <c r="H1912" s="333"/>
      <c r="I1912" s="333"/>
      <c r="J1912" s="333"/>
      <c r="K1912" s="654"/>
      <c r="L1912" s="333"/>
      <c r="M1912" s="333"/>
      <c r="N1912" s="333"/>
      <c r="O1912" s="333"/>
      <c r="P1912" s="333"/>
      <c r="Q1912" s="333"/>
      <c r="R1912" s="333"/>
      <c r="S1912" s="333"/>
      <c r="T1912" s="333"/>
      <c r="U1912" s="333"/>
      <c r="V1912" s="333"/>
      <c r="W1912" s="333"/>
      <c r="X1912" s="333"/>
      <c r="Y1912" s="333"/>
      <c r="Z1912" s="333"/>
      <c r="AA1912" s="333"/>
      <c r="AB1912" s="534"/>
    </row>
    <row r="1913" spans="1:28" ht="13.5" customHeight="1">
      <c r="A1913" s="655"/>
      <c r="B1913" s="333"/>
      <c r="C1913" s="333"/>
      <c r="D1913" s="72"/>
      <c r="E1913" s="333"/>
      <c r="F1913" s="333"/>
      <c r="G1913" s="333"/>
      <c r="H1913" s="333"/>
      <c r="I1913" s="333"/>
      <c r="J1913" s="333"/>
      <c r="K1913" s="654"/>
      <c r="L1913" s="333"/>
      <c r="M1913" s="333"/>
      <c r="N1913" s="333"/>
      <c r="O1913" s="333"/>
      <c r="P1913" s="333"/>
      <c r="Q1913" s="333"/>
      <c r="R1913" s="333"/>
      <c r="S1913" s="333"/>
      <c r="T1913" s="333"/>
      <c r="U1913" s="333"/>
      <c r="V1913" s="333"/>
      <c r="W1913" s="333"/>
      <c r="X1913" s="333"/>
      <c r="Y1913" s="333"/>
      <c r="Z1913" s="333"/>
      <c r="AA1913" s="333"/>
      <c r="AB1913" s="534"/>
    </row>
    <row r="1914" spans="1:28" ht="13.5" customHeight="1">
      <c r="A1914" s="655"/>
      <c r="B1914" s="333"/>
      <c r="C1914" s="333"/>
      <c r="D1914" s="72"/>
      <c r="E1914" s="333"/>
      <c r="F1914" s="333"/>
      <c r="G1914" s="333"/>
      <c r="H1914" s="333"/>
      <c r="I1914" s="333"/>
      <c r="J1914" s="333"/>
      <c r="K1914" s="654"/>
      <c r="L1914" s="333"/>
      <c r="M1914" s="333"/>
      <c r="N1914" s="333"/>
      <c r="O1914" s="333"/>
      <c r="P1914" s="333"/>
      <c r="Q1914" s="333"/>
      <c r="R1914" s="333"/>
      <c r="S1914" s="333"/>
      <c r="T1914" s="333"/>
      <c r="U1914" s="333"/>
      <c r="V1914" s="333"/>
      <c r="W1914" s="333"/>
      <c r="X1914" s="333"/>
      <c r="Y1914" s="333"/>
      <c r="Z1914" s="333"/>
      <c r="AA1914" s="333"/>
      <c r="AB1914" s="534"/>
    </row>
    <row r="1915" spans="1:28" ht="13.5" customHeight="1">
      <c r="A1915" s="655"/>
      <c r="B1915" s="333"/>
      <c r="C1915" s="333"/>
      <c r="D1915" s="72"/>
      <c r="E1915" s="333"/>
      <c r="F1915" s="333"/>
      <c r="G1915" s="333"/>
      <c r="H1915" s="333"/>
      <c r="I1915" s="333"/>
      <c r="J1915" s="333"/>
      <c r="K1915" s="654"/>
      <c r="L1915" s="333"/>
      <c r="M1915" s="333"/>
      <c r="N1915" s="333"/>
      <c r="O1915" s="333"/>
      <c r="P1915" s="333"/>
      <c r="Q1915" s="333"/>
      <c r="R1915" s="333"/>
      <c r="S1915" s="333"/>
      <c r="T1915" s="333"/>
      <c r="U1915" s="333"/>
      <c r="V1915" s="333"/>
      <c r="W1915" s="333"/>
      <c r="X1915" s="333"/>
      <c r="Y1915" s="333"/>
      <c r="Z1915" s="333"/>
      <c r="AA1915" s="333"/>
      <c r="AB1915" s="534"/>
    </row>
    <row r="1916" spans="1:28" ht="13.5" customHeight="1">
      <c r="A1916" s="655"/>
      <c r="B1916" s="333"/>
      <c r="C1916" s="333"/>
      <c r="D1916" s="72"/>
      <c r="E1916" s="333"/>
      <c r="F1916" s="333"/>
      <c r="G1916" s="333"/>
      <c r="H1916" s="333"/>
      <c r="I1916" s="333"/>
      <c r="J1916" s="333"/>
      <c r="K1916" s="654"/>
      <c r="L1916" s="333"/>
      <c r="M1916" s="333"/>
      <c r="N1916" s="333"/>
      <c r="O1916" s="333"/>
      <c r="P1916" s="333"/>
      <c r="Q1916" s="333"/>
      <c r="R1916" s="333"/>
      <c r="S1916" s="333"/>
      <c r="T1916" s="333"/>
      <c r="U1916" s="333"/>
      <c r="V1916" s="333"/>
      <c r="W1916" s="333"/>
      <c r="X1916" s="333"/>
      <c r="Y1916" s="333"/>
      <c r="Z1916" s="333"/>
      <c r="AA1916" s="333"/>
      <c r="AB1916" s="534"/>
    </row>
    <row r="1917" spans="1:28" ht="13.5" customHeight="1">
      <c r="A1917" s="655"/>
      <c r="B1917" s="333"/>
      <c r="C1917" s="333"/>
      <c r="D1917" s="72"/>
      <c r="E1917" s="333"/>
      <c r="F1917" s="333"/>
      <c r="G1917" s="333"/>
      <c r="H1917" s="333"/>
      <c r="I1917" s="333"/>
      <c r="J1917" s="333"/>
      <c r="K1917" s="654"/>
      <c r="L1917" s="333"/>
      <c r="M1917" s="333"/>
      <c r="N1917" s="333"/>
      <c r="O1917" s="333"/>
      <c r="P1917" s="333"/>
      <c r="Q1917" s="333"/>
      <c r="R1917" s="333"/>
      <c r="S1917" s="333"/>
      <c r="T1917" s="333"/>
      <c r="U1917" s="333"/>
      <c r="V1917" s="333"/>
      <c r="W1917" s="333"/>
      <c r="X1917" s="333"/>
      <c r="Y1917" s="333"/>
      <c r="Z1917" s="333"/>
      <c r="AA1917" s="333"/>
      <c r="AB1917" s="534"/>
    </row>
    <row r="1918" spans="1:28" ht="13.5" customHeight="1">
      <c r="A1918" s="655"/>
      <c r="B1918" s="333"/>
      <c r="C1918" s="333"/>
      <c r="D1918" s="72"/>
      <c r="E1918" s="333"/>
      <c r="F1918" s="333"/>
      <c r="G1918" s="333"/>
      <c r="H1918" s="333"/>
      <c r="I1918" s="333"/>
      <c r="J1918" s="333"/>
      <c r="K1918" s="654"/>
      <c r="L1918" s="333"/>
      <c r="M1918" s="333"/>
      <c r="N1918" s="333"/>
      <c r="O1918" s="333"/>
      <c r="P1918" s="333"/>
      <c r="Q1918" s="333"/>
      <c r="R1918" s="333"/>
      <c r="S1918" s="333"/>
      <c r="T1918" s="333"/>
      <c r="U1918" s="333"/>
      <c r="V1918" s="333"/>
      <c r="W1918" s="333"/>
      <c r="X1918" s="333"/>
      <c r="Y1918" s="333"/>
      <c r="Z1918" s="333"/>
      <c r="AA1918" s="333"/>
      <c r="AB1918" s="534"/>
    </row>
    <row r="1919" spans="1:28" ht="13.5" customHeight="1">
      <c r="A1919" s="655"/>
      <c r="B1919" s="333"/>
      <c r="C1919" s="333"/>
      <c r="D1919" s="72"/>
      <c r="E1919" s="333"/>
      <c r="F1919" s="333"/>
      <c r="G1919" s="333"/>
      <c r="H1919" s="333"/>
      <c r="I1919" s="333"/>
      <c r="J1919" s="333"/>
      <c r="K1919" s="654"/>
      <c r="L1919" s="333"/>
      <c r="M1919" s="333"/>
      <c r="N1919" s="333"/>
      <c r="O1919" s="333"/>
      <c r="P1919" s="333"/>
      <c r="Q1919" s="333"/>
      <c r="R1919" s="333"/>
      <c r="S1919" s="333"/>
      <c r="T1919" s="333"/>
      <c r="U1919" s="333"/>
      <c r="V1919" s="333"/>
      <c r="W1919" s="333"/>
      <c r="X1919" s="333"/>
      <c r="Y1919" s="333"/>
      <c r="Z1919" s="333"/>
      <c r="AA1919" s="333"/>
      <c r="AB1919" s="534"/>
    </row>
    <row r="1920" spans="1:28" ht="13.5" customHeight="1">
      <c r="A1920" s="655"/>
      <c r="B1920" s="333"/>
      <c r="C1920" s="333"/>
      <c r="D1920" s="72"/>
      <c r="E1920" s="333"/>
      <c r="F1920" s="333"/>
      <c r="G1920" s="333"/>
      <c r="H1920" s="333"/>
      <c r="I1920" s="333"/>
      <c r="J1920" s="333"/>
      <c r="K1920" s="654"/>
      <c r="L1920" s="333"/>
      <c r="M1920" s="333"/>
      <c r="N1920" s="333"/>
      <c r="O1920" s="333"/>
      <c r="P1920" s="333"/>
      <c r="Q1920" s="333"/>
      <c r="R1920" s="333"/>
      <c r="S1920" s="333"/>
      <c r="T1920" s="333"/>
      <c r="U1920" s="333"/>
      <c r="V1920" s="333"/>
      <c r="W1920" s="333"/>
      <c r="X1920" s="333"/>
      <c r="Y1920" s="333"/>
      <c r="Z1920" s="333"/>
      <c r="AA1920" s="333"/>
      <c r="AB1920" s="534"/>
    </row>
    <row r="1921" spans="1:28" ht="13.5" customHeight="1">
      <c r="A1921" s="655"/>
      <c r="B1921" s="333"/>
      <c r="C1921" s="333"/>
      <c r="D1921" s="72"/>
      <c r="E1921" s="333"/>
      <c r="F1921" s="333"/>
      <c r="G1921" s="333"/>
      <c r="H1921" s="333"/>
      <c r="I1921" s="333"/>
      <c r="J1921" s="333"/>
      <c r="K1921" s="654"/>
      <c r="L1921" s="333"/>
      <c r="M1921" s="333"/>
      <c r="N1921" s="333"/>
      <c r="O1921" s="333"/>
      <c r="P1921" s="333"/>
      <c r="Q1921" s="333"/>
      <c r="R1921" s="333"/>
      <c r="S1921" s="333"/>
      <c r="T1921" s="333"/>
      <c r="U1921" s="333"/>
      <c r="V1921" s="333"/>
      <c r="W1921" s="333"/>
      <c r="X1921" s="333"/>
      <c r="Y1921" s="333"/>
      <c r="Z1921" s="333"/>
      <c r="AA1921" s="333"/>
      <c r="AB1921" s="534"/>
    </row>
    <row r="1922" spans="1:28" ht="13.5" customHeight="1">
      <c r="A1922" s="655"/>
      <c r="B1922" s="333"/>
      <c r="C1922" s="333"/>
      <c r="D1922" s="72"/>
      <c r="E1922" s="333"/>
      <c r="F1922" s="333"/>
      <c r="G1922" s="333"/>
      <c r="H1922" s="333"/>
      <c r="I1922" s="333"/>
      <c r="J1922" s="333"/>
      <c r="K1922" s="654"/>
      <c r="L1922" s="333"/>
      <c r="M1922" s="333"/>
      <c r="N1922" s="333"/>
      <c r="O1922" s="333"/>
      <c r="P1922" s="333"/>
      <c r="Q1922" s="333"/>
      <c r="R1922" s="333"/>
      <c r="S1922" s="333"/>
      <c r="T1922" s="333"/>
      <c r="U1922" s="333"/>
      <c r="V1922" s="333"/>
      <c r="W1922" s="333"/>
      <c r="X1922" s="333"/>
      <c r="Y1922" s="333"/>
      <c r="Z1922" s="333"/>
      <c r="AA1922" s="333"/>
      <c r="AB1922" s="534"/>
    </row>
    <row r="1923" spans="1:28" ht="13.5" customHeight="1">
      <c r="A1923" s="655"/>
      <c r="B1923" s="333"/>
      <c r="C1923" s="333"/>
      <c r="D1923" s="72"/>
      <c r="E1923" s="333"/>
      <c r="F1923" s="333"/>
      <c r="G1923" s="333"/>
      <c r="H1923" s="333"/>
      <c r="I1923" s="333"/>
      <c r="J1923" s="333"/>
      <c r="K1923" s="654"/>
      <c r="L1923" s="333"/>
      <c r="M1923" s="333"/>
      <c r="N1923" s="333"/>
      <c r="O1923" s="333"/>
      <c r="P1923" s="333"/>
      <c r="Q1923" s="333"/>
      <c r="R1923" s="333"/>
      <c r="S1923" s="333"/>
      <c r="T1923" s="333"/>
      <c r="U1923" s="333"/>
      <c r="V1923" s="333"/>
      <c r="W1923" s="333"/>
      <c r="X1923" s="333"/>
      <c r="Y1923" s="333"/>
      <c r="Z1923" s="333"/>
      <c r="AA1923" s="333"/>
      <c r="AB1923" s="534"/>
    </row>
    <row r="1924" spans="1:28" ht="13.5" customHeight="1">
      <c r="A1924" s="655"/>
      <c r="B1924" s="333"/>
      <c r="C1924" s="333"/>
      <c r="D1924" s="72"/>
      <c r="E1924" s="333"/>
      <c r="F1924" s="333"/>
      <c r="G1924" s="333"/>
      <c r="H1924" s="333"/>
      <c r="I1924" s="333"/>
      <c r="J1924" s="333"/>
      <c r="K1924" s="654"/>
      <c r="L1924" s="333"/>
      <c r="M1924" s="333"/>
      <c r="N1924" s="333"/>
      <c r="O1924" s="333"/>
      <c r="P1924" s="333"/>
      <c r="Q1924" s="333"/>
      <c r="R1924" s="333"/>
      <c r="S1924" s="333"/>
      <c r="T1924" s="333"/>
      <c r="U1924" s="333"/>
      <c r="V1924" s="333"/>
      <c r="W1924" s="333"/>
      <c r="X1924" s="333"/>
      <c r="Y1924" s="333"/>
      <c r="Z1924" s="333"/>
      <c r="AA1924" s="333"/>
      <c r="AB1924" s="534"/>
    </row>
    <row r="1925" spans="1:28" ht="13.5" customHeight="1">
      <c r="A1925" s="655"/>
      <c r="B1925" s="333"/>
      <c r="C1925" s="333"/>
      <c r="D1925" s="72"/>
      <c r="E1925" s="333"/>
      <c r="F1925" s="333"/>
      <c r="G1925" s="333"/>
      <c r="H1925" s="333"/>
      <c r="I1925" s="333"/>
      <c r="J1925" s="333"/>
      <c r="K1925" s="654"/>
      <c r="L1925" s="333"/>
      <c r="M1925" s="333"/>
      <c r="N1925" s="333"/>
      <c r="O1925" s="333"/>
      <c r="P1925" s="333"/>
      <c r="Q1925" s="333"/>
      <c r="R1925" s="333"/>
      <c r="S1925" s="333"/>
      <c r="T1925" s="333"/>
      <c r="U1925" s="333"/>
      <c r="V1925" s="333"/>
      <c r="W1925" s="333"/>
      <c r="X1925" s="333"/>
      <c r="Y1925" s="333"/>
      <c r="Z1925" s="333"/>
      <c r="AA1925" s="333"/>
      <c r="AB1925" s="534"/>
    </row>
    <row r="1926" spans="1:28" ht="13.5" customHeight="1">
      <c r="A1926" s="655"/>
      <c r="B1926" s="333"/>
      <c r="C1926" s="333"/>
      <c r="D1926" s="72"/>
      <c r="E1926" s="333"/>
      <c r="F1926" s="333"/>
      <c r="G1926" s="333"/>
      <c r="H1926" s="333"/>
      <c r="I1926" s="333"/>
      <c r="J1926" s="333"/>
      <c r="K1926" s="654"/>
      <c r="L1926" s="333"/>
      <c r="M1926" s="333"/>
      <c r="N1926" s="333"/>
      <c r="O1926" s="333"/>
      <c r="P1926" s="333"/>
      <c r="Q1926" s="333"/>
      <c r="R1926" s="333"/>
      <c r="S1926" s="333"/>
      <c r="T1926" s="333"/>
      <c r="U1926" s="333"/>
      <c r="V1926" s="333"/>
      <c r="W1926" s="333"/>
      <c r="X1926" s="333"/>
      <c r="Y1926" s="333"/>
      <c r="Z1926" s="333"/>
      <c r="AA1926" s="333"/>
      <c r="AB1926" s="534"/>
    </row>
    <row r="1927" spans="1:28" ht="13.5" customHeight="1">
      <c r="A1927" s="655"/>
      <c r="B1927" s="333"/>
      <c r="C1927" s="333"/>
      <c r="D1927" s="72"/>
      <c r="E1927" s="333"/>
      <c r="F1927" s="333"/>
      <c r="G1927" s="333"/>
      <c r="H1927" s="333"/>
      <c r="I1927" s="333"/>
      <c r="J1927" s="333"/>
      <c r="K1927" s="654"/>
      <c r="L1927" s="333"/>
      <c r="M1927" s="333"/>
      <c r="N1927" s="333"/>
      <c r="O1927" s="333"/>
      <c r="P1927" s="333"/>
      <c r="Q1927" s="333"/>
      <c r="R1927" s="333"/>
      <c r="S1927" s="333"/>
      <c r="T1927" s="333"/>
      <c r="U1927" s="333"/>
      <c r="V1927" s="333"/>
      <c r="W1927" s="333"/>
      <c r="X1927" s="333"/>
      <c r="Y1927" s="333"/>
      <c r="Z1927" s="333"/>
      <c r="AA1927" s="333"/>
      <c r="AB1927" s="534"/>
    </row>
    <row r="1928" spans="1:28" ht="13.5" customHeight="1">
      <c r="A1928" s="655"/>
      <c r="B1928" s="333"/>
      <c r="C1928" s="333"/>
      <c r="D1928" s="72"/>
      <c r="E1928" s="333"/>
      <c r="F1928" s="333"/>
      <c r="G1928" s="333"/>
      <c r="H1928" s="333"/>
      <c r="I1928" s="333"/>
      <c r="J1928" s="333"/>
      <c r="K1928" s="654"/>
      <c r="L1928" s="333"/>
      <c r="M1928" s="333"/>
      <c r="N1928" s="333"/>
      <c r="O1928" s="333"/>
      <c r="P1928" s="333"/>
      <c r="Q1928" s="333"/>
      <c r="R1928" s="333"/>
      <c r="S1928" s="333"/>
      <c r="T1928" s="333"/>
      <c r="U1928" s="333"/>
      <c r="V1928" s="333"/>
      <c r="W1928" s="333"/>
      <c r="X1928" s="333"/>
      <c r="Y1928" s="333"/>
      <c r="Z1928" s="333"/>
      <c r="AA1928" s="333"/>
      <c r="AB1928" s="534"/>
    </row>
    <row r="1929" spans="1:28" ht="13.5" customHeight="1">
      <c r="A1929" s="655"/>
      <c r="B1929" s="333"/>
      <c r="C1929" s="333"/>
      <c r="D1929" s="72"/>
      <c r="E1929" s="333"/>
      <c r="F1929" s="333"/>
      <c r="G1929" s="333"/>
      <c r="H1929" s="333"/>
      <c r="I1929" s="333"/>
      <c r="J1929" s="333"/>
      <c r="K1929" s="654"/>
      <c r="L1929" s="333"/>
      <c r="M1929" s="333"/>
      <c r="N1929" s="333"/>
      <c r="O1929" s="333"/>
      <c r="P1929" s="333"/>
      <c r="Q1929" s="333"/>
      <c r="R1929" s="333"/>
      <c r="S1929" s="333"/>
      <c r="T1929" s="333"/>
      <c r="U1929" s="333"/>
      <c r="V1929" s="333"/>
      <c r="W1929" s="333"/>
      <c r="X1929" s="333"/>
      <c r="Y1929" s="333"/>
      <c r="Z1929" s="333"/>
      <c r="AA1929" s="333"/>
      <c r="AB1929" s="534"/>
    </row>
    <row r="1930" spans="1:28" ht="13.5" customHeight="1">
      <c r="A1930" s="655"/>
      <c r="B1930" s="333"/>
      <c r="C1930" s="333"/>
      <c r="D1930" s="72"/>
      <c r="E1930" s="333"/>
      <c r="F1930" s="333"/>
      <c r="G1930" s="333"/>
      <c r="H1930" s="333"/>
      <c r="I1930" s="333"/>
      <c r="J1930" s="333"/>
      <c r="K1930" s="654"/>
      <c r="L1930" s="333"/>
      <c r="M1930" s="333"/>
      <c r="N1930" s="333"/>
      <c r="O1930" s="333"/>
      <c r="P1930" s="333"/>
      <c r="Q1930" s="333"/>
      <c r="R1930" s="333"/>
      <c r="S1930" s="333"/>
      <c r="T1930" s="333"/>
      <c r="U1930" s="333"/>
      <c r="V1930" s="333"/>
      <c r="W1930" s="333"/>
      <c r="X1930" s="333"/>
      <c r="Y1930" s="333"/>
      <c r="Z1930" s="333"/>
      <c r="AA1930" s="333"/>
      <c r="AB1930" s="534"/>
    </row>
    <row r="1931" spans="1:28" ht="13.5" customHeight="1">
      <c r="A1931" s="655"/>
      <c r="B1931" s="333"/>
      <c r="C1931" s="333"/>
      <c r="D1931" s="72"/>
      <c r="E1931" s="333"/>
      <c r="F1931" s="333"/>
      <c r="G1931" s="333"/>
      <c r="H1931" s="333"/>
      <c r="I1931" s="333"/>
      <c r="J1931" s="333"/>
      <c r="K1931" s="654"/>
      <c r="L1931" s="333"/>
      <c r="M1931" s="333"/>
      <c r="N1931" s="333"/>
      <c r="O1931" s="333"/>
      <c r="P1931" s="333"/>
      <c r="Q1931" s="333"/>
      <c r="R1931" s="333"/>
      <c r="S1931" s="333"/>
      <c r="T1931" s="333"/>
      <c r="U1931" s="333"/>
      <c r="V1931" s="333"/>
      <c r="W1931" s="333"/>
      <c r="X1931" s="333"/>
      <c r="Y1931" s="333"/>
      <c r="Z1931" s="333"/>
      <c r="AA1931" s="333"/>
      <c r="AB1931" s="534"/>
    </row>
    <row r="1932" spans="1:28" ht="13.5" customHeight="1">
      <c r="A1932" s="655"/>
      <c r="B1932" s="333"/>
      <c r="C1932" s="333"/>
      <c r="D1932" s="72"/>
      <c r="E1932" s="333"/>
      <c r="F1932" s="333"/>
      <c r="G1932" s="333"/>
      <c r="H1932" s="333"/>
      <c r="I1932" s="333"/>
      <c r="J1932" s="333"/>
      <c r="K1932" s="654"/>
      <c r="L1932" s="333"/>
      <c r="M1932" s="333"/>
      <c r="N1932" s="333"/>
      <c r="O1932" s="333"/>
      <c r="P1932" s="333"/>
      <c r="Q1932" s="333"/>
      <c r="R1932" s="333"/>
      <c r="S1932" s="333"/>
      <c r="T1932" s="333"/>
      <c r="U1932" s="333"/>
      <c r="V1932" s="333"/>
      <c r="W1932" s="333"/>
      <c r="X1932" s="333"/>
      <c r="Y1932" s="333"/>
      <c r="Z1932" s="333"/>
      <c r="AA1932" s="333"/>
      <c r="AB1932" s="534"/>
    </row>
    <row r="1933" spans="1:28" ht="13.5" customHeight="1">
      <c r="A1933" s="655"/>
      <c r="B1933" s="333"/>
      <c r="C1933" s="333"/>
      <c r="D1933" s="72"/>
      <c r="E1933" s="333"/>
      <c r="F1933" s="333"/>
      <c r="G1933" s="333"/>
      <c r="H1933" s="333"/>
      <c r="I1933" s="333"/>
      <c r="J1933" s="333"/>
      <c r="K1933" s="654"/>
      <c r="L1933" s="333"/>
      <c r="M1933" s="333"/>
      <c r="N1933" s="333"/>
      <c r="O1933" s="333"/>
      <c r="P1933" s="333"/>
      <c r="Q1933" s="333"/>
      <c r="R1933" s="333"/>
      <c r="S1933" s="333"/>
      <c r="T1933" s="333"/>
      <c r="U1933" s="333"/>
      <c r="V1933" s="333"/>
      <c r="W1933" s="333"/>
      <c r="X1933" s="333"/>
      <c r="Y1933" s="333"/>
      <c r="Z1933" s="333"/>
      <c r="AA1933" s="333"/>
      <c r="AB1933" s="534"/>
    </row>
    <row r="1934" spans="1:28" ht="13.5" customHeight="1">
      <c r="A1934" s="655"/>
      <c r="B1934" s="333"/>
      <c r="C1934" s="333"/>
      <c r="D1934" s="72"/>
      <c r="E1934" s="333"/>
      <c r="F1934" s="333"/>
      <c r="G1934" s="333"/>
      <c r="H1934" s="333"/>
      <c r="I1934" s="333"/>
      <c r="J1934" s="333"/>
      <c r="K1934" s="654"/>
      <c r="L1934" s="333"/>
      <c r="M1934" s="333"/>
      <c r="N1934" s="333"/>
      <c r="O1934" s="333"/>
      <c r="P1934" s="333"/>
      <c r="Q1934" s="333"/>
      <c r="R1934" s="333"/>
      <c r="S1934" s="333"/>
      <c r="T1934" s="333"/>
      <c r="U1934" s="333"/>
      <c r="V1934" s="333"/>
      <c r="W1934" s="333"/>
      <c r="X1934" s="333"/>
      <c r="Y1934" s="333"/>
      <c r="Z1934" s="333"/>
      <c r="AA1934" s="333"/>
      <c r="AB1934" s="534"/>
    </row>
    <row r="1935" spans="1:28" ht="13.5" customHeight="1">
      <c r="A1935" s="655"/>
      <c r="B1935" s="333"/>
      <c r="C1935" s="333"/>
      <c r="D1935" s="72"/>
      <c r="E1935" s="333"/>
      <c r="F1935" s="333"/>
      <c r="G1935" s="333"/>
      <c r="H1935" s="333"/>
      <c r="I1935" s="333"/>
      <c r="J1935" s="333"/>
      <c r="K1935" s="654"/>
      <c r="L1935" s="333"/>
      <c r="M1935" s="333"/>
      <c r="N1935" s="333"/>
      <c r="O1935" s="333"/>
      <c r="P1935" s="333"/>
      <c r="Q1935" s="333"/>
      <c r="R1935" s="333"/>
      <c r="S1935" s="333"/>
      <c r="T1935" s="333"/>
      <c r="U1935" s="333"/>
      <c r="V1935" s="333"/>
      <c r="W1935" s="333"/>
      <c r="X1935" s="333"/>
      <c r="Y1935" s="333"/>
      <c r="Z1935" s="333"/>
      <c r="AA1935" s="333"/>
      <c r="AB1935" s="534"/>
    </row>
    <row r="1936" spans="1:28" ht="13.5" customHeight="1">
      <c r="A1936" s="655"/>
      <c r="B1936" s="333"/>
      <c r="C1936" s="333"/>
      <c r="D1936" s="72"/>
      <c r="E1936" s="333"/>
      <c r="F1936" s="333"/>
      <c r="G1936" s="333"/>
      <c r="H1936" s="333"/>
      <c r="I1936" s="333"/>
      <c r="J1936" s="333"/>
      <c r="K1936" s="654"/>
      <c r="L1936" s="333"/>
      <c r="M1936" s="333"/>
      <c r="N1936" s="333"/>
      <c r="O1936" s="333"/>
      <c r="P1936" s="333"/>
      <c r="Q1936" s="333"/>
      <c r="R1936" s="333"/>
      <c r="S1936" s="333"/>
      <c r="T1936" s="333"/>
      <c r="U1936" s="333"/>
      <c r="V1936" s="333"/>
      <c r="W1936" s="333"/>
      <c r="X1936" s="333"/>
      <c r="Y1936" s="333"/>
      <c r="Z1936" s="333"/>
      <c r="AA1936" s="333"/>
      <c r="AB1936" s="534"/>
    </row>
    <row r="1937" spans="1:28" ht="13.5" customHeight="1">
      <c r="A1937" s="655"/>
      <c r="B1937" s="333"/>
      <c r="C1937" s="333"/>
      <c r="D1937" s="72"/>
      <c r="E1937" s="333"/>
      <c r="F1937" s="333"/>
      <c r="G1937" s="333"/>
      <c r="H1937" s="333"/>
      <c r="I1937" s="333"/>
      <c r="J1937" s="333"/>
      <c r="K1937" s="654"/>
      <c r="L1937" s="333"/>
      <c r="M1937" s="333"/>
      <c r="N1937" s="333"/>
      <c r="O1937" s="333"/>
      <c r="P1937" s="333"/>
      <c r="Q1937" s="333"/>
      <c r="R1937" s="333"/>
      <c r="S1937" s="333"/>
      <c r="T1937" s="333"/>
      <c r="U1937" s="333"/>
      <c r="V1937" s="333"/>
      <c r="W1937" s="333"/>
      <c r="X1937" s="333"/>
      <c r="Y1937" s="333"/>
      <c r="Z1937" s="333"/>
      <c r="AA1937" s="333"/>
      <c r="AB1937" s="534"/>
    </row>
    <row r="1938" spans="1:28" ht="13.5" customHeight="1">
      <c r="A1938" s="655"/>
      <c r="B1938" s="333"/>
      <c r="C1938" s="333"/>
      <c r="D1938" s="72"/>
      <c r="E1938" s="333"/>
      <c r="F1938" s="333"/>
      <c r="G1938" s="333"/>
      <c r="H1938" s="333"/>
      <c r="I1938" s="333"/>
      <c r="J1938" s="333"/>
      <c r="K1938" s="654"/>
      <c r="L1938" s="333"/>
      <c r="M1938" s="333"/>
      <c r="N1938" s="333"/>
      <c r="O1938" s="333"/>
      <c r="P1938" s="333"/>
      <c r="Q1938" s="333"/>
      <c r="R1938" s="333"/>
      <c r="S1938" s="333"/>
      <c r="T1938" s="333"/>
      <c r="U1938" s="333"/>
      <c r="V1938" s="333"/>
      <c r="W1938" s="333"/>
      <c r="X1938" s="333"/>
      <c r="Y1938" s="333"/>
      <c r="Z1938" s="333"/>
      <c r="AA1938" s="333"/>
      <c r="AB1938" s="534"/>
    </row>
    <row r="1939" spans="1:28" ht="13.5" customHeight="1">
      <c r="A1939" s="655"/>
      <c r="B1939" s="333"/>
      <c r="C1939" s="333"/>
      <c r="D1939" s="72"/>
      <c r="E1939" s="333"/>
      <c r="F1939" s="333"/>
      <c r="G1939" s="333"/>
      <c r="H1939" s="333"/>
      <c r="I1939" s="333"/>
      <c r="J1939" s="333"/>
      <c r="K1939" s="654"/>
      <c r="L1939" s="333"/>
      <c r="M1939" s="333"/>
      <c r="N1939" s="333"/>
      <c r="O1939" s="333"/>
      <c r="P1939" s="333"/>
      <c r="Q1939" s="333"/>
      <c r="R1939" s="333"/>
      <c r="S1939" s="333"/>
      <c r="T1939" s="333"/>
      <c r="U1939" s="333"/>
      <c r="V1939" s="333"/>
      <c r="W1939" s="333"/>
      <c r="X1939" s="333"/>
      <c r="Y1939" s="333"/>
      <c r="Z1939" s="333"/>
      <c r="AA1939" s="333"/>
      <c r="AB1939" s="534"/>
    </row>
    <row r="1940" spans="1:28" ht="13.5" customHeight="1">
      <c r="A1940" s="655"/>
      <c r="B1940" s="333"/>
      <c r="C1940" s="333"/>
      <c r="D1940" s="72"/>
      <c r="E1940" s="333"/>
      <c r="F1940" s="333"/>
      <c r="G1940" s="333"/>
      <c r="H1940" s="333"/>
      <c r="I1940" s="333"/>
      <c r="J1940" s="333"/>
      <c r="K1940" s="654"/>
      <c r="L1940" s="333"/>
      <c r="M1940" s="333"/>
      <c r="N1940" s="333"/>
      <c r="O1940" s="333"/>
      <c r="P1940" s="333"/>
      <c r="Q1940" s="333"/>
      <c r="R1940" s="333"/>
      <c r="S1940" s="333"/>
      <c r="T1940" s="333"/>
      <c r="U1940" s="333"/>
      <c r="V1940" s="333"/>
      <c r="W1940" s="333"/>
      <c r="X1940" s="333"/>
      <c r="Y1940" s="333"/>
      <c r="Z1940" s="333"/>
      <c r="AA1940" s="333"/>
      <c r="AB1940" s="534"/>
    </row>
    <row r="1941" spans="1:28" ht="13.5" customHeight="1">
      <c r="A1941" s="655"/>
      <c r="B1941" s="333"/>
      <c r="C1941" s="333"/>
      <c r="D1941" s="72"/>
      <c r="E1941" s="333"/>
      <c r="F1941" s="333"/>
      <c r="G1941" s="333"/>
      <c r="H1941" s="333"/>
      <c r="I1941" s="333"/>
      <c r="J1941" s="333"/>
      <c r="K1941" s="654"/>
      <c r="L1941" s="333"/>
      <c r="M1941" s="333"/>
      <c r="N1941" s="333"/>
      <c r="O1941" s="333"/>
      <c r="P1941" s="333"/>
      <c r="Q1941" s="333"/>
      <c r="R1941" s="333"/>
      <c r="S1941" s="333"/>
      <c r="T1941" s="333"/>
      <c r="U1941" s="333"/>
      <c r="V1941" s="333"/>
      <c r="W1941" s="333"/>
      <c r="X1941" s="333"/>
      <c r="Y1941" s="333"/>
      <c r="Z1941" s="333"/>
      <c r="AA1941" s="333"/>
      <c r="AB1941" s="534"/>
    </row>
    <row r="1942" spans="1:28" ht="13.5" customHeight="1">
      <c r="A1942" s="655"/>
      <c r="B1942" s="333"/>
      <c r="C1942" s="333"/>
      <c r="D1942" s="72"/>
      <c r="E1942" s="333"/>
      <c r="F1942" s="333"/>
      <c r="G1942" s="333"/>
      <c r="H1942" s="333"/>
      <c r="I1942" s="333"/>
      <c r="J1942" s="333"/>
      <c r="K1942" s="654"/>
      <c r="L1942" s="333"/>
      <c r="M1942" s="333"/>
      <c r="N1942" s="333"/>
      <c r="O1942" s="333"/>
      <c r="P1942" s="333"/>
      <c r="Q1942" s="333"/>
      <c r="R1942" s="333"/>
      <c r="S1942" s="333"/>
      <c r="T1942" s="333"/>
      <c r="U1942" s="333"/>
      <c r="V1942" s="333"/>
      <c r="W1942" s="333"/>
      <c r="X1942" s="333"/>
      <c r="Y1942" s="333"/>
      <c r="Z1942" s="333"/>
      <c r="AA1942" s="333"/>
      <c r="AB1942" s="534"/>
    </row>
    <row r="1943" spans="1:28" ht="13.5" customHeight="1">
      <c r="A1943" s="655"/>
      <c r="B1943" s="333"/>
      <c r="C1943" s="333"/>
      <c r="D1943" s="72"/>
      <c r="E1943" s="333"/>
      <c r="F1943" s="333"/>
      <c r="G1943" s="333"/>
      <c r="H1943" s="333"/>
      <c r="I1943" s="333"/>
      <c r="J1943" s="333"/>
      <c r="K1943" s="654"/>
      <c r="L1943" s="333"/>
      <c r="M1943" s="333"/>
      <c r="N1943" s="333"/>
      <c r="O1943" s="333"/>
      <c r="P1943" s="333"/>
      <c r="Q1943" s="333"/>
      <c r="R1943" s="333"/>
      <c r="S1943" s="333"/>
      <c r="T1943" s="333"/>
      <c r="U1943" s="333"/>
      <c r="V1943" s="333"/>
      <c r="W1943" s="333"/>
      <c r="X1943" s="333"/>
      <c r="Y1943" s="333"/>
      <c r="Z1943" s="333"/>
      <c r="AA1943" s="333"/>
      <c r="AB1943" s="534"/>
    </row>
    <row r="1944" spans="1:28" ht="13.5" customHeight="1">
      <c r="A1944" s="655"/>
      <c r="B1944" s="333"/>
      <c r="C1944" s="333"/>
      <c r="D1944" s="72"/>
      <c r="E1944" s="333"/>
      <c r="F1944" s="333"/>
      <c r="G1944" s="333"/>
      <c r="H1944" s="333"/>
      <c r="I1944" s="333"/>
      <c r="J1944" s="333"/>
      <c r="K1944" s="654"/>
      <c r="L1944" s="333"/>
      <c r="M1944" s="333"/>
      <c r="N1944" s="333"/>
      <c r="O1944" s="333"/>
      <c r="P1944" s="333"/>
      <c r="Q1944" s="333"/>
      <c r="R1944" s="333"/>
      <c r="S1944" s="333"/>
      <c r="T1944" s="333"/>
      <c r="U1944" s="333"/>
      <c r="V1944" s="333"/>
      <c r="W1944" s="333"/>
      <c r="X1944" s="333"/>
      <c r="Y1944" s="333"/>
      <c r="Z1944" s="333"/>
      <c r="AA1944" s="333"/>
      <c r="AB1944" s="534"/>
    </row>
    <row r="1945" spans="1:28" ht="13.5" customHeight="1">
      <c r="A1945" s="655"/>
      <c r="B1945" s="333"/>
      <c r="C1945" s="333"/>
      <c r="D1945" s="72"/>
      <c r="E1945" s="333"/>
      <c r="F1945" s="333"/>
      <c r="G1945" s="333"/>
      <c r="H1945" s="333"/>
      <c r="I1945" s="333"/>
      <c r="J1945" s="333"/>
      <c r="K1945" s="654"/>
      <c r="L1945" s="333"/>
      <c r="M1945" s="333"/>
      <c r="N1945" s="333"/>
      <c r="O1945" s="333"/>
      <c r="P1945" s="333"/>
      <c r="Q1945" s="333"/>
      <c r="R1945" s="333"/>
      <c r="S1945" s="333"/>
      <c r="T1945" s="333"/>
      <c r="U1945" s="333"/>
      <c r="V1945" s="333"/>
      <c r="W1945" s="333"/>
      <c r="X1945" s="333"/>
      <c r="Y1945" s="333"/>
      <c r="Z1945" s="333"/>
      <c r="AA1945" s="333"/>
      <c r="AB1945" s="534"/>
    </row>
    <row r="1946" spans="1:28" ht="13.5" customHeight="1">
      <c r="A1946" s="655"/>
      <c r="B1946" s="333"/>
      <c r="C1946" s="333"/>
      <c r="D1946" s="72"/>
      <c r="E1946" s="333"/>
      <c r="F1946" s="333"/>
      <c r="G1946" s="333"/>
      <c r="H1946" s="333"/>
      <c r="I1946" s="333"/>
      <c r="J1946" s="333"/>
      <c r="K1946" s="654"/>
      <c r="L1946" s="333"/>
      <c r="M1946" s="333"/>
      <c r="N1946" s="333"/>
      <c r="O1946" s="333"/>
      <c r="P1946" s="333"/>
      <c r="Q1946" s="333"/>
      <c r="R1946" s="333"/>
      <c r="S1946" s="333"/>
      <c r="T1946" s="333"/>
      <c r="U1946" s="333"/>
      <c r="V1946" s="333"/>
      <c r="W1946" s="333"/>
      <c r="X1946" s="333"/>
      <c r="Y1946" s="333"/>
      <c r="Z1946" s="333"/>
      <c r="AA1946" s="333"/>
      <c r="AB1946" s="534"/>
    </row>
    <row r="1947" spans="1:28" ht="13.5" customHeight="1">
      <c r="A1947" s="655"/>
      <c r="B1947" s="333"/>
      <c r="C1947" s="333"/>
      <c r="D1947" s="72"/>
      <c r="E1947" s="333"/>
      <c r="F1947" s="333"/>
      <c r="G1947" s="333"/>
      <c r="H1947" s="333"/>
      <c r="I1947" s="333"/>
      <c r="J1947" s="333"/>
      <c r="K1947" s="654"/>
      <c r="L1947" s="333"/>
      <c r="M1947" s="333"/>
      <c r="N1947" s="333"/>
      <c r="O1947" s="333"/>
      <c r="P1947" s="333"/>
      <c r="Q1947" s="333"/>
      <c r="R1947" s="333"/>
      <c r="S1947" s="333"/>
      <c r="T1947" s="333"/>
      <c r="U1947" s="333"/>
      <c r="V1947" s="333"/>
      <c r="W1947" s="333"/>
      <c r="X1947" s="333"/>
      <c r="Y1947" s="333"/>
      <c r="Z1947" s="333"/>
      <c r="AA1947" s="333"/>
      <c r="AB1947" s="534"/>
    </row>
    <row r="1948" spans="1:28" ht="13.5" customHeight="1">
      <c r="A1948" s="655"/>
      <c r="B1948" s="333"/>
      <c r="C1948" s="333"/>
      <c r="D1948" s="72"/>
      <c r="E1948" s="333"/>
      <c r="F1948" s="333"/>
      <c r="G1948" s="333"/>
      <c r="H1948" s="333"/>
      <c r="I1948" s="333"/>
      <c r="J1948" s="333"/>
      <c r="K1948" s="654"/>
      <c r="L1948" s="333"/>
      <c r="M1948" s="333"/>
      <c r="N1948" s="333"/>
      <c r="O1948" s="333"/>
      <c r="P1948" s="333"/>
      <c r="Q1948" s="333"/>
      <c r="R1948" s="333"/>
      <c r="S1948" s="333"/>
      <c r="T1948" s="333"/>
      <c r="U1948" s="333"/>
      <c r="V1948" s="333"/>
      <c r="W1948" s="333"/>
      <c r="X1948" s="333"/>
      <c r="Y1948" s="333"/>
      <c r="Z1948" s="333"/>
      <c r="AA1948" s="333"/>
      <c r="AB1948" s="534"/>
    </row>
    <row r="1949" spans="1:28" ht="13.5" customHeight="1">
      <c r="A1949" s="655"/>
      <c r="B1949" s="333"/>
      <c r="C1949" s="333"/>
      <c r="D1949" s="72"/>
      <c r="E1949" s="333"/>
      <c r="F1949" s="333"/>
      <c r="G1949" s="333"/>
      <c r="H1949" s="333"/>
      <c r="I1949" s="333"/>
      <c r="J1949" s="333"/>
      <c r="K1949" s="654"/>
      <c r="L1949" s="333"/>
      <c r="M1949" s="333"/>
      <c r="N1949" s="333"/>
      <c r="O1949" s="333"/>
      <c r="P1949" s="333"/>
      <c r="Q1949" s="333"/>
      <c r="R1949" s="333"/>
      <c r="S1949" s="333"/>
      <c r="T1949" s="333"/>
      <c r="U1949" s="333"/>
      <c r="V1949" s="333"/>
      <c r="W1949" s="333"/>
      <c r="X1949" s="333"/>
      <c r="Y1949" s="333"/>
      <c r="Z1949" s="333"/>
      <c r="AA1949" s="333"/>
      <c r="AB1949" s="534"/>
    </row>
    <row r="1950" spans="1:28" ht="13.5" customHeight="1">
      <c r="A1950" s="655"/>
      <c r="B1950" s="333"/>
      <c r="C1950" s="333"/>
      <c r="D1950" s="72"/>
      <c r="E1950" s="333"/>
      <c r="F1950" s="333"/>
      <c r="G1950" s="333"/>
      <c r="H1950" s="333"/>
      <c r="I1950" s="333"/>
      <c r="J1950" s="333"/>
      <c r="K1950" s="654"/>
      <c r="L1950" s="333"/>
      <c r="M1950" s="333"/>
      <c r="N1950" s="333"/>
      <c r="O1950" s="333"/>
      <c r="P1950" s="333"/>
      <c r="Q1950" s="333"/>
      <c r="R1950" s="333"/>
      <c r="S1950" s="333"/>
      <c r="T1950" s="333"/>
      <c r="U1950" s="333"/>
      <c r="V1950" s="333"/>
      <c r="W1950" s="333"/>
      <c r="X1950" s="333"/>
      <c r="Y1950" s="333"/>
      <c r="Z1950" s="333"/>
      <c r="AA1950" s="333"/>
      <c r="AB1950" s="534"/>
    </row>
    <row r="1951" spans="1:28" ht="13.5" customHeight="1">
      <c r="A1951" s="655"/>
      <c r="B1951" s="333"/>
      <c r="C1951" s="333"/>
      <c r="D1951" s="72"/>
      <c r="E1951" s="333"/>
      <c r="F1951" s="333"/>
      <c r="G1951" s="333"/>
      <c r="H1951" s="333"/>
      <c r="I1951" s="333"/>
      <c r="J1951" s="333"/>
      <c r="K1951" s="654"/>
      <c r="L1951" s="333"/>
      <c r="M1951" s="333"/>
      <c r="N1951" s="333"/>
      <c r="O1951" s="333"/>
      <c r="P1951" s="333"/>
      <c r="Q1951" s="333"/>
      <c r="R1951" s="333"/>
      <c r="S1951" s="333"/>
      <c r="T1951" s="333"/>
      <c r="U1951" s="333"/>
      <c r="V1951" s="333"/>
      <c r="W1951" s="333"/>
      <c r="X1951" s="333"/>
      <c r="Y1951" s="333"/>
      <c r="Z1951" s="333"/>
      <c r="AA1951" s="333"/>
      <c r="AB1951" s="534"/>
    </row>
    <row r="1952" spans="1:28" ht="13.5" customHeight="1">
      <c r="A1952" s="655"/>
      <c r="B1952" s="333"/>
      <c r="C1952" s="333"/>
      <c r="D1952" s="72"/>
      <c r="E1952" s="333"/>
      <c r="F1952" s="333"/>
      <c r="G1952" s="333"/>
      <c r="H1952" s="333"/>
      <c r="I1952" s="333"/>
      <c r="J1952" s="333"/>
      <c r="K1952" s="654"/>
      <c r="L1952" s="333"/>
      <c r="M1952" s="333"/>
      <c r="N1952" s="333"/>
      <c r="O1952" s="333"/>
      <c r="P1952" s="333"/>
      <c r="Q1952" s="333"/>
      <c r="R1952" s="333"/>
      <c r="S1952" s="333"/>
      <c r="T1952" s="333"/>
      <c r="U1952" s="333"/>
      <c r="V1952" s="333"/>
      <c r="W1952" s="333"/>
      <c r="X1952" s="333"/>
      <c r="Y1952" s="333"/>
      <c r="Z1952" s="333"/>
      <c r="AA1952" s="333"/>
      <c r="AB1952" s="534"/>
    </row>
    <row r="1953" spans="1:28" ht="13.5" customHeight="1">
      <c r="A1953" s="655"/>
      <c r="B1953" s="333"/>
      <c r="C1953" s="333"/>
      <c r="D1953" s="72"/>
      <c r="E1953" s="333"/>
      <c r="F1953" s="333"/>
      <c r="G1953" s="333"/>
      <c r="H1953" s="333"/>
      <c r="I1953" s="333"/>
      <c r="J1953" s="333"/>
      <c r="K1953" s="654"/>
      <c r="L1953" s="333"/>
      <c r="M1953" s="333"/>
      <c r="N1953" s="333"/>
      <c r="O1953" s="333"/>
      <c r="P1953" s="333"/>
      <c r="Q1953" s="333"/>
      <c r="R1953" s="333"/>
      <c r="S1953" s="333"/>
      <c r="T1953" s="333"/>
      <c r="U1953" s="333"/>
      <c r="V1953" s="333"/>
      <c r="W1953" s="333"/>
      <c r="X1953" s="333"/>
      <c r="Y1953" s="333"/>
      <c r="Z1953" s="333"/>
      <c r="AA1953" s="333"/>
      <c r="AB1953" s="534"/>
    </row>
    <row r="1954" spans="1:28" ht="13.5" customHeight="1">
      <c r="A1954" s="655"/>
      <c r="B1954" s="333"/>
      <c r="C1954" s="333"/>
      <c r="D1954" s="72"/>
      <c r="E1954" s="333"/>
      <c r="F1954" s="333"/>
      <c r="G1954" s="333"/>
      <c r="H1954" s="333"/>
      <c r="I1954" s="333"/>
      <c r="J1954" s="333"/>
      <c r="K1954" s="654"/>
      <c r="L1954" s="333"/>
      <c r="M1954" s="333"/>
      <c r="N1954" s="333"/>
      <c r="O1954" s="333"/>
      <c r="P1954" s="333"/>
      <c r="Q1954" s="333"/>
      <c r="R1954" s="333"/>
      <c r="S1954" s="333"/>
      <c r="T1954" s="333"/>
      <c r="U1954" s="333"/>
      <c r="V1954" s="333"/>
      <c r="W1954" s="333"/>
      <c r="X1954" s="333"/>
      <c r="Y1954" s="333"/>
      <c r="Z1954" s="333"/>
      <c r="AA1954" s="333"/>
      <c r="AB1954" s="534"/>
    </row>
    <row r="1955" spans="1:28" ht="13.5" customHeight="1">
      <c r="A1955" s="655"/>
      <c r="B1955" s="333"/>
      <c r="C1955" s="333"/>
      <c r="D1955" s="72"/>
      <c r="E1955" s="333"/>
      <c r="F1955" s="333"/>
      <c r="G1955" s="333"/>
      <c r="H1955" s="333"/>
      <c r="I1955" s="333"/>
      <c r="J1955" s="333"/>
      <c r="K1955" s="654"/>
      <c r="L1955" s="333"/>
      <c r="M1955" s="333"/>
      <c r="N1955" s="333"/>
      <c r="O1955" s="333"/>
      <c r="P1955" s="333"/>
      <c r="Q1955" s="333"/>
      <c r="R1955" s="333"/>
      <c r="S1955" s="333"/>
      <c r="T1955" s="333"/>
      <c r="U1955" s="333"/>
      <c r="V1955" s="333"/>
      <c r="W1955" s="333"/>
      <c r="X1955" s="333"/>
      <c r="Y1955" s="333"/>
      <c r="Z1955" s="333"/>
      <c r="AA1955" s="333"/>
      <c r="AB1955" s="534"/>
    </row>
    <row r="1956" spans="1:28" ht="13.5" customHeight="1">
      <c r="A1956" s="655"/>
      <c r="B1956" s="333"/>
      <c r="C1956" s="333"/>
      <c r="D1956" s="72"/>
      <c r="E1956" s="333"/>
      <c r="F1956" s="333"/>
      <c r="G1956" s="333"/>
      <c r="H1956" s="333"/>
      <c r="I1956" s="333"/>
      <c r="J1956" s="333"/>
      <c r="K1956" s="654"/>
      <c r="L1956" s="333"/>
      <c r="M1956" s="333"/>
      <c r="N1956" s="333"/>
      <c r="O1956" s="333"/>
      <c r="P1956" s="333"/>
      <c r="Q1956" s="333"/>
      <c r="R1956" s="333"/>
      <c r="S1956" s="333"/>
      <c r="T1956" s="333"/>
      <c r="U1956" s="333"/>
      <c r="V1956" s="333"/>
      <c r="W1956" s="333"/>
      <c r="X1956" s="333"/>
      <c r="Y1956" s="333"/>
      <c r="Z1956" s="333"/>
      <c r="AA1956" s="333"/>
      <c r="AB1956" s="534"/>
    </row>
    <row r="1957" spans="1:28" ht="13.5" customHeight="1">
      <c r="A1957" s="655"/>
      <c r="B1957" s="333"/>
      <c r="C1957" s="333"/>
      <c r="D1957" s="72"/>
      <c r="E1957" s="333"/>
      <c r="F1957" s="333"/>
      <c r="G1957" s="333"/>
      <c r="H1957" s="333"/>
      <c r="I1957" s="333"/>
      <c r="J1957" s="333"/>
      <c r="K1957" s="654"/>
      <c r="L1957" s="333"/>
      <c r="M1957" s="333"/>
      <c r="N1957" s="333"/>
      <c r="O1957" s="333"/>
      <c r="P1957" s="333"/>
      <c r="Q1957" s="333"/>
      <c r="R1957" s="333"/>
      <c r="S1957" s="333"/>
      <c r="T1957" s="333"/>
      <c r="U1957" s="333"/>
      <c r="V1957" s="333"/>
      <c r="W1957" s="333"/>
      <c r="X1957" s="333"/>
      <c r="Y1957" s="333"/>
      <c r="Z1957" s="333"/>
      <c r="AA1957" s="333"/>
      <c r="AB1957" s="534"/>
    </row>
    <row r="1958" spans="1:28" ht="13.5" customHeight="1">
      <c r="A1958" s="655"/>
      <c r="B1958" s="333"/>
      <c r="C1958" s="333"/>
      <c r="D1958" s="72"/>
      <c r="E1958" s="333"/>
      <c r="F1958" s="333"/>
      <c r="G1958" s="333"/>
      <c r="H1958" s="333"/>
      <c r="I1958" s="333"/>
      <c r="J1958" s="333"/>
      <c r="K1958" s="654"/>
      <c r="L1958" s="333"/>
      <c r="M1958" s="333"/>
      <c r="N1958" s="333"/>
      <c r="O1958" s="333"/>
      <c r="P1958" s="333"/>
      <c r="Q1958" s="333"/>
      <c r="R1958" s="333"/>
      <c r="S1958" s="333"/>
      <c r="T1958" s="333"/>
      <c r="U1958" s="333"/>
      <c r="V1958" s="333"/>
      <c r="W1958" s="333"/>
      <c r="X1958" s="333"/>
      <c r="Y1958" s="333"/>
      <c r="Z1958" s="333"/>
      <c r="AA1958" s="333"/>
      <c r="AB1958" s="534"/>
    </row>
    <row r="1959" spans="1:28" ht="13.5" customHeight="1">
      <c r="A1959" s="655"/>
      <c r="B1959" s="333"/>
      <c r="C1959" s="333"/>
      <c r="D1959" s="72"/>
      <c r="E1959" s="333"/>
      <c r="F1959" s="333"/>
      <c r="G1959" s="333"/>
      <c r="H1959" s="333"/>
      <c r="I1959" s="333"/>
      <c r="J1959" s="333"/>
      <c r="K1959" s="654"/>
      <c r="L1959" s="333"/>
      <c r="M1959" s="333"/>
      <c r="N1959" s="333"/>
      <c r="O1959" s="333"/>
      <c r="P1959" s="333"/>
      <c r="Q1959" s="333"/>
      <c r="R1959" s="333"/>
      <c r="S1959" s="333"/>
      <c r="T1959" s="333"/>
      <c r="U1959" s="333"/>
      <c r="V1959" s="333"/>
      <c r="W1959" s="333"/>
      <c r="X1959" s="333"/>
      <c r="Y1959" s="333"/>
      <c r="Z1959" s="333"/>
      <c r="AA1959" s="333"/>
      <c r="AB1959" s="534"/>
    </row>
    <row r="1960" spans="1:28" ht="13.5" customHeight="1">
      <c r="A1960" s="655"/>
      <c r="B1960" s="333"/>
      <c r="C1960" s="333"/>
      <c r="D1960" s="72"/>
      <c r="E1960" s="333"/>
      <c r="F1960" s="333"/>
      <c r="G1960" s="333"/>
      <c r="H1960" s="333"/>
      <c r="I1960" s="333"/>
      <c r="J1960" s="333"/>
      <c r="K1960" s="654"/>
      <c r="L1960" s="333"/>
      <c r="M1960" s="333"/>
      <c r="N1960" s="333"/>
      <c r="O1960" s="333"/>
      <c r="P1960" s="333"/>
      <c r="Q1960" s="333"/>
      <c r="R1960" s="333"/>
      <c r="S1960" s="333"/>
      <c r="T1960" s="333"/>
      <c r="U1960" s="333"/>
      <c r="V1960" s="333"/>
      <c r="W1960" s="333"/>
      <c r="X1960" s="333"/>
      <c r="Y1960" s="333"/>
      <c r="Z1960" s="333"/>
      <c r="AA1960" s="333"/>
      <c r="AB1960" s="534"/>
    </row>
    <row r="1961" spans="1:28" ht="13.5" customHeight="1">
      <c r="A1961" s="655"/>
      <c r="B1961" s="333"/>
      <c r="C1961" s="333"/>
      <c r="D1961" s="72"/>
      <c r="E1961" s="333"/>
      <c r="F1961" s="333"/>
      <c r="G1961" s="333"/>
      <c r="H1961" s="333"/>
      <c r="I1961" s="333"/>
      <c r="J1961" s="333"/>
      <c r="K1961" s="654"/>
      <c r="L1961" s="333"/>
      <c r="M1961" s="333"/>
      <c r="N1961" s="333"/>
      <c r="O1961" s="333"/>
      <c r="P1961" s="333"/>
      <c r="Q1961" s="333"/>
      <c r="R1961" s="333"/>
      <c r="S1961" s="333"/>
      <c r="T1961" s="333"/>
      <c r="U1961" s="333"/>
      <c r="V1961" s="333"/>
      <c r="W1961" s="333"/>
      <c r="X1961" s="333"/>
      <c r="Y1961" s="333"/>
      <c r="Z1961" s="333"/>
      <c r="AA1961" s="333"/>
      <c r="AB1961" s="534"/>
    </row>
    <row r="1962" spans="1:28" ht="13.5" customHeight="1">
      <c r="A1962" s="655"/>
      <c r="B1962" s="333"/>
      <c r="C1962" s="333"/>
      <c r="D1962" s="72"/>
      <c r="E1962" s="333"/>
      <c r="F1962" s="333"/>
      <c r="G1962" s="333"/>
      <c r="H1962" s="333"/>
      <c r="I1962" s="333"/>
      <c r="J1962" s="333"/>
      <c r="K1962" s="654"/>
      <c r="L1962" s="333"/>
      <c r="M1962" s="333"/>
      <c r="N1962" s="333"/>
      <c r="O1962" s="333"/>
      <c r="P1962" s="333"/>
      <c r="Q1962" s="333"/>
      <c r="R1962" s="333"/>
      <c r="S1962" s="333"/>
      <c r="T1962" s="333"/>
      <c r="U1962" s="333"/>
      <c r="V1962" s="333"/>
      <c r="W1962" s="333"/>
      <c r="X1962" s="333"/>
      <c r="Y1962" s="333"/>
      <c r="Z1962" s="333"/>
      <c r="AA1962" s="333"/>
      <c r="AB1962" s="534"/>
    </row>
    <row r="1963" spans="1:28" ht="13.5" customHeight="1">
      <c r="A1963" s="655"/>
      <c r="B1963" s="333"/>
      <c r="C1963" s="333"/>
      <c r="D1963" s="72"/>
      <c r="E1963" s="333"/>
      <c r="F1963" s="333"/>
      <c r="G1963" s="333"/>
      <c r="H1963" s="333"/>
      <c r="I1963" s="333"/>
      <c r="J1963" s="333"/>
      <c r="K1963" s="654"/>
      <c r="L1963" s="333"/>
      <c r="M1963" s="333"/>
      <c r="N1963" s="333"/>
      <c r="O1963" s="333"/>
      <c r="P1963" s="333"/>
      <c r="Q1963" s="333"/>
      <c r="R1963" s="333"/>
      <c r="S1963" s="333"/>
      <c r="T1963" s="333"/>
      <c r="U1963" s="333"/>
      <c r="V1963" s="333"/>
      <c r="W1963" s="333"/>
      <c r="X1963" s="333"/>
      <c r="Y1963" s="333"/>
      <c r="Z1963" s="333"/>
      <c r="AA1963" s="333"/>
      <c r="AB1963" s="534"/>
    </row>
    <row r="1964" spans="1:28" ht="13.5" customHeight="1">
      <c r="A1964" s="655"/>
      <c r="B1964" s="333"/>
      <c r="C1964" s="333"/>
      <c r="D1964" s="72"/>
      <c r="E1964" s="333"/>
      <c r="F1964" s="333"/>
      <c r="G1964" s="333"/>
      <c r="H1964" s="333"/>
      <c r="I1964" s="333"/>
      <c r="J1964" s="333"/>
      <c r="K1964" s="654"/>
      <c r="L1964" s="333"/>
      <c r="M1964" s="333"/>
      <c r="N1964" s="333"/>
      <c r="O1964" s="333"/>
      <c r="P1964" s="333"/>
      <c r="Q1964" s="333"/>
      <c r="R1964" s="333"/>
      <c r="S1964" s="333"/>
      <c r="T1964" s="333"/>
      <c r="U1964" s="333"/>
      <c r="V1964" s="333"/>
      <c r="W1964" s="333"/>
      <c r="X1964" s="333"/>
      <c r="Y1964" s="333"/>
      <c r="Z1964" s="333"/>
      <c r="AA1964" s="333"/>
      <c r="AB1964" s="534"/>
    </row>
    <row r="1965" spans="1:28" ht="13.5" customHeight="1">
      <c r="A1965" s="655"/>
      <c r="B1965" s="333"/>
      <c r="C1965" s="333"/>
      <c r="D1965" s="72"/>
      <c r="E1965" s="333"/>
      <c r="F1965" s="333"/>
      <c r="G1965" s="333"/>
      <c r="H1965" s="333"/>
      <c r="I1965" s="333"/>
      <c r="J1965" s="333"/>
      <c r="K1965" s="654"/>
      <c r="L1965" s="333"/>
      <c r="M1965" s="333"/>
      <c r="N1965" s="333"/>
      <c r="O1965" s="333"/>
      <c r="P1965" s="333"/>
      <c r="Q1965" s="333"/>
      <c r="R1965" s="333"/>
      <c r="S1965" s="333"/>
      <c r="T1965" s="333"/>
      <c r="U1965" s="333"/>
      <c r="V1965" s="333"/>
      <c r="W1965" s="333"/>
      <c r="X1965" s="333"/>
      <c r="Y1965" s="333"/>
      <c r="Z1965" s="333"/>
      <c r="AA1965" s="333"/>
      <c r="AB1965" s="534"/>
    </row>
    <row r="1966" spans="1:28" ht="13.5" customHeight="1">
      <c r="A1966" s="655"/>
      <c r="B1966" s="333"/>
      <c r="C1966" s="333"/>
      <c r="D1966" s="72"/>
      <c r="E1966" s="333"/>
      <c r="F1966" s="333"/>
      <c r="G1966" s="333"/>
      <c r="H1966" s="333"/>
      <c r="I1966" s="333"/>
      <c r="J1966" s="333"/>
      <c r="K1966" s="654"/>
      <c r="L1966" s="333"/>
      <c r="M1966" s="333"/>
      <c r="N1966" s="333"/>
      <c r="O1966" s="333"/>
      <c r="P1966" s="333"/>
      <c r="Q1966" s="333"/>
      <c r="R1966" s="333"/>
      <c r="S1966" s="333"/>
      <c r="T1966" s="333"/>
      <c r="U1966" s="333"/>
      <c r="V1966" s="333"/>
      <c r="W1966" s="333"/>
      <c r="X1966" s="333"/>
      <c r="Y1966" s="333"/>
      <c r="Z1966" s="333"/>
      <c r="AA1966" s="333"/>
      <c r="AB1966" s="534"/>
    </row>
    <row r="1967" spans="1:28" ht="13.5" customHeight="1">
      <c r="A1967" s="655"/>
      <c r="B1967" s="333"/>
      <c r="C1967" s="333"/>
      <c r="D1967" s="72"/>
      <c r="E1967" s="333"/>
      <c r="F1967" s="333"/>
      <c r="G1967" s="333"/>
      <c r="H1967" s="333"/>
      <c r="I1967" s="333"/>
      <c r="J1967" s="333"/>
      <c r="K1967" s="654"/>
      <c r="L1967" s="333"/>
      <c r="M1967" s="333"/>
      <c r="N1967" s="333"/>
      <c r="O1967" s="333"/>
      <c r="P1967" s="333"/>
      <c r="Q1967" s="333"/>
      <c r="R1967" s="333"/>
      <c r="S1967" s="333"/>
      <c r="T1967" s="333"/>
      <c r="U1967" s="333"/>
      <c r="V1967" s="333"/>
      <c r="W1967" s="333"/>
      <c r="X1967" s="333"/>
      <c r="Y1967" s="333"/>
      <c r="Z1967" s="333"/>
      <c r="AA1967" s="333"/>
      <c r="AB1967" s="534"/>
    </row>
    <row r="1968" spans="1:28" ht="13.5" customHeight="1">
      <c r="A1968" s="655"/>
      <c r="B1968" s="333"/>
      <c r="C1968" s="333"/>
      <c r="D1968" s="72"/>
      <c r="E1968" s="333"/>
      <c r="F1968" s="333"/>
      <c r="G1968" s="333"/>
      <c r="H1968" s="333"/>
      <c r="I1968" s="333"/>
      <c r="J1968" s="333"/>
      <c r="K1968" s="654"/>
      <c r="L1968" s="333"/>
      <c r="M1968" s="333"/>
      <c r="N1968" s="333"/>
      <c r="O1968" s="333"/>
      <c r="P1968" s="333"/>
      <c r="Q1968" s="333"/>
      <c r="R1968" s="333"/>
      <c r="S1968" s="333"/>
      <c r="T1968" s="333"/>
      <c r="U1968" s="333"/>
      <c r="V1968" s="333"/>
      <c r="W1968" s="333"/>
      <c r="X1968" s="333"/>
      <c r="Y1968" s="333"/>
      <c r="Z1968" s="333"/>
      <c r="AA1968" s="333"/>
      <c r="AB1968" s="534"/>
    </row>
    <row r="1969" spans="1:28" ht="13.5" customHeight="1">
      <c r="A1969" s="655"/>
      <c r="B1969" s="333"/>
      <c r="C1969" s="333"/>
      <c r="D1969" s="72"/>
      <c r="E1969" s="333"/>
      <c r="F1969" s="333"/>
      <c r="G1969" s="333"/>
      <c r="H1969" s="333"/>
      <c r="I1969" s="333"/>
      <c r="J1969" s="333"/>
      <c r="K1969" s="654"/>
      <c r="L1969" s="333"/>
      <c r="M1969" s="333"/>
      <c r="N1969" s="333"/>
      <c r="O1969" s="333"/>
      <c r="P1969" s="333"/>
      <c r="Q1969" s="333"/>
      <c r="R1969" s="333"/>
      <c r="S1969" s="333"/>
      <c r="T1969" s="333"/>
      <c r="U1969" s="333"/>
      <c r="V1969" s="333"/>
      <c r="W1969" s="333"/>
      <c r="X1969" s="333"/>
      <c r="Y1969" s="333"/>
      <c r="Z1969" s="333"/>
      <c r="AA1969" s="333"/>
      <c r="AB1969" s="534"/>
    </row>
    <row r="1970" spans="1:28" ht="13.5" customHeight="1">
      <c r="A1970" s="655"/>
      <c r="B1970" s="333"/>
      <c r="C1970" s="333"/>
      <c r="D1970" s="72"/>
      <c r="E1970" s="333"/>
      <c r="F1970" s="333"/>
      <c r="G1970" s="333"/>
      <c r="H1970" s="333"/>
      <c r="I1970" s="333"/>
      <c r="J1970" s="333"/>
      <c r="K1970" s="654"/>
      <c r="L1970" s="333"/>
      <c r="M1970" s="333"/>
      <c r="N1970" s="333"/>
      <c r="O1970" s="333"/>
      <c r="P1970" s="333"/>
      <c r="Q1970" s="333"/>
      <c r="R1970" s="333"/>
      <c r="S1970" s="333"/>
      <c r="T1970" s="333"/>
      <c r="U1970" s="333"/>
      <c r="V1970" s="333"/>
      <c r="W1970" s="333"/>
      <c r="X1970" s="333"/>
      <c r="Y1970" s="333"/>
      <c r="Z1970" s="333"/>
      <c r="AA1970" s="333"/>
      <c r="AB1970" s="534"/>
    </row>
    <row r="1971" spans="1:28" ht="13.5" customHeight="1">
      <c r="A1971" s="655"/>
      <c r="B1971" s="333"/>
      <c r="C1971" s="333"/>
      <c r="D1971" s="72"/>
      <c r="E1971" s="333"/>
      <c r="F1971" s="333"/>
      <c r="G1971" s="333"/>
      <c r="H1971" s="333"/>
      <c r="I1971" s="333"/>
      <c r="J1971" s="333"/>
      <c r="K1971" s="654"/>
      <c r="L1971" s="333"/>
      <c r="M1971" s="333"/>
      <c r="N1971" s="333"/>
      <c r="O1971" s="333"/>
      <c r="P1971" s="333"/>
      <c r="Q1971" s="333"/>
      <c r="R1971" s="333"/>
      <c r="S1971" s="333"/>
      <c r="T1971" s="333"/>
      <c r="U1971" s="333"/>
      <c r="V1971" s="333"/>
      <c r="W1971" s="333"/>
      <c r="X1971" s="333"/>
      <c r="Y1971" s="333"/>
      <c r="Z1971" s="333"/>
      <c r="AA1971" s="333"/>
      <c r="AB1971" s="534"/>
    </row>
    <row r="1972" spans="1:28" ht="13.5" customHeight="1">
      <c r="A1972" s="655"/>
      <c r="B1972" s="333"/>
      <c r="C1972" s="333"/>
      <c r="D1972" s="72"/>
      <c r="E1972" s="333"/>
      <c r="F1972" s="333"/>
      <c r="G1972" s="333"/>
      <c r="H1972" s="333"/>
      <c r="I1972" s="333"/>
      <c r="J1972" s="333"/>
      <c r="K1972" s="654"/>
      <c r="L1972" s="333"/>
      <c r="M1972" s="333"/>
      <c r="N1972" s="333"/>
      <c r="O1972" s="333"/>
      <c r="P1972" s="333"/>
      <c r="Q1972" s="333"/>
      <c r="R1972" s="333"/>
      <c r="S1972" s="333"/>
      <c r="T1972" s="333"/>
      <c r="U1972" s="333"/>
      <c r="V1972" s="333"/>
      <c r="W1972" s="333"/>
      <c r="X1972" s="333"/>
      <c r="Y1972" s="333"/>
      <c r="Z1972" s="333"/>
      <c r="AA1972" s="333"/>
      <c r="AB1972" s="534"/>
    </row>
    <row r="1973" spans="1:28" ht="13.5" customHeight="1">
      <c r="A1973" s="655"/>
      <c r="B1973" s="333"/>
      <c r="C1973" s="333"/>
      <c r="D1973" s="72"/>
      <c r="E1973" s="333"/>
      <c r="F1973" s="333"/>
      <c r="G1973" s="333"/>
      <c r="H1973" s="333"/>
      <c r="I1973" s="333"/>
      <c r="J1973" s="333"/>
      <c r="K1973" s="654"/>
      <c r="L1973" s="333"/>
      <c r="M1973" s="333"/>
      <c r="N1973" s="333"/>
      <c r="O1973" s="333"/>
      <c r="P1973" s="333"/>
      <c r="Q1973" s="333"/>
      <c r="R1973" s="333"/>
      <c r="S1973" s="333"/>
      <c r="T1973" s="333"/>
      <c r="U1973" s="333"/>
      <c r="V1973" s="333"/>
      <c r="W1973" s="333"/>
      <c r="X1973" s="333"/>
      <c r="Y1973" s="333"/>
      <c r="Z1973" s="333"/>
      <c r="AA1973" s="333"/>
      <c r="AB1973" s="534"/>
    </row>
    <row r="1974" spans="1:28" ht="13.5" customHeight="1">
      <c r="A1974" s="655"/>
      <c r="B1974" s="333"/>
      <c r="C1974" s="333"/>
      <c r="D1974" s="72"/>
      <c r="E1974" s="333"/>
      <c r="F1974" s="333"/>
      <c r="G1974" s="333"/>
      <c r="H1974" s="333"/>
      <c r="I1974" s="333"/>
      <c r="J1974" s="333"/>
      <c r="K1974" s="654"/>
      <c r="L1974" s="333"/>
      <c r="M1974" s="333"/>
      <c r="N1974" s="333"/>
      <c r="O1974" s="333"/>
      <c r="P1974" s="333"/>
      <c r="Q1974" s="333"/>
      <c r="R1974" s="333"/>
      <c r="S1974" s="333"/>
      <c r="T1974" s="333"/>
      <c r="U1974" s="333"/>
      <c r="V1974" s="333"/>
      <c r="W1974" s="333"/>
      <c r="X1974" s="333"/>
      <c r="Y1974" s="333"/>
      <c r="Z1974" s="333"/>
      <c r="AA1974" s="333"/>
      <c r="AB1974" s="534"/>
    </row>
    <row r="1975" spans="1:28" ht="13.5" customHeight="1">
      <c r="A1975" s="655"/>
      <c r="B1975" s="333"/>
      <c r="C1975" s="333"/>
      <c r="D1975" s="72"/>
      <c r="E1975" s="333"/>
      <c r="F1975" s="333"/>
      <c r="G1975" s="333"/>
      <c r="H1975" s="333"/>
      <c r="I1975" s="333"/>
      <c r="J1975" s="333"/>
      <c r="K1975" s="654"/>
      <c r="L1975" s="333"/>
      <c r="M1975" s="333"/>
      <c r="N1975" s="333"/>
      <c r="O1975" s="333"/>
      <c r="P1975" s="333"/>
      <c r="Q1975" s="333"/>
      <c r="R1975" s="333"/>
      <c r="S1975" s="333"/>
      <c r="T1975" s="333"/>
      <c r="U1975" s="333"/>
      <c r="V1975" s="333"/>
      <c r="W1975" s="333"/>
      <c r="X1975" s="333"/>
      <c r="Y1975" s="333"/>
      <c r="Z1975" s="333"/>
      <c r="AA1975" s="333"/>
      <c r="AB1975" s="534"/>
    </row>
    <row r="1976" spans="1:28" ht="13.5" customHeight="1">
      <c r="A1976" s="655"/>
      <c r="B1976" s="333"/>
      <c r="C1976" s="333"/>
      <c r="D1976" s="72"/>
      <c r="E1976" s="333"/>
      <c r="F1976" s="333"/>
      <c r="G1976" s="333"/>
      <c r="H1976" s="333"/>
      <c r="I1976" s="333"/>
      <c r="J1976" s="333"/>
      <c r="K1976" s="654"/>
      <c r="L1976" s="333"/>
      <c r="M1976" s="333"/>
      <c r="N1976" s="333"/>
      <c r="O1976" s="333"/>
      <c r="P1976" s="333"/>
      <c r="Q1976" s="333"/>
      <c r="R1976" s="333"/>
      <c r="S1976" s="333"/>
      <c r="T1976" s="333"/>
      <c r="U1976" s="333"/>
      <c r="V1976" s="333"/>
      <c r="W1976" s="333"/>
      <c r="X1976" s="333"/>
      <c r="Y1976" s="333"/>
      <c r="Z1976" s="333"/>
      <c r="AA1976" s="333"/>
      <c r="AB1976" s="534"/>
    </row>
    <row r="1977" spans="1:28" ht="13.5" customHeight="1">
      <c r="A1977" s="655"/>
      <c r="B1977" s="333"/>
      <c r="C1977" s="333"/>
      <c r="D1977" s="72"/>
      <c r="E1977" s="333"/>
      <c r="F1977" s="333"/>
      <c r="G1977" s="333"/>
      <c r="H1977" s="333"/>
      <c r="I1977" s="333"/>
      <c r="J1977" s="333"/>
      <c r="K1977" s="654"/>
      <c r="L1977" s="333"/>
      <c r="M1977" s="333"/>
      <c r="N1977" s="333"/>
      <c r="O1977" s="333"/>
      <c r="P1977" s="333"/>
      <c r="Q1977" s="333"/>
      <c r="R1977" s="333"/>
      <c r="S1977" s="333"/>
      <c r="T1977" s="333"/>
      <c r="U1977" s="333"/>
      <c r="V1977" s="333"/>
      <c r="W1977" s="333"/>
      <c r="X1977" s="333"/>
      <c r="Y1977" s="333"/>
      <c r="Z1977" s="333"/>
      <c r="AA1977" s="333"/>
      <c r="AB1977" s="534"/>
    </row>
    <row r="1978" spans="1:28" ht="13.5" customHeight="1">
      <c r="A1978" s="655"/>
      <c r="B1978" s="333"/>
      <c r="C1978" s="333"/>
      <c r="D1978" s="72"/>
      <c r="E1978" s="333"/>
      <c r="F1978" s="333"/>
      <c r="G1978" s="333"/>
      <c r="H1978" s="333"/>
      <c r="I1978" s="333"/>
      <c r="J1978" s="333"/>
      <c r="K1978" s="654"/>
      <c r="L1978" s="333"/>
      <c r="M1978" s="333"/>
      <c r="N1978" s="333"/>
      <c r="O1978" s="333"/>
      <c r="P1978" s="333"/>
      <c r="Q1978" s="333"/>
      <c r="R1978" s="333"/>
      <c r="S1978" s="333"/>
      <c r="T1978" s="333"/>
      <c r="U1978" s="333"/>
      <c r="V1978" s="333"/>
      <c r="W1978" s="333"/>
      <c r="X1978" s="333"/>
      <c r="Y1978" s="333"/>
      <c r="Z1978" s="333"/>
      <c r="AA1978" s="333"/>
      <c r="AB1978" s="534"/>
    </row>
    <row r="1979" spans="1:28" ht="13.5" customHeight="1">
      <c r="A1979" s="655"/>
      <c r="B1979" s="333"/>
      <c r="C1979" s="333"/>
      <c r="D1979" s="72"/>
      <c r="E1979" s="333"/>
      <c r="F1979" s="333"/>
      <c r="G1979" s="333"/>
      <c r="H1979" s="333"/>
      <c r="I1979" s="333"/>
      <c r="J1979" s="333"/>
      <c r="K1979" s="654"/>
      <c r="L1979" s="333"/>
      <c r="M1979" s="333"/>
      <c r="N1979" s="333"/>
      <c r="O1979" s="333"/>
      <c r="P1979" s="333"/>
      <c r="Q1979" s="333"/>
      <c r="R1979" s="333"/>
      <c r="S1979" s="333"/>
      <c r="T1979" s="333"/>
      <c r="U1979" s="333"/>
      <c r="V1979" s="333"/>
      <c r="W1979" s="333"/>
      <c r="X1979" s="333"/>
      <c r="Y1979" s="333"/>
      <c r="Z1979" s="333"/>
      <c r="AA1979" s="333"/>
      <c r="AB1979" s="534"/>
    </row>
    <row r="1980" spans="1:28" ht="13.5" customHeight="1">
      <c r="A1980" s="655"/>
      <c r="B1980" s="333"/>
      <c r="C1980" s="333"/>
      <c r="D1980" s="72"/>
      <c r="E1980" s="333"/>
      <c r="F1980" s="333"/>
      <c r="G1980" s="333"/>
      <c r="H1980" s="333"/>
      <c r="I1980" s="333"/>
      <c r="J1980" s="333"/>
      <c r="K1980" s="654"/>
      <c r="L1980" s="333"/>
      <c r="M1980" s="333"/>
      <c r="N1980" s="333"/>
      <c r="O1980" s="333"/>
      <c r="P1980" s="333"/>
      <c r="Q1980" s="333"/>
      <c r="R1980" s="333"/>
      <c r="S1980" s="333"/>
      <c r="T1980" s="333"/>
      <c r="U1980" s="333"/>
      <c r="V1980" s="333"/>
      <c r="W1980" s="333"/>
      <c r="X1980" s="333"/>
      <c r="Y1980" s="333"/>
      <c r="Z1980" s="333"/>
      <c r="AA1980" s="333"/>
      <c r="AB1980" s="534"/>
    </row>
    <row r="1981" spans="1:28" ht="13.5" customHeight="1">
      <c r="A1981" s="655"/>
      <c r="B1981" s="333"/>
      <c r="C1981" s="333"/>
      <c r="D1981" s="72"/>
      <c r="E1981" s="333"/>
      <c r="F1981" s="333"/>
      <c r="G1981" s="333"/>
      <c r="H1981" s="333"/>
      <c r="I1981" s="333"/>
      <c r="J1981" s="333"/>
      <c r="K1981" s="654"/>
      <c r="L1981" s="333"/>
      <c r="M1981" s="333"/>
      <c r="N1981" s="333"/>
      <c r="O1981" s="333"/>
      <c r="P1981" s="333"/>
      <c r="Q1981" s="333"/>
      <c r="R1981" s="333"/>
      <c r="S1981" s="333"/>
      <c r="T1981" s="333"/>
      <c r="U1981" s="333"/>
      <c r="V1981" s="333"/>
      <c r="W1981" s="333"/>
      <c r="X1981" s="333"/>
      <c r="Y1981" s="333"/>
      <c r="Z1981" s="333"/>
      <c r="AA1981" s="333"/>
      <c r="AB1981" s="534"/>
    </row>
    <row r="1982" spans="1:28" ht="13.5" customHeight="1">
      <c r="A1982" s="655"/>
      <c r="B1982" s="333"/>
      <c r="C1982" s="333"/>
      <c r="D1982" s="72"/>
      <c r="E1982" s="333"/>
      <c r="F1982" s="333"/>
      <c r="G1982" s="333"/>
      <c r="H1982" s="333"/>
      <c r="I1982" s="333"/>
      <c r="J1982" s="333"/>
      <c r="K1982" s="654"/>
      <c r="L1982" s="333"/>
      <c r="M1982" s="333"/>
      <c r="N1982" s="333"/>
      <c r="O1982" s="333"/>
      <c r="P1982" s="333"/>
      <c r="Q1982" s="333"/>
      <c r="R1982" s="333"/>
      <c r="S1982" s="333"/>
      <c r="T1982" s="333"/>
      <c r="U1982" s="333"/>
      <c r="V1982" s="333"/>
      <c r="W1982" s="333"/>
      <c r="X1982" s="333"/>
      <c r="Y1982" s="333"/>
      <c r="Z1982" s="333"/>
      <c r="AA1982" s="333"/>
      <c r="AB1982" s="534"/>
    </row>
    <row r="1983" spans="1:28" ht="13.5" customHeight="1">
      <c r="A1983" s="655"/>
      <c r="B1983" s="333"/>
      <c r="C1983" s="333"/>
      <c r="D1983" s="72"/>
      <c r="E1983" s="333"/>
      <c r="F1983" s="333"/>
      <c r="G1983" s="333"/>
      <c r="H1983" s="333"/>
      <c r="I1983" s="333"/>
      <c r="J1983" s="333"/>
      <c r="K1983" s="654"/>
      <c r="L1983" s="333"/>
      <c r="M1983" s="333"/>
      <c r="N1983" s="333"/>
      <c r="O1983" s="333"/>
      <c r="P1983" s="333"/>
      <c r="Q1983" s="333"/>
      <c r="R1983" s="333"/>
      <c r="S1983" s="333"/>
      <c r="T1983" s="333"/>
      <c r="U1983" s="333"/>
      <c r="V1983" s="333"/>
      <c r="W1983" s="333"/>
      <c r="X1983" s="333"/>
      <c r="Y1983" s="333"/>
      <c r="Z1983" s="333"/>
      <c r="AA1983" s="333"/>
      <c r="AB1983" s="534"/>
    </row>
    <row r="1984" spans="1:28" ht="13.5" customHeight="1">
      <c r="A1984" s="655"/>
      <c r="B1984" s="333"/>
      <c r="C1984" s="333"/>
      <c r="D1984" s="72"/>
      <c r="E1984" s="333"/>
      <c r="F1984" s="333"/>
      <c r="G1984" s="333"/>
      <c r="H1984" s="333"/>
      <c r="I1984" s="333"/>
      <c r="J1984" s="333"/>
      <c r="K1984" s="654"/>
      <c r="L1984" s="333"/>
      <c r="M1984" s="333"/>
      <c r="N1984" s="333"/>
      <c r="O1984" s="333"/>
      <c r="P1984" s="333"/>
      <c r="Q1984" s="333"/>
      <c r="R1984" s="333"/>
      <c r="S1984" s="333"/>
      <c r="T1984" s="333"/>
      <c r="U1984" s="333"/>
      <c r="V1984" s="333"/>
      <c r="W1984" s="333"/>
      <c r="X1984" s="333"/>
      <c r="Y1984" s="333"/>
      <c r="Z1984" s="333"/>
      <c r="AA1984" s="333"/>
      <c r="AB1984" s="534"/>
    </row>
    <row r="1985" spans="1:28" ht="13.5" customHeight="1">
      <c r="A1985" s="655"/>
      <c r="B1985" s="333"/>
      <c r="C1985" s="333"/>
      <c r="D1985" s="72"/>
      <c r="E1985" s="333"/>
      <c r="F1985" s="333"/>
      <c r="G1985" s="333"/>
      <c r="H1985" s="333"/>
      <c r="I1985" s="333"/>
      <c r="J1985" s="333"/>
      <c r="K1985" s="654"/>
      <c r="L1985" s="333"/>
      <c r="M1985" s="333"/>
      <c r="N1985" s="333"/>
      <c r="O1985" s="333"/>
      <c r="P1985" s="333"/>
      <c r="Q1985" s="333"/>
      <c r="R1985" s="333"/>
      <c r="S1985" s="333"/>
      <c r="T1985" s="333"/>
      <c r="U1985" s="333"/>
      <c r="V1985" s="333"/>
      <c r="W1985" s="333"/>
      <c r="X1985" s="333"/>
      <c r="Y1985" s="333"/>
      <c r="Z1985" s="333"/>
      <c r="AA1985" s="333"/>
      <c r="AB1985" s="534"/>
    </row>
    <row r="1986" spans="1:28" ht="13.5" customHeight="1">
      <c r="A1986" s="655"/>
      <c r="B1986" s="333"/>
      <c r="C1986" s="333"/>
      <c r="D1986" s="72"/>
      <c r="E1986" s="333"/>
      <c r="F1986" s="333"/>
      <c r="G1986" s="333"/>
      <c r="H1986" s="333"/>
      <c r="I1986" s="333"/>
      <c r="J1986" s="333"/>
      <c r="K1986" s="654"/>
      <c r="L1986" s="333"/>
      <c r="M1986" s="333"/>
      <c r="N1986" s="333"/>
      <c r="O1986" s="333"/>
      <c r="P1986" s="333"/>
      <c r="Q1986" s="333"/>
      <c r="R1986" s="333"/>
      <c r="S1986" s="333"/>
      <c r="T1986" s="333"/>
      <c r="U1986" s="333"/>
      <c r="V1986" s="333"/>
      <c r="W1986" s="333"/>
      <c r="X1986" s="333"/>
      <c r="Y1986" s="333"/>
      <c r="Z1986" s="333"/>
      <c r="AA1986" s="333"/>
      <c r="AB1986" s="534"/>
    </row>
    <row r="1987" spans="1:28" ht="13.5" customHeight="1">
      <c r="A1987" s="655"/>
      <c r="B1987" s="333"/>
      <c r="C1987" s="333"/>
      <c r="D1987" s="72"/>
      <c r="E1987" s="333"/>
      <c r="F1987" s="333"/>
      <c r="G1987" s="333"/>
      <c r="H1987" s="333"/>
      <c r="I1987" s="333"/>
      <c r="J1987" s="333"/>
      <c r="K1987" s="654"/>
      <c r="L1987" s="333"/>
      <c r="M1987" s="333"/>
      <c r="N1987" s="333"/>
      <c r="O1987" s="333"/>
      <c r="P1987" s="333"/>
      <c r="Q1987" s="333"/>
      <c r="R1987" s="333"/>
      <c r="S1987" s="333"/>
      <c r="T1987" s="333"/>
      <c r="U1987" s="333"/>
      <c r="V1987" s="333"/>
      <c r="W1987" s="333"/>
      <c r="X1987" s="333"/>
      <c r="Y1987" s="333"/>
      <c r="Z1987" s="333"/>
      <c r="AA1987" s="333"/>
      <c r="AB1987" s="534"/>
    </row>
    <row r="1988" spans="1:28" ht="13.5" customHeight="1">
      <c r="A1988" s="655"/>
      <c r="B1988" s="333"/>
      <c r="C1988" s="333"/>
      <c r="D1988" s="72"/>
      <c r="E1988" s="333"/>
      <c r="F1988" s="333"/>
      <c r="G1988" s="333"/>
      <c r="H1988" s="333"/>
      <c r="I1988" s="333"/>
      <c r="J1988" s="333"/>
      <c r="K1988" s="654"/>
      <c r="L1988" s="333"/>
      <c r="M1988" s="333"/>
      <c r="N1988" s="333"/>
      <c r="O1988" s="333"/>
      <c r="P1988" s="333"/>
      <c r="Q1988" s="333"/>
      <c r="R1988" s="333"/>
      <c r="S1988" s="333"/>
      <c r="T1988" s="333"/>
      <c r="U1988" s="333"/>
      <c r="V1988" s="333"/>
      <c r="W1988" s="333"/>
      <c r="X1988" s="333"/>
      <c r="Y1988" s="333"/>
      <c r="Z1988" s="333"/>
      <c r="AA1988" s="333"/>
      <c r="AB1988" s="534"/>
    </row>
    <row r="1989" spans="1:28" ht="13.5" customHeight="1">
      <c r="A1989" s="655"/>
      <c r="B1989" s="333"/>
      <c r="C1989" s="333"/>
      <c r="D1989" s="72"/>
      <c r="E1989" s="333"/>
      <c r="F1989" s="333"/>
      <c r="G1989" s="333"/>
      <c r="H1989" s="333"/>
      <c r="I1989" s="333"/>
      <c r="J1989" s="333"/>
      <c r="K1989" s="654"/>
      <c r="L1989" s="333"/>
      <c r="M1989" s="333"/>
      <c r="N1989" s="333"/>
      <c r="O1989" s="333"/>
      <c r="P1989" s="333"/>
      <c r="Q1989" s="333"/>
      <c r="R1989" s="333"/>
      <c r="S1989" s="333"/>
      <c r="T1989" s="333"/>
      <c r="U1989" s="333"/>
      <c r="V1989" s="333"/>
      <c r="W1989" s="333"/>
      <c r="X1989" s="333"/>
      <c r="Y1989" s="333"/>
      <c r="Z1989" s="333"/>
      <c r="AA1989" s="333"/>
      <c r="AB1989" s="534"/>
    </row>
    <row r="1990" spans="1:28" ht="13.5" customHeight="1">
      <c r="A1990" s="655"/>
      <c r="B1990" s="333"/>
      <c r="C1990" s="333"/>
      <c r="D1990" s="72"/>
      <c r="E1990" s="333"/>
      <c r="F1990" s="333"/>
      <c r="G1990" s="333"/>
      <c r="H1990" s="333"/>
      <c r="I1990" s="333"/>
      <c r="J1990" s="333"/>
      <c r="K1990" s="654"/>
      <c r="L1990" s="333"/>
      <c r="M1990" s="333"/>
      <c r="N1990" s="333"/>
      <c r="O1990" s="333"/>
      <c r="P1990" s="333"/>
      <c r="Q1990" s="333"/>
      <c r="R1990" s="333"/>
      <c r="S1990" s="333"/>
      <c r="T1990" s="333"/>
      <c r="U1990" s="333"/>
      <c r="V1990" s="333"/>
      <c r="W1990" s="333"/>
      <c r="X1990" s="333"/>
      <c r="Y1990" s="333"/>
      <c r="Z1990" s="333"/>
      <c r="AA1990" s="333"/>
      <c r="AB1990" s="534"/>
    </row>
    <row r="1991" spans="1:28" ht="13.5" customHeight="1">
      <c r="A1991" s="655"/>
      <c r="B1991" s="333"/>
      <c r="C1991" s="333"/>
      <c r="D1991" s="72"/>
      <c r="E1991" s="333"/>
      <c r="F1991" s="333"/>
      <c r="G1991" s="333"/>
      <c r="H1991" s="333"/>
      <c r="I1991" s="333"/>
      <c r="J1991" s="333"/>
      <c r="K1991" s="654"/>
      <c r="L1991" s="333"/>
      <c r="M1991" s="333"/>
      <c r="N1991" s="333"/>
      <c r="O1991" s="333"/>
      <c r="P1991" s="333"/>
      <c r="Q1991" s="333"/>
      <c r="R1991" s="333"/>
      <c r="S1991" s="333"/>
      <c r="T1991" s="333"/>
      <c r="U1991" s="333"/>
      <c r="V1991" s="333"/>
      <c r="W1991" s="333"/>
      <c r="X1991" s="333"/>
      <c r="Y1991" s="333"/>
      <c r="Z1991" s="333"/>
      <c r="AA1991" s="333"/>
      <c r="AB1991" s="534"/>
    </row>
    <row r="1992" spans="1:28" ht="13.5" customHeight="1">
      <c r="A1992" s="655"/>
      <c r="B1992" s="333"/>
      <c r="C1992" s="333"/>
      <c r="D1992" s="72"/>
      <c r="E1992" s="333"/>
      <c r="F1992" s="333"/>
      <c r="G1992" s="333"/>
      <c r="H1992" s="333"/>
      <c r="I1992" s="333"/>
      <c r="J1992" s="333"/>
      <c r="K1992" s="654"/>
      <c r="L1992" s="333"/>
      <c r="M1992" s="333"/>
      <c r="N1992" s="333"/>
      <c r="O1992" s="333"/>
      <c r="P1992" s="333"/>
      <c r="Q1992" s="333"/>
      <c r="R1992" s="333"/>
      <c r="S1992" s="333"/>
      <c r="T1992" s="333"/>
      <c r="U1992" s="333"/>
      <c r="V1992" s="333"/>
      <c r="W1992" s="333"/>
      <c r="X1992" s="333"/>
      <c r="Y1992" s="333"/>
      <c r="Z1992" s="333"/>
      <c r="AA1992" s="333"/>
      <c r="AB1992" s="534"/>
    </row>
    <row r="1993" spans="1:28" ht="13.5" customHeight="1">
      <c r="A1993" s="655"/>
      <c r="B1993" s="333"/>
      <c r="C1993" s="333"/>
      <c r="D1993" s="72"/>
      <c r="E1993" s="333"/>
      <c r="F1993" s="333"/>
      <c r="G1993" s="333"/>
      <c r="H1993" s="333"/>
      <c r="I1993" s="333"/>
      <c r="J1993" s="333"/>
      <c r="K1993" s="654"/>
      <c r="L1993" s="333"/>
      <c r="M1993" s="333"/>
      <c r="N1993" s="333"/>
      <c r="O1993" s="333"/>
      <c r="P1993" s="333"/>
      <c r="Q1993" s="333"/>
      <c r="R1993" s="333"/>
      <c r="S1993" s="333"/>
      <c r="T1993" s="333"/>
      <c r="U1993" s="333"/>
      <c r="V1993" s="333"/>
      <c r="W1993" s="333"/>
      <c r="X1993" s="333"/>
      <c r="Y1993" s="333"/>
      <c r="Z1993" s="333"/>
      <c r="AA1993" s="333"/>
      <c r="AB1993" s="534"/>
    </row>
    <row r="1994" spans="1:28" ht="13.5" customHeight="1">
      <c r="A1994" s="655"/>
      <c r="B1994" s="333"/>
      <c r="C1994" s="333"/>
      <c r="D1994" s="72"/>
      <c r="E1994" s="333"/>
      <c r="F1994" s="333"/>
      <c r="G1994" s="333"/>
      <c r="H1994" s="333"/>
      <c r="I1994" s="333"/>
      <c r="J1994" s="333"/>
      <c r="K1994" s="654"/>
      <c r="L1994" s="333"/>
      <c r="M1994" s="333"/>
      <c r="N1994" s="333"/>
      <c r="O1994" s="333"/>
      <c r="P1994" s="333"/>
      <c r="Q1994" s="333"/>
      <c r="R1994" s="333"/>
      <c r="S1994" s="333"/>
      <c r="T1994" s="333"/>
      <c r="U1994" s="333"/>
      <c r="V1994" s="333"/>
      <c r="W1994" s="333"/>
      <c r="X1994" s="333"/>
      <c r="Y1994" s="333"/>
      <c r="Z1994" s="333"/>
      <c r="AA1994" s="333"/>
      <c r="AB1994" s="534"/>
    </row>
    <row r="1995" spans="1:28" ht="13.5" customHeight="1">
      <c r="A1995" s="655"/>
      <c r="B1995" s="333"/>
      <c r="C1995" s="333"/>
      <c r="D1995" s="72"/>
      <c r="E1995" s="333"/>
      <c r="F1995" s="333"/>
      <c r="G1995" s="333"/>
      <c r="H1995" s="333"/>
      <c r="I1995" s="333"/>
      <c r="J1995" s="333"/>
      <c r="K1995" s="654"/>
      <c r="L1995" s="333"/>
      <c r="M1995" s="333"/>
      <c r="N1995" s="333"/>
      <c r="O1995" s="333"/>
      <c r="P1995" s="333"/>
      <c r="Q1995" s="333"/>
      <c r="R1995" s="333"/>
      <c r="S1995" s="333"/>
      <c r="T1995" s="333"/>
      <c r="U1995" s="333"/>
      <c r="V1995" s="333"/>
      <c r="W1995" s="333"/>
      <c r="X1995" s="333"/>
      <c r="Y1995" s="333"/>
      <c r="Z1995" s="333"/>
      <c r="AA1995" s="333"/>
      <c r="AB1995" s="534"/>
    </row>
    <row r="1996" spans="1:28" ht="13.5" customHeight="1">
      <c r="A1996" s="655"/>
      <c r="B1996" s="333"/>
      <c r="C1996" s="333"/>
      <c r="D1996" s="72"/>
      <c r="E1996" s="333"/>
      <c r="F1996" s="333"/>
      <c r="G1996" s="333"/>
      <c r="H1996" s="333"/>
      <c r="I1996" s="333"/>
      <c r="J1996" s="333"/>
      <c r="K1996" s="654"/>
      <c r="L1996" s="333"/>
      <c r="M1996" s="333"/>
      <c r="N1996" s="333"/>
      <c r="O1996" s="333"/>
      <c r="P1996" s="333"/>
      <c r="Q1996" s="333"/>
      <c r="R1996" s="333"/>
      <c r="S1996" s="333"/>
      <c r="T1996" s="333"/>
      <c r="U1996" s="333"/>
      <c r="V1996" s="333"/>
      <c r="W1996" s="333"/>
      <c r="X1996" s="333"/>
      <c r="Y1996" s="333"/>
      <c r="Z1996" s="333"/>
      <c r="AA1996" s="333"/>
      <c r="AB1996" s="534"/>
    </row>
    <row r="1997" spans="1:28" ht="13.5" customHeight="1">
      <c r="A1997" s="655"/>
      <c r="B1997" s="333"/>
      <c r="C1997" s="333"/>
      <c r="D1997" s="72"/>
      <c r="E1997" s="333"/>
      <c r="F1997" s="333"/>
      <c r="G1997" s="333"/>
      <c r="H1997" s="333"/>
      <c r="I1997" s="333"/>
      <c r="J1997" s="333"/>
      <c r="K1997" s="654"/>
      <c r="L1997" s="333"/>
      <c r="M1997" s="333"/>
      <c r="N1997" s="333"/>
      <c r="O1997" s="333"/>
      <c r="P1997" s="333"/>
      <c r="Q1997" s="333"/>
      <c r="R1997" s="333"/>
      <c r="S1997" s="333"/>
      <c r="T1997" s="333"/>
      <c r="U1997" s="333"/>
      <c r="V1997" s="333"/>
      <c r="W1997" s="333"/>
      <c r="X1997" s="333"/>
      <c r="Y1997" s="333"/>
      <c r="Z1997" s="333"/>
      <c r="AA1997" s="333"/>
      <c r="AB1997" s="534"/>
    </row>
    <row r="1998" spans="1:28" ht="13.5" customHeight="1">
      <c r="A1998" s="655"/>
      <c r="B1998" s="333"/>
      <c r="C1998" s="333"/>
      <c r="D1998" s="72"/>
      <c r="E1998" s="333"/>
      <c r="F1998" s="333"/>
      <c r="G1998" s="333"/>
      <c r="H1998" s="333"/>
      <c r="I1998" s="333"/>
      <c r="J1998" s="333"/>
      <c r="K1998" s="654"/>
      <c r="L1998" s="333"/>
      <c r="M1998" s="333"/>
      <c r="N1998" s="333"/>
      <c r="O1998" s="333"/>
      <c r="P1998" s="333"/>
      <c r="Q1998" s="333"/>
      <c r="R1998" s="333"/>
      <c r="S1998" s="333"/>
      <c r="T1998" s="333"/>
      <c r="U1998" s="333"/>
      <c r="V1998" s="333"/>
      <c r="W1998" s="333"/>
      <c r="X1998" s="333"/>
      <c r="Y1998" s="333"/>
      <c r="Z1998" s="333"/>
      <c r="AA1998" s="333"/>
      <c r="AB1998" s="534"/>
    </row>
    <row r="1999" spans="1:28" ht="13.5" customHeight="1">
      <c r="A1999" s="655"/>
      <c r="B1999" s="333"/>
      <c r="C1999" s="333"/>
      <c r="D1999" s="72"/>
      <c r="E1999" s="333"/>
      <c r="F1999" s="333"/>
      <c r="G1999" s="333"/>
      <c r="H1999" s="333"/>
      <c r="I1999" s="333"/>
      <c r="J1999" s="333"/>
      <c r="K1999" s="654"/>
      <c r="L1999" s="333"/>
      <c r="M1999" s="333"/>
      <c r="N1999" s="333"/>
      <c r="O1999" s="333"/>
      <c r="P1999" s="333"/>
      <c r="Q1999" s="333"/>
      <c r="R1999" s="333"/>
      <c r="S1999" s="333"/>
      <c r="T1999" s="333"/>
      <c r="U1999" s="333"/>
      <c r="V1999" s="333"/>
      <c r="W1999" s="333"/>
      <c r="X1999" s="333"/>
      <c r="Y1999" s="333"/>
      <c r="Z1999" s="333"/>
      <c r="AA1999" s="333"/>
      <c r="AB1999" s="534"/>
    </row>
    <row r="2000" spans="1:28" ht="13.5" customHeight="1">
      <c r="A2000" s="655"/>
      <c r="B2000" s="333"/>
      <c r="C2000" s="333"/>
      <c r="D2000" s="72"/>
      <c r="E2000" s="333"/>
      <c r="F2000" s="333"/>
      <c r="G2000" s="333"/>
      <c r="H2000" s="333"/>
      <c r="I2000" s="333"/>
      <c r="J2000" s="333"/>
      <c r="K2000" s="654"/>
      <c r="L2000" s="333"/>
      <c r="M2000" s="333"/>
      <c r="N2000" s="333"/>
      <c r="O2000" s="333"/>
      <c r="P2000" s="333"/>
      <c r="Q2000" s="333"/>
      <c r="R2000" s="333"/>
      <c r="S2000" s="333"/>
      <c r="T2000" s="333"/>
      <c r="U2000" s="333"/>
      <c r="V2000" s="333"/>
      <c r="W2000" s="333"/>
      <c r="X2000" s="333"/>
      <c r="Y2000" s="333"/>
      <c r="Z2000" s="333"/>
      <c r="AA2000" s="333"/>
      <c r="AB2000" s="534"/>
    </row>
    <row r="2001" spans="1:28" ht="13.5" customHeight="1">
      <c r="A2001" s="655"/>
      <c r="B2001" s="333"/>
      <c r="C2001" s="333"/>
      <c r="D2001" s="72"/>
      <c r="E2001" s="333"/>
      <c r="F2001" s="333"/>
      <c r="G2001" s="333"/>
      <c r="H2001" s="333"/>
      <c r="I2001" s="333"/>
      <c r="J2001" s="333"/>
      <c r="K2001" s="654"/>
      <c r="L2001" s="333"/>
      <c r="M2001" s="333"/>
      <c r="N2001" s="333"/>
      <c r="O2001" s="333"/>
      <c r="P2001" s="333"/>
      <c r="Q2001" s="333"/>
      <c r="R2001" s="333"/>
      <c r="S2001" s="333"/>
      <c r="T2001" s="333"/>
      <c r="U2001" s="333"/>
      <c r="V2001" s="333"/>
      <c r="W2001" s="333"/>
      <c r="X2001" s="333"/>
      <c r="Y2001" s="333"/>
      <c r="Z2001" s="333"/>
      <c r="AA2001" s="333"/>
      <c r="AB2001" s="534"/>
    </row>
    <row r="2002" spans="1:28" ht="13.5" customHeight="1">
      <c r="A2002" s="655"/>
      <c r="B2002" s="333"/>
      <c r="C2002" s="333"/>
      <c r="D2002" s="72"/>
      <c r="E2002" s="333"/>
      <c r="F2002" s="333"/>
      <c r="G2002" s="333"/>
      <c r="H2002" s="333"/>
      <c r="I2002" s="333"/>
      <c r="J2002" s="333"/>
      <c r="K2002" s="654"/>
      <c r="L2002" s="333"/>
      <c r="M2002" s="333"/>
      <c r="N2002" s="333"/>
      <c r="O2002" s="333"/>
      <c r="P2002" s="333"/>
      <c r="Q2002" s="333"/>
      <c r="R2002" s="333"/>
      <c r="S2002" s="333"/>
      <c r="T2002" s="333"/>
      <c r="U2002" s="333"/>
      <c r="V2002" s="333"/>
      <c r="W2002" s="333"/>
      <c r="X2002" s="333"/>
      <c r="Y2002" s="333"/>
      <c r="Z2002" s="333"/>
      <c r="AA2002" s="333"/>
      <c r="AB2002" s="534"/>
    </row>
    <row r="2003" spans="1:28" ht="13.5" customHeight="1">
      <c r="A2003" s="655"/>
      <c r="B2003" s="333"/>
      <c r="C2003" s="333"/>
      <c r="D2003" s="72"/>
      <c r="E2003" s="333"/>
      <c r="F2003" s="333"/>
      <c r="G2003" s="333"/>
      <c r="H2003" s="333"/>
      <c r="I2003" s="333"/>
      <c r="J2003" s="333"/>
      <c r="K2003" s="654"/>
      <c r="L2003" s="333"/>
      <c r="M2003" s="333"/>
      <c r="N2003" s="333"/>
      <c r="O2003" s="333"/>
      <c r="P2003" s="333"/>
      <c r="Q2003" s="333"/>
      <c r="R2003" s="333"/>
      <c r="S2003" s="333"/>
      <c r="T2003" s="333"/>
      <c r="U2003" s="333"/>
      <c r="V2003" s="333"/>
      <c r="W2003" s="333"/>
      <c r="X2003" s="333"/>
      <c r="Y2003" s="333"/>
      <c r="Z2003" s="333"/>
      <c r="AA2003" s="333"/>
      <c r="AB2003" s="534"/>
    </row>
    <row r="2004" spans="1:28" ht="13.5" customHeight="1">
      <c r="A2004" s="655"/>
      <c r="B2004" s="333"/>
      <c r="C2004" s="333"/>
      <c r="D2004" s="72"/>
      <c r="E2004" s="333"/>
      <c r="F2004" s="333"/>
      <c r="G2004" s="333"/>
      <c r="H2004" s="333"/>
      <c r="I2004" s="333"/>
      <c r="J2004" s="333"/>
      <c r="K2004" s="654"/>
      <c r="L2004" s="333"/>
      <c r="M2004" s="333"/>
      <c r="N2004" s="333"/>
      <c r="O2004" s="333"/>
      <c r="P2004" s="333"/>
      <c r="Q2004" s="333"/>
      <c r="R2004" s="333"/>
      <c r="S2004" s="333"/>
      <c r="T2004" s="333"/>
      <c r="U2004" s="333"/>
      <c r="V2004" s="333"/>
      <c r="W2004" s="333"/>
      <c r="X2004" s="333"/>
      <c r="Y2004" s="333"/>
      <c r="Z2004" s="333"/>
      <c r="AA2004" s="333"/>
      <c r="AB2004" s="534"/>
    </row>
    <row r="2005" spans="1:28" ht="13.5" customHeight="1">
      <c r="A2005" s="655"/>
      <c r="B2005" s="333"/>
      <c r="C2005" s="333"/>
      <c r="D2005" s="72"/>
      <c r="E2005" s="333"/>
      <c r="F2005" s="333"/>
      <c r="G2005" s="333"/>
      <c r="H2005" s="333"/>
      <c r="I2005" s="333"/>
      <c r="J2005" s="333"/>
      <c r="K2005" s="654"/>
      <c r="L2005" s="333"/>
      <c r="M2005" s="333"/>
      <c r="N2005" s="333"/>
      <c r="O2005" s="333"/>
      <c r="P2005" s="333"/>
      <c r="Q2005" s="333"/>
      <c r="R2005" s="333"/>
      <c r="S2005" s="333"/>
      <c r="T2005" s="333"/>
      <c r="U2005" s="333"/>
      <c r="V2005" s="333"/>
      <c r="W2005" s="333"/>
      <c r="X2005" s="333"/>
      <c r="Y2005" s="333"/>
      <c r="Z2005" s="333"/>
      <c r="AA2005" s="333"/>
      <c r="AB2005" s="534"/>
    </row>
    <row r="2006" spans="1:28" ht="13.5" customHeight="1">
      <c r="A2006" s="655"/>
      <c r="B2006" s="333"/>
      <c r="C2006" s="333"/>
      <c r="D2006" s="72"/>
      <c r="E2006" s="333"/>
      <c r="F2006" s="333"/>
      <c r="G2006" s="333"/>
      <c r="H2006" s="333"/>
      <c r="I2006" s="333"/>
      <c r="J2006" s="333"/>
      <c r="K2006" s="654"/>
      <c r="L2006" s="333"/>
      <c r="M2006" s="333"/>
      <c r="N2006" s="333"/>
      <c r="O2006" s="333"/>
      <c r="P2006" s="333"/>
      <c r="Q2006" s="333"/>
      <c r="R2006" s="333"/>
      <c r="S2006" s="333"/>
      <c r="T2006" s="333"/>
      <c r="U2006" s="333"/>
      <c r="V2006" s="333"/>
      <c r="W2006" s="333"/>
      <c r="X2006" s="333"/>
      <c r="Y2006" s="333"/>
      <c r="Z2006" s="333"/>
      <c r="AA2006" s="333"/>
      <c r="AB2006" s="534"/>
    </row>
    <row r="2007" spans="1:28" ht="13.5" customHeight="1">
      <c r="A2007" s="655"/>
      <c r="B2007" s="333"/>
      <c r="C2007" s="333"/>
      <c r="D2007" s="72"/>
      <c r="E2007" s="333"/>
      <c r="F2007" s="333"/>
      <c r="G2007" s="333"/>
      <c r="H2007" s="333"/>
      <c r="I2007" s="333"/>
      <c r="J2007" s="333"/>
      <c r="K2007" s="654"/>
      <c r="L2007" s="333"/>
      <c r="M2007" s="333"/>
      <c r="N2007" s="333"/>
      <c r="O2007" s="333"/>
      <c r="P2007" s="333"/>
      <c r="Q2007" s="333"/>
      <c r="R2007" s="333"/>
      <c r="S2007" s="333"/>
      <c r="T2007" s="333"/>
      <c r="U2007" s="333"/>
      <c r="V2007" s="333"/>
      <c r="W2007" s="333"/>
      <c r="X2007" s="333"/>
      <c r="Y2007" s="333"/>
      <c r="Z2007" s="333"/>
      <c r="AA2007" s="333"/>
      <c r="AB2007" s="534"/>
    </row>
    <row r="2008" spans="1:28" ht="13.5" customHeight="1">
      <c r="A2008" s="655"/>
      <c r="B2008" s="333"/>
      <c r="C2008" s="333"/>
      <c r="D2008" s="72"/>
      <c r="E2008" s="333"/>
      <c r="F2008" s="333"/>
      <c r="G2008" s="333"/>
      <c r="H2008" s="333"/>
      <c r="I2008" s="333"/>
      <c r="J2008" s="333"/>
      <c r="K2008" s="654"/>
      <c r="L2008" s="333"/>
      <c r="M2008" s="333"/>
      <c r="N2008" s="333"/>
      <c r="O2008" s="333"/>
      <c r="P2008" s="333"/>
      <c r="Q2008" s="333"/>
      <c r="R2008" s="333"/>
      <c r="S2008" s="333"/>
      <c r="T2008" s="333"/>
      <c r="U2008" s="333"/>
      <c r="V2008" s="333"/>
      <c r="W2008" s="333"/>
      <c r="X2008" s="333"/>
      <c r="Y2008" s="333"/>
      <c r="Z2008" s="333"/>
      <c r="AA2008" s="333"/>
      <c r="AB2008" s="534"/>
    </row>
    <row r="2009" spans="1:28" ht="13.5" customHeight="1">
      <c r="A2009" s="655"/>
      <c r="B2009" s="333"/>
      <c r="C2009" s="333"/>
      <c r="D2009" s="72"/>
      <c r="E2009" s="333"/>
      <c r="F2009" s="333"/>
      <c r="G2009" s="333"/>
      <c r="H2009" s="333"/>
      <c r="I2009" s="333"/>
      <c r="J2009" s="333"/>
      <c r="K2009" s="654"/>
      <c r="L2009" s="333"/>
      <c r="M2009" s="333"/>
      <c r="N2009" s="333"/>
      <c r="O2009" s="333"/>
      <c r="P2009" s="333"/>
      <c r="Q2009" s="333"/>
      <c r="R2009" s="333"/>
      <c r="S2009" s="333"/>
      <c r="T2009" s="333"/>
      <c r="U2009" s="333"/>
      <c r="V2009" s="333"/>
      <c r="W2009" s="333"/>
      <c r="X2009" s="333"/>
      <c r="Y2009" s="333"/>
      <c r="Z2009" s="333"/>
      <c r="AA2009" s="333"/>
      <c r="AB2009" s="534"/>
    </row>
    <row r="2010" spans="1:28" ht="13.5" customHeight="1">
      <c r="A2010" s="655"/>
      <c r="B2010" s="333"/>
      <c r="C2010" s="333"/>
      <c r="D2010" s="72"/>
      <c r="E2010" s="333"/>
      <c r="F2010" s="333"/>
      <c r="G2010" s="333"/>
      <c r="H2010" s="333"/>
      <c r="I2010" s="333"/>
      <c r="J2010" s="333"/>
      <c r="K2010" s="654"/>
      <c r="L2010" s="333"/>
      <c r="M2010" s="333"/>
      <c r="N2010" s="333"/>
      <c r="O2010" s="333"/>
      <c r="P2010" s="333"/>
      <c r="Q2010" s="333"/>
      <c r="R2010" s="333"/>
      <c r="S2010" s="333"/>
      <c r="T2010" s="333"/>
      <c r="U2010" s="333"/>
      <c r="V2010" s="333"/>
      <c r="W2010" s="333"/>
      <c r="X2010" s="333"/>
      <c r="Y2010" s="333"/>
      <c r="Z2010" s="333"/>
      <c r="AA2010" s="333"/>
      <c r="AB2010" s="534"/>
    </row>
    <row r="2011" spans="1:28" ht="13.5" customHeight="1">
      <c r="A2011" s="655"/>
      <c r="B2011" s="333"/>
      <c r="C2011" s="333"/>
      <c r="D2011" s="72"/>
      <c r="E2011" s="333"/>
      <c r="F2011" s="333"/>
      <c r="G2011" s="333"/>
      <c r="H2011" s="333"/>
      <c r="I2011" s="333"/>
      <c r="J2011" s="333"/>
      <c r="K2011" s="654"/>
      <c r="L2011" s="333"/>
      <c r="M2011" s="333"/>
      <c r="N2011" s="333"/>
      <c r="O2011" s="333"/>
      <c r="P2011" s="333"/>
      <c r="Q2011" s="333"/>
      <c r="R2011" s="333"/>
      <c r="S2011" s="333"/>
      <c r="T2011" s="333"/>
      <c r="U2011" s="333"/>
      <c r="V2011" s="333"/>
      <c r="W2011" s="333"/>
      <c r="X2011" s="333"/>
      <c r="Y2011" s="333"/>
      <c r="Z2011" s="333"/>
      <c r="AA2011" s="333"/>
      <c r="AB2011" s="534"/>
    </row>
    <row r="2012" spans="1:28" ht="13.5" customHeight="1">
      <c r="A2012" s="655"/>
      <c r="B2012" s="333"/>
      <c r="C2012" s="333"/>
      <c r="D2012" s="72"/>
      <c r="E2012" s="333"/>
      <c r="F2012" s="333"/>
      <c r="G2012" s="333"/>
      <c r="H2012" s="333"/>
      <c r="I2012" s="333"/>
      <c r="J2012" s="333"/>
      <c r="K2012" s="654"/>
      <c r="L2012" s="333"/>
      <c r="M2012" s="333"/>
      <c r="N2012" s="333"/>
      <c r="O2012" s="333"/>
      <c r="P2012" s="333"/>
      <c r="Q2012" s="333"/>
      <c r="R2012" s="333"/>
      <c r="S2012" s="333"/>
      <c r="T2012" s="333"/>
      <c r="U2012" s="333"/>
      <c r="V2012" s="333"/>
      <c r="W2012" s="333"/>
      <c r="X2012" s="333"/>
      <c r="Y2012" s="333"/>
      <c r="Z2012" s="333"/>
      <c r="AA2012" s="333"/>
      <c r="AB2012" s="534"/>
    </row>
    <row r="2013" spans="1:28" ht="13.5" customHeight="1">
      <c r="A2013" s="655"/>
      <c r="B2013" s="333"/>
      <c r="C2013" s="333"/>
      <c r="D2013" s="72"/>
      <c r="E2013" s="333"/>
      <c r="F2013" s="333"/>
      <c r="G2013" s="333"/>
      <c r="H2013" s="333"/>
      <c r="I2013" s="333"/>
      <c r="J2013" s="333"/>
      <c r="K2013" s="654"/>
      <c r="L2013" s="333"/>
      <c r="M2013" s="333"/>
      <c r="N2013" s="333"/>
      <c r="O2013" s="333"/>
      <c r="P2013" s="333"/>
      <c r="Q2013" s="333"/>
      <c r="R2013" s="333"/>
      <c r="S2013" s="333"/>
      <c r="T2013" s="333"/>
      <c r="U2013" s="333"/>
      <c r="V2013" s="333"/>
      <c r="W2013" s="333"/>
      <c r="X2013" s="333"/>
      <c r="Y2013" s="333"/>
      <c r="Z2013" s="333"/>
      <c r="AA2013" s="333"/>
      <c r="AB2013" s="534"/>
    </row>
    <row r="2014" spans="1:28" ht="13.5" customHeight="1">
      <c r="A2014" s="655"/>
      <c r="B2014" s="333"/>
      <c r="C2014" s="333"/>
      <c r="D2014" s="72"/>
      <c r="E2014" s="333"/>
      <c r="F2014" s="333"/>
      <c r="G2014" s="333"/>
      <c r="H2014" s="333"/>
      <c r="I2014" s="333"/>
      <c r="J2014" s="333"/>
      <c r="K2014" s="654"/>
      <c r="L2014" s="333"/>
      <c r="M2014" s="333"/>
      <c r="N2014" s="333"/>
      <c r="O2014" s="333"/>
      <c r="P2014" s="333"/>
      <c r="Q2014" s="333"/>
      <c r="R2014" s="333"/>
      <c r="S2014" s="333"/>
      <c r="T2014" s="333"/>
      <c r="U2014" s="333"/>
      <c r="V2014" s="333"/>
      <c r="W2014" s="333"/>
      <c r="X2014" s="333"/>
      <c r="Y2014" s="333"/>
      <c r="Z2014" s="333"/>
      <c r="AA2014" s="333"/>
      <c r="AB2014" s="534"/>
    </row>
    <row r="2015" spans="1:28" ht="13.5" customHeight="1">
      <c r="A2015" s="655"/>
      <c r="B2015" s="333"/>
      <c r="C2015" s="333"/>
      <c r="D2015" s="72"/>
      <c r="E2015" s="333"/>
      <c r="F2015" s="333"/>
      <c r="G2015" s="333"/>
      <c r="H2015" s="333"/>
      <c r="I2015" s="333"/>
      <c r="J2015" s="333"/>
      <c r="K2015" s="654"/>
      <c r="L2015" s="333"/>
      <c r="M2015" s="333"/>
      <c r="N2015" s="333"/>
      <c r="O2015" s="333"/>
      <c r="P2015" s="333"/>
      <c r="Q2015" s="333"/>
      <c r="R2015" s="333"/>
      <c r="S2015" s="333"/>
      <c r="T2015" s="333"/>
      <c r="U2015" s="333"/>
      <c r="V2015" s="333"/>
      <c r="W2015" s="333"/>
      <c r="X2015" s="333"/>
      <c r="Y2015" s="333"/>
      <c r="Z2015" s="333"/>
      <c r="AA2015" s="333"/>
      <c r="AB2015" s="534"/>
    </row>
    <row r="2016" spans="1:28" ht="13.5" customHeight="1">
      <c r="A2016" s="655"/>
      <c r="B2016" s="333"/>
      <c r="C2016" s="333"/>
      <c r="D2016" s="72"/>
      <c r="E2016" s="333"/>
      <c r="F2016" s="333"/>
      <c r="G2016" s="333"/>
      <c r="H2016" s="333"/>
      <c r="I2016" s="333"/>
      <c r="J2016" s="333"/>
      <c r="K2016" s="654"/>
      <c r="L2016" s="333"/>
      <c r="M2016" s="333"/>
      <c r="N2016" s="333"/>
      <c r="O2016" s="333"/>
      <c r="P2016" s="333"/>
      <c r="Q2016" s="333"/>
      <c r="R2016" s="333"/>
      <c r="S2016" s="333"/>
      <c r="T2016" s="333"/>
      <c r="U2016" s="333"/>
      <c r="V2016" s="333"/>
      <c r="W2016" s="333"/>
      <c r="X2016" s="333"/>
      <c r="Y2016" s="333"/>
      <c r="Z2016" s="333"/>
      <c r="AA2016" s="333"/>
      <c r="AB2016" s="534"/>
    </row>
    <row r="2017" spans="1:28" ht="13.5" customHeight="1">
      <c r="A2017" s="655"/>
      <c r="B2017" s="333"/>
      <c r="C2017" s="333"/>
      <c r="D2017" s="72"/>
      <c r="E2017" s="333"/>
      <c r="F2017" s="333"/>
      <c r="G2017" s="333"/>
      <c r="H2017" s="333"/>
      <c r="I2017" s="333"/>
      <c r="J2017" s="333"/>
      <c r="K2017" s="654"/>
      <c r="L2017" s="333"/>
      <c r="M2017" s="333"/>
      <c r="N2017" s="333"/>
      <c r="O2017" s="333"/>
      <c r="P2017" s="333"/>
      <c r="Q2017" s="333"/>
      <c r="R2017" s="333"/>
      <c r="S2017" s="333"/>
      <c r="T2017" s="333"/>
      <c r="U2017" s="333"/>
      <c r="V2017" s="333"/>
      <c r="W2017" s="333"/>
      <c r="X2017" s="333"/>
      <c r="Y2017" s="333"/>
      <c r="Z2017" s="333"/>
      <c r="AA2017" s="333"/>
      <c r="AB2017" s="534"/>
    </row>
    <row r="2018" spans="1:28" ht="13.5" customHeight="1">
      <c r="A2018" s="655"/>
      <c r="B2018" s="333"/>
      <c r="C2018" s="333"/>
      <c r="D2018" s="72"/>
      <c r="E2018" s="333"/>
      <c r="F2018" s="333"/>
      <c r="G2018" s="333"/>
      <c r="H2018" s="333"/>
      <c r="I2018" s="333"/>
      <c r="J2018" s="333"/>
      <c r="K2018" s="654"/>
      <c r="L2018" s="333"/>
      <c r="M2018" s="333"/>
      <c r="N2018" s="333"/>
      <c r="O2018" s="333"/>
      <c r="P2018" s="333"/>
      <c r="Q2018" s="333"/>
      <c r="R2018" s="333"/>
      <c r="S2018" s="333"/>
      <c r="T2018" s="333"/>
      <c r="U2018" s="333"/>
      <c r="V2018" s="333"/>
      <c r="W2018" s="333"/>
      <c r="X2018" s="333"/>
      <c r="Y2018" s="333"/>
      <c r="Z2018" s="333"/>
      <c r="AA2018" s="333"/>
      <c r="AB2018" s="534"/>
    </row>
    <row r="2019" spans="1:28" ht="13.5" customHeight="1">
      <c r="A2019" s="655"/>
      <c r="B2019" s="333"/>
      <c r="C2019" s="333"/>
      <c r="D2019" s="72"/>
      <c r="E2019" s="333"/>
      <c r="F2019" s="333"/>
      <c r="G2019" s="333"/>
      <c r="H2019" s="333"/>
      <c r="I2019" s="333"/>
      <c r="J2019" s="333"/>
      <c r="K2019" s="654"/>
      <c r="L2019" s="333"/>
      <c r="M2019" s="333"/>
      <c r="N2019" s="333"/>
      <c r="O2019" s="333"/>
      <c r="P2019" s="333"/>
      <c r="Q2019" s="333"/>
      <c r="R2019" s="333"/>
      <c r="S2019" s="333"/>
      <c r="T2019" s="333"/>
      <c r="U2019" s="333"/>
      <c r="V2019" s="333"/>
      <c r="W2019" s="333"/>
      <c r="X2019" s="333"/>
      <c r="Y2019" s="333"/>
      <c r="Z2019" s="333"/>
      <c r="AA2019" s="333"/>
      <c r="AB2019" s="534"/>
    </row>
    <row r="2020" spans="1:28" ht="13.5" customHeight="1">
      <c r="A2020" s="655"/>
      <c r="B2020" s="333"/>
      <c r="C2020" s="333"/>
      <c r="D2020" s="72"/>
      <c r="E2020" s="333"/>
      <c r="F2020" s="333"/>
      <c r="G2020" s="333"/>
      <c r="H2020" s="333"/>
      <c r="I2020" s="333"/>
      <c r="J2020" s="333"/>
      <c r="K2020" s="654"/>
      <c r="L2020" s="333"/>
      <c r="M2020" s="333"/>
      <c r="N2020" s="333"/>
      <c r="O2020" s="333"/>
      <c r="P2020" s="333"/>
      <c r="Q2020" s="333"/>
      <c r="R2020" s="333"/>
      <c r="S2020" s="333"/>
      <c r="T2020" s="333"/>
      <c r="U2020" s="333"/>
      <c r="V2020" s="333"/>
      <c r="W2020" s="333"/>
      <c r="X2020" s="333"/>
      <c r="Y2020" s="333"/>
      <c r="Z2020" s="333"/>
      <c r="AA2020" s="333"/>
      <c r="AB2020" s="534"/>
    </row>
    <row r="2021" spans="1:28" ht="13.5" customHeight="1">
      <c r="A2021" s="655"/>
      <c r="B2021" s="333"/>
      <c r="C2021" s="333"/>
      <c r="D2021" s="72"/>
      <c r="E2021" s="333"/>
      <c r="F2021" s="333"/>
      <c r="G2021" s="333"/>
      <c r="H2021" s="333"/>
      <c r="I2021" s="333"/>
      <c r="J2021" s="333"/>
      <c r="K2021" s="654"/>
      <c r="L2021" s="333"/>
      <c r="M2021" s="333"/>
      <c r="N2021" s="333"/>
      <c r="O2021" s="333"/>
      <c r="P2021" s="333"/>
      <c r="Q2021" s="333"/>
      <c r="R2021" s="333"/>
      <c r="S2021" s="333"/>
      <c r="T2021" s="333"/>
      <c r="U2021" s="333"/>
      <c r="V2021" s="333"/>
      <c r="W2021" s="333"/>
      <c r="X2021" s="333"/>
      <c r="Y2021" s="333"/>
      <c r="Z2021" s="333"/>
      <c r="AA2021" s="333"/>
      <c r="AB2021" s="534"/>
    </row>
    <row r="2022" spans="1:28" ht="13.5" customHeight="1">
      <c r="A2022" s="655"/>
      <c r="B2022" s="333"/>
      <c r="C2022" s="333"/>
      <c r="D2022" s="72"/>
      <c r="E2022" s="333"/>
      <c r="F2022" s="333"/>
      <c r="G2022" s="333"/>
      <c r="H2022" s="333"/>
      <c r="I2022" s="333"/>
      <c r="J2022" s="333"/>
      <c r="K2022" s="654"/>
      <c r="L2022" s="333"/>
      <c r="M2022" s="333"/>
      <c r="N2022" s="333"/>
      <c r="O2022" s="333"/>
      <c r="P2022" s="333"/>
      <c r="Q2022" s="333"/>
      <c r="R2022" s="333"/>
      <c r="S2022" s="333"/>
      <c r="T2022" s="333"/>
      <c r="U2022" s="333"/>
      <c r="V2022" s="333"/>
      <c r="W2022" s="333"/>
      <c r="X2022" s="333"/>
      <c r="Y2022" s="333"/>
      <c r="Z2022" s="333"/>
      <c r="AA2022" s="333"/>
      <c r="AB2022" s="534"/>
    </row>
    <row r="2023" spans="1:28" ht="13.5" customHeight="1">
      <c r="A2023" s="655"/>
      <c r="B2023" s="333"/>
      <c r="C2023" s="333"/>
      <c r="D2023" s="72"/>
      <c r="E2023" s="333"/>
      <c r="F2023" s="333"/>
      <c r="G2023" s="333"/>
      <c r="H2023" s="333"/>
      <c r="I2023" s="333"/>
      <c r="J2023" s="333"/>
      <c r="K2023" s="654"/>
      <c r="L2023" s="333"/>
      <c r="M2023" s="333"/>
      <c r="N2023" s="333"/>
      <c r="O2023" s="333"/>
      <c r="P2023" s="333"/>
      <c r="Q2023" s="333"/>
      <c r="R2023" s="333"/>
      <c r="S2023" s="333"/>
      <c r="T2023" s="333"/>
      <c r="U2023" s="333"/>
      <c r="V2023" s="333"/>
      <c r="W2023" s="333"/>
      <c r="X2023" s="333"/>
      <c r="Y2023" s="333"/>
      <c r="Z2023" s="333"/>
      <c r="AA2023" s="333"/>
      <c r="AB2023" s="534"/>
    </row>
    <row r="2024" spans="1:28" ht="13.5" customHeight="1">
      <c r="A2024" s="655"/>
      <c r="B2024" s="333"/>
      <c r="C2024" s="333"/>
      <c r="D2024" s="72"/>
      <c r="E2024" s="333"/>
      <c r="F2024" s="333"/>
      <c r="G2024" s="333"/>
      <c r="H2024" s="333"/>
      <c r="I2024" s="333"/>
      <c r="J2024" s="333"/>
      <c r="K2024" s="654"/>
      <c r="L2024" s="333"/>
      <c r="M2024" s="333"/>
      <c r="N2024" s="333"/>
      <c r="O2024" s="333"/>
      <c r="P2024" s="333"/>
      <c r="Q2024" s="333"/>
      <c r="R2024" s="333"/>
      <c r="S2024" s="333"/>
      <c r="T2024" s="333"/>
      <c r="U2024" s="333"/>
      <c r="V2024" s="333"/>
      <c r="W2024" s="333"/>
      <c r="X2024" s="333"/>
      <c r="Y2024" s="333"/>
      <c r="Z2024" s="333"/>
      <c r="AA2024" s="333"/>
      <c r="AB2024" s="534"/>
    </row>
    <row r="2025" spans="1:28" ht="13.5" customHeight="1">
      <c r="A2025" s="655"/>
      <c r="B2025" s="333"/>
      <c r="C2025" s="333"/>
      <c r="D2025" s="72"/>
      <c r="E2025" s="333"/>
      <c r="F2025" s="333"/>
      <c r="G2025" s="333"/>
      <c r="H2025" s="333"/>
      <c r="I2025" s="333"/>
      <c r="J2025" s="333"/>
      <c r="K2025" s="654"/>
      <c r="L2025" s="333"/>
      <c r="M2025" s="333"/>
      <c r="N2025" s="333"/>
      <c r="O2025" s="333"/>
      <c r="P2025" s="333"/>
      <c r="Q2025" s="333"/>
      <c r="R2025" s="333"/>
      <c r="S2025" s="333"/>
      <c r="T2025" s="333"/>
      <c r="U2025" s="333"/>
      <c r="V2025" s="333"/>
      <c r="W2025" s="333"/>
      <c r="X2025" s="333"/>
      <c r="Y2025" s="333"/>
      <c r="Z2025" s="333"/>
      <c r="AA2025" s="333"/>
      <c r="AB2025" s="534"/>
    </row>
    <row r="2026" spans="1:28" ht="13.5" customHeight="1">
      <c r="A2026" s="655"/>
      <c r="B2026" s="333"/>
      <c r="C2026" s="333"/>
      <c r="D2026" s="72"/>
      <c r="E2026" s="333"/>
      <c r="F2026" s="333"/>
      <c r="G2026" s="333"/>
      <c r="H2026" s="333"/>
      <c r="I2026" s="333"/>
      <c r="J2026" s="333"/>
      <c r="K2026" s="654"/>
      <c r="L2026" s="333"/>
      <c r="M2026" s="333"/>
      <c r="N2026" s="333"/>
      <c r="O2026" s="333"/>
      <c r="P2026" s="333"/>
      <c r="Q2026" s="333"/>
      <c r="R2026" s="333"/>
      <c r="S2026" s="333"/>
      <c r="T2026" s="333"/>
      <c r="U2026" s="333"/>
      <c r="V2026" s="333"/>
      <c r="W2026" s="333"/>
      <c r="X2026" s="333"/>
      <c r="Y2026" s="333"/>
      <c r="Z2026" s="333"/>
      <c r="AA2026" s="333"/>
      <c r="AB2026" s="534"/>
    </row>
    <row r="2027" spans="1:28" ht="13.5" customHeight="1">
      <c r="A2027" s="655"/>
      <c r="B2027" s="333"/>
      <c r="C2027" s="333"/>
      <c r="D2027" s="72"/>
      <c r="E2027" s="333"/>
      <c r="F2027" s="333"/>
      <c r="G2027" s="333"/>
      <c r="H2027" s="333"/>
      <c r="I2027" s="333"/>
      <c r="J2027" s="333"/>
      <c r="K2027" s="654"/>
      <c r="L2027" s="333"/>
      <c r="M2027" s="333"/>
      <c r="N2027" s="333"/>
      <c r="O2027" s="333"/>
      <c r="P2027" s="333"/>
      <c r="Q2027" s="333"/>
      <c r="R2027" s="333"/>
      <c r="S2027" s="333"/>
      <c r="T2027" s="333"/>
      <c r="U2027" s="333"/>
      <c r="V2027" s="333"/>
      <c r="W2027" s="333"/>
      <c r="X2027" s="333"/>
      <c r="Y2027" s="333"/>
      <c r="Z2027" s="333"/>
      <c r="AA2027" s="333"/>
      <c r="AB2027" s="534"/>
    </row>
    <row r="2028" spans="1:28" ht="13.5" customHeight="1">
      <c r="A2028" s="655"/>
      <c r="B2028" s="333"/>
      <c r="C2028" s="333"/>
      <c r="D2028" s="72"/>
      <c r="E2028" s="333"/>
      <c r="F2028" s="333"/>
      <c r="G2028" s="333"/>
      <c r="H2028" s="333"/>
      <c r="I2028" s="333"/>
      <c r="J2028" s="333"/>
      <c r="K2028" s="654"/>
      <c r="L2028" s="333"/>
      <c r="M2028" s="333"/>
      <c r="N2028" s="333"/>
      <c r="O2028" s="333"/>
      <c r="P2028" s="333"/>
      <c r="Q2028" s="333"/>
      <c r="R2028" s="333"/>
      <c r="S2028" s="333"/>
      <c r="T2028" s="333"/>
      <c r="U2028" s="333"/>
      <c r="V2028" s="333"/>
      <c r="W2028" s="333"/>
      <c r="X2028" s="333"/>
      <c r="Y2028" s="333"/>
      <c r="Z2028" s="333"/>
      <c r="AA2028" s="333"/>
      <c r="AB2028" s="534"/>
    </row>
    <row r="2029" spans="1:28" ht="13.5" customHeight="1">
      <c r="A2029" s="655"/>
      <c r="B2029" s="333"/>
      <c r="C2029" s="333"/>
      <c r="D2029" s="72"/>
      <c r="E2029" s="333"/>
      <c r="F2029" s="333"/>
      <c r="G2029" s="333"/>
      <c r="H2029" s="333"/>
      <c r="I2029" s="333"/>
      <c r="J2029" s="333"/>
      <c r="K2029" s="654"/>
      <c r="L2029" s="333"/>
      <c r="M2029" s="333"/>
      <c r="N2029" s="333"/>
      <c r="O2029" s="333"/>
      <c r="P2029" s="333"/>
      <c r="Q2029" s="333"/>
      <c r="R2029" s="333"/>
      <c r="S2029" s="333"/>
      <c r="T2029" s="333"/>
      <c r="U2029" s="333"/>
      <c r="V2029" s="333"/>
      <c r="W2029" s="333"/>
      <c r="X2029" s="333"/>
      <c r="Y2029" s="333"/>
      <c r="Z2029" s="333"/>
      <c r="AA2029" s="333"/>
      <c r="AB2029" s="534"/>
    </row>
    <row r="2030" spans="1:28" ht="13.5" customHeight="1">
      <c r="A2030" s="655"/>
      <c r="B2030" s="333"/>
      <c r="C2030" s="333"/>
      <c r="D2030" s="72"/>
      <c r="E2030" s="333"/>
      <c r="F2030" s="333"/>
      <c r="G2030" s="333"/>
      <c r="H2030" s="333"/>
      <c r="I2030" s="333"/>
      <c r="J2030" s="333"/>
      <c r="K2030" s="654"/>
      <c r="L2030" s="333"/>
      <c r="M2030" s="333"/>
      <c r="N2030" s="333"/>
      <c r="O2030" s="333"/>
      <c r="P2030" s="333"/>
      <c r="Q2030" s="333"/>
      <c r="R2030" s="333"/>
      <c r="S2030" s="333"/>
      <c r="T2030" s="333"/>
      <c r="U2030" s="333"/>
      <c r="V2030" s="333"/>
      <c r="W2030" s="333"/>
      <c r="X2030" s="333"/>
      <c r="Y2030" s="333"/>
      <c r="Z2030" s="333"/>
      <c r="AA2030" s="333"/>
      <c r="AB2030" s="534"/>
    </row>
    <row r="2031" spans="1:28" ht="13.5" customHeight="1">
      <c r="A2031" s="655"/>
      <c r="B2031" s="333"/>
      <c r="C2031" s="333"/>
      <c r="D2031" s="72"/>
      <c r="E2031" s="333"/>
      <c r="F2031" s="333"/>
      <c r="G2031" s="333"/>
      <c r="H2031" s="333"/>
      <c r="I2031" s="333"/>
      <c r="J2031" s="333"/>
      <c r="K2031" s="654"/>
      <c r="L2031" s="333"/>
      <c r="M2031" s="333"/>
      <c r="N2031" s="333"/>
      <c r="O2031" s="333"/>
      <c r="P2031" s="333"/>
      <c r="Q2031" s="333"/>
      <c r="R2031" s="333"/>
      <c r="S2031" s="333"/>
      <c r="T2031" s="333"/>
      <c r="U2031" s="333"/>
      <c r="V2031" s="333"/>
      <c r="W2031" s="333"/>
      <c r="X2031" s="333"/>
      <c r="Y2031" s="333"/>
      <c r="Z2031" s="333"/>
      <c r="AA2031" s="333"/>
      <c r="AB2031" s="534"/>
    </row>
    <row r="2032" spans="1:28" ht="13.5" customHeight="1">
      <c r="A2032" s="655"/>
      <c r="B2032" s="333"/>
      <c r="C2032" s="333"/>
      <c r="D2032" s="72"/>
      <c r="E2032" s="333"/>
      <c r="F2032" s="333"/>
      <c r="G2032" s="333"/>
      <c r="H2032" s="333"/>
      <c r="I2032" s="333"/>
      <c r="J2032" s="333"/>
      <c r="K2032" s="654"/>
      <c r="L2032" s="333"/>
      <c r="M2032" s="333"/>
      <c r="N2032" s="333"/>
      <c r="O2032" s="333"/>
      <c r="P2032" s="333"/>
      <c r="Q2032" s="333"/>
      <c r="R2032" s="333"/>
      <c r="S2032" s="333"/>
      <c r="T2032" s="333"/>
      <c r="U2032" s="333"/>
      <c r="V2032" s="333"/>
      <c r="W2032" s="333"/>
      <c r="X2032" s="333"/>
      <c r="Y2032" s="333"/>
      <c r="Z2032" s="333"/>
      <c r="AA2032" s="333"/>
      <c r="AB2032" s="534"/>
    </row>
    <row r="2033" spans="1:28" ht="13.5" customHeight="1">
      <c r="A2033" s="655"/>
      <c r="B2033" s="333"/>
      <c r="C2033" s="333"/>
      <c r="D2033" s="72"/>
      <c r="E2033" s="333"/>
      <c r="F2033" s="333"/>
      <c r="G2033" s="333"/>
      <c r="H2033" s="333"/>
      <c r="I2033" s="333"/>
      <c r="J2033" s="333"/>
      <c r="K2033" s="654"/>
      <c r="L2033" s="333"/>
      <c r="M2033" s="333"/>
      <c r="N2033" s="333"/>
      <c r="O2033" s="333"/>
      <c r="P2033" s="333"/>
      <c r="Q2033" s="333"/>
      <c r="R2033" s="333"/>
      <c r="S2033" s="333"/>
      <c r="T2033" s="333"/>
      <c r="U2033" s="333"/>
      <c r="V2033" s="333"/>
      <c r="W2033" s="333"/>
      <c r="X2033" s="333"/>
      <c r="Y2033" s="333"/>
      <c r="Z2033" s="333"/>
      <c r="AA2033" s="333"/>
      <c r="AB2033" s="534"/>
    </row>
    <row r="2034" spans="1:28" ht="13.5" customHeight="1">
      <c r="A2034" s="655"/>
      <c r="B2034" s="333"/>
      <c r="C2034" s="333"/>
      <c r="D2034" s="72"/>
      <c r="E2034" s="333"/>
      <c r="F2034" s="333"/>
      <c r="G2034" s="333"/>
      <c r="H2034" s="333"/>
      <c r="I2034" s="333"/>
      <c r="J2034" s="333"/>
      <c r="K2034" s="654"/>
      <c r="L2034" s="333"/>
      <c r="M2034" s="333"/>
      <c r="N2034" s="333"/>
      <c r="O2034" s="333"/>
      <c r="P2034" s="333"/>
      <c r="Q2034" s="333"/>
      <c r="R2034" s="333"/>
      <c r="S2034" s="333"/>
      <c r="T2034" s="333"/>
      <c r="U2034" s="333"/>
      <c r="V2034" s="333"/>
      <c r="W2034" s="333"/>
      <c r="X2034" s="333"/>
      <c r="Y2034" s="333"/>
      <c r="Z2034" s="333"/>
      <c r="AA2034" s="333"/>
      <c r="AB2034" s="534"/>
    </row>
    <row r="2035" spans="1:28" ht="13.5" customHeight="1">
      <c r="A2035" s="655"/>
      <c r="B2035" s="333"/>
      <c r="C2035" s="333"/>
      <c r="D2035" s="72"/>
      <c r="E2035" s="333"/>
      <c r="F2035" s="333"/>
      <c r="G2035" s="333"/>
      <c r="H2035" s="333"/>
      <c r="I2035" s="333"/>
      <c r="J2035" s="333"/>
      <c r="K2035" s="654"/>
      <c r="L2035" s="333"/>
      <c r="M2035" s="333"/>
      <c r="N2035" s="333"/>
      <c r="O2035" s="333"/>
      <c r="P2035" s="333"/>
      <c r="Q2035" s="333"/>
      <c r="R2035" s="333"/>
      <c r="S2035" s="333"/>
      <c r="T2035" s="333"/>
      <c r="U2035" s="333"/>
      <c r="V2035" s="333"/>
      <c r="W2035" s="333"/>
      <c r="X2035" s="333"/>
      <c r="Y2035" s="333"/>
      <c r="Z2035" s="333"/>
      <c r="AA2035" s="333"/>
      <c r="AB2035" s="534"/>
    </row>
    <row r="2036" spans="1:28" ht="13.5" customHeight="1">
      <c r="A2036" s="655"/>
      <c r="B2036" s="333"/>
      <c r="C2036" s="333"/>
      <c r="D2036" s="72"/>
      <c r="E2036" s="333"/>
      <c r="F2036" s="333"/>
      <c r="G2036" s="333"/>
      <c r="H2036" s="333"/>
      <c r="I2036" s="333"/>
      <c r="J2036" s="333"/>
      <c r="K2036" s="654"/>
      <c r="L2036" s="333"/>
      <c r="M2036" s="333"/>
      <c r="N2036" s="333"/>
      <c r="O2036" s="333"/>
      <c r="P2036" s="333"/>
      <c r="Q2036" s="333"/>
      <c r="R2036" s="333"/>
      <c r="S2036" s="333"/>
      <c r="T2036" s="333"/>
      <c r="U2036" s="333"/>
      <c r="V2036" s="333"/>
      <c r="W2036" s="333"/>
      <c r="X2036" s="333"/>
      <c r="Y2036" s="333"/>
      <c r="Z2036" s="333"/>
      <c r="AA2036" s="333"/>
      <c r="AB2036" s="534"/>
    </row>
    <row r="2037" spans="1:28" ht="13.5" customHeight="1">
      <c r="A2037" s="655"/>
      <c r="B2037" s="333"/>
      <c r="C2037" s="333"/>
      <c r="D2037" s="72"/>
      <c r="E2037" s="333"/>
      <c r="F2037" s="333"/>
      <c r="G2037" s="333"/>
      <c r="H2037" s="333"/>
      <c r="I2037" s="333"/>
      <c r="J2037" s="333"/>
      <c r="K2037" s="654"/>
      <c r="L2037" s="333"/>
      <c r="M2037" s="333"/>
      <c r="N2037" s="333"/>
      <c r="O2037" s="333"/>
      <c r="P2037" s="333"/>
      <c r="Q2037" s="333"/>
      <c r="R2037" s="333"/>
      <c r="S2037" s="333"/>
      <c r="T2037" s="333"/>
      <c r="U2037" s="333"/>
      <c r="V2037" s="333"/>
      <c r="W2037" s="333"/>
      <c r="X2037" s="333"/>
      <c r="Y2037" s="333"/>
      <c r="Z2037" s="333"/>
      <c r="AA2037" s="333"/>
      <c r="AB2037" s="534"/>
    </row>
    <row r="2038" spans="1:28" ht="13.5" customHeight="1">
      <c r="A2038" s="655"/>
      <c r="B2038" s="333"/>
      <c r="C2038" s="333"/>
      <c r="D2038" s="72"/>
      <c r="E2038" s="333"/>
      <c r="F2038" s="333"/>
      <c r="G2038" s="333"/>
      <c r="H2038" s="333"/>
      <c r="I2038" s="333"/>
      <c r="J2038" s="333"/>
      <c r="K2038" s="654"/>
      <c r="L2038" s="333"/>
      <c r="M2038" s="333"/>
      <c r="N2038" s="333"/>
      <c r="O2038" s="333"/>
      <c r="P2038" s="333"/>
      <c r="Q2038" s="333"/>
      <c r="R2038" s="333"/>
      <c r="S2038" s="333"/>
      <c r="T2038" s="333"/>
      <c r="U2038" s="333"/>
      <c r="V2038" s="333"/>
      <c r="W2038" s="333"/>
      <c r="X2038" s="333"/>
      <c r="Y2038" s="333"/>
      <c r="Z2038" s="333"/>
      <c r="AA2038" s="333"/>
      <c r="AB2038" s="534"/>
    </row>
    <row r="2039" spans="1:28" ht="13.5" customHeight="1">
      <c r="A2039" s="655"/>
      <c r="B2039" s="333"/>
      <c r="C2039" s="333"/>
      <c r="D2039" s="72"/>
      <c r="E2039" s="333"/>
      <c r="F2039" s="333"/>
      <c r="G2039" s="333"/>
      <c r="H2039" s="333"/>
      <c r="I2039" s="333"/>
      <c r="J2039" s="333"/>
      <c r="K2039" s="654"/>
      <c r="L2039" s="333"/>
      <c r="M2039" s="333"/>
      <c r="N2039" s="333"/>
      <c r="O2039" s="333"/>
      <c r="P2039" s="333"/>
      <c r="Q2039" s="333"/>
      <c r="R2039" s="333"/>
      <c r="S2039" s="333"/>
      <c r="T2039" s="333"/>
      <c r="U2039" s="333"/>
      <c r="V2039" s="333"/>
      <c r="W2039" s="333"/>
      <c r="X2039" s="333"/>
      <c r="Y2039" s="333"/>
      <c r="Z2039" s="333"/>
      <c r="AA2039" s="333"/>
      <c r="AB2039" s="534"/>
    </row>
    <row r="2040" spans="1:28" ht="13.5" customHeight="1">
      <c r="A2040" s="655"/>
      <c r="B2040" s="333"/>
      <c r="C2040" s="333"/>
      <c r="D2040" s="72"/>
      <c r="E2040" s="333"/>
      <c r="F2040" s="333"/>
      <c r="G2040" s="333"/>
      <c r="H2040" s="333"/>
      <c r="I2040" s="333"/>
      <c r="J2040" s="333"/>
      <c r="K2040" s="654"/>
      <c r="L2040" s="333"/>
      <c r="M2040" s="333"/>
      <c r="N2040" s="333"/>
      <c r="O2040" s="333"/>
      <c r="P2040" s="333"/>
      <c r="Q2040" s="333"/>
      <c r="R2040" s="333"/>
      <c r="S2040" s="333"/>
      <c r="T2040" s="333"/>
      <c r="U2040" s="333"/>
      <c r="V2040" s="333"/>
      <c r="W2040" s="333"/>
      <c r="X2040" s="333"/>
      <c r="Y2040" s="333"/>
      <c r="Z2040" s="333"/>
      <c r="AA2040" s="333"/>
      <c r="AB2040" s="534"/>
    </row>
    <row r="2041" spans="1:28" ht="13.5" customHeight="1">
      <c r="A2041" s="655"/>
      <c r="B2041" s="333"/>
      <c r="C2041" s="333"/>
      <c r="D2041" s="72"/>
      <c r="E2041" s="333"/>
      <c r="F2041" s="333"/>
      <c r="G2041" s="333"/>
      <c r="H2041" s="333"/>
      <c r="I2041" s="333"/>
      <c r="J2041" s="333"/>
      <c r="K2041" s="654"/>
      <c r="L2041" s="333"/>
      <c r="M2041" s="333"/>
      <c r="N2041" s="333"/>
      <c r="O2041" s="333"/>
      <c r="P2041" s="333"/>
      <c r="Q2041" s="333"/>
      <c r="R2041" s="333"/>
      <c r="S2041" s="333"/>
      <c r="T2041" s="333"/>
      <c r="U2041" s="333"/>
      <c r="V2041" s="333"/>
      <c r="W2041" s="333"/>
      <c r="X2041" s="333"/>
      <c r="Y2041" s="333"/>
      <c r="Z2041" s="333"/>
      <c r="AA2041" s="333"/>
      <c r="AB2041" s="534"/>
    </row>
    <row r="2042" spans="1:28" ht="13.5" customHeight="1">
      <c r="A2042" s="655"/>
      <c r="B2042" s="333"/>
      <c r="C2042" s="333"/>
      <c r="D2042" s="72"/>
      <c r="E2042" s="333"/>
      <c r="F2042" s="333"/>
      <c r="G2042" s="333"/>
      <c r="H2042" s="333"/>
      <c r="I2042" s="333"/>
      <c r="J2042" s="333"/>
      <c r="K2042" s="654"/>
      <c r="L2042" s="333"/>
      <c r="M2042" s="333"/>
      <c r="N2042" s="333"/>
      <c r="O2042" s="333"/>
      <c r="P2042" s="333"/>
      <c r="Q2042" s="333"/>
      <c r="R2042" s="333"/>
      <c r="S2042" s="333"/>
      <c r="T2042" s="333"/>
      <c r="U2042" s="333"/>
      <c r="V2042" s="333"/>
      <c r="W2042" s="333"/>
      <c r="X2042" s="333"/>
      <c r="Y2042" s="333"/>
      <c r="Z2042" s="333"/>
      <c r="AA2042" s="333"/>
      <c r="AB2042" s="534"/>
    </row>
    <row r="2043" spans="1:28" ht="13.5" customHeight="1">
      <c r="A2043" s="655"/>
      <c r="B2043" s="333"/>
      <c r="C2043" s="333"/>
      <c r="D2043" s="72"/>
      <c r="E2043" s="333"/>
      <c r="F2043" s="333"/>
      <c r="G2043" s="333"/>
      <c r="H2043" s="333"/>
      <c r="I2043" s="333"/>
      <c r="J2043" s="333"/>
      <c r="K2043" s="654"/>
      <c r="L2043" s="333"/>
      <c r="M2043" s="333"/>
      <c r="N2043" s="333"/>
      <c r="O2043" s="333"/>
      <c r="P2043" s="333"/>
      <c r="Q2043" s="333"/>
      <c r="R2043" s="333"/>
      <c r="S2043" s="333"/>
      <c r="T2043" s="333"/>
      <c r="U2043" s="333"/>
      <c r="V2043" s="333"/>
      <c r="W2043" s="333"/>
      <c r="X2043" s="333"/>
      <c r="Y2043" s="333"/>
      <c r="Z2043" s="333"/>
      <c r="AA2043" s="333"/>
      <c r="AB2043" s="534"/>
    </row>
    <row r="2044" spans="1:28" ht="13.5" customHeight="1">
      <c r="A2044" s="655"/>
      <c r="B2044" s="333"/>
      <c r="C2044" s="333"/>
      <c r="D2044" s="72"/>
      <c r="E2044" s="333"/>
      <c r="F2044" s="333"/>
      <c r="G2044" s="333"/>
      <c r="H2044" s="333"/>
      <c r="I2044" s="333"/>
      <c r="J2044" s="333"/>
      <c r="K2044" s="654"/>
      <c r="L2044" s="333"/>
      <c r="M2044" s="333"/>
      <c r="N2044" s="333"/>
      <c r="O2044" s="333"/>
      <c r="P2044" s="333"/>
      <c r="Q2044" s="333"/>
      <c r="R2044" s="333"/>
      <c r="S2044" s="333"/>
      <c r="T2044" s="333"/>
      <c r="U2044" s="333"/>
      <c r="V2044" s="333"/>
      <c r="W2044" s="333"/>
      <c r="X2044" s="333"/>
      <c r="Y2044" s="333"/>
      <c r="Z2044" s="333"/>
      <c r="AA2044" s="333"/>
      <c r="AB2044" s="534"/>
    </row>
    <row r="2045" spans="1:28" ht="13.5" customHeight="1">
      <c r="A2045" s="655"/>
      <c r="B2045" s="333"/>
      <c r="C2045" s="333"/>
      <c r="D2045" s="72"/>
      <c r="E2045" s="333"/>
      <c r="F2045" s="333"/>
      <c r="G2045" s="333"/>
      <c r="H2045" s="333"/>
      <c r="I2045" s="333"/>
      <c r="J2045" s="333"/>
      <c r="K2045" s="654"/>
      <c r="L2045" s="333"/>
      <c r="M2045" s="333"/>
      <c r="N2045" s="333"/>
      <c r="O2045" s="333"/>
      <c r="P2045" s="333"/>
      <c r="Q2045" s="333"/>
      <c r="R2045" s="333"/>
      <c r="S2045" s="333"/>
      <c r="T2045" s="333"/>
      <c r="U2045" s="333"/>
      <c r="V2045" s="333"/>
      <c r="W2045" s="333"/>
      <c r="X2045" s="333"/>
      <c r="Y2045" s="333"/>
      <c r="Z2045" s="333"/>
      <c r="AA2045" s="333"/>
      <c r="AB2045" s="534"/>
    </row>
    <row r="2046" spans="1:28" ht="13.5" customHeight="1">
      <c r="A2046" s="655"/>
      <c r="B2046" s="333"/>
      <c r="C2046" s="333"/>
      <c r="D2046" s="72"/>
      <c r="E2046" s="333"/>
      <c r="F2046" s="333"/>
      <c r="G2046" s="333"/>
      <c r="H2046" s="333"/>
      <c r="I2046" s="333"/>
      <c r="J2046" s="333"/>
      <c r="K2046" s="654"/>
      <c r="L2046" s="333"/>
      <c r="M2046" s="333"/>
      <c r="N2046" s="333"/>
      <c r="O2046" s="333"/>
      <c r="P2046" s="333"/>
      <c r="Q2046" s="333"/>
      <c r="R2046" s="333"/>
      <c r="S2046" s="333"/>
      <c r="T2046" s="333"/>
      <c r="U2046" s="333"/>
      <c r="V2046" s="333"/>
      <c r="W2046" s="333"/>
      <c r="X2046" s="333"/>
      <c r="Y2046" s="333"/>
      <c r="Z2046" s="333"/>
      <c r="AA2046" s="333"/>
      <c r="AB2046" s="534"/>
    </row>
    <row r="2047" spans="1:28" ht="13.5" customHeight="1">
      <c r="A2047" s="655"/>
      <c r="B2047" s="333"/>
      <c r="C2047" s="333"/>
      <c r="D2047" s="72"/>
      <c r="E2047" s="333"/>
      <c r="F2047" s="333"/>
      <c r="G2047" s="333"/>
      <c r="H2047" s="333"/>
      <c r="I2047" s="333"/>
      <c r="J2047" s="333"/>
      <c r="K2047" s="654"/>
      <c r="L2047" s="333"/>
      <c r="M2047" s="333"/>
      <c r="N2047" s="333"/>
      <c r="O2047" s="333"/>
      <c r="P2047" s="333"/>
      <c r="Q2047" s="333"/>
      <c r="R2047" s="333"/>
      <c r="S2047" s="333"/>
      <c r="T2047" s="333"/>
      <c r="U2047" s="333"/>
      <c r="V2047" s="333"/>
      <c r="W2047" s="333"/>
      <c r="X2047" s="333"/>
      <c r="Y2047" s="333"/>
      <c r="Z2047" s="333"/>
      <c r="AA2047" s="333"/>
      <c r="AB2047" s="534"/>
    </row>
    <row r="2048" spans="1:28" ht="13.5" customHeight="1">
      <c r="A2048" s="655"/>
      <c r="B2048" s="333"/>
      <c r="C2048" s="333"/>
      <c r="D2048" s="72"/>
      <c r="E2048" s="333"/>
      <c r="F2048" s="333"/>
      <c r="G2048" s="333"/>
      <c r="H2048" s="333"/>
      <c r="I2048" s="333"/>
      <c r="J2048" s="333"/>
      <c r="K2048" s="654"/>
      <c r="L2048" s="333"/>
      <c r="M2048" s="333"/>
      <c r="N2048" s="333"/>
      <c r="O2048" s="333"/>
      <c r="P2048" s="333"/>
      <c r="Q2048" s="333"/>
      <c r="R2048" s="333"/>
      <c r="S2048" s="333"/>
      <c r="T2048" s="333"/>
      <c r="U2048" s="333"/>
      <c r="V2048" s="333"/>
      <c r="W2048" s="333"/>
      <c r="X2048" s="333"/>
      <c r="Y2048" s="333"/>
      <c r="Z2048" s="333"/>
      <c r="AA2048" s="333"/>
      <c r="AB2048" s="534"/>
    </row>
    <row r="2049" spans="1:28" ht="13.5" customHeight="1">
      <c r="A2049" s="655"/>
      <c r="B2049" s="333"/>
      <c r="C2049" s="333"/>
      <c r="D2049" s="72"/>
      <c r="E2049" s="333"/>
      <c r="F2049" s="333"/>
      <c r="G2049" s="333"/>
      <c r="H2049" s="333"/>
      <c r="I2049" s="333"/>
      <c r="J2049" s="333"/>
      <c r="K2049" s="654"/>
      <c r="L2049" s="333"/>
      <c r="M2049" s="333"/>
      <c r="N2049" s="333"/>
      <c r="O2049" s="333"/>
      <c r="P2049" s="333"/>
      <c r="Q2049" s="333"/>
      <c r="R2049" s="333"/>
      <c r="S2049" s="333"/>
      <c r="T2049" s="333"/>
      <c r="U2049" s="333"/>
      <c r="V2049" s="333"/>
      <c r="W2049" s="333"/>
      <c r="X2049" s="333"/>
      <c r="Y2049" s="333"/>
      <c r="Z2049" s="333"/>
      <c r="AA2049" s="333"/>
      <c r="AB2049" s="534"/>
    </row>
    <row r="2050" spans="1:28" ht="13.5" customHeight="1">
      <c r="A2050" s="655"/>
      <c r="B2050" s="333"/>
      <c r="C2050" s="333"/>
      <c r="D2050" s="72"/>
      <c r="E2050" s="333"/>
      <c r="F2050" s="333"/>
      <c r="G2050" s="333"/>
      <c r="H2050" s="333"/>
      <c r="I2050" s="333"/>
      <c r="J2050" s="333"/>
      <c r="K2050" s="654"/>
      <c r="L2050" s="333"/>
      <c r="M2050" s="333"/>
      <c r="N2050" s="333"/>
      <c r="O2050" s="333"/>
      <c r="P2050" s="333"/>
      <c r="Q2050" s="333"/>
      <c r="R2050" s="333"/>
      <c r="S2050" s="333"/>
      <c r="T2050" s="333"/>
      <c r="U2050" s="333"/>
      <c r="V2050" s="333"/>
      <c r="W2050" s="333"/>
      <c r="X2050" s="333"/>
      <c r="Y2050" s="333"/>
      <c r="Z2050" s="333"/>
      <c r="AA2050" s="333"/>
      <c r="AB2050" s="534"/>
    </row>
    <row r="2051" spans="1:28" ht="13.5" customHeight="1">
      <c r="A2051" s="655"/>
      <c r="B2051" s="333"/>
      <c r="C2051" s="333"/>
      <c r="D2051" s="72"/>
      <c r="E2051" s="333"/>
      <c r="F2051" s="333"/>
      <c r="G2051" s="333"/>
      <c r="H2051" s="333"/>
      <c r="I2051" s="333"/>
      <c r="J2051" s="333"/>
      <c r="K2051" s="654"/>
      <c r="L2051" s="333"/>
      <c r="M2051" s="333"/>
      <c r="N2051" s="333"/>
      <c r="O2051" s="333"/>
      <c r="P2051" s="333"/>
      <c r="Q2051" s="333"/>
      <c r="R2051" s="333"/>
      <c r="S2051" s="333"/>
      <c r="T2051" s="333"/>
      <c r="U2051" s="333"/>
      <c r="V2051" s="333"/>
      <c r="W2051" s="333"/>
      <c r="X2051" s="333"/>
      <c r="Y2051" s="333"/>
      <c r="Z2051" s="333"/>
      <c r="AA2051" s="333"/>
      <c r="AB2051" s="534"/>
    </row>
    <row r="2052" spans="1:28" ht="13.5" customHeight="1">
      <c r="A2052" s="655"/>
      <c r="B2052" s="333"/>
      <c r="C2052" s="333"/>
      <c r="D2052" s="72"/>
      <c r="E2052" s="333"/>
      <c r="F2052" s="333"/>
      <c r="G2052" s="333"/>
      <c r="H2052" s="333"/>
      <c r="I2052" s="333"/>
      <c r="J2052" s="333"/>
      <c r="K2052" s="654"/>
      <c r="L2052" s="333"/>
      <c r="M2052" s="333"/>
      <c r="N2052" s="333"/>
      <c r="O2052" s="333"/>
      <c r="P2052" s="333"/>
      <c r="Q2052" s="333"/>
      <c r="R2052" s="333"/>
      <c r="S2052" s="333"/>
      <c r="T2052" s="333"/>
      <c r="U2052" s="333"/>
      <c r="V2052" s="333"/>
      <c r="W2052" s="333"/>
      <c r="X2052" s="333"/>
      <c r="Y2052" s="333"/>
      <c r="Z2052" s="333"/>
      <c r="AA2052" s="333"/>
      <c r="AB2052" s="534"/>
    </row>
    <row r="2053" spans="1:28" ht="13.5" customHeight="1">
      <c r="A2053" s="655"/>
      <c r="B2053" s="333"/>
      <c r="C2053" s="333"/>
      <c r="D2053" s="72"/>
      <c r="E2053" s="333"/>
      <c r="F2053" s="333"/>
      <c r="G2053" s="333"/>
      <c r="H2053" s="333"/>
      <c r="I2053" s="333"/>
      <c r="J2053" s="333"/>
      <c r="K2053" s="654"/>
      <c r="L2053" s="333"/>
      <c r="M2053" s="333"/>
      <c r="N2053" s="333"/>
      <c r="O2053" s="333"/>
      <c r="P2053" s="333"/>
      <c r="Q2053" s="333"/>
      <c r="R2053" s="333"/>
      <c r="S2053" s="333"/>
      <c r="T2053" s="333"/>
      <c r="U2053" s="333"/>
      <c r="V2053" s="333"/>
      <c r="W2053" s="333"/>
      <c r="X2053" s="333"/>
      <c r="Y2053" s="333"/>
      <c r="Z2053" s="333"/>
      <c r="AA2053" s="333"/>
      <c r="AB2053" s="534"/>
    </row>
    <row r="2054" spans="1:28" ht="13.5" customHeight="1">
      <c r="A2054" s="655"/>
      <c r="B2054" s="333"/>
      <c r="C2054" s="333"/>
      <c r="D2054" s="72"/>
      <c r="E2054" s="333"/>
      <c r="F2054" s="333"/>
      <c r="G2054" s="333"/>
      <c r="H2054" s="333"/>
      <c r="I2054" s="333"/>
      <c r="J2054" s="333"/>
      <c r="K2054" s="654"/>
      <c r="L2054" s="333"/>
      <c r="M2054" s="333"/>
      <c r="N2054" s="333"/>
      <c r="O2054" s="333"/>
      <c r="P2054" s="333"/>
      <c r="Q2054" s="333"/>
      <c r="R2054" s="333"/>
      <c r="S2054" s="333"/>
      <c r="T2054" s="333"/>
      <c r="U2054" s="333"/>
      <c r="V2054" s="333"/>
      <c r="W2054" s="333"/>
      <c r="X2054" s="333"/>
      <c r="Y2054" s="333"/>
      <c r="Z2054" s="333"/>
      <c r="AA2054" s="333"/>
      <c r="AB2054" s="534"/>
    </row>
    <row r="2055" spans="1:28" ht="13.5" customHeight="1">
      <c r="A2055" s="655"/>
      <c r="B2055" s="333"/>
      <c r="C2055" s="333"/>
      <c r="D2055" s="72"/>
      <c r="E2055" s="333"/>
      <c r="F2055" s="333"/>
      <c r="G2055" s="333"/>
      <c r="H2055" s="333"/>
      <c r="I2055" s="333"/>
      <c r="J2055" s="333"/>
      <c r="K2055" s="654"/>
      <c r="L2055" s="333"/>
      <c r="M2055" s="333"/>
      <c r="N2055" s="333"/>
      <c r="O2055" s="333"/>
      <c r="P2055" s="333"/>
      <c r="Q2055" s="333"/>
      <c r="R2055" s="333"/>
      <c r="S2055" s="333"/>
      <c r="T2055" s="333"/>
      <c r="U2055" s="333"/>
      <c r="V2055" s="333"/>
      <c r="W2055" s="333"/>
      <c r="X2055" s="333"/>
      <c r="Y2055" s="333"/>
      <c r="Z2055" s="333"/>
      <c r="AA2055" s="333"/>
      <c r="AB2055" s="534"/>
    </row>
    <row r="2056" spans="1:28" ht="13.5" customHeight="1">
      <c r="A2056" s="655"/>
      <c r="B2056" s="333"/>
      <c r="C2056" s="333"/>
      <c r="D2056" s="72"/>
      <c r="E2056" s="333"/>
      <c r="F2056" s="333"/>
      <c r="G2056" s="333"/>
      <c r="H2056" s="333"/>
      <c r="I2056" s="333"/>
      <c r="J2056" s="333"/>
      <c r="K2056" s="654"/>
      <c r="L2056" s="333"/>
      <c r="M2056" s="333"/>
      <c r="N2056" s="333"/>
      <c r="O2056" s="333"/>
      <c r="P2056" s="333"/>
      <c r="Q2056" s="333"/>
      <c r="R2056" s="333"/>
      <c r="S2056" s="333"/>
      <c r="T2056" s="333"/>
      <c r="U2056" s="333"/>
      <c r="V2056" s="333"/>
      <c r="W2056" s="333"/>
      <c r="X2056" s="333"/>
      <c r="Y2056" s="333"/>
      <c r="Z2056" s="333"/>
      <c r="AA2056" s="333"/>
      <c r="AB2056" s="534"/>
    </row>
    <row r="2057" spans="1:28" ht="13.5" customHeight="1">
      <c r="A2057" s="655"/>
      <c r="B2057" s="333"/>
      <c r="C2057" s="333"/>
      <c r="D2057" s="72"/>
      <c r="E2057" s="333"/>
      <c r="F2057" s="333"/>
      <c r="G2057" s="333"/>
      <c r="H2057" s="333"/>
      <c r="I2057" s="333"/>
      <c r="J2057" s="333"/>
      <c r="K2057" s="654"/>
      <c r="L2057" s="333"/>
      <c r="M2057" s="333"/>
      <c r="N2057" s="333"/>
      <c r="O2057" s="333"/>
      <c r="P2057" s="333"/>
      <c r="Q2057" s="333"/>
      <c r="R2057" s="333"/>
      <c r="S2057" s="333"/>
      <c r="T2057" s="333"/>
      <c r="U2057" s="333"/>
      <c r="V2057" s="333"/>
      <c r="W2057" s="333"/>
      <c r="X2057" s="333"/>
      <c r="Y2057" s="333"/>
      <c r="Z2057" s="333"/>
      <c r="AA2057" s="333"/>
      <c r="AB2057" s="534"/>
    </row>
    <row r="2058" spans="1:28" ht="13.5" customHeight="1">
      <c r="A2058" s="655"/>
      <c r="B2058" s="333"/>
      <c r="C2058" s="333"/>
      <c r="D2058" s="72"/>
      <c r="E2058" s="333"/>
      <c r="F2058" s="333"/>
      <c r="G2058" s="333"/>
      <c r="H2058" s="333"/>
      <c r="I2058" s="333"/>
      <c r="J2058" s="333"/>
      <c r="K2058" s="654"/>
      <c r="L2058" s="333"/>
      <c r="M2058" s="333"/>
      <c r="N2058" s="333"/>
      <c r="O2058" s="333"/>
      <c r="P2058" s="333"/>
      <c r="Q2058" s="333"/>
      <c r="R2058" s="333"/>
      <c r="S2058" s="333"/>
      <c r="T2058" s="333"/>
      <c r="U2058" s="333"/>
      <c r="V2058" s="333"/>
      <c r="W2058" s="333"/>
      <c r="X2058" s="333"/>
      <c r="Y2058" s="333"/>
      <c r="Z2058" s="333"/>
      <c r="AA2058" s="333"/>
      <c r="AB2058" s="534"/>
    </row>
    <row r="2059" spans="1:28" ht="13.5" customHeight="1">
      <c r="A2059" s="655"/>
      <c r="B2059" s="333"/>
      <c r="C2059" s="333"/>
      <c r="D2059" s="72"/>
      <c r="E2059" s="333"/>
      <c r="F2059" s="333"/>
      <c r="G2059" s="333"/>
      <c r="H2059" s="333"/>
      <c r="I2059" s="333"/>
      <c r="J2059" s="333"/>
      <c r="K2059" s="654"/>
      <c r="L2059" s="333"/>
      <c r="M2059" s="333"/>
      <c r="N2059" s="333"/>
      <c r="O2059" s="333"/>
      <c r="P2059" s="333"/>
      <c r="Q2059" s="333"/>
      <c r="R2059" s="333"/>
      <c r="S2059" s="333"/>
      <c r="T2059" s="333"/>
      <c r="U2059" s="333"/>
      <c r="V2059" s="333"/>
      <c r="W2059" s="333"/>
      <c r="X2059" s="333"/>
      <c r="Y2059" s="333"/>
      <c r="Z2059" s="333"/>
      <c r="AA2059" s="333"/>
      <c r="AB2059" s="534"/>
    </row>
    <row r="2060" spans="1:28" ht="13.5" customHeight="1">
      <c r="A2060" s="655"/>
      <c r="B2060" s="333"/>
      <c r="C2060" s="333"/>
      <c r="D2060" s="72"/>
      <c r="E2060" s="333"/>
      <c r="F2060" s="333"/>
      <c r="G2060" s="333"/>
      <c r="H2060" s="333"/>
      <c r="I2060" s="333"/>
      <c r="J2060" s="333"/>
      <c r="K2060" s="654"/>
      <c r="L2060" s="333"/>
      <c r="M2060" s="333"/>
      <c r="N2060" s="333"/>
      <c r="O2060" s="333"/>
      <c r="P2060" s="333"/>
      <c r="Q2060" s="333"/>
      <c r="R2060" s="333"/>
      <c r="S2060" s="333"/>
      <c r="T2060" s="333"/>
      <c r="U2060" s="333"/>
      <c r="V2060" s="333"/>
      <c r="W2060" s="333"/>
      <c r="X2060" s="333"/>
      <c r="Y2060" s="333"/>
      <c r="Z2060" s="333"/>
      <c r="AA2060" s="333"/>
      <c r="AB2060" s="534"/>
    </row>
    <row r="2061" spans="1:28" ht="13.5" customHeight="1">
      <c r="A2061" s="655"/>
      <c r="B2061" s="333"/>
      <c r="C2061" s="333"/>
      <c r="D2061" s="72"/>
      <c r="E2061" s="333"/>
      <c r="F2061" s="333"/>
      <c r="G2061" s="333"/>
      <c r="H2061" s="333"/>
      <c r="I2061" s="333"/>
      <c r="J2061" s="333"/>
      <c r="K2061" s="654"/>
      <c r="L2061" s="333"/>
      <c r="M2061" s="333"/>
      <c r="N2061" s="333"/>
      <c r="O2061" s="333"/>
      <c r="P2061" s="333"/>
      <c r="Q2061" s="333"/>
      <c r="R2061" s="333"/>
      <c r="S2061" s="333"/>
      <c r="T2061" s="333"/>
      <c r="U2061" s="333"/>
      <c r="V2061" s="333"/>
      <c r="W2061" s="333"/>
      <c r="X2061" s="333"/>
      <c r="Y2061" s="333"/>
      <c r="Z2061" s="333"/>
      <c r="AA2061" s="333"/>
      <c r="AB2061" s="534"/>
    </row>
    <row r="2062" spans="1:28" ht="13.5" customHeight="1">
      <c r="A2062" s="655"/>
      <c r="B2062" s="333"/>
      <c r="C2062" s="333"/>
      <c r="D2062" s="72"/>
      <c r="E2062" s="333"/>
      <c r="F2062" s="333"/>
      <c r="G2062" s="333"/>
      <c r="H2062" s="333"/>
      <c r="I2062" s="333"/>
      <c r="J2062" s="333"/>
      <c r="K2062" s="654"/>
      <c r="L2062" s="333"/>
      <c r="M2062" s="333"/>
      <c r="N2062" s="333"/>
      <c r="O2062" s="333"/>
      <c r="P2062" s="333"/>
      <c r="Q2062" s="333"/>
      <c r="R2062" s="333"/>
      <c r="S2062" s="333"/>
      <c r="T2062" s="333"/>
      <c r="U2062" s="333"/>
      <c r="V2062" s="333"/>
      <c r="W2062" s="333"/>
      <c r="X2062" s="333"/>
      <c r="Y2062" s="333"/>
      <c r="Z2062" s="333"/>
      <c r="AA2062" s="333"/>
      <c r="AB2062" s="534"/>
    </row>
    <row r="2063" spans="1:28" ht="13.5" customHeight="1">
      <c r="A2063" s="655"/>
      <c r="B2063" s="333"/>
      <c r="C2063" s="333"/>
      <c r="D2063" s="72"/>
      <c r="E2063" s="333"/>
      <c r="F2063" s="333"/>
      <c r="G2063" s="333"/>
      <c r="H2063" s="333"/>
      <c r="I2063" s="333"/>
      <c r="J2063" s="333"/>
      <c r="K2063" s="654"/>
      <c r="L2063" s="333"/>
      <c r="M2063" s="333"/>
      <c r="N2063" s="333"/>
      <c r="O2063" s="333"/>
      <c r="P2063" s="333"/>
      <c r="Q2063" s="333"/>
      <c r="R2063" s="333"/>
      <c r="S2063" s="333"/>
      <c r="T2063" s="333"/>
      <c r="U2063" s="333"/>
      <c r="V2063" s="333"/>
      <c r="W2063" s="333"/>
      <c r="X2063" s="333"/>
      <c r="Y2063" s="333"/>
      <c r="Z2063" s="333"/>
      <c r="AA2063" s="333"/>
      <c r="AB2063" s="534"/>
    </row>
    <row r="2064" spans="1:28" ht="13.5" customHeight="1">
      <c r="A2064" s="655"/>
      <c r="B2064" s="333"/>
      <c r="C2064" s="333"/>
      <c r="D2064" s="72"/>
      <c r="E2064" s="333"/>
      <c r="F2064" s="333"/>
      <c r="G2064" s="333"/>
      <c r="H2064" s="333"/>
      <c r="I2064" s="333"/>
      <c r="J2064" s="333"/>
      <c r="K2064" s="654"/>
      <c r="L2064" s="333"/>
      <c r="M2064" s="333"/>
      <c r="N2064" s="333"/>
      <c r="O2064" s="333"/>
      <c r="P2064" s="333"/>
      <c r="Q2064" s="333"/>
      <c r="R2064" s="333"/>
      <c r="S2064" s="333"/>
      <c r="T2064" s="333"/>
      <c r="U2064" s="333"/>
      <c r="V2064" s="333"/>
      <c r="W2064" s="333"/>
      <c r="X2064" s="333"/>
      <c r="Y2064" s="333"/>
      <c r="Z2064" s="333"/>
      <c r="AA2064" s="333"/>
      <c r="AB2064" s="534"/>
    </row>
    <row r="2065" spans="1:28" ht="13.5" customHeight="1">
      <c r="A2065" s="655"/>
      <c r="B2065" s="333"/>
      <c r="C2065" s="333"/>
      <c r="D2065" s="72"/>
      <c r="E2065" s="333"/>
      <c r="F2065" s="333"/>
      <c r="G2065" s="333"/>
      <c r="H2065" s="333"/>
      <c r="I2065" s="333"/>
      <c r="J2065" s="333"/>
      <c r="K2065" s="654"/>
      <c r="L2065" s="333"/>
      <c r="M2065" s="333"/>
      <c r="N2065" s="333"/>
      <c r="O2065" s="333"/>
      <c r="P2065" s="333"/>
      <c r="Q2065" s="333"/>
      <c r="R2065" s="333"/>
      <c r="S2065" s="333"/>
      <c r="T2065" s="333"/>
      <c r="U2065" s="333"/>
      <c r="V2065" s="333"/>
      <c r="W2065" s="333"/>
      <c r="X2065" s="333"/>
      <c r="Y2065" s="333"/>
      <c r="Z2065" s="333"/>
      <c r="AA2065" s="333"/>
      <c r="AB2065" s="534"/>
    </row>
    <row r="2066" spans="1:28" ht="13.5" customHeight="1">
      <c r="A2066" s="655"/>
      <c r="B2066" s="333"/>
      <c r="C2066" s="333"/>
      <c r="D2066" s="72"/>
      <c r="E2066" s="333"/>
      <c r="F2066" s="333"/>
      <c r="G2066" s="333"/>
      <c r="H2066" s="333"/>
      <c r="I2066" s="333"/>
      <c r="J2066" s="333"/>
      <c r="K2066" s="654"/>
      <c r="L2066" s="333"/>
      <c r="M2066" s="333"/>
      <c r="N2066" s="333"/>
      <c r="O2066" s="333"/>
      <c r="P2066" s="333"/>
      <c r="Q2066" s="333"/>
      <c r="R2066" s="333"/>
      <c r="S2066" s="333"/>
      <c r="T2066" s="333"/>
      <c r="U2066" s="333"/>
      <c r="V2066" s="333"/>
      <c r="W2066" s="333"/>
      <c r="X2066" s="333"/>
      <c r="Y2066" s="333"/>
      <c r="Z2066" s="333"/>
      <c r="AA2066" s="333"/>
      <c r="AB2066" s="534"/>
    </row>
    <row r="2067" spans="1:28" ht="13.5" customHeight="1">
      <c r="A2067" s="655"/>
      <c r="B2067" s="333"/>
      <c r="C2067" s="333"/>
      <c r="D2067" s="72"/>
      <c r="E2067" s="333"/>
      <c r="F2067" s="333"/>
      <c r="G2067" s="333"/>
      <c r="H2067" s="333"/>
      <c r="I2067" s="333"/>
      <c r="J2067" s="333"/>
      <c r="K2067" s="654"/>
      <c r="L2067" s="333"/>
      <c r="M2067" s="333"/>
      <c r="N2067" s="333"/>
      <c r="O2067" s="333"/>
      <c r="P2067" s="333"/>
      <c r="Q2067" s="333"/>
      <c r="R2067" s="333"/>
      <c r="S2067" s="333"/>
      <c r="T2067" s="333"/>
      <c r="U2067" s="333"/>
      <c r="V2067" s="333"/>
      <c r="W2067" s="333"/>
      <c r="X2067" s="333"/>
      <c r="Y2067" s="333"/>
      <c r="Z2067" s="333"/>
      <c r="AA2067" s="333"/>
      <c r="AB2067" s="534"/>
    </row>
    <row r="2068" spans="1:28" ht="13.5" customHeight="1">
      <c r="A2068" s="655"/>
      <c r="B2068" s="333"/>
      <c r="C2068" s="333"/>
      <c r="D2068" s="72"/>
      <c r="E2068" s="333"/>
      <c r="F2068" s="333"/>
      <c r="G2068" s="333"/>
      <c r="H2068" s="333"/>
      <c r="I2068" s="333"/>
      <c r="J2068" s="333"/>
      <c r="K2068" s="654"/>
      <c r="L2068" s="333"/>
      <c r="M2068" s="333"/>
      <c r="N2068" s="333"/>
      <c r="O2068" s="333"/>
      <c r="P2068" s="333"/>
      <c r="Q2068" s="333"/>
      <c r="R2068" s="333"/>
      <c r="S2068" s="333"/>
      <c r="T2068" s="333"/>
      <c r="U2068" s="333"/>
      <c r="V2068" s="333"/>
      <c r="W2068" s="333"/>
      <c r="X2068" s="333"/>
      <c r="Y2068" s="333"/>
      <c r="Z2068" s="333"/>
      <c r="AA2068" s="333"/>
      <c r="AB2068" s="534"/>
    </row>
    <row r="2069" spans="1:28" ht="13.5" customHeight="1">
      <c r="A2069" s="655"/>
      <c r="B2069" s="333"/>
      <c r="C2069" s="333"/>
      <c r="D2069" s="72"/>
      <c r="E2069" s="333"/>
      <c r="F2069" s="333"/>
      <c r="G2069" s="333"/>
      <c r="H2069" s="333"/>
      <c r="I2069" s="333"/>
      <c r="J2069" s="333"/>
      <c r="K2069" s="654"/>
      <c r="L2069" s="333"/>
      <c r="M2069" s="333"/>
      <c r="N2069" s="333"/>
      <c r="O2069" s="333"/>
      <c r="P2069" s="333"/>
      <c r="Q2069" s="333"/>
      <c r="R2069" s="333"/>
      <c r="S2069" s="333"/>
      <c r="T2069" s="333"/>
      <c r="U2069" s="333"/>
      <c r="V2069" s="333"/>
      <c r="W2069" s="333"/>
      <c r="X2069" s="333"/>
      <c r="Y2069" s="333"/>
      <c r="Z2069" s="333"/>
      <c r="AA2069" s="333"/>
      <c r="AB2069" s="534"/>
    </row>
    <row r="2070" spans="1:28" ht="13.5" customHeight="1">
      <c r="A2070" s="655"/>
      <c r="B2070" s="333"/>
      <c r="C2070" s="333"/>
      <c r="D2070" s="72"/>
      <c r="E2070" s="333"/>
      <c r="F2070" s="333"/>
      <c r="G2070" s="333"/>
      <c r="H2070" s="333"/>
      <c r="I2070" s="333"/>
      <c r="J2070" s="333"/>
      <c r="K2070" s="654"/>
      <c r="L2070" s="333"/>
      <c r="M2070" s="333"/>
      <c r="N2070" s="333"/>
      <c r="O2070" s="333"/>
      <c r="P2070" s="333"/>
      <c r="Q2070" s="333"/>
      <c r="R2070" s="333"/>
      <c r="S2070" s="333"/>
      <c r="T2070" s="333"/>
      <c r="U2070" s="333"/>
      <c r="V2070" s="333"/>
      <c r="W2070" s="333"/>
      <c r="X2070" s="333"/>
      <c r="Y2070" s="333"/>
      <c r="Z2070" s="333"/>
      <c r="AA2070" s="333"/>
      <c r="AB2070" s="534"/>
    </row>
    <row r="2071" spans="1:28" ht="13.5" customHeight="1">
      <c r="A2071" s="655"/>
      <c r="B2071" s="333"/>
      <c r="C2071" s="333"/>
      <c r="D2071" s="72"/>
      <c r="E2071" s="333"/>
      <c r="F2071" s="333"/>
      <c r="G2071" s="333"/>
      <c r="H2071" s="333"/>
      <c r="I2071" s="333"/>
      <c r="J2071" s="333"/>
      <c r="K2071" s="654"/>
      <c r="L2071" s="333"/>
      <c r="M2071" s="333"/>
      <c r="N2071" s="333"/>
      <c r="O2071" s="333"/>
      <c r="P2071" s="333"/>
      <c r="Q2071" s="333"/>
      <c r="R2071" s="333"/>
      <c r="S2071" s="333"/>
      <c r="T2071" s="333"/>
      <c r="U2071" s="333"/>
      <c r="V2071" s="333"/>
      <c r="W2071" s="333"/>
      <c r="X2071" s="333"/>
      <c r="Y2071" s="333"/>
      <c r="Z2071" s="333"/>
      <c r="AA2071" s="333"/>
      <c r="AB2071" s="534"/>
    </row>
    <row r="2072" spans="1:28" ht="13.5" customHeight="1">
      <c r="A2072" s="655"/>
      <c r="B2072" s="333"/>
      <c r="C2072" s="333"/>
      <c r="D2072" s="72"/>
      <c r="E2072" s="333"/>
      <c r="F2072" s="333"/>
      <c r="G2072" s="333"/>
      <c r="H2072" s="333"/>
      <c r="I2072" s="333"/>
      <c r="J2072" s="333"/>
      <c r="K2072" s="654"/>
      <c r="L2072" s="333"/>
      <c r="M2072" s="333"/>
      <c r="N2072" s="333"/>
      <c r="O2072" s="333"/>
      <c r="P2072" s="333"/>
      <c r="Q2072" s="333"/>
      <c r="R2072" s="333"/>
      <c r="S2072" s="333"/>
      <c r="T2072" s="333"/>
      <c r="U2072" s="333"/>
      <c r="V2072" s="333"/>
      <c r="W2072" s="333"/>
      <c r="X2072" s="333"/>
      <c r="Y2072" s="333"/>
      <c r="Z2072" s="333"/>
      <c r="AA2072" s="333"/>
      <c r="AB2072" s="534"/>
    </row>
    <row r="2073" spans="1:28" ht="13.5" customHeight="1">
      <c r="A2073" s="655"/>
      <c r="B2073" s="333"/>
      <c r="C2073" s="333"/>
      <c r="D2073" s="72"/>
      <c r="E2073" s="333"/>
      <c r="F2073" s="333"/>
      <c r="G2073" s="333"/>
      <c r="H2073" s="333"/>
      <c r="I2073" s="333"/>
      <c r="J2073" s="333"/>
      <c r="K2073" s="654"/>
      <c r="L2073" s="333"/>
      <c r="M2073" s="333"/>
      <c r="N2073" s="333"/>
      <c r="O2073" s="333"/>
      <c r="P2073" s="333"/>
      <c r="Q2073" s="333"/>
      <c r="R2073" s="333"/>
      <c r="S2073" s="333"/>
      <c r="T2073" s="333"/>
      <c r="U2073" s="333"/>
      <c r="V2073" s="333"/>
      <c r="W2073" s="333"/>
      <c r="X2073" s="333"/>
      <c r="Y2073" s="333"/>
      <c r="Z2073" s="333"/>
      <c r="AA2073" s="333"/>
      <c r="AB2073" s="534"/>
    </row>
    <row r="2074" spans="1:28" ht="13.5" customHeight="1">
      <c r="A2074" s="655"/>
      <c r="B2074" s="333"/>
      <c r="C2074" s="333"/>
      <c r="D2074" s="72"/>
      <c r="E2074" s="333"/>
      <c r="F2074" s="333"/>
      <c r="G2074" s="333"/>
      <c r="H2074" s="333"/>
      <c r="I2074" s="333"/>
      <c r="J2074" s="333"/>
      <c r="K2074" s="654"/>
      <c r="L2074" s="333"/>
      <c r="M2074" s="333"/>
      <c r="N2074" s="333"/>
      <c r="O2074" s="333"/>
      <c r="P2074" s="333"/>
      <c r="Q2074" s="333"/>
      <c r="R2074" s="333"/>
      <c r="S2074" s="333"/>
      <c r="T2074" s="333"/>
      <c r="U2074" s="333"/>
      <c r="V2074" s="333"/>
      <c r="W2074" s="333"/>
      <c r="X2074" s="333"/>
      <c r="Y2074" s="333"/>
      <c r="Z2074" s="333"/>
      <c r="AA2074" s="333"/>
      <c r="AB2074" s="534"/>
    </row>
    <row r="2075" spans="1:28" ht="13.5" customHeight="1">
      <c r="A2075" s="655"/>
      <c r="B2075" s="333"/>
      <c r="C2075" s="333"/>
      <c r="D2075" s="72"/>
      <c r="E2075" s="333"/>
      <c r="F2075" s="333"/>
      <c r="G2075" s="333"/>
      <c r="H2075" s="333"/>
      <c r="I2075" s="333"/>
      <c r="J2075" s="333"/>
      <c r="K2075" s="654"/>
      <c r="L2075" s="333"/>
      <c r="M2075" s="333"/>
      <c r="N2075" s="333"/>
      <c r="O2075" s="333"/>
      <c r="P2075" s="333"/>
      <c r="Q2075" s="333"/>
      <c r="R2075" s="333"/>
      <c r="S2075" s="333"/>
      <c r="T2075" s="333"/>
      <c r="U2075" s="333"/>
      <c r="V2075" s="333"/>
      <c r="W2075" s="333"/>
      <c r="X2075" s="333"/>
      <c r="Y2075" s="333"/>
      <c r="Z2075" s="333"/>
      <c r="AA2075" s="333"/>
      <c r="AB2075" s="534"/>
    </row>
    <row r="2076" spans="1:28" ht="13.5" customHeight="1">
      <c r="A2076" s="655"/>
      <c r="B2076" s="333"/>
      <c r="C2076" s="333"/>
      <c r="D2076" s="72"/>
      <c r="E2076" s="333"/>
      <c r="F2076" s="333"/>
      <c r="G2076" s="333"/>
      <c r="H2076" s="333"/>
      <c r="I2076" s="333"/>
      <c r="J2076" s="333"/>
      <c r="K2076" s="654"/>
      <c r="L2076" s="333"/>
      <c r="M2076" s="333"/>
      <c r="N2076" s="333"/>
      <c r="O2076" s="333"/>
      <c r="P2076" s="333"/>
      <c r="Q2076" s="333"/>
      <c r="R2076" s="333"/>
      <c r="S2076" s="333"/>
      <c r="T2076" s="333"/>
      <c r="U2076" s="333"/>
      <c r="V2076" s="333"/>
      <c r="W2076" s="333"/>
      <c r="X2076" s="333"/>
      <c r="Y2076" s="333"/>
      <c r="Z2076" s="333"/>
      <c r="AA2076" s="333"/>
      <c r="AB2076" s="534"/>
    </row>
    <row r="2077" spans="1:28" ht="13.5" customHeight="1">
      <c r="A2077" s="655"/>
      <c r="B2077" s="333"/>
      <c r="C2077" s="333"/>
      <c r="D2077" s="72"/>
      <c r="E2077" s="333"/>
      <c r="F2077" s="333"/>
      <c r="G2077" s="333"/>
      <c r="H2077" s="333"/>
      <c r="I2077" s="333"/>
      <c r="J2077" s="333"/>
      <c r="K2077" s="654"/>
      <c r="L2077" s="333"/>
      <c r="M2077" s="333"/>
      <c r="N2077" s="333"/>
      <c r="O2077" s="333"/>
      <c r="P2077" s="333"/>
      <c r="Q2077" s="333"/>
      <c r="R2077" s="333"/>
      <c r="S2077" s="333"/>
      <c r="T2077" s="333"/>
      <c r="U2077" s="333"/>
      <c r="V2077" s="333"/>
      <c r="W2077" s="333"/>
      <c r="X2077" s="333"/>
      <c r="Y2077" s="333"/>
      <c r="Z2077" s="333"/>
      <c r="AA2077" s="333"/>
      <c r="AB2077" s="534"/>
    </row>
    <row r="2078" spans="1:28" ht="13.5" customHeight="1">
      <c r="A2078" s="655"/>
      <c r="B2078" s="333"/>
      <c r="C2078" s="333"/>
      <c r="D2078" s="72"/>
      <c r="E2078" s="333"/>
      <c r="F2078" s="333"/>
      <c r="G2078" s="333"/>
      <c r="H2078" s="333"/>
      <c r="I2078" s="333"/>
      <c r="J2078" s="333"/>
      <c r="K2078" s="654"/>
      <c r="L2078" s="333"/>
      <c r="M2078" s="333"/>
      <c r="N2078" s="333"/>
      <c r="O2078" s="333"/>
      <c r="P2078" s="333"/>
      <c r="Q2078" s="333"/>
      <c r="R2078" s="333"/>
      <c r="S2078" s="333"/>
      <c r="T2078" s="333"/>
      <c r="U2078" s="333"/>
      <c r="V2078" s="333"/>
      <c r="W2078" s="333"/>
      <c r="X2078" s="333"/>
      <c r="Y2078" s="333"/>
      <c r="Z2078" s="333"/>
      <c r="AA2078" s="333"/>
      <c r="AB2078" s="534"/>
    </row>
    <row r="2079" spans="1:28" ht="13.5" customHeight="1">
      <c r="A2079" s="655"/>
      <c r="B2079" s="333"/>
      <c r="C2079" s="333"/>
      <c r="D2079" s="72"/>
      <c r="E2079" s="333"/>
      <c r="F2079" s="333"/>
      <c r="G2079" s="333"/>
      <c r="H2079" s="333"/>
      <c r="I2079" s="333"/>
      <c r="J2079" s="333"/>
      <c r="K2079" s="654"/>
      <c r="L2079" s="333"/>
      <c r="M2079" s="333"/>
      <c r="N2079" s="333"/>
      <c r="O2079" s="333"/>
      <c r="P2079" s="333"/>
      <c r="Q2079" s="333"/>
      <c r="R2079" s="333"/>
      <c r="S2079" s="333"/>
      <c r="T2079" s="333"/>
      <c r="U2079" s="333"/>
      <c r="V2079" s="333"/>
      <c r="W2079" s="333"/>
      <c r="X2079" s="333"/>
      <c r="Y2079" s="333"/>
      <c r="Z2079" s="333"/>
      <c r="AA2079" s="333"/>
      <c r="AB2079" s="534"/>
    </row>
    <row r="2080" spans="1:28" ht="13.5" customHeight="1">
      <c r="A2080" s="655"/>
      <c r="B2080" s="333"/>
      <c r="C2080" s="333"/>
      <c r="D2080" s="72"/>
      <c r="E2080" s="333"/>
      <c r="F2080" s="333"/>
      <c r="G2080" s="333"/>
      <c r="H2080" s="333"/>
      <c r="I2080" s="333"/>
      <c r="J2080" s="333"/>
      <c r="K2080" s="654"/>
      <c r="L2080" s="333"/>
      <c r="M2080" s="333"/>
      <c r="N2080" s="333"/>
      <c r="O2080" s="333"/>
      <c r="P2080" s="333"/>
      <c r="Q2080" s="333"/>
      <c r="R2080" s="333"/>
      <c r="S2080" s="333"/>
      <c r="T2080" s="333"/>
      <c r="U2080" s="333"/>
      <c r="V2080" s="333"/>
      <c r="W2080" s="333"/>
      <c r="X2080" s="333"/>
      <c r="Y2080" s="333"/>
      <c r="Z2080" s="333"/>
      <c r="AA2080" s="333"/>
      <c r="AB2080" s="534"/>
    </row>
    <row r="2081" spans="1:28" ht="13.5" customHeight="1">
      <c r="A2081" s="655"/>
      <c r="B2081" s="333"/>
      <c r="C2081" s="333"/>
      <c r="D2081" s="72"/>
      <c r="E2081" s="333"/>
      <c r="F2081" s="333"/>
      <c r="G2081" s="333"/>
      <c r="H2081" s="333"/>
      <c r="I2081" s="333"/>
      <c r="J2081" s="333"/>
      <c r="K2081" s="654"/>
      <c r="L2081" s="333"/>
      <c r="M2081" s="333"/>
      <c r="N2081" s="333"/>
      <c r="O2081" s="333"/>
      <c r="P2081" s="333"/>
      <c r="Q2081" s="333"/>
      <c r="R2081" s="333"/>
      <c r="S2081" s="333"/>
      <c r="T2081" s="333"/>
      <c r="U2081" s="333"/>
      <c r="V2081" s="333"/>
      <c r="W2081" s="333"/>
      <c r="X2081" s="333"/>
      <c r="Y2081" s="333"/>
      <c r="Z2081" s="333"/>
      <c r="AA2081" s="333"/>
      <c r="AB2081" s="534"/>
    </row>
    <row r="2082" spans="1:28" ht="13.5" customHeight="1">
      <c r="A2082" s="655"/>
      <c r="B2082" s="333"/>
      <c r="C2082" s="333"/>
      <c r="D2082" s="72"/>
      <c r="E2082" s="333"/>
      <c r="F2082" s="333"/>
      <c r="G2082" s="333"/>
      <c r="H2082" s="333"/>
      <c r="I2082" s="333"/>
      <c r="J2082" s="333"/>
      <c r="K2082" s="654"/>
      <c r="L2082" s="333"/>
      <c r="M2082" s="333"/>
      <c r="N2082" s="333"/>
      <c r="O2082" s="333"/>
      <c r="P2082" s="333"/>
      <c r="Q2082" s="333"/>
      <c r="R2082" s="333"/>
      <c r="S2082" s="333"/>
      <c r="T2082" s="333"/>
      <c r="U2082" s="333"/>
      <c r="V2082" s="333"/>
      <c r="W2082" s="333"/>
      <c r="X2082" s="333"/>
      <c r="Y2082" s="333"/>
      <c r="Z2082" s="333"/>
      <c r="AA2082" s="333"/>
      <c r="AB2082" s="534"/>
    </row>
    <row r="2083" spans="1:28" ht="13.5" customHeight="1">
      <c r="A2083" s="655"/>
      <c r="B2083" s="333"/>
      <c r="C2083" s="333"/>
      <c r="D2083" s="72"/>
      <c r="E2083" s="333"/>
      <c r="F2083" s="333"/>
      <c r="G2083" s="333"/>
      <c r="H2083" s="333"/>
      <c r="I2083" s="333"/>
      <c r="J2083" s="333"/>
      <c r="K2083" s="654"/>
      <c r="L2083" s="333"/>
      <c r="M2083" s="333"/>
      <c r="N2083" s="333"/>
      <c r="O2083" s="333"/>
      <c r="P2083" s="333"/>
      <c r="Q2083" s="333"/>
      <c r="R2083" s="333"/>
      <c r="S2083" s="333"/>
      <c r="T2083" s="333"/>
      <c r="U2083" s="333"/>
      <c r="V2083" s="333"/>
      <c r="W2083" s="333"/>
      <c r="X2083" s="333"/>
      <c r="Y2083" s="333"/>
      <c r="Z2083" s="333"/>
      <c r="AA2083" s="333"/>
      <c r="AB2083" s="534"/>
    </row>
    <row r="2084" spans="1:28" ht="13.5" customHeight="1">
      <c r="A2084" s="655"/>
      <c r="B2084" s="333"/>
      <c r="C2084" s="333"/>
      <c r="D2084" s="72"/>
      <c r="E2084" s="333"/>
      <c r="F2084" s="333"/>
      <c r="G2084" s="333"/>
      <c r="H2084" s="333"/>
      <c r="I2084" s="333"/>
      <c r="J2084" s="333"/>
      <c r="K2084" s="654"/>
      <c r="L2084" s="333"/>
      <c r="M2084" s="333"/>
      <c r="N2084" s="333"/>
      <c r="O2084" s="333"/>
      <c r="P2084" s="333"/>
      <c r="Q2084" s="333"/>
      <c r="R2084" s="333"/>
      <c r="S2084" s="333"/>
      <c r="T2084" s="333"/>
      <c r="U2084" s="333"/>
      <c r="V2084" s="333"/>
      <c r="W2084" s="333"/>
      <c r="X2084" s="333"/>
      <c r="Y2084" s="333"/>
      <c r="Z2084" s="333"/>
      <c r="AA2084" s="333"/>
      <c r="AB2084" s="534"/>
    </row>
    <row r="2085" spans="1:28" ht="13.5" customHeight="1">
      <c r="A2085" s="655"/>
      <c r="B2085" s="333"/>
      <c r="C2085" s="333"/>
      <c r="D2085" s="72"/>
      <c r="E2085" s="333"/>
      <c r="F2085" s="333"/>
      <c r="G2085" s="333"/>
      <c r="H2085" s="333"/>
      <c r="I2085" s="333"/>
      <c r="J2085" s="333"/>
      <c r="K2085" s="654"/>
      <c r="L2085" s="333"/>
      <c r="M2085" s="333"/>
      <c r="N2085" s="333"/>
      <c r="O2085" s="333"/>
      <c r="P2085" s="333"/>
      <c r="Q2085" s="333"/>
      <c r="R2085" s="333"/>
      <c r="S2085" s="333"/>
      <c r="T2085" s="333"/>
      <c r="U2085" s="333"/>
      <c r="V2085" s="333"/>
      <c r="W2085" s="333"/>
      <c r="X2085" s="333"/>
      <c r="Y2085" s="333"/>
      <c r="Z2085" s="333"/>
      <c r="AA2085" s="333"/>
      <c r="AB2085" s="534"/>
    </row>
    <row r="2086" spans="1:28" ht="13.5" customHeight="1">
      <c r="A2086" s="655"/>
      <c r="B2086" s="333"/>
      <c r="C2086" s="333"/>
      <c r="D2086" s="72"/>
      <c r="E2086" s="333"/>
      <c r="F2086" s="333"/>
      <c r="G2086" s="333"/>
      <c r="H2086" s="333"/>
      <c r="I2086" s="333"/>
      <c r="J2086" s="333"/>
      <c r="K2086" s="654"/>
      <c r="L2086" s="333"/>
      <c r="M2086" s="333"/>
      <c r="N2086" s="333"/>
      <c r="O2086" s="333"/>
      <c r="P2086" s="333"/>
      <c r="Q2086" s="333"/>
      <c r="R2086" s="333"/>
      <c r="S2086" s="333"/>
      <c r="T2086" s="333"/>
      <c r="U2086" s="333"/>
      <c r="V2086" s="333"/>
      <c r="W2086" s="333"/>
      <c r="X2086" s="333"/>
      <c r="Y2086" s="333"/>
      <c r="Z2086" s="333"/>
      <c r="AA2086" s="333"/>
      <c r="AB2086" s="534"/>
    </row>
    <row r="2087" spans="1:28" ht="13.5" customHeight="1">
      <c r="A2087" s="655"/>
      <c r="B2087" s="333"/>
      <c r="C2087" s="333"/>
      <c r="D2087" s="72"/>
      <c r="E2087" s="333"/>
      <c r="F2087" s="333"/>
      <c r="G2087" s="333"/>
      <c r="H2087" s="333"/>
      <c r="I2087" s="333"/>
      <c r="J2087" s="333"/>
      <c r="K2087" s="654"/>
      <c r="L2087" s="333"/>
      <c r="M2087" s="333"/>
      <c r="N2087" s="333"/>
      <c r="O2087" s="333"/>
      <c r="P2087" s="333"/>
      <c r="Q2087" s="333"/>
      <c r="R2087" s="333"/>
      <c r="S2087" s="333"/>
      <c r="T2087" s="333"/>
      <c r="U2087" s="333"/>
      <c r="V2087" s="333"/>
      <c r="W2087" s="333"/>
      <c r="X2087" s="333"/>
      <c r="Y2087" s="333"/>
      <c r="Z2087" s="333"/>
      <c r="AA2087" s="333"/>
      <c r="AB2087" s="534"/>
    </row>
    <row r="2088" spans="1:28" ht="13.5" customHeight="1">
      <c r="A2088" s="655"/>
      <c r="B2088" s="333"/>
      <c r="C2088" s="333"/>
      <c r="D2088" s="72"/>
      <c r="E2088" s="333"/>
      <c r="F2088" s="333"/>
      <c r="G2088" s="333"/>
      <c r="H2088" s="333"/>
      <c r="I2088" s="333"/>
      <c r="J2088" s="333"/>
      <c r="K2088" s="654"/>
      <c r="L2088" s="333"/>
      <c r="M2088" s="333"/>
      <c r="N2088" s="333"/>
      <c r="O2088" s="333"/>
      <c r="P2088" s="333"/>
      <c r="Q2088" s="333"/>
      <c r="R2088" s="333"/>
      <c r="S2088" s="333"/>
      <c r="T2088" s="333"/>
      <c r="U2088" s="333"/>
      <c r="V2088" s="333"/>
      <c r="W2088" s="333"/>
      <c r="X2088" s="333"/>
      <c r="Y2088" s="333"/>
      <c r="Z2088" s="333"/>
      <c r="AA2088" s="333"/>
      <c r="AB2088" s="534"/>
    </row>
    <row r="2089" spans="1:28" ht="13.5" customHeight="1">
      <c r="A2089" s="655"/>
      <c r="B2089" s="333"/>
      <c r="C2089" s="333"/>
      <c r="D2089" s="72"/>
      <c r="E2089" s="333"/>
      <c r="F2089" s="333"/>
      <c r="G2089" s="333"/>
      <c r="H2089" s="333"/>
      <c r="I2089" s="333"/>
      <c r="J2089" s="333"/>
      <c r="K2089" s="654"/>
      <c r="L2089" s="333"/>
      <c r="M2089" s="333"/>
      <c r="N2089" s="333"/>
      <c r="O2089" s="333"/>
      <c r="P2089" s="333"/>
      <c r="Q2089" s="333"/>
      <c r="R2089" s="333"/>
      <c r="S2089" s="333"/>
      <c r="T2089" s="333"/>
      <c r="U2089" s="333"/>
      <c r="V2089" s="333"/>
      <c r="W2089" s="333"/>
      <c r="X2089" s="333"/>
      <c r="Y2089" s="333"/>
      <c r="Z2089" s="333"/>
      <c r="AA2089" s="333"/>
      <c r="AB2089" s="534"/>
    </row>
    <row r="2090" spans="1:28" ht="13.5" customHeight="1">
      <c r="A2090" s="655"/>
      <c r="B2090" s="333"/>
      <c r="C2090" s="333"/>
      <c r="D2090" s="72"/>
      <c r="E2090" s="333"/>
      <c r="F2090" s="333"/>
      <c r="G2090" s="333"/>
      <c r="H2090" s="333"/>
      <c r="I2090" s="333"/>
      <c r="J2090" s="333"/>
      <c r="K2090" s="654"/>
      <c r="L2090" s="333"/>
      <c r="M2090" s="333"/>
      <c r="N2090" s="333"/>
      <c r="O2090" s="333"/>
      <c r="P2090" s="333"/>
      <c r="Q2090" s="333"/>
      <c r="R2090" s="333"/>
      <c r="S2090" s="333"/>
      <c r="T2090" s="333"/>
      <c r="U2090" s="333"/>
      <c r="V2090" s="333"/>
      <c r="W2090" s="333"/>
      <c r="X2090" s="333"/>
      <c r="Y2090" s="333"/>
      <c r="Z2090" s="333"/>
      <c r="AA2090" s="333"/>
      <c r="AB2090" s="534"/>
    </row>
    <row r="2091" spans="1:28" ht="13.5" customHeight="1">
      <c r="A2091" s="655"/>
      <c r="B2091" s="333"/>
      <c r="C2091" s="333"/>
      <c r="D2091" s="72"/>
      <c r="E2091" s="333"/>
      <c r="F2091" s="333"/>
      <c r="G2091" s="333"/>
      <c r="H2091" s="333"/>
      <c r="I2091" s="333"/>
      <c r="J2091" s="333"/>
      <c r="K2091" s="654"/>
      <c r="L2091" s="333"/>
      <c r="M2091" s="333"/>
      <c r="N2091" s="333"/>
      <c r="O2091" s="333"/>
      <c r="P2091" s="333"/>
      <c r="Q2091" s="333"/>
      <c r="R2091" s="333"/>
      <c r="S2091" s="333"/>
      <c r="T2091" s="333"/>
      <c r="U2091" s="333"/>
      <c r="V2091" s="333"/>
      <c r="W2091" s="333"/>
      <c r="X2091" s="333"/>
      <c r="Y2091" s="333"/>
      <c r="Z2091" s="333"/>
      <c r="AA2091" s="333"/>
      <c r="AB2091" s="534"/>
    </row>
    <row r="2092" spans="1:28" ht="13.5" customHeight="1">
      <c r="A2092" s="655"/>
      <c r="B2092" s="333"/>
      <c r="C2092" s="333"/>
      <c r="D2092" s="72"/>
      <c r="E2092" s="333"/>
      <c r="F2092" s="333"/>
      <c r="G2092" s="333"/>
      <c r="H2092" s="333"/>
      <c r="I2092" s="333"/>
      <c r="J2092" s="333"/>
      <c r="K2092" s="654"/>
      <c r="L2092" s="333"/>
      <c r="M2092" s="333"/>
      <c r="N2092" s="333"/>
      <c r="O2092" s="333"/>
      <c r="P2092" s="333"/>
      <c r="Q2092" s="333"/>
      <c r="R2092" s="333"/>
      <c r="S2092" s="333"/>
      <c r="T2092" s="333"/>
      <c r="U2092" s="333"/>
      <c r="V2092" s="333"/>
      <c r="W2092" s="333"/>
      <c r="X2092" s="333"/>
      <c r="Y2092" s="333"/>
      <c r="Z2092" s="333"/>
      <c r="AA2092" s="333"/>
      <c r="AB2092" s="534"/>
    </row>
    <row r="2093" spans="1:28" ht="13.5" customHeight="1">
      <c r="A2093" s="655"/>
      <c r="B2093" s="333"/>
      <c r="C2093" s="333"/>
      <c r="D2093" s="72"/>
      <c r="E2093" s="333"/>
      <c r="F2093" s="333"/>
      <c r="G2093" s="333"/>
      <c r="H2093" s="333"/>
      <c r="I2093" s="333"/>
      <c r="J2093" s="333"/>
      <c r="K2093" s="654"/>
      <c r="L2093" s="333"/>
      <c r="M2093" s="333"/>
      <c r="N2093" s="333"/>
      <c r="O2093" s="333"/>
      <c r="P2093" s="333"/>
      <c r="Q2093" s="333"/>
      <c r="R2093" s="333"/>
      <c r="S2093" s="333"/>
      <c r="T2093" s="333"/>
      <c r="U2093" s="333"/>
      <c r="V2093" s="333"/>
      <c r="W2093" s="333"/>
      <c r="X2093" s="333"/>
      <c r="Y2093" s="333"/>
      <c r="Z2093" s="333"/>
      <c r="AA2093" s="333"/>
      <c r="AB2093" s="534"/>
    </row>
    <row r="2094" spans="1:28" ht="13.5" customHeight="1">
      <c r="A2094" s="655"/>
      <c r="B2094" s="333"/>
      <c r="C2094" s="333"/>
      <c r="D2094" s="72"/>
      <c r="E2094" s="333"/>
      <c r="F2094" s="333"/>
      <c r="G2094" s="333"/>
      <c r="H2094" s="333"/>
      <c r="I2094" s="333"/>
      <c r="J2094" s="333"/>
      <c r="K2094" s="654"/>
      <c r="L2094" s="333"/>
      <c r="M2094" s="333"/>
      <c r="N2094" s="333"/>
      <c r="O2094" s="333"/>
      <c r="P2094" s="333"/>
      <c r="Q2094" s="333"/>
      <c r="R2094" s="333"/>
      <c r="S2094" s="333"/>
      <c r="T2094" s="333"/>
      <c r="U2094" s="333"/>
      <c r="V2094" s="333"/>
      <c r="W2094" s="333"/>
      <c r="X2094" s="333"/>
      <c r="Y2094" s="333"/>
      <c r="Z2094" s="333"/>
      <c r="AA2094" s="333"/>
      <c r="AB2094" s="534"/>
    </row>
    <row r="2095" spans="1:28" ht="13.5" customHeight="1">
      <c r="A2095" s="655"/>
      <c r="B2095" s="333"/>
      <c r="C2095" s="333"/>
      <c r="D2095" s="72"/>
      <c r="E2095" s="333"/>
      <c r="F2095" s="333"/>
      <c r="G2095" s="333"/>
      <c r="H2095" s="333"/>
      <c r="I2095" s="333"/>
      <c r="J2095" s="333"/>
      <c r="K2095" s="654"/>
      <c r="L2095" s="333"/>
      <c r="M2095" s="333"/>
      <c r="N2095" s="333"/>
      <c r="O2095" s="333"/>
      <c r="P2095" s="333"/>
      <c r="Q2095" s="333"/>
      <c r="R2095" s="333"/>
      <c r="S2095" s="333"/>
      <c r="T2095" s="333"/>
      <c r="U2095" s="333"/>
      <c r="V2095" s="333"/>
      <c r="W2095" s="333"/>
      <c r="X2095" s="333"/>
      <c r="Y2095" s="333"/>
      <c r="Z2095" s="333"/>
      <c r="AA2095" s="333"/>
      <c r="AB2095" s="534"/>
    </row>
    <row r="2096" spans="1:28" ht="13.5" customHeight="1">
      <c r="A2096" s="655"/>
      <c r="B2096" s="333"/>
      <c r="C2096" s="333"/>
      <c r="D2096" s="72"/>
      <c r="E2096" s="333"/>
      <c r="F2096" s="333"/>
      <c r="G2096" s="333"/>
      <c r="H2096" s="333"/>
      <c r="I2096" s="333"/>
      <c r="J2096" s="333"/>
      <c r="K2096" s="654"/>
      <c r="L2096" s="333"/>
      <c r="M2096" s="333"/>
      <c r="N2096" s="333"/>
      <c r="O2096" s="333"/>
      <c r="P2096" s="333"/>
      <c r="Q2096" s="333"/>
      <c r="R2096" s="333"/>
      <c r="S2096" s="333"/>
      <c r="T2096" s="333"/>
      <c r="U2096" s="333"/>
      <c r="V2096" s="333"/>
      <c r="W2096" s="333"/>
      <c r="X2096" s="333"/>
      <c r="Y2096" s="333"/>
      <c r="Z2096" s="333"/>
      <c r="AA2096" s="333"/>
      <c r="AB2096" s="534"/>
    </row>
    <row r="2097" spans="1:28" ht="13.5" customHeight="1">
      <c r="A2097" s="655"/>
      <c r="B2097" s="333"/>
      <c r="C2097" s="333"/>
      <c r="D2097" s="72"/>
      <c r="E2097" s="333"/>
      <c r="F2097" s="333"/>
      <c r="G2097" s="333"/>
      <c r="H2097" s="333"/>
      <c r="I2097" s="333"/>
      <c r="J2097" s="333"/>
      <c r="K2097" s="654"/>
      <c r="L2097" s="333"/>
      <c r="M2097" s="333"/>
      <c r="N2097" s="333"/>
      <c r="O2097" s="333"/>
      <c r="P2097" s="333"/>
      <c r="Q2097" s="333"/>
      <c r="R2097" s="333"/>
      <c r="S2097" s="333"/>
      <c r="T2097" s="333"/>
      <c r="U2097" s="333"/>
      <c r="V2097" s="333"/>
      <c r="W2097" s="333"/>
      <c r="X2097" s="333"/>
      <c r="Y2097" s="333"/>
      <c r="Z2097" s="333"/>
      <c r="AA2097" s="333"/>
      <c r="AB2097" s="534"/>
    </row>
    <row r="2098" spans="1:28" ht="13.5" customHeight="1">
      <c r="A2098" s="655"/>
      <c r="B2098" s="333"/>
      <c r="C2098" s="333"/>
      <c r="D2098" s="72"/>
      <c r="E2098" s="333"/>
      <c r="F2098" s="333"/>
      <c r="G2098" s="333"/>
      <c r="H2098" s="333"/>
      <c r="I2098" s="333"/>
      <c r="J2098" s="333"/>
      <c r="K2098" s="654"/>
      <c r="L2098" s="333"/>
      <c r="M2098" s="333"/>
      <c r="N2098" s="333"/>
      <c r="O2098" s="333"/>
      <c r="P2098" s="333"/>
      <c r="Q2098" s="333"/>
      <c r="R2098" s="333"/>
      <c r="S2098" s="333"/>
      <c r="T2098" s="333"/>
      <c r="U2098" s="333"/>
      <c r="V2098" s="333"/>
      <c r="W2098" s="333"/>
      <c r="X2098" s="333"/>
      <c r="Y2098" s="333"/>
      <c r="Z2098" s="333"/>
      <c r="AA2098" s="333"/>
      <c r="AB2098" s="534"/>
    </row>
    <row r="2099" spans="1:28" ht="13.5" customHeight="1">
      <c r="A2099" s="655"/>
      <c r="B2099" s="333"/>
      <c r="C2099" s="333"/>
      <c r="D2099" s="72"/>
      <c r="E2099" s="333"/>
      <c r="F2099" s="333"/>
      <c r="G2099" s="333"/>
      <c r="H2099" s="333"/>
      <c r="I2099" s="333"/>
      <c r="J2099" s="333"/>
      <c r="K2099" s="654"/>
      <c r="L2099" s="333"/>
      <c r="M2099" s="333"/>
      <c r="N2099" s="333"/>
      <c r="O2099" s="333"/>
      <c r="P2099" s="333"/>
      <c r="Q2099" s="333"/>
      <c r="R2099" s="333"/>
      <c r="S2099" s="333"/>
      <c r="T2099" s="333"/>
      <c r="U2099" s="333"/>
      <c r="V2099" s="333"/>
      <c r="W2099" s="333"/>
      <c r="X2099" s="333"/>
      <c r="Y2099" s="333"/>
      <c r="Z2099" s="333"/>
      <c r="AA2099" s="333"/>
      <c r="AB2099" s="534"/>
    </row>
    <row r="2100" spans="1:28" ht="13.5" customHeight="1">
      <c r="A2100" s="655"/>
      <c r="B2100" s="333"/>
      <c r="C2100" s="333"/>
      <c r="D2100" s="72"/>
      <c r="E2100" s="333"/>
      <c r="F2100" s="333"/>
      <c r="G2100" s="333"/>
      <c r="H2100" s="333"/>
      <c r="I2100" s="333"/>
      <c r="J2100" s="333"/>
      <c r="K2100" s="654"/>
      <c r="L2100" s="333"/>
      <c r="M2100" s="333"/>
      <c r="N2100" s="333"/>
      <c r="O2100" s="333"/>
      <c r="P2100" s="333"/>
      <c r="Q2100" s="333"/>
      <c r="R2100" s="333"/>
      <c r="S2100" s="333"/>
      <c r="T2100" s="333"/>
      <c r="U2100" s="333"/>
      <c r="V2100" s="333"/>
      <c r="W2100" s="333"/>
      <c r="X2100" s="333"/>
      <c r="Y2100" s="333"/>
      <c r="Z2100" s="333"/>
      <c r="AA2100" s="333"/>
      <c r="AB2100" s="534"/>
    </row>
    <row r="2101" spans="1:28" ht="13.5" customHeight="1">
      <c r="A2101" s="655"/>
      <c r="B2101" s="333"/>
      <c r="C2101" s="333"/>
      <c r="D2101" s="72"/>
      <c r="E2101" s="333"/>
      <c r="F2101" s="333"/>
      <c r="G2101" s="333"/>
      <c r="H2101" s="333"/>
      <c r="I2101" s="333"/>
      <c r="J2101" s="333"/>
      <c r="K2101" s="654"/>
      <c r="L2101" s="333"/>
      <c r="M2101" s="333"/>
      <c r="N2101" s="333"/>
      <c r="O2101" s="333"/>
      <c r="P2101" s="333"/>
      <c r="Q2101" s="333"/>
      <c r="R2101" s="333"/>
      <c r="S2101" s="333"/>
      <c r="T2101" s="333"/>
      <c r="U2101" s="333"/>
      <c r="V2101" s="333"/>
      <c r="W2101" s="333"/>
      <c r="X2101" s="333"/>
      <c r="Y2101" s="333"/>
      <c r="Z2101" s="333"/>
      <c r="AA2101" s="333"/>
      <c r="AB2101" s="534"/>
    </row>
    <row r="2102" spans="1:28" ht="13.5" customHeight="1">
      <c r="A2102" s="655"/>
      <c r="B2102" s="333"/>
      <c r="C2102" s="333"/>
      <c r="D2102" s="72"/>
      <c r="E2102" s="333"/>
      <c r="F2102" s="333"/>
      <c r="G2102" s="333"/>
      <c r="H2102" s="333"/>
      <c r="I2102" s="333"/>
      <c r="J2102" s="333"/>
      <c r="K2102" s="654"/>
      <c r="L2102" s="333"/>
      <c r="M2102" s="333"/>
      <c r="N2102" s="333"/>
      <c r="O2102" s="333"/>
      <c r="P2102" s="333"/>
      <c r="Q2102" s="333"/>
      <c r="R2102" s="333"/>
      <c r="S2102" s="333"/>
      <c r="T2102" s="333"/>
      <c r="U2102" s="333"/>
      <c r="V2102" s="333"/>
      <c r="W2102" s="333"/>
      <c r="X2102" s="333"/>
      <c r="Y2102" s="333"/>
      <c r="Z2102" s="333"/>
      <c r="AA2102" s="333"/>
      <c r="AB2102" s="534"/>
    </row>
    <row r="2103" spans="1:28" ht="13.5" customHeight="1">
      <c r="A2103" s="655"/>
      <c r="B2103" s="333"/>
      <c r="C2103" s="333"/>
      <c r="D2103" s="72"/>
      <c r="E2103" s="333"/>
      <c r="F2103" s="333"/>
      <c r="G2103" s="333"/>
      <c r="H2103" s="333"/>
      <c r="I2103" s="333"/>
      <c r="J2103" s="333"/>
      <c r="K2103" s="654"/>
      <c r="L2103" s="333"/>
      <c r="M2103" s="333"/>
      <c r="N2103" s="333"/>
      <c r="O2103" s="333"/>
      <c r="P2103" s="333"/>
      <c r="Q2103" s="333"/>
      <c r="R2103" s="333"/>
      <c r="S2103" s="333"/>
      <c r="T2103" s="333"/>
      <c r="U2103" s="333"/>
      <c r="V2103" s="333"/>
      <c r="W2103" s="333"/>
      <c r="X2103" s="333"/>
      <c r="Y2103" s="333"/>
      <c r="Z2103" s="333"/>
      <c r="AA2103" s="333"/>
      <c r="AB2103" s="534"/>
    </row>
    <row r="2104" spans="1:28" ht="13.5" customHeight="1">
      <c r="A2104" s="655"/>
      <c r="B2104" s="333"/>
      <c r="C2104" s="333"/>
      <c r="D2104" s="72"/>
      <c r="E2104" s="333"/>
      <c r="F2104" s="333"/>
      <c r="G2104" s="333"/>
      <c r="H2104" s="333"/>
      <c r="I2104" s="333"/>
      <c r="J2104" s="333"/>
      <c r="K2104" s="654"/>
      <c r="L2104" s="333"/>
      <c r="M2104" s="333"/>
      <c r="N2104" s="333"/>
      <c r="O2104" s="333"/>
      <c r="P2104" s="333"/>
      <c r="Q2104" s="333"/>
      <c r="R2104" s="333"/>
      <c r="S2104" s="333"/>
      <c r="T2104" s="333"/>
      <c r="U2104" s="333"/>
      <c r="V2104" s="333"/>
      <c r="W2104" s="333"/>
      <c r="X2104" s="333"/>
      <c r="Y2104" s="333"/>
      <c r="Z2104" s="333"/>
      <c r="AA2104" s="333"/>
      <c r="AB2104" s="534"/>
    </row>
    <row r="2105" spans="1:28" ht="13.5" customHeight="1">
      <c r="A2105" s="655"/>
      <c r="B2105" s="333"/>
      <c r="C2105" s="333"/>
      <c r="D2105" s="72"/>
      <c r="E2105" s="333"/>
      <c r="F2105" s="333"/>
      <c r="G2105" s="333"/>
      <c r="H2105" s="333"/>
      <c r="I2105" s="333"/>
      <c r="J2105" s="333"/>
      <c r="K2105" s="654"/>
      <c r="L2105" s="333"/>
      <c r="M2105" s="333"/>
      <c r="N2105" s="333"/>
      <c r="O2105" s="333"/>
      <c r="P2105" s="333"/>
      <c r="Q2105" s="333"/>
      <c r="R2105" s="333"/>
      <c r="S2105" s="333"/>
      <c r="T2105" s="333"/>
      <c r="U2105" s="333"/>
      <c r="V2105" s="333"/>
      <c r="W2105" s="333"/>
      <c r="X2105" s="333"/>
      <c r="Y2105" s="333"/>
      <c r="Z2105" s="333"/>
      <c r="AA2105" s="333"/>
      <c r="AB2105" s="534"/>
    </row>
    <row r="2106" spans="1:28" ht="13.5" customHeight="1">
      <c r="A2106" s="655"/>
      <c r="B2106" s="333"/>
      <c r="C2106" s="333"/>
      <c r="D2106" s="72"/>
      <c r="E2106" s="333"/>
      <c r="F2106" s="333"/>
      <c r="G2106" s="333"/>
      <c r="H2106" s="333"/>
      <c r="I2106" s="333"/>
      <c r="J2106" s="333"/>
      <c r="K2106" s="654"/>
      <c r="L2106" s="333"/>
      <c r="M2106" s="333"/>
      <c r="N2106" s="333"/>
      <c r="O2106" s="333"/>
      <c r="P2106" s="333"/>
      <c r="Q2106" s="333"/>
      <c r="R2106" s="333"/>
      <c r="S2106" s="333"/>
      <c r="T2106" s="333"/>
      <c r="U2106" s="333"/>
      <c r="V2106" s="333"/>
      <c r="W2106" s="333"/>
      <c r="X2106" s="333"/>
      <c r="Y2106" s="333"/>
      <c r="Z2106" s="333"/>
      <c r="AA2106" s="333"/>
      <c r="AB2106" s="534"/>
    </row>
    <row r="2107" spans="1:28" ht="13.5" customHeight="1">
      <c r="A2107" s="655"/>
      <c r="B2107" s="333"/>
      <c r="C2107" s="333"/>
      <c r="D2107" s="72"/>
      <c r="E2107" s="333"/>
      <c r="F2107" s="333"/>
      <c r="G2107" s="333"/>
      <c r="H2107" s="333"/>
      <c r="I2107" s="333"/>
      <c r="J2107" s="333"/>
      <c r="K2107" s="654"/>
      <c r="L2107" s="333"/>
      <c r="M2107" s="333"/>
      <c r="N2107" s="333"/>
      <c r="O2107" s="333"/>
      <c r="P2107" s="333"/>
      <c r="Q2107" s="333"/>
      <c r="R2107" s="333"/>
      <c r="S2107" s="333"/>
      <c r="T2107" s="333"/>
      <c r="U2107" s="333"/>
      <c r="V2107" s="333"/>
      <c r="W2107" s="333"/>
      <c r="X2107" s="333"/>
      <c r="Y2107" s="333"/>
      <c r="Z2107" s="333"/>
      <c r="AA2107" s="333"/>
      <c r="AB2107" s="534"/>
    </row>
    <row r="2108" spans="1:28" ht="13.5" customHeight="1">
      <c r="A2108" s="655"/>
      <c r="B2108" s="333"/>
      <c r="C2108" s="333"/>
      <c r="D2108" s="72"/>
      <c r="E2108" s="333"/>
      <c r="F2108" s="333"/>
      <c r="G2108" s="333"/>
      <c r="H2108" s="333"/>
      <c r="I2108" s="333"/>
      <c r="J2108" s="333"/>
      <c r="K2108" s="654"/>
      <c r="L2108" s="333"/>
      <c r="M2108" s="333"/>
      <c r="N2108" s="333"/>
      <c r="O2108" s="333"/>
      <c r="P2108" s="333"/>
      <c r="Q2108" s="333"/>
      <c r="R2108" s="333"/>
      <c r="S2108" s="333"/>
      <c r="T2108" s="333"/>
      <c r="U2108" s="333"/>
      <c r="V2108" s="333"/>
      <c r="W2108" s="333"/>
      <c r="X2108" s="333"/>
      <c r="Y2108" s="333"/>
      <c r="Z2108" s="333"/>
      <c r="AA2108" s="333"/>
      <c r="AB2108" s="534"/>
    </row>
    <row r="2109" spans="1:28" ht="13.5" customHeight="1">
      <c r="A2109" s="655"/>
      <c r="B2109" s="333"/>
      <c r="C2109" s="333"/>
      <c r="D2109" s="72"/>
      <c r="E2109" s="333"/>
      <c r="F2109" s="333"/>
      <c r="G2109" s="333"/>
      <c r="H2109" s="333"/>
      <c r="I2109" s="333"/>
      <c r="J2109" s="333"/>
      <c r="K2109" s="654"/>
      <c r="L2109" s="333"/>
      <c r="M2109" s="333"/>
      <c r="N2109" s="333"/>
      <c r="O2109" s="333"/>
      <c r="P2109" s="333"/>
      <c r="Q2109" s="333"/>
      <c r="R2109" s="333"/>
      <c r="S2109" s="333"/>
      <c r="T2109" s="333"/>
      <c r="U2109" s="333"/>
      <c r="V2109" s="333"/>
      <c r="W2109" s="333"/>
      <c r="X2109" s="333"/>
      <c r="Y2109" s="333"/>
      <c r="Z2109" s="333"/>
      <c r="AA2109" s="333"/>
      <c r="AB2109" s="534"/>
    </row>
    <row r="2110" spans="1:28" ht="13.5" customHeight="1">
      <c r="A2110" s="655"/>
      <c r="B2110" s="333"/>
      <c r="C2110" s="333"/>
      <c r="D2110" s="72"/>
      <c r="E2110" s="333"/>
      <c r="F2110" s="333"/>
      <c r="G2110" s="333"/>
      <c r="H2110" s="333"/>
      <c r="I2110" s="333"/>
      <c r="J2110" s="333"/>
      <c r="K2110" s="654"/>
      <c r="L2110" s="333"/>
      <c r="M2110" s="333"/>
      <c r="N2110" s="333"/>
      <c r="O2110" s="333"/>
      <c r="P2110" s="333"/>
      <c r="Q2110" s="333"/>
      <c r="R2110" s="333"/>
      <c r="S2110" s="333"/>
      <c r="T2110" s="333"/>
      <c r="U2110" s="333"/>
      <c r="V2110" s="333"/>
      <c r="W2110" s="333"/>
      <c r="X2110" s="333"/>
      <c r="Y2110" s="333"/>
      <c r="Z2110" s="333"/>
      <c r="AA2110" s="333"/>
      <c r="AB2110" s="534"/>
    </row>
    <row r="2111" spans="1:28" ht="13.5" customHeight="1">
      <c r="A2111" s="655"/>
      <c r="B2111" s="333"/>
      <c r="C2111" s="333"/>
      <c r="D2111" s="72"/>
      <c r="E2111" s="333"/>
      <c r="F2111" s="333"/>
      <c r="G2111" s="333"/>
      <c r="H2111" s="333"/>
      <c r="I2111" s="333"/>
      <c r="J2111" s="333"/>
      <c r="K2111" s="654"/>
      <c r="L2111" s="333"/>
      <c r="M2111" s="333"/>
      <c r="N2111" s="333"/>
      <c r="O2111" s="333"/>
      <c r="P2111" s="333"/>
      <c r="Q2111" s="333"/>
      <c r="R2111" s="333"/>
      <c r="S2111" s="333"/>
      <c r="T2111" s="333"/>
      <c r="U2111" s="333"/>
      <c r="V2111" s="333"/>
      <c r="W2111" s="333"/>
      <c r="X2111" s="333"/>
      <c r="Y2111" s="333"/>
      <c r="Z2111" s="333"/>
      <c r="AA2111" s="333"/>
      <c r="AB2111" s="534"/>
    </row>
    <row r="2112" spans="1:28" ht="13.5" customHeight="1">
      <c r="A2112" s="655"/>
      <c r="B2112" s="333"/>
      <c r="C2112" s="333"/>
      <c r="D2112" s="72"/>
      <c r="E2112" s="333"/>
      <c r="F2112" s="333"/>
      <c r="G2112" s="333"/>
      <c r="H2112" s="333"/>
      <c r="I2112" s="333"/>
      <c r="J2112" s="333"/>
      <c r="K2112" s="654"/>
      <c r="L2112" s="333"/>
      <c r="M2112" s="333"/>
      <c r="N2112" s="333"/>
      <c r="O2112" s="333"/>
      <c r="P2112" s="333"/>
      <c r="Q2112" s="333"/>
      <c r="R2112" s="333"/>
      <c r="S2112" s="333"/>
      <c r="T2112" s="333"/>
      <c r="U2112" s="333"/>
      <c r="V2112" s="333"/>
      <c r="W2112" s="333"/>
      <c r="X2112" s="333"/>
      <c r="Y2112" s="333"/>
      <c r="Z2112" s="333"/>
      <c r="AA2112" s="333"/>
      <c r="AB2112" s="534"/>
    </row>
    <row r="2113" spans="1:28" ht="13.5" customHeight="1">
      <c r="A2113" s="655"/>
      <c r="B2113" s="333"/>
      <c r="C2113" s="333"/>
      <c r="D2113" s="72"/>
      <c r="E2113" s="333"/>
      <c r="F2113" s="333"/>
      <c r="G2113" s="333"/>
      <c r="H2113" s="333"/>
      <c r="I2113" s="333"/>
      <c r="J2113" s="333"/>
      <c r="K2113" s="654"/>
      <c r="L2113" s="333"/>
      <c r="M2113" s="333"/>
      <c r="N2113" s="333"/>
      <c r="O2113" s="333"/>
      <c r="P2113" s="333"/>
      <c r="Q2113" s="333"/>
      <c r="R2113" s="333"/>
      <c r="S2113" s="333"/>
      <c r="T2113" s="333"/>
      <c r="U2113" s="333"/>
      <c r="V2113" s="333"/>
      <c r="W2113" s="333"/>
      <c r="X2113" s="333"/>
      <c r="Y2113" s="333"/>
      <c r="Z2113" s="333"/>
      <c r="AA2113" s="333"/>
      <c r="AB2113" s="534"/>
    </row>
    <row r="2114" spans="1:28" ht="13.5" customHeight="1">
      <c r="A2114" s="655"/>
      <c r="B2114" s="333"/>
      <c r="C2114" s="333"/>
      <c r="D2114" s="72"/>
      <c r="E2114" s="333"/>
      <c r="F2114" s="333"/>
      <c r="G2114" s="333"/>
      <c r="H2114" s="333"/>
      <c r="I2114" s="333"/>
      <c r="J2114" s="333"/>
      <c r="K2114" s="654"/>
      <c r="L2114" s="333"/>
      <c r="M2114" s="333"/>
      <c r="N2114" s="333"/>
      <c r="O2114" s="333"/>
      <c r="P2114" s="333"/>
      <c r="Q2114" s="333"/>
      <c r="R2114" s="333"/>
      <c r="S2114" s="333"/>
      <c r="T2114" s="333"/>
      <c r="U2114" s="333"/>
      <c r="V2114" s="333"/>
      <c r="W2114" s="333"/>
      <c r="X2114" s="333"/>
      <c r="Y2114" s="333"/>
      <c r="Z2114" s="333"/>
      <c r="AA2114" s="333"/>
      <c r="AB2114" s="534"/>
    </row>
    <row r="2115" spans="1:28" ht="13.5" customHeight="1">
      <c r="A2115" s="655"/>
      <c r="B2115" s="333"/>
      <c r="C2115" s="333"/>
      <c r="D2115" s="72"/>
      <c r="E2115" s="333"/>
      <c r="F2115" s="333"/>
      <c r="G2115" s="333"/>
      <c r="H2115" s="333"/>
      <c r="I2115" s="333"/>
      <c r="J2115" s="333"/>
      <c r="K2115" s="654"/>
      <c r="L2115" s="333"/>
      <c r="M2115" s="333"/>
      <c r="N2115" s="333"/>
      <c r="O2115" s="333"/>
      <c r="P2115" s="333"/>
      <c r="Q2115" s="333"/>
      <c r="R2115" s="333"/>
      <c r="S2115" s="333"/>
      <c r="T2115" s="333"/>
      <c r="U2115" s="333"/>
      <c r="V2115" s="333"/>
      <c r="W2115" s="333"/>
      <c r="X2115" s="333"/>
      <c r="Y2115" s="333"/>
      <c r="Z2115" s="333"/>
      <c r="AA2115" s="333"/>
      <c r="AB2115" s="534"/>
    </row>
    <row r="2116" spans="1:28" ht="13.5" customHeight="1">
      <c r="A2116" s="655"/>
      <c r="B2116" s="333"/>
      <c r="C2116" s="333"/>
      <c r="D2116" s="72"/>
      <c r="E2116" s="333"/>
      <c r="F2116" s="333"/>
      <c r="G2116" s="333"/>
      <c r="H2116" s="333"/>
      <c r="I2116" s="333"/>
      <c r="J2116" s="333"/>
      <c r="K2116" s="654"/>
      <c r="L2116" s="333"/>
      <c r="M2116" s="333"/>
      <c r="N2116" s="333"/>
      <c r="O2116" s="333"/>
      <c r="P2116" s="333"/>
      <c r="Q2116" s="333"/>
      <c r="R2116" s="333"/>
      <c r="S2116" s="333"/>
      <c r="T2116" s="333"/>
      <c r="U2116" s="333"/>
      <c r="V2116" s="333"/>
      <c r="W2116" s="333"/>
      <c r="X2116" s="333"/>
      <c r="Y2116" s="333"/>
      <c r="Z2116" s="333"/>
      <c r="AA2116" s="333"/>
      <c r="AB2116" s="534"/>
    </row>
    <row r="2117" spans="1:28" ht="13.5" customHeight="1">
      <c r="A2117" s="655"/>
      <c r="B2117" s="333"/>
      <c r="C2117" s="333"/>
      <c r="D2117" s="72"/>
      <c r="E2117" s="333"/>
      <c r="F2117" s="333"/>
      <c r="G2117" s="333"/>
      <c r="H2117" s="333"/>
      <c r="I2117" s="333"/>
      <c r="J2117" s="333"/>
      <c r="K2117" s="654"/>
      <c r="L2117" s="333"/>
      <c r="M2117" s="333"/>
      <c r="N2117" s="333"/>
      <c r="O2117" s="333"/>
      <c r="P2117" s="333"/>
      <c r="Q2117" s="333"/>
      <c r="R2117" s="333"/>
      <c r="S2117" s="333"/>
      <c r="T2117" s="333"/>
      <c r="U2117" s="333"/>
      <c r="V2117" s="333"/>
      <c r="W2117" s="333"/>
      <c r="X2117" s="333"/>
      <c r="Y2117" s="333"/>
      <c r="Z2117" s="333"/>
      <c r="AA2117" s="333"/>
      <c r="AB2117" s="534"/>
    </row>
    <row r="2118" spans="1:28" ht="13.5" customHeight="1">
      <c r="A2118" s="655"/>
      <c r="B2118" s="333"/>
      <c r="C2118" s="333"/>
      <c r="D2118" s="72"/>
      <c r="E2118" s="333"/>
      <c r="F2118" s="333"/>
      <c r="G2118" s="333"/>
      <c r="H2118" s="333"/>
      <c r="I2118" s="333"/>
      <c r="J2118" s="333"/>
      <c r="K2118" s="654"/>
      <c r="L2118" s="333"/>
      <c r="M2118" s="333"/>
      <c r="N2118" s="333"/>
      <c r="O2118" s="333"/>
      <c r="P2118" s="333"/>
      <c r="Q2118" s="333"/>
      <c r="R2118" s="333"/>
      <c r="S2118" s="333"/>
      <c r="T2118" s="333"/>
      <c r="U2118" s="333"/>
      <c r="V2118" s="333"/>
      <c r="W2118" s="333"/>
      <c r="X2118" s="333"/>
      <c r="Y2118" s="333"/>
      <c r="Z2118" s="333"/>
      <c r="AA2118" s="333"/>
      <c r="AB2118" s="534"/>
    </row>
    <row r="2119" spans="1:28" ht="13.5" customHeight="1">
      <c r="A2119" s="655"/>
      <c r="B2119" s="333"/>
      <c r="C2119" s="333"/>
      <c r="D2119" s="72"/>
      <c r="E2119" s="333"/>
      <c r="F2119" s="333"/>
      <c r="G2119" s="333"/>
      <c r="H2119" s="333"/>
      <c r="I2119" s="333"/>
      <c r="J2119" s="333"/>
      <c r="K2119" s="654"/>
      <c r="L2119" s="333"/>
      <c r="M2119" s="333"/>
      <c r="N2119" s="333"/>
      <c r="O2119" s="333"/>
      <c r="P2119" s="333"/>
      <c r="Q2119" s="333"/>
      <c r="R2119" s="333"/>
      <c r="S2119" s="333"/>
      <c r="T2119" s="333"/>
      <c r="U2119" s="333"/>
      <c r="V2119" s="333"/>
      <c r="W2119" s="333"/>
      <c r="X2119" s="333"/>
      <c r="Y2119" s="333"/>
      <c r="Z2119" s="333"/>
      <c r="AA2119" s="333"/>
      <c r="AB2119" s="534"/>
    </row>
    <row r="2120" spans="1:28" ht="13.5" customHeight="1">
      <c r="A2120" s="655"/>
      <c r="B2120" s="333"/>
      <c r="C2120" s="333"/>
      <c r="D2120" s="72"/>
      <c r="E2120" s="333"/>
      <c r="F2120" s="333"/>
      <c r="G2120" s="333"/>
      <c r="H2120" s="333"/>
      <c r="I2120" s="333"/>
      <c r="J2120" s="333"/>
      <c r="K2120" s="654"/>
      <c r="L2120" s="333"/>
      <c r="M2120" s="333"/>
      <c r="N2120" s="333"/>
      <c r="O2120" s="333"/>
      <c r="P2120" s="333"/>
      <c r="Q2120" s="333"/>
      <c r="R2120" s="333"/>
      <c r="S2120" s="333"/>
      <c r="T2120" s="333"/>
      <c r="U2120" s="333"/>
      <c r="V2120" s="333"/>
      <c r="W2120" s="333"/>
      <c r="X2120" s="333"/>
      <c r="Y2120" s="333"/>
      <c r="Z2120" s="333"/>
      <c r="AA2120" s="333"/>
      <c r="AB2120" s="534"/>
    </row>
    <row r="2121" spans="1:28" ht="13.5" customHeight="1">
      <c r="A2121" s="655"/>
      <c r="B2121" s="333"/>
      <c r="C2121" s="333"/>
      <c r="D2121" s="72"/>
      <c r="E2121" s="333"/>
      <c r="F2121" s="333"/>
      <c r="G2121" s="333"/>
      <c r="H2121" s="333"/>
      <c r="I2121" s="333"/>
      <c r="J2121" s="333"/>
      <c r="K2121" s="654"/>
      <c r="L2121" s="333"/>
      <c r="M2121" s="333"/>
      <c r="N2121" s="333"/>
      <c r="O2121" s="333"/>
      <c r="P2121" s="333"/>
      <c r="Q2121" s="333"/>
      <c r="R2121" s="333"/>
      <c r="S2121" s="333"/>
      <c r="T2121" s="333"/>
      <c r="U2121" s="333"/>
      <c r="V2121" s="333"/>
      <c r="W2121" s="333"/>
      <c r="X2121" s="333"/>
      <c r="Y2121" s="333"/>
      <c r="Z2121" s="333"/>
      <c r="AA2121" s="333"/>
      <c r="AB2121" s="534"/>
    </row>
    <row r="2122" spans="1:28" ht="13.5" customHeight="1">
      <c r="A2122" s="655"/>
      <c r="B2122" s="333"/>
      <c r="C2122" s="333"/>
      <c r="D2122" s="72"/>
      <c r="E2122" s="333"/>
      <c r="F2122" s="333"/>
      <c r="G2122" s="333"/>
      <c r="H2122" s="333"/>
      <c r="I2122" s="333"/>
      <c r="J2122" s="333"/>
      <c r="K2122" s="654"/>
      <c r="L2122" s="333"/>
      <c r="M2122" s="333"/>
      <c r="N2122" s="333"/>
      <c r="O2122" s="333"/>
      <c r="P2122" s="333"/>
      <c r="Q2122" s="333"/>
      <c r="R2122" s="333"/>
      <c r="S2122" s="333"/>
      <c r="T2122" s="333"/>
      <c r="U2122" s="333"/>
      <c r="V2122" s="333"/>
      <c r="W2122" s="333"/>
      <c r="X2122" s="333"/>
      <c r="Y2122" s="333"/>
      <c r="Z2122" s="333"/>
      <c r="AA2122" s="333"/>
      <c r="AB2122" s="534"/>
    </row>
    <row r="2123" spans="1:28" ht="13.5" customHeight="1">
      <c r="A2123" s="655"/>
      <c r="B2123" s="333"/>
      <c r="C2123" s="333"/>
      <c r="D2123" s="72"/>
      <c r="E2123" s="333"/>
      <c r="F2123" s="333"/>
      <c r="G2123" s="333"/>
      <c r="H2123" s="333"/>
      <c r="I2123" s="333"/>
      <c r="J2123" s="333"/>
      <c r="K2123" s="654"/>
      <c r="L2123" s="333"/>
      <c r="M2123" s="333"/>
      <c r="N2123" s="333"/>
      <c r="O2123" s="333"/>
      <c r="P2123" s="333"/>
      <c r="Q2123" s="333"/>
      <c r="R2123" s="333"/>
      <c r="S2123" s="333"/>
      <c r="T2123" s="333"/>
      <c r="U2123" s="333"/>
      <c r="V2123" s="333"/>
      <c r="W2123" s="333"/>
      <c r="X2123" s="333"/>
      <c r="Y2123" s="333"/>
      <c r="Z2123" s="333"/>
      <c r="AA2123" s="333"/>
      <c r="AB2123" s="534"/>
    </row>
    <row r="2124" spans="1:28" ht="13.5" customHeight="1">
      <c r="A2124" s="655"/>
      <c r="B2124" s="333"/>
      <c r="C2124" s="333"/>
      <c r="D2124" s="72"/>
      <c r="E2124" s="333"/>
      <c r="F2124" s="333"/>
      <c r="G2124" s="333"/>
      <c r="H2124" s="333"/>
      <c r="I2124" s="333"/>
      <c r="J2124" s="333"/>
      <c r="K2124" s="654"/>
      <c r="L2124" s="333"/>
      <c r="M2124" s="333"/>
      <c r="N2124" s="333"/>
      <c r="O2124" s="333"/>
      <c r="P2124" s="333"/>
      <c r="Q2124" s="333"/>
      <c r="R2124" s="333"/>
      <c r="S2124" s="333"/>
      <c r="T2124" s="333"/>
      <c r="U2124" s="333"/>
      <c r="V2124" s="333"/>
      <c r="W2124" s="333"/>
      <c r="X2124" s="333"/>
      <c r="Y2124" s="333"/>
      <c r="Z2124" s="333"/>
      <c r="AA2124" s="333"/>
      <c r="AB2124" s="534"/>
    </row>
    <row r="2125" spans="1:28" ht="13.5" customHeight="1">
      <c r="A2125" s="655"/>
      <c r="B2125" s="333"/>
      <c r="C2125" s="333"/>
      <c r="D2125" s="72"/>
      <c r="E2125" s="333"/>
      <c r="F2125" s="333"/>
      <c r="G2125" s="333"/>
      <c r="H2125" s="333"/>
      <c r="I2125" s="333"/>
      <c r="J2125" s="333"/>
      <c r="K2125" s="654"/>
      <c r="L2125" s="333"/>
      <c r="M2125" s="333"/>
      <c r="N2125" s="333"/>
      <c r="O2125" s="333"/>
      <c r="P2125" s="333"/>
      <c r="Q2125" s="333"/>
      <c r="R2125" s="333"/>
      <c r="S2125" s="333"/>
      <c r="T2125" s="333"/>
      <c r="U2125" s="333"/>
      <c r="V2125" s="333"/>
      <c r="W2125" s="333"/>
      <c r="X2125" s="333"/>
      <c r="Y2125" s="333"/>
      <c r="Z2125" s="333"/>
      <c r="AA2125" s="333"/>
      <c r="AB2125" s="534"/>
    </row>
    <row r="2126" spans="1:28" ht="13.5" customHeight="1">
      <c r="A2126" s="655"/>
      <c r="B2126" s="333"/>
      <c r="C2126" s="333"/>
      <c r="D2126" s="72"/>
      <c r="E2126" s="333"/>
      <c r="F2126" s="333"/>
      <c r="G2126" s="333"/>
      <c r="H2126" s="333"/>
      <c r="I2126" s="333"/>
      <c r="J2126" s="333"/>
      <c r="K2126" s="654"/>
      <c r="L2126" s="333"/>
      <c r="M2126" s="333"/>
      <c r="N2126" s="333"/>
      <c r="O2126" s="333"/>
      <c r="P2126" s="333"/>
      <c r="Q2126" s="333"/>
      <c r="R2126" s="333"/>
      <c r="S2126" s="333"/>
      <c r="T2126" s="333"/>
      <c r="U2126" s="333"/>
      <c r="V2126" s="333"/>
      <c r="W2126" s="333"/>
      <c r="X2126" s="333"/>
      <c r="Y2126" s="333"/>
      <c r="Z2126" s="333"/>
      <c r="AA2126" s="333"/>
      <c r="AB2126" s="534"/>
    </row>
    <row r="2127" spans="1:28" ht="13.5" customHeight="1">
      <c r="A2127" s="655"/>
      <c r="B2127" s="333"/>
      <c r="C2127" s="333"/>
      <c r="D2127" s="72"/>
      <c r="E2127" s="333"/>
      <c r="F2127" s="333"/>
      <c r="G2127" s="333"/>
      <c r="H2127" s="333"/>
      <c r="I2127" s="333"/>
      <c r="J2127" s="333"/>
      <c r="K2127" s="654"/>
      <c r="L2127" s="333"/>
      <c r="M2127" s="333"/>
      <c r="N2127" s="333"/>
      <c r="O2127" s="333"/>
      <c r="P2127" s="333"/>
      <c r="Q2127" s="333"/>
      <c r="R2127" s="333"/>
      <c r="S2127" s="333"/>
      <c r="T2127" s="333"/>
      <c r="U2127" s="333"/>
      <c r="V2127" s="333"/>
      <c r="W2127" s="333"/>
      <c r="X2127" s="333"/>
      <c r="Y2127" s="333"/>
      <c r="Z2127" s="333"/>
      <c r="AA2127" s="333"/>
      <c r="AB2127" s="534"/>
    </row>
    <row r="2128" spans="1:28" ht="13.5" customHeight="1">
      <c r="A2128" s="655"/>
      <c r="B2128" s="333"/>
      <c r="C2128" s="333"/>
      <c r="D2128" s="72"/>
      <c r="E2128" s="333"/>
      <c r="F2128" s="333"/>
      <c r="G2128" s="333"/>
      <c r="H2128" s="333"/>
      <c r="I2128" s="333"/>
      <c r="J2128" s="333"/>
      <c r="K2128" s="654"/>
      <c r="L2128" s="333"/>
      <c r="M2128" s="333"/>
      <c r="N2128" s="333"/>
      <c r="O2128" s="333"/>
      <c r="P2128" s="333"/>
      <c r="Q2128" s="333"/>
      <c r="R2128" s="333"/>
      <c r="S2128" s="333"/>
      <c r="T2128" s="333"/>
      <c r="U2128" s="333"/>
      <c r="V2128" s="333"/>
      <c r="W2128" s="333"/>
      <c r="X2128" s="333"/>
      <c r="Y2128" s="333"/>
      <c r="Z2128" s="333"/>
      <c r="AA2128" s="333"/>
      <c r="AB2128" s="534"/>
    </row>
    <row r="2129" spans="1:28" ht="13.5" customHeight="1">
      <c r="A2129" s="655"/>
      <c r="B2129" s="333"/>
      <c r="C2129" s="333"/>
      <c r="D2129" s="72"/>
      <c r="E2129" s="333"/>
      <c r="F2129" s="333"/>
      <c r="G2129" s="333"/>
      <c r="H2129" s="333"/>
      <c r="I2129" s="333"/>
      <c r="J2129" s="333"/>
      <c r="K2129" s="654"/>
      <c r="L2129" s="333"/>
      <c r="M2129" s="333"/>
      <c r="N2129" s="333"/>
      <c r="O2129" s="333"/>
      <c r="P2129" s="333"/>
      <c r="Q2129" s="333"/>
      <c r="R2129" s="333"/>
      <c r="S2129" s="333"/>
      <c r="T2129" s="333"/>
      <c r="U2129" s="333"/>
      <c r="V2129" s="333"/>
      <c r="W2129" s="333"/>
      <c r="X2129" s="333"/>
      <c r="Y2129" s="333"/>
      <c r="Z2129" s="333"/>
      <c r="AA2129" s="333"/>
      <c r="AB2129" s="534"/>
    </row>
    <row r="2130" spans="1:28" ht="13.5" customHeight="1">
      <c r="A2130" s="655"/>
      <c r="B2130" s="333"/>
      <c r="C2130" s="333"/>
      <c r="D2130" s="72"/>
      <c r="E2130" s="333"/>
      <c r="F2130" s="333"/>
      <c r="G2130" s="333"/>
      <c r="H2130" s="333"/>
      <c r="I2130" s="333"/>
      <c r="J2130" s="333"/>
      <c r="K2130" s="654"/>
      <c r="L2130" s="333"/>
      <c r="M2130" s="333"/>
      <c r="N2130" s="333"/>
      <c r="O2130" s="333"/>
      <c r="P2130" s="333"/>
      <c r="Q2130" s="333"/>
      <c r="R2130" s="333"/>
      <c r="S2130" s="333"/>
      <c r="T2130" s="333"/>
      <c r="U2130" s="333"/>
      <c r="V2130" s="333"/>
      <c r="W2130" s="333"/>
      <c r="X2130" s="333"/>
      <c r="Y2130" s="333"/>
      <c r="Z2130" s="333"/>
      <c r="AA2130" s="333"/>
      <c r="AB2130" s="534"/>
    </row>
    <row r="2131" spans="1:28" ht="13.5" customHeight="1">
      <c r="A2131" s="655"/>
      <c r="B2131" s="333"/>
      <c r="C2131" s="333"/>
      <c r="D2131" s="72"/>
      <c r="E2131" s="333"/>
      <c r="F2131" s="333"/>
      <c r="G2131" s="333"/>
      <c r="H2131" s="333"/>
      <c r="I2131" s="333"/>
      <c r="J2131" s="333"/>
      <c r="K2131" s="654"/>
      <c r="L2131" s="333"/>
      <c r="M2131" s="333"/>
      <c r="N2131" s="333"/>
      <c r="O2131" s="333"/>
      <c r="P2131" s="333"/>
      <c r="Q2131" s="333"/>
      <c r="R2131" s="333"/>
      <c r="S2131" s="333"/>
      <c r="T2131" s="333"/>
      <c r="U2131" s="333"/>
      <c r="V2131" s="333"/>
      <c r="W2131" s="333"/>
      <c r="X2131" s="333"/>
      <c r="Y2131" s="333"/>
      <c r="Z2131" s="333"/>
      <c r="AA2131" s="333"/>
      <c r="AB2131" s="534"/>
    </row>
    <row r="2132" spans="1:28" ht="13.5" customHeight="1">
      <c r="A2132" s="655"/>
      <c r="B2132" s="333"/>
      <c r="C2132" s="333"/>
      <c r="D2132" s="72"/>
      <c r="E2132" s="333"/>
      <c r="F2132" s="333"/>
      <c r="G2132" s="333"/>
      <c r="H2132" s="333"/>
      <c r="I2132" s="333"/>
      <c r="J2132" s="333"/>
      <c r="K2132" s="654"/>
      <c r="L2132" s="333"/>
      <c r="M2132" s="333"/>
      <c r="N2132" s="333"/>
      <c r="O2132" s="333"/>
      <c r="P2132" s="333"/>
      <c r="Q2132" s="333"/>
      <c r="R2132" s="333"/>
      <c r="S2132" s="333"/>
      <c r="T2132" s="333"/>
      <c r="U2132" s="333"/>
      <c r="V2132" s="333"/>
      <c r="W2132" s="333"/>
      <c r="X2132" s="333"/>
      <c r="Y2132" s="333"/>
      <c r="Z2132" s="333"/>
      <c r="AA2132" s="333"/>
      <c r="AB2132" s="534"/>
    </row>
    <row r="2133" spans="1:28" ht="13.5" customHeight="1">
      <c r="A2133" s="655"/>
      <c r="B2133" s="333"/>
      <c r="C2133" s="333"/>
      <c r="D2133" s="72"/>
      <c r="E2133" s="333"/>
      <c r="F2133" s="333"/>
      <c r="G2133" s="333"/>
      <c r="H2133" s="333"/>
      <c r="I2133" s="333"/>
      <c r="J2133" s="333"/>
      <c r="K2133" s="654"/>
      <c r="L2133" s="333"/>
      <c r="M2133" s="333"/>
      <c r="N2133" s="333"/>
      <c r="O2133" s="333"/>
      <c r="P2133" s="333"/>
      <c r="Q2133" s="333"/>
      <c r="R2133" s="333"/>
      <c r="S2133" s="333"/>
      <c r="T2133" s="333"/>
      <c r="U2133" s="333"/>
      <c r="V2133" s="333"/>
      <c r="W2133" s="333"/>
      <c r="X2133" s="333"/>
      <c r="Y2133" s="333"/>
      <c r="Z2133" s="333"/>
      <c r="AA2133" s="333"/>
      <c r="AB2133" s="534"/>
    </row>
    <row r="2134" spans="1:28" ht="13.5" customHeight="1">
      <c r="A2134" s="655"/>
      <c r="B2134" s="333"/>
      <c r="C2134" s="333"/>
      <c r="D2134" s="72"/>
      <c r="E2134" s="333"/>
      <c r="F2134" s="333"/>
      <c r="G2134" s="333"/>
      <c r="H2134" s="333"/>
      <c r="I2134" s="333"/>
      <c r="J2134" s="333"/>
      <c r="K2134" s="654"/>
      <c r="L2134" s="333"/>
      <c r="M2134" s="333"/>
      <c r="N2134" s="333"/>
      <c r="O2134" s="333"/>
      <c r="P2134" s="333"/>
      <c r="Q2134" s="333"/>
      <c r="R2134" s="333"/>
      <c r="S2134" s="333"/>
      <c r="T2134" s="333"/>
      <c r="U2134" s="333"/>
      <c r="V2134" s="333"/>
      <c r="W2134" s="333"/>
      <c r="X2134" s="333"/>
      <c r="Y2134" s="333"/>
      <c r="Z2134" s="333"/>
      <c r="AA2134" s="333"/>
      <c r="AB2134" s="534"/>
    </row>
    <row r="2135" spans="1:28" ht="13.5" customHeight="1">
      <c r="A2135" s="655"/>
      <c r="B2135" s="333"/>
      <c r="C2135" s="333"/>
      <c r="D2135" s="72"/>
      <c r="E2135" s="333"/>
      <c r="F2135" s="333"/>
      <c r="G2135" s="333"/>
      <c r="H2135" s="333"/>
      <c r="I2135" s="333"/>
      <c r="J2135" s="333"/>
      <c r="K2135" s="654"/>
      <c r="L2135" s="333"/>
      <c r="M2135" s="333"/>
      <c r="N2135" s="333"/>
      <c r="O2135" s="333"/>
      <c r="P2135" s="333"/>
      <c r="Q2135" s="333"/>
      <c r="R2135" s="333"/>
      <c r="S2135" s="333"/>
      <c r="T2135" s="333"/>
      <c r="U2135" s="333"/>
      <c r="V2135" s="333"/>
      <c r="W2135" s="333"/>
      <c r="X2135" s="333"/>
      <c r="Y2135" s="333"/>
      <c r="Z2135" s="333"/>
      <c r="AA2135" s="333"/>
      <c r="AB2135" s="534"/>
    </row>
    <row r="2136" spans="1:28" ht="13.5" customHeight="1">
      <c r="A2136" s="655"/>
      <c r="B2136" s="333"/>
      <c r="C2136" s="333"/>
      <c r="D2136" s="72"/>
      <c r="E2136" s="333"/>
      <c r="F2136" s="333"/>
      <c r="G2136" s="333"/>
      <c r="H2136" s="333"/>
      <c r="I2136" s="333"/>
      <c r="J2136" s="333"/>
      <c r="K2136" s="654"/>
      <c r="L2136" s="333"/>
      <c r="M2136" s="333"/>
      <c r="N2136" s="333"/>
      <c r="O2136" s="333"/>
      <c r="P2136" s="333"/>
      <c r="Q2136" s="333"/>
      <c r="R2136" s="333"/>
      <c r="S2136" s="333"/>
      <c r="T2136" s="333"/>
      <c r="U2136" s="333"/>
      <c r="V2136" s="333"/>
      <c r="W2136" s="333"/>
      <c r="X2136" s="333"/>
      <c r="Y2136" s="333"/>
      <c r="Z2136" s="333"/>
      <c r="AA2136" s="333"/>
      <c r="AB2136" s="534"/>
    </row>
    <row r="2137" spans="1:28" ht="13.5" customHeight="1">
      <c r="A2137" s="655"/>
      <c r="B2137" s="333"/>
      <c r="C2137" s="333"/>
      <c r="D2137" s="72"/>
      <c r="E2137" s="333"/>
      <c r="F2137" s="333"/>
      <c r="G2137" s="333"/>
      <c r="H2137" s="333"/>
      <c r="I2137" s="333"/>
      <c r="J2137" s="333"/>
      <c r="K2137" s="654"/>
      <c r="L2137" s="333"/>
      <c r="M2137" s="333"/>
      <c r="N2137" s="333"/>
      <c r="O2137" s="333"/>
      <c r="P2137" s="333"/>
      <c r="Q2137" s="333"/>
      <c r="R2137" s="333"/>
      <c r="S2137" s="333"/>
      <c r="T2137" s="333"/>
      <c r="U2137" s="333"/>
      <c r="V2137" s="333"/>
      <c r="W2137" s="333"/>
      <c r="X2137" s="333"/>
      <c r="Y2137" s="333"/>
      <c r="Z2137" s="333"/>
      <c r="AA2137" s="333"/>
      <c r="AB2137" s="534"/>
    </row>
    <row r="2138" spans="1:28" ht="13.5" customHeight="1">
      <c r="A2138" s="655"/>
      <c r="B2138" s="333"/>
      <c r="C2138" s="333"/>
      <c r="D2138" s="72"/>
      <c r="E2138" s="333"/>
      <c r="F2138" s="333"/>
      <c r="G2138" s="333"/>
      <c r="H2138" s="333"/>
      <c r="I2138" s="333"/>
      <c r="J2138" s="333"/>
      <c r="K2138" s="654"/>
      <c r="L2138" s="333"/>
      <c r="M2138" s="333"/>
      <c r="N2138" s="333"/>
      <c r="O2138" s="333"/>
      <c r="P2138" s="333"/>
      <c r="Q2138" s="333"/>
      <c r="R2138" s="333"/>
      <c r="S2138" s="333"/>
      <c r="T2138" s="333"/>
      <c r="U2138" s="333"/>
      <c r="V2138" s="333"/>
      <c r="W2138" s="333"/>
      <c r="X2138" s="333"/>
      <c r="Y2138" s="333"/>
      <c r="Z2138" s="333"/>
      <c r="AA2138" s="333"/>
      <c r="AB2138" s="534"/>
    </row>
    <row r="2139" spans="1:28" ht="13.5" customHeight="1">
      <c r="A2139" s="655"/>
      <c r="B2139" s="333"/>
      <c r="C2139" s="333"/>
      <c r="D2139" s="72"/>
      <c r="E2139" s="333"/>
      <c r="F2139" s="333"/>
      <c r="G2139" s="333"/>
      <c r="H2139" s="333"/>
      <c r="I2139" s="333"/>
      <c r="J2139" s="333"/>
      <c r="K2139" s="654"/>
      <c r="L2139" s="333"/>
      <c r="M2139" s="333"/>
      <c r="N2139" s="333"/>
      <c r="O2139" s="333"/>
      <c r="P2139" s="333"/>
      <c r="Q2139" s="333"/>
      <c r="R2139" s="333"/>
      <c r="S2139" s="333"/>
      <c r="T2139" s="333"/>
      <c r="U2139" s="333"/>
      <c r="V2139" s="333"/>
      <c r="W2139" s="333"/>
      <c r="X2139" s="333"/>
      <c r="Y2139" s="333"/>
      <c r="Z2139" s="333"/>
      <c r="AA2139" s="333"/>
      <c r="AB2139" s="534"/>
    </row>
    <row r="2140" spans="1:28" ht="13.5" customHeight="1">
      <c r="A2140" s="655"/>
      <c r="B2140" s="333"/>
      <c r="C2140" s="333"/>
      <c r="D2140" s="72"/>
      <c r="E2140" s="333"/>
      <c r="F2140" s="333"/>
      <c r="G2140" s="333"/>
      <c r="H2140" s="333"/>
      <c r="I2140" s="333"/>
      <c r="J2140" s="333"/>
      <c r="K2140" s="654"/>
      <c r="L2140" s="333"/>
      <c r="M2140" s="333"/>
      <c r="N2140" s="333"/>
      <c r="O2140" s="333"/>
      <c r="P2140" s="333"/>
      <c r="Q2140" s="333"/>
      <c r="R2140" s="333"/>
      <c r="S2140" s="333"/>
      <c r="T2140" s="333"/>
      <c r="U2140" s="333"/>
      <c r="V2140" s="333"/>
      <c r="W2140" s="333"/>
      <c r="X2140" s="333"/>
      <c r="Y2140" s="333"/>
      <c r="Z2140" s="333"/>
      <c r="AA2140" s="333"/>
      <c r="AB2140" s="534"/>
    </row>
    <row r="2141" spans="1:28" ht="13.5" customHeight="1">
      <c r="A2141" s="655"/>
      <c r="B2141" s="333"/>
      <c r="C2141" s="333"/>
      <c r="D2141" s="72"/>
      <c r="E2141" s="333"/>
      <c r="F2141" s="333"/>
      <c r="G2141" s="333"/>
      <c r="H2141" s="333"/>
      <c r="I2141" s="333"/>
      <c r="J2141" s="333"/>
      <c r="K2141" s="654"/>
      <c r="L2141" s="333"/>
      <c r="M2141" s="333"/>
      <c r="N2141" s="333"/>
      <c r="O2141" s="333"/>
      <c r="P2141" s="333"/>
      <c r="Q2141" s="333"/>
      <c r="R2141" s="333"/>
      <c r="S2141" s="333"/>
      <c r="T2141" s="333"/>
      <c r="U2141" s="333"/>
      <c r="V2141" s="333"/>
      <c r="W2141" s="333"/>
      <c r="X2141" s="333"/>
      <c r="Y2141" s="333"/>
      <c r="Z2141" s="333"/>
      <c r="AA2141" s="333"/>
      <c r="AB2141" s="534"/>
    </row>
    <row r="2142" spans="1:28" ht="13.5" customHeight="1">
      <c r="A2142" s="655"/>
      <c r="B2142" s="333"/>
      <c r="C2142" s="333"/>
      <c r="D2142" s="72"/>
      <c r="E2142" s="333"/>
      <c r="F2142" s="333"/>
      <c r="G2142" s="333"/>
      <c r="H2142" s="333"/>
      <c r="I2142" s="333"/>
      <c r="J2142" s="333"/>
      <c r="K2142" s="654"/>
      <c r="L2142" s="333"/>
      <c r="M2142" s="333"/>
      <c r="N2142" s="333"/>
      <c r="O2142" s="333"/>
      <c r="P2142" s="333"/>
      <c r="Q2142" s="333"/>
      <c r="R2142" s="333"/>
      <c r="S2142" s="333"/>
      <c r="T2142" s="333"/>
      <c r="U2142" s="333"/>
      <c r="V2142" s="333"/>
      <c r="W2142" s="333"/>
      <c r="X2142" s="333"/>
      <c r="Y2142" s="333"/>
      <c r="Z2142" s="333"/>
      <c r="AA2142" s="333"/>
      <c r="AB2142" s="534"/>
    </row>
    <row r="2143" spans="1:28" ht="13.5" customHeight="1">
      <c r="A2143" s="655"/>
      <c r="B2143" s="333"/>
      <c r="C2143" s="333"/>
      <c r="D2143" s="72"/>
      <c r="E2143" s="333"/>
      <c r="F2143" s="333"/>
      <c r="G2143" s="333"/>
      <c r="H2143" s="333"/>
      <c r="I2143" s="333"/>
      <c r="J2143" s="333"/>
      <c r="K2143" s="654"/>
      <c r="L2143" s="333"/>
      <c r="M2143" s="333"/>
      <c r="N2143" s="333"/>
      <c r="O2143" s="333"/>
      <c r="P2143" s="333"/>
      <c r="Q2143" s="333"/>
      <c r="R2143" s="333"/>
      <c r="S2143" s="333"/>
      <c r="T2143" s="333"/>
      <c r="U2143" s="333"/>
      <c r="V2143" s="333"/>
      <c r="W2143" s="333"/>
      <c r="X2143" s="333"/>
      <c r="Y2143" s="333"/>
      <c r="Z2143" s="333"/>
      <c r="AA2143" s="333"/>
      <c r="AB2143" s="534"/>
    </row>
    <row r="2144" spans="1:28" ht="13.5" customHeight="1">
      <c r="A2144" s="655"/>
      <c r="B2144" s="333"/>
      <c r="C2144" s="333"/>
      <c r="D2144" s="72"/>
      <c r="E2144" s="333"/>
      <c r="F2144" s="333"/>
      <c r="G2144" s="333"/>
      <c r="H2144" s="333"/>
      <c r="I2144" s="333"/>
      <c r="J2144" s="333"/>
      <c r="K2144" s="654"/>
      <c r="L2144" s="333"/>
      <c r="M2144" s="333"/>
      <c r="N2144" s="333"/>
      <c r="O2144" s="333"/>
      <c r="P2144" s="333"/>
      <c r="Q2144" s="333"/>
      <c r="R2144" s="333"/>
      <c r="S2144" s="333"/>
      <c r="T2144" s="333"/>
      <c r="U2144" s="333"/>
      <c r="V2144" s="333"/>
      <c r="W2144" s="333"/>
      <c r="X2144" s="333"/>
      <c r="Y2144" s="333"/>
      <c r="Z2144" s="333"/>
      <c r="AA2144" s="333"/>
      <c r="AB2144" s="534"/>
    </row>
    <row r="2145" spans="1:28" ht="13.5" customHeight="1">
      <c r="A2145" s="655"/>
      <c r="B2145" s="333"/>
      <c r="C2145" s="333"/>
      <c r="D2145" s="72"/>
      <c r="E2145" s="333"/>
      <c r="F2145" s="333"/>
      <c r="G2145" s="333"/>
      <c r="H2145" s="333"/>
      <c r="I2145" s="333"/>
      <c r="J2145" s="333"/>
      <c r="K2145" s="654"/>
      <c r="L2145" s="333"/>
      <c r="M2145" s="333"/>
      <c r="N2145" s="333"/>
      <c r="O2145" s="333"/>
      <c r="P2145" s="333"/>
      <c r="Q2145" s="333"/>
      <c r="R2145" s="333"/>
      <c r="S2145" s="333"/>
      <c r="T2145" s="333"/>
      <c r="U2145" s="333"/>
      <c r="V2145" s="333"/>
      <c r="W2145" s="333"/>
      <c r="X2145" s="333"/>
      <c r="Y2145" s="333"/>
      <c r="Z2145" s="333"/>
      <c r="AA2145" s="333"/>
      <c r="AB2145" s="534"/>
    </row>
    <row r="2146" spans="1:28" ht="13.5" customHeight="1">
      <c r="A2146" s="655"/>
      <c r="B2146" s="333"/>
      <c r="C2146" s="333"/>
      <c r="D2146" s="72"/>
      <c r="E2146" s="333"/>
      <c r="F2146" s="333"/>
      <c r="G2146" s="333"/>
      <c r="H2146" s="333"/>
      <c r="I2146" s="333"/>
      <c r="J2146" s="333"/>
      <c r="K2146" s="654"/>
      <c r="L2146" s="333"/>
      <c r="M2146" s="333"/>
      <c r="N2146" s="333"/>
      <c r="O2146" s="333"/>
      <c r="P2146" s="333"/>
      <c r="Q2146" s="333"/>
      <c r="R2146" s="333"/>
      <c r="S2146" s="333"/>
      <c r="T2146" s="333"/>
      <c r="U2146" s="333"/>
      <c r="V2146" s="333"/>
      <c r="W2146" s="333"/>
      <c r="X2146" s="333"/>
      <c r="Y2146" s="333"/>
      <c r="Z2146" s="333"/>
      <c r="AA2146" s="333"/>
      <c r="AB2146" s="534"/>
    </row>
    <row r="2147" spans="1:28" ht="13.5" customHeight="1">
      <c r="A2147" s="655"/>
      <c r="B2147" s="333"/>
      <c r="C2147" s="333"/>
      <c r="D2147" s="72"/>
      <c r="E2147" s="333"/>
      <c r="F2147" s="333"/>
      <c r="G2147" s="333"/>
      <c r="H2147" s="333"/>
      <c r="I2147" s="333"/>
      <c r="J2147" s="333"/>
      <c r="K2147" s="654"/>
      <c r="L2147" s="333"/>
      <c r="M2147" s="333"/>
      <c r="N2147" s="333"/>
      <c r="O2147" s="333"/>
      <c r="P2147" s="333"/>
      <c r="Q2147" s="333"/>
      <c r="R2147" s="333"/>
      <c r="S2147" s="333"/>
      <c r="T2147" s="333"/>
      <c r="U2147" s="333"/>
      <c r="V2147" s="333"/>
      <c r="W2147" s="333"/>
      <c r="X2147" s="333"/>
      <c r="Y2147" s="333"/>
      <c r="Z2147" s="333"/>
      <c r="AA2147" s="333"/>
      <c r="AB2147" s="534"/>
    </row>
    <row r="2148" spans="1:28" ht="13.5" customHeight="1">
      <c r="A2148" s="655"/>
      <c r="B2148" s="333"/>
      <c r="C2148" s="333"/>
      <c r="D2148" s="72"/>
      <c r="E2148" s="333"/>
      <c r="F2148" s="333"/>
      <c r="G2148" s="333"/>
      <c r="H2148" s="333"/>
      <c r="I2148" s="333"/>
      <c r="J2148" s="333"/>
      <c r="K2148" s="654"/>
      <c r="L2148" s="333"/>
      <c r="M2148" s="333"/>
      <c r="N2148" s="333"/>
      <c r="O2148" s="333"/>
      <c r="P2148" s="333"/>
      <c r="Q2148" s="333"/>
      <c r="R2148" s="333"/>
      <c r="S2148" s="333"/>
      <c r="T2148" s="333"/>
      <c r="U2148" s="333"/>
      <c r="V2148" s="333"/>
      <c r="W2148" s="333"/>
      <c r="X2148" s="333"/>
      <c r="Y2148" s="333"/>
      <c r="Z2148" s="333"/>
      <c r="AA2148" s="333"/>
      <c r="AB2148" s="534"/>
    </row>
    <row r="2149" spans="1:28" ht="13.5" customHeight="1">
      <c r="A2149" s="655"/>
      <c r="B2149" s="333"/>
      <c r="C2149" s="333"/>
      <c r="D2149" s="72"/>
      <c r="E2149" s="333"/>
      <c r="F2149" s="333"/>
      <c r="G2149" s="333"/>
      <c r="H2149" s="333"/>
      <c r="I2149" s="333"/>
      <c r="J2149" s="333"/>
      <c r="K2149" s="654"/>
      <c r="L2149" s="333"/>
      <c r="M2149" s="333"/>
      <c r="N2149" s="333"/>
      <c r="O2149" s="333"/>
      <c r="P2149" s="333"/>
      <c r="Q2149" s="333"/>
      <c r="R2149" s="333"/>
      <c r="S2149" s="333"/>
      <c r="T2149" s="333"/>
      <c r="U2149" s="333"/>
      <c r="V2149" s="333"/>
      <c r="W2149" s="333"/>
      <c r="X2149" s="333"/>
      <c r="Y2149" s="333"/>
      <c r="Z2149" s="333"/>
      <c r="AA2149" s="333"/>
      <c r="AB2149" s="534"/>
    </row>
    <row r="2150" spans="1:28" ht="13.5" customHeight="1">
      <c r="A2150" s="655"/>
      <c r="B2150" s="333"/>
      <c r="C2150" s="333"/>
      <c r="D2150" s="72"/>
      <c r="E2150" s="333"/>
      <c r="F2150" s="333"/>
      <c r="G2150" s="333"/>
      <c r="H2150" s="333"/>
      <c r="I2150" s="333"/>
      <c r="J2150" s="333"/>
      <c r="K2150" s="654"/>
      <c r="L2150" s="333"/>
      <c r="M2150" s="333"/>
      <c r="N2150" s="333"/>
      <c r="O2150" s="333"/>
      <c r="P2150" s="333"/>
      <c r="Q2150" s="333"/>
      <c r="R2150" s="333"/>
      <c r="S2150" s="333"/>
      <c r="T2150" s="333"/>
      <c r="U2150" s="333"/>
      <c r="V2150" s="333"/>
      <c r="W2150" s="333"/>
      <c r="X2150" s="333"/>
      <c r="Y2150" s="333"/>
      <c r="Z2150" s="333"/>
      <c r="AA2150" s="333"/>
      <c r="AB2150" s="534"/>
    </row>
    <row r="2151" spans="1:28" ht="13.5" customHeight="1">
      <c r="A2151" s="655"/>
      <c r="B2151" s="333"/>
      <c r="C2151" s="333"/>
      <c r="D2151" s="72"/>
      <c r="E2151" s="333"/>
      <c r="F2151" s="333"/>
      <c r="G2151" s="333"/>
      <c r="H2151" s="333"/>
      <c r="I2151" s="333"/>
      <c r="J2151" s="333"/>
      <c r="K2151" s="654"/>
      <c r="L2151" s="333"/>
      <c r="M2151" s="333"/>
      <c r="N2151" s="333"/>
      <c r="O2151" s="333"/>
      <c r="P2151" s="333"/>
      <c r="Q2151" s="333"/>
      <c r="R2151" s="333"/>
      <c r="S2151" s="333"/>
      <c r="T2151" s="333"/>
      <c r="U2151" s="333"/>
      <c r="V2151" s="333"/>
      <c r="W2151" s="333"/>
      <c r="X2151" s="333"/>
      <c r="Y2151" s="333"/>
      <c r="Z2151" s="333"/>
      <c r="AA2151" s="333"/>
      <c r="AB2151" s="534"/>
    </row>
    <row r="2152" spans="1:28" ht="13.5" customHeight="1">
      <c r="A2152" s="655"/>
      <c r="B2152" s="333"/>
      <c r="C2152" s="333"/>
      <c r="D2152" s="72"/>
      <c r="E2152" s="333"/>
      <c r="F2152" s="333"/>
      <c r="G2152" s="333"/>
      <c r="H2152" s="333"/>
      <c r="I2152" s="333"/>
      <c r="J2152" s="333"/>
      <c r="K2152" s="654"/>
      <c r="L2152" s="333"/>
      <c r="M2152" s="333"/>
      <c r="N2152" s="333"/>
      <c r="O2152" s="333"/>
      <c r="P2152" s="333"/>
      <c r="Q2152" s="333"/>
      <c r="R2152" s="333"/>
      <c r="S2152" s="333"/>
      <c r="T2152" s="333"/>
      <c r="U2152" s="333"/>
      <c r="V2152" s="333"/>
      <c r="W2152" s="333"/>
      <c r="X2152" s="333"/>
      <c r="Y2152" s="333"/>
      <c r="Z2152" s="333"/>
      <c r="AA2152" s="333"/>
      <c r="AB2152" s="534"/>
    </row>
    <row r="2153" spans="1:28" ht="13.5" customHeight="1">
      <c r="A2153" s="655"/>
      <c r="B2153" s="333"/>
      <c r="C2153" s="333"/>
      <c r="D2153" s="72"/>
      <c r="E2153" s="333"/>
      <c r="F2153" s="333"/>
      <c r="G2153" s="333"/>
      <c r="H2153" s="333"/>
      <c r="I2153" s="333"/>
      <c r="J2153" s="333"/>
      <c r="K2153" s="654"/>
      <c r="L2153" s="333"/>
      <c r="M2153" s="333"/>
      <c r="N2153" s="333"/>
      <c r="O2153" s="333"/>
      <c r="P2153" s="333"/>
      <c r="Q2153" s="333"/>
      <c r="R2153" s="333"/>
      <c r="S2153" s="333"/>
      <c r="T2153" s="333"/>
      <c r="U2153" s="333"/>
      <c r="V2153" s="333"/>
      <c r="W2153" s="333"/>
      <c r="X2153" s="333"/>
      <c r="Y2153" s="333"/>
      <c r="Z2153" s="333"/>
      <c r="AA2153" s="333"/>
      <c r="AB2153" s="534"/>
    </row>
    <row r="2154" spans="1:28" ht="13.5" customHeight="1">
      <c r="A2154" s="655"/>
      <c r="B2154" s="333"/>
      <c r="C2154" s="333"/>
      <c r="D2154" s="72"/>
      <c r="E2154" s="333"/>
      <c r="F2154" s="333"/>
      <c r="G2154" s="333"/>
      <c r="H2154" s="333"/>
      <c r="I2154" s="333"/>
      <c r="J2154" s="333"/>
      <c r="K2154" s="654"/>
      <c r="L2154" s="333"/>
      <c r="M2154" s="333"/>
      <c r="N2154" s="333"/>
      <c r="O2154" s="333"/>
      <c r="P2154" s="333"/>
      <c r="Q2154" s="333"/>
      <c r="R2154" s="333"/>
      <c r="S2154" s="333"/>
      <c r="T2154" s="333"/>
      <c r="U2154" s="333"/>
      <c r="V2154" s="333"/>
      <c r="W2154" s="333"/>
      <c r="X2154" s="333"/>
      <c r="Y2154" s="333"/>
      <c r="Z2154" s="333"/>
      <c r="AA2154" s="333"/>
      <c r="AB2154" s="534"/>
    </row>
    <row r="2155" spans="1:28" ht="13.5" customHeight="1">
      <c r="A2155" s="655"/>
      <c r="B2155" s="333"/>
      <c r="C2155" s="333"/>
      <c r="D2155" s="72"/>
      <c r="E2155" s="333"/>
      <c r="F2155" s="333"/>
      <c r="G2155" s="333"/>
      <c r="H2155" s="333"/>
      <c r="I2155" s="333"/>
      <c r="J2155" s="333"/>
      <c r="K2155" s="654"/>
      <c r="L2155" s="333"/>
      <c r="M2155" s="333"/>
      <c r="N2155" s="333"/>
      <c r="O2155" s="333"/>
      <c r="P2155" s="333"/>
      <c r="Q2155" s="333"/>
      <c r="R2155" s="333"/>
      <c r="S2155" s="333"/>
      <c r="T2155" s="333"/>
      <c r="U2155" s="333"/>
      <c r="V2155" s="333"/>
      <c r="W2155" s="333"/>
      <c r="X2155" s="333"/>
      <c r="Y2155" s="333"/>
      <c r="Z2155" s="333"/>
      <c r="AA2155" s="333"/>
      <c r="AB2155" s="534"/>
    </row>
    <row r="2156" spans="1:28" ht="13.5" customHeight="1">
      <c r="A2156" s="655"/>
      <c r="B2156" s="333"/>
      <c r="C2156" s="333"/>
      <c r="D2156" s="72"/>
      <c r="E2156" s="333"/>
      <c r="F2156" s="333"/>
      <c r="G2156" s="333"/>
      <c r="H2156" s="333"/>
      <c r="I2156" s="333"/>
      <c r="J2156" s="333"/>
      <c r="K2156" s="654"/>
      <c r="L2156" s="333"/>
      <c r="M2156" s="333"/>
      <c r="N2156" s="333"/>
      <c r="O2156" s="333"/>
      <c r="P2156" s="333"/>
      <c r="Q2156" s="333"/>
      <c r="R2156" s="333"/>
      <c r="S2156" s="333"/>
      <c r="T2156" s="333"/>
      <c r="U2156" s="333"/>
      <c r="V2156" s="333"/>
      <c r="W2156" s="333"/>
      <c r="X2156" s="333"/>
      <c r="Y2156" s="333"/>
      <c r="Z2156" s="333"/>
      <c r="AA2156" s="333"/>
      <c r="AB2156" s="534"/>
    </row>
    <row r="2157" spans="1:28" ht="13.5" customHeight="1">
      <c r="A2157" s="655"/>
      <c r="B2157" s="333"/>
      <c r="C2157" s="333"/>
      <c r="D2157" s="72"/>
      <c r="E2157" s="333"/>
      <c r="F2157" s="333"/>
      <c r="G2157" s="333"/>
      <c r="H2157" s="333"/>
      <c r="I2157" s="333"/>
      <c r="J2157" s="333"/>
      <c r="K2157" s="654"/>
      <c r="L2157" s="333"/>
      <c r="M2157" s="333"/>
      <c r="N2157" s="333"/>
      <c r="O2157" s="333"/>
      <c r="P2157" s="333"/>
      <c r="Q2157" s="333"/>
      <c r="R2157" s="333"/>
      <c r="S2157" s="333"/>
      <c r="T2157" s="333"/>
      <c r="U2157" s="333"/>
      <c r="V2157" s="333"/>
      <c r="W2157" s="333"/>
      <c r="X2157" s="333"/>
      <c r="Y2157" s="333"/>
      <c r="Z2157" s="333"/>
      <c r="AA2157" s="333"/>
      <c r="AB2157" s="534"/>
    </row>
    <row r="2158" spans="1:28" ht="13.5" customHeight="1">
      <c r="A2158" s="655"/>
      <c r="B2158" s="333"/>
      <c r="C2158" s="333"/>
      <c r="D2158" s="72"/>
      <c r="E2158" s="333"/>
      <c r="F2158" s="333"/>
      <c r="G2158" s="333"/>
      <c r="H2158" s="333"/>
      <c r="I2158" s="333"/>
      <c r="J2158" s="333"/>
      <c r="K2158" s="654"/>
      <c r="L2158" s="333"/>
      <c r="M2158" s="333"/>
      <c r="N2158" s="333"/>
      <c r="O2158" s="333"/>
      <c r="P2158" s="333"/>
      <c r="Q2158" s="333"/>
      <c r="R2158" s="333"/>
      <c r="S2158" s="333"/>
      <c r="T2158" s="333"/>
      <c r="U2158" s="333"/>
      <c r="V2158" s="333"/>
      <c r="W2158" s="333"/>
      <c r="X2158" s="333"/>
      <c r="Y2158" s="333"/>
      <c r="Z2158" s="333"/>
      <c r="AA2158" s="333"/>
      <c r="AB2158" s="534"/>
    </row>
    <row r="2159" spans="1:28" ht="13.5" customHeight="1">
      <c r="A2159" s="655"/>
      <c r="B2159" s="333"/>
      <c r="C2159" s="333"/>
      <c r="D2159" s="72"/>
      <c r="E2159" s="333"/>
      <c r="F2159" s="333"/>
      <c r="G2159" s="333"/>
      <c r="H2159" s="333"/>
      <c r="I2159" s="333"/>
      <c r="J2159" s="333"/>
      <c r="K2159" s="654"/>
      <c r="L2159" s="333"/>
      <c r="M2159" s="333"/>
      <c r="N2159" s="333"/>
      <c r="O2159" s="333"/>
      <c r="P2159" s="333"/>
      <c r="Q2159" s="333"/>
      <c r="R2159" s="333"/>
      <c r="S2159" s="333"/>
      <c r="T2159" s="333"/>
      <c r="U2159" s="333"/>
      <c r="V2159" s="333"/>
      <c r="W2159" s="333"/>
      <c r="X2159" s="333"/>
      <c r="Y2159" s="333"/>
      <c r="Z2159" s="333"/>
      <c r="AA2159" s="333"/>
      <c r="AB2159" s="534"/>
    </row>
    <row r="2160" spans="1:28" ht="13.5" customHeight="1">
      <c r="A2160" s="655"/>
      <c r="B2160" s="333"/>
      <c r="C2160" s="333"/>
      <c r="D2160" s="72"/>
      <c r="E2160" s="333"/>
      <c r="F2160" s="333"/>
      <c r="G2160" s="333"/>
      <c r="H2160" s="333"/>
      <c r="I2160" s="333"/>
      <c r="J2160" s="333"/>
      <c r="K2160" s="654"/>
      <c r="L2160" s="333"/>
      <c r="M2160" s="333"/>
      <c r="N2160" s="333"/>
      <c r="O2160" s="333"/>
      <c r="P2160" s="333"/>
      <c r="Q2160" s="333"/>
      <c r="R2160" s="333"/>
      <c r="S2160" s="333"/>
      <c r="T2160" s="333"/>
      <c r="U2160" s="333"/>
      <c r="V2160" s="333"/>
      <c r="W2160" s="333"/>
      <c r="X2160" s="333"/>
      <c r="Y2160" s="333"/>
      <c r="Z2160" s="333"/>
      <c r="AA2160" s="333"/>
      <c r="AB2160" s="534"/>
    </row>
    <row r="2161" spans="1:28" ht="13.5" customHeight="1">
      <c r="A2161" s="655"/>
      <c r="B2161" s="333"/>
      <c r="C2161" s="333"/>
      <c r="D2161" s="72"/>
      <c r="E2161" s="333"/>
      <c r="F2161" s="333"/>
      <c r="G2161" s="333"/>
      <c r="H2161" s="333"/>
      <c r="I2161" s="333"/>
      <c r="J2161" s="333"/>
      <c r="K2161" s="654"/>
      <c r="L2161" s="333"/>
      <c r="M2161" s="333"/>
      <c r="N2161" s="333"/>
      <c r="O2161" s="333"/>
      <c r="P2161" s="333"/>
      <c r="Q2161" s="333"/>
      <c r="R2161" s="333"/>
      <c r="S2161" s="333"/>
      <c r="T2161" s="333"/>
      <c r="U2161" s="333"/>
      <c r="V2161" s="333"/>
      <c r="W2161" s="333"/>
      <c r="X2161" s="333"/>
      <c r="Y2161" s="333"/>
      <c r="Z2161" s="333"/>
      <c r="AA2161" s="333"/>
      <c r="AB2161" s="534"/>
    </row>
    <row r="2162" spans="1:28" ht="13.5" customHeight="1">
      <c r="A2162" s="655"/>
      <c r="B2162" s="333"/>
      <c r="C2162" s="333"/>
      <c r="D2162" s="72"/>
      <c r="E2162" s="333"/>
      <c r="F2162" s="333"/>
      <c r="G2162" s="333"/>
      <c r="H2162" s="333"/>
      <c r="I2162" s="333"/>
      <c r="J2162" s="333"/>
      <c r="K2162" s="654"/>
      <c r="L2162" s="333"/>
      <c r="M2162" s="333"/>
      <c r="N2162" s="333"/>
      <c r="O2162" s="333"/>
      <c r="P2162" s="333"/>
      <c r="Q2162" s="333"/>
      <c r="R2162" s="333"/>
      <c r="S2162" s="333"/>
      <c r="T2162" s="333"/>
      <c r="U2162" s="333"/>
      <c r="V2162" s="333"/>
      <c r="W2162" s="333"/>
      <c r="X2162" s="333"/>
      <c r="Y2162" s="333"/>
      <c r="Z2162" s="333"/>
      <c r="AA2162" s="333"/>
      <c r="AB2162" s="534"/>
    </row>
    <row r="2163" spans="1:28" ht="13.5" customHeight="1">
      <c r="A2163" s="655"/>
      <c r="B2163" s="333"/>
      <c r="C2163" s="333"/>
      <c r="D2163" s="72"/>
      <c r="E2163" s="333"/>
      <c r="F2163" s="333"/>
      <c r="G2163" s="333"/>
      <c r="H2163" s="333"/>
      <c r="I2163" s="333"/>
      <c r="J2163" s="333"/>
      <c r="K2163" s="654"/>
      <c r="L2163" s="333"/>
      <c r="M2163" s="333"/>
      <c r="N2163" s="333"/>
      <c r="O2163" s="333"/>
      <c r="P2163" s="333"/>
      <c r="Q2163" s="333"/>
      <c r="R2163" s="333"/>
      <c r="S2163" s="333"/>
      <c r="T2163" s="333"/>
      <c r="U2163" s="333"/>
      <c r="V2163" s="333"/>
      <c r="W2163" s="333"/>
      <c r="X2163" s="333"/>
      <c r="Y2163" s="333"/>
      <c r="Z2163" s="333"/>
      <c r="AA2163" s="333"/>
      <c r="AB2163" s="534"/>
    </row>
    <row r="2164" spans="1:28" ht="13.5" customHeight="1">
      <c r="A2164" s="655"/>
      <c r="B2164" s="333"/>
      <c r="C2164" s="333"/>
      <c r="D2164" s="72"/>
      <c r="E2164" s="333"/>
      <c r="F2164" s="333"/>
      <c r="G2164" s="333"/>
      <c r="H2164" s="333"/>
      <c r="I2164" s="333"/>
      <c r="J2164" s="333"/>
      <c r="K2164" s="654"/>
      <c r="L2164" s="333"/>
      <c r="M2164" s="333"/>
      <c r="N2164" s="333"/>
      <c r="O2164" s="333"/>
      <c r="P2164" s="333"/>
      <c r="Q2164" s="333"/>
      <c r="R2164" s="333"/>
      <c r="S2164" s="333"/>
      <c r="T2164" s="333"/>
      <c r="U2164" s="333"/>
      <c r="V2164" s="333"/>
      <c r="W2164" s="333"/>
      <c r="X2164" s="333"/>
      <c r="Y2164" s="333"/>
      <c r="Z2164" s="333"/>
      <c r="AA2164" s="333"/>
      <c r="AB2164" s="534"/>
    </row>
    <row r="2165" spans="1:28" ht="13.5" customHeight="1">
      <c r="A2165" s="655"/>
      <c r="B2165" s="333"/>
      <c r="C2165" s="333"/>
      <c r="D2165" s="72"/>
      <c r="E2165" s="333"/>
      <c r="F2165" s="333"/>
      <c r="G2165" s="333"/>
      <c r="H2165" s="333"/>
      <c r="I2165" s="333"/>
      <c r="J2165" s="333"/>
      <c r="K2165" s="654"/>
      <c r="L2165" s="333"/>
      <c r="M2165" s="333"/>
      <c r="N2165" s="333"/>
      <c r="O2165" s="333"/>
      <c r="P2165" s="333"/>
      <c r="Q2165" s="333"/>
      <c r="R2165" s="333"/>
      <c r="S2165" s="333"/>
      <c r="T2165" s="333"/>
      <c r="U2165" s="333"/>
      <c r="V2165" s="333"/>
      <c r="W2165" s="333"/>
      <c r="X2165" s="333"/>
      <c r="Y2165" s="333"/>
      <c r="Z2165" s="333"/>
      <c r="AA2165" s="333"/>
      <c r="AB2165" s="534"/>
    </row>
    <row r="2166" spans="1:28" ht="13.5" customHeight="1">
      <c r="A2166" s="655"/>
      <c r="B2166" s="333"/>
      <c r="C2166" s="333"/>
      <c r="D2166" s="72"/>
      <c r="E2166" s="333"/>
      <c r="F2166" s="333"/>
      <c r="G2166" s="333"/>
      <c r="H2166" s="333"/>
      <c r="I2166" s="333"/>
      <c r="J2166" s="333"/>
      <c r="K2166" s="654"/>
      <c r="L2166" s="333"/>
      <c r="M2166" s="333"/>
      <c r="N2166" s="333"/>
      <c r="O2166" s="333"/>
      <c r="P2166" s="333"/>
      <c r="Q2166" s="333"/>
      <c r="R2166" s="333"/>
      <c r="S2166" s="333"/>
      <c r="T2166" s="333"/>
      <c r="U2166" s="333"/>
      <c r="V2166" s="333"/>
      <c r="W2166" s="333"/>
      <c r="X2166" s="333"/>
      <c r="Y2166" s="333"/>
      <c r="Z2166" s="333"/>
      <c r="AA2166" s="333"/>
      <c r="AB2166" s="534"/>
    </row>
    <row r="2167" spans="1:28" ht="13.5" customHeight="1">
      <c r="A2167" s="655"/>
      <c r="B2167" s="333"/>
      <c r="C2167" s="333"/>
      <c r="D2167" s="72"/>
      <c r="E2167" s="333"/>
      <c r="F2167" s="333"/>
      <c r="G2167" s="333"/>
      <c r="H2167" s="333"/>
      <c r="I2167" s="333"/>
      <c r="J2167" s="333"/>
      <c r="K2167" s="654"/>
      <c r="L2167" s="333"/>
      <c r="M2167" s="333"/>
      <c r="N2167" s="333"/>
      <c r="O2167" s="333"/>
      <c r="P2167" s="333"/>
      <c r="Q2167" s="333"/>
      <c r="R2167" s="333"/>
      <c r="S2167" s="333"/>
      <c r="T2167" s="333"/>
      <c r="U2167" s="333"/>
      <c r="V2167" s="333"/>
      <c r="W2167" s="333"/>
      <c r="X2167" s="333"/>
      <c r="Y2167" s="333"/>
      <c r="Z2167" s="333"/>
      <c r="AA2167" s="333"/>
      <c r="AB2167" s="534"/>
    </row>
    <row r="2168" spans="1:28" ht="13.5" customHeight="1">
      <c r="A2168" s="655"/>
      <c r="B2168" s="333"/>
      <c r="C2168" s="333"/>
      <c r="D2168" s="72"/>
      <c r="E2168" s="333"/>
      <c r="F2168" s="333"/>
      <c r="G2168" s="333"/>
      <c r="H2168" s="333"/>
      <c r="I2168" s="333"/>
      <c r="J2168" s="333"/>
      <c r="K2168" s="654"/>
      <c r="L2168" s="333"/>
      <c r="M2168" s="333"/>
      <c r="N2168" s="333"/>
      <c r="O2168" s="333"/>
      <c r="P2168" s="333"/>
      <c r="Q2168" s="333"/>
      <c r="R2168" s="333"/>
      <c r="S2168" s="333"/>
      <c r="T2168" s="333"/>
      <c r="U2168" s="333"/>
      <c r="V2168" s="333"/>
      <c r="W2168" s="333"/>
      <c r="X2168" s="333"/>
      <c r="Y2168" s="333"/>
      <c r="Z2168" s="333"/>
      <c r="AA2168" s="333"/>
      <c r="AB2168" s="534"/>
    </row>
    <row r="2169" spans="1:28" ht="13.5" customHeight="1">
      <c r="A2169" s="655"/>
      <c r="B2169" s="333"/>
      <c r="C2169" s="333"/>
      <c r="D2169" s="72"/>
      <c r="E2169" s="333"/>
      <c r="F2169" s="333"/>
      <c r="G2169" s="333"/>
      <c r="H2169" s="333"/>
      <c r="I2169" s="333"/>
      <c r="J2169" s="333"/>
      <c r="K2169" s="654"/>
      <c r="L2169" s="333"/>
      <c r="M2169" s="333"/>
      <c r="N2169" s="333"/>
      <c r="O2169" s="333"/>
      <c r="P2169" s="333"/>
      <c r="Q2169" s="333"/>
      <c r="R2169" s="333"/>
      <c r="S2169" s="333"/>
      <c r="T2169" s="333"/>
      <c r="U2169" s="333"/>
      <c r="V2169" s="333"/>
      <c r="W2169" s="333"/>
      <c r="X2169" s="333"/>
      <c r="Y2169" s="333"/>
      <c r="Z2169" s="333"/>
      <c r="AA2169" s="333"/>
      <c r="AB2169" s="534"/>
    </row>
    <row r="2170" spans="1:28" ht="13.5" customHeight="1">
      <c r="A2170" s="655"/>
      <c r="B2170" s="333"/>
      <c r="C2170" s="333"/>
      <c r="D2170" s="72"/>
      <c r="E2170" s="333"/>
      <c r="F2170" s="333"/>
      <c r="G2170" s="333"/>
      <c r="H2170" s="333"/>
      <c r="I2170" s="333"/>
      <c r="J2170" s="333"/>
      <c r="K2170" s="654"/>
      <c r="L2170" s="333"/>
      <c r="M2170" s="333"/>
      <c r="N2170" s="333"/>
      <c r="O2170" s="333"/>
      <c r="P2170" s="333"/>
      <c r="Q2170" s="333"/>
      <c r="R2170" s="333"/>
      <c r="S2170" s="333"/>
      <c r="T2170" s="333"/>
      <c r="U2170" s="333"/>
      <c r="V2170" s="333"/>
      <c r="W2170" s="333"/>
      <c r="X2170" s="333"/>
      <c r="Y2170" s="333"/>
      <c r="Z2170" s="333"/>
      <c r="AA2170" s="333"/>
      <c r="AB2170" s="534"/>
    </row>
    <row r="2171" spans="1:28" ht="13.5" customHeight="1">
      <c r="A2171" s="655"/>
      <c r="B2171" s="333"/>
      <c r="C2171" s="333"/>
      <c r="D2171" s="72"/>
      <c r="E2171" s="333"/>
      <c r="F2171" s="333"/>
      <c r="G2171" s="333"/>
      <c r="H2171" s="333"/>
      <c r="I2171" s="333"/>
      <c r="J2171" s="333"/>
      <c r="K2171" s="654"/>
      <c r="L2171" s="333"/>
      <c r="M2171" s="333"/>
      <c r="N2171" s="333"/>
      <c r="O2171" s="333"/>
      <c r="P2171" s="333"/>
      <c r="Q2171" s="333"/>
      <c r="R2171" s="333"/>
      <c r="S2171" s="333"/>
      <c r="T2171" s="333"/>
      <c r="U2171" s="333"/>
      <c r="V2171" s="333"/>
      <c r="W2171" s="333"/>
      <c r="X2171" s="333"/>
      <c r="Y2171" s="333"/>
      <c r="Z2171" s="333"/>
      <c r="AA2171" s="333"/>
      <c r="AB2171" s="534"/>
    </row>
    <row r="2172" spans="1:28" ht="13.5" customHeight="1">
      <c r="A2172" s="655"/>
      <c r="B2172" s="333"/>
      <c r="C2172" s="333"/>
      <c r="D2172" s="72"/>
      <c r="E2172" s="333"/>
      <c r="F2172" s="333"/>
      <c r="G2172" s="333"/>
      <c r="H2172" s="333"/>
      <c r="I2172" s="333"/>
      <c r="J2172" s="333"/>
      <c r="K2172" s="654"/>
      <c r="L2172" s="333"/>
      <c r="M2172" s="333"/>
      <c r="N2172" s="333"/>
      <c r="O2172" s="333"/>
      <c r="P2172" s="333"/>
      <c r="Q2172" s="333"/>
      <c r="R2172" s="333"/>
      <c r="S2172" s="333"/>
      <c r="T2172" s="333"/>
      <c r="U2172" s="333"/>
      <c r="V2172" s="333"/>
      <c r="W2172" s="333"/>
      <c r="X2172" s="333"/>
      <c r="Y2172" s="333"/>
      <c r="Z2172" s="333"/>
      <c r="AA2172" s="333"/>
      <c r="AB2172" s="534"/>
    </row>
    <row r="2173" spans="1:28" ht="13.5" customHeight="1">
      <c r="A2173" s="655"/>
      <c r="B2173" s="333"/>
      <c r="C2173" s="333"/>
      <c r="D2173" s="72"/>
      <c r="E2173" s="333"/>
      <c r="F2173" s="333"/>
      <c r="G2173" s="333"/>
      <c r="H2173" s="333"/>
      <c r="I2173" s="333"/>
      <c r="J2173" s="333"/>
      <c r="K2173" s="654"/>
      <c r="L2173" s="333"/>
      <c r="M2173" s="333"/>
      <c r="N2173" s="333"/>
      <c r="O2173" s="333"/>
      <c r="P2173" s="333"/>
      <c r="Q2173" s="333"/>
      <c r="R2173" s="333"/>
      <c r="S2173" s="333"/>
      <c r="T2173" s="333"/>
      <c r="U2173" s="333"/>
      <c r="V2173" s="333"/>
      <c r="W2173" s="333"/>
      <c r="X2173" s="333"/>
      <c r="Y2173" s="333"/>
      <c r="Z2173" s="333"/>
      <c r="AA2173" s="333"/>
      <c r="AB2173" s="534"/>
    </row>
    <row r="2174" spans="1:28" ht="13.5" customHeight="1">
      <c r="A2174" s="655"/>
      <c r="B2174" s="333"/>
      <c r="C2174" s="333"/>
      <c r="D2174" s="72"/>
      <c r="E2174" s="333"/>
      <c r="F2174" s="333"/>
      <c r="G2174" s="333"/>
      <c r="H2174" s="333"/>
      <c r="I2174" s="333"/>
      <c r="J2174" s="333"/>
      <c r="K2174" s="654"/>
      <c r="L2174" s="333"/>
      <c r="M2174" s="333"/>
      <c r="N2174" s="333"/>
      <c r="O2174" s="333"/>
      <c r="P2174" s="333"/>
      <c r="Q2174" s="333"/>
      <c r="R2174" s="333"/>
      <c r="S2174" s="333"/>
      <c r="T2174" s="333"/>
      <c r="U2174" s="333"/>
      <c r="V2174" s="333"/>
      <c r="W2174" s="333"/>
      <c r="X2174" s="333"/>
      <c r="Y2174" s="333"/>
      <c r="Z2174" s="333"/>
      <c r="AA2174" s="333"/>
      <c r="AB2174" s="534"/>
    </row>
    <row r="2175" spans="1:28" ht="13.5" customHeight="1">
      <c r="A2175" s="655"/>
      <c r="B2175" s="333"/>
      <c r="C2175" s="333"/>
      <c r="D2175" s="72"/>
      <c r="E2175" s="333"/>
      <c r="F2175" s="333"/>
      <c r="G2175" s="333"/>
      <c r="H2175" s="333"/>
      <c r="I2175" s="333"/>
      <c r="J2175" s="333"/>
      <c r="K2175" s="654"/>
      <c r="L2175" s="333"/>
      <c r="M2175" s="333"/>
      <c r="N2175" s="333"/>
      <c r="O2175" s="333"/>
      <c r="P2175" s="333"/>
      <c r="Q2175" s="333"/>
      <c r="R2175" s="333"/>
      <c r="S2175" s="333"/>
      <c r="T2175" s="333"/>
      <c r="U2175" s="333"/>
      <c r="V2175" s="333"/>
      <c r="W2175" s="333"/>
      <c r="X2175" s="333"/>
      <c r="Y2175" s="333"/>
      <c r="Z2175" s="333"/>
      <c r="AA2175" s="333"/>
      <c r="AB2175" s="534"/>
    </row>
    <row r="2176" spans="1:28" ht="13.5" customHeight="1">
      <c r="A2176" s="655"/>
      <c r="B2176" s="333"/>
      <c r="C2176" s="333"/>
      <c r="D2176" s="72"/>
      <c r="E2176" s="333"/>
      <c r="F2176" s="333"/>
      <c r="G2176" s="333"/>
      <c r="H2176" s="333"/>
      <c r="I2176" s="333"/>
      <c r="J2176" s="333"/>
      <c r="K2176" s="654"/>
      <c r="L2176" s="333"/>
      <c r="M2176" s="333"/>
      <c r="N2176" s="333"/>
      <c r="O2176" s="333"/>
      <c r="P2176" s="333"/>
      <c r="Q2176" s="333"/>
      <c r="R2176" s="333"/>
      <c r="S2176" s="333"/>
      <c r="T2176" s="333"/>
      <c r="U2176" s="333"/>
      <c r="V2176" s="333"/>
      <c r="W2176" s="333"/>
      <c r="X2176" s="333"/>
      <c r="Y2176" s="333"/>
      <c r="Z2176" s="333"/>
      <c r="AA2176" s="333"/>
      <c r="AB2176" s="534"/>
    </row>
    <row r="2177" spans="1:28" ht="13.5" customHeight="1">
      <c r="A2177" s="655"/>
      <c r="B2177" s="333"/>
      <c r="C2177" s="333"/>
      <c r="D2177" s="72"/>
      <c r="E2177" s="333"/>
      <c r="F2177" s="333"/>
      <c r="G2177" s="333"/>
      <c r="H2177" s="333"/>
      <c r="I2177" s="333"/>
      <c r="J2177" s="333"/>
      <c r="K2177" s="654"/>
      <c r="L2177" s="333"/>
      <c r="M2177" s="333"/>
      <c r="N2177" s="333"/>
      <c r="O2177" s="333"/>
      <c r="P2177" s="333"/>
      <c r="Q2177" s="333"/>
      <c r="R2177" s="333"/>
      <c r="S2177" s="333"/>
      <c r="T2177" s="333"/>
      <c r="U2177" s="333"/>
      <c r="V2177" s="333"/>
      <c r="W2177" s="333"/>
      <c r="X2177" s="333"/>
      <c r="Y2177" s="333"/>
      <c r="Z2177" s="333"/>
      <c r="AA2177" s="333"/>
      <c r="AB2177" s="534"/>
    </row>
    <row r="2178" spans="1:28" ht="13.5" customHeight="1">
      <c r="A2178" s="655"/>
      <c r="B2178" s="333"/>
      <c r="C2178" s="333"/>
      <c r="D2178" s="72"/>
      <c r="E2178" s="333"/>
      <c r="F2178" s="333"/>
      <c r="G2178" s="333"/>
      <c r="H2178" s="333"/>
      <c r="I2178" s="333"/>
      <c r="J2178" s="333"/>
      <c r="K2178" s="654"/>
      <c r="L2178" s="333"/>
      <c r="M2178" s="333"/>
      <c r="N2178" s="333"/>
      <c r="O2178" s="333"/>
      <c r="P2178" s="333"/>
      <c r="Q2178" s="333"/>
      <c r="R2178" s="333"/>
      <c r="S2178" s="333"/>
      <c r="T2178" s="333"/>
      <c r="U2178" s="333"/>
      <c r="V2178" s="333"/>
      <c r="W2178" s="333"/>
      <c r="X2178" s="333"/>
      <c r="Y2178" s="333"/>
      <c r="Z2178" s="333"/>
      <c r="AA2178" s="333"/>
      <c r="AB2178" s="534"/>
    </row>
    <row r="2179" spans="1:28" ht="13.5" customHeight="1">
      <c r="A2179" s="655"/>
      <c r="B2179" s="333"/>
      <c r="C2179" s="333"/>
      <c r="D2179" s="72"/>
      <c r="E2179" s="333"/>
      <c r="F2179" s="333"/>
      <c r="G2179" s="333"/>
      <c r="H2179" s="333"/>
      <c r="I2179" s="333"/>
      <c r="J2179" s="333"/>
      <c r="K2179" s="654"/>
      <c r="L2179" s="333"/>
      <c r="M2179" s="333"/>
      <c r="N2179" s="333"/>
      <c r="O2179" s="333"/>
      <c r="P2179" s="333"/>
      <c r="Q2179" s="333"/>
      <c r="R2179" s="333"/>
      <c r="S2179" s="333"/>
      <c r="T2179" s="333"/>
      <c r="U2179" s="333"/>
      <c r="V2179" s="333"/>
      <c r="W2179" s="333"/>
      <c r="X2179" s="333"/>
      <c r="Y2179" s="333"/>
      <c r="Z2179" s="333"/>
      <c r="AA2179" s="333"/>
      <c r="AB2179" s="534"/>
    </row>
    <row r="2180" spans="1:28" ht="13.5" customHeight="1">
      <c r="A2180" s="655"/>
      <c r="B2180" s="333"/>
      <c r="C2180" s="333"/>
      <c r="D2180" s="72"/>
      <c r="E2180" s="333"/>
      <c r="F2180" s="333"/>
      <c r="G2180" s="333"/>
      <c r="H2180" s="333"/>
      <c r="I2180" s="333"/>
      <c r="J2180" s="333"/>
      <c r="K2180" s="654"/>
      <c r="L2180" s="333"/>
      <c r="M2180" s="333"/>
      <c r="N2180" s="333"/>
      <c r="O2180" s="333"/>
      <c r="P2180" s="333"/>
      <c r="Q2180" s="333"/>
      <c r="R2180" s="333"/>
      <c r="S2180" s="333"/>
      <c r="T2180" s="333"/>
      <c r="U2180" s="333"/>
      <c r="V2180" s="333"/>
      <c r="W2180" s="333"/>
      <c r="X2180" s="333"/>
      <c r="Y2180" s="333"/>
      <c r="Z2180" s="333"/>
      <c r="AA2180" s="333"/>
      <c r="AB2180" s="534"/>
    </row>
    <row r="2181" spans="1:28" ht="13.5" customHeight="1">
      <c r="A2181" s="655"/>
      <c r="B2181" s="333"/>
      <c r="C2181" s="333"/>
      <c r="D2181" s="72"/>
      <c r="E2181" s="333"/>
      <c r="F2181" s="333"/>
      <c r="G2181" s="333"/>
      <c r="H2181" s="333"/>
      <c r="I2181" s="333"/>
      <c r="J2181" s="333"/>
      <c r="K2181" s="654"/>
      <c r="L2181" s="333"/>
      <c r="M2181" s="333"/>
      <c r="N2181" s="333"/>
      <c r="O2181" s="333"/>
      <c r="P2181" s="333"/>
      <c r="Q2181" s="333"/>
      <c r="R2181" s="333"/>
      <c r="S2181" s="333"/>
      <c r="T2181" s="333"/>
      <c r="U2181" s="333"/>
      <c r="V2181" s="333"/>
      <c r="W2181" s="333"/>
      <c r="X2181" s="333"/>
      <c r="Y2181" s="333"/>
      <c r="Z2181" s="333"/>
      <c r="AA2181" s="333"/>
      <c r="AB2181" s="534"/>
    </row>
    <row r="2182" spans="1:28" ht="13.5" customHeight="1">
      <c r="A2182" s="655"/>
      <c r="B2182" s="333"/>
      <c r="C2182" s="333"/>
      <c r="D2182" s="72"/>
      <c r="E2182" s="333"/>
      <c r="F2182" s="333"/>
      <c r="G2182" s="333"/>
      <c r="H2182" s="333"/>
      <c r="I2182" s="333"/>
      <c r="J2182" s="333"/>
      <c r="K2182" s="654"/>
      <c r="L2182" s="333"/>
      <c r="M2182" s="333"/>
      <c r="N2182" s="333"/>
      <c r="O2182" s="333"/>
      <c r="P2182" s="333"/>
      <c r="Q2182" s="333"/>
      <c r="R2182" s="333"/>
      <c r="S2182" s="333"/>
      <c r="T2182" s="333"/>
      <c r="U2182" s="333"/>
      <c r="V2182" s="333"/>
      <c r="W2182" s="333"/>
      <c r="X2182" s="333"/>
      <c r="Y2182" s="333"/>
      <c r="Z2182" s="333"/>
      <c r="AA2182" s="333"/>
      <c r="AB2182" s="534"/>
    </row>
    <row r="2183" spans="1:28" ht="13.5" customHeight="1">
      <c r="A2183" s="655"/>
      <c r="B2183" s="333"/>
      <c r="C2183" s="333"/>
      <c r="D2183" s="72"/>
      <c r="E2183" s="333"/>
      <c r="F2183" s="333"/>
      <c r="G2183" s="333"/>
      <c r="H2183" s="333"/>
      <c r="I2183" s="333"/>
      <c r="J2183" s="333"/>
      <c r="K2183" s="654"/>
      <c r="L2183" s="333"/>
      <c r="M2183" s="333"/>
      <c r="N2183" s="333"/>
      <c r="O2183" s="333"/>
      <c r="P2183" s="333"/>
      <c r="Q2183" s="333"/>
      <c r="R2183" s="333"/>
      <c r="S2183" s="333"/>
      <c r="T2183" s="333"/>
      <c r="U2183" s="333"/>
      <c r="V2183" s="333"/>
      <c r="W2183" s="333"/>
      <c r="X2183" s="333"/>
      <c r="Y2183" s="333"/>
      <c r="Z2183" s="333"/>
      <c r="AA2183" s="333"/>
      <c r="AB2183" s="534"/>
    </row>
    <row r="2184" spans="1:28" ht="13.5" customHeight="1">
      <c r="A2184" s="655"/>
      <c r="B2184" s="333"/>
      <c r="C2184" s="333"/>
      <c r="D2184" s="72"/>
      <c r="E2184" s="333"/>
      <c r="F2184" s="333"/>
      <c r="G2184" s="333"/>
      <c r="H2184" s="333"/>
      <c r="I2184" s="333"/>
      <c r="J2184" s="333"/>
      <c r="K2184" s="654"/>
      <c r="L2184" s="333"/>
      <c r="M2184" s="333"/>
      <c r="N2184" s="333"/>
      <c r="O2184" s="333"/>
      <c r="P2184" s="333"/>
      <c r="Q2184" s="333"/>
      <c r="R2184" s="333"/>
      <c r="S2184" s="333"/>
      <c r="T2184" s="333"/>
      <c r="U2184" s="333"/>
      <c r="V2184" s="333"/>
      <c r="W2184" s="333"/>
      <c r="X2184" s="333"/>
      <c r="Y2184" s="333"/>
      <c r="Z2184" s="333"/>
      <c r="AA2184" s="333"/>
      <c r="AB2184" s="534"/>
    </row>
    <row r="2185" spans="1:28" ht="13.5" customHeight="1">
      <c r="A2185" s="655"/>
      <c r="B2185" s="333"/>
      <c r="C2185" s="333"/>
      <c r="D2185" s="72"/>
      <c r="E2185" s="333"/>
      <c r="F2185" s="333"/>
      <c r="G2185" s="333"/>
      <c r="H2185" s="333"/>
      <c r="I2185" s="333"/>
      <c r="J2185" s="333"/>
      <c r="K2185" s="654"/>
      <c r="L2185" s="333"/>
      <c r="M2185" s="333"/>
      <c r="N2185" s="333"/>
      <c r="O2185" s="333"/>
      <c r="P2185" s="333"/>
      <c r="Q2185" s="333"/>
      <c r="R2185" s="333"/>
      <c r="S2185" s="333"/>
      <c r="T2185" s="333"/>
      <c r="U2185" s="333"/>
      <c r="V2185" s="333"/>
      <c r="W2185" s="333"/>
      <c r="X2185" s="333"/>
      <c r="Y2185" s="333"/>
      <c r="Z2185" s="333"/>
      <c r="AA2185" s="333"/>
      <c r="AB2185" s="534"/>
    </row>
    <row r="2186" spans="1:28" ht="13.5" customHeight="1">
      <c r="A2186" s="655"/>
      <c r="B2186" s="333"/>
      <c r="C2186" s="333"/>
      <c r="D2186" s="72"/>
      <c r="E2186" s="333"/>
      <c r="F2186" s="333"/>
      <c r="G2186" s="333"/>
      <c r="H2186" s="333"/>
      <c r="I2186" s="333"/>
      <c r="J2186" s="333"/>
      <c r="K2186" s="654"/>
      <c r="L2186" s="333"/>
      <c r="M2186" s="333"/>
      <c r="N2186" s="333"/>
      <c r="O2186" s="333"/>
      <c r="P2186" s="333"/>
      <c r="Q2186" s="333"/>
      <c r="R2186" s="333"/>
      <c r="S2186" s="333"/>
      <c r="T2186" s="333"/>
      <c r="U2186" s="333"/>
      <c r="V2186" s="333"/>
      <c r="W2186" s="333"/>
      <c r="X2186" s="333"/>
      <c r="Y2186" s="333"/>
      <c r="Z2186" s="333"/>
      <c r="AA2186" s="333"/>
      <c r="AB2186" s="534"/>
    </row>
    <row r="2187" spans="1:28" ht="13.5" customHeight="1">
      <c r="A2187" s="655"/>
      <c r="B2187" s="333"/>
      <c r="C2187" s="333"/>
      <c r="D2187" s="72"/>
      <c r="E2187" s="333"/>
      <c r="F2187" s="333"/>
      <c r="G2187" s="333"/>
      <c r="H2187" s="333"/>
      <c r="I2187" s="333"/>
      <c r="J2187" s="333"/>
      <c r="K2187" s="654"/>
      <c r="L2187" s="333"/>
      <c r="M2187" s="333"/>
      <c r="N2187" s="333"/>
      <c r="O2187" s="333"/>
      <c r="P2187" s="333"/>
      <c r="Q2187" s="333"/>
      <c r="R2187" s="333"/>
      <c r="S2187" s="333"/>
      <c r="T2187" s="333"/>
      <c r="U2187" s="333"/>
      <c r="V2187" s="333"/>
      <c r="W2187" s="333"/>
      <c r="X2187" s="333"/>
      <c r="Y2187" s="333"/>
      <c r="Z2187" s="333"/>
      <c r="AA2187" s="333"/>
      <c r="AB2187" s="534"/>
    </row>
    <row r="2188" spans="1:28" ht="13.5" customHeight="1">
      <c r="A2188" s="655"/>
      <c r="B2188" s="333"/>
      <c r="C2188" s="333"/>
      <c r="D2188" s="72"/>
      <c r="E2188" s="333"/>
      <c r="F2188" s="333"/>
      <c r="G2188" s="333"/>
      <c r="H2188" s="333"/>
      <c r="I2188" s="333"/>
      <c r="J2188" s="333"/>
      <c r="K2188" s="654"/>
      <c r="L2188" s="333"/>
      <c r="M2188" s="333"/>
      <c r="N2188" s="333"/>
      <c r="O2188" s="333"/>
      <c r="P2188" s="333"/>
      <c r="Q2188" s="333"/>
      <c r="R2188" s="333"/>
      <c r="S2188" s="333"/>
      <c r="T2188" s="333"/>
      <c r="U2188" s="333"/>
      <c r="V2188" s="333"/>
      <c r="W2188" s="333"/>
      <c r="X2188" s="333"/>
      <c r="Y2188" s="333"/>
      <c r="Z2188" s="333"/>
      <c r="AA2188" s="333"/>
      <c r="AB2188" s="534"/>
    </row>
    <row r="2189" spans="1:28" ht="13.5" customHeight="1">
      <c r="A2189" s="655"/>
      <c r="B2189" s="333"/>
      <c r="C2189" s="333"/>
      <c r="D2189" s="72"/>
      <c r="E2189" s="333"/>
      <c r="F2189" s="333"/>
      <c r="G2189" s="333"/>
      <c r="H2189" s="333"/>
      <c r="I2189" s="333"/>
      <c r="J2189" s="333"/>
      <c r="K2189" s="654"/>
      <c r="L2189" s="333"/>
      <c r="M2189" s="333"/>
      <c r="N2189" s="333"/>
      <c r="O2189" s="333"/>
      <c r="P2189" s="333"/>
      <c r="Q2189" s="333"/>
      <c r="R2189" s="333"/>
      <c r="S2189" s="333"/>
      <c r="T2189" s="333"/>
      <c r="U2189" s="333"/>
      <c r="V2189" s="333"/>
      <c r="W2189" s="333"/>
      <c r="X2189" s="333"/>
      <c r="Y2189" s="333"/>
      <c r="Z2189" s="333"/>
      <c r="AA2189" s="333"/>
      <c r="AB2189" s="534"/>
    </row>
    <row r="2190" spans="1:28" ht="13.5" customHeight="1">
      <c r="A2190" s="655"/>
      <c r="B2190" s="333"/>
      <c r="C2190" s="333"/>
      <c r="D2190" s="72"/>
      <c r="E2190" s="333"/>
      <c r="F2190" s="333"/>
      <c r="G2190" s="333"/>
      <c r="H2190" s="333"/>
      <c r="I2190" s="333"/>
      <c r="J2190" s="333"/>
      <c r="K2190" s="654"/>
      <c r="L2190" s="333"/>
      <c r="M2190" s="333"/>
      <c r="N2190" s="333"/>
      <c r="O2190" s="333"/>
      <c r="P2190" s="333"/>
      <c r="Q2190" s="333"/>
      <c r="R2190" s="333"/>
      <c r="S2190" s="333"/>
      <c r="T2190" s="333"/>
      <c r="U2190" s="333"/>
      <c r="V2190" s="333"/>
      <c r="W2190" s="333"/>
      <c r="X2190" s="333"/>
      <c r="Y2190" s="333"/>
      <c r="Z2190" s="333"/>
      <c r="AA2190" s="333"/>
      <c r="AB2190" s="534"/>
    </row>
    <row r="2191" spans="1:28" ht="13.5" customHeight="1">
      <c r="A2191" s="655"/>
      <c r="B2191" s="333"/>
      <c r="C2191" s="333"/>
      <c r="D2191" s="72"/>
      <c r="E2191" s="333"/>
      <c r="F2191" s="333"/>
      <c r="G2191" s="333"/>
      <c r="H2191" s="333"/>
      <c r="I2191" s="333"/>
      <c r="J2191" s="333"/>
      <c r="K2191" s="654"/>
      <c r="L2191" s="333"/>
      <c r="M2191" s="333"/>
      <c r="N2191" s="333"/>
      <c r="O2191" s="333"/>
      <c r="P2191" s="333"/>
      <c r="Q2191" s="333"/>
      <c r="R2191" s="333"/>
      <c r="S2191" s="333"/>
      <c r="T2191" s="333"/>
      <c r="U2191" s="333"/>
      <c r="V2191" s="333"/>
      <c r="W2191" s="333"/>
      <c r="X2191" s="333"/>
      <c r="Y2191" s="333"/>
      <c r="Z2191" s="333"/>
      <c r="AA2191" s="333"/>
      <c r="AB2191" s="534"/>
    </row>
    <row r="2192" spans="1:28" ht="13.5" customHeight="1">
      <c r="A2192" s="655"/>
      <c r="B2192" s="333"/>
      <c r="C2192" s="333"/>
      <c r="D2192" s="72"/>
      <c r="E2192" s="333"/>
      <c r="F2192" s="333"/>
      <c r="G2192" s="333"/>
      <c r="H2192" s="333"/>
      <c r="I2192" s="333"/>
      <c r="J2192" s="333"/>
      <c r="K2192" s="654"/>
      <c r="L2192" s="333"/>
      <c r="M2192" s="333"/>
      <c r="N2192" s="333"/>
      <c r="O2192" s="333"/>
      <c r="P2192" s="333"/>
      <c r="Q2192" s="333"/>
      <c r="R2192" s="333"/>
      <c r="S2192" s="333"/>
      <c r="T2192" s="333"/>
      <c r="U2192" s="333"/>
      <c r="V2192" s="333"/>
      <c r="W2192" s="333"/>
      <c r="X2192" s="333"/>
      <c r="Y2192" s="333"/>
      <c r="Z2192" s="333"/>
      <c r="AA2192" s="333"/>
      <c r="AB2192" s="534"/>
    </row>
    <row r="2193" spans="1:28" ht="13.5" customHeight="1">
      <c r="A2193" s="655"/>
      <c r="B2193" s="333"/>
      <c r="C2193" s="333"/>
      <c r="D2193" s="72"/>
      <c r="E2193" s="333"/>
      <c r="F2193" s="333"/>
      <c r="G2193" s="333"/>
      <c r="H2193" s="333"/>
      <c r="I2193" s="333"/>
      <c r="J2193" s="333"/>
      <c r="K2193" s="654"/>
      <c r="L2193" s="333"/>
      <c r="M2193" s="333"/>
      <c r="N2193" s="333"/>
      <c r="O2193" s="333"/>
      <c r="P2193" s="333"/>
      <c r="Q2193" s="333"/>
      <c r="R2193" s="333"/>
      <c r="S2193" s="333"/>
      <c r="T2193" s="333"/>
      <c r="U2193" s="333"/>
      <c r="V2193" s="333"/>
      <c r="W2193" s="333"/>
      <c r="X2193" s="333"/>
      <c r="Y2193" s="333"/>
      <c r="Z2193" s="333"/>
      <c r="AA2193" s="333"/>
      <c r="AB2193" s="534"/>
    </row>
    <row r="2194" spans="1:28" ht="13.5" customHeight="1">
      <c r="A2194" s="655"/>
      <c r="B2194" s="333"/>
      <c r="C2194" s="333"/>
      <c r="D2194" s="72"/>
      <c r="E2194" s="333"/>
      <c r="F2194" s="333"/>
      <c r="G2194" s="333"/>
      <c r="H2194" s="333"/>
      <c r="I2194" s="333"/>
      <c r="J2194" s="333"/>
      <c r="K2194" s="654"/>
      <c r="L2194" s="333"/>
      <c r="M2194" s="333"/>
      <c r="N2194" s="333"/>
      <c r="O2194" s="333"/>
      <c r="P2194" s="333"/>
      <c r="Q2194" s="333"/>
      <c r="R2194" s="333"/>
      <c r="S2194" s="333"/>
      <c r="T2194" s="333"/>
      <c r="U2194" s="333"/>
      <c r="V2194" s="333"/>
      <c r="W2194" s="333"/>
      <c r="X2194" s="333"/>
      <c r="Y2194" s="333"/>
      <c r="Z2194" s="333"/>
      <c r="AA2194" s="333"/>
      <c r="AB2194" s="534"/>
    </row>
    <row r="2195" spans="1:28" ht="13.5" customHeight="1">
      <c r="A2195" s="655"/>
      <c r="B2195" s="333"/>
      <c r="C2195" s="333"/>
      <c r="D2195" s="72"/>
      <c r="E2195" s="333"/>
      <c r="F2195" s="333"/>
      <c r="G2195" s="333"/>
      <c r="H2195" s="333"/>
      <c r="I2195" s="333"/>
      <c r="J2195" s="333"/>
      <c r="K2195" s="654"/>
      <c r="L2195" s="333"/>
      <c r="M2195" s="333"/>
      <c r="N2195" s="333"/>
      <c r="O2195" s="333"/>
      <c r="P2195" s="333"/>
      <c r="Q2195" s="333"/>
      <c r="R2195" s="333"/>
      <c r="S2195" s="333"/>
      <c r="T2195" s="333"/>
      <c r="U2195" s="333"/>
      <c r="V2195" s="333"/>
      <c r="W2195" s="333"/>
      <c r="X2195" s="333"/>
      <c r="Y2195" s="333"/>
      <c r="Z2195" s="333"/>
      <c r="AA2195" s="333"/>
      <c r="AB2195" s="534"/>
    </row>
    <row r="2196" spans="1:28" ht="13.5" customHeight="1">
      <c r="A2196" s="655"/>
      <c r="B2196" s="333"/>
      <c r="C2196" s="333"/>
      <c r="D2196" s="72"/>
      <c r="E2196" s="333"/>
      <c r="F2196" s="333"/>
      <c r="G2196" s="333"/>
      <c r="H2196" s="333"/>
      <c r="I2196" s="333"/>
      <c r="J2196" s="333"/>
      <c r="K2196" s="654"/>
      <c r="L2196" s="333"/>
      <c r="M2196" s="333"/>
      <c r="N2196" s="333"/>
      <c r="O2196" s="333"/>
      <c r="P2196" s="333"/>
      <c r="Q2196" s="333"/>
      <c r="R2196" s="333"/>
      <c r="S2196" s="333"/>
      <c r="T2196" s="333"/>
      <c r="U2196" s="333"/>
      <c r="V2196" s="333"/>
      <c r="W2196" s="333"/>
      <c r="X2196" s="333"/>
      <c r="Y2196" s="333"/>
      <c r="Z2196" s="333"/>
      <c r="AA2196" s="333"/>
      <c r="AB2196" s="534"/>
    </row>
    <row r="2197" spans="1:28" ht="13.5" customHeight="1">
      <c r="A2197" s="655"/>
      <c r="B2197" s="333"/>
      <c r="C2197" s="333"/>
      <c r="D2197" s="72"/>
      <c r="E2197" s="333"/>
      <c r="F2197" s="333"/>
      <c r="G2197" s="333"/>
      <c r="H2197" s="333"/>
      <c r="I2197" s="333"/>
      <c r="J2197" s="333"/>
      <c r="K2197" s="654"/>
      <c r="L2197" s="333"/>
      <c r="M2197" s="333"/>
      <c r="N2197" s="333"/>
      <c r="O2197" s="333"/>
      <c r="P2197" s="333"/>
      <c r="Q2197" s="333"/>
      <c r="R2197" s="333"/>
      <c r="S2197" s="333"/>
      <c r="T2197" s="333"/>
      <c r="U2197" s="333"/>
      <c r="V2197" s="333"/>
      <c r="W2197" s="333"/>
      <c r="X2197" s="333"/>
      <c r="Y2197" s="333"/>
      <c r="Z2197" s="333"/>
      <c r="AA2197" s="333"/>
      <c r="AB2197" s="534"/>
    </row>
    <row r="2198" spans="1:28" ht="13.5" customHeight="1">
      <c r="A2198" s="655"/>
      <c r="B2198" s="333"/>
      <c r="C2198" s="333"/>
      <c r="D2198" s="72"/>
      <c r="E2198" s="333"/>
      <c r="F2198" s="333"/>
      <c r="G2198" s="333"/>
      <c r="H2198" s="333"/>
      <c r="I2198" s="333"/>
      <c r="J2198" s="333"/>
      <c r="K2198" s="654"/>
      <c r="L2198" s="333"/>
      <c r="M2198" s="333"/>
      <c r="N2198" s="333"/>
      <c r="O2198" s="333"/>
      <c r="P2198" s="333"/>
      <c r="Q2198" s="333"/>
      <c r="R2198" s="333"/>
      <c r="S2198" s="333"/>
      <c r="T2198" s="333"/>
      <c r="U2198" s="333"/>
      <c r="V2198" s="333"/>
      <c r="W2198" s="333"/>
      <c r="X2198" s="333"/>
      <c r="Y2198" s="333"/>
      <c r="Z2198" s="333"/>
      <c r="AA2198" s="333"/>
      <c r="AB2198" s="534"/>
    </row>
    <row r="2199" spans="1:28" ht="13.5" customHeight="1">
      <c r="A2199" s="655"/>
      <c r="B2199" s="333"/>
      <c r="C2199" s="333"/>
      <c r="D2199" s="72"/>
      <c r="E2199" s="333"/>
      <c r="F2199" s="333"/>
      <c r="G2199" s="333"/>
      <c r="H2199" s="333"/>
      <c r="I2199" s="333"/>
      <c r="J2199" s="333"/>
      <c r="K2199" s="654"/>
      <c r="L2199" s="333"/>
      <c r="M2199" s="333"/>
      <c r="N2199" s="333"/>
      <c r="O2199" s="333"/>
      <c r="P2199" s="333"/>
      <c r="Q2199" s="333"/>
      <c r="R2199" s="333"/>
      <c r="S2199" s="333"/>
      <c r="T2199" s="333"/>
      <c r="U2199" s="333"/>
      <c r="V2199" s="333"/>
      <c r="W2199" s="333"/>
      <c r="X2199" s="333"/>
      <c r="Y2199" s="333"/>
      <c r="Z2199" s="333"/>
      <c r="AA2199" s="333"/>
      <c r="AB2199" s="534"/>
    </row>
    <row r="2200" spans="1:28" ht="13.5" customHeight="1">
      <c r="A2200" s="655"/>
      <c r="B2200" s="333"/>
      <c r="C2200" s="333"/>
      <c r="D2200" s="72"/>
      <c r="E2200" s="333"/>
      <c r="F2200" s="333"/>
      <c r="G2200" s="333"/>
      <c r="H2200" s="333"/>
      <c r="I2200" s="333"/>
      <c r="J2200" s="333"/>
      <c r="K2200" s="654"/>
      <c r="L2200" s="333"/>
      <c r="M2200" s="333"/>
      <c r="N2200" s="333"/>
      <c r="O2200" s="333"/>
      <c r="P2200" s="333"/>
      <c r="Q2200" s="333"/>
      <c r="R2200" s="333"/>
      <c r="S2200" s="333"/>
      <c r="T2200" s="333"/>
      <c r="U2200" s="333"/>
      <c r="V2200" s="333"/>
      <c r="W2200" s="333"/>
      <c r="X2200" s="333"/>
      <c r="Y2200" s="333"/>
      <c r="Z2200" s="333"/>
      <c r="AA2200" s="333"/>
      <c r="AB2200" s="534"/>
    </row>
    <row r="2201" spans="1:28" ht="13.5" customHeight="1">
      <c r="A2201" s="655"/>
      <c r="B2201" s="333"/>
      <c r="C2201" s="333"/>
      <c r="D2201" s="72"/>
      <c r="E2201" s="333"/>
      <c r="F2201" s="333"/>
      <c r="G2201" s="333"/>
      <c r="H2201" s="333"/>
      <c r="I2201" s="333"/>
      <c r="J2201" s="333"/>
      <c r="K2201" s="654"/>
      <c r="L2201" s="333"/>
      <c r="M2201" s="333"/>
      <c r="N2201" s="333"/>
      <c r="O2201" s="333"/>
      <c r="P2201" s="333"/>
      <c r="Q2201" s="333"/>
      <c r="R2201" s="333"/>
      <c r="S2201" s="333"/>
      <c r="T2201" s="333"/>
      <c r="U2201" s="333"/>
      <c r="V2201" s="333"/>
      <c r="W2201" s="333"/>
      <c r="X2201" s="333"/>
      <c r="Y2201" s="333"/>
      <c r="Z2201" s="333"/>
      <c r="AA2201" s="333"/>
      <c r="AB2201" s="534"/>
    </row>
    <row r="2202" spans="1:28" ht="13.5" customHeight="1">
      <c r="A2202" s="655"/>
      <c r="B2202" s="333"/>
      <c r="C2202" s="333"/>
      <c r="D2202" s="72"/>
      <c r="E2202" s="333"/>
      <c r="F2202" s="333"/>
      <c r="G2202" s="333"/>
      <c r="H2202" s="333"/>
      <c r="I2202" s="333"/>
      <c r="J2202" s="333"/>
      <c r="K2202" s="654"/>
      <c r="L2202" s="333"/>
      <c r="M2202" s="333"/>
      <c r="N2202" s="333"/>
      <c r="O2202" s="333"/>
      <c r="P2202" s="333"/>
      <c r="Q2202" s="333"/>
      <c r="R2202" s="333"/>
      <c r="S2202" s="333"/>
      <c r="T2202" s="333"/>
      <c r="U2202" s="333"/>
      <c r="V2202" s="333"/>
      <c r="W2202" s="333"/>
      <c r="X2202" s="333"/>
      <c r="Y2202" s="333"/>
      <c r="Z2202" s="333"/>
      <c r="AA2202" s="333"/>
      <c r="AB2202" s="534"/>
    </row>
    <row r="2203" spans="1:28" ht="13.5" customHeight="1">
      <c r="A2203" s="655"/>
      <c r="B2203" s="333"/>
      <c r="C2203" s="333"/>
      <c r="D2203" s="72"/>
      <c r="E2203" s="333"/>
      <c r="F2203" s="333"/>
      <c r="G2203" s="333"/>
      <c r="H2203" s="333"/>
      <c r="I2203" s="333"/>
      <c r="J2203" s="333"/>
      <c r="K2203" s="654"/>
      <c r="L2203" s="333"/>
      <c r="M2203" s="333"/>
      <c r="N2203" s="333"/>
      <c r="O2203" s="333"/>
      <c r="P2203" s="333"/>
      <c r="Q2203" s="333"/>
      <c r="R2203" s="333"/>
      <c r="S2203" s="333"/>
      <c r="T2203" s="333"/>
      <c r="U2203" s="333"/>
      <c r="V2203" s="333"/>
      <c r="W2203" s="333"/>
      <c r="X2203" s="333"/>
      <c r="Y2203" s="333"/>
      <c r="Z2203" s="333"/>
      <c r="AA2203" s="333"/>
      <c r="AB2203" s="534"/>
    </row>
    <row r="2204" spans="1:28" ht="13.5" customHeight="1">
      <c r="A2204" s="655"/>
      <c r="B2204" s="333"/>
      <c r="C2204" s="333"/>
      <c r="D2204" s="72"/>
      <c r="E2204" s="333"/>
      <c r="F2204" s="333"/>
      <c r="G2204" s="333"/>
      <c r="H2204" s="333"/>
      <c r="I2204" s="333"/>
      <c r="J2204" s="333"/>
      <c r="K2204" s="654"/>
      <c r="L2204" s="333"/>
      <c r="M2204" s="333"/>
      <c r="N2204" s="333"/>
      <c r="O2204" s="333"/>
      <c r="P2204" s="333"/>
      <c r="Q2204" s="333"/>
      <c r="R2204" s="333"/>
      <c r="S2204" s="333"/>
      <c r="T2204" s="333"/>
      <c r="U2204" s="333"/>
      <c r="V2204" s="333"/>
      <c r="W2204" s="333"/>
      <c r="X2204" s="333"/>
      <c r="Y2204" s="333"/>
      <c r="Z2204" s="333"/>
      <c r="AA2204" s="333"/>
      <c r="AB2204" s="534"/>
    </row>
    <row r="2205" spans="1:28" ht="13.5" customHeight="1">
      <c r="A2205" s="655"/>
      <c r="B2205" s="333"/>
      <c r="C2205" s="333"/>
      <c r="D2205" s="72"/>
      <c r="E2205" s="333"/>
      <c r="F2205" s="333"/>
      <c r="G2205" s="333"/>
      <c r="H2205" s="333"/>
      <c r="I2205" s="333"/>
      <c r="J2205" s="333"/>
      <c r="K2205" s="654"/>
      <c r="L2205" s="333"/>
      <c r="M2205" s="333"/>
      <c r="N2205" s="333"/>
      <c r="O2205" s="333"/>
      <c r="P2205" s="333"/>
      <c r="Q2205" s="333"/>
      <c r="R2205" s="333"/>
      <c r="S2205" s="333"/>
      <c r="T2205" s="333"/>
      <c r="U2205" s="333"/>
      <c r="V2205" s="333"/>
      <c r="W2205" s="333"/>
      <c r="X2205" s="333"/>
      <c r="Y2205" s="333"/>
      <c r="Z2205" s="333"/>
      <c r="AA2205" s="333"/>
      <c r="AB2205" s="534"/>
    </row>
    <row r="2206" spans="1:28" ht="13.5" customHeight="1">
      <c r="A2206" s="655"/>
      <c r="B2206" s="333"/>
      <c r="C2206" s="333"/>
      <c r="D2206" s="72"/>
      <c r="E2206" s="333"/>
      <c r="F2206" s="333"/>
      <c r="G2206" s="333"/>
      <c r="H2206" s="333"/>
      <c r="I2206" s="333"/>
      <c r="J2206" s="333"/>
      <c r="K2206" s="654"/>
      <c r="L2206" s="333"/>
      <c r="M2206" s="333"/>
      <c r="N2206" s="333"/>
      <c r="O2206" s="333"/>
      <c r="P2206" s="333"/>
      <c r="Q2206" s="333"/>
      <c r="R2206" s="333"/>
      <c r="S2206" s="333"/>
      <c r="T2206" s="333"/>
      <c r="U2206" s="333"/>
      <c r="V2206" s="333"/>
      <c r="W2206" s="333"/>
      <c r="X2206" s="333"/>
      <c r="Y2206" s="333"/>
      <c r="Z2206" s="333"/>
      <c r="AA2206" s="333"/>
      <c r="AB2206" s="534"/>
    </row>
    <row r="2207" spans="1:28" ht="13.5" customHeight="1">
      <c r="A2207" s="655"/>
      <c r="B2207" s="333"/>
      <c r="C2207" s="333"/>
      <c r="D2207" s="72"/>
      <c r="E2207" s="333"/>
      <c r="F2207" s="333"/>
      <c r="G2207" s="333"/>
      <c r="H2207" s="333"/>
      <c r="I2207" s="333"/>
      <c r="J2207" s="333"/>
      <c r="K2207" s="654"/>
      <c r="L2207" s="333"/>
      <c r="M2207" s="333"/>
      <c r="N2207" s="333"/>
      <c r="O2207" s="333"/>
      <c r="P2207" s="333"/>
      <c r="Q2207" s="333"/>
      <c r="R2207" s="333"/>
      <c r="S2207" s="333"/>
      <c r="T2207" s="333"/>
      <c r="U2207" s="333"/>
      <c r="V2207" s="333"/>
      <c r="W2207" s="333"/>
      <c r="X2207" s="333"/>
      <c r="Y2207" s="333"/>
      <c r="Z2207" s="333"/>
      <c r="AA2207" s="333"/>
      <c r="AB2207" s="534"/>
    </row>
    <row r="2208" spans="1:28" ht="13.5" customHeight="1">
      <c r="A2208" s="655"/>
      <c r="B2208" s="333"/>
      <c r="C2208" s="333"/>
      <c r="D2208" s="72"/>
      <c r="E2208" s="333"/>
      <c r="F2208" s="333"/>
      <c r="G2208" s="333"/>
      <c r="H2208" s="333"/>
      <c r="I2208" s="333"/>
      <c r="J2208" s="333"/>
      <c r="K2208" s="654"/>
      <c r="L2208" s="333"/>
      <c r="M2208" s="333"/>
      <c r="N2208" s="333"/>
      <c r="O2208" s="333"/>
      <c r="P2208" s="333"/>
      <c r="Q2208" s="333"/>
      <c r="R2208" s="333"/>
      <c r="S2208" s="333"/>
      <c r="T2208" s="333"/>
      <c r="U2208" s="333"/>
      <c r="V2208" s="333"/>
      <c r="W2208" s="333"/>
      <c r="X2208" s="333"/>
      <c r="Y2208" s="333"/>
      <c r="Z2208" s="333"/>
      <c r="AA2208" s="333"/>
      <c r="AB2208" s="534"/>
    </row>
    <row r="2209" spans="1:28" ht="13.5" customHeight="1">
      <c r="A2209" s="655"/>
      <c r="B2209" s="333"/>
      <c r="C2209" s="333"/>
      <c r="D2209" s="72"/>
      <c r="E2209" s="333"/>
      <c r="F2209" s="333"/>
      <c r="G2209" s="333"/>
      <c r="H2209" s="333"/>
      <c r="I2209" s="333"/>
      <c r="J2209" s="333"/>
      <c r="K2209" s="654"/>
      <c r="L2209" s="333"/>
      <c r="M2209" s="333"/>
      <c r="N2209" s="333"/>
      <c r="O2209" s="333"/>
      <c r="P2209" s="333"/>
      <c r="Q2209" s="333"/>
      <c r="R2209" s="333"/>
      <c r="S2209" s="333"/>
      <c r="T2209" s="333"/>
      <c r="U2209" s="333"/>
      <c r="V2209" s="333"/>
      <c r="W2209" s="333"/>
      <c r="X2209" s="333"/>
      <c r="Y2209" s="333"/>
      <c r="Z2209" s="333"/>
      <c r="AA2209" s="333"/>
      <c r="AB2209" s="534"/>
    </row>
    <row r="2210" spans="1:28" ht="13.5" customHeight="1">
      <c r="A2210" s="655"/>
      <c r="B2210" s="333"/>
      <c r="C2210" s="333"/>
      <c r="D2210" s="72"/>
      <c r="E2210" s="333"/>
      <c r="F2210" s="333"/>
      <c r="G2210" s="333"/>
      <c r="H2210" s="333"/>
      <c r="I2210" s="333"/>
      <c r="J2210" s="333"/>
      <c r="K2210" s="654"/>
      <c r="L2210" s="333"/>
      <c r="M2210" s="333"/>
      <c r="N2210" s="333"/>
      <c r="O2210" s="333"/>
      <c r="P2210" s="333"/>
      <c r="Q2210" s="333"/>
      <c r="R2210" s="333"/>
      <c r="S2210" s="333"/>
      <c r="T2210" s="333"/>
      <c r="U2210" s="333"/>
      <c r="V2210" s="333"/>
      <c r="W2210" s="333"/>
      <c r="X2210" s="333"/>
      <c r="Y2210" s="333"/>
      <c r="Z2210" s="333"/>
      <c r="AA2210" s="333"/>
      <c r="AB2210" s="534"/>
    </row>
    <row r="2211" spans="1:28" ht="13.5" customHeight="1">
      <c r="A2211" s="655"/>
      <c r="B2211" s="333"/>
      <c r="C2211" s="333"/>
      <c r="D2211" s="72"/>
      <c r="E2211" s="333"/>
      <c r="F2211" s="333"/>
      <c r="G2211" s="333"/>
      <c r="H2211" s="333"/>
      <c r="I2211" s="333"/>
      <c r="J2211" s="333"/>
      <c r="K2211" s="654"/>
      <c r="L2211" s="333"/>
      <c r="M2211" s="333"/>
      <c r="N2211" s="333"/>
      <c r="O2211" s="333"/>
      <c r="P2211" s="333"/>
      <c r="Q2211" s="333"/>
      <c r="R2211" s="333"/>
      <c r="S2211" s="333"/>
      <c r="T2211" s="333"/>
      <c r="U2211" s="333"/>
      <c r="V2211" s="333"/>
      <c r="W2211" s="333"/>
      <c r="X2211" s="333"/>
      <c r="Y2211" s="333"/>
      <c r="Z2211" s="333"/>
      <c r="AA2211" s="333"/>
      <c r="AB2211" s="534"/>
    </row>
    <row r="2212" spans="1:28" ht="13.5" customHeight="1">
      <c r="A2212" s="655"/>
      <c r="B2212" s="333"/>
      <c r="C2212" s="333"/>
      <c r="D2212" s="72"/>
      <c r="E2212" s="333"/>
      <c r="F2212" s="333"/>
      <c r="G2212" s="333"/>
      <c r="H2212" s="333"/>
      <c r="I2212" s="333"/>
      <c r="J2212" s="333"/>
      <c r="K2212" s="654"/>
      <c r="L2212" s="333"/>
      <c r="M2212" s="333"/>
      <c r="N2212" s="333"/>
      <c r="O2212" s="333"/>
      <c r="P2212" s="333"/>
      <c r="Q2212" s="333"/>
      <c r="R2212" s="333"/>
      <c r="S2212" s="333"/>
      <c r="T2212" s="333"/>
      <c r="U2212" s="333"/>
      <c r="V2212" s="333"/>
      <c r="W2212" s="333"/>
      <c r="X2212" s="333"/>
      <c r="Y2212" s="333"/>
      <c r="Z2212" s="333"/>
      <c r="AA2212" s="333"/>
      <c r="AB2212" s="534"/>
    </row>
    <row r="2213" spans="1:28" ht="13.5" customHeight="1">
      <c r="A2213" s="655"/>
      <c r="B2213" s="333"/>
      <c r="C2213" s="333"/>
      <c r="D2213" s="72"/>
      <c r="E2213" s="333"/>
      <c r="F2213" s="333"/>
      <c r="G2213" s="333"/>
      <c r="H2213" s="333"/>
      <c r="I2213" s="333"/>
      <c r="J2213" s="333"/>
      <c r="K2213" s="654"/>
      <c r="L2213" s="333"/>
      <c r="M2213" s="333"/>
      <c r="N2213" s="333"/>
      <c r="O2213" s="333"/>
      <c r="P2213" s="333"/>
      <c r="Q2213" s="333"/>
      <c r="R2213" s="333"/>
      <c r="S2213" s="333"/>
      <c r="T2213" s="333"/>
      <c r="U2213" s="333"/>
      <c r="V2213" s="333"/>
      <c r="W2213" s="333"/>
      <c r="X2213" s="333"/>
      <c r="Y2213" s="333"/>
      <c r="Z2213" s="333"/>
      <c r="AA2213" s="333"/>
      <c r="AB2213" s="534"/>
    </row>
    <row r="2214" spans="1:28" ht="13.5" customHeight="1">
      <c r="A2214" s="655"/>
      <c r="B2214" s="333"/>
      <c r="C2214" s="333"/>
      <c r="D2214" s="72"/>
      <c r="E2214" s="333"/>
      <c r="F2214" s="333"/>
      <c r="G2214" s="333"/>
      <c r="H2214" s="333"/>
      <c r="I2214" s="333"/>
      <c r="J2214" s="333"/>
      <c r="K2214" s="654"/>
      <c r="L2214" s="333"/>
      <c r="M2214" s="333"/>
      <c r="N2214" s="333"/>
      <c r="O2214" s="333"/>
      <c r="P2214" s="333"/>
      <c r="Q2214" s="333"/>
      <c r="R2214" s="333"/>
      <c r="S2214" s="333"/>
      <c r="T2214" s="333"/>
      <c r="U2214" s="333"/>
      <c r="V2214" s="333"/>
      <c r="W2214" s="333"/>
      <c r="X2214" s="333"/>
      <c r="Y2214" s="333"/>
      <c r="Z2214" s="333"/>
      <c r="AA2214" s="333"/>
      <c r="AB2214" s="534"/>
    </row>
    <row r="2215" spans="1:28" ht="13.5" customHeight="1">
      <c r="A2215" s="655"/>
      <c r="B2215" s="333"/>
      <c r="C2215" s="333"/>
      <c r="D2215" s="72"/>
      <c r="E2215" s="333"/>
      <c r="F2215" s="333"/>
      <c r="G2215" s="333"/>
      <c r="H2215" s="333"/>
      <c r="I2215" s="333"/>
      <c r="J2215" s="333"/>
      <c r="K2215" s="654"/>
      <c r="L2215" s="333"/>
      <c r="M2215" s="333"/>
      <c r="N2215" s="333"/>
      <c r="O2215" s="333"/>
      <c r="P2215" s="333"/>
      <c r="Q2215" s="333"/>
      <c r="R2215" s="333"/>
      <c r="S2215" s="333"/>
      <c r="T2215" s="333"/>
      <c r="U2215" s="333"/>
      <c r="V2215" s="333"/>
      <c r="W2215" s="333"/>
      <c r="X2215" s="333"/>
      <c r="Y2215" s="333"/>
      <c r="Z2215" s="333"/>
      <c r="AA2215" s="333"/>
      <c r="AB2215" s="534"/>
    </row>
    <row r="2216" spans="1:28" ht="13.5" customHeight="1">
      <c r="A2216" s="655"/>
      <c r="B2216" s="333"/>
      <c r="C2216" s="333"/>
      <c r="D2216" s="72"/>
      <c r="E2216" s="333"/>
      <c r="F2216" s="333"/>
      <c r="G2216" s="333"/>
      <c r="H2216" s="333"/>
      <c r="I2216" s="333"/>
      <c r="J2216" s="333"/>
      <c r="K2216" s="654"/>
      <c r="L2216" s="333"/>
      <c r="M2216" s="333"/>
      <c r="N2216" s="333"/>
      <c r="O2216" s="333"/>
      <c r="P2216" s="333"/>
      <c r="Q2216" s="333"/>
      <c r="R2216" s="333"/>
      <c r="S2216" s="333"/>
      <c r="T2216" s="333"/>
      <c r="U2216" s="333"/>
      <c r="V2216" s="333"/>
      <c r="W2216" s="333"/>
      <c r="X2216" s="333"/>
      <c r="Y2216" s="333"/>
      <c r="Z2216" s="333"/>
      <c r="AA2216" s="333"/>
      <c r="AB2216" s="534"/>
    </row>
    <row r="2217" spans="1:28" ht="13.5" customHeight="1">
      <c r="A2217" s="655"/>
      <c r="B2217" s="333"/>
      <c r="C2217" s="333"/>
      <c r="D2217" s="72"/>
      <c r="E2217" s="333"/>
      <c r="F2217" s="333"/>
      <c r="G2217" s="333"/>
      <c r="H2217" s="333"/>
      <c r="I2217" s="333"/>
      <c r="J2217" s="333"/>
      <c r="K2217" s="654"/>
      <c r="L2217" s="333"/>
      <c r="M2217" s="333"/>
      <c r="N2217" s="333"/>
      <c r="O2217" s="333"/>
      <c r="P2217" s="333"/>
      <c r="Q2217" s="333"/>
      <c r="R2217" s="333"/>
      <c r="S2217" s="333"/>
      <c r="T2217" s="333"/>
      <c r="U2217" s="333"/>
      <c r="V2217" s="333"/>
      <c r="W2217" s="333"/>
      <c r="X2217" s="333"/>
      <c r="Y2217" s="333"/>
      <c r="Z2217" s="333"/>
      <c r="AA2217" s="333"/>
      <c r="AB2217" s="534"/>
    </row>
    <row r="2218" spans="1:28" ht="13.5" customHeight="1">
      <c r="A2218" s="655"/>
      <c r="B2218" s="333"/>
      <c r="C2218" s="333"/>
      <c r="D2218" s="72"/>
      <c r="E2218" s="333"/>
      <c r="F2218" s="333"/>
      <c r="G2218" s="333"/>
      <c r="H2218" s="333"/>
      <c r="I2218" s="333"/>
      <c r="J2218" s="333"/>
      <c r="K2218" s="654"/>
      <c r="L2218" s="333"/>
      <c r="M2218" s="333"/>
      <c r="N2218" s="333"/>
      <c r="O2218" s="333"/>
      <c r="P2218" s="333"/>
      <c r="Q2218" s="333"/>
      <c r="R2218" s="333"/>
      <c r="S2218" s="333"/>
      <c r="T2218" s="333"/>
      <c r="U2218" s="333"/>
      <c r="V2218" s="333"/>
      <c r="W2218" s="333"/>
      <c r="X2218" s="333"/>
      <c r="Y2218" s="333"/>
      <c r="Z2218" s="333"/>
      <c r="AA2218" s="333"/>
      <c r="AB2218" s="534"/>
    </row>
    <row r="2219" spans="1:28" ht="13.5" customHeight="1">
      <c r="A2219" s="655"/>
      <c r="B2219" s="333"/>
      <c r="C2219" s="333"/>
      <c r="D2219" s="72"/>
      <c r="E2219" s="333"/>
      <c r="F2219" s="333"/>
      <c r="G2219" s="333"/>
      <c r="H2219" s="333"/>
      <c r="I2219" s="333"/>
      <c r="J2219" s="333"/>
      <c r="K2219" s="654"/>
      <c r="L2219" s="333"/>
      <c r="M2219" s="333"/>
      <c r="N2219" s="333"/>
      <c r="O2219" s="333"/>
      <c r="P2219" s="333"/>
      <c r="Q2219" s="333"/>
      <c r="R2219" s="333"/>
      <c r="S2219" s="333"/>
      <c r="T2219" s="333"/>
      <c r="U2219" s="333"/>
      <c r="V2219" s="333"/>
      <c r="W2219" s="333"/>
      <c r="X2219" s="333"/>
      <c r="Y2219" s="333"/>
      <c r="Z2219" s="333"/>
      <c r="AA2219" s="333"/>
      <c r="AB2219" s="534"/>
    </row>
    <row r="2220" spans="1:28" ht="13.5" customHeight="1">
      <c r="A2220" s="655"/>
      <c r="B2220" s="333"/>
      <c r="C2220" s="333"/>
      <c r="D2220" s="72"/>
      <c r="E2220" s="333"/>
      <c r="F2220" s="333"/>
      <c r="G2220" s="333"/>
      <c r="H2220" s="333"/>
      <c r="I2220" s="333"/>
      <c r="J2220" s="333"/>
      <c r="K2220" s="654"/>
      <c r="L2220" s="333"/>
      <c r="M2220" s="333"/>
      <c r="N2220" s="333"/>
      <c r="O2220" s="333"/>
      <c r="P2220" s="333"/>
      <c r="Q2220" s="333"/>
      <c r="R2220" s="333"/>
      <c r="S2220" s="333"/>
      <c r="T2220" s="333"/>
      <c r="U2220" s="333"/>
      <c r="V2220" s="333"/>
      <c r="W2220" s="333"/>
      <c r="X2220" s="333"/>
      <c r="Y2220" s="333"/>
      <c r="Z2220" s="333"/>
      <c r="AA2220" s="333"/>
      <c r="AB2220" s="534"/>
    </row>
    <row r="2221" spans="1:28" ht="13.5" customHeight="1">
      <c r="A2221" s="655"/>
      <c r="B2221" s="333"/>
      <c r="C2221" s="333"/>
      <c r="D2221" s="72"/>
      <c r="E2221" s="333"/>
      <c r="F2221" s="333"/>
      <c r="G2221" s="333"/>
      <c r="H2221" s="333"/>
      <c r="I2221" s="333"/>
      <c r="J2221" s="333"/>
      <c r="K2221" s="654"/>
      <c r="L2221" s="333"/>
      <c r="M2221" s="333"/>
      <c r="N2221" s="333"/>
      <c r="O2221" s="333"/>
      <c r="P2221" s="333"/>
      <c r="Q2221" s="333"/>
      <c r="R2221" s="333"/>
      <c r="S2221" s="333"/>
      <c r="T2221" s="333"/>
      <c r="U2221" s="333"/>
      <c r="V2221" s="333"/>
      <c r="W2221" s="333"/>
      <c r="X2221" s="333"/>
      <c r="Y2221" s="333"/>
      <c r="Z2221" s="333"/>
      <c r="AA2221" s="333"/>
      <c r="AB2221" s="534"/>
    </row>
    <row r="2222" spans="1:28" ht="13.5" customHeight="1">
      <c r="A2222" s="655"/>
      <c r="B2222" s="333"/>
      <c r="C2222" s="333"/>
      <c r="D2222" s="72"/>
      <c r="E2222" s="333"/>
      <c r="F2222" s="333"/>
      <c r="G2222" s="333"/>
      <c r="H2222" s="333"/>
      <c r="I2222" s="333"/>
      <c r="J2222" s="333"/>
      <c r="K2222" s="654"/>
      <c r="L2222" s="333"/>
      <c r="M2222" s="333"/>
      <c r="N2222" s="333"/>
      <c r="O2222" s="333"/>
      <c r="P2222" s="333"/>
      <c r="Q2222" s="333"/>
      <c r="R2222" s="333"/>
      <c r="S2222" s="333"/>
      <c r="T2222" s="333"/>
      <c r="U2222" s="333"/>
      <c r="V2222" s="333"/>
      <c r="W2222" s="333"/>
      <c r="X2222" s="333"/>
      <c r="Y2222" s="333"/>
      <c r="Z2222" s="333"/>
      <c r="AA2222" s="333"/>
      <c r="AB2222" s="534"/>
    </row>
    <row r="2223" spans="1:28" ht="13.5" customHeight="1">
      <c r="A2223" s="655"/>
      <c r="B2223" s="333"/>
      <c r="C2223" s="333"/>
      <c r="D2223" s="72"/>
      <c r="E2223" s="333"/>
      <c r="F2223" s="333"/>
      <c r="G2223" s="333"/>
      <c r="H2223" s="333"/>
      <c r="I2223" s="333"/>
      <c r="J2223" s="333"/>
      <c r="K2223" s="654"/>
      <c r="L2223" s="333"/>
      <c r="M2223" s="333"/>
      <c r="N2223" s="333"/>
      <c r="O2223" s="333"/>
      <c r="P2223" s="333"/>
      <c r="Q2223" s="333"/>
      <c r="R2223" s="333"/>
      <c r="S2223" s="333"/>
      <c r="T2223" s="333"/>
      <c r="U2223" s="333"/>
      <c r="V2223" s="333"/>
      <c r="W2223" s="333"/>
      <c r="X2223" s="333"/>
      <c r="Y2223" s="333"/>
      <c r="Z2223" s="333"/>
      <c r="AA2223" s="333"/>
      <c r="AB2223" s="534"/>
    </row>
    <row r="2224" spans="1:28" ht="13.5" customHeight="1">
      <c r="A2224" s="655"/>
      <c r="B2224" s="333"/>
      <c r="C2224" s="333"/>
      <c r="D2224" s="72"/>
      <c r="E2224" s="333"/>
      <c r="F2224" s="333"/>
      <c r="G2224" s="333"/>
      <c r="H2224" s="333"/>
      <c r="I2224" s="333"/>
      <c r="J2224" s="333"/>
      <c r="K2224" s="654"/>
      <c r="L2224" s="333"/>
      <c r="M2224" s="333"/>
      <c r="N2224" s="333"/>
      <c r="O2224" s="333"/>
      <c r="P2224" s="333"/>
      <c r="Q2224" s="333"/>
      <c r="R2224" s="333"/>
      <c r="S2224" s="333"/>
      <c r="T2224" s="333"/>
      <c r="U2224" s="333"/>
      <c r="V2224" s="333"/>
      <c r="W2224" s="333"/>
      <c r="X2224" s="333"/>
      <c r="Y2224" s="333"/>
      <c r="Z2224" s="333"/>
      <c r="AA2224" s="333"/>
      <c r="AB2224" s="534"/>
    </row>
    <row r="2225" spans="1:28" ht="13.5" customHeight="1">
      <c r="A2225" s="655"/>
      <c r="B2225" s="333"/>
      <c r="C2225" s="333"/>
      <c r="D2225" s="72"/>
      <c r="E2225" s="333"/>
      <c r="F2225" s="333"/>
      <c r="G2225" s="333"/>
      <c r="H2225" s="333"/>
      <c r="I2225" s="333"/>
      <c r="J2225" s="333"/>
      <c r="K2225" s="654"/>
      <c r="L2225" s="333"/>
      <c r="M2225" s="333"/>
      <c r="N2225" s="333"/>
      <c r="O2225" s="333"/>
      <c r="P2225" s="333"/>
      <c r="Q2225" s="333"/>
      <c r="R2225" s="333"/>
      <c r="S2225" s="333"/>
      <c r="T2225" s="333"/>
      <c r="U2225" s="333"/>
      <c r="V2225" s="333"/>
      <c r="W2225" s="333"/>
      <c r="X2225" s="333"/>
      <c r="Y2225" s="333"/>
      <c r="Z2225" s="333"/>
      <c r="AA2225" s="333"/>
      <c r="AB2225" s="534"/>
    </row>
    <row r="2226" spans="1:28" ht="13.5" customHeight="1">
      <c r="A2226" s="655"/>
      <c r="B2226" s="333"/>
      <c r="C2226" s="333"/>
      <c r="D2226" s="72"/>
      <c r="E2226" s="333"/>
      <c r="F2226" s="333"/>
      <c r="G2226" s="333"/>
      <c r="H2226" s="333"/>
      <c r="I2226" s="333"/>
      <c r="J2226" s="333"/>
      <c r="K2226" s="654"/>
      <c r="L2226" s="333"/>
      <c r="M2226" s="333"/>
      <c r="N2226" s="333"/>
      <c r="O2226" s="333"/>
      <c r="P2226" s="333"/>
      <c r="Q2226" s="333"/>
      <c r="R2226" s="333"/>
      <c r="S2226" s="333"/>
      <c r="T2226" s="333"/>
      <c r="U2226" s="333"/>
      <c r="V2226" s="333"/>
      <c r="W2226" s="333"/>
      <c r="X2226" s="333"/>
      <c r="Y2226" s="333"/>
      <c r="Z2226" s="333"/>
      <c r="AA2226" s="333"/>
      <c r="AB2226" s="534"/>
    </row>
    <row r="2227" spans="1:28" ht="13.5" customHeight="1">
      <c r="A2227" s="655"/>
      <c r="B2227" s="333"/>
      <c r="C2227" s="333"/>
      <c r="D2227" s="72"/>
      <c r="E2227" s="333"/>
      <c r="F2227" s="333"/>
      <c r="G2227" s="333"/>
      <c r="H2227" s="333"/>
      <c r="I2227" s="333"/>
      <c r="J2227" s="333"/>
      <c r="K2227" s="654"/>
      <c r="L2227" s="333"/>
      <c r="M2227" s="333"/>
      <c r="N2227" s="333"/>
      <c r="O2227" s="333"/>
      <c r="P2227" s="333"/>
      <c r="Q2227" s="333"/>
      <c r="R2227" s="333"/>
      <c r="S2227" s="333"/>
      <c r="T2227" s="333"/>
      <c r="U2227" s="333"/>
      <c r="V2227" s="333"/>
      <c r="W2227" s="333"/>
      <c r="X2227" s="333"/>
      <c r="Y2227" s="333"/>
      <c r="Z2227" s="333"/>
      <c r="AA2227" s="333"/>
      <c r="AB2227" s="534"/>
    </row>
    <row r="2228" spans="1:28" ht="13.5" customHeight="1">
      <c r="A2228" s="655"/>
      <c r="B2228" s="333"/>
      <c r="C2228" s="333"/>
      <c r="D2228" s="72"/>
      <c r="E2228" s="333"/>
      <c r="F2228" s="333"/>
      <c r="G2228" s="333"/>
      <c r="H2228" s="333"/>
      <c r="I2228" s="333"/>
      <c r="J2228" s="333"/>
      <c r="K2228" s="654"/>
      <c r="L2228" s="333"/>
      <c r="M2228" s="333"/>
      <c r="N2228" s="333"/>
      <c r="O2228" s="333"/>
      <c r="P2228" s="333"/>
      <c r="Q2228" s="333"/>
      <c r="R2228" s="333"/>
      <c r="S2228" s="333"/>
      <c r="T2228" s="333"/>
      <c r="U2228" s="333"/>
      <c r="V2228" s="333"/>
      <c r="W2228" s="333"/>
      <c r="X2228" s="333"/>
      <c r="Y2228" s="333"/>
      <c r="Z2228" s="333"/>
      <c r="AA2228" s="333"/>
      <c r="AB2228" s="534"/>
    </row>
    <row r="2229" spans="1:28" ht="13.5" customHeight="1">
      <c r="A2229" s="655"/>
      <c r="B2229" s="333"/>
      <c r="C2229" s="333"/>
      <c r="D2229" s="72"/>
      <c r="E2229" s="333"/>
      <c r="F2229" s="333"/>
      <c r="G2229" s="333"/>
      <c r="H2229" s="333"/>
      <c r="I2229" s="333"/>
      <c r="J2229" s="333"/>
      <c r="K2229" s="654"/>
      <c r="L2229" s="333"/>
      <c r="M2229" s="333"/>
      <c r="N2229" s="333"/>
      <c r="O2229" s="333"/>
      <c r="P2229" s="333"/>
      <c r="Q2229" s="333"/>
      <c r="R2229" s="333"/>
      <c r="S2229" s="333"/>
      <c r="T2229" s="333"/>
      <c r="U2229" s="333"/>
      <c r="V2229" s="333"/>
      <c r="W2229" s="333"/>
      <c r="X2229" s="333"/>
      <c r="Y2229" s="333"/>
      <c r="Z2229" s="333"/>
      <c r="AA2229" s="333"/>
      <c r="AB2229" s="534"/>
    </row>
    <row r="2230" spans="1:28" ht="13.5" customHeight="1">
      <c r="A2230" s="655"/>
      <c r="B2230" s="333"/>
      <c r="C2230" s="333"/>
      <c r="D2230" s="72"/>
      <c r="E2230" s="333"/>
      <c r="F2230" s="333"/>
      <c r="G2230" s="333"/>
      <c r="H2230" s="333"/>
      <c r="I2230" s="333"/>
      <c r="J2230" s="333"/>
      <c r="K2230" s="654"/>
      <c r="L2230" s="333"/>
      <c r="M2230" s="333"/>
      <c r="N2230" s="333"/>
      <c r="O2230" s="333"/>
      <c r="P2230" s="333"/>
      <c r="Q2230" s="333"/>
      <c r="R2230" s="333"/>
      <c r="S2230" s="333"/>
      <c r="T2230" s="333"/>
      <c r="U2230" s="333"/>
      <c r="V2230" s="333"/>
      <c r="W2230" s="333"/>
      <c r="X2230" s="333"/>
      <c r="Y2230" s="333"/>
      <c r="Z2230" s="333"/>
      <c r="AA2230" s="333"/>
      <c r="AB2230" s="534"/>
    </row>
    <row r="2231" spans="1:28" ht="13.5" customHeight="1">
      <c r="A2231" s="655"/>
      <c r="B2231" s="333"/>
      <c r="C2231" s="333"/>
      <c r="D2231" s="72"/>
      <c r="E2231" s="333"/>
      <c r="F2231" s="333"/>
      <c r="G2231" s="333"/>
      <c r="H2231" s="333"/>
      <c r="I2231" s="333"/>
      <c r="J2231" s="333"/>
      <c r="K2231" s="654"/>
      <c r="L2231" s="333"/>
      <c r="M2231" s="333"/>
      <c r="N2231" s="333"/>
      <c r="O2231" s="333"/>
      <c r="P2231" s="333"/>
      <c r="Q2231" s="333"/>
      <c r="R2231" s="333"/>
      <c r="S2231" s="333"/>
      <c r="T2231" s="333"/>
      <c r="U2231" s="333"/>
      <c r="V2231" s="333"/>
      <c r="W2231" s="333"/>
      <c r="X2231" s="333"/>
      <c r="Y2231" s="333"/>
      <c r="Z2231" s="333"/>
      <c r="AA2231" s="333"/>
      <c r="AB2231" s="534"/>
    </row>
    <row r="2232" spans="1:28" ht="13.5" customHeight="1">
      <c r="A2232" s="655"/>
      <c r="B2232" s="333"/>
      <c r="C2232" s="333"/>
      <c r="D2232" s="72"/>
      <c r="E2232" s="333"/>
      <c r="F2232" s="333"/>
      <c r="G2232" s="333"/>
      <c r="H2232" s="333"/>
      <c r="I2232" s="333"/>
      <c r="J2232" s="333"/>
      <c r="K2232" s="654"/>
      <c r="L2232" s="333"/>
      <c r="M2232" s="333"/>
      <c r="N2232" s="333"/>
      <c r="O2232" s="333"/>
      <c r="P2232" s="333"/>
      <c r="Q2232" s="333"/>
      <c r="R2232" s="333"/>
      <c r="S2232" s="333"/>
      <c r="T2232" s="333"/>
      <c r="U2232" s="333"/>
      <c r="V2232" s="333"/>
      <c r="W2232" s="333"/>
      <c r="X2232" s="333"/>
      <c r="Y2232" s="333"/>
      <c r="Z2232" s="333"/>
      <c r="AA2232" s="333"/>
      <c r="AB2232" s="534"/>
    </row>
    <row r="2233" spans="1:28" ht="13.5" customHeight="1">
      <c r="A2233" s="655"/>
      <c r="B2233" s="333"/>
      <c r="C2233" s="333"/>
      <c r="D2233" s="72"/>
      <c r="E2233" s="333"/>
      <c r="F2233" s="333"/>
      <c r="G2233" s="333"/>
      <c r="H2233" s="333"/>
      <c r="I2233" s="333"/>
      <c r="J2233" s="333"/>
      <c r="K2233" s="654"/>
      <c r="L2233" s="333"/>
      <c r="M2233" s="333"/>
      <c r="N2233" s="333"/>
      <c r="O2233" s="333"/>
      <c r="P2233" s="333"/>
      <c r="Q2233" s="333"/>
      <c r="R2233" s="333"/>
      <c r="S2233" s="333"/>
      <c r="T2233" s="333"/>
      <c r="U2233" s="333"/>
      <c r="V2233" s="333"/>
      <c r="W2233" s="333"/>
      <c r="X2233" s="333"/>
      <c r="Y2233" s="333"/>
      <c r="Z2233" s="333"/>
      <c r="AA2233" s="333"/>
      <c r="AB2233" s="534"/>
    </row>
    <row r="2234" spans="1:28" ht="13.5" customHeight="1">
      <c r="A2234" s="655"/>
      <c r="B2234" s="333"/>
      <c r="C2234" s="333"/>
      <c r="D2234" s="72"/>
      <c r="E2234" s="333"/>
      <c r="F2234" s="333"/>
      <c r="G2234" s="333"/>
      <c r="H2234" s="333"/>
      <c r="I2234" s="333"/>
      <c r="J2234" s="333"/>
      <c r="K2234" s="654"/>
      <c r="L2234" s="333"/>
      <c r="M2234" s="333"/>
      <c r="N2234" s="333"/>
      <c r="O2234" s="333"/>
      <c r="P2234" s="333"/>
      <c r="Q2234" s="333"/>
      <c r="R2234" s="333"/>
      <c r="S2234" s="333"/>
      <c r="T2234" s="333"/>
      <c r="U2234" s="333"/>
      <c r="V2234" s="333"/>
      <c r="W2234" s="333"/>
      <c r="X2234" s="333"/>
      <c r="Y2234" s="333"/>
      <c r="Z2234" s="333"/>
      <c r="AA2234" s="333"/>
      <c r="AB2234" s="534"/>
    </row>
    <row r="2235" spans="1:28" ht="13.5" customHeight="1">
      <c r="A2235" s="655"/>
      <c r="B2235" s="333"/>
      <c r="C2235" s="333"/>
      <c r="D2235" s="72"/>
      <c r="E2235" s="333"/>
      <c r="F2235" s="333"/>
      <c r="G2235" s="333"/>
      <c r="H2235" s="333"/>
      <c r="I2235" s="333"/>
      <c r="J2235" s="333"/>
      <c r="K2235" s="654"/>
      <c r="L2235" s="333"/>
      <c r="M2235" s="333"/>
      <c r="N2235" s="333"/>
      <c r="O2235" s="333"/>
      <c r="P2235" s="333"/>
      <c r="Q2235" s="333"/>
      <c r="R2235" s="333"/>
      <c r="S2235" s="333"/>
      <c r="T2235" s="333"/>
      <c r="U2235" s="333"/>
      <c r="V2235" s="333"/>
      <c r="W2235" s="333"/>
      <c r="X2235" s="333"/>
      <c r="Y2235" s="333"/>
      <c r="Z2235" s="333"/>
      <c r="AA2235" s="333"/>
      <c r="AB2235" s="534"/>
    </row>
    <row r="2236" spans="1:28" ht="13.5" customHeight="1">
      <c r="A2236" s="655"/>
      <c r="B2236" s="333"/>
      <c r="C2236" s="333"/>
      <c r="D2236" s="72"/>
      <c r="E2236" s="333"/>
      <c r="F2236" s="333"/>
      <c r="G2236" s="333"/>
      <c r="H2236" s="333"/>
      <c r="I2236" s="333"/>
      <c r="J2236" s="333"/>
      <c r="K2236" s="654"/>
      <c r="L2236" s="333"/>
      <c r="M2236" s="333"/>
      <c r="N2236" s="333"/>
      <c r="O2236" s="333"/>
      <c r="P2236" s="333"/>
      <c r="Q2236" s="333"/>
      <c r="R2236" s="333"/>
      <c r="S2236" s="333"/>
      <c r="T2236" s="333"/>
      <c r="U2236" s="333"/>
      <c r="V2236" s="333"/>
      <c r="W2236" s="333"/>
      <c r="X2236" s="333"/>
      <c r="Y2236" s="333"/>
      <c r="Z2236" s="333"/>
      <c r="AA2236" s="333"/>
      <c r="AB2236" s="534"/>
    </row>
    <row r="2237" spans="1:28" ht="13.5" customHeight="1">
      <c r="A2237" s="655"/>
      <c r="B2237" s="333"/>
      <c r="C2237" s="333"/>
      <c r="D2237" s="72"/>
      <c r="E2237" s="333"/>
      <c r="F2237" s="333"/>
      <c r="G2237" s="333"/>
      <c r="H2237" s="333"/>
      <c r="I2237" s="333"/>
      <c r="J2237" s="333"/>
      <c r="K2237" s="654"/>
      <c r="L2237" s="333"/>
      <c r="M2237" s="333"/>
      <c r="N2237" s="333"/>
      <c r="O2237" s="333"/>
      <c r="P2237" s="333"/>
      <c r="Q2237" s="333"/>
      <c r="R2237" s="333"/>
      <c r="S2237" s="333"/>
      <c r="T2237" s="333"/>
      <c r="U2237" s="333"/>
      <c r="V2237" s="333"/>
      <c r="W2237" s="333"/>
      <c r="X2237" s="333"/>
      <c r="Y2237" s="333"/>
      <c r="Z2237" s="333"/>
      <c r="AA2237" s="333"/>
      <c r="AB2237" s="534"/>
    </row>
    <row r="2238" spans="1:28" ht="13.5" customHeight="1">
      <c r="A2238" s="655"/>
      <c r="B2238" s="333"/>
      <c r="C2238" s="333"/>
      <c r="D2238" s="72"/>
      <c r="E2238" s="333"/>
      <c r="F2238" s="333"/>
      <c r="G2238" s="333"/>
      <c r="H2238" s="333"/>
      <c r="I2238" s="333"/>
      <c r="J2238" s="333"/>
      <c r="K2238" s="654"/>
      <c r="L2238" s="333"/>
      <c r="M2238" s="333"/>
      <c r="N2238" s="333"/>
      <c r="O2238" s="333"/>
      <c r="P2238" s="333"/>
      <c r="Q2238" s="333"/>
      <c r="R2238" s="333"/>
      <c r="S2238" s="333"/>
      <c r="T2238" s="333"/>
      <c r="U2238" s="333"/>
      <c r="V2238" s="333"/>
      <c r="W2238" s="333"/>
      <c r="X2238" s="333"/>
      <c r="Y2238" s="333"/>
      <c r="Z2238" s="333"/>
      <c r="AA2238" s="333"/>
      <c r="AB2238" s="534"/>
    </row>
    <row r="2239" spans="1:28" ht="13.5" customHeight="1">
      <c r="A2239" s="655"/>
      <c r="B2239" s="333"/>
      <c r="C2239" s="333"/>
      <c r="D2239" s="72"/>
      <c r="E2239" s="333"/>
      <c r="F2239" s="333"/>
      <c r="G2239" s="333"/>
      <c r="H2239" s="333"/>
      <c r="I2239" s="333"/>
      <c r="J2239" s="333"/>
      <c r="K2239" s="654"/>
      <c r="L2239" s="333"/>
      <c r="M2239" s="333"/>
      <c r="N2239" s="333"/>
      <c r="O2239" s="333"/>
      <c r="P2239" s="333"/>
      <c r="Q2239" s="333"/>
      <c r="R2239" s="333"/>
      <c r="S2239" s="333"/>
      <c r="T2239" s="333"/>
      <c r="U2239" s="333"/>
      <c r="V2239" s="333"/>
      <c r="W2239" s="333"/>
      <c r="X2239" s="333"/>
      <c r="Y2239" s="333"/>
      <c r="Z2239" s="333"/>
      <c r="AA2239" s="333"/>
      <c r="AB2239" s="534"/>
    </row>
    <row r="2240" spans="1:28" ht="13.5" customHeight="1">
      <c r="A2240" s="655"/>
      <c r="B2240" s="333"/>
      <c r="C2240" s="333"/>
      <c r="D2240" s="72"/>
      <c r="E2240" s="333"/>
      <c r="F2240" s="333"/>
      <c r="G2240" s="333"/>
      <c r="H2240" s="333"/>
      <c r="I2240" s="333"/>
      <c r="J2240" s="333"/>
      <c r="K2240" s="654"/>
      <c r="L2240" s="333"/>
      <c r="M2240" s="333"/>
      <c r="N2240" s="333"/>
      <c r="O2240" s="333"/>
      <c r="P2240" s="333"/>
      <c r="Q2240" s="333"/>
      <c r="R2240" s="333"/>
      <c r="S2240" s="333"/>
      <c r="T2240" s="333"/>
      <c r="U2240" s="333"/>
      <c r="V2240" s="333"/>
      <c r="W2240" s="333"/>
      <c r="X2240" s="333"/>
      <c r="Y2240" s="333"/>
      <c r="Z2240" s="333"/>
      <c r="AA2240" s="333"/>
      <c r="AB2240" s="534"/>
    </row>
    <row r="2241" spans="1:28" ht="13.5" customHeight="1">
      <c r="A2241" s="655"/>
      <c r="B2241" s="333"/>
      <c r="C2241" s="333"/>
      <c r="D2241" s="72"/>
      <c r="E2241" s="333"/>
      <c r="F2241" s="333"/>
      <c r="G2241" s="333"/>
      <c r="H2241" s="333"/>
      <c r="I2241" s="333"/>
      <c r="J2241" s="333"/>
      <c r="K2241" s="654"/>
      <c r="L2241" s="333"/>
      <c r="M2241" s="333"/>
      <c r="N2241" s="333"/>
      <c r="O2241" s="333"/>
      <c r="P2241" s="333"/>
      <c r="Q2241" s="333"/>
      <c r="R2241" s="333"/>
      <c r="S2241" s="333"/>
      <c r="T2241" s="333"/>
      <c r="U2241" s="333"/>
      <c r="V2241" s="333"/>
      <c r="W2241" s="333"/>
      <c r="X2241" s="333"/>
      <c r="Y2241" s="333"/>
      <c r="Z2241" s="333"/>
      <c r="AA2241" s="333"/>
      <c r="AB2241" s="534"/>
    </row>
    <row r="2242" spans="1:28" ht="13.5" customHeight="1">
      <c r="A2242" s="655"/>
      <c r="B2242" s="333"/>
      <c r="C2242" s="333"/>
      <c r="D2242" s="72"/>
      <c r="E2242" s="333"/>
      <c r="F2242" s="333"/>
      <c r="G2242" s="333"/>
      <c r="H2242" s="333"/>
      <c r="I2242" s="333"/>
      <c r="J2242" s="333"/>
      <c r="K2242" s="654"/>
      <c r="L2242" s="333"/>
      <c r="M2242" s="333"/>
      <c r="N2242" s="333"/>
      <c r="O2242" s="333"/>
      <c r="P2242" s="333"/>
      <c r="Q2242" s="333"/>
      <c r="R2242" s="333"/>
      <c r="S2242" s="333"/>
      <c r="T2242" s="333"/>
      <c r="U2242" s="333"/>
      <c r="V2242" s="333"/>
      <c r="W2242" s="333"/>
      <c r="X2242" s="333"/>
      <c r="Y2242" s="333"/>
      <c r="Z2242" s="333"/>
      <c r="AA2242" s="333"/>
      <c r="AB2242" s="534"/>
    </row>
    <row r="2243" spans="1:28" ht="13.5" customHeight="1">
      <c r="A2243" s="655"/>
      <c r="B2243" s="333"/>
      <c r="C2243" s="333"/>
      <c r="D2243" s="72"/>
      <c r="E2243" s="333"/>
      <c r="F2243" s="333"/>
      <c r="G2243" s="333"/>
      <c r="H2243" s="333"/>
      <c r="I2243" s="333"/>
      <c r="J2243" s="333"/>
      <c r="K2243" s="654"/>
      <c r="L2243" s="333"/>
      <c r="M2243" s="333"/>
      <c r="N2243" s="333"/>
      <c r="O2243" s="333"/>
      <c r="P2243" s="333"/>
      <c r="Q2243" s="333"/>
      <c r="R2243" s="333"/>
      <c r="S2243" s="333"/>
      <c r="T2243" s="333"/>
      <c r="U2243" s="333"/>
      <c r="V2243" s="333"/>
      <c r="W2243" s="333"/>
      <c r="X2243" s="333"/>
      <c r="Y2243" s="333"/>
      <c r="Z2243" s="333"/>
      <c r="AA2243" s="333"/>
      <c r="AB2243" s="534"/>
    </row>
    <row r="2244" spans="1:28" ht="13.5" customHeight="1">
      <c r="A2244" s="655"/>
      <c r="B2244" s="333"/>
      <c r="C2244" s="333"/>
      <c r="D2244" s="72"/>
      <c r="E2244" s="333"/>
      <c r="F2244" s="333"/>
      <c r="G2244" s="333"/>
      <c r="H2244" s="333"/>
      <c r="I2244" s="333"/>
      <c r="J2244" s="333"/>
      <c r="K2244" s="654"/>
      <c r="L2244" s="333"/>
      <c r="M2244" s="333"/>
      <c r="N2244" s="333"/>
      <c r="O2244" s="333"/>
      <c r="P2244" s="333"/>
      <c r="Q2244" s="333"/>
      <c r="R2244" s="333"/>
      <c r="S2244" s="333"/>
      <c r="T2244" s="333"/>
      <c r="U2244" s="333"/>
      <c r="V2244" s="333"/>
      <c r="W2244" s="333"/>
      <c r="X2244" s="333"/>
      <c r="Y2244" s="333"/>
      <c r="Z2244" s="333"/>
      <c r="AA2244" s="333"/>
      <c r="AB2244" s="534"/>
    </row>
    <row r="2245" spans="1:28" ht="13.5" customHeight="1">
      <c r="A2245" s="655"/>
      <c r="B2245" s="333"/>
      <c r="C2245" s="333"/>
      <c r="D2245" s="72"/>
      <c r="E2245" s="333"/>
      <c r="F2245" s="333"/>
      <c r="G2245" s="333"/>
      <c r="H2245" s="333"/>
      <c r="I2245" s="333"/>
      <c r="J2245" s="333"/>
      <c r="K2245" s="654"/>
      <c r="L2245" s="333"/>
      <c r="M2245" s="333"/>
      <c r="N2245" s="333"/>
      <c r="O2245" s="333"/>
      <c r="P2245" s="333"/>
      <c r="Q2245" s="333"/>
      <c r="R2245" s="333"/>
      <c r="S2245" s="333"/>
      <c r="T2245" s="333"/>
      <c r="U2245" s="333"/>
      <c r="V2245" s="333"/>
      <c r="W2245" s="333"/>
      <c r="X2245" s="333"/>
      <c r="Y2245" s="333"/>
      <c r="Z2245" s="333"/>
      <c r="AA2245" s="333"/>
      <c r="AB2245" s="534"/>
    </row>
    <row r="2246" spans="1:28" ht="13.5" customHeight="1">
      <c r="A2246" s="655"/>
      <c r="B2246" s="333"/>
      <c r="C2246" s="333"/>
      <c r="D2246" s="72"/>
      <c r="E2246" s="333"/>
      <c r="F2246" s="333"/>
      <c r="G2246" s="333"/>
      <c r="H2246" s="333"/>
      <c r="I2246" s="333"/>
      <c r="J2246" s="333"/>
      <c r="K2246" s="654"/>
      <c r="L2246" s="333"/>
      <c r="M2246" s="333"/>
      <c r="N2246" s="333"/>
      <c r="O2246" s="333"/>
      <c r="P2246" s="333"/>
      <c r="Q2246" s="333"/>
      <c r="R2246" s="333"/>
      <c r="S2246" s="333"/>
      <c r="T2246" s="333"/>
      <c r="U2246" s="333"/>
      <c r="V2246" s="333"/>
      <c r="W2246" s="333"/>
      <c r="X2246" s="333"/>
      <c r="Y2246" s="333"/>
      <c r="Z2246" s="333"/>
      <c r="AA2246" s="333"/>
      <c r="AB2246" s="534"/>
    </row>
    <row r="2247" spans="1:28" ht="13.5" customHeight="1">
      <c r="A2247" s="655"/>
      <c r="B2247" s="333"/>
      <c r="C2247" s="333"/>
      <c r="D2247" s="72"/>
      <c r="E2247" s="333"/>
      <c r="F2247" s="333"/>
      <c r="G2247" s="333"/>
      <c r="H2247" s="333"/>
      <c r="I2247" s="333"/>
      <c r="J2247" s="333"/>
      <c r="K2247" s="654"/>
      <c r="L2247" s="333"/>
      <c r="M2247" s="333"/>
      <c r="N2247" s="333"/>
      <c r="O2247" s="333"/>
      <c r="P2247" s="333"/>
      <c r="Q2247" s="333"/>
      <c r="R2247" s="333"/>
      <c r="S2247" s="333"/>
      <c r="T2247" s="333"/>
      <c r="U2247" s="333"/>
      <c r="V2247" s="333"/>
      <c r="W2247" s="333"/>
      <c r="X2247" s="333"/>
      <c r="Y2247" s="333"/>
      <c r="Z2247" s="333"/>
      <c r="AA2247" s="333"/>
      <c r="AB2247" s="534"/>
    </row>
    <row r="2248" spans="1:28" ht="13.5" customHeight="1">
      <c r="A2248" s="655"/>
      <c r="B2248" s="333"/>
      <c r="C2248" s="333"/>
      <c r="D2248" s="72"/>
      <c r="E2248" s="333"/>
      <c r="F2248" s="333"/>
      <c r="G2248" s="333"/>
      <c r="H2248" s="333"/>
      <c r="I2248" s="333"/>
      <c r="J2248" s="333"/>
      <c r="K2248" s="654"/>
      <c r="L2248" s="333"/>
      <c r="M2248" s="333"/>
      <c r="N2248" s="333"/>
      <c r="O2248" s="333"/>
      <c r="P2248" s="333"/>
      <c r="Q2248" s="333"/>
      <c r="R2248" s="333"/>
      <c r="S2248" s="333"/>
      <c r="T2248" s="333"/>
      <c r="U2248" s="333"/>
      <c r="V2248" s="333"/>
      <c r="W2248" s="333"/>
      <c r="X2248" s="333"/>
      <c r="Y2248" s="333"/>
      <c r="Z2248" s="333"/>
      <c r="AA2248" s="333"/>
      <c r="AB2248" s="534"/>
    </row>
    <row r="2249" spans="1:28" ht="13.5" customHeight="1">
      <c r="A2249" s="655"/>
      <c r="B2249" s="333"/>
      <c r="C2249" s="333"/>
      <c r="D2249" s="72"/>
      <c r="E2249" s="333"/>
      <c r="F2249" s="333"/>
      <c r="G2249" s="333"/>
      <c r="H2249" s="333"/>
      <c r="I2249" s="333"/>
      <c r="J2249" s="333"/>
      <c r="K2249" s="654"/>
      <c r="L2249" s="333"/>
      <c r="M2249" s="333"/>
      <c r="N2249" s="333"/>
      <c r="O2249" s="333"/>
      <c r="P2249" s="333"/>
      <c r="Q2249" s="333"/>
      <c r="R2249" s="333"/>
      <c r="S2249" s="333"/>
      <c r="T2249" s="333"/>
      <c r="U2249" s="333"/>
      <c r="V2249" s="333"/>
      <c r="W2249" s="333"/>
      <c r="X2249" s="333"/>
      <c r="Y2249" s="333"/>
      <c r="Z2249" s="333"/>
      <c r="AA2249" s="333"/>
      <c r="AB2249" s="534"/>
    </row>
    <row r="2250" spans="1:28" ht="13.5" customHeight="1">
      <c r="A2250" s="655"/>
      <c r="B2250" s="333"/>
      <c r="C2250" s="333"/>
      <c r="D2250" s="72"/>
      <c r="E2250" s="333"/>
      <c r="F2250" s="333"/>
      <c r="G2250" s="333"/>
      <c r="H2250" s="333"/>
      <c r="I2250" s="333"/>
      <c r="J2250" s="333"/>
      <c r="K2250" s="654"/>
      <c r="L2250" s="333"/>
      <c r="M2250" s="333"/>
      <c r="N2250" s="333"/>
      <c r="O2250" s="333"/>
      <c r="P2250" s="333"/>
      <c r="Q2250" s="333"/>
      <c r="R2250" s="333"/>
      <c r="S2250" s="333"/>
      <c r="T2250" s="333"/>
      <c r="U2250" s="333"/>
      <c r="V2250" s="333"/>
      <c r="W2250" s="333"/>
      <c r="X2250" s="333"/>
      <c r="Y2250" s="333"/>
      <c r="Z2250" s="333"/>
      <c r="AA2250" s="333"/>
      <c r="AB2250" s="534"/>
    </row>
    <row r="2251" spans="1:28" ht="13.5" customHeight="1">
      <c r="A2251" s="655"/>
      <c r="B2251" s="333"/>
      <c r="C2251" s="333"/>
      <c r="D2251" s="72"/>
      <c r="E2251" s="333"/>
      <c r="F2251" s="333"/>
      <c r="G2251" s="333"/>
      <c r="H2251" s="333"/>
      <c r="I2251" s="333"/>
      <c r="J2251" s="333"/>
      <c r="K2251" s="654"/>
      <c r="L2251" s="333"/>
      <c r="M2251" s="333"/>
      <c r="N2251" s="333"/>
      <c r="O2251" s="333"/>
      <c r="P2251" s="333"/>
      <c r="Q2251" s="333"/>
      <c r="R2251" s="333"/>
      <c r="S2251" s="333"/>
      <c r="T2251" s="333"/>
      <c r="U2251" s="333"/>
      <c r="V2251" s="333"/>
      <c r="W2251" s="333"/>
      <c r="X2251" s="333"/>
      <c r="Y2251" s="333"/>
      <c r="Z2251" s="333"/>
      <c r="AA2251" s="333"/>
      <c r="AB2251" s="534"/>
    </row>
    <row r="2252" spans="1:28" ht="13.5" customHeight="1">
      <c r="A2252" s="655"/>
      <c r="B2252" s="333"/>
      <c r="C2252" s="333"/>
      <c r="D2252" s="72"/>
      <c r="E2252" s="333"/>
      <c r="F2252" s="333"/>
      <c r="G2252" s="333"/>
      <c r="H2252" s="333"/>
      <c r="I2252" s="333"/>
      <c r="J2252" s="333"/>
      <c r="K2252" s="654"/>
      <c r="L2252" s="333"/>
      <c r="M2252" s="333"/>
      <c r="N2252" s="333"/>
      <c r="O2252" s="333"/>
      <c r="P2252" s="333"/>
      <c r="Q2252" s="333"/>
      <c r="R2252" s="333"/>
      <c r="S2252" s="333"/>
      <c r="T2252" s="333"/>
      <c r="U2252" s="333"/>
      <c r="V2252" s="333"/>
      <c r="W2252" s="333"/>
      <c r="X2252" s="333"/>
      <c r="Y2252" s="333"/>
      <c r="Z2252" s="333"/>
      <c r="AA2252" s="333"/>
      <c r="AB2252" s="534"/>
    </row>
    <row r="2253" spans="1:28" ht="13.5" customHeight="1">
      <c r="A2253" s="655"/>
      <c r="B2253" s="333"/>
      <c r="C2253" s="333"/>
      <c r="D2253" s="72"/>
      <c r="E2253" s="333"/>
      <c r="F2253" s="333"/>
      <c r="G2253" s="333"/>
      <c r="H2253" s="333"/>
      <c r="I2253" s="333"/>
      <c r="J2253" s="333"/>
      <c r="K2253" s="654"/>
      <c r="L2253" s="333"/>
      <c r="M2253" s="333"/>
      <c r="N2253" s="333"/>
      <c r="O2253" s="333"/>
      <c r="P2253" s="333"/>
      <c r="Q2253" s="333"/>
      <c r="R2253" s="333"/>
      <c r="S2253" s="333"/>
      <c r="T2253" s="333"/>
      <c r="U2253" s="333"/>
      <c r="V2253" s="333"/>
      <c r="W2253" s="333"/>
      <c r="X2253" s="333"/>
      <c r="Y2253" s="333"/>
      <c r="Z2253" s="333"/>
      <c r="AA2253" s="333"/>
      <c r="AB2253" s="534"/>
    </row>
    <row r="2254" spans="1:28" ht="13.5" customHeight="1">
      <c r="A2254" s="655"/>
      <c r="B2254" s="333"/>
      <c r="C2254" s="333"/>
      <c r="D2254" s="72"/>
      <c r="E2254" s="333"/>
      <c r="F2254" s="333"/>
      <c r="G2254" s="333"/>
      <c r="H2254" s="333"/>
      <c r="I2254" s="333"/>
      <c r="J2254" s="333"/>
      <c r="K2254" s="654"/>
      <c r="L2254" s="333"/>
      <c r="M2254" s="333"/>
      <c r="N2254" s="333"/>
      <c r="O2254" s="333"/>
      <c r="P2254" s="333"/>
      <c r="Q2254" s="333"/>
      <c r="R2254" s="333"/>
      <c r="S2254" s="333"/>
      <c r="T2254" s="333"/>
      <c r="U2254" s="333"/>
      <c r="V2254" s="333"/>
      <c r="W2254" s="333"/>
      <c r="X2254" s="333"/>
      <c r="Y2254" s="333"/>
      <c r="Z2254" s="333"/>
      <c r="AA2254" s="333"/>
      <c r="AB2254" s="534"/>
    </row>
    <row r="2255" spans="1:28" ht="13.5" customHeight="1">
      <c r="A2255" s="655"/>
      <c r="B2255" s="333"/>
      <c r="C2255" s="333"/>
      <c r="D2255" s="72"/>
      <c r="E2255" s="333"/>
      <c r="F2255" s="333"/>
      <c r="G2255" s="333"/>
      <c r="H2255" s="333"/>
      <c r="I2255" s="333"/>
      <c r="J2255" s="333"/>
      <c r="K2255" s="654"/>
      <c r="L2255" s="333"/>
      <c r="M2255" s="333"/>
      <c r="N2255" s="333"/>
      <c r="O2255" s="333"/>
      <c r="P2255" s="333"/>
      <c r="Q2255" s="333"/>
      <c r="R2255" s="333"/>
      <c r="S2255" s="333"/>
      <c r="T2255" s="333"/>
      <c r="U2255" s="333"/>
      <c r="V2255" s="333"/>
      <c r="W2255" s="333"/>
      <c r="X2255" s="333"/>
      <c r="Y2255" s="333"/>
      <c r="Z2255" s="333"/>
      <c r="AA2255" s="333"/>
      <c r="AB2255" s="534"/>
    </row>
    <row r="2256" spans="1:28" ht="13.5" customHeight="1">
      <c r="A2256" s="655"/>
      <c r="B2256" s="333"/>
      <c r="C2256" s="333"/>
      <c r="D2256" s="72"/>
      <c r="E2256" s="333"/>
      <c r="F2256" s="333"/>
      <c r="G2256" s="333"/>
      <c r="H2256" s="333"/>
      <c r="I2256" s="333"/>
      <c r="J2256" s="333"/>
      <c r="K2256" s="654"/>
      <c r="L2256" s="333"/>
      <c r="M2256" s="333"/>
      <c r="N2256" s="333"/>
      <c r="O2256" s="333"/>
      <c r="P2256" s="333"/>
      <c r="Q2256" s="333"/>
      <c r="R2256" s="333"/>
      <c r="S2256" s="333"/>
      <c r="T2256" s="333"/>
      <c r="U2256" s="333"/>
      <c r="V2256" s="333"/>
      <c r="W2256" s="333"/>
      <c r="X2256" s="333"/>
      <c r="Y2256" s="333"/>
      <c r="Z2256" s="333"/>
      <c r="AA2256" s="333"/>
      <c r="AB2256" s="534"/>
    </row>
    <row r="2257" spans="1:28" ht="13.5" customHeight="1">
      <c r="A2257" s="655"/>
      <c r="B2257" s="333"/>
      <c r="C2257" s="333"/>
      <c r="D2257" s="72"/>
      <c r="E2257" s="333"/>
      <c r="F2257" s="333"/>
      <c r="G2257" s="333"/>
      <c r="H2257" s="333"/>
      <c r="I2257" s="333"/>
      <c r="J2257" s="333"/>
      <c r="K2257" s="654"/>
      <c r="L2257" s="333"/>
      <c r="M2257" s="333"/>
      <c r="N2257" s="333"/>
      <c r="O2257" s="333"/>
      <c r="P2257" s="333"/>
      <c r="Q2257" s="333"/>
      <c r="R2257" s="333"/>
      <c r="S2257" s="333"/>
      <c r="T2257" s="333"/>
      <c r="U2257" s="333"/>
      <c r="V2257" s="333"/>
      <c r="W2257" s="333"/>
      <c r="X2257" s="333"/>
      <c r="Y2257" s="333"/>
      <c r="Z2257" s="333"/>
      <c r="AA2257" s="333"/>
      <c r="AB2257" s="534"/>
    </row>
    <row r="2258" spans="1:28" ht="13.5" customHeight="1">
      <c r="A2258" s="655"/>
      <c r="B2258" s="333"/>
      <c r="C2258" s="333"/>
      <c r="D2258" s="72"/>
      <c r="E2258" s="333"/>
      <c r="F2258" s="333"/>
      <c r="G2258" s="333"/>
      <c r="H2258" s="333"/>
      <c r="I2258" s="333"/>
      <c r="J2258" s="333"/>
      <c r="K2258" s="654"/>
      <c r="L2258" s="333"/>
      <c r="M2258" s="333"/>
      <c r="N2258" s="333"/>
      <c r="O2258" s="333"/>
      <c r="P2258" s="333"/>
      <c r="Q2258" s="333"/>
      <c r="R2258" s="333"/>
      <c r="S2258" s="333"/>
      <c r="T2258" s="333"/>
      <c r="U2258" s="333"/>
      <c r="V2258" s="333"/>
      <c r="W2258" s="333"/>
      <c r="X2258" s="333"/>
      <c r="Y2258" s="333"/>
      <c r="Z2258" s="333"/>
      <c r="AA2258" s="333"/>
      <c r="AB2258" s="534"/>
    </row>
    <row r="2259" spans="1:28" ht="13.5" customHeight="1">
      <c r="A2259" s="655"/>
      <c r="B2259" s="333"/>
      <c r="C2259" s="333"/>
      <c r="D2259" s="72"/>
      <c r="E2259" s="333"/>
      <c r="F2259" s="333"/>
      <c r="G2259" s="333"/>
      <c r="H2259" s="333"/>
      <c r="I2259" s="333"/>
      <c r="J2259" s="333"/>
      <c r="K2259" s="654"/>
      <c r="L2259" s="333"/>
      <c r="M2259" s="333"/>
      <c r="N2259" s="333"/>
      <c r="O2259" s="333"/>
      <c r="P2259" s="333"/>
      <c r="Q2259" s="333"/>
      <c r="R2259" s="333"/>
      <c r="S2259" s="333"/>
      <c r="T2259" s="333"/>
      <c r="U2259" s="333"/>
      <c r="V2259" s="333"/>
      <c r="W2259" s="333"/>
      <c r="X2259" s="333"/>
      <c r="Y2259" s="333"/>
      <c r="Z2259" s="333"/>
      <c r="AA2259" s="333"/>
      <c r="AB2259" s="534"/>
    </row>
    <row r="2260" spans="1:28" ht="13.5" customHeight="1">
      <c r="A2260" s="655"/>
      <c r="B2260" s="333"/>
      <c r="C2260" s="333"/>
      <c r="D2260" s="72"/>
      <c r="E2260" s="333"/>
      <c r="F2260" s="333"/>
      <c r="G2260" s="333"/>
      <c r="H2260" s="333"/>
      <c r="I2260" s="333"/>
      <c r="J2260" s="333"/>
      <c r="K2260" s="654"/>
      <c r="L2260" s="333"/>
      <c r="M2260" s="333"/>
      <c r="N2260" s="333"/>
      <c r="O2260" s="333"/>
      <c r="P2260" s="333"/>
      <c r="Q2260" s="333"/>
      <c r="R2260" s="333"/>
      <c r="S2260" s="333"/>
      <c r="T2260" s="333"/>
      <c r="U2260" s="333"/>
      <c r="V2260" s="333"/>
      <c r="W2260" s="333"/>
      <c r="X2260" s="333"/>
      <c r="Y2260" s="333"/>
      <c r="Z2260" s="333"/>
      <c r="AA2260" s="333"/>
      <c r="AB2260" s="534"/>
    </row>
    <row r="2261" spans="1:28" ht="13.5" customHeight="1">
      <c r="A2261" s="655"/>
      <c r="B2261" s="333"/>
      <c r="C2261" s="333"/>
      <c r="D2261" s="72"/>
      <c r="E2261" s="333"/>
      <c r="F2261" s="333"/>
      <c r="G2261" s="333"/>
      <c r="H2261" s="333"/>
      <c r="I2261" s="333"/>
      <c r="J2261" s="333"/>
      <c r="K2261" s="654"/>
      <c r="L2261" s="333"/>
      <c r="M2261" s="333"/>
      <c r="N2261" s="333"/>
      <c r="O2261" s="333"/>
      <c r="P2261" s="333"/>
      <c r="Q2261" s="333"/>
      <c r="R2261" s="333"/>
      <c r="S2261" s="333"/>
      <c r="T2261" s="333"/>
      <c r="U2261" s="333"/>
      <c r="V2261" s="333"/>
      <c r="W2261" s="333"/>
      <c r="X2261" s="333"/>
      <c r="Y2261" s="333"/>
      <c r="Z2261" s="333"/>
      <c r="AA2261" s="333"/>
      <c r="AB2261" s="534"/>
    </row>
    <row r="2262" spans="1:28" ht="13.5" customHeight="1">
      <c r="A2262" s="655"/>
      <c r="B2262" s="333"/>
      <c r="C2262" s="333"/>
      <c r="D2262" s="72"/>
      <c r="E2262" s="333"/>
      <c r="F2262" s="333"/>
      <c r="G2262" s="333"/>
      <c r="H2262" s="333"/>
      <c r="I2262" s="333"/>
      <c r="J2262" s="333"/>
      <c r="K2262" s="654"/>
      <c r="L2262" s="333"/>
      <c r="M2262" s="333"/>
      <c r="N2262" s="333"/>
      <c r="O2262" s="333"/>
      <c r="P2262" s="333"/>
      <c r="Q2262" s="333"/>
      <c r="R2262" s="333"/>
      <c r="S2262" s="333"/>
      <c r="T2262" s="333"/>
      <c r="U2262" s="333"/>
      <c r="V2262" s="333"/>
      <c r="W2262" s="333"/>
      <c r="X2262" s="333"/>
      <c r="Y2262" s="333"/>
      <c r="Z2262" s="333"/>
      <c r="AA2262" s="333"/>
      <c r="AB2262" s="534"/>
    </row>
    <row r="2263" spans="1:28" ht="13.5" customHeight="1">
      <c r="A2263" s="655"/>
      <c r="B2263" s="333"/>
      <c r="C2263" s="333"/>
      <c r="D2263" s="72"/>
      <c r="E2263" s="333"/>
      <c r="F2263" s="333"/>
      <c r="G2263" s="333"/>
      <c r="H2263" s="333"/>
      <c r="I2263" s="333"/>
      <c r="J2263" s="333"/>
      <c r="K2263" s="654"/>
      <c r="L2263" s="333"/>
      <c r="M2263" s="333"/>
      <c r="N2263" s="333"/>
      <c r="O2263" s="333"/>
      <c r="P2263" s="333"/>
      <c r="Q2263" s="333"/>
      <c r="R2263" s="333"/>
      <c r="S2263" s="333"/>
      <c r="T2263" s="333"/>
      <c r="U2263" s="333"/>
      <c r="V2263" s="333"/>
      <c r="W2263" s="333"/>
      <c r="X2263" s="333"/>
      <c r="Y2263" s="333"/>
      <c r="Z2263" s="333"/>
      <c r="AA2263" s="333"/>
      <c r="AB2263" s="534"/>
    </row>
    <row r="2264" spans="1:28" ht="13.5" customHeight="1">
      <c r="A2264" s="655"/>
      <c r="B2264" s="333"/>
      <c r="C2264" s="333"/>
      <c r="D2264" s="72"/>
      <c r="E2264" s="333"/>
      <c r="F2264" s="333"/>
      <c r="G2264" s="333"/>
      <c r="H2264" s="333"/>
      <c r="I2264" s="333"/>
      <c r="J2264" s="333"/>
      <c r="K2264" s="654"/>
      <c r="L2264" s="333"/>
      <c r="M2264" s="333"/>
      <c r="N2264" s="333"/>
      <c r="O2264" s="333"/>
      <c r="P2264" s="333"/>
      <c r="Q2264" s="333"/>
      <c r="R2264" s="333"/>
      <c r="S2264" s="333"/>
      <c r="T2264" s="333"/>
      <c r="U2264" s="333"/>
      <c r="V2264" s="333"/>
      <c r="W2264" s="333"/>
      <c r="X2264" s="333"/>
      <c r="Y2264" s="333"/>
      <c r="Z2264" s="333"/>
      <c r="AA2264" s="333"/>
      <c r="AB2264" s="534"/>
    </row>
    <row r="2265" spans="1:28" ht="13.5" customHeight="1">
      <c r="A2265" s="655"/>
      <c r="B2265" s="333"/>
      <c r="C2265" s="333"/>
      <c r="D2265" s="72"/>
      <c r="E2265" s="333"/>
      <c r="F2265" s="333"/>
      <c r="G2265" s="333"/>
      <c r="H2265" s="333"/>
      <c r="I2265" s="333"/>
      <c r="J2265" s="333"/>
      <c r="K2265" s="654"/>
      <c r="L2265" s="333"/>
      <c r="M2265" s="333"/>
      <c r="N2265" s="333"/>
      <c r="O2265" s="333"/>
      <c r="P2265" s="333"/>
      <c r="Q2265" s="333"/>
      <c r="R2265" s="333"/>
      <c r="S2265" s="333"/>
      <c r="T2265" s="333"/>
      <c r="U2265" s="333"/>
      <c r="V2265" s="333"/>
      <c r="W2265" s="333"/>
      <c r="X2265" s="333"/>
      <c r="Y2265" s="333"/>
      <c r="Z2265" s="333"/>
      <c r="AA2265" s="333"/>
      <c r="AB2265" s="534"/>
    </row>
    <row r="2266" spans="1:28" ht="13.5" customHeight="1">
      <c r="A2266" s="655"/>
      <c r="B2266" s="333"/>
      <c r="C2266" s="333"/>
      <c r="D2266" s="72"/>
      <c r="E2266" s="333"/>
      <c r="F2266" s="333"/>
      <c r="G2266" s="333"/>
      <c r="H2266" s="333"/>
      <c r="I2266" s="333"/>
      <c r="J2266" s="333"/>
      <c r="K2266" s="654"/>
      <c r="L2266" s="333"/>
      <c r="M2266" s="333"/>
      <c r="N2266" s="333"/>
      <c r="O2266" s="333"/>
      <c r="P2266" s="333"/>
      <c r="Q2266" s="333"/>
      <c r="R2266" s="333"/>
      <c r="S2266" s="333"/>
      <c r="T2266" s="333"/>
      <c r="U2266" s="333"/>
      <c r="V2266" s="333"/>
      <c r="W2266" s="333"/>
      <c r="X2266" s="333"/>
      <c r="Y2266" s="333"/>
      <c r="Z2266" s="333"/>
      <c r="AA2266" s="333"/>
      <c r="AB2266" s="534"/>
    </row>
    <row r="2267" spans="1:28" ht="13.5" customHeight="1">
      <c r="A2267" s="655"/>
      <c r="B2267" s="333"/>
      <c r="C2267" s="333"/>
      <c r="D2267" s="72"/>
      <c r="E2267" s="333"/>
      <c r="F2267" s="333"/>
      <c r="G2267" s="333"/>
      <c r="H2267" s="333"/>
      <c r="I2267" s="333"/>
      <c r="J2267" s="333"/>
      <c r="K2267" s="654"/>
      <c r="L2267" s="333"/>
      <c r="M2267" s="333"/>
      <c r="N2267" s="333"/>
      <c r="O2267" s="333"/>
      <c r="P2267" s="333"/>
      <c r="Q2267" s="333"/>
      <c r="R2267" s="333"/>
      <c r="S2267" s="333"/>
      <c r="T2267" s="333"/>
      <c r="U2267" s="333"/>
      <c r="V2267" s="333"/>
      <c r="W2267" s="333"/>
      <c r="X2267" s="333"/>
      <c r="Y2267" s="333"/>
      <c r="Z2267" s="333"/>
      <c r="AA2267" s="333"/>
      <c r="AB2267" s="534"/>
    </row>
    <row r="2268" spans="1:28" ht="13.5" customHeight="1">
      <c r="A2268" s="655"/>
      <c r="B2268" s="333"/>
      <c r="C2268" s="333"/>
      <c r="D2268" s="72"/>
      <c r="E2268" s="333"/>
      <c r="F2268" s="333"/>
      <c r="G2268" s="333"/>
      <c r="H2268" s="333"/>
      <c r="I2268" s="333"/>
      <c r="J2268" s="333"/>
      <c r="K2268" s="654"/>
      <c r="L2268" s="333"/>
      <c r="M2268" s="333"/>
      <c r="N2268" s="333"/>
      <c r="O2268" s="333"/>
      <c r="P2268" s="333"/>
      <c r="Q2268" s="333"/>
      <c r="R2268" s="333"/>
      <c r="S2268" s="333"/>
      <c r="T2268" s="333"/>
      <c r="U2268" s="333"/>
      <c r="V2268" s="333"/>
      <c r="W2268" s="333"/>
      <c r="X2268" s="333"/>
      <c r="Y2268" s="333"/>
      <c r="Z2268" s="333"/>
      <c r="AA2268" s="333"/>
      <c r="AB2268" s="534"/>
    </row>
    <row r="2269" spans="1:28" ht="13.5" customHeight="1">
      <c r="A2269" s="655"/>
      <c r="B2269" s="333"/>
      <c r="C2269" s="333"/>
      <c r="D2269" s="72"/>
      <c r="E2269" s="333"/>
      <c r="F2269" s="333"/>
      <c r="G2269" s="333"/>
      <c r="H2269" s="333"/>
      <c r="I2269" s="333"/>
      <c r="J2269" s="333"/>
      <c r="K2269" s="654"/>
      <c r="L2269" s="333"/>
      <c r="M2269" s="333"/>
      <c r="N2269" s="333"/>
      <c r="O2269" s="333"/>
      <c r="P2269" s="333"/>
      <c r="Q2269" s="333"/>
      <c r="R2269" s="333"/>
      <c r="S2269" s="333"/>
      <c r="T2269" s="333"/>
      <c r="U2269" s="333"/>
      <c r="V2269" s="333"/>
      <c r="W2269" s="333"/>
      <c r="X2269" s="333"/>
      <c r="Y2269" s="333"/>
      <c r="Z2269" s="333"/>
      <c r="AA2269" s="333"/>
      <c r="AB2269" s="534"/>
    </row>
    <row r="2270" spans="1:28" ht="13.5" customHeight="1">
      <c r="A2270" s="655"/>
      <c r="B2270" s="333"/>
      <c r="C2270" s="333"/>
      <c r="D2270" s="72"/>
      <c r="E2270" s="333"/>
      <c r="F2270" s="333"/>
      <c r="G2270" s="333"/>
      <c r="H2270" s="333"/>
      <c r="I2270" s="333"/>
      <c r="J2270" s="333"/>
      <c r="K2270" s="654"/>
      <c r="L2270" s="333"/>
      <c r="M2270" s="333"/>
      <c r="N2270" s="333"/>
      <c r="O2270" s="333"/>
      <c r="P2270" s="333"/>
      <c r="Q2270" s="333"/>
      <c r="R2270" s="333"/>
      <c r="S2270" s="333"/>
      <c r="T2270" s="333"/>
      <c r="U2270" s="333"/>
      <c r="V2270" s="333"/>
      <c r="W2270" s="333"/>
      <c r="X2270" s="333"/>
      <c r="Y2270" s="333"/>
      <c r="Z2270" s="333"/>
      <c r="AA2270" s="333"/>
      <c r="AB2270" s="534"/>
    </row>
    <row r="2271" spans="1:28" ht="13.5" customHeight="1">
      <c r="A2271" s="655"/>
      <c r="B2271" s="333"/>
      <c r="C2271" s="333"/>
      <c r="D2271" s="72"/>
      <c r="E2271" s="333"/>
      <c r="F2271" s="333"/>
      <c r="G2271" s="333"/>
      <c r="H2271" s="333"/>
      <c r="I2271" s="333"/>
      <c r="J2271" s="333"/>
      <c r="K2271" s="654"/>
      <c r="L2271" s="333"/>
      <c r="M2271" s="333"/>
      <c r="N2271" s="333"/>
      <c r="O2271" s="333"/>
      <c r="P2271" s="333"/>
      <c r="Q2271" s="333"/>
      <c r="R2271" s="333"/>
      <c r="S2271" s="333"/>
      <c r="T2271" s="333"/>
      <c r="U2271" s="333"/>
      <c r="V2271" s="333"/>
      <c r="W2271" s="333"/>
      <c r="X2271" s="333"/>
      <c r="Y2271" s="333"/>
      <c r="Z2271" s="333"/>
      <c r="AA2271" s="333"/>
      <c r="AB2271" s="534"/>
    </row>
    <row r="2272" spans="1:28" ht="13.5" customHeight="1">
      <c r="A2272" s="655"/>
      <c r="B2272" s="333"/>
      <c r="C2272" s="333"/>
      <c r="D2272" s="72"/>
      <c r="E2272" s="333"/>
      <c r="F2272" s="333"/>
      <c r="G2272" s="333"/>
      <c r="H2272" s="333"/>
      <c r="I2272" s="333"/>
      <c r="J2272" s="333"/>
      <c r="K2272" s="654"/>
      <c r="L2272" s="333"/>
      <c r="M2272" s="333"/>
      <c r="N2272" s="333"/>
      <c r="O2272" s="333"/>
      <c r="P2272" s="333"/>
      <c r="Q2272" s="333"/>
      <c r="R2272" s="333"/>
      <c r="S2272" s="333"/>
      <c r="T2272" s="333"/>
      <c r="U2272" s="333"/>
      <c r="V2272" s="333"/>
      <c r="W2272" s="333"/>
      <c r="X2272" s="333"/>
      <c r="Y2272" s="333"/>
      <c r="Z2272" s="333"/>
      <c r="AA2272" s="333"/>
      <c r="AB2272" s="534"/>
    </row>
    <row r="2273" spans="1:28" ht="13.5" customHeight="1">
      <c r="A2273" s="655"/>
      <c r="B2273" s="333"/>
      <c r="C2273" s="333"/>
      <c r="D2273" s="72"/>
      <c r="E2273" s="333"/>
      <c r="F2273" s="333"/>
      <c r="G2273" s="333"/>
      <c r="H2273" s="333"/>
      <c r="I2273" s="333"/>
      <c r="J2273" s="333"/>
      <c r="K2273" s="654"/>
      <c r="L2273" s="333"/>
      <c r="M2273" s="333"/>
      <c r="N2273" s="333"/>
      <c r="O2273" s="333"/>
      <c r="P2273" s="333"/>
      <c r="Q2273" s="333"/>
      <c r="R2273" s="333"/>
      <c r="S2273" s="333"/>
      <c r="T2273" s="333"/>
      <c r="U2273" s="333"/>
      <c r="V2273" s="333"/>
      <c r="W2273" s="333"/>
      <c r="X2273" s="333"/>
      <c r="Y2273" s="333"/>
      <c r="Z2273" s="333"/>
      <c r="AA2273" s="333"/>
      <c r="AB2273" s="534"/>
    </row>
    <row r="2274" spans="1:28" ht="13.5" customHeight="1">
      <c r="A2274" s="655"/>
      <c r="B2274" s="333"/>
      <c r="C2274" s="333"/>
      <c r="D2274" s="72"/>
      <c r="E2274" s="333"/>
      <c r="F2274" s="333"/>
      <c r="G2274" s="333"/>
      <c r="H2274" s="333"/>
      <c r="I2274" s="333"/>
      <c r="J2274" s="333"/>
      <c r="K2274" s="654"/>
      <c r="L2274" s="333"/>
      <c r="M2274" s="333"/>
      <c r="N2274" s="333"/>
      <c r="O2274" s="333"/>
      <c r="P2274" s="333"/>
      <c r="Q2274" s="333"/>
      <c r="R2274" s="333"/>
      <c r="S2274" s="333"/>
      <c r="T2274" s="333"/>
      <c r="U2274" s="333"/>
      <c r="V2274" s="333"/>
      <c r="W2274" s="333"/>
      <c r="X2274" s="333"/>
      <c r="Y2274" s="333"/>
      <c r="Z2274" s="333"/>
      <c r="AA2274" s="333"/>
      <c r="AB2274" s="534"/>
    </row>
    <row r="2275" spans="1:28" ht="13.5" customHeight="1">
      <c r="A2275" s="655"/>
      <c r="B2275" s="333"/>
      <c r="C2275" s="333"/>
      <c r="D2275" s="72"/>
      <c r="E2275" s="333"/>
      <c r="F2275" s="333"/>
      <c r="G2275" s="333"/>
      <c r="H2275" s="333"/>
      <c r="I2275" s="333"/>
      <c r="J2275" s="333"/>
      <c r="K2275" s="654"/>
      <c r="L2275" s="333"/>
      <c r="M2275" s="333"/>
      <c r="N2275" s="333"/>
      <c r="O2275" s="333"/>
      <c r="P2275" s="333"/>
      <c r="Q2275" s="333"/>
      <c r="R2275" s="333"/>
      <c r="S2275" s="333"/>
      <c r="T2275" s="333"/>
      <c r="U2275" s="333"/>
      <c r="V2275" s="333"/>
      <c r="W2275" s="333"/>
      <c r="X2275" s="333"/>
      <c r="Y2275" s="333"/>
      <c r="Z2275" s="333"/>
      <c r="AA2275" s="333"/>
      <c r="AB2275" s="534"/>
    </row>
    <row r="2276" spans="1:28" ht="13.5" customHeight="1">
      <c r="A2276" s="655"/>
      <c r="B2276" s="333"/>
      <c r="C2276" s="333"/>
      <c r="D2276" s="72"/>
      <c r="E2276" s="333"/>
      <c r="F2276" s="333"/>
      <c r="G2276" s="333"/>
      <c r="H2276" s="333"/>
      <c r="I2276" s="333"/>
      <c r="J2276" s="333"/>
      <c r="K2276" s="654"/>
      <c r="L2276" s="333"/>
      <c r="M2276" s="333"/>
      <c r="N2276" s="333"/>
      <c r="O2276" s="333"/>
      <c r="P2276" s="333"/>
      <c r="Q2276" s="333"/>
      <c r="R2276" s="333"/>
      <c r="S2276" s="333"/>
      <c r="T2276" s="333"/>
      <c r="U2276" s="333"/>
      <c r="V2276" s="333"/>
      <c r="W2276" s="333"/>
      <c r="X2276" s="333"/>
      <c r="Y2276" s="333"/>
      <c r="Z2276" s="333"/>
      <c r="AA2276" s="333"/>
      <c r="AB2276" s="534"/>
    </row>
    <row r="2277" spans="1:28" ht="13.5" customHeight="1">
      <c r="A2277" s="655"/>
      <c r="B2277" s="333"/>
      <c r="C2277" s="333"/>
      <c r="D2277" s="72"/>
      <c r="E2277" s="333"/>
      <c r="F2277" s="333"/>
      <c r="G2277" s="333"/>
      <c r="H2277" s="333"/>
      <c r="I2277" s="333"/>
      <c r="J2277" s="333"/>
      <c r="K2277" s="654"/>
      <c r="L2277" s="333"/>
      <c r="M2277" s="333"/>
      <c r="N2277" s="333"/>
      <c r="O2277" s="333"/>
      <c r="P2277" s="333"/>
      <c r="Q2277" s="333"/>
      <c r="R2277" s="333"/>
      <c r="S2277" s="333"/>
      <c r="T2277" s="333"/>
      <c r="U2277" s="333"/>
      <c r="V2277" s="333"/>
      <c r="W2277" s="333"/>
      <c r="X2277" s="333"/>
      <c r="Y2277" s="333"/>
      <c r="Z2277" s="333"/>
      <c r="AA2277" s="333"/>
      <c r="AB2277" s="534"/>
    </row>
    <row r="2278" spans="1:28" ht="13.5" customHeight="1">
      <c r="A2278" s="655"/>
      <c r="B2278" s="333"/>
      <c r="C2278" s="333"/>
      <c r="D2278" s="72"/>
      <c r="E2278" s="333"/>
      <c r="F2278" s="333"/>
      <c r="G2278" s="333"/>
      <c r="H2278" s="333"/>
      <c r="I2278" s="333"/>
      <c r="J2278" s="333"/>
      <c r="K2278" s="654"/>
      <c r="L2278" s="333"/>
      <c r="M2278" s="333"/>
      <c r="N2278" s="333"/>
      <c r="O2278" s="333"/>
      <c r="P2278" s="333"/>
      <c r="Q2278" s="333"/>
      <c r="R2278" s="333"/>
      <c r="S2278" s="333"/>
      <c r="T2278" s="333"/>
      <c r="U2278" s="333"/>
      <c r="V2278" s="333"/>
      <c r="W2278" s="333"/>
      <c r="X2278" s="333"/>
      <c r="Y2278" s="333"/>
      <c r="Z2278" s="333"/>
      <c r="AA2278" s="333"/>
      <c r="AB2278" s="534"/>
    </row>
    <row r="2279" spans="1:28" ht="13.5" customHeight="1">
      <c r="A2279" s="655"/>
      <c r="B2279" s="333"/>
      <c r="C2279" s="333"/>
      <c r="D2279" s="72"/>
      <c r="E2279" s="333"/>
      <c r="F2279" s="333"/>
      <c r="G2279" s="333"/>
      <c r="H2279" s="333"/>
      <c r="I2279" s="333"/>
      <c r="J2279" s="333"/>
      <c r="K2279" s="654"/>
      <c r="L2279" s="333"/>
      <c r="M2279" s="333"/>
      <c r="N2279" s="333"/>
      <c r="O2279" s="333"/>
      <c r="P2279" s="333"/>
      <c r="Q2279" s="333"/>
      <c r="R2279" s="333"/>
      <c r="S2279" s="333"/>
      <c r="T2279" s="333"/>
      <c r="U2279" s="333"/>
      <c r="V2279" s="333"/>
      <c r="W2279" s="333"/>
      <c r="X2279" s="333"/>
      <c r="Y2279" s="333"/>
      <c r="Z2279" s="333"/>
      <c r="AA2279" s="333"/>
      <c r="AB2279" s="534"/>
    </row>
    <row r="2280" spans="1:28" ht="13.5" customHeight="1">
      <c r="A2280" s="655"/>
      <c r="B2280" s="333"/>
      <c r="C2280" s="333"/>
      <c r="D2280" s="72"/>
      <c r="E2280" s="333"/>
      <c r="F2280" s="333"/>
      <c r="G2280" s="333"/>
      <c r="H2280" s="333"/>
      <c r="I2280" s="333"/>
      <c r="J2280" s="333"/>
      <c r="K2280" s="654"/>
      <c r="L2280" s="333"/>
      <c r="M2280" s="333"/>
      <c r="N2280" s="333"/>
      <c r="O2280" s="333"/>
      <c r="P2280" s="333"/>
      <c r="Q2280" s="333"/>
      <c r="R2280" s="333"/>
      <c r="S2280" s="333"/>
      <c r="T2280" s="333"/>
      <c r="U2280" s="333"/>
      <c r="V2280" s="333"/>
      <c r="W2280" s="333"/>
      <c r="X2280" s="333"/>
      <c r="Y2280" s="333"/>
      <c r="Z2280" s="333"/>
      <c r="AA2280" s="333"/>
      <c r="AB2280" s="534"/>
    </row>
    <row r="2281" spans="1:28" ht="13.5" customHeight="1">
      <c r="A2281" s="655"/>
      <c r="B2281" s="333"/>
      <c r="C2281" s="333"/>
      <c r="D2281" s="72"/>
      <c r="E2281" s="333"/>
      <c r="F2281" s="333"/>
      <c r="G2281" s="333"/>
      <c r="H2281" s="333"/>
      <c r="I2281" s="333"/>
      <c r="J2281" s="333"/>
      <c r="K2281" s="654"/>
      <c r="L2281" s="333"/>
      <c r="M2281" s="333"/>
      <c r="N2281" s="333"/>
      <c r="O2281" s="333"/>
      <c r="P2281" s="333"/>
      <c r="Q2281" s="333"/>
      <c r="R2281" s="333"/>
      <c r="S2281" s="333"/>
      <c r="T2281" s="333"/>
      <c r="U2281" s="333"/>
      <c r="V2281" s="333"/>
      <c r="W2281" s="333"/>
      <c r="X2281" s="333"/>
      <c r="Y2281" s="333"/>
      <c r="Z2281" s="333"/>
      <c r="AA2281" s="333"/>
      <c r="AB2281" s="534"/>
    </row>
    <row r="2282" spans="1:28" ht="13.5" customHeight="1">
      <c r="A2282" s="655"/>
      <c r="B2282" s="333"/>
      <c r="C2282" s="333"/>
      <c r="D2282" s="72"/>
      <c r="E2282" s="333"/>
      <c r="F2282" s="333"/>
      <c r="G2282" s="333"/>
      <c r="H2282" s="333"/>
      <c r="I2282" s="333"/>
      <c r="J2282" s="333"/>
      <c r="K2282" s="654"/>
      <c r="L2282" s="333"/>
      <c r="M2282" s="333"/>
      <c r="N2282" s="333"/>
      <c r="O2282" s="333"/>
      <c r="P2282" s="333"/>
      <c r="Q2282" s="333"/>
      <c r="R2282" s="333"/>
      <c r="S2282" s="333"/>
      <c r="T2282" s="333"/>
      <c r="U2282" s="333"/>
      <c r="V2282" s="333"/>
      <c r="W2282" s="333"/>
      <c r="X2282" s="333"/>
      <c r="Y2282" s="333"/>
      <c r="Z2282" s="333"/>
      <c r="AA2282" s="333"/>
      <c r="AB2282" s="534"/>
    </row>
    <row r="2283" spans="1:28" ht="13.5" customHeight="1">
      <c r="A2283" s="655"/>
      <c r="B2283" s="333"/>
      <c r="C2283" s="333"/>
      <c r="D2283" s="72"/>
      <c r="E2283" s="333"/>
      <c r="F2283" s="333"/>
      <c r="G2283" s="333"/>
      <c r="H2283" s="333"/>
      <c r="I2283" s="333"/>
      <c r="J2283" s="333"/>
      <c r="K2283" s="654"/>
      <c r="L2283" s="333"/>
      <c r="M2283" s="333"/>
      <c r="N2283" s="333"/>
      <c r="O2283" s="333"/>
      <c r="P2283" s="333"/>
      <c r="Q2283" s="333"/>
      <c r="R2283" s="333"/>
      <c r="S2283" s="333"/>
      <c r="T2283" s="333"/>
      <c r="U2283" s="333"/>
      <c r="V2283" s="333"/>
      <c r="W2283" s="333"/>
      <c r="X2283" s="333"/>
      <c r="Y2283" s="333"/>
      <c r="Z2283" s="333"/>
      <c r="AA2283" s="333"/>
      <c r="AB2283" s="534"/>
    </row>
    <row r="2284" spans="1:28" ht="13.5" customHeight="1">
      <c r="A2284" s="655"/>
      <c r="B2284" s="333"/>
      <c r="C2284" s="333"/>
      <c r="D2284" s="72"/>
      <c r="E2284" s="333"/>
      <c r="F2284" s="333"/>
      <c r="G2284" s="333"/>
      <c r="H2284" s="333"/>
      <c r="I2284" s="333"/>
      <c r="J2284" s="333"/>
      <c r="K2284" s="654"/>
      <c r="L2284" s="333"/>
      <c r="M2284" s="333"/>
      <c r="N2284" s="333"/>
      <c r="O2284" s="333"/>
      <c r="P2284" s="333"/>
      <c r="Q2284" s="333"/>
      <c r="R2284" s="333"/>
      <c r="S2284" s="333"/>
      <c r="T2284" s="333"/>
      <c r="U2284" s="333"/>
      <c r="V2284" s="333"/>
      <c r="W2284" s="333"/>
      <c r="X2284" s="333"/>
      <c r="Y2284" s="333"/>
      <c r="Z2284" s="333"/>
      <c r="AA2284" s="333"/>
      <c r="AB2284" s="534"/>
    </row>
    <row r="2285" spans="1:28" ht="13.5" customHeight="1">
      <c r="A2285" s="655"/>
      <c r="B2285" s="333"/>
      <c r="C2285" s="333"/>
      <c r="D2285" s="72"/>
      <c r="E2285" s="333"/>
      <c r="F2285" s="333"/>
      <c r="G2285" s="333"/>
      <c r="H2285" s="333"/>
      <c r="I2285" s="333"/>
      <c r="J2285" s="333"/>
      <c r="K2285" s="654"/>
      <c r="L2285" s="333"/>
      <c r="M2285" s="333"/>
      <c r="N2285" s="333"/>
      <c r="O2285" s="333"/>
      <c r="P2285" s="333"/>
      <c r="Q2285" s="333"/>
      <c r="R2285" s="333"/>
      <c r="S2285" s="333"/>
      <c r="T2285" s="333"/>
      <c r="U2285" s="333"/>
      <c r="V2285" s="333"/>
      <c r="W2285" s="333"/>
      <c r="X2285" s="333"/>
      <c r="Y2285" s="333"/>
      <c r="Z2285" s="333"/>
      <c r="AA2285" s="333"/>
      <c r="AB2285" s="534"/>
    </row>
    <row r="2286" spans="1:28" ht="13.5" customHeight="1">
      <c r="A2286" s="655"/>
      <c r="B2286" s="333"/>
      <c r="C2286" s="333"/>
      <c r="D2286" s="72"/>
      <c r="E2286" s="333"/>
      <c r="F2286" s="333"/>
      <c r="G2286" s="333"/>
      <c r="H2286" s="333"/>
      <c r="I2286" s="333"/>
      <c r="J2286" s="333"/>
      <c r="K2286" s="654"/>
      <c r="L2286" s="333"/>
      <c r="M2286" s="333"/>
      <c r="N2286" s="333"/>
      <c r="O2286" s="333"/>
      <c r="P2286" s="333"/>
      <c r="Q2286" s="333"/>
      <c r="R2286" s="333"/>
      <c r="S2286" s="333"/>
      <c r="T2286" s="333"/>
      <c r="U2286" s="333"/>
      <c r="V2286" s="333"/>
      <c r="W2286" s="333"/>
      <c r="X2286" s="333"/>
      <c r="Y2286" s="333"/>
      <c r="Z2286" s="333"/>
      <c r="AA2286" s="333"/>
      <c r="AB2286" s="534"/>
    </row>
    <row r="2287" spans="1:28" ht="13.5" customHeight="1">
      <c r="A2287" s="655"/>
      <c r="B2287" s="333"/>
      <c r="C2287" s="333"/>
      <c r="D2287" s="72"/>
      <c r="E2287" s="333"/>
      <c r="F2287" s="333"/>
      <c r="G2287" s="333"/>
      <c r="H2287" s="333"/>
      <c r="I2287" s="333"/>
      <c r="J2287" s="333"/>
      <c r="K2287" s="654"/>
      <c r="L2287" s="333"/>
      <c r="M2287" s="333"/>
      <c r="N2287" s="333"/>
      <c r="O2287" s="333"/>
      <c r="P2287" s="333"/>
      <c r="Q2287" s="333"/>
      <c r="R2287" s="333"/>
      <c r="S2287" s="333"/>
      <c r="T2287" s="333"/>
      <c r="U2287" s="333"/>
      <c r="V2287" s="333"/>
      <c r="W2287" s="333"/>
      <c r="X2287" s="333"/>
      <c r="Y2287" s="333"/>
      <c r="Z2287" s="333"/>
      <c r="AA2287" s="333"/>
      <c r="AB2287" s="534"/>
    </row>
    <row r="2288" spans="1:28" ht="13.5" customHeight="1">
      <c r="A2288" s="655"/>
      <c r="B2288" s="333"/>
      <c r="C2288" s="333"/>
      <c r="D2288" s="72"/>
      <c r="E2288" s="333"/>
      <c r="F2288" s="333"/>
      <c r="G2288" s="333"/>
      <c r="H2288" s="333"/>
      <c r="I2288" s="333"/>
      <c r="J2288" s="333"/>
      <c r="K2288" s="654"/>
      <c r="L2288" s="333"/>
      <c r="M2288" s="333"/>
      <c r="N2288" s="333"/>
      <c r="O2288" s="333"/>
      <c r="P2288" s="333"/>
      <c r="Q2288" s="333"/>
      <c r="R2288" s="333"/>
      <c r="S2288" s="333"/>
      <c r="T2288" s="333"/>
      <c r="U2288" s="333"/>
      <c r="V2288" s="333"/>
      <c r="W2288" s="333"/>
      <c r="X2288" s="333"/>
      <c r="Y2288" s="333"/>
      <c r="Z2288" s="333"/>
      <c r="AA2288" s="333"/>
      <c r="AB2288" s="534"/>
    </row>
    <row r="2289" spans="1:28" ht="13.5" customHeight="1">
      <c r="A2289" s="655"/>
      <c r="B2289" s="333"/>
      <c r="C2289" s="333"/>
      <c r="D2289" s="72"/>
      <c r="E2289" s="333"/>
      <c r="F2289" s="333"/>
      <c r="G2289" s="333"/>
      <c r="H2289" s="333"/>
      <c r="I2289" s="333"/>
      <c r="J2289" s="333"/>
      <c r="K2289" s="654"/>
      <c r="L2289" s="333"/>
      <c r="M2289" s="333"/>
      <c r="N2289" s="333"/>
      <c r="O2289" s="333"/>
      <c r="P2289" s="333"/>
      <c r="Q2289" s="333"/>
      <c r="R2289" s="333"/>
      <c r="S2289" s="333"/>
      <c r="T2289" s="333"/>
      <c r="U2289" s="333"/>
      <c r="V2289" s="333"/>
      <c r="W2289" s="333"/>
      <c r="X2289" s="333"/>
      <c r="Y2289" s="333"/>
      <c r="Z2289" s="333"/>
      <c r="AA2289" s="333"/>
      <c r="AB2289" s="534"/>
    </row>
    <row r="2290" spans="1:28" ht="13.5" customHeight="1">
      <c r="A2290" s="655"/>
      <c r="B2290" s="333"/>
      <c r="C2290" s="333"/>
      <c r="D2290" s="72"/>
      <c r="E2290" s="333"/>
      <c r="F2290" s="333"/>
      <c r="G2290" s="333"/>
      <c r="H2290" s="333"/>
      <c r="I2290" s="333"/>
      <c r="J2290" s="333"/>
      <c r="K2290" s="654"/>
      <c r="L2290" s="333"/>
      <c r="M2290" s="333"/>
      <c r="N2290" s="333"/>
      <c r="O2290" s="333"/>
      <c r="P2290" s="333"/>
      <c r="Q2290" s="333"/>
      <c r="R2290" s="333"/>
      <c r="S2290" s="333"/>
      <c r="T2290" s="333"/>
      <c r="U2290" s="333"/>
      <c r="V2290" s="333"/>
      <c r="W2290" s="333"/>
      <c r="X2290" s="333"/>
      <c r="Y2290" s="333"/>
      <c r="Z2290" s="333"/>
      <c r="AA2290" s="333"/>
      <c r="AB2290" s="534"/>
    </row>
    <row r="2291" spans="1:28" ht="13.5" customHeight="1">
      <c r="A2291" s="655"/>
      <c r="B2291" s="333"/>
      <c r="C2291" s="333"/>
      <c r="D2291" s="72"/>
      <c r="E2291" s="333"/>
      <c r="F2291" s="333"/>
      <c r="G2291" s="333"/>
      <c r="H2291" s="333"/>
      <c r="I2291" s="333"/>
      <c r="J2291" s="333"/>
      <c r="K2291" s="654"/>
      <c r="L2291" s="333"/>
      <c r="M2291" s="333"/>
      <c r="N2291" s="333"/>
      <c r="O2291" s="333"/>
      <c r="P2291" s="333"/>
      <c r="Q2291" s="333"/>
      <c r="R2291" s="333"/>
      <c r="S2291" s="333"/>
      <c r="T2291" s="333"/>
      <c r="U2291" s="333"/>
      <c r="V2291" s="333"/>
      <c r="W2291" s="333"/>
      <c r="X2291" s="333"/>
      <c r="Y2291" s="333"/>
      <c r="Z2291" s="333"/>
      <c r="AA2291" s="333"/>
      <c r="AB2291" s="534"/>
    </row>
    <row r="2292" spans="1:28" ht="13.5" customHeight="1">
      <c r="A2292" s="655"/>
      <c r="B2292" s="333"/>
      <c r="C2292" s="333"/>
      <c r="D2292" s="72"/>
      <c r="E2292" s="333"/>
      <c r="F2292" s="333"/>
      <c r="G2292" s="333"/>
      <c r="H2292" s="333"/>
      <c r="I2292" s="333"/>
      <c r="J2292" s="333"/>
      <c r="K2292" s="654"/>
      <c r="L2292" s="333"/>
      <c r="M2292" s="333"/>
      <c r="N2292" s="333"/>
      <c r="O2292" s="333"/>
      <c r="P2292" s="333"/>
      <c r="Q2292" s="333"/>
      <c r="R2292" s="333"/>
      <c r="S2292" s="333"/>
      <c r="T2292" s="333"/>
      <c r="U2292" s="333"/>
      <c r="V2292" s="333"/>
      <c r="W2292" s="333"/>
      <c r="X2292" s="333"/>
      <c r="Y2292" s="333"/>
      <c r="Z2292" s="333"/>
      <c r="AA2292" s="333"/>
      <c r="AB2292" s="534"/>
    </row>
    <row r="2293" spans="1:28" ht="13.5" customHeight="1">
      <c r="A2293" s="655"/>
      <c r="B2293" s="333"/>
      <c r="C2293" s="333"/>
      <c r="D2293" s="72"/>
      <c r="E2293" s="333"/>
      <c r="F2293" s="333"/>
      <c r="G2293" s="333"/>
      <c r="H2293" s="333"/>
      <c r="I2293" s="333"/>
      <c r="J2293" s="333"/>
      <c r="K2293" s="654"/>
      <c r="L2293" s="333"/>
      <c r="M2293" s="333"/>
      <c r="N2293" s="333"/>
      <c r="O2293" s="333"/>
      <c r="P2293" s="333"/>
      <c r="Q2293" s="333"/>
      <c r="R2293" s="333"/>
      <c r="S2293" s="333"/>
      <c r="T2293" s="333"/>
      <c r="U2293" s="333"/>
      <c r="V2293" s="333"/>
      <c r="W2293" s="333"/>
      <c r="X2293" s="333"/>
      <c r="Y2293" s="333"/>
      <c r="Z2293" s="333"/>
      <c r="AA2293" s="333"/>
      <c r="AB2293" s="534"/>
    </row>
    <row r="2294" spans="1:28" ht="13.5" customHeight="1">
      <c r="A2294" s="655"/>
      <c r="B2294" s="333"/>
      <c r="C2294" s="333"/>
      <c r="D2294" s="72"/>
      <c r="E2294" s="333"/>
      <c r="F2294" s="333"/>
      <c r="G2294" s="333"/>
      <c r="H2294" s="333"/>
      <c r="I2294" s="333"/>
      <c r="J2294" s="333"/>
      <c r="K2294" s="654"/>
      <c r="L2294" s="333"/>
      <c r="M2294" s="333"/>
      <c r="N2294" s="333"/>
      <c r="O2294" s="333"/>
      <c r="P2294" s="333"/>
      <c r="Q2294" s="333"/>
      <c r="R2294" s="333"/>
      <c r="S2294" s="333"/>
      <c r="T2294" s="333"/>
      <c r="U2294" s="333"/>
      <c r="V2294" s="333"/>
      <c r="W2294" s="333"/>
      <c r="X2294" s="333"/>
      <c r="Y2294" s="333"/>
      <c r="Z2294" s="333"/>
      <c r="AA2294" s="333"/>
      <c r="AB2294" s="534"/>
    </row>
    <row r="2295" spans="1:28" ht="13.5" customHeight="1">
      <c r="A2295" s="655"/>
      <c r="B2295" s="333"/>
      <c r="C2295" s="333"/>
      <c r="D2295" s="72"/>
      <c r="E2295" s="333"/>
      <c r="F2295" s="333"/>
      <c r="G2295" s="333"/>
      <c r="H2295" s="333"/>
      <c r="I2295" s="333"/>
      <c r="J2295" s="333"/>
      <c r="K2295" s="654"/>
      <c r="L2295" s="333"/>
      <c r="M2295" s="333"/>
      <c r="N2295" s="333"/>
      <c r="O2295" s="333"/>
      <c r="P2295" s="333"/>
      <c r="Q2295" s="333"/>
      <c r="R2295" s="333"/>
      <c r="S2295" s="333"/>
      <c r="T2295" s="333"/>
      <c r="U2295" s="333"/>
      <c r="V2295" s="333"/>
      <c r="W2295" s="333"/>
      <c r="X2295" s="333"/>
      <c r="Y2295" s="333"/>
      <c r="Z2295" s="333"/>
      <c r="AA2295" s="333"/>
      <c r="AB2295" s="534"/>
    </row>
    <row r="2296" spans="1:28" ht="13.5" customHeight="1">
      <c r="A2296" s="655"/>
      <c r="B2296" s="333"/>
      <c r="C2296" s="333"/>
      <c r="D2296" s="72"/>
      <c r="E2296" s="333"/>
      <c r="F2296" s="333"/>
      <c r="G2296" s="333"/>
      <c r="H2296" s="333"/>
      <c r="I2296" s="333"/>
      <c r="J2296" s="333"/>
      <c r="K2296" s="654"/>
      <c r="L2296" s="333"/>
      <c r="M2296" s="333"/>
      <c r="N2296" s="333"/>
      <c r="O2296" s="333"/>
      <c r="P2296" s="333"/>
      <c r="Q2296" s="333"/>
      <c r="R2296" s="333"/>
      <c r="S2296" s="333"/>
      <c r="T2296" s="333"/>
      <c r="U2296" s="333"/>
      <c r="V2296" s="333"/>
      <c r="W2296" s="333"/>
      <c r="X2296" s="333"/>
      <c r="Y2296" s="333"/>
      <c r="Z2296" s="333"/>
      <c r="AA2296" s="333"/>
      <c r="AB2296" s="534"/>
    </row>
    <row r="2297" spans="1:28" ht="13.5" customHeight="1">
      <c r="A2297" s="655"/>
      <c r="B2297" s="333"/>
      <c r="C2297" s="333"/>
      <c r="D2297" s="72"/>
      <c r="E2297" s="333"/>
      <c r="F2297" s="333"/>
      <c r="G2297" s="333"/>
      <c r="H2297" s="333"/>
      <c r="I2297" s="333"/>
      <c r="J2297" s="333"/>
      <c r="K2297" s="654"/>
      <c r="L2297" s="333"/>
      <c r="M2297" s="333"/>
      <c r="N2297" s="333"/>
      <c r="O2297" s="333"/>
      <c r="P2297" s="333"/>
      <c r="Q2297" s="333"/>
      <c r="R2297" s="333"/>
      <c r="S2297" s="333"/>
      <c r="T2297" s="333"/>
      <c r="U2297" s="333"/>
      <c r="V2297" s="333"/>
      <c r="W2297" s="333"/>
      <c r="X2297" s="333"/>
      <c r="Y2297" s="333"/>
      <c r="Z2297" s="333"/>
      <c r="AA2297" s="333"/>
      <c r="AB2297" s="534"/>
    </row>
    <row r="2298" spans="1:28" ht="13.5" customHeight="1">
      <c r="A2298" s="655"/>
      <c r="B2298" s="333"/>
      <c r="C2298" s="333"/>
      <c r="D2298" s="72"/>
      <c r="E2298" s="333"/>
      <c r="F2298" s="333"/>
      <c r="G2298" s="333"/>
      <c r="H2298" s="333"/>
      <c r="I2298" s="333"/>
      <c r="J2298" s="333"/>
      <c r="K2298" s="654"/>
      <c r="L2298" s="333"/>
      <c r="M2298" s="333"/>
      <c r="N2298" s="333"/>
      <c r="O2298" s="333"/>
      <c r="P2298" s="333"/>
      <c r="Q2298" s="333"/>
      <c r="R2298" s="333"/>
      <c r="S2298" s="333"/>
      <c r="T2298" s="333"/>
      <c r="U2298" s="333"/>
      <c r="V2298" s="333"/>
      <c r="W2298" s="333"/>
      <c r="X2298" s="333"/>
      <c r="Y2298" s="333"/>
      <c r="Z2298" s="333"/>
      <c r="AA2298" s="333"/>
      <c r="AB2298" s="534"/>
    </row>
    <row r="2299" spans="1:28" ht="13.5" customHeight="1">
      <c r="A2299" s="656"/>
      <c r="B2299" s="657"/>
      <c r="C2299" s="657"/>
      <c r="D2299" s="658"/>
      <c r="E2299" s="657"/>
      <c r="F2299" s="657"/>
      <c r="G2299" s="657"/>
      <c r="H2299" s="657"/>
      <c r="I2299" s="657"/>
      <c r="J2299" s="657"/>
      <c r="K2299" s="659"/>
      <c r="L2299" s="657"/>
      <c r="M2299" s="657"/>
      <c r="N2299" s="657"/>
      <c r="O2299" s="657"/>
      <c r="P2299" s="657"/>
      <c r="Q2299" s="657"/>
      <c r="R2299" s="657"/>
      <c r="S2299" s="657"/>
      <c r="T2299" s="657"/>
      <c r="U2299" s="657"/>
      <c r="V2299" s="657"/>
      <c r="W2299" s="657"/>
      <c r="X2299" s="657"/>
      <c r="Y2299" s="657"/>
      <c r="Z2299" s="657"/>
      <c r="AA2299" s="657"/>
      <c r="AB2299" s="660"/>
    </row>
  </sheetData>
  <autoFilter ref="A1:AB1303" xr:uid="{00000000-0009-0000-0000-000005000000}">
    <filterColumn colId="2">
      <filters>
        <filter val="PREGRADO"/>
        <filter val="Maestría"/>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999"/>
  <sheetViews>
    <sheetView workbookViewId="0">
      <pane ySplit="5" topLeftCell="A6" activePane="bottomLeft" state="frozen"/>
      <selection pane="bottomLeft" activeCell="B7" sqref="B7"/>
    </sheetView>
  </sheetViews>
  <sheetFormatPr baseColWidth="10" defaultColWidth="14.42578125" defaultRowHeight="15" customHeight="1"/>
  <cols>
    <col min="1" max="1" width="16.85546875" customWidth="1"/>
    <col min="2" max="2" width="6" customWidth="1"/>
    <col min="3" max="3" width="53" customWidth="1"/>
    <col min="4" max="4" width="28.140625" customWidth="1"/>
    <col min="5" max="6" width="15.85546875" customWidth="1"/>
    <col min="7" max="7" width="14.140625" customWidth="1"/>
    <col min="8" max="8" width="15" customWidth="1"/>
    <col min="9" max="9" width="10.7109375" customWidth="1"/>
    <col min="10" max="10" width="14.5703125" customWidth="1"/>
    <col min="11" max="11" width="45.42578125" customWidth="1"/>
  </cols>
  <sheetData>
    <row r="1" spans="1:28">
      <c r="C1" s="153"/>
      <c r="D1" s="153"/>
      <c r="E1" s="153"/>
      <c r="F1" s="153"/>
      <c r="G1" s="154"/>
      <c r="H1" s="153"/>
      <c r="I1" s="153"/>
      <c r="J1" s="153"/>
      <c r="K1" s="153"/>
    </row>
    <row r="2" spans="1:28">
      <c r="A2" s="798" t="s">
        <v>0</v>
      </c>
      <c r="B2" s="799"/>
      <c r="C2" s="799"/>
      <c r="D2" s="799"/>
      <c r="E2" s="799"/>
      <c r="F2" s="799"/>
      <c r="G2" s="799"/>
      <c r="H2" s="799"/>
      <c r="I2" s="799"/>
      <c r="J2" s="799"/>
      <c r="K2" s="800"/>
    </row>
    <row r="3" spans="1:28">
      <c r="A3" s="798" t="s">
        <v>10661</v>
      </c>
      <c r="B3" s="799"/>
      <c r="C3" s="799"/>
      <c r="D3" s="799"/>
      <c r="E3" s="799"/>
      <c r="F3" s="799"/>
      <c r="G3" s="799"/>
      <c r="H3" s="799"/>
      <c r="I3" s="799"/>
      <c r="J3" s="799"/>
      <c r="K3" s="800"/>
    </row>
    <row r="4" spans="1:28" ht="15" customHeight="1">
      <c r="A4" s="801" t="s">
        <v>18</v>
      </c>
      <c r="B4" s="796" t="s">
        <v>2</v>
      </c>
      <c r="C4" s="796" t="s">
        <v>10662</v>
      </c>
      <c r="D4" s="796" t="s">
        <v>6314</v>
      </c>
      <c r="E4" s="796" t="s">
        <v>6315</v>
      </c>
      <c r="F4" s="796" t="s">
        <v>7514</v>
      </c>
      <c r="G4" s="796" t="s">
        <v>10</v>
      </c>
      <c r="H4" s="796" t="s">
        <v>10663</v>
      </c>
      <c r="I4" s="796" t="s">
        <v>10664</v>
      </c>
      <c r="J4" s="796" t="s">
        <v>10665</v>
      </c>
      <c r="K4" s="796" t="s">
        <v>15</v>
      </c>
    </row>
    <row r="5" spans="1:28" ht="32.25" customHeight="1">
      <c r="A5" s="797"/>
      <c r="B5" s="797"/>
      <c r="C5" s="797"/>
      <c r="D5" s="797"/>
      <c r="E5" s="797"/>
      <c r="F5" s="797"/>
      <c r="G5" s="797"/>
      <c r="H5" s="797"/>
      <c r="I5" s="797"/>
      <c r="J5" s="797"/>
      <c r="K5" s="797"/>
    </row>
    <row r="6" spans="1:28">
      <c r="A6" s="415" t="s">
        <v>33</v>
      </c>
      <c r="B6" s="661">
        <v>1</v>
      </c>
      <c r="C6" s="662" t="s">
        <v>10666</v>
      </c>
      <c r="D6" s="663" t="s">
        <v>51</v>
      </c>
      <c r="E6" s="662"/>
      <c r="F6" s="662" t="s">
        <v>59</v>
      </c>
      <c r="G6" s="662">
        <v>2018</v>
      </c>
      <c r="H6" s="662"/>
      <c r="I6" s="662"/>
      <c r="J6" s="662"/>
      <c r="K6" s="662" t="s">
        <v>10667</v>
      </c>
      <c r="L6" s="264"/>
      <c r="M6" s="264"/>
      <c r="N6" s="264"/>
      <c r="O6" s="264"/>
      <c r="P6" s="264"/>
      <c r="Q6" s="264"/>
      <c r="R6" s="264"/>
      <c r="S6" s="264"/>
      <c r="T6" s="264"/>
      <c r="U6" s="264"/>
      <c r="V6" s="264"/>
      <c r="W6" s="264"/>
      <c r="X6" s="264"/>
      <c r="Y6" s="264"/>
      <c r="Z6" s="264"/>
      <c r="AA6" s="264"/>
      <c r="AB6" s="264"/>
    </row>
    <row r="7" spans="1:28" ht="45">
      <c r="A7" s="415" t="s">
        <v>33</v>
      </c>
      <c r="B7" s="664">
        <v>2</v>
      </c>
      <c r="C7" s="445" t="s">
        <v>10668</v>
      </c>
      <c r="D7" s="432" t="s">
        <v>51</v>
      </c>
      <c r="E7" s="445"/>
      <c r="F7" s="445" t="s">
        <v>59</v>
      </c>
      <c r="G7" s="445">
        <v>2018</v>
      </c>
      <c r="H7" s="445"/>
      <c r="I7" s="445"/>
      <c r="J7" s="445"/>
      <c r="K7" s="445" t="s">
        <v>10669</v>
      </c>
    </row>
    <row r="8" spans="1:28">
      <c r="A8" s="415" t="s">
        <v>33</v>
      </c>
      <c r="B8" s="664">
        <v>3</v>
      </c>
      <c r="C8" s="664" t="s">
        <v>10670</v>
      </c>
      <c r="D8" s="665" t="s">
        <v>7528</v>
      </c>
      <c r="E8" s="664"/>
      <c r="F8" s="664" t="s">
        <v>59</v>
      </c>
      <c r="G8" s="664">
        <v>2017</v>
      </c>
      <c r="H8" s="664"/>
      <c r="I8" s="664"/>
      <c r="J8" s="664"/>
      <c r="K8" s="664" t="s">
        <v>10671</v>
      </c>
    </row>
    <row r="9" spans="1:28" ht="24.75" customHeight="1">
      <c r="A9" s="415" t="s">
        <v>33</v>
      </c>
      <c r="B9" s="664">
        <v>4</v>
      </c>
      <c r="C9" s="440" t="s">
        <v>10672</v>
      </c>
      <c r="D9" s="431" t="s">
        <v>51</v>
      </c>
      <c r="E9" s="440"/>
      <c r="F9" s="440" t="s">
        <v>59</v>
      </c>
      <c r="G9" s="440">
        <v>2017</v>
      </c>
      <c r="H9" s="440"/>
      <c r="I9" s="440"/>
      <c r="J9" s="440"/>
      <c r="K9" s="440" t="s">
        <v>63</v>
      </c>
    </row>
    <row r="10" spans="1:28" ht="30">
      <c r="A10" s="415" t="s">
        <v>33</v>
      </c>
      <c r="B10" s="664">
        <v>5</v>
      </c>
      <c r="C10" s="440" t="s">
        <v>10673</v>
      </c>
      <c r="D10" s="431" t="s">
        <v>51</v>
      </c>
      <c r="E10" s="440"/>
      <c r="F10" s="440" t="s">
        <v>59</v>
      </c>
      <c r="G10" s="440">
        <v>2017</v>
      </c>
      <c r="H10" s="440"/>
      <c r="I10" s="440"/>
      <c r="J10" s="440"/>
      <c r="K10" s="440" t="s">
        <v>63</v>
      </c>
    </row>
    <row r="11" spans="1:28" ht="30">
      <c r="A11" s="415" t="s">
        <v>33</v>
      </c>
      <c r="B11" s="661">
        <v>6</v>
      </c>
      <c r="C11" s="440" t="s">
        <v>10674</v>
      </c>
      <c r="D11" s="431" t="s">
        <v>51</v>
      </c>
      <c r="E11" s="440"/>
      <c r="F11" s="440" t="s">
        <v>59</v>
      </c>
      <c r="G11" s="440">
        <v>2017</v>
      </c>
      <c r="H11" s="440"/>
      <c r="I11" s="440"/>
      <c r="J11" s="440"/>
      <c r="K11" s="440" t="s">
        <v>63</v>
      </c>
    </row>
    <row r="12" spans="1:28" ht="30">
      <c r="A12" s="415" t="s">
        <v>33</v>
      </c>
      <c r="B12" s="664">
        <v>7</v>
      </c>
      <c r="C12" s="440" t="s">
        <v>10675</v>
      </c>
      <c r="D12" s="431" t="s">
        <v>51</v>
      </c>
      <c r="E12" s="440"/>
      <c r="F12" s="440" t="s">
        <v>59</v>
      </c>
      <c r="G12" s="440">
        <v>2016</v>
      </c>
      <c r="H12" s="440"/>
      <c r="I12" s="440"/>
      <c r="J12" s="440"/>
      <c r="K12" s="440" t="s">
        <v>63</v>
      </c>
    </row>
    <row r="13" spans="1:28" ht="19.5" customHeight="1">
      <c r="A13" s="415" t="s">
        <v>33</v>
      </c>
      <c r="B13" s="664">
        <v>8</v>
      </c>
      <c r="C13" s="440" t="s">
        <v>10676</v>
      </c>
      <c r="D13" s="431" t="s">
        <v>51</v>
      </c>
      <c r="E13" s="440"/>
      <c r="F13" s="440" t="s">
        <v>59</v>
      </c>
      <c r="G13" s="440">
        <v>2016</v>
      </c>
      <c r="H13" s="440"/>
      <c r="I13" s="440"/>
      <c r="J13" s="440"/>
      <c r="K13" s="440" t="s">
        <v>63</v>
      </c>
    </row>
    <row r="14" spans="1:28" ht="24" customHeight="1">
      <c r="A14" s="415" t="s">
        <v>33</v>
      </c>
      <c r="B14" s="664">
        <v>9</v>
      </c>
      <c r="C14" s="440" t="s">
        <v>10677</v>
      </c>
      <c r="D14" s="431" t="s">
        <v>51</v>
      </c>
      <c r="E14" s="440"/>
      <c r="F14" s="440" t="s">
        <v>59</v>
      </c>
      <c r="G14" s="440">
        <v>2015</v>
      </c>
      <c r="H14" s="440"/>
      <c r="I14" s="440"/>
      <c r="J14" s="440"/>
      <c r="K14" s="440" t="s">
        <v>10678</v>
      </c>
    </row>
    <row r="15" spans="1:28" ht="24.75" customHeight="1">
      <c r="A15" s="415" t="s">
        <v>33</v>
      </c>
      <c r="B15" s="664">
        <v>10</v>
      </c>
      <c r="C15" s="440" t="s">
        <v>10679</v>
      </c>
      <c r="D15" s="431" t="s">
        <v>51</v>
      </c>
      <c r="E15" s="440"/>
      <c r="F15" s="440" t="s">
        <v>59</v>
      </c>
      <c r="G15" s="440">
        <v>2015</v>
      </c>
      <c r="H15" s="440"/>
      <c r="I15" s="440"/>
      <c r="J15" s="440"/>
      <c r="K15" s="440" t="s">
        <v>63</v>
      </c>
    </row>
    <row r="16" spans="1:28" ht="21.75" customHeight="1">
      <c r="A16" s="415" t="s">
        <v>33</v>
      </c>
      <c r="B16" s="661">
        <v>11</v>
      </c>
      <c r="C16" s="440" t="s">
        <v>10680</v>
      </c>
      <c r="D16" s="431" t="s">
        <v>51</v>
      </c>
      <c r="E16" s="440"/>
      <c r="F16" s="440" t="s">
        <v>59</v>
      </c>
      <c r="G16" s="440">
        <v>2015</v>
      </c>
      <c r="H16" s="440"/>
      <c r="I16" s="440"/>
      <c r="J16" s="440"/>
      <c r="K16" s="440" t="s">
        <v>63</v>
      </c>
    </row>
    <row r="17" spans="1:28" ht="19.5" customHeight="1">
      <c r="A17" s="415" t="s">
        <v>33</v>
      </c>
      <c r="B17" s="664">
        <v>12</v>
      </c>
      <c r="C17" s="440" t="s">
        <v>10681</v>
      </c>
      <c r="D17" s="431" t="s">
        <v>7528</v>
      </c>
      <c r="E17" s="440"/>
      <c r="F17" s="440" t="s">
        <v>59</v>
      </c>
      <c r="G17" s="440">
        <v>2015</v>
      </c>
      <c r="H17" s="440"/>
      <c r="I17" s="440"/>
      <c r="J17" s="440"/>
      <c r="K17" s="440" t="s">
        <v>63</v>
      </c>
    </row>
    <row r="18" spans="1:28" ht="27" customHeight="1">
      <c r="A18" s="421" t="s">
        <v>5969</v>
      </c>
      <c r="B18" s="664">
        <v>13</v>
      </c>
      <c r="C18" s="419" t="s">
        <v>10682</v>
      </c>
      <c r="D18" s="418" t="s">
        <v>51</v>
      </c>
      <c r="E18" s="419"/>
      <c r="F18" s="419" t="s">
        <v>59</v>
      </c>
      <c r="G18" s="419">
        <v>2018</v>
      </c>
      <c r="H18" s="419" t="s">
        <v>10683</v>
      </c>
      <c r="I18" s="419"/>
      <c r="J18" s="419" t="s">
        <v>7961</v>
      </c>
      <c r="K18" s="419" t="s">
        <v>10684</v>
      </c>
      <c r="L18" s="264"/>
      <c r="M18" s="264"/>
      <c r="N18" s="264"/>
      <c r="O18" s="264"/>
      <c r="P18" s="264"/>
      <c r="Q18" s="264"/>
      <c r="R18" s="264"/>
      <c r="S18" s="264"/>
      <c r="T18" s="264"/>
      <c r="U18" s="264"/>
      <c r="V18" s="264"/>
      <c r="W18" s="264"/>
      <c r="X18" s="264"/>
      <c r="Y18" s="264"/>
      <c r="Z18" s="264"/>
      <c r="AA18" s="264"/>
      <c r="AB18" s="264"/>
    </row>
    <row r="19" spans="1:28" ht="18.75" customHeight="1">
      <c r="A19" s="446" t="s">
        <v>2042</v>
      </c>
      <c r="B19" s="664">
        <v>14</v>
      </c>
      <c r="C19" s="468" t="s">
        <v>10685</v>
      </c>
      <c r="D19" s="418" t="s">
        <v>51</v>
      </c>
      <c r="E19" s="419"/>
      <c r="F19" s="419" t="s">
        <v>59</v>
      </c>
      <c r="G19" s="468">
        <v>2014</v>
      </c>
      <c r="H19" s="468" t="s">
        <v>10686</v>
      </c>
      <c r="I19" s="468" t="s">
        <v>10687</v>
      </c>
      <c r="J19" s="468"/>
      <c r="K19" s="468" t="s">
        <v>10688</v>
      </c>
      <c r="L19" s="264"/>
      <c r="M19" s="264"/>
      <c r="N19" s="264"/>
      <c r="O19" s="264"/>
      <c r="P19" s="264"/>
      <c r="Q19" s="264"/>
      <c r="R19" s="264"/>
      <c r="S19" s="264"/>
      <c r="T19" s="264"/>
      <c r="U19" s="264"/>
      <c r="V19" s="264"/>
      <c r="W19" s="264"/>
      <c r="X19" s="264"/>
      <c r="Y19" s="264"/>
      <c r="Z19" s="264"/>
      <c r="AA19" s="264"/>
      <c r="AB19" s="264"/>
    </row>
    <row r="20" spans="1:28" ht="18.75" customHeight="1">
      <c r="A20" s="446" t="s">
        <v>2042</v>
      </c>
      <c r="B20" s="664">
        <v>15</v>
      </c>
      <c r="C20" s="440" t="s">
        <v>10689</v>
      </c>
      <c r="D20" s="426" t="s">
        <v>168</v>
      </c>
      <c r="E20" s="425"/>
      <c r="F20" s="425" t="s">
        <v>59</v>
      </c>
      <c r="G20" s="440">
        <v>2018</v>
      </c>
      <c r="H20" s="440" t="s">
        <v>2046</v>
      </c>
      <c r="I20" s="440" t="s">
        <v>2046</v>
      </c>
      <c r="J20" s="440"/>
      <c r="K20" s="440" t="s">
        <v>10688</v>
      </c>
    </row>
    <row r="21" spans="1:28" ht="15.75" customHeight="1">
      <c r="A21" s="446" t="s">
        <v>6021</v>
      </c>
      <c r="B21" s="661">
        <v>16</v>
      </c>
      <c r="C21" s="468" t="s">
        <v>10690</v>
      </c>
      <c r="D21" s="468"/>
      <c r="E21" s="468"/>
      <c r="F21" s="468" t="s">
        <v>59</v>
      </c>
      <c r="G21" s="468">
        <v>2016</v>
      </c>
      <c r="H21" s="468" t="s">
        <v>10683</v>
      </c>
      <c r="I21" s="468" t="s">
        <v>233</v>
      </c>
      <c r="J21" s="468" t="s">
        <v>233</v>
      </c>
      <c r="K21" s="468" t="s">
        <v>6031</v>
      </c>
      <c r="L21" s="264"/>
      <c r="M21" s="264"/>
      <c r="N21" s="264"/>
      <c r="O21" s="264"/>
      <c r="P21" s="264"/>
      <c r="Q21" s="264"/>
      <c r="R21" s="264"/>
      <c r="S21" s="264"/>
      <c r="T21" s="264"/>
      <c r="U21" s="264"/>
      <c r="V21" s="264"/>
      <c r="W21" s="264"/>
      <c r="X21" s="264"/>
      <c r="Y21" s="264"/>
      <c r="Z21" s="264"/>
      <c r="AA21" s="264"/>
      <c r="AB21" s="264"/>
    </row>
    <row r="22" spans="1:28" ht="15.75" customHeight="1">
      <c r="A22" s="446" t="s">
        <v>6021</v>
      </c>
      <c r="B22" s="664">
        <v>17</v>
      </c>
      <c r="C22" s="440" t="s">
        <v>10691</v>
      </c>
      <c r="D22" s="440"/>
      <c r="E22" s="440"/>
      <c r="F22" s="440" t="s">
        <v>59</v>
      </c>
      <c r="G22" s="440">
        <v>2016</v>
      </c>
      <c r="H22" s="440" t="s">
        <v>10683</v>
      </c>
      <c r="I22" s="440" t="s">
        <v>233</v>
      </c>
      <c r="J22" s="440" t="s">
        <v>233</v>
      </c>
      <c r="K22" s="440" t="s">
        <v>6031</v>
      </c>
    </row>
    <row r="23" spans="1:28" ht="15.75" customHeight="1">
      <c r="A23" s="446" t="s">
        <v>6021</v>
      </c>
      <c r="B23" s="664">
        <v>18</v>
      </c>
      <c r="C23" s="440" t="s">
        <v>10692</v>
      </c>
      <c r="D23" s="440"/>
      <c r="E23" s="440"/>
      <c r="F23" s="440" t="s">
        <v>59</v>
      </c>
      <c r="G23" s="440">
        <v>2016</v>
      </c>
      <c r="H23" s="440" t="s">
        <v>10683</v>
      </c>
      <c r="I23" s="440" t="s">
        <v>233</v>
      </c>
      <c r="J23" s="440" t="s">
        <v>233</v>
      </c>
      <c r="K23" s="440" t="s">
        <v>6031</v>
      </c>
    </row>
    <row r="24" spans="1:28" ht="15.75" customHeight="1">
      <c r="A24" s="446" t="s">
        <v>6021</v>
      </c>
      <c r="B24" s="664">
        <v>19</v>
      </c>
      <c r="C24" s="425" t="s">
        <v>10693</v>
      </c>
      <c r="D24" s="426" t="s">
        <v>168</v>
      </c>
      <c r="E24" s="425"/>
      <c r="F24" s="425" t="s">
        <v>59</v>
      </c>
      <c r="G24" s="425">
        <v>2016</v>
      </c>
      <c r="H24" s="425" t="s">
        <v>10683</v>
      </c>
      <c r="I24" s="425" t="s">
        <v>233</v>
      </c>
      <c r="J24" s="425" t="s">
        <v>233</v>
      </c>
      <c r="K24" s="425" t="s">
        <v>7732</v>
      </c>
    </row>
    <row r="25" spans="1:28" ht="15.75" customHeight="1">
      <c r="A25" s="446" t="s">
        <v>6021</v>
      </c>
      <c r="B25" s="664">
        <v>20</v>
      </c>
      <c r="C25" s="440" t="s">
        <v>10694</v>
      </c>
      <c r="D25" s="431" t="s">
        <v>2309</v>
      </c>
      <c r="E25" s="440"/>
      <c r="F25" s="440" t="s">
        <v>59</v>
      </c>
      <c r="G25" s="440">
        <v>2016</v>
      </c>
      <c r="H25" s="440" t="s">
        <v>10683</v>
      </c>
      <c r="I25" s="440" t="s">
        <v>233</v>
      </c>
      <c r="J25" s="440" t="s">
        <v>233</v>
      </c>
      <c r="K25" s="440" t="s">
        <v>7732</v>
      </c>
    </row>
    <row r="26" spans="1:28" ht="15.75" customHeight="1">
      <c r="A26" s="446" t="s">
        <v>6021</v>
      </c>
      <c r="B26" s="661">
        <v>21</v>
      </c>
      <c r="C26" s="440" t="s">
        <v>10695</v>
      </c>
      <c r="D26" s="431" t="s">
        <v>2309</v>
      </c>
      <c r="E26" s="440"/>
      <c r="F26" s="440" t="s">
        <v>59</v>
      </c>
      <c r="G26" s="440">
        <v>2016</v>
      </c>
      <c r="H26" s="440" t="s">
        <v>10683</v>
      </c>
      <c r="I26" s="440" t="s">
        <v>233</v>
      </c>
      <c r="J26" s="440" t="s">
        <v>233</v>
      </c>
      <c r="K26" s="440" t="s">
        <v>7732</v>
      </c>
    </row>
    <row r="27" spans="1:28" ht="15.75" customHeight="1">
      <c r="A27" s="446" t="s">
        <v>6021</v>
      </c>
      <c r="B27" s="664">
        <v>22</v>
      </c>
      <c r="C27" s="440" t="s">
        <v>10696</v>
      </c>
      <c r="D27" s="431" t="s">
        <v>2309</v>
      </c>
      <c r="E27" s="440"/>
      <c r="F27" s="440" t="s">
        <v>59</v>
      </c>
      <c r="G27" s="440">
        <v>2015</v>
      </c>
      <c r="H27" s="440" t="s">
        <v>10683</v>
      </c>
      <c r="I27" s="440" t="s">
        <v>233</v>
      </c>
      <c r="J27" s="440" t="s">
        <v>10697</v>
      </c>
      <c r="K27" s="440" t="s">
        <v>10698</v>
      </c>
    </row>
    <row r="28" spans="1:28" ht="15.75" customHeight="1">
      <c r="A28" s="446" t="s">
        <v>6021</v>
      </c>
      <c r="B28" s="664">
        <v>23</v>
      </c>
      <c r="C28" s="440" t="s">
        <v>10699</v>
      </c>
      <c r="D28" s="431" t="s">
        <v>7528</v>
      </c>
      <c r="E28" s="440"/>
      <c r="F28" s="440" t="s">
        <v>59</v>
      </c>
      <c r="G28" s="440">
        <v>2015</v>
      </c>
      <c r="H28" s="440" t="s">
        <v>10683</v>
      </c>
      <c r="I28" s="440" t="s">
        <v>233</v>
      </c>
      <c r="J28" s="440" t="s">
        <v>10697</v>
      </c>
      <c r="K28" s="440" t="s">
        <v>10698</v>
      </c>
    </row>
    <row r="29" spans="1:28" ht="15.75" customHeight="1">
      <c r="A29" s="446" t="s">
        <v>6021</v>
      </c>
      <c r="B29" s="664">
        <v>24</v>
      </c>
      <c r="C29" s="440" t="s">
        <v>10700</v>
      </c>
      <c r="D29" s="431" t="s">
        <v>2309</v>
      </c>
      <c r="E29" s="440"/>
      <c r="F29" s="440" t="s">
        <v>59</v>
      </c>
      <c r="G29" s="440">
        <v>2015</v>
      </c>
      <c r="H29" s="440" t="s">
        <v>10683</v>
      </c>
      <c r="I29" s="440" t="s">
        <v>233</v>
      </c>
      <c r="J29" s="440" t="s">
        <v>10697</v>
      </c>
      <c r="K29" s="440" t="s">
        <v>7732</v>
      </c>
    </row>
    <row r="30" spans="1:28" ht="15.75" customHeight="1">
      <c r="A30" s="446" t="s">
        <v>6021</v>
      </c>
      <c r="B30" s="664">
        <v>25</v>
      </c>
      <c r="C30" s="440" t="s">
        <v>10701</v>
      </c>
      <c r="D30" s="431" t="s">
        <v>2309</v>
      </c>
      <c r="E30" s="440"/>
      <c r="F30" s="440" t="s">
        <v>59</v>
      </c>
      <c r="G30" s="440">
        <v>2015</v>
      </c>
      <c r="H30" s="440" t="s">
        <v>10683</v>
      </c>
      <c r="I30" s="440" t="s">
        <v>233</v>
      </c>
      <c r="J30" s="440" t="s">
        <v>233</v>
      </c>
      <c r="K30" s="440" t="s">
        <v>7732</v>
      </c>
    </row>
    <row r="31" spans="1:28" ht="15.75" customHeight="1">
      <c r="A31" s="446" t="s">
        <v>6021</v>
      </c>
      <c r="B31" s="661">
        <v>26</v>
      </c>
      <c r="C31" s="440" t="s">
        <v>10702</v>
      </c>
      <c r="D31" s="431" t="s">
        <v>2309</v>
      </c>
      <c r="E31" s="440"/>
      <c r="F31" s="440" t="s">
        <v>59</v>
      </c>
      <c r="G31" s="440">
        <v>2015</v>
      </c>
      <c r="H31" s="440" t="s">
        <v>10683</v>
      </c>
      <c r="I31" s="440" t="s">
        <v>233</v>
      </c>
      <c r="J31" s="440" t="s">
        <v>233</v>
      </c>
      <c r="K31" s="440" t="s">
        <v>10698</v>
      </c>
    </row>
    <row r="32" spans="1:28" ht="15.75" customHeight="1">
      <c r="A32" s="446" t="s">
        <v>6021</v>
      </c>
      <c r="B32" s="664">
        <v>27</v>
      </c>
      <c r="C32" s="440" t="s">
        <v>10703</v>
      </c>
      <c r="D32" s="431" t="s">
        <v>2309</v>
      </c>
      <c r="E32" s="440"/>
      <c r="F32" s="440" t="s">
        <v>59</v>
      </c>
      <c r="G32" s="440">
        <v>2015</v>
      </c>
      <c r="H32" s="440" t="s">
        <v>10683</v>
      </c>
      <c r="I32" s="440" t="s">
        <v>233</v>
      </c>
      <c r="J32" s="440" t="s">
        <v>10697</v>
      </c>
      <c r="K32" s="440" t="s">
        <v>10698</v>
      </c>
    </row>
    <row r="33" spans="1:11" ht="15.75" customHeight="1">
      <c r="A33" s="446" t="s">
        <v>6021</v>
      </c>
      <c r="B33" s="664">
        <v>28</v>
      </c>
      <c r="C33" s="440" t="s">
        <v>10704</v>
      </c>
      <c r="D33" s="431" t="s">
        <v>2309</v>
      </c>
      <c r="E33" s="440"/>
      <c r="F33" s="440" t="s">
        <v>59</v>
      </c>
      <c r="G33" s="440">
        <v>2015</v>
      </c>
      <c r="H33" s="440" t="s">
        <v>10683</v>
      </c>
      <c r="I33" s="440" t="s">
        <v>233</v>
      </c>
      <c r="J33" s="440" t="s">
        <v>233</v>
      </c>
      <c r="K33" s="440" t="s">
        <v>7732</v>
      </c>
    </row>
    <row r="34" spans="1:11" ht="15.75" customHeight="1">
      <c r="A34" s="446" t="s">
        <v>6021</v>
      </c>
      <c r="B34" s="664">
        <v>29</v>
      </c>
      <c r="C34" s="440" t="s">
        <v>10705</v>
      </c>
      <c r="D34" s="431" t="s">
        <v>2309</v>
      </c>
      <c r="E34" s="440"/>
      <c r="F34" s="440" t="s">
        <v>59</v>
      </c>
      <c r="G34" s="440">
        <v>2014</v>
      </c>
      <c r="H34" s="440" t="s">
        <v>10683</v>
      </c>
      <c r="I34" s="440" t="s">
        <v>233</v>
      </c>
      <c r="J34" s="440" t="s">
        <v>10697</v>
      </c>
      <c r="K34" s="440" t="s">
        <v>10698</v>
      </c>
    </row>
    <row r="35" spans="1:11" ht="15.75" customHeight="1">
      <c r="A35" s="446" t="s">
        <v>6021</v>
      </c>
      <c r="B35" s="664">
        <v>30</v>
      </c>
      <c r="C35" s="440" t="s">
        <v>10706</v>
      </c>
      <c r="D35" s="431" t="s">
        <v>2309</v>
      </c>
      <c r="E35" s="440"/>
      <c r="F35" s="440" t="s">
        <v>59</v>
      </c>
      <c r="G35" s="440">
        <v>2013</v>
      </c>
      <c r="H35" s="440" t="s">
        <v>10683</v>
      </c>
      <c r="I35" s="440" t="s">
        <v>233</v>
      </c>
      <c r="J35" s="440" t="s">
        <v>233</v>
      </c>
      <c r="K35" s="440" t="s">
        <v>10698</v>
      </c>
    </row>
    <row r="36" spans="1:11" ht="15.75" customHeight="1">
      <c r="A36" s="446" t="s">
        <v>6021</v>
      </c>
      <c r="B36" s="661">
        <v>31</v>
      </c>
      <c r="C36" s="440" t="s">
        <v>10707</v>
      </c>
      <c r="D36" s="440"/>
      <c r="E36" s="440"/>
      <c r="F36" s="440" t="s">
        <v>59</v>
      </c>
      <c r="G36" s="440">
        <v>2016</v>
      </c>
      <c r="H36" s="440" t="s">
        <v>10683</v>
      </c>
      <c r="I36" s="440" t="s">
        <v>233</v>
      </c>
      <c r="J36" s="440" t="s">
        <v>10697</v>
      </c>
      <c r="K36" s="440" t="s">
        <v>10708</v>
      </c>
    </row>
    <row r="37" spans="1:11" ht="15.75" customHeight="1">
      <c r="A37" s="446" t="s">
        <v>6021</v>
      </c>
      <c r="B37" s="664">
        <v>32</v>
      </c>
      <c r="C37" s="440" t="s">
        <v>10709</v>
      </c>
      <c r="D37" s="431" t="s">
        <v>51</v>
      </c>
      <c r="E37" s="440"/>
      <c r="F37" s="440" t="s">
        <v>59</v>
      </c>
      <c r="G37" s="440">
        <v>2016</v>
      </c>
      <c r="H37" s="440" t="s">
        <v>10683</v>
      </c>
      <c r="I37" s="440" t="s">
        <v>233</v>
      </c>
      <c r="J37" s="440" t="s">
        <v>10697</v>
      </c>
      <c r="K37" s="440" t="s">
        <v>6031</v>
      </c>
    </row>
    <row r="38" spans="1:11" ht="15.75" customHeight="1">
      <c r="A38" s="446" t="s">
        <v>6021</v>
      </c>
      <c r="B38" s="664">
        <v>33</v>
      </c>
      <c r="C38" s="440" t="s">
        <v>10710</v>
      </c>
      <c r="D38" s="431" t="s">
        <v>2309</v>
      </c>
      <c r="E38" s="440"/>
      <c r="F38" s="440" t="s">
        <v>59</v>
      </c>
      <c r="G38" s="440">
        <v>2017</v>
      </c>
      <c r="H38" s="440" t="s">
        <v>10683</v>
      </c>
      <c r="I38" s="440" t="s">
        <v>233</v>
      </c>
      <c r="J38" s="440" t="s">
        <v>10697</v>
      </c>
      <c r="K38" s="440" t="s">
        <v>10711</v>
      </c>
    </row>
    <row r="39" spans="1:11" ht="15.75" customHeight="1">
      <c r="A39" s="446" t="s">
        <v>6021</v>
      </c>
      <c r="B39" s="664">
        <v>34</v>
      </c>
      <c r="C39" s="440" t="s">
        <v>10712</v>
      </c>
      <c r="D39" s="440"/>
      <c r="E39" s="440"/>
      <c r="F39" s="440" t="s">
        <v>59</v>
      </c>
      <c r="G39" s="440">
        <v>2017</v>
      </c>
      <c r="H39" s="440" t="s">
        <v>10683</v>
      </c>
      <c r="I39" s="440" t="s">
        <v>233</v>
      </c>
      <c r="J39" s="440" t="s">
        <v>10697</v>
      </c>
      <c r="K39" s="440" t="s">
        <v>10713</v>
      </c>
    </row>
    <row r="40" spans="1:11" ht="15.75" customHeight="1">
      <c r="A40" s="446" t="s">
        <v>6021</v>
      </c>
      <c r="B40" s="664">
        <v>35</v>
      </c>
      <c r="C40" s="440" t="s">
        <v>10714</v>
      </c>
      <c r="D40" s="431" t="s">
        <v>51</v>
      </c>
      <c r="E40" s="440"/>
      <c r="F40" s="440" t="s">
        <v>59</v>
      </c>
      <c r="G40" s="440">
        <v>2017</v>
      </c>
      <c r="H40" s="440" t="s">
        <v>10683</v>
      </c>
      <c r="I40" s="440" t="s">
        <v>233</v>
      </c>
      <c r="J40" s="440" t="s">
        <v>10697</v>
      </c>
      <c r="K40" s="440" t="s">
        <v>10715</v>
      </c>
    </row>
    <row r="41" spans="1:11" ht="15.75" customHeight="1">
      <c r="A41" s="446" t="s">
        <v>6021</v>
      </c>
      <c r="B41" s="661">
        <v>36</v>
      </c>
      <c r="C41" s="440" t="s">
        <v>10716</v>
      </c>
      <c r="D41" s="431" t="s">
        <v>51</v>
      </c>
      <c r="E41" s="440"/>
      <c r="F41" s="440" t="s">
        <v>59</v>
      </c>
      <c r="G41" s="440">
        <v>2017</v>
      </c>
      <c r="H41" s="440" t="s">
        <v>10683</v>
      </c>
      <c r="I41" s="440" t="s">
        <v>233</v>
      </c>
      <c r="J41" s="440" t="s">
        <v>10697</v>
      </c>
      <c r="K41" s="440" t="s">
        <v>10715</v>
      </c>
    </row>
    <row r="42" spans="1:11" ht="15.75" customHeight="1">
      <c r="A42" s="446" t="s">
        <v>6021</v>
      </c>
      <c r="B42" s="664">
        <v>37</v>
      </c>
      <c r="C42" s="440" t="s">
        <v>10717</v>
      </c>
      <c r="D42" s="431" t="s">
        <v>35</v>
      </c>
      <c r="E42" s="440"/>
      <c r="F42" s="440" t="s">
        <v>59</v>
      </c>
      <c r="G42" s="440">
        <v>2017</v>
      </c>
      <c r="H42" s="440" t="s">
        <v>10683</v>
      </c>
      <c r="I42" s="440" t="s">
        <v>233</v>
      </c>
      <c r="J42" s="440" t="s">
        <v>10697</v>
      </c>
      <c r="K42" s="440" t="s">
        <v>10718</v>
      </c>
    </row>
    <row r="43" spans="1:11" ht="15.75" customHeight="1">
      <c r="A43" s="446" t="s">
        <v>6021</v>
      </c>
      <c r="B43" s="664">
        <v>38</v>
      </c>
      <c r="C43" s="440" t="s">
        <v>10719</v>
      </c>
      <c r="D43" s="431" t="s">
        <v>51</v>
      </c>
      <c r="E43" s="440"/>
      <c r="F43" s="440" t="s">
        <v>59</v>
      </c>
      <c r="G43" s="440">
        <v>2017</v>
      </c>
      <c r="H43" s="440" t="s">
        <v>10683</v>
      </c>
      <c r="I43" s="440" t="s">
        <v>233</v>
      </c>
      <c r="J43" s="440" t="s">
        <v>10697</v>
      </c>
      <c r="K43" s="440" t="s">
        <v>6031</v>
      </c>
    </row>
    <row r="44" spans="1:11" ht="15.75" customHeight="1">
      <c r="A44" s="446" t="s">
        <v>6021</v>
      </c>
      <c r="B44" s="664">
        <v>39</v>
      </c>
      <c r="C44" s="440" t="s">
        <v>10720</v>
      </c>
      <c r="D44" s="431" t="s">
        <v>7528</v>
      </c>
      <c r="E44" s="440"/>
      <c r="F44" s="440" t="s">
        <v>59</v>
      </c>
      <c r="G44" s="440">
        <v>2017</v>
      </c>
      <c r="H44" s="440" t="s">
        <v>10683</v>
      </c>
      <c r="I44" s="440" t="s">
        <v>233</v>
      </c>
      <c r="J44" s="440" t="s">
        <v>10697</v>
      </c>
      <c r="K44" s="440" t="s">
        <v>10721</v>
      </c>
    </row>
    <row r="45" spans="1:11" ht="15.75" customHeight="1">
      <c r="A45" s="446" t="s">
        <v>6021</v>
      </c>
      <c r="B45" s="664">
        <v>40</v>
      </c>
      <c r="C45" s="440" t="s">
        <v>10722</v>
      </c>
      <c r="D45" s="431" t="s">
        <v>2309</v>
      </c>
      <c r="E45" s="440"/>
      <c r="F45" s="440" t="s">
        <v>59</v>
      </c>
      <c r="G45" s="440">
        <v>2018</v>
      </c>
      <c r="H45" s="440" t="s">
        <v>10683</v>
      </c>
      <c r="I45" s="440" t="s">
        <v>233</v>
      </c>
      <c r="J45" s="440" t="s">
        <v>10697</v>
      </c>
      <c r="K45" s="440" t="s">
        <v>10723</v>
      </c>
    </row>
    <row r="46" spans="1:11" ht="15.75" customHeight="1">
      <c r="A46" s="446" t="s">
        <v>6021</v>
      </c>
      <c r="B46" s="661">
        <v>41</v>
      </c>
      <c r="C46" s="440" t="s">
        <v>10724</v>
      </c>
      <c r="D46" s="431" t="s">
        <v>2309</v>
      </c>
      <c r="E46" s="440"/>
      <c r="F46" s="440" t="s">
        <v>59</v>
      </c>
      <c r="G46" s="440">
        <v>2018</v>
      </c>
      <c r="H46" s="440" t="s">
        <v>10683</v>
      </c>
      <c r="I46" s="440" t="s">
        <v>233</v>
      </c>
      <c r="J46" s="440" t="s">
        <v>10697</v>
      </c>
      <c r="K46" s="440" t="s">
        <v>10725</v>
      </c>
    </row>
    <row r="47" spans="1:11" ht="15.75" customHeight="1">
      <c r="A47" s="446" t="s">
        <v>6021</v>
      </c>
      <c r="B47" s="661"/>
      <c r="C47" s="666" t="s">
        <v>10726</v>
      </c>
      <c r="D47" s="431" t="s">
        <v>51</v>
      </c>
      <c r="E47" s="666"/>
      <c r="F47" s="666" t="s">
        <v>59</v>
      </c>
      <c r="G47" s="666">
        <v>2020</v>
      </c>
      <c r="H47" s="666" t="s">
        <v>10683</v>
      </c>
      <c r="I47" s="666" t="s">
        <v>233</v>
      </c>
      <c r="J47" s="666" t="s">
        <v>233</v>
      </c>
      <c r="K47" s="666" t="s">
        <v>2314</v>
      </c>
    </row>
    <row r="48" spans="1:11" ht="15.75" customHeight="1">
      <c r="A48" s="446" t="s">
        <v>6021</v>
      </c>
      <c r="B48" s="661"/>
      <c r="C48" s="666" t="s">
        <v>10727</v>
      </c>
      <c r="D48" s="431" t="s">
        <v>51</v>
      </c>
      <c r="E48" s="666"/>
      <c r="F48" s="666" t="s">
        <v>59</v>
      </c>
      <c r="G48" s="666">
        <v>2020</v>
      </c>
      <c r="H48" s="666" t="s">
        <v>10683</v>
      </c>
      <c r="I48" s="666" t="s">
        <v>233</v>
      </c>
      <c r="J48" s="666" t="s">
        <v>233</v>
      </c>
      <c r="K48" s="666" t="s">
        <v>2314</v>
      </c>
    </row>
    <row r="49" spans="1:28" ht="15.75" customHeight="1">
      <c r="A49" s="446" t="s">
        <v>6021</v>
      </c>
      <c r="B49" s="661"/>
      <c r="C49" s="666" t="s">
        <v>10728</v>
      </c>
      <c r="D49" s="431" t="s">
        <v>51</v>
      </c>
      <c r="E49" s="666"/>
      <c r="F49" s="666" t="s">
        <v>59</v>
      </c>
      <c r="G49" s="666">
        <v>2020</v>
      </c>
      <c r="H49" s="666" t="s">
        <v>10683</v>
      </c>
      <c r="I49" s="666" t="s">
        <v>233</v>
      </c>
      <c r="J49" s="666" t="s">
        <v>233</v>
      </c>
      <c r="K49" s="666" t="s">
        <v>2314</v>
      </c>
    </row>
    <row r="50" spans="1:28" ht="15.75" customHeight="1">
      <c r="A50" s="446" t="s">
        <v>6021</v>
      </c>
      <c r="B50" s="661"/>
      <c r="C50" s="666" t="s">
        <v>10729</v>
      </c>
      <c r="D50" s="431" t="s">
        <v>51</v>
      </c>
      <c r="E50" s="666"/>
      <c r="F50" s="666" t="s">
        <v>59</v>
      </c>
      <c r="G50" s="666">
        <v>2020</v>
      </c>
      <c r="H50" s="666" t="s">
        <v>10683</v>
      </c>
      <c r="I50" s="666" t="s">
        <v>233</v>
      </c>
      <c r="J50" s="666" t="s">
        <v>233</v>
      </c>
      <c r="K50" s="666" t="s">
        <v>2314</v>
      </c>
    </row>
    <row r="51" spans="1:28" ht="15.75" customHeight="1">
      <c r="A51" s="446" t="s">
        <v>6021</v>
      </c>
      <c r="B51" s="661"/>
      <c r="C51" s="666" t="s">
        <v>10730</v>
      </c>
      <c r="D51" s="431" t="s">
        <v>51</v>
      </c>
      <c r="E51" s="666"/>
      <c r="F51" s="666" t="s">
        <v>59</v>
      </c>
      <c r="G51" s="666">
        <v>2020</v>
      </c>
      <c r="H51" s="666" t="s">
        <v>10683</v>
      </c>
      <c r="I51" s="666" t="s">
        <v>233</v>
      </c>
      <c r="J51" s="666" t="s">
        <v>233</v>
      </c>
      <c r="K51" s="666" t="s">
        <v>2314</v>
      </c>
    </row>
    <row r="52" spans="1:28" ht="15.75" customHeight="1">
      <c r="A52" s="446" t="s">
        <v>2777</v>
      </c>
      <c r="B52" s="664">
        <v>42</v>
      </c>
      <c r="C52" s="419" t="s">
        <v>10731</v>
      </c>
      <c r="D52" s="418" t="s">
        <v>72</v>
      </c>
      <c r="E52" s="419"/>
      <c r="F52" s="419" t="s">
        <v>59</v>
      </c>
      <c r="G52" s="419">
        <v>2005</v>
      </c>
      <c r="H52" s="419" t="s">
        <v>10732</v>
      </c>
      <c r="I52" s="667" t="s">
        <v>10733</v>
      </c>
      <c r="J52" s="419"/>
      <c r="K52" s="419" t="s">
        <v>6064</v>
      </c>
      <c r="L52" s="264"/>
      <c r="M52" s="264"/>
      <c r="N52" s="264"/>
      <c r="O52" s="264"/>
      <c r="P52" s="264"/>
      <c r="Q52" s="264"/>
      <c r="R52" s="264"/>
      <c r="S52" s="264"/>
      <c r="T52" s="264"/>
      <c r="U52" s="264"/>
      <c r="V52" s="264"/>
      <c r="W52" s="264"/>
      <c r="X52" s="264"/>
      <c r="Y52" s="264"/>
      <c r="Z52" s="264"/>
      <c r="AA52" s="264"/>
      <c r="AB52" s="264"/>
    </row>
    <row r="53" spans="1:28" ht="15.75" customHeight="1">
      <c r="A53" s="446" t="s">
        <v>2777</v>
      </c>
      <c r="B53" s="664">
        <v>43</v>
      </c>
      <c r="C53" s="425" t="s">
        <v>10734</v>
      </c>
      <c r="D53" s="426" t="s">
        <v>72</v>
      </c>
      <c r="E53" s="425"/>
      <c r="F53" s="425" t="s">
        <v>59</v>
      </c>
      <c r="G53" s="425">
        <v>2002</v>
      </c>
      <c r="H53" s="425" t="s">
        <v>10732</v>
      </c>
      <c r="I53" s="668" t="s">
        <v>10735</v>
      </c>
      <c r="J53" s="425" t="s">
        <v>10736</v>
      </c>
      <c r="K53" s="425" t="s">
        <v>10737</v>
      </c>
    </row>
    <row r="54" spans="1:28" ht="15.75" customHeight="1">
      <c r="A54" s="446" t="s">
        <v>2850</v>
      </c>
      <c r="B54" s="664">
        <v>44</v>
      </c>
      <c r="C54" s="419" t="s">
        <v>10738</v>
      </c>
      <c r="D54" s="418" t="s">
        <v>2309</v>
      </c>
      <c r="E54" s="419"/>
      <c r="F54" s="419" t="s">
        <v>59</v>
      </c>
      <c r="G54" s="419">
        <v>2015</v>
      </c>
      <c r="H54" s="419" t="s">
        <v>10739</v>
      </c>
      <c r="I54" s="419"/>
      <c r="J54" s="419"/>
      <c r="K54" s="419" t="s">
        <v>10740</v>
      </c>
      <c r="L54" s="264"/>
      <c r="M54" s="264"/>
      <c r="N54" s="264"/>
      <c r="O54" s="264"/>
      <c r="P54" s="264"/>
      <c r="Q54" s="264"/>
      <c r="R54" s="264"/>
      <c r="S54" s="264"/>
      <c r="T54" s="264"/>
      <c r="U54" s="264"/>
      <c r="V54" s="264"/>
      <c r="W54" s="264"/>
      <c r="X54" s="264"/>
      <c r="Y54" s="264"/>
      <c r="Z54" s="264"/>
      <c r="AA54" s="264"/>
      <c r="AB54" s="264"/>
    </row>
    <row r="55" spans="1:28" ht="15.75" customHeight="1">
      <c r="A55" s="446" t="s">
        <v>3007</v>
      </c>
      <c r="B55" s="664">
        <v>45</v>
      </c>
      <c r="C55" s="669" t="s">
        <v>10741</v>
      </c>
      <c r="D55" s="670" t="s">
        <v>72</v>
      </c>
      <c r="E55" s="669"/>
      <c r="F55" s="669" t="s">
        <v>59</v>
      </c>
      <c r="G55" s="669">
        <v>2013</v>
      </c>
      <c r="H55" s="669" t="s">
        <v>10683</v>
      </c>
      <c r="I55" s="669" t="s">
        <v>10742</v>
      </c>
      <c r="J55" s="669" t="s">
        <v>10743</v>
      </c>
      <c r="K55" s="671" t="s">
        <v>10744</v>
      </c>
      <c r="L55" s="264"/>
      <c r="M55" s="264"/>
      <c r="N55" s="264"/>
      <c r="O55" s="264"/>
      <c r="P55" s="264"/>
      <c r="Q55" s="264"/>
      <c r="R55" s="264"/>
      <c r="S55" s="264"/>
      <c r="T55" s="264"/>
      <c r="U55" s="264"/>
      <c r="V55" s="264"/>
      <c r="W55" s="264"/>
      <c r="X55" s="264"/>
      <c r="Y55" s="264"/>
      <c r="Z55" s="264"/>
      <c r="AA55" s="264"/>
      <c r="AB55" s="264"/>
    </row>
    <row r="56" spans="1:28" ht="15.75" customHeight="1">
      <c r="A56" s="446" t="s">
        <v>3558</v>
      </c>
      <c r="B56" s="661">
        <v>46</v>
      </c>
      <c r="C56" s="672" t="s">
        <v>10745</v>
      </c>
      <c r="D56" s="468"/>
      <c r="E56" s="468"/>
      <c r="F56" s="468" t="s">
        <v>6433</v>
      </c>
      <c r="G56" s="468">
        <v>2014</v>
      </c>
      <c r="H56" s="468" t="s">
        <v>10683</v>
      </c>
      <c r="I56" s="468"/>
      <c r="J56" s="468" t="s">
        <v>10746</v>
      </c>
      <c r="K56" s="468" t="s">
        <v>3789</v>
      </c>
      <c r="L56" s="264"/>
      <c r="M56" s="264"/>
      <c r="N56" s="264"/>
      <c r="O56" s="264"/>
      <c r="P56" s="264"/>
      <c r="Q56" s="264"/>
      <c r="R56" s="264"/>
      <c r="S56" s="264"/>
      <c r="T56" s="264"/>
      <c r="U56" s="264"/>
      <c r="V56" s="264"/>
      <c r="W56" s="264"/>
      <c r="X56" s="264"/>
      <c r="Y56" s="264"/>
      <c r="Z56" s="264"/>
      <c r="AA56" s="264"/>
      <c r="AB56" s="264"/>
    </row>
    <row r="57" spans="1:28" ht="15.75" customHeight="1">
      <c r="A57" s="446" t="s">
        <v>3558</v>
      </c>
      <c r="B57" s="664">
        <v>47</v>
      </c>
      <c r="C57" s="440" t="s">
        <v>10747</v>
      </c>
      <c r="D57" s="440"/>
      <c r="E57" s="440"/>
      <c r="F57" s="440" t="s">
        <v>6433</v>
      </c>
      <c r="G57" s="440">
        <v>2014</v>
      </c>
      <c r="H57" s="440" t="s">
        <v>10683</v>
      </c>
      <c r="I57" s="440"/>
      <c r="J57" s="440" t="s">
        <v>10746</v>
      </c>
      <c r="K57" s="440" t="s">
        <v>3789</v>
      </c>
    </row>
    <row r="58" spans="1:28" ht="15.75" customHeight="1">
      <c r="A58" s="446" t="s">
        <v>3558</v>
      </c>
      <c r="B58" s="664">
        <v>48</v>
      </c>
      <c r="C58" s="440" t="s">
        <v>10748</v>
      </c>
      <c r="D58" s="440"/>
      <c r="E58" s="440"/>
      <c r="F58" s="440" t="s">
        <v>6433</v>
      </c>
      <c r="G58" s="440">
        <v>2014</v>
      </c>
      <c r="H58" s="440" t="s">
        <v>10683</v>
      </c>
      <c r="I58" s="440"/>
      <c r="J58" s="440" t="s">
        <v>10746</v>
      </c>
      <c r="K58" s="440" t="s">
        <v>3789</v>
      </c>
    </row>
    <row r="59" spans="1:28" ht="15.75" customHeight="1">
      <c r="A59" s="446" t="s">
        <v>3558</v>
      </c>
      <c r="B59" s="664">
        <v>49</v>
      </c>
      <c r="C59" s="440" t="s">
        <v>10749</v>
      </c>
      <c r="D59" s="440"/>
      <c r="E59" s="440"/>
      <c r="F59" s="440" t="s">
        <v>6433</v>
      </c>
      <c r="G59" s="440">
        <v>2014</v>
      </c>
      <c r="H59" s="440" t="s">
        <v>10683</v>
      </c>
      <c r="I59" s="440" t="s">
        <v>10750</v>
      </c>
      <c r="J59" s="440" t="s">
        <v>10751</v>
      </c>
      <c r="K59" s="440" t="s">
        <v>3789</v>
      </c>
    </row>
    <row r="60" spans="1:28" ht="15.75" customHeight="1">
      <c r="A60" s="446" t="s">
        <v>3558</v>
      </c>
      <c r="B60" s="664">
        <v>50</v>
      </c>
      <c r="C60" s="440" t="s">
        <v>10752</v>
      </c>
      <c r="D60" s="440"/>
      <c r="E60" s="440"/>
      <c r="F60" s="440" t="s">
        <v>6433</v>
      </c>
      <c r="G60" s="440">
        <v>2014</v>
      </c>
      <c r="H60" s="440" t="s">
        <v>10683</v>
      </c>
      <c r="I60" s="440" t="s">
        <v>10753</v>
      </c>
      <c r="J60" s="440" t="s">
        <v>10751</v>
      </c>
      <c r="K60" s="440" t="s">
        <v>3789</v>
      </c>
    </row>
    <row r="61" spans="1:28" ht="15.75" customHeight="1">
      <c r="A61" s="446" t="s">
        <v>3558</v>
      </c>
      <c r="B61" s="661">
        <v>51</v>
      </c>
      <c r="C61" s="440" t="s">
        <v>10754</v>
      </c>
      <c r="D61" s="440"/>
      <c r="E61" s="440"/>
      <c r="F61" s="440" t="s">
        <v>6433</v>
      </c>
      <c r="G61" s="440">
        <v>2015</v>
      </c>
      <c r="H61" s="440" t="s">
        <v>10683</v>
      </c>
      <c r="I61" s="440" t="s">
        <v>10755</v>
      </c>
      <c r="J61" s="440" t="s">
        <v>10751</v>
      </c>
      <c r="K61" s="440" t="s">
        <v>3789</v>
      </c>
    </row>
    <row r="62" spans="1:28" ht="15.75" customHeight="1">
      <c r="A62" s="446" t="s">
        <v>3558</v>
      </c>
      <c r="B62" s="664">
        <v>52</v>
      </c>
      <c r="C62" s="440" t="s">
        <v>10756</v>
      </c>
      <c r="D62" s="440"/>
      <c r="E62" s="440"/>
      <c r="F62" s="440" t="s">
        <v>6433</v>
      </c>
      <c r="G62" s="440">
        <v>2016</v>
      </c>
      <c r="H62" s="440" t="s">
        <v>10683</v>
      </c>
      <c r="I62" s="440" t="s">
        <v>10757</v>
      </c>
      <c r="J62" s="440" t="s">
        <v>10746</v>
      </c>
      <c r="K62" s="440" t="s">
        <v>3789</v>
      </c>
    </row>
    <row r="63" spans="1:28" ht="15.75" customHeight="1">
      <c r="A63" s="446" t="s">
        <v>3558</v>
      </c>
      <c r="B63" s="664">
        <v>53</v>
      </c>
      <c r="C63" s="440" t="s">
        <v>10758</v>
      </c>
      <c r="D63" s="440"/>
      <c r="E63" s="440"/>
      <c r="F63" s="440" t="s">
        <v>6433</v>
      </c>
      <c r="G63" s="440">
        <v>2016</v>
      </c>
      <c r="H63" s="440" t="s">
        <v>10683</v>
      </c>
      <c r="I63" s="440" t="s">
        <v>10759</v>
      </c>
      <c r="J63" s="440" t="s">
        <v>10746</v>
      </c>
      <c r="K63" s="440" t="s">
        <v>3789</v>
      </c>
    </row>
    <row r="64" spans="1:28" ht="15.75" customHeight="1">
      <c r="A64" s="446" t="s">
        <v>3558</v>
      </c>
      <c r="B64" s="664">
        <v>54</v>
      </c>
      <c r="C64" s="440" t="s">
        <v>10760</v>
      </c>
      <c r="D64" s="440"/>
      <c r="E64" s="440"/>
      <c r="F64" s="440" t="s">
        <v>6433</v>
      </c>
      <c r="G64" s="440">
        <v>2016</v>
      </c>
      <c r="H64" s="440" t="s">
        <v>10683</v>
      </c>
      <c r="I64" s="440" t="s">
        <v>10761</v>
      </c>
      <c r="J64" s="440" t="s">
        <v>10746</v>
      </c>
      <c r="K64" s="440" t="s">
        <v>3789</v>
      </c>
    </row>
    <row r="65" spans="1:28" ht="15.75" customHeight="1">
      <c r="A65" s="446" t="s">
        <v>3558</v>
      </c>
      <c r="B65" s="664">
        <v>55</v>
      </c>
      <c r="C65" s="440" t="s">
        <v>10762</v>
      </c>
      <c r="D65" s="431" t="s">
        <v>7528</v>
      </c>
      <c r="E65" s="440"/>
      <c r="F65" s="440" t="s">
        <v>6433</v>
      </c>
      <c r="G65" s="440">
        <v>2016</v>
      </c>
      <c r="H65" s="440"/>
      <c r="I65" s="440"/>
      <c r="J65" s="440" t="s">
        <v>10746</v>
      </c>
      <c r="K65" s="673" t="s">
        <v>10763</v>
      </c>
    </row>
    <row r="66" spans="1:28" ht="15.75" customHeight="1">
      <c r="A66" s="446" t="s">
        <v>3558</v>
      </c>
      <c r="B66" s="661">
        <v>56</v>
      </c>
      <c r="C66" s="440" t="s">
        <v>10764</v>
      </c>
      <c r="D66" s="431" t="s">
        <v>7528</v>
      </c>
      <c r="E66" s="440"/>
      <c r="F66" s="440" t="s">
        <v>6433</v>
      </c>
      <c r="G66" s="440">
        <v>2017</v>
      </c>
      <c r="H66" s="440" t="s">
        <v>10683</v>
      </c>
      <c r="I66" s="440"/>
      <c r="J66" s="440" t="s">
        <v>10746</v>
      </c>
      <c r="K66" s="440" t="s">
        <v>3789</v>
      </c>
    </row>
    <row r="67" spans="1:28" ht="15.75" customHeight="1">
      <c r="A67" s="446" t="s">
        <v>3558</v>
      </c>
      <c r="B67" s="664">
        <v>57</v>
      </c>
      <c r="C67" s="440" t="s">
        <v>10765</v>
      </c>
      <c r="D67" s="431" t="s">
        <v>7528</v>
      </c>
      <c r="E67" s="440"/>
      <c r="F67" s="440" t="s">
        <v>6433</v>
      </c>
      <c r="G67" s="440">
        <v>2017</v>
      </c>
      <c r="H67" s="440" t="s">
        <v>10683</v>
      </c>
      <c r="I67" s="440"/>
      <c r="J67" s="440" t="s">
        <v>10751</v>
      </c>
      <c r="K67" s="440" t="s">
        <v>3789</v>
      </c>
    </row>
    <row r="68" spans="1:28" ht="15.75" customHeight="1">
      <c r="A68" s="446" t="s">
        <v>3558</v>
      </c>
      <c r="B68" s="664">
        <v>58</v>
      </c>
      <c r="C68" s="440" t="s">
        <v>10766</v>
      </c>
      <c r="D68" s="431" t="s">
        <v>51</v>
      </c>
      <c r="E68" s="440"/>
      <c r="F68" s="440" t="s">
        <v>6433</v>
      </c>
      <c r="G68" s="440">
        <v>2018</v>
      </c>
      <c r="H68" s="440" t="s">
        <v>10683</v>
      </c>
      <c r="I68" s="440"/>
      <c r="J68" s="440" t="s">
        <v>10751</v>
      </c>
      <c r="K68" s="440" t="s">
        <v>3789</v>
      </c>
    </row>
    <row r="69" spans="1:28" ht="15.75" customHeight="1">
      <c r="A69" s="446" t="s">
        <v>3558</v>
      </c>
      <c r="B69" s="664">
        <v>59</v>
      </c>
      <c r="C69" s="440" t="s">
        <v>10767</v>
      </c>
      <c r="D69" s="431" t="s">
        <v>51</v>
      </c>
      <c r="E69" s="440"/>
      <c r="F69" s="440" t="s">
        <v>6433</v>
      </c>
      <c r="G69" s="440">
        <v>2018</v>
      </c>
      <c r="H69" s="440"/>
      <c r="I69" s="440"/>
      <c r="J69" s="440" t="s">
        <v>10751</v>
      </c>
      <c r="K69" s="673" t="s">
        <v>3815</v>
      </c>
    </row>
    <row r="70" spans="1:28" ht="15.75" customHeight="1">
      <c r="A70" s="446" t="s">
        <v>6156</v>
      </c>
      <c r="B70" s="664">
        <v>60</v>
      </c>
      <c r="C70" s="419" t="s">
        <v>10768</v>
      </c>
      <c r="D70" s="418" t="s">
        <v>2309</v>
      </c>
      <c r="E70" s="419"/>
      <c r="F70" s="419" t="s">
        <v>59</v>
      </c>
      <c r="G70" s="419">
        <v>2020</v>
      </c>
      <c r="H70" s="419"/>
      <c r="I70" s="419"/>
      <c r="J70" s="419" t="s">
        <v>10769</v>
      </c>
      <c r="K70" s="419" t="s">
        <v>10770</v>
      </c>
      <c r="L70" s="264"/>
      <c r="M70" s="264"/>
      <c r="N70" s="264"/>
      <c r="O70" s="264"/>
      <c r="P70" s="264"/>
      <c r="Q70" s="264"/>
      <c r="R70" s="264"/>
      <c r="S70" s="264"/>
      <c r="T70" s="264"/>
      <c r="U70" s="264"/>
      <c r="V70" s="264"/>
      <c r="W70" s="264"/>
      <c r="X70" s="264"/>
      <c r="Y70" s="264"/>
      <c r="Z70" s="264"/>
      <c r="AA70" s="264"/>
      <c r="AB70" s="264"/>
    </row>
    <row r="71" spans="1:28" ht="15" customHeight="1">
      <c r="A71" s="446" t="s">
        <v>3977</v>
      </c>
      <c r="B71" s="661">
        <v>61</v>
      </c>
      <c r="C71" s="468" t="s">
        <v>10771</v>
      </c>
      <c r="D71" s="474" t="s">
        <v>7528</v>
      </c>
      <c r="E71" s="468"/>
      <c r="F71" s="468" t="s">
        <v>59</v>
      </c>
      <c r="G71" s="468">
        <v>2021</v>
      </c>
      <c r="H71" s="468"/>
      <c r="I71" s="674" t="s">
        <v>10772</v>
      </c>
      <c r="J71" s="468" t="s">
        <v>10697</v>
      </c>
      <c r="K71" s="675" t="s">
        <v>10773</v>
      </c>
      <c r="L71" s="264"/>
      <c r="M71" s="264"/>
      <c r="N71" s="264"/>
      <c r="O71" s="264"/>
      <c r="P71" s="264"/>
      <c r="Q71" s="264"/>
      <c r="R71" s="264"/>
      <c r="S71" s="264"/>
      <c r="T71" s="264"/>
      <c r="U71" s="264"/>
      <c r="V71" s="264"/>
      <c r="W71" s="264"/>
      <c r="X71" s="264"/>
      <c r="Y71" s="264"/>
      <c r="Z71" s="264"/>
      <c r="AA71" s="264"/>
      <c r="AB71" s="264"/>
    </row>
    <row r="72" spans="1:28" ht="15.75" customHeight="1">
      <c r="A72" s="446" t="s">
        <v>3977</v>
      </c>
      <c r="B72" s="664">
        <v>62</v>
      </c>
      <c r="C72" s="676" t="s">
        <v>10774</v>
      </c>
      <c r="D72" s="677" t="s">
        <v>7528</v>
      </c>
      <c r="E72" s="676"/>
      <c r="F72" s="676" t="s">
        <v>59</v>
      </c>
      <c r="G72" s="676">
        <v>2015</v>
      </c>
      <c r="H72" s="676"/>
      <c r="I72" s="676"/>
      <c r="J72" s="676"/>
      <c r="K72" s="676" t="s">
        <v>10775</v>
      </c>
      <c r="L72" s="283"/>
      <c r="M72" s="283"/>
      <c r="N72" s="283"/>
      <c r="O72" s="283"/>
      <c r="P72" s="283"/>
      <c r="Q72" s="283"/>
      <c r="R72" s="283"/>
      <c r="S72" s="283"/>
      <c r="T72" s="283"/>
      <c r="U72" s="283"/>
      <c r="V72" s="283"/>
      <c r="W72" s="283"/>
      <c r="X72" s="283"/>
      <c r="Y72" s="283"/>
      <c r="Z72" s="283"/>
      <c r="AA72" s="283"/>
      <c r="AB72" s="283"/>
    </row>
    <row r="73" spans="1:28" ht="15.75" customHeight="1">
      <c r="A73" s="446" t="s">
        <v>3977</v>
      </c>
      <c r="B73" s="664">
        <v>63</v>
      </c>
      <c r="C73" s="440" t="s">
        <v>10776</v>
      </c>
      <c r="D73" s="431" t="s">
        <v>2309</v>
      </c>
      <c r="E73" s="440"/>
      <c r="F73" s="440" t="s">
        <v>59</v>
      </c>
      <c r="G73" s="440">
        <v>2015</v>
      </c>
      <c r="H73" s="440"/>
      <c r="I73" s="440"/>
      <c r="J73" s="440"/>
      <c r="K73" s="440" t="s">
        <v>9806</v>
      </c>
    </row>
    <row r="74" spans="1:28" ht="15.75" customHeight="1">
      <c r="A74" s="446" t="s">
        <v>3977</v>
      </c>
      <c r="B74" s="664">
        <v>64</v>
      </c>
      <c r="C74" s="440" t="s">
        <v>10777</v>
      </c>
      <c r="D74" s="431" t="s">
        <v>2309</v>
      </c>
      <c r="E74" s="440"/>
      <c r="F74" s="440" t="s">
        <v>59</v>
      </c>
      <c r="G74" s="440">
        <v>2015</v>
      </c>
      <c r="H74" s="440"/>
      <c r="I74" s="440"/>
      <c r="J74" s="440"/>
      <c r="K74" s="440" t="s">
        <v>9806</v>
      </c>
    </row>
    <row r="75" spans="1:28" ht="15.75" customHeight="1">
      <c r="A75" s="446" t="s">
        <v>3977</v>
      </c>
      <c r="B75" s="664">
        <v>65</v>
      </c>
      <c r="C75" s="440" t="s">
        <v>10778</v>
      </c>
      <c r="D75" s="431" t="s">
        <v>7528</v>
      </c>
      <c r="E75" s="440"/>
      <c r="F75" s="440" t="s">
        <v>59</v>
      </c>
      <c r="G75" s="440">
        <v>2016</v>
      </c>
      <c r="H75" s="440"/>
      <c r="I75" s="440"/>
      <c r="J75" s="440"/>
      <c r="K75" s="440" t="s">
        <v>9806</v>
      </c>
    </row>
    <row r="76" spans="1:28" ht="15.75" customHeight="1">
      <c r="A76" s="446" t="s">
        <v>3977</v>
      </c>
      <c r="B76" s="661">
        <v>66</v>
      </c>
      <c r="C76" s="440" t="s">
        <v>10779</v>
      </c>
      <c r="D76" s="431" t="s">
        <v>7528</v>
      </c>
      <c r="E76" s="440"/>
      <c r="F76" s="440" t="s">
        <v>59</v>
      </c>
      <c r="G76" s="440">
        <v>2017</v>
      </c>
      <c r="H76" s="440" t="s">
        <v>10683</v>
      </c>
      <c r="I76" s="440"/>
      <c r="J76" s="440" t="s">
        <v>10743</v>
      </c>
      <c r="K76" s="440" t="s">
        <v>9806</v>
      </c>
    </row>
    <row r="77" spans="1:28" ht="15.75" customHeight="1">
      <c r="A77" s="446" t="s">
        <v>3977</v>
      </c>
      <c r="B77" s="664">
        <v>67</v>
      </c>
      <c r="C77" s="440" t="s">
        <v>10780</v>
      </c>
      <c r="D77" s="431" t="s">
        <v>7528</v>
      </c>
      <c r="E77" s="440"/>
      <c r="F77" s="440" t="s">
        <v>59</v>
      </c>
      <c r="G77" s="440">
        <v>2018</v>
      </c>
      <c r="H77" s="440" t="s">
        <v>10683</v>
      </c>
      <c r="I77" s="440"/>
      <c r="J77" s="440" t="s">
        <v>10743</v>
      </c>
      <c r="K77" s="440" t="s">
        <v>10781</v>
      </c>
    </row>
    <row r="78" spans="1:28" ht="15.75" customHeight="1">
      <c r="A78" s="446" t="s">
        <v>4053</v>
      </c>
      <c r="B78" s="664">
        <v>68</v>
      </c>
      <c r="C78" s="468" t="s">
        <v>10782</v>
      </c>
      <c r="D78" s="474" t="s">
        <v>2309</v>
      </c>
      <c r="E78" s="468"/>
      <c r="F78" s="468" t="s">
        <v>59</v>
      </c>
      <c r="G78" s="468">
        <v>2015</v>
      </c>
      <c r="H78" s="468" t="s">
        <v>10739</v>
      </c>
      <c r="I78" s="468"/>
      <c r="J78" s="468"/>
      <c r="K78" s="468" t="s">
        <v>10783</v>
      </c>
      <c r="L78" s="264"/>
      <c r="M78" s="264"/>
      <c r="N78" s="264"/>
      <c r="O78" s="264"/>
      <c r="P78" s="264"/>
      <c r="Q78" s="264"/>
      <c r="R78" s="264"/>
      <c r="S78" s="264"/>
      <c r="T78" s="264"/>
      <c r="U78" s="264"/>
      <c r="V78" s="264"/>
      <c r="W78" s="264"/>
      <c r="X78" s="264"/>
      <c r="Y78" s="264"/>
      <c r="Z78" s="264"/>
      <c r="AA78" s="264"/>
      <c r="AB78" s="264"/>
    </row>
    <row r="79" spans="1:28" ht="15.75" customHeight="1">
      <c r="A79" s="446" t="s">
        <v>4053</v>
      </c>
      <c r="B79" s="664">
        <v>69</v>
      </c>
      <c r="C79" s="440" t="s">
        <v>10784</v>
      </c>
      <c r="D79" s="431" t="s">
        <v>2309</v>
      </c>
      <c r="E79" s="440"/>
      <c r="F79" s="440" t="s">
        <v>59</v>
      </c>
      <c r="G79" s="440">
        <v>2015</v>
      </c>
      <c r="H79" s="440" t="s">
        <v>10739</v>
      </c>
      <c r="I79" s="440"/>
      <c r="J79" s="440"/>
      <c r="K79" s="440" t="s">
        <v>10785</v>
      </c>
    </row>
    <row r="80" spans="1:28" ht="15.75" customHeight="1">
      <c r="A80" s="446" t="s">
        <v>4053</v>
      </c>
      <c r="B80" s="664">
        <v>70</v>
      </c>
      <c r="C80" s="440" t="s">
        <v>10786</v>
      </c>
      <c r="D80" s="431" t="s">
        <v>7528</v>
      </c>
      <c r="E80" s="440"/>
      <c r="F80" s="440" t="s">
        <v>59</v>
      </c>
      <c r="G80" s="440">
        <v>2014</v>
      </c>
      <c r="H80" s="440" t="s">
        <v>10683</v>
      </c>
      <c r="I80" s="440" t="s">
        <v>10787</v>
      </c>
      <c r="J80" s="440" t="s">
        <v>10788</v>
      </c>
      <c r="K80" s="440" t="s">
        <v>10789</v>
      </c>
    </row>
    <row r="81" spans="1:28" ht="15.75" customHeight="1">
      <c r="A81" s="446" t="s">
        <v>4053</v>
      </c>
      <c r="B81" s="661">
        <v>71</v>
      </c>
      <c r="C81" s="440" t="s">
        <v>10790</v>
      </c>
      <c r="D81" s="431" t="s">
        <v>2309</v>
      </c>
      <c r="E81" s="440"/>
      <c r="F81" s="440" t="s">
        <v>59</v>
      </c>
      <c r="G81" s="440">
        <v>2014</v>
      </c>
      <c r="H81" s="440" t="s">
        <v>10683</v>
      </c>
      <c r="I81" s="440" t="s">
        <v>10787</v>
      </c>
      <c r="J81" s="440" t="s">
        <v>10788</v>
      </c>
      <c r="K81" s="440" t="s">
        <v>10789</v>
      </c>
    </row>
    <row r="82" spans="1:28" ht="15.75" customHeight="1">
      <c r="A82" s="446" t="s">
        <v>4053</v>
      </c>
      <c r="B82" s="664">
        <v>72</v>
      </c>
      <c r="C82" s="440" t="s">
        <v>10791</v>
      </c>
      <c r="D82" s="431" t="s">
        <v>7528</v>
      </c>
      <c r="E82" s="440"/>
      <c r="F82" s="440" t="s">
        <v>59</v>
      </c>
      <c r="G82" s="440">
        <v>2014</v>
      </c>
      <c r="H82" s="440" t="s">
        <v>10683</v>
      </c>
      <c r="I82" s="440" t="s">
        <v>10787</v>
      </c>
      <c r="J82" s="440" t="s">
        <v>10788</v>
      </c>
      <c r="K82" s="440" t="s">
        <v>10789</v>
      </c>
    </row>
    <row r="83" spans="1:28" ht="15.75" customHeight="1">
      <c r="A83" s="446" t="s">
        <v>4428</v>
      </c>
      <c r="B83" s="664">
        <v>73</v>
      </c>
      <c r="C83" s="468" t="s">
        <v>10792</v>
      </c>
      <c r="D83" s="418" t="s">
        <v>51</v>
      </c>
      <c r="E83" s="418" t="s">
        <v>35</v>
      </c>
      <c r="F83" s="419" t="s">
        <v>59</v>
      </c>
      <c r="G83" s="419">
        <v>2021</v>
      </c>
      <c r="H83" s="419"/>
      <c r="I83" s="419"/>
      <c r="J83" s="419"/>
      <c r="K83" s="416"/>
      <c r="L83" s="264"/>
      <c r="M83" s="264"/>
      <c r="N83" s="264"/>
      <c r="O83" s="264"/>
      <c r="P83" s="264"/>
      <c r="Q83" s="264"/>
      <c r="R83" s="264"/>
      <c r="S83" s="264"/>
      <c r="T83" s="264"/>
      <c r="U83" s="264"/>
      <c r="V83" s="264"/>
      <c r="W83" s="264"/>
      <c r="X83" s="264"/>
      <c r="Y83" s="264"/>
      <c r="Z83" s="264"/>
      <c r="AA83" s="264"/>
      <c r="AB83" s="264"/>
    </row>
    <row r="84" spans="1:28" ht="15.75" customHeight="1">
      <c r="A84" s="446" t="s">
        <v>4428</v>
      </c>
      <c r="B84" s="661"/>
      <c r="C84" s="676" t="s">
        <v>10793</v>
      </c>
      <c r="D84" s="485" t="s">
        <v>51</v>
      </c>
      <c r="E84" s="485" t="s">
        <v>35</v>
      </c>
      <c r="F84" s="486" t="s">
        <v>59</v>
      </c>
      <c r="G84" s="486">
        <v>2016</v>
      </c>
      <c r="H84" s="486" t="s">
        <v>2011</v>
      </c>
      <c r="I84" s="486" t="s">
        <v>2011</v>
      </c>
      <c r="J84" s="486" t="s">
        <v>7961</v>
      </c>
      <c r="K84" s="451" t="s">
        <v>10794</v>
      </c>
      <c r="L84" s="283"/>
      <c r="M84" s="283"/>
      <c r="N84" s="283"/>
      <c r="O84" s="283"/>
      <c r="P84" s="283"/>
      <c r="Q84" s="283"/>
      <c r="R84" s="283"/>
      <c r="S84" s="283"/>
      <c r="T84" s="283"/>
      <c r="U84" s="283"/>
      <c r="V84" s="283"/>
      <c r="W84" s="283"/>
      <c r="X84" s="283"/>
      <c r="Y84" s="283"/>
      <c r="Z84" s="283"/>
      <c r="AA84" s="283"/>
      <c r="AB84" s="283"/>
    </row>
    <row r="85" spans="1:28" ht="15.75" customHeight="1">
      <c r="A85" s="446" t="s">
        <v>4492</v>
      </c>
      <c r="B85" s="664">
        <v>74</v>
      </c>
      <c r="C85" s="678" t="s">
        <v>10795</v>
      </c>
      <c r="D85" s="457" t="s">
        <v>7528</v>
      </c>
      <c r="E85" s="458"/>
      <c r="F85" s="458"/>
      <c r="G85" s="679">
        <v>2014</v>
      </c>
      <c r="H85" s="458"/>
      <c r="I85" s="678" t="s">
        <v>10796</v>
      </c>
      <c r="J85" s="458"/>
      <c r="K85" s="458"/>
      <c r="L85" s="264"/>
      <c r="M85" s="264"/>
      <c r="N85" s="264"/>
      <c r="O85" s="264"/>
      <c r="P85" s="264"/>
      <c r="Q85" s="264"/>
      <c r="R85" s="264"/>
      <c r="S85" s="264"/>
      <c r="T85" s="264"/>
      <c r="U85" s="264"/>
      <c r="V85" s="264"/>
      <c r="W85" s="264"/>
      <c r="X85" s="264"/>
      <c r="Y85" s="264"/>
      <c r="Z85" s="264"/>
      <c r="AA85" s="264"/>
      <c r="AB85" s="264"/>
    </row>
    <row r="86" spans="1:28" ht="15.75" customHeight="1">
      <c r="A86" s="446" t="s">
        <v>4492</v>
      </c>
      <c r="B86" s="664">
        <v>75</v>
      </c>
      <c r="C86" s="680" t="s">
        <v>10797</v>
      </c>
      <c r="D86" s="432" t="s">
        <v>7528</v>
      </c>
      <c r="E86" s="445"/>
      <c r="F86" s="445"/>
      <c r="G86" s="681">
        <v>2014</v>
      </c>
      <c r="H86" s="445"/>
      <c r="I86" s="680" t="s">
        <v>10798</v>
      </c>
      <c r="J86" s="445"/>
      <c r="K86" s="445"/>
    </row>
    <row r="87" spans="1:28" ht="15.75" customHeight="1">
      <c r="A87" s="446" t="s">
        <v>4492</v>
      </c>
      <c r="B87" s="661">
        <v>76</v>
      </c>
      <c r="C87" s="680" t="s">
        <v>10799</v>
      </c>
      <c r="D87" s="432" t="s">
        <v>7528</v>
      </c>
      <c r="E87" s="445"/>
      <c r="F87" s="445"/>
      <c r="G87" s="681">
        <v>2015</v>
      </c>
      <c r="H87" s="445"/>
      <c r="I87" s="440"/>
      <c r="J87" s="445"/>
      <c r="K87" s="445"/>
    </row>
    <row r="88" spans="1:28" ht="15.75" customHeight="1">
      <c r="A88" s="446" t="s">
        <v>4492</v>
      </c>
      <c r="B88" s="664">
        <v>77</v>
      </c>
      <c r="C88" s="680" t="s">
        <v>10800</v>
      </c>
      <c r="D88" s="432" t="s">
        <v>7528</v>
      </c>
      <c r="E88" s="445"/>
      <c r="F88" s="445"/>
      <c r="G88" s="681">
        <v>2015</v>
      </c>
      <c r="H88" s="445"/>
      <c r="I88" s="440"/>
      <c r="J88" s="445"/>
      <c r="K88" s="445"/>
    </row>
    <row r="89" spans="1:28" ht="15.75" customHeight="1">
      <c r="A89" s="446" t="s">
        <v>4492</v>
      </c>
      <c r="B89" s="664">
        <v>78</v>
      </c>
      <c r="C89" s="680" t="s">
        <v>10801</v>
      </c>
      <c r="D89" s="432" t="s">
        <v>7528</v>
      </c>
      <c r="E89" s="445"/>
      <c r="F89" s="445"/>
      <c r="G89" s="681">
        <v>2015</v>
      </c>
      <c r="H89" s="445"/>
      <c r="I89" s="440"/>
      <c r="J89" s="445"/>
      <c r="K89" s="445"/>
    </row>
    <row r="90" spans="1:28" ht="15.75" customHeight="1">
      <c r="A90" s="446" t="s">
        <v>4492</v>
      </c>
      <c r="B90" s="664">
        <v>79</v>
      </c>
      <c r="C90" s="680" t="s">
        <v>10802</v>
      </c>
      <c r="D90" s="432" t="s">
        <v>7528</v>
      </c>
      <c r="E90" s="445"/>
      <c r="F90" s="445"/>
      <c r="G90" s="681">
        <v>2015</v>
      </c>
      <c r="H90" s="445"/>
      <c r="I90" s="440"/>
      <c r="J90" s="445"/>
      <c r="K90" s="445"/>
    </row>
    <row r="91" spans="1:28" ht="15.75" customHeight="1">
      <c r="A91" s="446" t="s">
        <v>4492</v>
      </c>
      <c r="B91" s="664">
        <v>80</v>
      </c>
      <c r="C91" s="680" t="s">
        <v>10803</v>
      </c>
      <c r="D91" s="432" t="s">
        <v>7528</v>
      </c>
      <c r="E91" s="445"/>
      <c r="F91" s="445"/>
      <c r="G91" s="681">
        <v>2015</v>
      </c>
      <c r="H91" s="445"/>
      <c r="I91" s="440" t="s">
        <v>10804</v>
      </c>
      <c r="J91" s="445"/>
      <c r="K91" s="445"/>
    </row>
    <row r="92" spans="1:28" ht="15.75" customHeight="1">
      <c r="A92" s="446" t="s">
        <v>4492</v>
      </c>
      <c r="B92" s="661">
        <v>81</v>
      </c>
      <c r="C92" s="440" t="s">
        <v>10805</v>
      </c>
      <c r="D92" s="432" t="s">
        <v>7528</v>
      </c>
      <c r="E92" s="445"/>
      <c r="F92" s="445"/>
      <c r="G92" s="681">
        <v>2016</v>
      </c>
      <c r="H92" s="445"/>
      <c r="I92" s="440" t="s">
        <v>10804</v>
      </c>
      <c r="J92" s="445"/>
      <c r="K92" s="445"/>
    </row>
    <row r="93" spans="1:28" ht="15.75" customHeight="1">
      <c r="A93" s="446" t="s">
        <v>4492</v>
      </c>
      <c r="B93" s="664">
        <v>83</v>
      </c>
      <c r="C93" s="440" t="s">
        <v>10806</v>
      </c>
      <c r="D93" s="432" t="s">
        <v>51</v>
      </c>
      <c r="E93" s="445"/>
      <c r="F93" s="445"/>
      <c r="G93" s="681">
        <v>2016</v>
      </c>
      <c r="H93" s="445"/>
      <c r="I93" s="440" t="s">
        <v>10804</v>
      </c>
      <c r="J93" s="445"/>
      <c r="K93" s="445"/>
    </row>
    <row r="94" spans="1:28" ht="15.75" customHeight="1">
      <c r="A94" s="446" t="s">
        <v>4492</v>
      </c>
      <c r="B94" s="664">
        <v>84</v>
      </c>
      <c r="C94" s="440" t="s">
        <v>10807</v>
      </c>
      <c r="D94" s="432" t="s">
        <v>51</v>
      </c>
      <c r="E94" s="445"/>
      <c r="F94" s="445"/>
      <c r="G94" s="681">
        <v>2018</v>
      </c>
      <c r="H94" s="445"/>
      <c r="I94" s="445"/>
      <c r="J94" s="445"/>
      <c r="K94" s="445"/>
    </row>
    <row r="95" spans="1:28" ht="15.75" customHeight="1">
      <c r="A95" s="446" t="s">
        <v>4492</v>
      </c>
      <c r="B95" s="664">
        <v>85</v>
      </c>
      <c r="C95" s="440" t="s">
        <v>10808</v>
      </c>
      <c r="D95" s="432" t="s">
        <v>51</v>
      </c>
      <c r="E95" s="445"/>
      <c r="F95" s="445"/>
      <c r="G95" s="681">
        <v>2018</v>
      </c>
      <c r="H95" s="445"/>
      <c r="I95" s="445"/>
      <c r="J95" s="445"/>
      <c r="K95" s="445"/>
    </row>
    <row r="96" spans="1:28" ht="15.75" customHeight="1">
      <c r="A96" s="446" t="s">
        <v>4492</v>
      </c>
      <c r="B96" s="661">
        <v>86</v>
      </c>
      <c r="C96" s="440" t="s">
        <v>9772</v>
      </c>
      <c r="D96" s="432" t="s">
        <v>7528</v>
      </c>
      <c r="E96" s="445"/>
      <c r="F96" s="445"/>
      <c r="G96" s="681">
        <v>2018</v>
      </c>
      <c r="H96" s="445"/>
      <c r="I96" s="445"/>
      <c r="J96" s="445"/>
      <c r="K96" s="445"/>
    </row>
    <row r="97" spans="1:28" ht="15.75" customHeight="1">
      <c r="A97" s="446" t="s">
        <v>4572</v>
      </c>
      <c r="B97" s="664">
        <v>87</v>
      </c>
      <c r="C97" s="419" t="s">
        <v>10800</v>
      </c>
      <c r="D97" s="418" t="s">
        <v>7528</v>
      </c>
      <c r="E97" s="419"/>
      <c r="F97" s="419" t="s">
        <v>59</v>
      </c>
      <c r="G97" s="419">
        <v>2015</v>
      </c>
      <c r="H97" s="419" t="s">
        <v>10683</v>
      </c>
      <c r="I97" s="419"/>
      <c r="J97" s="419"/>
      <c r="K97" s="419" t="s">
        <v>10809</v>
      </c>
      <c r="L97" s="264"/>
      <c r="M97" s="264"/>
      <c r="N97" s="264"/>
      <c r="O97" s="264"/>
      <c r="P97" s="264"/>
      <c r="Q97" s="264"/>
      <c r="R97" s="264"/>
      <c r="S97" s="264"/>
      <c r="T97" s="264"/>
      <c r="U97" s="264"/>
      <c r="V97" s="264"/>
      <c r="W97" s="264"/>
      <c r="X97" s="264"/>
      <c r="Y97" s="264"/>
      <c r="Z97" s="264"/>
      <c r="AA97" s="264"/>
      <c r="AB97" s="264"/>
    </row>
    <row r="98" spans="1:28" ht="15.75" customHeight="1">
      <c r="A98" s="446" t="s">
        <v>4935</v>
      </c>
      <c r="B98" s="664">
        <v>88</v>
      </c>
      <c r="C98" s="468" t="s">
        <v>10810</v>
      </c>
      <c r="D98" s="474" t="s">
        <v>2309</v>
      </c>
      <c r="E98" s="468"/>
      <c r="F98" s="468" t="s">
        <v>10811</v>
      </c>
      <c r="G98" s="468">
        <v>2017</v>
      </c>
      <c r="H98" s="468" t="s">
        <v>10812</v>
      </c>
      <c r="I98" s="468" t="s">
        <v>233</v>
      </c>
      <c r="J98" s="468" t="s">
        <v>10743</v>
      </c>
      <c r="K98" s="468" t="s">
        <v>10813</v>
      </c>
      <c r="L98" s="264"/>
      <c r="M98" s="264"/>
      <c r="N98" s="264"/>
      <c r="O98" s="264"/>
      <c r="P98" s="264"/>
      <c r="Q98" s="264"/>
      <c r="R98" s="264"/>
      <c r="S98" s="264"/>
      <c r="T98" s="264"/>
      <c r="U98" s="264"/>
      <c r="V98" s="264"/>
      <c r="W98" s="264"/>
      <c r="X98" s="264"/>
      <c r="Y98" s="264"/>
      <c r="Z98" s="264"/>
      <c r="AA98" s="264"/>
      <c r="AB98" s="264"/>
    </row>
    <row r="99" spans="1:28" ht="15.75" customHeight="1">
      <c r="A99" s="446" t="s">
        <v>4935</v>
      </c>
      <c r="B99" s="664">
        <v>89</v>
      </c>
      <c r="C99" s="440" t="s">
        <v>10814</v>
      </c>
      <c r="D99" s="432" t="s">
        <v>7528</v>
      </c>
      <c r="E99" s="440"/>
      <c r="F99" s="440" t="s">
        <v>10811</v>
      </c>
      <c r="G99" s="440">
        <v>2015</v>
      </c>
      <c r="H99" s="440" t="s">
        <v>10812</v>
      </c>
      <c r="I99" s="440" t="s">
        <v>233</v>
      </c>
      <c r="J99" s="440" t="s">
        <v>10743</v>
      </c>
      <c r="K99" s="440" t="s">
        <v>4029</v>
      </c>
    </row>
    <row r="100" spans="1:28" ht="15.75" customHeight="1">
      <c r="A100" s="446" t="s">
        <v>4935</v>
      </c>
      <c r="B100" s="664">
        <v>90</v>
      </c>
      <c r="C100" s="440" t="s">
        <v>10815</v>
      </c>
      <c r="D100" s="431" t="s">
        <v>7528</v>
      </c>
      <c r="E100" s="440"/>
      <c r="F100" s="440" t="s">
        <v>10811</v>
      </c>
      <c r="G100" s="440">
        <v>2014</v>
      </c>
      <c r="H100" s="440" t="s">
        <v>10812</v>
      </c>
      <c r="I100" s="440" t="s">
        <v>233</v>
      </c>
      <c r="J100" s="440" t="s">
        <v>10743</v>
      </c>
      <c r="K100" s="440" t="s">
        <v>9945</v>
      </c>
    </row>
    <row r="101" spans="1:28" ht="15.75" customHeight="1">
      <c r="A101" s="446" t="s">
        <v>4935</v>
      </c>
      <c r="B101" s="661">
        <v>91</v>
      </c>
      <c r="C101" s="440" t="s">
        <v>10816</v>
      </c>
      <c r="D101" s="431" t="s">
        <v>7528</v>
      </c>
      <c r="E101" s="440"/>
      <c r="F101" s="440" t="s">
        <v>10811</v>
      </c>
      <c r="G101" s="440">
        <v>2012</v>
      </c>
      <c r="H101" s="440" t="s">
        <v>10812</v>
      </c>
      <c r="I101" s="440" t="s">
        <v>233</v>
      </c>
      <c r="J101" s="440" t="s">
        <v>10743</v>
      </c>
      <c r="K101" s="440" t="s">
        <v>10817</v>
      </c>
    </row>
    <row r="102" spans="1:28" ht="15.75" customHeight="1">
      <c r="A102" s="446" t="s">
        <v>4935</v>
      </c>
      <c r="B102" s="664">
        <v>92</v>
      </c>
      <c r="C102" s="440" t="s">
        <v>10818</v>
      </c>
      <c r="D102" s="440"/>
      <c r="E102" s="440"/>
      <c r="F102" s="440" t="s">
        <v>10811</v>
      </c>
      <c r="G102" s="440">
        <v>2012</v>
      </c>
      <c r="H102" s="440" t="s">
        <v>10812</v>
      </c>
      <c r="I102" s="440" t="s">
        <v>233</v>
      </c>
      <c r="J102" s="440" t="s">
        <v>10743</v>
      </c>
      <c r="K102" s="440" t="s">
        <v>10819</v>
      </c>
    </row>
    <row r="103" spans="1:28" ht="15.75" customHeight="1">
      <c r="A103" s="446" t="s">
        <v>4935</v>
      </c>
      <c r="B103" s="664">
        <v>93</v>
      </c>
      <c r="C103" s="440" t="s">
        <v>10820</v>
      </c>
      <c r="D103" s="431" t="s">
        <v>7528</v>
      </c>
      <c r="E103" s="440"/>
      <c r="F103" s="440" t="s">
        <v>10811</v>
      </c>
      <c r="G103" s="440">
        <v>2012</v>
      </c>
      <c r="H103" s="440" t="s">
        <v>10812</v>
      </c>
      <c r="I103" s="440" t="s">
        <v>233</v>
      </c>
      <c r="J103" s="440" t="s">
        <v>10743</v>
      </c>
      <c r="K103" s="440" t="s">
        <v>10821</v>
      </c>
    </row>
    <row r="104" spans="1:28" ht="15.75" customHeight="1">
      <c r="A104" s="446" t="s">
        <v>6257</v>
      </c>
      <c r="B104" s="664">
        <v>94</v>
      </c>
      <c r="C104" s="419" t="s">
        <v>10822</v>
      </c>
      <c r="D104" s="418" t="s">
        <v>7528</v>
      </c>
      <c r="E104" s="419"/>
      <c r="F104" s="419" t="s">
        <v>59</v>
      </c>
      <c r="G104" s="419">
        <v>2020</v>
      </c>
      <c r="H104" s="419" t="s">
        <v>10683</v>
      </c>
      <c r="I104" s="419" t="s">
        <v>233</v>
      </c>
      <c r="J104" s="419" t="s">
        <v>10769</v>
      </c>
      <c r="K104" s="419" t="s">
        <v>10823</v>
      </c>
      <c r="L104" s="264"/>
      <c r="M104" s="264"/>
      <c r="N104" s="264"/>
      <c r="O104" s="264"/>
      <c r="P104" s="264"/>
      <c r="Q104" s="264"/>
      <c r="R104" s="264"/>
      <c r="S104" s="264"/>
      <c r="T104" s="264"/>
      <c r="U104" s="264"/>
      <c r="V104" s="264"/>
      <c r="W104" s="264"/>
      <c r="X104" s="264"/>
      <c r="Y104" s="264"/>
      <c r="Z104" s="264"/>
      <c r="AA104" s="264"/>
      <c r="AB104" s="264"/>
    </row>
    <row r="105" spans="1:28" ht="15.75" customHeight="1">
      <c r="A105" s="446" t="s">
        <v>6257</v>
      </c>
      <c r="B105" s="664">
        <v>95</v>
      </c>
      <c r="C105" s="425" t="s">
        <v>10824</v>
      </c>
      <c r="D105" s="426" t="s">
        <v>7528</v>
      </c>
      <c r="E105" s="425"/>
      <c r="F105" s="425" t="s">
        <v>59</v>
      </c>
      <c r="G105" s="425">
        <v>2020</v>
      </c>
      <c r="H105" s="425" t="s">
        <v>10683</v>
      </c>
      <c r="I105" s="425" t="s">
        <v>233</v>
      </c>
      <c r="J105" s="425" t="s">
        <v>10769</v>
      </c>
      <c r="K105" s="425" t="s">
        <v>10825</v>
      </c>
    </row>
    <row r="106" spans="1:28" ht="15.75" customHeight="1">
      <c r="A106" s="446" t="s">
        <v>6257</v>
      </c>
      <c r="B106" s="661">
        <v>96</v>
      </c>
      <c r="C106" s="425" t="s">
        <v>10826</v>
      </c>
      <c r="D106" s="426" t="s">
        <v>7528</v>
      </c>
      <c r="E106" s="425"/>
      <c r="F106" s="425" t="s">
        <v>59</v>
      </c>
      <c r="G106" s="425">
        <v>2020</v>
      </c>
      <c r="H106" s="425" t="s">
        <v>10683</v>
      </c>
      <c r="I106" s="425" t="s">
        <v>233</v>
      </c>
      <c r="J106" s="425" t="s">
        <v>10769</v>
      </c>
      <c r="K106" s="425" t="s">
        <v>10827</v>
      </c>
    </row>
    <row r="107" spans="1:28" ht="15.75" customHeight="1">
      <c r="A107" s="446" t="s">
        <v>6257</v>
      </c>
      <c r="B107" s="664">
        <v>97</v>
      </c>
      <c r="C107" s="425" t="s">
        <v>10828</v>
      </c>
      <c r="D107" s="426" t="s">
        <v>51</v>
      </c>
      <c r="E107" s="425"/>
      <c r="F107" s="425" t="s">
        <v>59</v>
      </c>
      <c r="G107" s="425">
        <v>2020</v>
      </c>
      <c r="H107" s="425" t="s">
        <v>10683</v>
      </c>
      <c r="I107" s="425" t="s">
        <v>233</v>
      </c>
      <c r="J107" s="425" t="s">
        <v>10769</v>
      </c>
      <c r="K107" s="425" t="s">
        <v>10829</v>
      </c>
    </row>
    <row r="108" spans="1:28" ht="15.75" customHeight="1">
      <c r="A108" s="446" t="s">
        <v>6257</v>
      </c>
      <c r="B108" s="664">
        <v>98</v>
      </c>
      <c r="C108" s="425" t="s">
        <v>10830</v>
      </c>
      <c r="D108" s="426" t="s">
        <v>7528</v>
      </c>
      <c r="E108" s="425"/>
      <c r="F108" s="425" t="s">
        <v>59</v>
      </c>
      <c r="G108" s="425">
        <v>2019</v>
      </c>
      <c r="H108" s="425" t="s">
        <v>10683</v>
      </c>
      <c r="I108" s="425" t="s">
        <v>233</v>
      </c>
      <c r="J108" s="425" t="s">
        <v>10769</v>
      </c>
      <c r="K108" s="425" t="s">
        <v>10831</v>
      </c>
    </row>
    <row r="109" spans="1:28" ht="15.75" customHeight="1">
      <c r="A109" s="446" t="s">
        <v>6257</v>
      </c>
      <c r="B109" s="664">
        <v>99</v>
      </c>
      <c r="C109" s="425" t="s">
        <v>10832</v>
      </c>
      <c r="D109" s="426" t="s">
        <v>51</v>
      </c>
      <c r="E109" s="425"/>
      <c r="F109" s="425" t="s">
        <v>59</v>
      </c>
      <c r="G109" s="425">
        <v>2018</v>
      </c>
      <c r="H109" s="425" t="s">
        <v>10683</v>
      </c>
      <c r="I109" s="425" t="s">
        <v>233</v>
      </c>
      <c r="J109" s="425" t="s">
        <v>10769</v>
      </c>
      <c r="K109" s="425" t="s">
        <v>10833</v>
      </c>
    </row>
    <row r="110" spans="1:28" ht="15.75" customHeight="1">
      <c r="A110" s="446" t="s">
        <v>6257</v>
      </c>
      <c r="B110" s="664">
        <v>100</v>
      </c>
      <c r="C110" s="425" t="s">
        <v>10834</v>
      </c>
      <c r="D110" s="426" t="s">
        <v>7528</v>
      </c>
      <c r="E110" s="425"/>
      <c r="F110" s="425" t="s">
        <v>59</v>
      </c>
      <c r="G110" s="425">
        <v>2018</v>
      </c>
      <c r="H110" s="425" t="s">
        <v>10683</v>
      </c>
      <c r="I110" s="425" t="s">
        <v>233</v>
      </c>
      <c r="J110" s="425" t="s">
        <v>10769</v>
      </c>
      <c r="K110" s="425" t="s">
        <v>10835</v>
      </c>
    </row>
    <row r="111" spans="1:28" ht="15.75" customHeight="1">
      <c r="A111" s="446" t="s">
        <v>6257</v>
      </c>
      <c r="B111" s="682"/>
      <c r="C111" s="494" t="s">
        <v>10836</v>
      </c>
      <c r="D111" s="493" t="s">
        <v>7528</v>
      </c>
      <c r="E111" s="494"/>
      <c r="F111" s="493" t="s">
        <v>59</v>
      </c>
      <c r="G111" s="493">
        <v>2017</v>
      </c>
      <c r="H111" s="493" t="s">
        <v>10683</v>
      </c>
      <c r="I111" s="683"/>
      <c r="J111" s="684" t="s">
        <v>10769</v>
      </c>
      <c r="K111" s="494" t="s">
        <v>10837</v>
      </c>
      <c r="L111" s="685"/>
      <c r="M111" s="685"/>
      <c r="N111" s="685"/>
      <c r="O111" s="685"/>
      <c r="P111" s="685"/>
      <c r="Q111" s="685"/>
      <c r="R111" s="685"/>
      <c r="S111" s="685"/>
      <c r="T111" s="685"/>
      <c r="U111" s="685"/>
      <c r="V111" s="685"/>
      <c r="W111" s="685"/>
      <c r="X111" s="685"/>
      <c r="Y111" s="685"/>
      <c r="Z111" s="685"/>
      <c r="AA111" s="685"/>
      <c r="AB111" s="685"/>
    </row>
    <row r="112" spans="1:28" ht="15.75" customHeight="1">
      <c r="A112" s="446" t="s">
        <v>6257</v>
      </c>
      <c r="B112" s="661">
        <v>101</v>
      </c>
      <c r="C112" s="425" t="s">
        <v>10674</v>
      </c>
      <c r="D112" s="426" t="s">
        <v>51</v>
      </c>
      <c r="E112" s="425"/>
      <c r="F112" s="425" t="s">
        <v>59</v>
      </c>
      <c r="G112" s="425">
        <v>2017</v>
      </c>
      <c r="H112" s="425" t="s">
        <v>10683</v>
      </c>
      <c r="I112" s="452" t="s">
        <v>233</v>
      </c>
      <c r="J112" s="425" t="s">
        <v>10769</v>
      </c>
      <c r="K112" s="425" t="s">
        <v>63</v>
      </c>
    </row>
    <row r="113" spans="1:28" ht="15.75" customHeight="1">
      <c r="A113" s="446" t="s">
        <v>6257</v>
      </c>
      <c r="B113" s="664">
        <v>102</v>
      </c>
      <c r="C113" s="425" t="s">
        <v>10673</v>
      </c>
      <c r="D113" s="426" t="s">
        <v>51</v>
      </c>
      <c r="E113" s="425"/>
      <c r="F113" s="425" t="s">
        <v>59</v>
      </c>
      <c r="G113" s="425">
        <v>2017</v>
      </c>
      <c r="H113" s="425" t="s">
        <v>10683</v>
      </c>
      <c r="I113" s="452" t="s">
        <v>233</v>
      </c>
      <c r="J113" s="425" t="s">
        <v>10769</v>
      </c>
      <c r="K113" s="425" t="s">
        <v>63</v>
      </c>
    </row>
    <row r="114" spans="1:28" ht="15.75" customHeight="1">
      <c r="A114" s="446" t="s">
        <v>6257</v>
      </c>
      <c r="B114" s="664">
        <v>103</v>
      </c>
      <c r="C114" s="425" t="s">
        <v>10672</v>
      </c>
      <c r="D114" s="426" t="s">
        <v>51</v>
      </c>
      <c r="E114" s="425"/>
      <c r="F114" s="425" t="s">
        <v>59</v>
      </c>
      <c r="G114" s="425">
        <v>2017</v>
      </c>
      <c r="H114" s="425" t="s">
        <v>10683</v>
      </c>
      <c r="I114" s="452" t="s">
        <v>233</v>
      </c>
      <c r="J114" s="425" t="s">
        <v>10769</v>
      </c>
      <c r="K114" s="425" t="s">
        <v>63</v>
      </c>
    </row>
    <row r="115" spans="1:28" ht="15.75" customHeight="1">
      <c r="A115" s="446" t="s">
        <v>6257</v>
      </c>
      <c r="B115" s="664">
        <v>104</v>
      </c>
      <c r="C115" s="425" t="s">
        <v>10676</v>
      </c>
      <c r="D115" s="426" t="s">
        <v>51</v>
      </c>
      <c r="E115" s="425"/>
      <c r="F115" s="425" t="s">
        <v>59</v>
      </c>
      <c r="G115" s="425">
        <v>2016</v>
      </c>
      <c r="H115" s="425" t="s">
        <v>10683</v>
      </c>
      <c r="I115" s="425" t="s">
        <v>233</v>
      </c>
      <c r="J115" s="425" t="s">
        <v>10769</v>
      </c>
      <c r="K115" s="425" t="s">
        <v>10838</v>
      </c>
    </row>
    <row r="116" spans="1:28" ht="15.75" customHeight="1">
      <c r="A116" s="446" t="s">
        <v>6257</v>
      </c>
      <c r="B116" s="664">
        <v>105</v>
      </c>
      <c r="C116" s="425" t="s">
        <v>10839</v>
      </c>
      <c r="D116" s="426" t="s">
        <v>51</v>
      </c>
      <c r="E116" s="425"/>
      <c r="F116" s="425" t="s">
        <v>59</v>
      </c>
      <c r="G116" s="425">
        <v>2016</v>
      </c>
      <c r="H116" s="425" t="s">
        <v>10683</v>
      </c>
      <c r="I116" s="425" t="s">
        <v>233</v>
      </c>
      <c r="J116" s="425" t="s">
        <v>10769</v>
      </c>
      <c r="K116" s="425" t="s">
        <v>10840</v>
      </c>
    </row>
    <row r="117" spans="1:28" ht="15.75" customHeight="1">
      <c r="A117" s="446" t="s">
        <v>6257</v>
      </c>
      <c r="B117" s="661">
        <v>106</v>
      </c>
      <c r="C117" s="425" t="s">
        <v>10841</v>
      </c>
      <c r="D117" s="426" t="s">
        <v>7528</v>
      </c>
      <c r="E117" s="425"/>
      <c r="F117" s="425" t="s">
        <v>59</v>
      </c>
      <c r="G117" s="425">
        <v>2015</v>
      </c>
      <c r="H117" s="425" t="s">
        <v>10683</v>
      </c>
      <c r="I117" s="425" t="s">
        <v>233</v>
      </c>
      <c r="J117" s="425" t="s">
        <v>10769</v>
      </c>
      <c r="K117" s="425" t="s">
        <v>10838</v>
      </c>
    </row>
    <row r="118" spans="1:28" ht="15.75" customHeight="1">
      <c r="A118" s="446" t="s">
        <v>6257</v>
      </c>
      <c r="B118" s="664">
        <v>107</v>
      </c>
      <c r="C118" s="425" t="s">
        <v>10842</v>
      </c>
      <c r="D118" s="426" t="s">
        <v>51</v>
      </c>
      <c r="E118" s="425"/>
      <c r="F118" s="425" t="s">
        <v>59</v>
      </c>
      <c r="G118" s="425">
        <v>2015</v>
      </c>
      <c r="H118" s="425" t="s">
        <v>10683</v>
      </c>
      <c r="I118" s="425" t="s">
        <v>233</v>
      </c>
      <c r="J118" s="425" t="s">
        <v>10769</v>
      </c>
      <c r="K118" s="425" t="s">
        <v>10838</v>
      </c>
    </row>
    <row r="119" spans="1:28" ht="15.75" customHeight="1">
      <c r="A119" s="446" t="s">
        <v>6257</v>
      </c>
      <c r="B119" s="664">
        <v>108</v>
      </c>
      <c r="C119" s="425" t="s">
        <v>10677</v>
      </c>
      <c r="D119" s="426" t="s">
        <v>51</v>
      </c>
      <c r="E119" s="425"/>
      <c r="F119" s="425" t="s">
        <v>59</v>
      </c>
      <c r="G119" s="425">
        <v>2015</v>
      </c>
      <c r="H119" s="425" t="s">
        <v>10683</v>
      </c>
      <c r="I119" s="425" t="s">
        <v>233</v>
      </c>
      <c r="J119" s="425" t="s">
        <v>10769</v>
      </c>
      <c r="K119" s="425" t="s">
        <v>10843</v>
      </c>
    </row>
    <row r="120" spans="1:28" ht="15.75" customHeight="1">
      <c r="A120" s="446" t="s">
        <v>6257</v>
      </c>
      <c r="B120" s="664">
        <v>109</v>
      </c>
      <c r="C120" s="425" t="s">
        <v>10844</v>
      </c>
      <c r="D120" s="426" t="s">
        <v>51</v>
      </c>
      <c r="E120" s="425"/>
      <c r="F120" s="425" t="s">
        <v>59</v>
      </c>
      <c r="G120" s="425">
        <v>2015</v>
      </c>
      <c r="H120" s="425" t="s">
        <v>10683</v>
      </c>
      <c r="I120" s="425" t="s">
        <v>233</v>
      </c>
      <c r="J120" s="425" t="s">
        <v>10769</v>
      </c>
      <c r="K120" s="425" t="s">
        <v>10843</v>
      </c>
    </row>
    <row r="121" spans="1:28" ht="15.75" customHeight="1">
      <c r="A121" s="446" t="s">
        <v>5730</v>
      </c>
      <c r="B121" s="664">
        <v>110</v>
      </c>
      <c r="C121" s="468" t="s">
        <v>10845</v>
      </c>
      <c r="D121" s="474" t="s">
        <v>7528</v>
      </c>
      <c r="E121" s="468"/>
      <c r="F121" s="468"/>
      <c r="G121" s="468">
        <v>2017</v>
      </c>
      <c r="H121" s="468"/>
      <c r="I121" s="468"/>
      <c r="J121" s="468"/>
      <c r="K121" s="468" t="s">
        <v>10846</v>
      </c>
      <c r="L121" s="264"/>
      <c r="M121" s="264"/>
      <c r="N121" s="264"/>
      <c r="O121" s="264"/>
      <c r="P121" s="264"/>
      <c r="Q121" s="264"/>
      <c r="R121" s="264"/>
      <c r="S121" s="264"/>
      <c r="T121" s="264"/>
      <c r="U121" s="264"/>
      <c r="V121" s="264"/>
      <c r="W121" s="264"/>
      <c r="X121" s="264"/>
      <c r="Y121" s="264"/>
      <c r="Z121" s="264"/>
      <c r="AA121" s="264"/>
      <c r="AB121" s="264"/>
    </row>
    <row r="122" spans="1:28" ht="15.75" customHeight="1">
      <c r="A122" s="446" t="s">
        <v>5730</v>
      </c>
      <c r="B122" s="661">
        <v>111</v>
      </c>
      <c r="C122" s="440" t="s">
        <v>10847</v>
      </c>
      <c r="D122" s="431" t="s">
        <v>7528</v>
      </c>
      <c r="E122" s="440"/>
      <c r="F122" s="440" t="s">
        <v>59</v>
      </c>
      <c r="G122" s="440">
        <v>2017</v>
      </c>
      <c r="H122" s="440"/>
      <c r="I122" s="440"/>
      <c r="J122" s="440"/>
      <c r="K122" s="440" t="s">
        <v>6295</v>
      </c>
    </row>
    <row r="123" spans="1:28" ht="15.75" customHeight="1">
      <c r="A123" s="446" t="s">
        <v>5730</v>
      </c>
      <c r="B123" s="664">
        <v>112</v>
      </c>
      <c r="C123" s="440" t="s">
        <v>10848</v>
      </c>
      <c r="D123" s="431" t="s">
        <v>51</v>
      </c>
      <c r="E123" s="440"/>
      <c r="F123" s="440" t="s">
        <v>59</v>
      </c>
      <c r="G123" s="440">
        <v>2018</v>
      </c>
      <c r="H123" s="440"/>
      <c r="I123" s="440"/>
      <c r="J123" s="440"/>
      <c r="K123" s="440" t="s">
        <v>10849</v>
      </c>
    </row>
    <row r="124" spans="1:28" ht="15.75" customHeight="1">
      <c r="A124" s="446" t="s">
        <v>5730</v>
      </c>
      <c r="B124" s="664">
        <v>113</v>
      </c>
      <c r="C124" s="440" t="s">
        <v>10850</v>
      </c>
      <c r="D124" s="431" t="s">
        <v>51</v>
      </c>
      <c r="E124" s="440"/>
      <c r="F124" s="440" t="s">
        <v>59</v>
      </c>
      <c r="G124" s="440">
        <v>2011</v>
      </c>
      <c r="H124" s="440"/>
      <c r="I124" s="440"/>
      <c r="J124" s="440"/>
      <c r="K124" s="440" t="s">
        <v>6295</v>
      </c>
    </row>
    <row r="125" spans="1:28" ht="15.75" customHeight="1">
      <c r="A125" s="446" t="s">
        <v>5730</v>
      </c>
      <c r="B125" s="664">
        <v>114</v>
      </c>
      <c r="C125" s="440" t="s">
        <v>10851</v>
      </c>
      <c r="D125" s="431" t="s">
        <v>51</v>
      </c>
      <c r="E125" s="440"/>
      <c r="F125" s="440" t="s">
        <v>59</v>
      </c>
      <c r="G125" s="440">
        <v>2012</v>
      </c>
      <c r="H125" s="440" t="s">
        <v>10683</v>
      </c>
      <c r="I125" s="686" t="s">
        <v>10852</v>
      </c>
      <c r="J125" s="425" t="s">
        <v>10853</v>
      </c>
      <c r="K125" s="440" t="s">
        <v>10854</v>
      </c>
    </row>
    <row r="126" spans="1:28" ht="15.75" customHeight="1">
      <c r="A126" s="446" t="s">
        <v>5730</v>
      </c>
      <c r="B126" s="664">
        <v>115</v>
      </c>
      <c r="C126" s="440" t="s">
        <v>10855</v>
      </c>
      <c r="D126" s="431" t="s">
        <v>51</v>
      </c>
      <c r="E126" s="440"/>
      <c r="F126" s="440" t="s">
        <v>59</v>
      </c>
      <c r="G126" s="440">
        <v>2011</v>
      </c>
      <c r="H126" s="440" t="s">
        <v>10683</v>
      </c>
      <c r="I126" s="686" t="s">
        <v>10852</v>
      </c>
      <c r="J126" s="425" t="s">
        <v>10853</v>
      </c>
      <c r="K126" s="440" t="s">
        <v>10854</v>
      </c>
    </row>
    <row r="127" spans="1:28" ht="15.75" customHeight="1">
      <c r="A127" s="446" t="s">
        <v>5730</v>
      </c>
      <c r="B127" s="661">
        <v>116</v>
      </c>
      <c r="C127" s="440" t="s">
        <v>10856</v>
      </c>
      <c r="D127" s="431" t="s">
        <v>7528</v>
      </c>
      <c r="E127" s="440"/>
      <c r="F127" s="440" t="s">
        <v>59</v>
      </c>
      <c r="G127" s="440">
        <v>2009</v>
      </c>
      <c r="H127" s="440" t="s">
        <v>10683</v>
      </c>
      <c r="I127" s="668" t="s">
        <v>10857</v>
      </c>
      <c r="J127" s="440"/>
      <c r="K127" s="440" t="s">
        <v>10854</v>
      </c>
    </row>
    <row r="128" spans="1:28" ht="15.75" customHeight="1">
      <c r="A128" s="446" t="s">
        <v>5730</v>
      </c>
      <c r="B128" s="664">
        <v>117</v>
      </c>
      <c r="C128" s="440" t="s">
        <v>10858</v>
      </c>
      <c r="D128" s="431" t="s">
        <v>7528</v>
      </c>
      <c r="E128" s="440"/>
      <c r="F128" s="440" t="s">
        <v>59</v>
      </c>
      <c r="G128" s="440">
        <v>2020</v>
      </c>
      <c r="H128" s="440"/>
      <c r="I128" s="440"/>
      <c r="J128" s="440"/>
      <c r="K128" s="440"/>
    </row>
    <row r="129" spans="1:28" ht="15.75" customHeight="1">
      <c r="A129" s="446" t="s">
        <v>4164</v>
      </c>
      <c r="B129" s="664">
        <v>118</v>
      </c>
      <c r="C129" s="468" t="s">
        <v>10859</v>
      </c>
      <c r="D129" s="474" t="s">
        <v>7528</v>
      </c>
      <c r="E129" s="468"/>
      <c r="F129" s="468" t="s">
        <v>59</v>
      </c>
      <c r="G129" s="468">
        <v>2018</v>
      </c>
      <c r="H129" s="468"/>
      <c r="I129" s="468"/>
      <c r="J129" s="468"/>
      <c r="K129" s="468" t="s">
        <v>10667</v>
      </c>
    </row>
    <row r="130" spans="1:28" ht="15.75" customHeight="1">
      <c r="A130" s="446" t="s">
        <v>5412</v>
      </c>
      <c r="B130" s="661">
        <v>119</v>
      </c>
      <c r="C130" s="687" t="s">
        <v>10860</v>
      </c>
      <c r="D130" s="687"/>
      <c r="E130" s="687"/>
      <c r="F130" s="687" t="s">
        <v>59</v>
      </c>
      <c r="G130" s="687">
        <v>2016</v>
      </c>
      <c r="H130" s="687" t="s">
        <v>10683</v>
      </c>
      <c r="I130" s="688" t="s">
        <v>10861</v>
      </c>
      <c r="J130" s="687"/>
      <c r="K130" s="687" t="s">
        <v>10862</v>
      </c>
    </row>
    <row r="131" spans="1:28" ht="15.75" customHeight="1">
      <c r="A131" s="446" t="s">
        <v>5412</v>
      </c>
      <c r="B131" s="664">
        <v>120</v>
      </c>
      <c r="C131" s="687" t="s">
        <v>10758</v>
      </c>
      <c r="D131" s="689" t="s">
        <v>10863</v>
      </c>
      <c r="E131" s="687"/>
      <c r="F131" s="687" t="s">
        <v>59</v>
      </c>
      <c r="G131" s="687">
        <v>2016</v>
      </c>
      <c r="H131" s="687" t="s">
        <v>10864</v>
      </c>
      <c r="I131" s="688" t="s">
        <v>10759</v>
      </c>
      <c r="J131" s="687" t="s">
        <v>10751</v>
      </c>
      <c r="K131" s="687" t="s">
        <v>10865</v>
      </c>
    </row>
    <row r="132" spans="1:28" ht="15.75" customHeight="1">
      <c r="A132" s="446" t="s">
        <v>5412</v>
      </c>
      <c r="B132" s="690">
        <v>121</v>
      </c>
      <c r="C132" s="687" t="s">
        <v>10866</v>
      </c>
      <c r="D132" s="689" t="s">
        <v>10863</v>
      </c>
      <c r="E132" s="687"/>
      <c r="F132" s="687" t="s">
        <v>59</v>
      </c>
      <c r="G132" s="687">
        <v>2017</v>
      </c>
      <c r="H132" s="687" t="s">
        <v>10683</v>
      </c>
      <c r="I132" s="688" t="s">
        <v>10867</v>
      </c>
      <c r="J132" s="687"/>
      <c r="K132" s="687" t="s">
        <v>10868</v>
      </c>
    </row>
    <row r="133" spans="1:28" ht="15.75" customHeight="1">
      <c r="A133" s="691" t="s">
        <v>2516</v>
      </c>
      <c r="B133" s="692">
        <v>122</v>
      </c>
      <c r="C133" s="693" t="s">
        <v>10756</v>
      </c>
      <c r="D133" s="689" t="s">
        <v>10863</v>
      </c>
      <c r="E133" s="693"/>
      <c r="F133" s="693" t="s">
        <v>59</v>
      </c>
      <c r="G133" s="692">
        <v>2016</v>
      </c>
      <c r="H133" s="692" t="s">
        <v>10869</v>
      </c>
      <c r="I133" s="693" t="s">
        <v>10870</v>
      </c>
      <c r="J133" s="693"/>
      <c r="K133" s="693" t="s">
        <v>2520</v>
      </c>
    </row>
    <row r="134" spans="1:28" ht="15.75" customHeight="1">
      <c r="A134" s="691" t="s">
        <v>2516</v>
      </c>
      <c r="B134" s="503">
        <v>123</v>
      </c>
      <c r="C134" s="140" t="s">
        <v>10871</v>
      </c>
      <c r="D134" s="432" t="s">
        <v>10863</v>
      </c>
      <c r="E134" s="140"/>
      <c r="F134" s="140" t="s">
        <v>59</v>
      </c>
      <c r="G134" s="503">
        <v>2019</v>
      </c>
      <c r="H134" s="503" t="s">
        <v>10869</v>
      </c>
      <c r="I134" s="140" t="s">
        <v>10872</v>
      </c>
      <c r="J134" s="140" t="s">
        <v>10873</v>
      </c>
      <c r="K134" s="140" t="s">
        <v>2520</v>
      </c>
    </row>
    <row r="135" spans="1:28" ht="15.75" customHeight="1">
      <c r="A135" s="691" t="s">
        <v>2516</v>
      </c>
      <c r="B135" s="503">
        <v>124</v>
      </c>
      <c r="C135" s="140" t="s">
        <v>10874</v>
      </c>
      <c r="D135" s="432" t="s">
        <v>10863</v>
      </c>
      <c r="E135" s="140"/>
      <c r="F135" s="140" t="s">
        <v>59</v>
      </c>
      <c r="G135" s="503">
        <v>2019</v>
      </c>
      <c r="H135" s="503" t="s">
        <v>10869</v>
      </c>
      <c r="I135" s="140" t="s">
        <v>10875</v>
      </c>
      <c r="J135" s="140" t="s">
        <v>10873</v>
      </c>
      <c r="K135" s="140" t="s">
        <v>2520</v>
      </c>
    </row>
    <row r="136" spans="1:28" ht="15.75" customHeight="1">
      <c r="A136" s="691" t="s">
        <v>2516</v>
      </c>
      <c r="B136" s="503">
        <v>125</v>
      </c>
      <c r="C136" s="140" t="s">
        <v>10876</v>
      </c>
      <c r="D136" s="432" t="s">
        <v>10863</v>
      </c>
      <c r="E136" s="140"/>
      <c r="F136" s="140" t="s">
        <v>59</v>
      </c>
      <c r="G136" s="503">
        <v>2020</v>
      </c>
      <c r="H136" s="503" t="s">
        <v>10869</v>
      </c>
      <c r="I136" s="140" t="s">
        <v>10877</v>
      </c>
      <c r="J136" s="140" t="s">
        <v>10873</v>
      </c>
      <c r="K136" s="140" t="s">
        <v>2520</v>
      </c>
    </row>
    <row r="137" spans="1:28" ht="15.75" customHeight="1">
      <c r="A137" s="691" t="s">
        <v>2516</v>
      </c>
      <c r="B137" s="503">
        <v>126</v>
      </c>
      <c r="C137" s="140" t="s">
        <v>10878</v>
      </c>
      <c r="D137" s="432" t="s">
        <v>10863</v>
      </c>
      <c r="E137" s="140"/>
      <c r="F137" s="140" t="s">
        <v>59</v>
      </c>
      <c r="G137" s="503">
        <v>2020</v>
      </c>
      <c r="H137" s="503" t="s">
        <v>10869</v>
      </c>
      <c r="I137" s="140" t="s">
        <v>10879</v>
      </c>
      <c r="J137" s="140" t="s">
        <v>10873</v>
      </c>
      <c r="K137" s="140" t="s">
        <v>2520</v>
      </c>
    </row>
    <row r="138" spans="1:28" ht="15.75" customHeight="1">
      <c r="A138" s="691" t="s">
        <v>2516</v>
      </c>
      <c r="B138" s="503">
        <v>127</v>
      </c>
      <c r="C138" s="140" t="s">
        <v>10880</v>
      </c>
      <c r="D138" s="432" t="s">
        <v>10863</v>
      </c>
      <c r="E138" s="140"/>
      <c r="F138" s="140" t="s">
        <v>59</v>
      </c>
      <c r="G138" s="503">
        <v>2020</v>
      </c>
      <c r="H138" s="503" t="s">
        <v>10869</v>
      </c>
      <c r="I138" s="140" t="s">
        <v>10881</v>
      </c>
      <c r="J138" s="140" t="s">
        <v>10873</v>
      </c>
      <c r="K138" s="140" t="s">
        <v>2520</v>
      </c>
    </row>
    <row r="139" spans="1:28" ht="15.75" customHeight="1">
      <c r="A139" s="691" t="s">
        <v>2516</v>
      </c>
      <c r="B139" s="503">
        <v>128</v>
      </c>
      <c r="C139" s="140" t="s">
        <v>10882</v>
      </c>
      <c r="D139" s="432" t="s">
        <v>10863</v>
      </c>
      <c r="E139" s="140"/>
      <c r="F139" s="140" t="s">
        <v>59</v>
      </c>
      <c r="G139" s="503">
        <v>2020</v>
      </c>
      <c r="H139" s="503" t="s">
        <v>10869</v>
      </c>
      <c r="I139" s="140" t="s">
        <v>10883</v>
      </c>
      <c r="J139" s="140" t="s">
        <v>10873</v>
      </c>
      <c r="K139" s="140" t="s">
        <v>2598</v>
      </c>
    </row>
    <row r="140" spans="1:28" ht="15.75" customHeight="1">
      <c r="A140" s="529" t="s">
        <v>1995</v>
      </c>
      <c r="B140" s="265"/>
      <c r="C140" s="694" t="s">
        <v>10884</v>
      </c>
      <c r="D140" s="694" t="s">
        <v>51</v>
      </c>
      <c r="E140" s="521"/>
      <c r="F140" s="694" t="s">
        <v>59</v>
      </c>
      <c r="G140" s="524">
        <v>2015</v>
      </c>
      <c r="H140" s="521"/>
      <c r="I140" s="695" t="s">
        <v>10885</v>
      </c>
      <c r="J140" s="231" t="s">
        <v>10873</v>
      </c>
      <c r="K140" s="529" t="s">
        <v>10886</v>
      </c>
      <c r="L140" s="265"/>
      <c r="M140" s="265"/>
      <c r="N140" s="265"/>
      <c r="O140" s="265"/>
      <c r="P140" s="265"/>
      <c r="Q140" s="265"/>
      <c r="R140" s="265"/>
      <c r="S140" s="265"/>
      <c r="T140" s="265"/>
      <c r="U140" s="265"/>
      <c r="V140" s="265"/>
      <c r="W140" s="265"/>
      <c r="X140" s="265"/>
      <c r="Y140" s="265"/>
      <c r="Z140" s="265"/>
      <c r="AA140" s="265"/>
      <c r="AB140" s="265"/>
    </row>
    <row r="141" spans="1:28" ht="15.75" customHeight="1">
      <c r="A141" s="529" t="s">
        <v>1995</v>
      </c>
      <c r="C141" s="696" t="s">
        <v>10887</v>
      </c>
      <c r="D141" s="696" t="s">
        <v>51</v>
      </c>
      <c r="E141" s="153"/>
      <c r="F141" s="696" t="s">
        <v>59</v>
      </c>
      <c r="G141" s="490">
        <v>2015</v>
      </c>
      <c r="H141" s="153"/>
      <c r="I141" s="697" t="s">
        <v>10885</v>
      </c>
      <c r="J141" s="693" t="s">
        <v>10873</v>
      </c>
      <c r="K141" s="170" t="s">
        <v>10888</v>
      </c>
    </row>
    <row r="142" spans="1:28" ht="15.75" customHeight="1">
      <c r="A142" s="529" t="s">
        <v>1995</v>
      </c>
      <c r="C142" s="696" t="s">
        <v>10889</v>
      </c>
      <c r="D142" s="696" t="s">
        <v>51</v>
      </c>
      <c r="E142" s="153"/>
      <c r="F142" s="696" t="s">
        <v>59</v>
      </c>
      <c r="G142" s="490">
        <v>2015</v>
      </c>
      <c r="H142" s="153"/>
      <c r="I142" s="697" t="s">
        <v>10885</v>
      </c>
      <c r="J142" s="693" t="s">
        <v>10873</v>
      </c>
      <c r="K142" s="170" t="s">
        <v>10890</v>
      </c>
    </row>
    <row r="143" spans="1:28" ht="15.75" customHeight="1">
      <c r="A143" s="529" t="s">
        <v>1995</v>
      </c>
      <c r="C143" s="696" t="s">
        <v>10891</v>
      </c>
      <c r="D143" s="696" t="s">
        <v>51</v>
      </c>
      <c r="E143" s="153"/>
      <c r="F143" s="696" t="s">
        <v>59</v>
      </c>
      <c r="G143" s="490">
        <v>2015</v>
      </c>
      <c r="H143" s="153"/>
      <c r="I143" s="697" t="s">
        <v>10885</v>
      </c>
      <c r="J143" s="693" t="s">
        <v>10873</v>
      </c>
      <c r="K143" s="170" t="s">
        <v>10892</v>
      </c>
    </row>
    <row r="144" spans="1:28" ht="15.75" customHeight="1">
      <c r="A144" s="529" t="s">
        <v>1995</v>
      </c>
      <c r="C144" s="696" t="s">
        <v>10893</v>
      </c>
      <c r="D144" s="696" t="s">
        <v>51</v>
      </c>
      <c r="E144" s="153"/>
      <c r="F144" s="696" t="s">
        <v>59</v>
      </c>
      <c r="G144" s="490">
        <v>2015</v>
      </c>
      <c r="H144" s="153"/>
      <c r="I144" s="697" t="s">
        <v>10885</v>
      </c>
      <c r="J144" s="693" t="s">
        <v>10873</v>
      </c>
      <c r="K144" s="170" t="s">
        <v>10894</v>
      </c>
    </row>
    <row r="145" spans="1:28" ht="15.75" customHeight="1">
      <c r="A145" s="698" t="s">
        <v>4164</v>
      </c>
      <c r="B145" s="399">
        <v>118</v>
      </c>
      <c r="C145" s="699" t="s">
        <v>10859</v>
      </c>
      <c r="D145" s="699" t="s">
        <v>7528</v>
      </c>
      <c r="E145" s="700"/>
      <c r="F145" s="699" t="s">
        <v>59</v>
      </c>
      <c r="G145" s="699">
        <v>2018</v>
      </c>
      <c r="H145" s="700"/>
      <c r="I145" s="700"/>
      <c r="J145" s="700"/>
      <c r="K145" s="699" t="s">
        <v>10667</v>
      </c>
      <c r="L145" s="404"/>
      <c r="M145" s="404"/>
      <c r="N145" s="404"/>
      <c r="O145" s="404"/>
      <c r="P145" s="404"/>
      <c r="Q145" s="404"/>
      <c r="R145" s="404"/>
      <c r="S145" s="404"/>
      <c r="T145" s="404"/>
      <c r="U145" s="404"/>
      <c r="V145" s="404"/>
      <c r="W145" s="404"/>
      <c r="X145" s="404"/>
      <c r="Y145" s="404"/>
      <c r="Z145" s="404"/>
      <c r="AA145" s="404"/>
      <c r="AB145" s="404"/>
    </row>
    <row r="146" spans="1:28" ht="15.75" customHeight="1">
      <c r="A146" s="698" t="s">
        <v>4164</v>
      </c>
      <c r="B146" s="404"/>
      <c r="C146" s="701" t="s">
        <v>10895</v>
      </c>
      <c r="D146" s="702" t="s">
        <v>51</v>
      </c>
      <c r="E146" s="703"/>
      <c r="F146" s="703"/>
      <c r="G146" s="403">
        <v>2019</v>
      </c>
      <c r="H146" s="703"/>
      <c r="I146" s="703"/>
      <c r="J146" s="703"/>
      <c r="K146" s="701" t="s">
        <v>4217</v>
      </c>
      <c r="L146" s="404"/>
      <c r="M146" s="404"/>
      <c r="N146" s="404"/>
      <c r="O146" s="404"/>
      <c r="P146" s="404"/>
      <c r="Q146" s="404"/>
      <c r="R146" s="404"/>
      <c r="S146" s="404"/>
      <c r="T146" s="404"/>
      <c r="U146" s="404"/>
      <c r="V146" s="404"/>
      <c r="W146" s="404"/>
      <c r="X146" s="404"/>
      <c r="Y146" s="404"/>
      <c r="Z146" s="404"/>
      <c r="AA146" s="404"/>
      <c r="AB146" s="404"/>
    </row>
    <row r="147" spans="1:28" ht="15.75" customHeight="1">
      <c r="A147" s="698" t="s">
        <v>4164</v>
      </c>
      <c r="B147" s="404"/>
      <c r="C147" s="701" t="s">
        <v>10766</v>
      </c>
      <c r="D147" s="702" t="s">
        <v>51</v>
      </c>
      <c r="E147" s="703"/>
      <c r="F147" s="703"/>
      <c r="G147" s="403">
        <v>2018</v>
      </c>
      <c r="H147" s="703"/>
      <c r="I147" s="703"/>
      <c r="J147" s="703"/>
      <c r="K147" s="702" t="s">
        <v>10896</v>
      </c>
      <c r="L147" s="404"/>
      <c r="M147" s="404"/>
      <c r="N147" s="404"/>
      <c r="O147" s="404"/>
      <c r="P147" s="404"/>
      <c r="Q147" s="404"/>
      <c r="R147" s="404"/>
      <c r="S147" s="404"/>
      <c r="T147" s="404"/>
      <c r="U147" s="404"/>
      <c r="V147" s="404"/>
      <c r="W147" s="404"/>
      <c r="X147" s="404"/>
      <c r="Y147" s="404"/>
      <c r="Z147" s="404"/>
      <c r="AA147" s="404"/>
      <c r="AB147" s="404"/>
    </row>
    <row r="148" spans="1:28" ht="15.75" customHeight="1">
      <c r="A148" s="698" t="s">
        <v>4164</v>
      </c>
      <c r="B148" s="404"/>
      <c r="C148" s="701" t="s">
        <v>10897</v>
      </c>
      <c r="D148" s="400" t="s">
        <v>7528</v>
      </c>
      <c r="E148" s="703"/>
      <c r="F148" s="703"/>
      <c r="G148" s="403">
        <v>2018</v>
      </c>
      <c r="H148" s="703"/>
      <c r="I148" s="703"/>
      <c r="J148" s="703"/>
      <c r="K148" s="701" t="s">
        <v>4217</v>
      </c>
      <c r="L148" s="404"/>
      <c r="M148" s="404"/>
      <c r="N148" s="404"/>
      <c r="O148" s="404"/>
      <c r="P148" s="404"/>
      <c r="Q148" s="404"/>
      <c r="R148" s="404"/>
      <c r="S148" s="404"/>
      <c r="T148" s="404"/>
      <c r="U148" s="404"/>
      <c r="V148" s="404"/>
      <c r="W148" s="404"/>
      <c r="X148" s="404"/>
      <c r="Y148" s="404"/>
      <c r="Z148" s="404"/>
      <c r="AA148" s="404"/>
      <c r="AB148" s="404"/>
    </row>
    <row r="149" spans="1:28" ht="15.75" customHeight="1">
      <c r="A149" s="698" t="s">
        <v>4164</v>
      </c>
      <c r="B149" s="404"/>
      <c r="C149" s="701" t="s">
        <v>10898</v>
      </c>
      <c r="D149" s="702" t="s">
        <v>7528</v>
      </c>
      <c r="E149" s="703"/>
      <c r="F149" s="703"/>
      <c r="G149" s="403">
        <v>2018</v>
      </c>
      <c r="H149" s="703"/>
      <c r="I149" s="703"/>
      <c r="J149" s="703"/>
      <c r="K149" s="701" t="s">
        <v>4217</v>
      </c>
      <c r="L149" s="404"/>
      <c r="M149" s="404"/>
      <c r="N149" s="404"/>
      <c r="O149" s="404"/>
      <c r="P149" s="404"/>
      <c r="Q149" s="404"/>
      <c r="R149" s="404"/>
      <c r="S149" s="404"/>
      <c r="T149" s="404"/>
      <c r="U149" s="404"/>
      <c r="V149" s="404"/>
      <c r="W149" s="404"/>
      <c r="X149" s="404"/>
      <c r="Y149" s="404"/>
      <c r="Z149" s="404"/>
      <c r="AA149" s="404"/>
      <c r="AB149" s="404"/>
    </row>
    <row r="150" spans="1:28" ht="15.75" customHeight="1">
      <c r="A150" s="698" t="s">
        <v>4164</v>
      </c>
      <c r="B150" s="404"/>
      <c r="C150" s="701" t="s">
        <v>10899</v>
      </c>
      <c r="D150" s="400" t="s">
        <v>7528</v>
      </c>
      <c r="E150" s="703"/>
      <c r="F150" s="703"/>
      <c r="G150" s="403">
        <v>2018</v>
      </c>
      <c r="H150" s="703"/>
      <c r="I150" s="703"/>
      <c r="J150" s="703"/>
      <c r="K150" s="701" t="s">
        <v>4217</v>
      </c>
      <c r="L150" s="404"/>
      <c r="M150" s="404"/>
      <c r="N150" s="404"/>
      <c r="O150" s="404"/>
      <c r="P150" s="404"/>
      <c r="Q150" s="404"/>
      <c r="R150" s="404"/>
      <c r="S150" s="404"/>
      <c r="T150" s="404"/>
      <c r="U150" s="404"/>
      <c r="V150" s="404"/>
      <c r="W150" s="404"/>
      <c r="X150" s="404"/>
      <c r="Y150" s="404"/>
      <c r="Z150" s="404"/>
      <c r="AA150" s="404"/>
      <c r="AB150" s="404"/>
    </row>
    <row r="151" spans="1:28" ht="15.75" customHeight="1">
      <c r="A151" s="698" t="s">
        <v>4164</v>
      </c>
      <c r="B151" s="404"/>
      <c r="C151" s="701" t="s">
        <v>10900</v>
      </c>
      <c r="D151" s="704" t="s">
        <v>7528</v>
      </c>
      <c r="E151" s="703"/>
      <c r="F151" s="703"/>
      <c r="G151" s="403">
        <v>2018</v>
      </c>
      <c r="H151" s="703"/>
      <c r="I151" s="703"/>
      <c r="J151" s="703"/>
      <c r="K151" s="701" t="s">
        <v>4217</v>
      </c>
      <c r="L151" s="404"/>
      <c r="M151" s="404"/>
      <c r="N151" s="404"/>
      <c r="O151" s="404"/>
      <c r="P151" s="404"/>
      <c r="Q151" s="404"/>
      <c r="R151" s="404"/>
      <c r="S151" s="404"/>
      <c r="T151" s="404"/>
      <c r="U151" s="404"/>
      <c r="V151" s="404"/>
      <c r="W151" s="404"/>
      <c r="X151" s="404"/>
      <c r="Y151" s="404"/>
      <c r="Z151" s="404"/>
      <c r="AA151" s="404"/>
      <c r="AB151" s="404"/>
    </row>
    <row r="152" spans="1:28" ht="15.75" customHeight="1">
      <c r="A152" s="698" t="s">
        <v>4164</v>
      </c>
      <c r="B152" s="404"/>
      <c r="C152" s="701" t="s">
        <v>10901</v>
      </c>
      <c r="D152" s="704" t="s">
        <v>7528</v>
      </c>
      <c r="E152" s="703"/>
      <c r="F152" s="703"/>
      <c r="G152" s="403">
        <v>2018</v>
      </c>
      <c r="H152" s="703"/>
      <c r="I152" s="703"/>
      <c r="J152" s="703"/>
      <c r="K152" s="701" t="s">
        <v>4217</v>
      </c>
      <c r="L152" s="404"/>
      <c r="M152" s="404"/>
      <c r="N152" s="404"/>
      <c r="O152" s="404"/>
      <c r="P152" s="404"/>
      <c r="Q152" s="404"/>
      <c r="R152" s="404"/>
      <c r="S152" s="404"/>
      <c r="T152" s="404"/>
      <c r="U152" s="404"/>
      <c r="V152" s="404"/>
      <c r="W152" s="404"/>
      <c r="X152" s="404"/>
      <c r="Y152" s="404"/>
      <c r="Z152" s="404"/>
      <c r="AA152" s="404"/>
      <c r="AB152" s="404"/>
    </row>
    <row r="153" spans="1:28" ht="15.75" customHeight="1">
      <c r="A153" s="698" t="s">
        <v>4164</v>
      </c>
      <c r="B153" s="404"/>
      <c r="C153" s="701" t="s">
        <v>10902</v>
      </c>
      <c r="D153" s="704" t="s">
        <v>7528</v>
      </c>
      <c r="E153" s="703"/>
      <c r="F153" s="703"/>
      <c r="G153" s="403">
        <v>2017</v>
      </c>
      <c r="H153" s="703"/>
      <c r="I153" s="703"/>
      <c r="J153" s="703"/>
      <c r="K153" s="702" t="s">
        <v>10896</v>
      </c>
      <c r="L153" s="404"/>
      <c r="M153" s="404"/>
      <c r="N153" s="404"/>
      <c r="O153" s="404"/>
      <c r="P153" s="404"/>
      <c r="Q153" s="404"/>
      <c r="R153" s="404"/>
      <c r="S153" s="404"/>
      <c r="T153" s="404"/>
      <c r="U153" s="404"/>
      <c r="V153" s="404"/>
      <c r="W153" s="404"/>
      <c r="X153" s="404"/>
      <c r="Y153" s="404"/>
      <c r="Z153" s="404"/>
      <c r="AA153" s="404"/>
      <c r="AB153" s="404"/>
    </row>
    <row r="154" spans="1:28" ht="15.75" customHeight="1">
      <c r="A154" s="698" t="s">
        <v>4164</v>
      </c>
      <c r="B154" s="404"/>
      <c r="C154" s="701" t="s">
        <v>10903</v>
      </c>
      <c r="D154" s="702" t="s">
        <v>51</v>
      </c>
      <c r="E154" s="703"/>
      <c r="F154" s="703"/>
      <c r="G154" s="403">
        <v>2017</v>
      </c>
      <c r="H154" s="703"/>
      <c r="I154" s="703"/>
      <c r="J154" s="703"/>
      <c r="K154" s="701" t="s">
        <v>4217</v>
      </c>
      <c r="L154" s="404"/>
      <c r="M154" s="404"/>
      <c r="N154" s="404"/>
      <c r="O154" s="404"/>
      <c r="P154" s="404"/>
      <c r="Q154" s="404"/>
      <c r="R154" s="404"/>
      <c r="S154" s="404"/>
      <c r="T154" s="404"/>
      <c r="U154" s="404"/>
      <c r="V154" s="404"/>
      <c r="W154" s="404"/>
      <c r="X154" s="404"/>
      <c r="Y154" s="404"/>
      <c r="Z154" s="404"/>
      <c r="AA154" s="404"/>
      <c r="AB154" s="404"/>
    </row>
    <row r="155" spans="1:28" ht="15.75" customHeight="1">
      <c r="A155" s="698" t="s">
        <v>4164</v>
      </c>
      <c r="B155" s="404"/>
      <c r="C155" s="701" t="s">
        <v>10904</v>
      </c>
      <c r="D155" s="702" t="s">
        <v>51</v>
      </c>
      <c r="E155" s="703"/>
      <c r="F155" s="703"/>
      <c r="G155" s="403">
        <v>2017</v>
      </c>
      <c r="H155" s="703"/>
      <c r="I155" s="703"/>
      <c r="J155" s="703"/>
      <c r="K155" s="701" t="s">
        <v>4217</v>
      </c>
      <c r="L155" s="404"/>
      <c r="M155" s="404"/>
      <c r="N155" s="404"/>
      <c r="O155" s="404"/>
      <c r="P155" s="404"/>
      <c r="Q155" s="404"/>
      <c r="R155" s="404"/>
      <c r="S155" s="404"/>
      <c r="T155" s="404"/>
      <c r="U155" s="404"/>
      <c r="V155" s="404"/>
      <c r="W155" s="404"/>
      <c r="X155" s="404"/>
      <c r="Y155" s="404"/>
      <c r="Z155" s="404"/>
      <c r="AA155" s="404"/>
      <c r="AB155" s="404"/>
    </row>
    <row r="156" spans="1:28" ht="15.75" customHeight="1">
      <c r="A156" s="698" t="s">
        <v>4164</v>
      </c>
      <c r="B156" s="404"/>
      <c r="C156" s="701" t="s">
        <v>10905</v>
      </c>
      <c r="D156" s="702" t="s">
        <v>7528</v>
      </c>
      <c r="E156" s="703"/>
      <c r="F156" s="703"/>
      <c r="G156" s="403">
        <v>2016</v>
      </c>
      <c r="H156" s="703"/>
      <c r="I156" s="703"/>
      <c r="J156" s="703"/>
      <c r="K156" s="701" t="s">
        <v>4217</v>
      </c>
      <c r="L156" s="404"/>
      <c r="M156" s="404"/>
      <c r="N156" s="404"/>
      <c r="O156" s="404"/>
      <c r="P156" s="404"/>
      <c r="Q156" s="404"/>
      <c r="R156" s="404"/>
      <c r="S156" s="404"/>
      <c r="T156" s="404"/>
      <c r="U156" s="404"/>
      <c r="V156" s="404"/>
      <c r="W156" s="404"/>
      <c r="X156" s="404"/>
      <c r="Y156" s="404"/>
      <c r="Z156" s="404"/>
      <c r="AA156" s="404"/>
      <c r="AB156" s="404"/>
    </row>
    <row r="157" spans="1:28" ht="15.75" customHeight="1">
      <c r="A157" s="698" t="s">
        <v>4164</v>
      </c>
      <c r="B157" s="404"/>
      <c r="C157" s="701" t="s">
        <v>10906</v>
      </c>
      <c r="D157" s="400" t="s">
        <v>7528</v>
      </c>
      <c r="E157" s="703"/>
      <c r="F157" s="703"/>
      <c r="G157" s="403">
        <v>2016</v>
      </c>
      <c r="H157" s="703"/>
      <c r="I157" s="703"/>
      <c r="J157" s="703"/>
      <c r="K157" s="701" t="s">
        <v>4217</v>
      </c>
      <c r="L157" s="404"/>
      <c r="M157" s="404"/>
      <c r="N157" s="404"/>
      <c r="O157" s="404"/>
      <c r="P157" s="404"/>
      <c r="Q157" s="404"/>
      <c r="R157" s="404"/>
      <c r="S157" s="404"/>
      <c r="T157" s="404"/>
      <c r="U157" s="404"/>
      <c r="V157" s="404"/>
      <c r="W157" s="404"/>
      <c r="X157" s="404"/>
      <c r="Y157" s="404"/>
      <c r="Z157" s="404"/>
      <c r="AA157" s="404"/>
      <c r="AB157" s="404"/>
    </row>
    <row r="158" spans="1:28" ht="15.75" customHeight="1">
      <c r="A158" s="698" t="s">
        <v>4164</v>
      </c>
      <c r="B158" s="404"/>
      <c r="C158" s="795" t="s">
        <v>10907</v>
      </c>
      <c r="D158" s="786"/>
      <c r="E158" s="703"/>
      <c r="F158" s="703"/>
      <c r="G158" s="403">
        <v>2016</v>
      </c>
      <c r="H158" s="703"/>
      <c r="I158" s="703"/>
      <c r="J158" s="703"/>
      <c r="K158" s="701" t="s">
        <v>4217</v>
      </c>
      <c r="L158" s="404"/>
      <c r="M158" s="404"/>
      <c r="N158" s="404"/>
      <c r="O158" s="404"/>
      <c r="P158" s="404"/>
      <c r="Q158" s="404"/>
      <c r="R158" s="404"/>
      <c r="S158" s="404"/>
      <c r="T158" s="404"/>
      <c r="U158" s="404"/>
      <c r="V158" s="404"/>
      <c r="W158" s="404"/>
      <c r="X158" s="404"/>
      <c r="Y158" s="404"/>
      <c r="Z158" s="404"/>
      <c r="AA158" s="404"/>
      <c r="AB158" s="404"/>
    </row>
    <row r="159" spans="1:28" ht="15.75" customHeight="1">
      <c r="A159" s="698" t="s">
        <v>4164</v>
      </c>
      <c r="B159" s="404"/>
      <c r="C159" s="701" t="s">
        <v>10908</v>
      </c>
      <c r="D159" s="400" t="s">
        <v>7528</v>
      </c>
      <c r="E159" s="703"/>
      <c r="F159" s="703"/>
      <c r="G159" s="403">
        <v>2016</v>
      </c>
      <c r="H159" s="703"/>
      <c r="I159" s="703"/>
      <c r="J159" s="703"/>
      <c r="K159" s="701" t="s">
        <v>4217</v>
      </c>
      <c r="L159" s="404"/>
      <c r="M159" s="404"/>
      <c r="N159" s="404"/>
      <c r="O159" s="404"/>
      <c r="P159" s="404"/>
      <c r="Q159" s="404"/>
      <c r="R159" s="404"/>
      <c r="S159" s="404"/>
      <c r="T159" s="404"/>
      <c r="U159" s="404"/>
      <c r="V159" s="404"/>
      <c r="W159" s="404"/>
      <c r="X159" s="404"/>
      <c r="Y159" s="404"/>
      <c r="Z159" s="404"/>
      <c r="AA159" s="404"/>
      <c r="AB159" s="404"/>
    </row>
    <row r="160" spans="1:28" ht="15.75" customHeight="1">
      <c r="A160" s="698" t="s">
        <v>4164</v>
      </c>
      <c r="B160" s="404"/>
      <c r="C160" s="701" t="s">
        <v>10909</v>
      </c>
      <c r="D160" s="704" t="s">
        <v>7528</v>
      </c>
      <c r="E160" s="703"/>
      <c r="F160" s="703"/>
      <c r="G160" s="403">
        <v>2016</v>
      </c>
      <c r="H160" s="703"/>
      <c r="I160" s="703"/>
      <c r="J160" s="703"/>
      <c r="K160" s="701" t="s">
        <v>4217</v>
      </c>
      <c r="L160" s="404"/>
      <c r="M160" s="404"/>
      <c r="N160" s="404"/>
      <c r="O160" s="404"/>
      <c r="P160" s="404"/>
      <c r="Q160" s="404"/>
      <c r="R160" s="404"/>
      <c r="S160" s="404"/>
      <c r="T160" s="404"/>
      <c r="U160" s="404"/>
      <c r="V160" s="404"/>
      <c r="W160" s="404"/>
      <c r="X160" s="404"/>
      <c r="Y160" s="404"/>
      <c r="Z160" s="404"/>
      <c r="AA160" s="404"/>
      <c r="AB160" s="404"/>
    </row>
    <row r="161" spans="1:28" ht="15.75" customHeight="1">
      <c r="A161" s="698" t="s">
        <v>4164</v>
      </c>
      <c r="B161" s="404"/>
      <c r="C161" s="701" t="s">
        <v>10910</v>
      </c>
      <c r="D161" s="704" t="s">
        <v>7528</v>
      </c>
      <c r="E161" s="703"/>
      <c r="F161" s="703"/>
      <c r="G161" s="403">
        <v>2016</v>
      </c>
      <c r="H161" s="703"/>
      <c r="I161" s="703"/>
      <c r="J161" s="703"/>
      <c r="K161" s="701" t="s">
        <v>4217</v>
      </c>
      <c r="L161" s="404"/>
      <c r="M161" s="404"/>
      <c r="N161" s="404"/>
      <c r="O161" s="404"/>
      <c r="P161" s="404"/>
      <c r="Q161" s="404"/>
      <c r="R161" s="404"/>
      <c r="S161" s="404"/>
      <c r="T161" s="404"/>
      <c r="U161" s="404"/>
      <c r="V161" s="404"/>
      <c r="W161" s="404"/>
      <c r="X161" s="404"/>
      <c r="Y161" s="404"/>
      <c r="Z161" s="404"/>
      <c r="AA161" s="404"/>
      <c r="AB161" s="404"/>
    </row>
    <row r="162" spans="1:28" ht="15.75" customHeight="1">
      <c r="A162" s="698" t="s">
        <v>4164</v>
      </c>
      <c r="B162" s="404"/>
      <c r="C162" s="701" t="s">
        <v>10911</v>
      </c>
      <c r="D162" s="704" t="s">
        <v>7528</v>
      </c>
      <c r="E162" s="703"/>
      <c r="F162" s="703"/>
      <c r="G162" s="403">
        <v>2016</v>
      </c>
      <c r="H162" s="703"/>
      <c r="I162" s="703"/>
      <c r="J162" s="703"/>
      <c r="K162" s="701" t="s">
        <v>4217</v>
      </c>
      <c r="L162" s="404"/>
      <c r="M162" s="404"/>
      <c r="N162" s="404"/>
      <c r="O162" s="404"/>
      <c r="P162" s="404"/>
      <c r="Q162" s="404"/>
      <c r="R162" s="404"/>
      <c r="S162" s="404"/>
      <c r="T162" s="404"/>
      <c r="U162" s="404"/>
      <c r="V162" s="404"/>
      <c r="W162" s="404"/>
      <c r="X162" s="404"/>
      <c r="Y162" s="404"/>
      <c r="Z162" s="404"/>
      <c r="AA162" s="404"/>
      <c r="AB162" s="404"/>
    </row>
    <row r="163" spans="1:28" ht="15.75" customHeight="1">
      <c r="A163" s="698" t="s">
        <v>4164</v>
      </c>
      <c r="B163" s="404"/>
      <c r="C163" s="701" t="s">
        <v>10912</v>
      </c>
      <c r="D163" s="702" t="s">
        <v>51</v>
      </c>
      <c r="E163" s="703"/>
      <c r="F163" s="703"/>
      <c r="G163" s="403">
        <v>2016</v>
      </c>
      <c r="H163" s="703"/>
      <c r="I163" s="703"/>
      <c r="J163" s="703"/>
      <c r="K163" s="701" t="s">
        <v>4217</v>
      </c>
      <c r="L163" s="404"/>
      <c r="M163" s="404"/>
      <c r="N163" s="404"/>
      <c r="O163" s="404"/>
      <c r="P163" s="404"/>
      <c r="Q163" s="404"/>
      <c r="R163" s="404"/>
      <c r="S163" s="404"/>
      <c r="T163" s="404"/>
      <c r="U163" s="404"/>
      <c r="V163" s="404"/>
      <c r="W163" s="404"/>
      <c r="X163" s="404"/>
      <c r="Y163" s="404"/>
      <c r="Z163" s="404"/>
      <c r="AA163" s="404"/>
      <c r="AB163" s="404"/>
    </row>
    <row r="164" spans="1:28" ht="15.75" customHeight="1">
      <c r="A164" s="698" t="s">
        <v>1572</v>
      </c>
      <c r="B164" s="396"/>
      <c r="C164" s="705" t="s">
        <v>10913</v>
      </c>
      <c r="D164" s="706" t="s">
        <v>7528</v>
      </c>
      <c r="E164" s="707"/>
      <c r="F164" s="707"/>
      <c r="G164" s="395">
        <v>2022</v>
      </c>
      <c r="H164" s="707"/>
      <c r="I164" s="707"/>
      <c r="J164" s="707"/>
      <c r="K164" s="706" t="s">
        <v>10914</v>
      </c>
      <c r="L164" s="396"/>
      <c r="M164" s="396"/>
      <c r="N164" s="396"/>
      <c r="O164" s="396"/>
      <c r="P164" s="396"/>
      <c r="Q164" s="396"/>
      <c r="R164" s="396"/>
      <c r="S164" s="396"/>
      <c r="T164" s="396"/>
      <c r="U164" s="396"/>
      <c r="V164" s="396"/>
      <c r="W164" s="396"/>
      <c r="X164" s="396"/>
      <c r="Y164" s="396"/>
      <c r="Z164" s="396"/>
      <c r="AA164" s="396"/>
      <c r="AB164" s="396"/>
    </row>
    <row r="165" spans="1:28" ht="15.75" customHeight="1">
      <c r="A165" s="698" t="s">
        <v>1572</v>
      </c>
      <c r="B165" s="404"/>
      <c r="C165" s="701" t="s">
        <v>10915</v>
      </c>
      <c r="D165" s="702" t="s">
        <v>7528</v>
      </c>
      <c r="E165" s="703"/>
      <c r="F165" s="703"/>
      <c r="G165" s="403">
        <v>2022</v>
      </c>
      <c r="H165" s="703"/>
      <c r="I165" s="703"/>
      <c r="J165" s="703"/>
      <c r="K165" s="703"/>
      <c r="L165" s="404"/>
      <c r="M165" s="404"/>
      <c r="N165" s="404"/>
      <c r="O165" s="404"/>
      <c r="P165" s="404"/>
      <c r="Q165" s="404"/>
      <c r="R165" s="404"/>
      <c r="S165" s="404"/>
      <c r="T165" s="404"/>
      <c r="U165" s="404"/>
      <c r="V165" s="404"/>
      <c r="W165" s="404"/>
      <c r="X165" s="404"/>
      <c r="Y165" s="404"/>
      <c r="Z165" s="404"/>
      <c r="AA165" s="404"/>
      <c r="AB165" s="404"/>
    </row>
    <row r="166" spans="1:28" ht="15.75" customHeight="1">
      <c r="A166" s="698" t="s">
        <v>1572</v>
      </c>
      <c r="B166" s="404"/>
      <c r="C166" s="701" t="s">
        <v>10916</v>
      </c>
      <c r="D166" s="702" t="s">
        <v>7528</v>
      </c>
      <c r="E166" s="703"/>
      <c r="F166" s="703"/>
      <c r="G166" s="403">
        <v>2021</v>
      </c>
      <c r="H166" s="703"/>
      <c r="I166" s="703"/>
      <c r="J166" s="703"/>
      <c r="K166" s="703"/>
      <c r="L166" s="404"/>
      <c r="M166" s="404"/>
      <c r="N166" s="404"/>
      <c r="O166" s="404"/>
      <c r="P166" s="404"/>
      <c r="Q166" s="404"/>
      <c r="R166" s="404"/>
      <c r="S166" s="404"/>
      <c r="T166" s="404"/>
      <c r="U166" s="404"/>
      <c r="V166" s="404"/>
      <c r="W166" s="404"/>
      <c r="X166" s="404"/>
      <c r="Y166" s="404"/>
      <c r="Z166" s="404"/>
      <c r="AA166" s="404"/>
      <c r="AB166" s="404"/>
    </row>
    <row r="167" spans="1:28" ht="15.75" customHeight="1">
      <c r="A167" s="698" t="s">
        <v>1572</v>
      </c>
      <c r="B167" s="404"/>
      <c r="C167" s="701" t="s">
        <v>10917</v>
      </c>
      <c r="D167" s="702" t="s">
        <v>51</v>
      </c>
      <c r="E167" s="703"/>
      <c r="F167" s="703"/>
      <c r="G167" s="403">
        <v>2020</v>
      </c>
      <c r="H167" s="703"/>
      <c r="I167" s="703"/>
      <c r="J167" s="703"/>
      <c r="K167" s="703"/>
      <c r="L167" s="404"/>
      <c r="M167" s="404"/>
      <c r="N167" s="404"/>
      <c r="O167" s="404"/>
      <c r="P167" s="404"/>
      <c r="Q167" s="404"/>
      <c r="R167" s="404"/>
      <c r="S167" s="404"/>
      <c r="T167" s="404"/>
      <c r="U167" s="404"/>
      <c r="V167" s="404"/>
      <c r="W167" s="404"/>
      <c r="X167" s="404"/>
      <c r="Y167" s="404"/>
      <c r="Z167" s="404"/>
      <c r="AA167" s="404"/>
      <c r="AB167" s="404"/>
    </row>
    <row r="168" spans="1:28" ht="15.75" customHeight="1">
      <c r="A168" s="698" t="s">
        <v>1572</v>
      </c>
      <c r="B168" s="404"/>
      <c r="C168" s="701" t="s">
        <v>10918</v>
      </c>
      <c r="D168" s="702" t="s">
        <v>51</v>
      </c>
      <c r="E168" s="703"/>
      <c r="F168" s="703"/>
      <c r="G168" s="403">
        <v>2018</v>
      </c>
      <c r="H168" s="703"/>
      <c r="I168" s="703"/>
      <c r="J168" s="703"/>
      <c r="K168" s="703"/>
      <c r="L168" s="404"/>
      <c r="M168" s="404"/>
      <c r="N168" s="404"/>
      <c r="O168" s="404"/>
      <c r="P168" s="404"/>
      <c r="Q168" s="404"/>
      <c r="R168" s="404"/>
      <c r="S168" s="404"/>
      <c r="T168" s="404"/>
      <c r="U168" s="404"/>
      <c r="V168" s="404"/>
      <c r="W168" s="404"/>
      <c r="X168" s="404"/>
      <c r="Y168" s="404"/>
      <c r="Z168" s="404"/>
      <c r="AA168" s="404"/>
      <c r="AB168" s="404"/>
    </row>
    <row r="169" spans="1:28" ht="15.75" customHeight="1">
      <c r="A169" s="698" t="s">
        <v>1572</v>
      </c>
      <c r="B169" s="404"/>
      <c r="C169" s="701" t="s">
        <v>10919</v>
      </c>
      <c r="D169" s="702" t="s">
        <v>51</v>
      </c>
      <c r="E169" s="703"/>
      <c r="F169" s="703"/>
      <c r="G169" s="403">
        <v>2018</v>
      </c>
      <c r="H169" s="703"/>
      <c r="I169" s="703"/>
      <c r="J169" s="703"/>
      <c r="K169" s="703"/>
      <c r="L169" s="404"/>
      <c r="M169" s="404"/>
      <c r="N169" s="404"/>
      <c r="O169" s="404"/>
      <c r="P169" s="404"/>
      <c r="Q169" s="404"/>
      <c r="R169" s="404"/>
      <c r="S169" s="404"/>
      <c r="T169" s="404"/>
      <c r="U169" s="404"/>
      <c r="V169" s="404"/>
      <c r="W169" s="404"/>
      <c r="X169" s="404"/>
      <c r="Y169" s="404"/>
      <c r="Z169" s="404"/>
      <c r="AA169" s="404"/>
      <c r="AB169" s="404"/>
    </row>
    <row r="170" spans="1:28" ht="15.75" customHeight="1">
      <c r="A170" s="698" t="s">
        <v>1572</v>
      </c>
      <c r="B170" s="404"/>
      <c r="C170" s="701" t="s">
        <v>10920</v>
      </c>
      <c r="D170" s="702" t="s">
        <v>51</v>
      </c>
      <c r="E170" s="703"/>
      <c r="F170" s="703"/>
      <c r="G170" s="403">
        <v>2018</v>
      </c>
      <c r="H170" s="703"/>
      <c r="I170" s="703"/>
      <c r="J170" s="703"/>
      <c r="K170" s="703"/>
      <c r="L170" s="404"/>
      <c r="M170" s="404"/>
      <c r="N170" s="404"/>
      <c r="O170" s="404"/>
      <c r="P170" s="404"/>
      <c r="Q170" s="404"/>
      <c r="R170" s="404"/>
      <c r="S170" s="404"/>
      <c r="T170" s="404"/>
      <c r="U170" s="404"/>
      <c r="V170" s="404"/>
      <c r="W170" s="404"/>
      <c r="X170" s="404"/>
      <c r="Y170" s="404"/>
      <c r="Z170" s="404"/>
      <c r="AA170" s="404"/>
      <c r="AB170" s="404"/>
    </row>
    <row r="171" spans="1:28" ht="15.75" customHeight="1">
      <c r="A171" s="698" t="s">
        <v>1572</v>
      </c>
      <c r="B171" s="404"/>
      <c r="C171" s="702" t="s">
        <v>10832</v>
      </c>
      <c r="D171" s="702" t="s">
        <v>51</v>
      </c>
      <c r="E171" s="703"/>
      <c r="F171" s="703"/>
      <c r="G171" s="403">
        <v>2018</v>
      </c>
      <c r="H171" s="703"/>
      <c r="I171" s="703"/>
      <c r="J171" s="703"/>
      <c r="K171" s="703"/>
      <c r="L171" s="404"/>
      <c r="M171" s="404"/>
      <c r="N171" s="404"/>
      <c r="O171" s="404"/>
      <c r="P171" s="404"/>
      <c r="Q171" s="404"/>
      <c r="R171" s="404"/>
      <c r="S171" s="404"/>
      <c r="T171" s="404"/>
      <c r="U171" s="404"/>
      <c r="V171" s="404"/>
      <c r="W171" s="404"/>
      <c r="X171" s="404"/>
      <c r="Y171" s="404"/>
      <c r="Z171" s="404"/>
      <c r="AA171" s="404"/>
      <c r="AB171" s="404"/>
    </row>
    <row r="172" spans="1:28" ht="15.75" customHeight="1">
      <c r="A172" s="698" t="s">
        <v>1190</v>
      </c>
      <c r="B172" s="404"/>
      <c r="C172" s="701" t="s">
        <v>10921</v>
      </c>
      <c r="D172" s="702" t="s">
        <v>35</v>
      </c>
      <c r="E172" s="703"/>
      <c r="F172" s="703"/>
      <c r="G172" s="403">
        <v>2020</v>
      </c>
      <c r="H172" s="703"/>
      <c r="I172" s="703"/>
      <c r="J172" s="703"/>
      <c r="K172" s="702" t="s">
        <v>8160</v>
      </c>
      <c r="L172" s="404"/>
      <c r="M172" s="404"/>
      <c r="N172" s="404"/>
      <c r="O172" s="404"/>
      <c r="P172" s="404"/>
      <c r="Q172" s="404"/>
      <c r="R172" s="404"/>
      <c r="S172" s="404"/>
      <c r="T172" s="404"/>
      <c r="U172" s="404"/>
      <c r="V172" s="404"/>
      <c r="W172" s="404"/>
      <c r="X172" s="404"/>
      <c r="Y172" s="404"/>
      <c r="Z172" s="404"/>
      <c r="AA172" s="404"/>
      <c r="AB172" s="404"/>
    </row>
    <row r="173" spans="1:28" ht="15.75" customHeight="1">
      <c r="A173" s="698" t="s">
        <v>1190</v>
      </c>
      <c r="B173" s="404"/>
      <c r="C173" s="701" t="s">
        <v>10922</v>
      </c>
      <c r="D173" s="702" t="s">
        <v>35</v>
      </c>
      <c r="E173" s="703"/>
      <c r="F173" s="703"/>
      <c r="G173" s="403">
        <v>2020</v>
      </c>
      <c r="H173" s="703"/>
      <c r="I173" s="703"/>
      <c r="J173" s="703"/>
      <c r="K173" s="702" t="s">
        <v>8160</v>
      </c>
      <c r="L173" s="404"/>
      <c r="M173" s="404"/>
      <c r="N173" s="404"/>
      <c r="O173" s="404"/>
      <c r="P173" s="404"/>
      <c r="Q173" s="404"/>
      <c r="R173" s="404"/>
      <c r="S173" s="404"/>
      <c r="T173" s="404"/>
      <c r="U173" s="404"/>
      <c r="V173" s="404"/>
      <c r="W173" s="404"/>
      <c r="X173" s="404"/>
      <c r="Y173" s="404"/>
      <c r="Z173" s="404"/>
      <c r="AA173" s="404"/>
      <c r="AB173" s="404"/>
    </row>
    <row r="174" spans="1:28" ht="15.75" customHeight="1">
      <c r="A174" s="698" t="s">
        <v>1190</v>
      </c>
      <c r="B174" s="404"/>
      <c r="C174" s="701" t="s">
        <v>10923</v>
      </c>
      <c r="D174" s="702" t="s">
        <v>35</v>
      </c>
      <c r="E174" s="703"/>
      <c r="F174" s="703"/>
      <c r="G174" s="403">
        <v>2020</v>
      </c>
      <c r="H174" s="703"/>
      <c r="I174" s="703"/>
      <c r="J174" s="703"/>
      <c r="K174" s="702" t="s">
        <v>8160</v>
      </c>
      <c r="L174" s="404"/>
      <c r="M174" s="404"/>
      <c r="N174" s="404"/>
      <c r="O174" s="404"/>
      <c r="P174" s="404"/>
      <c r="Q174" s="404"/>
      <c r="R174" s="404"/>
      <c r="S174" s="404"/>
      <c r="T174" s="404"/>
      <c r="U174" s="404"/>
      <c r="V174" s="404"/>
      <c r="W174" s="404"/>
      <c r="X174" s="404"/>
      <c r="Y174" s="404"/>
      <c r="Z174" s="404"/>
      <c r="AA174" s="404"/>
      <c r="AB174" s="404"/>
    </row>
    <row r="175" spans="1:28" ht="15.75" customHeight="1">
      <c r="A175" s="698" t="s">
        <v>1190</v>
      </c>
      <c r="B175" s="404"/>
      <c r="C175" s="701" t="s">
        <v>10924</v>
      </c>
      <c r="D175" s="702" t="s">
        <v>35</v>
      </c>
      <c r="E175" s="703"/>
      <c r="F175" s="703"/>
      <c r="G175" s="403">
        <v>2015</v>
      </c>
      <c r="H175" s="703"/>
      <c r="I175" s="703"/>
      <c r="J175" s="703"/>
      <c r="K175" s="702" t="s">
        <v>8160</v>
      </c>
      <c r="L175" s="404"/>
      <c r="M175" s="404"/>
      <c r="N175" s="404"/>
      <c r="O175" s="404"/>
      <c r="P175" s="404"/>
      <c r="Q175" s="404"/>
      <c r="R175" s="404"/>
      <c r="S175" s="404"/>
      <c r="T175" s="404"/>
      <c r="U175" s="404"/>
      <c r="V175" s="404"/>
      <c r="W175" s="404"/>
      <c r="X175" s="404"/>
      <c r="Y175" s="404"/>
      <c r="Z175" s="404"/>
      <c r="AA175" s="404"/>
      <c r="AB175" s="404"/>
    </row>
    <row r="176" spans="1:28" ht="15.75" customHeight="1">
      <c r="A176" s="698" t="s">
        <v>1190</v>
      </c>
      <c r="B176" s="404"/>
      <c r="C176" s="701" t="s">
        <v>10925</v>
      </c>
      <c r="D176" s="702" t="s">
        <v>51</v>
      </c>
      <c r="E176" s="703"/>
      <c r="F176" s="703"/>
      <c r="G176" s="403">
        <v>2014</v>
      </c>
      <c r="H176" s="703"/>
      <c r="I176" s="703"/>
      <c r="J176" s="703"/>
      <c r="K176" s="702" t="s">
        <v>8160</v>
      </c>
      <c r="L176" s="404"/>
      <c r="M176" s="404"/>
      <c r="N176" s="404"/>
      <c r="O176" s="404"/>
      <c r="P176" s="404"/>
      <c r="Q176" s="404"/>
      <c r="R176" s="404"/>
      <c r="S176" s="404"/>
      <c r="T176" s="404"/>
      <c r="U176" s="404"/>
      <c r="V176" s="404"/>
      <c r="W176" s="404"/>
      <c r="X176" s="404"/>
      <c r="Y176" s="404"/>
      <c r="Z176" s="404"/>
      <c r="AA176" s="404"/>
      <c r="AB176" s="404"/>
    </row>
    <row r="177" spans="1:28" ht="15.75" customHeight="1">
      <c r="A177" s="698" t="s">
        <v>1190</v>
      </c>
      <c r="B177" s="404"/>
      <c r="C177" s="701" t="s">
        <v>10926</v>
      </c>
      <c r="D177" s="702" t="s">
        <v>35</v>
      </c>
      <c r="E177" s="703"/>
      <c r="F177" s="703"/>
      <c r="G177" s="403">
        <v>2014</v>
      </c>
      <c r="H177" s="703"/>
      <c r="I177" s="703"/>
      <c r="J177" s="703"/>
      <c r="K177" s="702" t="s">
        <v>8160</v>
      </c>
      <c r="L177" s="404"/>
      <c r="M177" s="404"/>
      <c r="N177" s="404"/>
      <c r="O177" s="404"/>
      <c r="P177" s="404"/>
      <c r="Q177" s="404"/>
      <c r="R177" s="404"/>
      <c r="S177" s="404"/>
      <c r="T177" s="404"/>
      <c r="U177" s="404"/>
      <c r="V177" s="404"/>
      <c r="W177" s="404"/>
      <c r="X177" s="404"/>
      <c r="Y177" s="404"/>
      <c r="Z177" s="404"/>
      <c r="AA177" s="404"/>
      <c r="AB177" s="404"/>
    </row>
    <row r="178" spans="1:28" ht="15.75" customHeight="1">
      <c r="C178" s="153"/>
      <c r="D178" s="153"/>
      <c r="E178" s="153"/>
      <c r="F178" s="153"/>
      <c r="G178" s="154"/>
      <c r="H178" s="153"/>
      <c r="I178" s="153"/>
      <c r="J178" s="153"/>
      <c r="K178" s="153"/>
    </row>
    <row r="179" spans="1:28" ht="15.75" customHeight="1">
      <c r="C179" s="153"/>
      <c r="D179" s="153"/>
      <c r="E179" s="153"/>
      <c r="F179" s="153"/>
      <c r="G179" s="154"/>
      <c r="H179" s="153"/>
      <c r="I179" s="153"/>
      <c r="J179" s="153"/>
      <c r="K179" s="153"/>
    </row>
    <row r="180" spans="1:28" ht="15.75" customHeight="1">
      <c r="C180" s="153"/>
      <c r="D180" s="153"/>
      <c r="E180" s="153"/>
      <c r="F180" s="153"/>
      <c r="G180" s="154"/>
      <c r="H180" s="153"/>
      <c r="I180" s="153"/>
      <c r="J180" s="153"/>
      <c r="K180" s="153"/>
    </row>
    <row r="181" spans="1:28" ht="15.75" customHeight="1">
      <c r="C181" s="153"/>
      <c r="D181" s="153"/>
      <c r="E181" s="153"/>
      <c r="F181" s="153"/>
      <c r="G181" s="154"/>
      <c r="H181" s="153"/>
      <c r="I181" s="153"/>
      <c r="J181" s="153"/>
      <c r="K181" s="153"/>
    </row>
    <row r="182" spans="1:28" ht="15.75" customHeight="1">
      <c r="C182" s="153"/>
      <c r="D182" s="153"/>
      <c r="E182" s="153"/>
      <c r="F182" s="153"/>
      <c r="G182" s="154"/>
      <c r="H182" s="153"/>
      <c r="I182" s="153"/>
      <c r="J182" s="153"/>
      <c r="K182" s="153"/>
    </row>
    <row r="183" spans="1:28" ht="15.75" customHeight="1">
      <c r="C183" s="153"/>
      <c r="D183" s="153"/>
      <c r="E183" s="153"/>
      <c r="F183" s="153"/>
      <c r="G183" s="154"/>
      <c r="H183" s="153"/>
      <c r="I183" s="153"/>
      <c r="J183" s="153"/>
      <c r="K183" s="153"/>
    </row>
    <row r="184" spans="1:28" ht="15.75" customHeight="1">
      <c r="C184" s="153"/>
      <c r="D184" s="153"/>
      <c r="E184" s="153"/>
      <c r="F184" s="153"/>
      <c r="G184" s="154"/>
      <c r="H184" s="153"/>
      <c r="I184" s="153"/>
      <c r="J184" s="153"/>
      <c r="K184" s="153"/>
    </row>
    <row r="185" spans="1:28" ht="15.75" customHeight="1">
      <c r="C185" s="153"/>
      <c r="D185" s="153"/>
      <c r="E185" s="153"/>
      <c r="F185" s="153"/>
      <c r="G185" s="154"/>
      <c r="H185" s="153"/>
      <c r="I185" s="153"/>
      <c r="J185" s="153"/>
      <c r="K185" s="153"/>
    </row>
    <row r="186" spans="1:28" ht="15.75" customHeight="1">
      <c r="C186" s="153"/>
      <c r="D186" s="153"/>
      <c r="E186" s="153"/>
      <c r="F186" s="153"/>
      <c r="G186" s="154"/>
      <c r="H186" s="153"/>
      <c r="I186" s="153"/>
      <c r="J186" s="153"/>
      <c r="K186" s="153"/>
    </row>
    <row r="187" spans="1:28" ht="15.75" customHeight="1">
      <c r="C187" s="153"/>
      <c r="D187" s="153"/>
      <c r="E187" s="153"/>
      <c r="F187" s="153"/>
      <c r="G187" s="154"/>
      <c r="H187" s="153"/>
      <c r="I187" s="153"/>
      <c r="J187" s="153"/>
      <c r="K187" s="153"/>
    </row>
    <row r="188" spans="1:28" ht="15.75" customHeight="1">
      <c r="C188" s="153"/>
      <c r="D188" s="153"/>
      <c r="E188" s="153"/>
      <c r="F188" s="153"/>
      <c r="G188" s="154"/>
      <c r="H188" s="153"/>
      <c r="I188" s="153"/>
      <c r="J188" s="153"/>
      <c r="K188" s="153"/>
    </row>
    <row r="189" spans="1:28" ht="15.75" customHeight="1">
      <c r="C189" s="153"/>
      <c r="D189" s="153"/>
      <c r="E189" s="153"/>
      <c r="F189" s="153"/>
      <c r="G189" s="154"/>
      <c r="H189" s="153"/>
      <c r="I189" s="153"/>
      <c r="J189" s="153"/>
      <c r="K189" s="153"/>
    </row>
    <row r="190" spans="1:28" ht="15.75" customHeight="1">
      <c r="C190" s="153"/>
      <c r="D190" s="153"/>
      <c r="E190" s="153"/>
      <c r="F190" s="153"/>
      <c r="G190" s="154"/>
      <c r="H190" s="153"/>
      <c r="I190" s="153"/>
      <c r="J190" s="153"/>
      <c r="K190" s="153"/>
    </row>
    <row r="191" spans="1:28" ht="15.75" customHeight="1">
      <c r="C191" s="153"/>
      <c r="D191" s="153"/>
      <c r="E191" s="153"/>
      <c r="F191" s="153"/>
      <c r="G191" s="154"/>
      <c r="H191" s="153"/>
      <c r="I191" s="153"/>
      <c r="J191" s="153"/>
      <c r="K191" s="153"/>
    </row>
    <row r="192" spans="1:28" ht="15.75" customHeight="1">
      <c r="C192" s="153"/>
      <c r="D192" s="153"/>
      <c r="E192" s="153"/>
      <c r="F192" s="153"/>
      <c r="G192" s="154"/>
      <c r="H192" s="153"/>
      <c r="I192" s="153"/>
      <c r="J192" s="153"/>
      <c r="K192" s="153"/>
    </row>
    <row r="193" spans="3:11" ht="15.75" customHeight="1">
      <c r="C193" s="153"/>
      <c r="D193" s="153"/>
      <c r="E193" s="153"/>
      <c r="F193" s="153"/>
      <c r="G193" s="154"/>
      <c r="H193" s="153"/>
      <c r="I193" s="153"/>
      <c r="J193" s="153"/>
      <c r="K193" s="153"/>
    </row>
    <row r="194" spans="3:11" ht="15.75" customHeight="1">
      <c r="C194" s="153"/>
      <c r="D194" s="153"/>
      <c r="E194" s="153"/>
      <c r="F194" s="153"/>
      <c r="G194" s="154"/>
      <c r="H194" s="153"/>
      <c r="I194" s="153"/>
      <c r="J194" s="153"/>
      <c r="K194" s="153"/>
    </row>
    <row r="195" spans="3:11" ht="15.75" customHeight="1">
      <c r="C195" s="153"/>
      <c r="D195" s="153"/>
      <c r="E195" s="153"/>
      <c r="F195" s="153"/>
      <c r="G195" s="154"/>
      <c r="H195" s="153"/>
      <c r="I195" s="153"/>
      <c r="J195" s="153"/>
      <c r="K195" s="153"/>
    </row>
    <row r="196" spans="3:11" ht="15.75" customHeight="1">
      <c r="C196" s="153"/>
      <c r="D196" s="153"/>
      <c r="E196" s="153"/>
      <c r="F196" s="153"/>
      <c r="G196" s="154"/>
      <c r="H196" s="153"/>
      <c r="I196" s="153"/>
      <c r="J196" s="153"/>
      <c r="K196" s="153"/>
    </row>
    <row r="197" spans="3:11" ht="15.75" customHeight="1">
      <c r="C197" s="153"/>
      <c r="D197" s="153"/>
      <c r="E197" s="153"/>
      <c r="F197" s="153"/>
      <c r="G197" s="154"/>
      <c r="H197" s="153"/>
      <c r="I197" s="153"/>
      <c r="J197" s="153"/>
      <c r="K197" s="153"/>
    </row>
    <row r="198" spans="3:11" ht="15.75" customHeight="1">
      <c r="C198" s="153"/>
      <c r="D198" s="153"/>
      <c r="E198" s="153"/>
      <c r="F198" s="153"/>
      <c r="G198" s="154"/>
      <c r="H198" s="153"/>
      <c r="I198" s="153"/>
      <c r="J198" s="153"/>
      <c r="K198" s="153"/>
    </row>
    <row r="199" spans="3:11" ht="15.75" customHeight="1">
      <c r="C199" s="153"/>
      <c r="D199" s="153"/>
      <c r="E199" s="153"/>
      <c r="F199" s="153"/>
      <c r="G199" s="154"/>
      <c r="H199" s="153"/>
      <c r="I199" s="153"/>
      <c r="J199" s="153"/>
      <c r="K199" s="153"/>
    </row>
    <row r="200" spans="3:11" ht="15.75" customHeight="1">
      <c r="C200" s="153"/>
      <c r="D200" s="153"/>
      <c r="E200" s="153"/>
      <c r="F200" s="153"/>
      <c r="G200" s="154"/>
      <c r="H200" s="153"/>
      <c r="I200" s="153"/>
      <c r="J200" s="153"/>
      <c r="K200" s="153"/>
    </row>
    <row r="201" spans="3:11" ht="15.75" customHeight="1">
      <c r="C201" s="153"/>
      <c r="D201" s="153"/>
      <c r="E201" s="153"/>
      <c r="F201" s="153"/>
      <c r="G201" s="154"/>
      <c r="H201" s="153"/>
      <c r="I201" s="153"/>
      <c r="J201" s="153"/>
      <c r="K201" s="153"/>
    </row>
    <row r="202" spans="3:11" ht="15.75" customHeight="1">
      <c r="C202" s="153"/>
      <c r="D202" s="153"/>
      <c r="E202" s="153"/>
      <c r="F202" s="153"/>
      <c r="G202" s="154"/>
      <c r="H202" s="153"/>
      <c r="I202" s="153"/>
      <c r="J202" s="153"/>
      <c r="K202" s="153"/>
    </row>
    <row r="203" spans="3:11" ht="15.75" customHeight="1">
      <c r="C203" s="153"/>
      <c r="D203" s="153"/>
      <c r="E203" s="153"/>
      <c r="F203" s="153"/>
      <c r="G203" s="154"/>
      <c r="H203" s="153"/>
      <c r="I203" s="153"/>
      <c r="J203" s="153"/>
      <c r="K203" s="153"/>
    </row>
    <row r="204" spans="3:11" ht="15.75" customHeight="1">
      <c r="C204" s="153"/>
      <c r="D204" s="153"/>
      <c r="E204" s="153"/>
      <c r="F204" s="153"/>
      <c r="G204" s="154"/>
      <c r="H204" s="153"/>
      <c r="I204" s="153"/>
      <c r="J204" s="153"/>
      <c r="K204" s="153"/>
    </row>
    <row r="205" spans="3:11" ht="15.75" customHeight="1">
      <c r="C205" s="153"/>
      <c r="D205" s="153"/>
      <c r="E205" s="153"/>
      <c r="F205" s="153"/>
      <c r="G205" s="154"/>
      <c r="H205" s="153"/>
      <c r="I205" s="153"/>
      <c r="J205" s="153"/>
      <c r="K205" s="153"/>
    </row>
    <row r="206" spans="3:11" ht="15.75" customHeight="1">
      <c r="C206" s="153"/>
      <c r="D206" s="153"/>
      <c r="E206" s="153"/>
      <c r="F206" s="153"/>
      <c r="G206" s="154"/>
      <c r="H206" s="153"/>
      <c r="I206" s="153"/>
      <c r="J206" s="153"/>
      <c r="K206" s="153"/>
    </row>
    <row r="207" spans="3:11" ht="15.75" customHeight="1">
      <c r="C207" s="153"/>
      <c r="D207" s="153"/>
      <c r="E207" s="153"/>
      <c r="F207" s="153"/>
      <c r="G207" s="154"/>
      <c r="H207" s="153"/>
      <c r="I207" s="153"/>
      <c r="J207" s="153"/>
      <c r="K207" s="153"/>
    </row>
    <row r="208" spans="3:11" ht="15.75" customHeight="1">
      <c r="C208" s="153"/>
      <c r="D208" s="153"/>
      <c r="E208" s="153"/>
      <c r="F208" s="153"/>
      <c r="G208" s="154"/>
      <c r="H208" s="153"/>
      <c r="I208" s="153"/>
      <c r="J208" s="153"/>
      <c r="K208" s="153"/>
    </row>
    <row r="209" spans="3:11" ht="15.75" customHeight="1">
      <c r="C209" s="153"/>
      <c r="D209" s="153"/>
      <c r="E209" s="153"/>
      <c r="F209" s="153"/>
      <c r="G209" s="154"/>
      <c r="H209" s="153"/>
      <c r="I209" s="153"/>
      <c r="J209" s="153"/>
      <c r="K209" s="153"/>
    </row>
    <row r="210" spans="3:11" ht="15.75" customHeight="1">
      <c r="C210" s="153"/>
      <c r="D210" s="153"/>
      <c r="E210" s="153"/>
      <c r="F210" s="153"/>
      <c r="G210" s="154"/>
      <c r="H210" s="153"/>
      <c r="I210" s="153"/>
      <c r="J210" s="153"/>
      <c r="K210" s="153"/>
    </row>
    <row r="211" spans="3:11" ht="15.75" customHeight="1">
      <c r="C211" s="153"/>
      <c r="D211" s="153"/>
      <c r="E211" s="153"/>
      <c r="F211" s="153"/>
      <c r="G211" s="154"/>
      <c r="H211" s="153"/>
      <c r="I211" s="153"/>
      <c r="J211" s="153"/>
      <c r="K211" s="153"/>
    </row>
    <row r="212" spans="3:11" ht="15.75" customHeight="1">
      <c r="C212" s="153"/>
      <c r="D212" s="153"/>
      <c r="E212" s="153"/>
      <c r="F212" s="153"/>
      <c r="G212" s="154"/>
      <c r="H212" s="153"/>
      <c r="I212" s="153"/>
      <c r="J212" s="153"/>
      <c r="K212" s="153"/>
    </row>
    <row r="213" spans="3:11" ht="15.75" customHeight="1">
      <c r="C213" s="153"/>
      <c r="D213" s="153"/>
      <c r="E213" s="153"/>
      <c r="F213" s="153"/>
      <c r="G213" s="154"/>
      <c r="H213" s="153"/>
      <c r="I213" s="153"/>
      <c r="J213" s="153"/>
      <c r="K213" s="153"/>
    </row>
    <row r="214" spans="3:11" ht="15.75" customHeight="1">
      <c r="C214" s="153"/>
      <c r="D214" s="153"/>
      <c r="E214" s="153"/>
      <c r="F214" s="153"/>
      <c r="G214" s="154"/>
      <c r="H214" s="153"/>
      <c r="I214" s="153"/>
      <c r="J214" s="153"/>
      <c r="K214" s="153"/>
    </row>
    <row r="215" spans="3:11" ht="15.75" customHeight="1">
      <c r="C215" s="153"/>
      <c r="D215" s="153"/>
      <c r="E215" s="153"/>
      <c r="F215" s="153"/>
      <c r="G215" s="154"/>
      <c r="H215" s="153"/>
      <c r="I215" s="153"/>
      <c r="J215" s="153"/>
      <c r="K215" s="153"/>
    </row>
    <row r="216" spans="3:11" ht="15.75" customHeight="1">
      <c r="C216" s="153"/>
      <c r="D216" s="153"/>
      <c r="E216" s="153"/>
      <c r="F216" s="153"/>
      <c r="G216" s="154"/>
      <c r="H216" s="153"/>
      <c r="I216" s="153"/>
      <c r="J216" s="153"/>
      <c r="K216" s="153"/>
    </row>
    <row r="217" spans="3:11" ht="15.75" customHeight="1">
      <c r="C217" s="153"/>
      <c r="D217" s="153"/>
      <c r="E217" s="153"/>
      <c r="F217" s="153"/>
      <c r="G217" s="154"/>
      <c r="H217" s="153"/>
      <c r="I217" s="153"/>
      <c r="J217" s="153"/>
      <c r="K217" s="153"/>
    </row>
    <row r="218" spans="3:11" ht="15.75" customHeight="1">
      <c r="C218" s="153"/>
      <c r="D218" s="153"/>
      <c r="E218" s="153"/>
      <c r="F218" s="153"/>
      <c r="G218" s="154"/>
      <c r="H218" s="153"/>
      <c r="I218" s="153"/>
      <c r="J218" s="153"/>
      <c r="K218" s="153"/>
    </row>
    <row r="219" spans="3:11" ht="15.75" customHeight="1">
      <c r="C219" s="153"/>
      <c r="D219" s="153"/>
      <c r="E219" s="153"/>
      <c r="F219" s="153"/>
      <c r="G219" s="154"/>
      <c r="H219" s="153"/>
      <c r="I219" s="153"/>
      <c r="J219" s="153"/>
      <c r="K219" s="153"/>
    </row>
    <row r="220" spans="3:11" ht="15.75" customHeight="1">
      <c r="C220" s="153"/>
      <c r="D220" s="153"/>
      <c r="E220" s="153"/>
      <c r="F220" s="153"/>
      <c r="G220" s="154"/>
      <c r="H220" s="153"/>
      <c r="I220" s="153"/>
      <c r="J220" s="153"/>
      <c r="K220" s="153"/>
    </row>
    <row r="221" spans="3:11" ht="15.75" customHeight="1">
      <c r="C221" s="153"/>
      <c r="D221" s="153"/>
      <c r="E221" s="153"/>
      <c r="F221" s="153"/>
      <c r="G221" s="154"/>
      <c r="H221" s="153"/>
      <c r="I221" s="153"/>
      <c r="J221" s="153"/>
      <c r="K221" s="153"/>
    </row>
    <row r="222" spans="3:11" ht="15.75" customHeight="1">
      <c r="C222" s="153"/>
      <c r="D222" s="153"/>
      <c r="E222" s="153"/>
      <c r="F222" s="153"/>
      <c r="G222" s="154"/>
      <c r="H222" s="153"/>
      <c r="I222" s="153"/>
      <c r="J222" s="153"/>
      <c r="K222" s="153"/>
    </row>
    <row r="223" spans="3:11" ht="15.75" customHeight="1">
      <c r="C223" s="153"/>
      <c r="D223" s="153"/>
      <c r="E223" s="153"/>
      <c r="F223" s="153"/>
      <c r="G223" s="154"/>
      <c r="H223" s="153"/>
      <c r="I223" s="153"/>
      <c r="J223" s="153"/>
      <c r="K223" s="153"/>
    </row>
    <row r="224" spans="3:11" ht="15.75" customHeight="1">
      <c r="C224" s="153"/>
      <c r="D224" s="153"/>
      <c r="E224" s="153"/>
      <c r="F224" s="153"/>
      <c r="G224" s="154"/>
      <c r="H224" s="153"/>
      <c r="I224" s="153"/>
      <c r="J224" s="153"/>
      <c r="K224" s="153"/>
    </row>
    <row r="225" spans="3:11" ht="15.75" customHeight="1">
      <c r="C225" s="153"/>
      <c r="D225" s="153"/>
      <c r="E225" s="153"/>
      <c r="F225" s="153"/>
      <c r="G225" s="154"/>
      <c r="H225" s="153"/>
      <c r="I225" s="153"/>
      <c r="J225" s="153"/>
      <c r="K225" s="153"/>
    </row>
    <row r="226" spans="3:11" ht="15.75" customHeight="1">
      <c r="C226" s="153"/>
      <c r="D226" s="153"/>
      <c r="E226" s="153"/>
      <c r="F226" s="153"/>
      <c r="G226" s="154"/>
      <c r="H226" s="153"/>
      <c r="I226" s="153"/>
      <c r="J226" s="153"/>
      <c r="K226" s="153"/>
    </row>
    <row r="227" spans="3:11" ht="15.75" customHeight="1">
      <c r="C227" s="153"/>
      <c r="D227" s="153"/>
      <c r="E227" s="153"/>
      <c r="F227" s="153"/>
      <c r="G227" s="154"/>
      <c r="H227" s="153"/>
      <c r="I227" s="153"/>
      <c r="J227" s="153"/>
      <c r="K227" s="153"/>
    </row>
    <row r="228" spans="3:11" ht="15.75" customHeight="1">
      <c r="C228" s="153"/>
      <c r="D228" s="153"/>
      <c r="E228" s="153"/>
      <c r="F228" s="153"/>
      <c r="G228" s="154"/>
      <c r="H228" s="153"/>
      <c r="I228" s="153"/>
      <c r="J228" s="153"/>
      <c r="K228" s="153"/>
    </row>
    <row r="229" spans="3:11" ht="15.75" customHeight="1">
      <c r="C229" s="153"/>
      <c r="D229" s="153"/>
      <c r="E229" s="153"/>
      <c r="F229" s="153"/>
      <c r="G229" s="154"/>
      <c r="H229" s="153"/>
      <c r="I229" s="153"/>
      <c r="J229" s="153"/>
      <c r="K229" s="153"/>
    </row>
    <row r="230" spans="3:11" ht="15.75" customHeight="1">
      <c r="G230" s="150"/>
    </row>
    <row r="231" spans="3:11" ht="15.75" customHeight="1">
      <c r="G231" s="150"/>
    </row>
    <row r="232" spans="3:11" ht="15.75" customHeight="1">
      <c r="G232" s="150"/>
    </row>
    <row r="233" spans="3:11" ht="15.75" customHeight="1">
      <c r="G233" s="150"/>
    </row>
    <row r="234" spans="3:11" ht="15.75" customHeight="1">
      <c r="G234" s="150"/>
    </row>
    <row r="235" spans="3:11" ht="15.75" customHeight="1">
      <c r="G235" s="150"/>
    </row>
    <row r="236" spans="3:11" ht="15.75" customHeight="1">
      <c r="G236" s="150"/>
    </row>
    <row r="237" spans="3:11" ht="15.75" customHeight="1">
      <c r="G237" s="150"/>
    </row>
    <row r="238" spans="3:11" ht="15.75" customHeight="1">
      <c r="G238" s="150"/>
    </row>
    <row r="239" spans="3:11" ht="15.75" customHeight="1">
      <c r="G239" s="150"/>
    </row>
    <row r="240" spans="3:11" ht="15.75" customHeight="1">
      <c r="G240" s="150"/>
    </row>
    <row r="241" spans="7:7" ht="15.75" customHeight="1">
      <c r="G241" s="150"/>
    </row>
    <row r="242" spans="7:7" ht="15.75" customHeight="1">
      <c r="G242" s="150"/>
    </row>
    <row r="243" spans="7:7" ht="15.75" customHeight="1">
      <c r="G243" s="150"/>
    </row>
    <row r="244" spans="7:7" ht="15.75" customHeight="1">
      <c r="G244" s="150"/>
    </row>
    <row r="245" spans="7:7" ht="15.75" customHeight="1">
      <c r="G245" s="150"/>
    </row>
    <row r="246" spans="7:7" ht="15.75" customHeight="1">
      <c r="G246" s="150"/>
    </row>
    <row r="247" spans="7:7" ht="15.75" customHeight="1">
      <c r="G247" s="150"/>
    </row>
    <row r="248" spans="7:7" ht="15.75" customHeight="1">
      <c r="G248" s="150"/>
    </row>
    <row r="249" spans="7:7" ht="15.75" customHeight="1">
      <c r="G249" s="150"/>
    </row>
    <row r="250" spans="7:7" ht="15.75" customHeight="1">
      <c r="G250" s="150"/>
    </row>
    <row r="251" spans="7:7" ht="15.75" customHeight="1">
      <c r="G251" s="150"/>
    </row>
    <row r="252" spans="7:7" ht="15.75" customHeight="1">
      <c r="G252" s="150"/>
    </row>
    <row r="253" spans="7:7" ht="15.75" customHeight="1">
      <c r="G253" s="150"/>
    </row>
    <row r="254" spans="7:7" ht="15.75" customHeight="1">
      <c r="G254" s="150"/>
    </row>
    <row r="255" spans="7:7" ht="15.75" customHeight="1">
      <c r="G255" s="150"/>
    </row>
    <row r="256" spans="7:7" ht="15.75" customHeight="1">
      <c r="G256" s="150"/>
    </row>
    <row r="257" spans="7:7" ht="15.75" customHeight="1">
      <c r="G257" s="150"/>
    </row>
    <row r="258" spans="7:7" ht="15.75" customHeight="1">
      <c r="G258" s="150"/>
    </row>
    <row r="259" spans="7:7" ht="15.75" customHeight="1">
      <c r="G259" s="150"/>
    </row>
    <row r="260" spans="7:7" ht="15.75" customHeight="1">
      <c r="G260" s="150"/>
    </row>
    <row r="261" spans="7:7" ht="15.75" customHeight="1">
      <c r="G261" s="150"/>
    </row>
    <row r="262" spans="7:7" ht="15.75" customHeight="1">
      <c r="G262" s="150"/>
    </row>
    <row r="263" spans="7:7" ht="15.75" customHeight="1">
      <c r="G263" s="150"/>
    </row>
    <row r="264" spans="7:7" ht="15.75" customHeight="1">
      <c r="G264" s="150"/>
    </row>
    <row r="265" spans="7:7" ht="15.75" customHeight="1">
      <c r="G265" s="150"/>
    </row>
    <row r="266" spans="7:7" ht="15.75" customHeight="1">
      <c r="G266" s="150"/>
    </row>
    <row r="267" spans="7:7" ht="15.75" customHeight="1">
      <c r="G267" s="150"/>
    </row>
    <row r="268" spans="7:7" ht="15.75" customHeight="1">
      <c r="G268" s="150"/>
    </row>
    <row r="269" spans="7:7" ht="15.75" customHeight="1">
      <c r="G269" s="150"/>
    </row>
    <row r="270" spans="7:7" ht="15.75" customHeight="1">
      <c r="G270" s="150"/>
    </row>
    <row r="271" spans="7:7" ht="15.75" customHeight="1">
      <c r="G271" s="150"/>
    </row>
    <row r="272" spans="7:7" ht="15.75" customHeight="1">
      <c r="G272" s="150"/>
    </row>
    <row r="273" spans="7:7" ht="15.75" customHeight="1">
      <c r="G273" s="150"/>
    </row>
    <row r="274" spans="7:7" ht="15.75" customHeight="1">
      <c r="G274" s="150"/>
    </row>
    <row r="275" spans="7:7" ht="15.75" customHeight="1">
      <c r="G275" s="150"/>
    </row>
    <row r="276" spans="7:7" ht="15.75" customHeight="1">
      <c r="G276" s="150"/>
    </row>
    <row r="277" spans="7:7" ht="15.75" customHeight="1">
      <c r="G277" s="150"/>
    </row>
    <row r="278" spans="7:7" ht="15.75" customHeight="1">
      <c r="G278" s="150"/>
    </row>
    <row r="279" spans="7:7" ht="15.75" customHeight="1">
      <c r="G279" s="150"/>
    </row>
    <row r="280" spans="7:7" ht="15.75" customHeight="1">
      <c r="G280" s="150"/>
    </row>
    <row r="281" spans="7:7" ht="15.75" customHeight="1">
      <c r="G281" s="150"/>
    </row>
    <row r="282" spans="7:7" ht="15.75" customHeight="1">
      <c r="G282" s="150"/>
    </row>
    <row r="283" spans="7:7" ht="15.75" customHeight="1">
      <c r="G283" s="150"/>
    </row>
    <row r="284" spans="7:7" ht="15.75" customHeight="1">
      <c r="G284" s="150"/>
    </row>
    <row r="285" spans="7:7" ht="15.75" customHeight="1">
      <c r="G285" s="150"/>
    </row>
    <row r="286" spans="7:7" ht="15.75" customHeight="1">
      <c r="G286" s="150"/>
    </row>
    <row r="287" spans="7:7" ht="15.75" customHeight="1">
      <c r="G287" s="150"/>
    </row>
    <row r="288" spans="7:7" ht="15.75" customHeight="1">
      <c r="G288" s="150"/>
    </row>
    <row r="289" spans="7:7" ht="15.75" customHeight="1">
      <c r="G289" s="150"/>
    </row>
    <row r="290" spans="7:7" ht="15.75" customHeight="1">
      <c r="G290" s="150"/>
    </row>
    <row r="291" spans="7:7" ht="15.75" customHeight="1">
      <c r="G291" s="150"/>
    </row>
    <row r="292" spans="7:7" ht="15.75" customHeight="1">
      <c r="G292" s="150"/>
    </row>
    <row r="293" spans="7:7" ht="15.75" customHeight="1">
      <c r="G293" s="150"/>
    </row>
    <row r="294" spans="7:7" ht="15.75" customHeight="1">
      <c r="G294" s="150"/>
    </row>
    <row r="295" spans="7:7" ht="15.75" customHeight="1">
      <c r="G295" s="150"/>
    </row>
    <row r="296" spans="7:7" ht="15.75" customHeight="1">
      <c r="G296" s="150"/>
    </row>
    <row r="297" spans="7:7" ht="15.75" customHeight="1">
      <c r="G297" s="150"/>
    </row>
    <row r="298" spans="7:7" ht="15.75" customHeight="1">
      <c r="G298" s="150"/>
    </row>
    <row r="299" spans="7:7" ht="15.75" customHeight="1">
      <c r="G299" s="150"/>
    </row>
    <row r="300" spans="7:7" ht="15.75" customHeight="1">
      <c r="G300" s="150"/>
    </row>
    <row r="301" spans="7:7" ht="15.75" customHeight="1">
      <c r="G301" s="150"/>
    </row>
    <row r="302" spans="7:7" ht="15.75" customHeight="1">
      <c r="G302" s="150"/>
    </row>
    <row r="303" spans="7:7" ht="15.75" customHeight="1">
      <c r="G303" s="150"/>
    </row>
    <row r="304" spans="7:7" ht="15.75" customHeight="1">
      <c r="G304" s="150"/>
    </row>
    <row r="305" spans="7:7" ht="15.75" customHeight="1">
      <c r="G305" s="150"/>
    </row>
    <row r="306" spans="7:7" ht="15.75" customHeight="1">
      <c r="G306" s="150"/>
    </row>
    <row r="307" spans="7:7" ht="15.75" customHeight="1">
      <c r="G307" s="150"/>
    </row>
    <row r="308" spans="7:7" ht="15.75" customHeight="1">
      <c r="G308" s="150"/>
    </row>
    <row r="309" spans="7:7" ht="15.75" customHeight="1">
      <c r="G309" s="150"/>
    </row>
    <row r="310" spans="7:7" ht="15.75" customHeight="1">
      <c r="G310" s="150"/>
    </row>
    <row r="311" spans="7:7" ht="15.75" customHeight="1">
      <c r="G311" s="150"/>
    </row>
    <row r="312" spans="7:7" ht="15.75" customHeight="1">
      <c r="G312" s="150"/>
    </row>
    <row r="313" spans="7:7" ht="15.75" customHeight="1">
      <c r="G313" s="150"/>
    </row>
    <row r="314" spans="7:7" ht="15.75" customHeight="1">
      <c r="G314" s="150"/>
    </row>
    <row r="315" spans="7:7" ht="15.75" customHeight="1">
      <c r="G315" s="150"/>
    </row>
    <row r="316" spans="7:7" ht="15.75" customHeight="1">
      <c r="G316" s="150"/>
    </row>
    <row r="317" spans="7:7" ht="15.75" customHeight="1">
      <c r="G317" s="150"/>
    </row>
    <row r="318" spans="7:7" ht="15.75" customHeight="1">
      <c r="G318" s="150"/>
    </row>
    <row r="319" spans="7:7" ht="15.75" customHeight="1">
      <c r="G319" s="150"/>
    </row>
    <row r="320" spans="7:7" ht="15.75" customHeight="1">
      <c r="G320" s="150"/>
    </row>
    <row r="321" spans="7:7" ht="15.75" customHeight="1">
      <c r="G321" s="150"/>
    </row>
    <row r="322" spans="7:7" ht="15.75" customHeight="1">
      <c r="G322" s="150"/>
    </row>
    <row r="323" spans="7:7" ht="15.75" customHeight="1">
      <c r="G323" s="150"/>
    </row>
    <row r="324" spans="7:7" ht="15.75" customHeight="1">
      <c r="G324" s="150"/>
    </row>
    <row r="325" spans="7:7" ht="15.75" customHeight="1">
      <c r="G325" s="150"/>
    </row>
    <row r="326" spans="7:7" ht="15.75" customHeight="1">
      <c r="G326" s="150"/>
    </row>
    <row r="327" spans="7:7" ht="15.75" customHeight="1">
      <c r="G327" s="150"/>
    </row>
    <row r="328" spans="7:7" ht="15.75" customHeight="1">
      <c r="G328" s="150"/>
    </row>
    <row r="329" spans="7:7" ht="15.75" customHeight="1">
      <c r="G329" s="150"/>
    </row>
    <row r="330" spans="7:7" ht="15.75" customHeight="1">
      <c r="G330" s="150"/>
    </row>
    <row r="331" spans="7:7" ht="15.75" customHeight="1">
      <c r="G331" s="150"/>
    </row>
    <row r="332" spans="7:7" ht="15.75" customHeight="1">
      <c r="G332" s="150"/>
    </row>
    <row r="333" spans="7:7" ht="15.75" customHeight="1">
      <c r="G333" s="150"/>
    </row>
    <row r="334" spans="7:7" ht="15.75" customHeight="1">
      <c r="G334" s="150"/>
    </row>
    <row r="335" spans="7:7" ht="15.75" customHeight="1">
      <c r="G335" s="150"/>
    </row>
    <row r="336" spans="7:7" ht="15.75" customHeight="1">
      <c r="G336" s="150"/>
    </row>
    <row r="337" spans="7:7" ht="15.75" customHeight="1">
      <c r="G337" s="150"/>
    </row>
    <row r="338" spans="7:7" ht="15.75" customHeight="1">
      <c r="G338" s="150"/>
    </row>
    <row r="339" spans="7:7" ht="15.75" customHeight="1">
      <c r="G339" s="150"/>
    </row>
    <row r="340" spans="7:7" ht="15.75" customHeight="1"/>
    <row r="341" spans="7:7" ht="15.75" customHeight="1"/>
    <row r="342" spans="7:7" ht="15.75" customHeight="1"/>
    <row r="343" spans="7:7" ht="15.75" customHeight="1"/>
    <row r="344" spans="7:7" ht="15.75" customHeight="1"/>
    <row r="345" spans="7:7" ht="15.75" customHeight="1"/>
    <row r="346" spans="7:7" ht="15.75" customHeight="1"/>
    <row r="347" spans="7:7" ht="15.75" customHeight="1"/>
    <row r="348" spans="7:7" ht="15.75" customHeight="1"/>
    <row r="349" spans="7:7" ht="15.75" customHeight="1"/>
    <row r="350" spans="7:7" ht="15.75" customHeight="1"/>
    <row r="351" spans="7:7" ht="15.75" customHeight="1"/>
    <row r="352" spans="7:7"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14">
    <mergeCell ref="A2:K2"/>
    <mergeCell ref="A3:K3"/>
    <mergeCell ref="A4:A5"/>
    <mergeCell ref="B4:B5"/>
    <mergeCell ref="C4:C5"/>
    <mergeCell ref="D4:D5"/>
    <mergeCell ref="E4:E5"/>
    <mergeCell ref="F4:F5"/>
    <mergeCell ref="G4:G5"/>
    <mergeCell ref="C158:D158"/>
    <mergeCell ref="H4:H5"/>
    <mergeCell ref="I4:I5"/>
    <mergeCell ref="J4:J5"/>
    <mergeCell ref="K4:K5"/>
  </mergeCells>
  <hyperlinks>
    <hyperlink ref="I52" r:id="rId1" xr:uid="{00000000-0004-0000-0600-000000000000}"/>
    <hyperlink ref="I53" r:id="rId2" xr:uid="{00000000-0004-0000-0600-000001000000}"/>
    <hyperlink ref="I71" r:id="rId3" xr:uid="{00000000-0004-0000-0600-000002000000}"/>
    <hyperlink ref="I125" r:id="rId4" xr:uid="{00000000-0004-0000-0600-000003000000}"/>
    <hyperlink ref="I126" r:id="rId5" xr:uid="{00000000-0004-0000-0600-000004000000}"/>
    <hyperlink ref="I127" r:id="rId6" xr:uid="{00000000-0004-0000-0600-000005000000}"/>
    <hyperlink ref="I130" r:id="rId7" xr:uid="{00000000-0004-0000-0600-000006000000}"/>
    <hyperlink ref="I131" r:id="rId8" xr:uid="{00000000-0004-0000-0600-000007000000}"/>
    <hyperlink ref="I132" r:id="rId9" xr:uid="{00000000-0004-0000-0600-000008000000}"/>
    <hyperlink ref="I140" r:id="rId10" xr:uid="{00000000-0004-0000-0600-000009000000}"/>
    <hyperlink ref="I141" r:id="rId11" xr:uid="{00000000-0004-0000-0600-00000A000000}"/>
    <hyperlink ref="I142" r:id="rId12" xr:uid="{00000000-0004-0000-0600-00000B000000}"/>
    <hyperlink ref="I143" r:id="rId13" xr:uid="{00000000-0004-0000-0600-00000C000000}"/>
    <hyperlink ref="I144" r:id="rId14" xr:uid="{00000000-0004-0000-0600-00000D000000}"/>
  </hyperlinks>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2:M1000"/>
  <sheetViews>
    <sheetView workbookViewId="0"/>
  </sheetViews>
  <sheetFormatPr baseColWidth="10" defaultColWidth="14.42578125" defaultRowHeight="15" customHeight="1"/>
  <cols>
    <col min="1" max="1" width="14.42578125" customWidth="1"/>
    <col min="2" max="2" width="5.7109375" customWidth="1"/>
    <col min="3" max="3" width="6.28515625" customWidth="1"/>
    <col min="4" max="4" width="7.140625" customWidth="1"/>
    <col min="5" max="5" width="6.7109375" customWidth="1"/>
    <col min="6" max="6" width="6.5703125" customWidth="1"/>
    <col min="7" max="7" width="7" customWidth="1"/>
    <col min="8" max="8" width="6.85546875" customWidth="1"/>
    <col min="9" max="10" width="6.5703125" customWidth="1"/>
  </cols>
  <sheetData>
    <row r="2" spans="1:10">
      <c r="A2" s="802" t="s">
        <v>10927</v>
      </c>
      <c r="B2" s="791"/>
      <c r="C2" s="791"/>
      <c r="D2" s="791"/>
      <c r="E2" s="791"/>
      <c r="F2" s="791"/>
      <c r="G2" s="791"/>
      <c r="H2" s="791"/>
      <c r="I2" s="791"/>
      <c r="J2" s="792"/>
    </row>
    <row r="3" spans="1:10">
      <c r="A3" s="708" t="s">
        <v>5796</v>
      </c>
      <c r="B3" s="708">
        <v>2013</v>
      </c>
      <c r="C3" s="708">
        <v>2014</v>
      </c>
      <c r="D3" s="708">
        <v>2015</v>
      </c>
      <c r="E3" s="708">
        <v>2016</v>
      </c>
      <c r="F3" s="708">
        <v>2017</v>
      </c>
      <c r="G3" s="708">
        <v>2018</v>
      </c>
      <c r="H3" s="708">
        <v>2019</v>
      </c>
      <c r="I3" s="708">
        <v>2020</v>
      </c>
      <c r="J3" s="709">
        <v>2021</v>
      </c>
    </row>
    <row r="4" spans="1:10">
      <c r="A4" s="140" t="s">
        <v>10928</v>
      </c>
      <c r="B4" s="140">
        <f>COUNTIF(Artículos!$L44:$L254,"=2013")</f>
        <v>18</v>
      </c>
      <c r="C4" s="140">
        <f>COUNTIF(Artículos!$L44:$L254,"=2014")</f>
        <v>20</v>
      </c>
      <c r="D4" s="140">
        <f>COUNTIF(Artículos!$L44:$L254,"=2015")</f>
        <v>49</v>
      </c>
      <c r="E4" s="140">
        <f>COUNTIF(Artículos!$L44:$L254,"=2016")</f>
        <v>48</v>
      </c>
      <c r="F4" s="140">
        <f>COUNTIF(Artículos!$L44:$L254,"=2017")</f>
        <v>28</v>
      </c>
      <c r="G4" s="140">
        <f>COUNTIF(Artículos!$L44:$L254,"=2018")</f>
        <v>28</v>
      </c>
      <c r="H4" s="140">
        <f>COUNTIF(Artículos!$L44:$L254,"=2019")</f>
        <v>17</v>
      </c>
      <c r="I4" s="140">
        <f>COUNTIF(Artículos!$L44:$L254,"=2020")</f>
        <v>3</v>
      </c>
      <c r="J4" s="48"/>
    </row>
    <row r="5" spans="1:10">
      <c r="A5" s="140" t="s">
        <v>1190</v>
      </c>
      <c r="B5" s="140">
        <f>COUNTIF(Artículos!L255:L330,"=2013")</f>
        <v>8</v>
      </c>
      <c r="C5" s="140">
        <f>COUNTIF(Artículos!L255:L330,"=2014")</f>
        <v>11</v>
      </c>
      <c r="D5" s="140">
        <f>COUNTIF(Artículos!L255:L330,"=2015")</f>
        <v>16</v>
      </c>
      <c r="E5" s="140">
        <f>COUNTIF(Artículos!L255:L330,"=2016")</f>
        <v>13</v>
      </c>
      <c r="F5" s="140">
        <f>COUNTIF(Artículos!L255:L330,"=2017")</f>
        <v>20</v>
      </c>
      <c r="G5" s="140">
        <f>COUNTIF(Artículos!L255:L330,"=2018")</f>
        <v>8</v>
      </c>
      <c r="H5" s="140">
        <f>COUNTIF(Artículos!L255:L330,"=2019")</f>
        <v>0</v>
      </c>
      <c r="I5" s="140">
        <f>COUNTIF(Artículos!L255:L330,"=2020")</f>
        <v>0</v>
      </c>
      <c r="J5" s="48"/>
    </row>
    <row r="6" spans="1:10">
      <c r="A6" s="140" t="s">
        <v>1478</v>
      </c>
      <c r="B6" s="140">
        <v>0</v>
      </c>
      <c r="C6" s="140">
        <f>1</f>
        <v>1</v>
      </c>
      <c r="D6" s="140">
        <f>4</f>
        <v>4</v>
      </c>
      <c r="E6" s="140">
        <f>3+1</f>
        <v>4</v>
      </c>
      <c r="F6" s="140">
        <f>1+1</f>
        <v>2</v>
      </c>
      <c r="G6" s="140">
        <f>1+5</f>
        <v>6</v>
      </c>
      <c r="H6" s="140">
        <v>0</v>
      </c>
      <c r="I6" s="140">
        <v>0</v>
      </c>
      <c r="J6" s="48"/>
    </row>
    <row r="7" spans="1:10">
      <c r="A7" s="710" t="s">
        <v>10929</v>
      </c>
      <c r="B7" s="140">
        <f>COUNTIF(Artículos!$L374:$L439,"=2013")</f>
        <v>12</v>
      </c>
      <c r="C7" s="140">
        <f>COUNTIF(Artículos!$L374:$L439,"=2014")</f>
        <v>9</v>
      </c>
      <c r="D7" s="140">
        <f>COUNTIF(Artículos!$L374:$L439,"=2015")</f>
        <v>13</v>
      </c>
      <c r="E7" s="140">
        <f>COUNTIF(Artículos!$L374:$L439,"=2016")</f>
        <v>14</v>
      </c>
      <c r="F7" s="140">
        <f>COUNTIF(Artículos!$L374:$L439,"=2017")</f>
        <v>4</v>
      </c>
      <c r="G7" s="140">
        <f>COUNTIF(Artículos!$L374:$L439,"=2018")</f>
        <v>1</v>
      </c>
      <c r="H7" s="140">
        <f>COUNTIF(Artículos!$L374:$L439,"=2019")</f>
        <v>0</v>
      </c>
      <c r="I7" s="140">
        <f>COUNTIF(Artículos!$L374:$L439,"=2020")</f>
        <v>7</v>
      </c>
      <c r="J7" s="48"/>
    </row>
    <row r="8" spans="1:10">
      <c r="A8" s="140" t="s">
        <v>5969</v>
      </c>
      <c r="B8" s="140">
        <f>COUNTIF(Artículos!$L447:$L510,"=2013")</f>
        <v>3</v>
      </c>
      <c r="C8" s="140">
        <f>COUNTIF(Artículos!$L447:$L510,"=2014")</f>
        <v>5</v>
      </c>
      <c r="D8" s="140">
        <f>COUNTIF(Artículos!$L447:$L510,"=2015")</f>
        <v>7</v>
      </c>
      <c r="E8" s="140">
        <f>COUNTIF(Artículos!$L447:$L510,"=2016")</f>
        <v>21</v>
      </c>
      <c r="F8" s="140">
        <f>COUNTIF(Artículos!$L447:$L510,"=2017")</f>
        <v>14</v>
      </c>
      <c r="G8" s="140">
        <f>COUNTIF(Artículos!$L447:$L510,"=2018")</f>
        <v>11</v>
      </c>
      <c r="H8" s="140">
        <f>COUNTIF(Artículos!$L447:$L510,"=2019")</f>
        <v>1</v>
      </c>
      <c r="I8" s="140">
        <f>COUNTIF(Artículos!$L447:$L510,"=2020")</f>
        <v>2</v>
      </c>
      <c r="J8" s="140">
        <f>COUNTIF(Artículos!$L440:$L510,"=2021")</f>
        <v>0</v>
      </c>
    </row>
    <row r="9" spans="1:10">
      <c r="A9" s="140" t="str">
        <f>UPPER("arquisoft")</f>
        <v>ARQUISOFT</v>
      </c>
      <c r="B9" s="140">
        <v>1</v>
      </c>
      <c r="C9" s="140">
        <v>0</v>
      </c>
      <c r="D9" s="140">
        <v>1</v>
      </c>
      <c r="E9" s="140">
        <v>2</v>
      </c>
      <c r="F9" s="140">
        <v>0</v>
      </c>
      <c r="G9" s="140">
        <v>0</v>
      </c>
      <c r="H9" s="140">
        <v>0</v>
      </c>
      <c r="I9" s="140">
        <v>0</v>
      </c>
      <c r="J9" s="48"/>
    </row>
    <row r="10" spans="1:10">
      <c r="A10" s="140" t="str">
        <f>UPPER("complexUD")</f>
        <v>COMPLEXUD</v>
      </c>
      <c r="B10" s="140">
        <v>0</v>
      </c>
      <c r="C10" s="140">
        <v>0</v>
      </c>
      <c r="D10" s="140">
        <v>1</v>
      </c>
      <c r="E10" s="140">
        <v>3</v>
      </c>
      <c r="F10" s="140">
        <v>1</v>
      </c>
      <c r="G10" s="140">
        <v>3</v>
      </c>
      <c r="H10" s="140">
        <v>1</v>
      </c>
      <c r="I10" s="140">
        <v>5</v>
      </c>
      <c r="J10" s="48"/>
    </row>
    <row r="11" spans="1:10">
      <c r="A11" s="140" t="str">
        <f>UPPER("dimsi")</f>
        <v>DIMSI</v>
      </c>
      <c r="B11" s="140">
        <v>2</v>
      </c>
      <c r="C11" s="140">
        <v>5</v>
      </c>
      <c r="D11" s="140">
        <v>3</v>
      </c>
      <c r="E11" s="140">
        <v>0</v>
      </c>
      <c r="F11" s="140">
        <v>7</v>
      </c>
      <c r="G11" s="140">
        <v>0</v>
      </c>
      <c r="H11" s="140">
        <v>0</v>
      </c>
      <c r="I11" s="140">
        <v>0</v>
      </c>
      <c r="J11" s="48"/>
    </row>
    <row r="12" spans="1:10">
      <c r="A12" s="140" t="str">
        <f>UPPER("gcem")</f>
        <v>GCEM</v>
      </c>
      <c r="B12" s="140">
        <v>13</v>
      </c>
      <c r="C12" s="140">
        <v>20</v>
      </c>
      <c r="D12" s="140">
        <v>20</v>
      </c>
      <c r="E12" s="140">
        <v>18</v>
      </c>
      <c r="F12" s="140">
        <v>30</v>
      </c>
      <c r="G12" s="140">
        <v>19</v>
      </c>
      <c r="H12" s="140">
        <v>15</v>
      </c>
      <c r="I12" s="140">
        <v>58</v>
      </c>
      <c r="J12" s="140">
        <v>7</v>
      </c>
    </row>
    <row r="13" spans="1:10">
      <c r="A13" s="140" t="str">
        <f>UPPER("gefem")</f>
        <v>GEFEM</v>
      </c>
      <c r="B13" s="140">
        <f>COUNTIF(Artículos!$L697:$L825,"=2013")</f>
        <v>3</v>
      </c>
      <c r="C13" s="140">
        <f>COUNTIF(Artículos!$L697:$L825,"=2014")</f>
        <v>14</v>
      </c>
      <c r="D13" s="140">
        <f>COUNTIF(Artículos!$L697:$L825,"=2015")</f>
        <v>10</v>
      </c>
      <c r="E13" s="140">
        <f>COUNTIF(Artículos!$L697:$L825,"=2016")</f>
        <v>23</v>
      </c>
      <c r="F13" s="140">
        <f>COUNTIF(Artículos!$L697:$L825,"=2017")</f>
        <v>11</v>
      </c>
      <c r="G13" s="140">
        <f>COUNTIF(Artículos!$L697:$L825,"=2018")</f>
        <v>26</v>
      </c>
      <c r="H13" s="140">
        <f>COUNTIF(Artículos!$L697:$L825,"=2019")</f>
        <v>16</v>
      </c>
      <c r="I13" s="140">
        <f>COUNTIF(Artículos!$L697:$L825,"=2020")</f>
        <v>16</v>
      </c>
      <c r="J13" s="140">
        <f>COUNTIF(Artículos!$L697:$L825,"=2021")</f>
        <v>9</v>
      </c>
    </row>
    <row r="14" spans="1:10">
      <c r="A14" s="140" t="str">
        <f>UPPER("geit")</f>
        <v>GEIT</v>
      </c>
      <c r="B14" s="140">
        <v>1</v>
      </c>
      <c r="C14" s="140">
        <v>0</v>
      </c>
      <c r="D14" s="140">
        <v>1</v>
      </c>
      <c r="E14" s="140">
        <v>3</v>
      </c>
      <c r="F14" s="140">
        <v>2</v>
      </c>
      <c r="G14" s="140">
        <v>3</v>
      </c>
      <c r="H14" s="140">
        <v>1</v>
      </c>
      <c r="I14" s="140">
        <v>1</v>
      </c>
      <c r="J14" s="48"/>
    </row>
    <row r="15" spans="1:10">
      <c r="A15" s="140" t="str">
        <f>UPPER("gesdatos")</f>
        <v>GESDATOS</v>
      </c>
      <c r="B15" s="140">
        <v>4</v>
      </c>
      <c r="C15" s="140">
        <v>1</v>
      </c>
      <c r="D15" s="140">
        <v>0</v>
      </c>
      <c r="E15" s="140">
        <v>2</v>
      </c>
      <c r="F15" s="140">
        <v>1</v>
      </c>
      <c r="G15" s="140">
        <v>0</v>
      </c>
      <c r="H15" s="140">
        <v>0</v>
      </c>
      <c r="I15" s="140">
        <v>0</v>
      </c>
      <c r="J15" s="48"/>
    </row>
    <row r="16" spans="1:10">
      <c r="A16" s="140" t="str">
        <f>UPPER("gesetic")</f>
        <v>GESETIC</v>
      </c>
      <c r="B16" s="140">
        <f>COUNTIF(Artículos!$L$847:$L$903,"2013")</f>
        <v>0</v>
      </c>
      <c r="C16" s="140">
        <f>COUNTIF(Artículos!$L$847:$L$903,"2014")</f>
        <v>2</v>
      </c>
      <c r="D16" s="140">
        <f>COUNTIF(Artículos!$L$847:$L$903,"2015")</f>
        <v>8</v>
      </c>
      <c r="E16" s="140">
        <f>COUNTIF(Artículos!$L$847:$L$903,"2016")</f>
        <v>1</v>
      </c>
      <c r="F16" s="140">
        <f>COUNTIF(Artículos!$L$847:$L$903,"2017")</f>
        <v>8</v>
      </c>
      <c r="G16" s="140">
        <f>COUNTIF(Artículos!$L$847:$L$903,"2018")</f>
        <v>5</v>
      </c>
      <c r="H16" s="711">
        <v>4</v>
      </c>
      <c r="I16" s="140">
        <f>COUNTIF(Artículos!$L$847:$L$903,"2020")</f>
        <v>15</v>
      </c>
      <c r="J16" s="712">
        <v>1</v>
      </c>
    </row>
    <row r="17" spans="1:10">
      <c r="A17" s="140" t="str">
        <f>UPPER("gicoecol")</f>
        <v>GICOECOL</v>
      </c>
      <c r="B17" s="140">
        <f>COUNTIF(Artículos!$L$911:$L$1117,"2013")</f>
        <v>19</v>
      </c>
      <c r="C17" s="140">
        <f>COUNTIF(Artículos!$L$911:$L$1117,"2014")</f>
        <v>20</v>
      </c>
      <c r="D17" s="140">
        <f>COUNTIF(Artículos!$L$911:$L$1117,"2015")</f>
        <v>24</v>
      </c>
      <c r="E17" s="140">
        <f>COUNTIF(Artículos!$L$911:$L$1117,"2016")</f>
        <v>26</v>
      </c>
      <c r="F17" s="140">
        <f>COUNTIF(Artículos!$L$911:$L$1117,"2017")</f>
        <v>38</v>
      </c>
      <c r="G17" s="140">
        <f>COUNTIF(Artículos!$L$911:$L$1117,"2018")</f>
        <v>39</v>
      </c>
      <c r="H17" s="140">
        <f>COUNTIF(Artículos!$L$911:$L$1117,"2019")</f>
        <v>31</v>
      </c>
      <c r="I17" s="140">
        <f>COUNTIF(Artículos!$L$911:$L$1117,"2020")</f>
        <v>2</v>
      </c>
      <c r="J17" s="48"/>
    </row>
    <row r="18" spans="1:10">
      <c r="A18" s="140" t="s">
        <v>3558</v>
      </c>
      <c r="B18" s="140">
        <f>10</f>
        <v>10</v>
      </c>
      <c r="C18" s="140">
        <f>22</f>
        <v>22</v>
      </c>
      <c r="D18" s="140">
        <f>19+1</f>
        <v>20</v>
      </c>
      <c r="E18" s="140">
        <f>10+1</f>
        <v>11</v>
      </c>
      <c r="F18" s="140">
        <f>9+2</f>
        <v>11</v>
      </c>
      <c r="G18" s="140">
        <f>4+16</f>
        <v>20</v>
      </c>
      <c r="H18" s="140">
        <f>7</f>
        <v>7</v>
      </c>
      <c r="I18" s="140">
        <v>57</v>
      </c>
      <c r="J18" s="48"/>
    </row>
    <row r="19" spans="1:10">
      <c r="A19" s="140" t="s">
        <v>6156</v>
      </c>
      <c r="B19" s="140">
        <v>0</v>
      </c>
      <c r="C19" s="140">
        <v>0</v>
      </c>
      <c r="D19" s="140">
        <v>0</v>
      </c>
      <c r="E19" s="140">
        <v>0</v>
      </c>
      <c r="F19" s="140">
        <v>0</v>
      </c>
      <c r="G19" s="140">
        <v>0</v>
      </c>
      <c r="H19" s="140">
        <v>1</v>
      </c>
      <c r="I19" s="140">
        <v>3</v>
      </c>
      <c r="J19" s="48"/>
    </row>
    <row r="20" spans="1:10">
      <c r="A20" s="140" t="s">
        <v>3893</v>
      </c>
      <c r="B20" s="140">
        <f>COUNTIF(Artículos!$L1243:$L1270,"=2013")</f>
        <v>1</v>
      </c>
      <c r="C20" s="140">
        <f>COUNTIF(Artículos!$L1243:$L1270,"=2014")</f>
        <v>3</v>
      </c>
      <c r="D20" s="140">
        <f>COUNTIF(Artículos!$L1243:$L1270,"=2015")</f>
        <v>6</v>
      </c>
      <c r="E20" s="140">
        <f>COUNTIF(Artículos!$L1243:$L1270,"=2016")</f>
        <v>3</v>
      </c>
      <c r="F20" s="140">
        <f>COUNTIF(Artículos!$L1243:$L1270,"=2017")</f>
        <v>1</v>
      </c>
      <c r="G20" s="140">
        <f>COUNTIF(Artículos!$L1243:$L1270,"=2018")</f>
        <v>1</v>
      </c>
      <c r="H20" s="140">
        <f>COUNTIF(Artículos!$L1243:$L1270,"=2019")</f>
        <v>2</v>
      </c>
      <c r="I20" s="140">
        <f>COUNTIF(Artículos!$L1243:$L1270,"=2020")</f>
        <v>8</v>
      </c>
      <c r="J20" s="48"/>
    </row>
    <row r="21" spans="1:10" ht="15.75" customHeight="1">
      <c r="A21" s="140" t="s">
        <v>3977</v>
      </c>
      <c r="B21" s="140">
        <v>4</v>
      </c>
      <c r="C21" s="140">
        <v>2</v>
      </c>
      <c r="D21" s="140">
        <v>6</v>
      </c>
      <c r="E21" s="140">
        <v>3</v>
      </c>
      <c r="F21" s="140">
        <v>1</v>
      </c>
      <c r="G21" s="140">
        <v>1</v>
      </c>
      <c r="H21" s="140">
        <v>2</v>
      </c>
      <c r="I21" s="140">
        <v>4</v>
      </c>
      <c r="J21" s="48"/>
    </row>
    <row r="22" spans="1:10" ht="15.75" customHeight="1">
      <c r="A22" s="140" t="s">
        <v>4053</v>
      </c>
      <c r="B22" s="140">
        <v>0</v>
      </c>
      <c r="C22" s="140">
        <v>4</v>
      </c>
      <c r="D22" s="140">
        <v>6</v>
      </c>
      <c r="E22" s="140">
        <v>11</v>
      </c>
      <c r="F22" s="140">
        <v>3</v>
      </c>
      <c r="G22" s="140">
        <v>6</v>
      </c>
      <c r="H22" s="140">
        <v>0</v>
      </c>
      <c r="I22" s="140">
        <v>3</v>
      </c>
      <c r="J22" s="48"/>
    </row>
    <row r="23" spans="1:10" ht="15.75" customHeight="1">
      <c r="A23" s="140" t="s">
        <v>10930</v>
      </c>
      <c r="B23" s="140">
        <v>19</v>
      </c>
      <c r="C23" s="140">
        <v>21</v>
      </c>
      <c r="D23" s="140">
        <v>15</v>
      </c>
      <c r="E23" s="140">
        <v>9</v>
      </c>
      <c r="F23" s="140">
        <v>6</v>
      </c>
      <c r="G23" s="140">
        <v>5</v>
      </c>
      <c r="H23" s="140">
        <v>7</v>
      </c>
      <c r="I23" s="140">
        <v>1</v>
      </c>
      <c r="J23" s="48"/>
    </row>
    <row r="24" spans="1:10" ht="15.75" customHeight="1">
      <c r="A24" s="140" t="s">
        <v>4428</v>
      </c>
      <c r="B24" s="140">
        <f>COUNTIF(Artículos!$L1458:$L1475,"=2013")</f>
        <v>0</v>
      </c>
      <c r="C24" s="140">
        <f>COUNTIF(Artículos!$L1458:$L1475,"=2014")</f>
        <v>0</v>
      </c>
      <c r="D24" s="140">
        <f>COUNTIF(Artículos!$L1458:$L1475,"=2015")</f>
        <v>0</v>
      </c>
      <c r="E24" s="140">
        <f>COUNTIF(Artículos!$L1458:$L1475,"=2016")</f>
        <v>0</v>
      </c>
      <c r="F24" s="140">
        <f>COUNTIF(Artículos!$L1458:$L1475,"=2017")</f>
        <v>0</v>
      </c>
      <c r="G24" s="140">
        <f>COUNTIF(Artículos!$L1458:$L1475,"=2018")</f>
        <v>10</v>
      </c>
      <c r="H24" s="140">
        <f>COUNTIF(Artículos!$L1458:$L1475,"=2019")</f>
        <v>2</v>
      </c>
      <c r="I24" s="140">
        <f>COUNTIF(Artículos!$L1458:$L1475,"=2020")</f>
        <v>6</v>
      </c>
      <c r="J24" s="48"/>
    </row>
    <row r="25" spans="1:10" ht="15.75" customHeight="1">
      <c r="A25" s="140" t="s">
        <v>4492</v>
      </c>
      <c r="B25" s="140">
        <v>3</v>
      </c>
      <c r="C25" s="140">
        <v>2</v>
      </c>
      <c r="D25" s="140">
        <v>2</v>
      </c>
      <c r="E25" s="140">
        <v>3</v>
      </c>
      <c r="F25" s="140">
        <v>1</v>
      </c>
      <c r="G25" s="140">
        <v>10</v>
      </c>
      <c r="H25" s="140">
        <v>2</v>
      </c>
      <c r="I25" s="140">
        <v>9</v>
      </c>
      <c r="J25" s="48">
        <v>2</v>
      </c>
    </row>
    <row r="26" spans="1:10" ht="15.75" customHeight="1">
      <c r="A26" s="140" t="s">
        <v>4572</v>
      </c>
      <c r="B26" s="140">
        <v>16</v>
      </c>
      <c r="C26" s="140">
        <v>13</v>
      </c>
      <c r="D26" s="140">
        <v>15</v>
      </c>
      <c r="E26" s="140">
        <v>19</v>
      </c>
      <c r="F26" s="140">
        <v>27</v>
      </c>
      <c r="G26" s="140">
        <v>6</v>
      </c>
      <c r="H26" s="140">
        <v>19</v>
      </c>
      <c r="I26" s="140">
        <v>6</v>
      </c>
      <c r="J26" s="48"/>
    </row>
    <row r="27" spans="1:10" ht="15.75" customHeight="1">
      <c r="A27" s="140" t="s">
        <v>4935</v>
      </c>
      <c r="B27" s="140">
        <v>15</v>
      </c>
      <c r="C27" s="140">
        <v>25</v>
      </c>
      <c r="D27" s="140">
        <v>25</v>
      </c>
      <c r="E27" s="140">
        <v>18</v>
      </c>
      <c r="F27" s="140">
        <v>10</v>
      </c>
      <c r="G27" s="140">
        <v>11</v>
      </c>
      <c r="H27" s="140">
        <v>7</v>
      </c>
      <c r="I27" s="140">
        <v>4</v>
      </c>
      <c r="J27" s="48"/>
    </row>
    <row r="28" spans="1:10" ht="15.75" customHeight="1">
      <c r="A28" s="140" t="s">
        <v>6257</v>
      </c>
      <c r="B28" s="140">
        <v>3</v>
      </c>
      <c r="C28" s="140">
        <v>4</v>
      </c>
      <c r="D28" s="140">
        <v>11</v>
      </c>
      <c r="E28" s="140">
        <v>19</v>
      </c>
      <c r="F28" s="140">
        <v>15</v>
      </c>
      <c r="G28" s="140">
        <v>10</v>
      </c>
      <c r="H28" s="140">
        <v>9</v>
      </c>
      <c r="I28" s="140">
        <v>15</v>
      </c>
      <c r="J28" s="48"/>
    </row>
    <row r="29" spans="1:10" ht="15.75" customHeight="1">
      <c r="A29" s="140" t="s">
        <v>5412</v>
      </c>
      <c r="B29" s="140">
        <v>15</v>
      </c>
      <c r="C29" s="140">
        <v>8</v>
      </c>
      <c r="D29" s="140">
        <v>4</v>
      </c>
      <c r="E29" s="140">
        <v>9</v>
      </c>
      <c r="F29" s="140">
        <v>11</v>
      </c>
      <c r="G29" s="140">
        <v>10</v>
      </c>
      <c r="H29" s="140">
        <v>11</v>
      </c>
      <c r="I29" s="140">
        <v>29</v>
      </c>
      <c r="J29" s="140">
        <v>9</v>
      </c>
    </row>
    <row r="30" spans="1:10" ht="15.75" customHeight="1">
      <c r="A30" s="140" t="s">
        <v>5696</v>
      </c>
      <c r="B30" s="140">
        <v>0</v>
      </c>
      <c r="C30" s="140">
        <v>2</v>
      </c>
      <c r="D30" s="140">
        <v>2</v>
      </c>
      <c r="E30" s="140">
        <v>0</v>
      </c>
      <c r="F30" s="140">
        <v>0</v>
      </c>
      <c r="G30" s="140">
        <v>6</v>
      </c>
      <c r="H30" s="140">
        <v>0</v>
      </c>
      <c r="I30" s="140">
        <v>1</v>
      </c>
      <c r="J30" s="140">
        <v>1</v>
      </c>
    </row>
    <row r="31" spans="1:10" ht="15.75" customHeight="1">
      <c r="A31" s="140" t="s">
        <v>5730</v>
      </c>
      <c r="B31" s="140">
        <v>0</v>
      </c>
      <c r="C31" s="140">
        <v>0</v>
      </c>
      <c r="D31" s="140">
        <v>2</v>
      </c>
      <c r="E31" s="140">
        <v>3</v>
      </c>
      <c r="F31" s="140">
        <v>3</v>
      </c>
      <c r="G31" s="140">
        <v>3</v>
      </c>
      <c r="H31" s="140">
        <v>1</v>
      </c>
      <c r="I31" s="140">
        <v>0</v>
      </c>
      <c r="J31" s="48"/>
    </row>
    <row r="32" spans="1:10" ht="15.75" customHeight="1">
      <c r="E32" s="48"/>
    </row>
    <row r="33" spans="1:10" ht="15.75" customHeight="1"/>
    <row r="34" spans="1:10" ht="15.75" customHeight="1"/>
    <row r="35" spans="1:10" ht="15.75" customHeight="1"/>
    <row r="36" spans="1:10" ht="15.75" customHeight="1">
      <c r="A36" s="802" t="s">
        <v>10931</v>
      </c>
      <c r="B36" s="791"/>
      <c r="C36" s="791"/>
      <c r="D36" s="791"/>
      <c r="E36" s="791"/>
      <c r="F36" s="791"/>
      <c r="G36" s="791"/>
      <c r="H36" s="791"/>
      <c r="I36" s="791"/>
      <c r="J36" s="792"/>
    </row>
    <row r="37" spans="1:10" ht="15.75" customHeight="1">
      <c r="A37" s="708" t="s">
        <v>5796</v>
      </c>
      <c r="B37" s="708">
        <v>2013</v>
      </c>
      <c r="C37" s="708">
        <v>2014</v>
      </c>
      <c r="D37" s="708">
        <v>2015</v>
      </c>
      <c r="E37" s="708">
        <v>2016</v>
      </c>
      <c r="F37" s="708">
        <v>2017</v>
      </c>
      <c r="G37" s="708">
        <v>2018</v>
      </c>
      <c r="H37" s="708">
        <v>2019</v>
      </c>
      <c r="I37" s="708">
        <v>2020</v>
      </c>
      <c r="J37" s="708">
        <v>2021</v>
      </c>
    </row>
    <row r="38" spans="1:10" ht="15.75" customHeight="1">
      <c r="A38" s="140" t="s">
        <v>10928</v>
      </c>
      <c r="B38" s="713">
        <v>7</v>
      </c>
      <c r="C38" s="713">
        <v>6</v>
      </c>
      <c r="D38" s="713">
        <v>8</v>
      </c>
      <c r="E38" s="713">
        <v>11</v>
      </c>
      <c r="F38" s="713">
        <v>3</v>
      </c>
      <c r="G38" s="713">
        <v>4</v>
      </c>
      <c r="H38" s="713">
        <v>1</v>
      </c>
      <c r="I38" s="713">
        <v>0</v>
      </c>
      <c r="J38" s="714"/>
    </row>
    <row r="39" spans="1:10" ht="15.75" customHeight="1">
      <c r="A39" s="140" t="s">
        <v>1190</v>
      </c>
      <c r="B39" s="713">
        <v>1</v>
      </c>
      <c r="C39" s="713">
        <v>5</v>
      </c>
      <c r="D39" s="713">
        <v>6</v>
      </c>
      <c r="E39" s="713">
        <v>7</v>
      </c>
      <c r="F39" s="713">
        <v>2</v>
      </c>
      <c r="G39" s="713">
        <v>0</v>
      </c>
      <c r="H39" s="713">
        <v>0</v>
      </c>
      <c r="I39" s="713">
        <v>0</v>
      </c>
      <c r="J39" s="714"/>
    </row>
    <row r="40" spans="1:10" ht="15.75" customHeight="1">
      <c r="A40" s="140" t="s">
        <v>1478</v>
      </c>
      <c r="B40" s="140">
        <f>6</f>
        <v>6</v>
      </c>
      <c r="C40" s="140">
        <f>2</f>
        <v>2</v>
      </c>
      <c r="D40" s="140">
        <f>3</f>
        <v>3</v>
      </c>
      <c r="E40" s="140">
        <f>5</f>
        <v>5</v>
      </c>
      <c r="F40" s="140">
        <f>4</f>
        <v>4</v>
      </c>
      <c r="G40" s="140">
        <f>1</f>
        <v>1</v>
      </c>
      <c r="H40" s="140">
        <v>0</v>
      </c>
      <c r="I40" s="140">
        <v>0</v>
      </c>
      <c r="J40" s="48"/>
    </row>
    <row r="41" spans="1:10" ht="15.75" customHeight="1">
      <c r="A41" s="140" t="s">
        <v>10929</v>
      </c>
      <c r="B41" s="713">
        <v>9</v>
      </c>
      <c r="C41" s="713">
        <v>4</v>
      </c>
      <c r="D41" s="713">
        <v>3</v>
      </c>
      <c r="E41" s="713">
        <v>0</v>
      </c>
      <c r="F41" s="713">
        <v>6</v>
      </c>
      <c r="G41" s="713">
        <v>4</v>
      </c>
      <c r="H41" s="713">
        <v>0</v>
      </c>
      <c r="I41" s="713">
        <v>0</v>
      </c>
      <c r="J41" s="714"/>
    </row>
    <row r="42" spans="1:10" ht="15.75" customHeight="1">
      <c r="A42" s="140" t="s">
        <v>5969</v>
      </c>
      <c r="B42" s="713">
        <v>4</v>
      </c>
      <c r="C42" s="713">
        <v>5</v>
      </c>
      <c r="D42" s="713">
        <v>7</v>
      </c>
      <c r="E42" s="713">
        <v>3</v>
      </c>
      <c r="F42" s="713">
        <v>5</v>
      </c>
      <c r="G42" s="713">
        <v>4</v>
      </c>
      <c r="H42" s="713">
        <v>7</v>
      </c>
      <c r="I42" s="713">
        <v>1</v>
      </c>
      <c r="J42" s="713">
        <v>3</v>
      </c>
    </row>
    <row r="43" spans="1:10" ht="15.75" customHeight="1">
      <c r="A43" s="140" t="s">
        <v>1995</v>
      </c>
      <c r="B43" s="140">
        <v>0</v>
      </c>
      <c r="C43" s="140">
        <v>3</v>
      </c>
      <c r="D43" s="140">
        <v>3</v>
      </c>
      <c r="E43" s="140">
        <v>0</v>
      </c>
      <c r="F43" s="140">
        <v>0</v>
      </c>
      <c r="G43" s="140">
        <v>0</v>
      </c>
      <c r="H43" s="140">
        <v>0</v>
      </c>
      <c r="I43" s="140">
        <v>0</v>
      </c>
      <c r="J43" s="48"/>
    </row>
    <row r="44" spans="1:10" ht="15.75" customHeight="1">
      <c r="A44" s="140" t="s">
        <v>2004</v>
      </c>
      <c r="B44" s="140">
        <v>3</v>
      </c>
      <c r="C44" s="140">
        <v>12</v>
      </c>
      <c r="D44" s="140">
        <v>23</v>
      </c>
      <c r="E44" s="140">
        <v>11</v>
      </c>
      <c r="F44" s="140">
        <v>13</v>
      </c>
      <c r="G44" s="140">
        <v>8</v>
      </c>
      <c r="H44" s="140">
        <v>2</v>
      </c>
      <c r="I44" s="140">
        <v>0</v>
      </c>
      <c r="J44" s="48"/>
    </row>
    <row r="45" spans="1:10" ht="15.75" customHeight="1">
      <c r="A45" s="140" t="s">
        <v>2042</v>
      </c>
      <c r="B45" s="140">
        <v>0</v>
      </c>
      <c r="C45" s="140">
        <v>2</v>
      </c>
      <c r="D45" s="140">
        <v>3</v>
      </c>
      <c r="E45" s="140">
        <v>4</v>
      </c>
      <c r="F45" s="140">
        <v>0</v>
      </c>
      <c r="G45" s="140">
        <v>1</v>
      </c>
      <c r="H45" s="140">
        <v>0</v>
      </c>
      <c r="I45" s="140">
        <v>0</v>
      </c>
      <c r="J45" s="48"/>
    </row>
    <row r="46" spans="1:10" ht="15.75" customHeight="1">
      <c r="A46" s="140" t="s">
        <v>6021</v>
      </c>
      <c r="B46" s="140">
        <v>5</v>
      </c>
      <c r="C46" s="140">
        <v>7</v>
      </c>
      <c r="D46" s="140">
        <v>8</v>
      </c>
      <c r="E46" s="140">
        <v>6</v>
      </c>
      <c r="F46" s="140">
        <v>0</v>
      </c>
      <c r="G46" s="140">
        <v>0</v>
      </c>
      <c r="H46" s="140">
        <v>0</v>
      </c>
      <c r="I46" s="140">
        <v>0</v>
      </c>
      <c r="J46" s="140">
        <v>0</v>
      </c>
    </row>
    <row r="47" spans="1:10" ht="15.75" customHeight="1">
      <c r="A47" s="140" t="s">
        <v>2516</v>
      </c>
      <c r="B47" s="140">
        <v>12</v>
      </c>
      <c r="C47" s="140">
        <v>4</v>
      </c>
      <c r="D47" s="140">
        <v>6</v>
      </c>
      <c r="E47" s="140">
        <v>7</v>
      </c>
      <c r="F47" s="140">
        <v>4</v>
      </c>
      <c r="G47" s="140">
        <v>5</v>
      </c>
      <c r="H47" s="140">
        <v>9</v>
      </c>
      <c r="I47" s="140">
        <v>4</v>
      </c>
      <c r="J47" s="140">
        <v>0</v>
      </c>
    </row>
    <row r="48" spans="1:10" ht="15.75" customHeight="1">
      <c r="A48" s="140" t="s">
        <v>2777</v>
      </c>
      <c r="B48" s="140">
        <v>2</v>
      </c>
      <c r="C48" s="140">
        <v>2</v>
      </c>
      <c r="D48" s="140">
        <v>2</v>
      </c>
      <c r="E48" s="140">
        <v>1</v>
      </c>
      <c r="F48" s="140">
        <v>0</v>
      </c>
      <c r="G48" s="140">
        <v>1</v>
      </c>
      <c r="H48" s="140">
        <v>0</v>
      </c>
      <c r="I48" s="140">
        <v>0</v>
      </c>
      <c r="J48" s="48"/>
    </row>
    <row r="49" spans="1:10" ht="15.75" customHeight="1">
      <c r="A49" s="140" t="s">
        <v>2830</v>
      </c>
      <c r="B49" s="140">
        <v>0</v>
      </c>
      <c r="C49" s="140">
        <v>0</v>
      </c>
      <c r="D49" s="140">
        <v>0</v>
      </c>
      <c r="E49" s="140">
        <v>0</v>
      </c>
      <c r="F49" s="140">
        <v>0</v>
      </c>
      <c r="G49" s="140">
        <v>0</v>
      </c>
      <c r="H49" s="140">
        <v>0</v>
      </c>
      <c r="I49" s="140">
        <v>0</v>
      </c>
      <c r="J49" s="48"/>
    </row>
    <row r="50" spans="1:10" ht="15.75" customHeight="1">
      <c r="A50" s="140" t="s">
        <v>2850</v>
      </c>
      <c r="B50" s="140">
        <v>4</v>
      </c>
      <c r="C50" s="140">
        <v>3</v>
      </c>
      <c r="D50" s="140">
        <v>4</v>
      </c>
      <c r="E50" s="140">
        <v>1</v>
      </c>
      <c r="F50" s="140">
        <v>4</v>
      </c>
      <c r="G50" s="140">
        <v>4</v>
      </c>
      <c r="H50" s="140">
        <v>0</v>
      </c>
      <c r="I50" s="140">
        <v>0</v>
      </c>
      <c r="J50" s="48">
        <v>2</v>
      </c>
    </row>
    <row r="51" spans="1:10" ht="15.75" customHeight="1">
      <c r="A51" s="140" t="s">
        <v>3007</v>
      </c>
      <c r="B51" s="140">
        <v>6</v>
      </c>
      <c r="C51" s="140">
        <v>8</v>
      </c>
      <c r="D51" s="140">
        <v>0</v>
      </c>
      <c r="E51" s="140">
        <v>0</v>
      </c>
      <c r="F51" s="140">
        <v>1</v>
      </c>
      <c r="G51" s="140">
        <v>2</v>
      </c>
      <c r="H51" s="140">
        <v>0</v>
      </c>
      <c r="I51" s="140">
        <v>0</v>
      </c>
      <c r="J51" s="48"/>
    </row>
    <row r="52" spans="1:10" ht="15.75" customHeight="1">
      <c r="A52" s="140" t="s">
        <v>3558</v>
      </c>
      <c r="B52" s="140">
        <f>3</f>
        <v>3</v>
      </c>
      <c r="C52" s="140">
        <f>5</f>
        <v>5</v>
      </c>
      <c r="D52" s="140">
        <v>1</v>
      </c>
      <c r="E52" s="140">
        <v>7</v>
      </c>
      <c r="F52" s="140">
        <v>2</v>
      </c>
      <c r="G52" s="140">
        <v>5</v>
      </c>
      <c r="H52" s="140">
        <v>0</v>
      </c>
      <c r="I52" s="140">
        <v>1</v>
      </c>
      <c r="J52" s="48"/>
    </row>
    <row r="53" spans="1:10" ht="15.75" customHeight="1">
      <c r="A53" s="140" t="s">
        <v>6156</v>
      </c>
      <c r="B53" s="140">
        <v>0</v>
      </c>
      <c r="C53" s="140">
        <v>0</v>
      </c>
      <c r="D53" s="140">
        <v>0</v>
      </c>
      <c r="E53" s="140">
        <v>0</v>
      </c>
      <c r="F53" s="140">
        <v>0</v>
      </c>
      <c r="G53" s="140">
        <v>0</v>
      </c>
      <c r="H53" s="140">
        <v>5</v>
      </c>
      <c r="I53" s="140">
        <v>0</v>
      </c>
      <c r="J53" s="48"/>
    </row>
    <row r="54" spans="1:10" ht="15.75" customHeight="1">
      <c r="A54" s="140" t="s">
        <v>3893</v>
      </c>
      <c r="B54" s="140">
        <f>COUNTIF('Eventos científicos'!$F474,"=2013")</f>
        <v>0</v>
      </c>
      <c r="C54" s="140">
        <f>COUNTIF('Eventos científicos'!$F474,"=2014")</f>
        <v>0</v>
      </c>
      <c r="D54" s="140">
        <f>COUNTIF('Eventos científicos'!$F474,"=2015")</f>
        <v>1</v>
      </c>
      <c r="E54" s="140">
        <f>COUNTIF('Eventos científicos'!$F474,"=2016")</f>
        <v>0</v>
      </c>
      <c r="F54" s="140">
        <f>COUNTIF('Eventos científicos'!$F474,"=2017")</f>
        <v>0</v>
      </c>
      <c r="G54" s="140">
        <f>COUNTIF('Eventos científicos'!$F474,"=2018")</f>
        <v>0</v>
      </c>
      <c r="H54" s="140">
        <f>COUNTIF('Eventos científicos'!$F474,"=2019")</f>
        <v>0</v>
      </c>
      <c r="I54" s="140">
        <f>COUNTIF('Eventos científicos'!$F474,"=2020")</f>
        <v>0</v>
      </c>
      <c r="J54" s="48"/>
    </row>
    <row r="55" spans="1:10" ht="15.75" customHeight="1">
      <c r="A55" s="140" t="s">
        <v>3977</v>
      </c>
      <c r="B55" s="140">
        <v>0</v>
      </c>
      <c r="C55" s="140">
        <v>0</v>
      </c>
      <c r="D55" s="140">
        <v>1</v>
      </c>
      <c r="E55" s="140">
        <v>2</v>
      </c>
      <c r="F55" s="140">
        <v>2</v>
      </c>
      <c r="G55" s="140">
        <v>9</v>
      </c>
      <c r="H55" s="140">
        <v>1</v>
      </c>
      <c r="I55" s="140">
        <v>3</v>
      </c>
      <c r="J55" s="48"/>
    </row>
    <row r="56" spans="1:10" ht="15.75" customHeight="1">
      <c r="A56" s="140" t="s">
        <v>4053</v>
      </c>
      <c r="B56" s="140">
        <v>0</v>
      </c>
      <c r="C56" s="140">
        <v>0</v>
      </c>
      <c r="D56" s="140">
        <v>0</v>
      </c>
      <c r="E56" s="140">
        <v>1</v>
      </c>
      <c r="F56" s="140">
        <v>1</v>
      </c>
      <c r="G56" s="140">
        <v>0</v>
      </c>
      <c r="H56" s="140">
        <v>0</v>
      </c>
      <c r="I56" s="140">
        <v>0</v>
      </c>
      <c r="J56" s="48"/>
    </row>
    <row r="57" spans="1:10" ht="15.75" customHeight="1">
      <c r="A57" s="140" t="s">
        <v>10930</v>
      </c>
      <c r="B57" s="140">
        <v>0</v>
      </c>
      <c r="C57" s="140">
        <v>3</v>
      </c>
      <c r="D57" s="140">
        <v>4</v>
      </c>
      <c r="E57" s="140">
        <v>0</v>
      </c>
      <c r="F57" s="140">
        <v>0</v>
      </c>
      <c r="G57" s="140">
        <v>0</v>
      </c>
      <c r="H57" s="140">
        <v>0</v>
      </c>
      <c r="I57" s="140">
        <v>0</v>
      </c>
      <c r="J57" s="48"/>
    </row>
    <row r="58" spans="1:10" ht="15.75" customHeight="1">
      <c r="A58" s="140" t="s">
        <v>4428</v>
      </c>
      <c r="B58" s="140">
        <v>0</v>
      </c>
      <c r="C58" s="140">
        <v>1</v>
      </c>
      <c r="D58" s="140">
        <v>0</v>
      </c>
      <c r="E58" s="140">
        <v>0</v>
      </c>
      <c r="F58" s="140">
        <v>2</v>
      </c>
      <c r="G58" s="140">
        <v>1</v>
      </c>
      <c r="H58" s="140">
        <v>2</v>
      </c>
      <c r="I58" s="140">
        <v>2</v>
      </c>
      <c r="J58" s="48"/>
    </row>
    <row r="59" spans="1:10" ht="15.75" customHeight="1">
      <c r="A59" s="140" t="s">
        <v>4492</v>
      </c>
      <c r="B59" s="48">
        <v>0</v>
      </c>
      <c r="C59" s="140">
        <v>0</v>
      </c>
      <c r="D59" s="140">
        <v>2</v>
      </c>
      <c r="E59" s="140">
        <v>1</v>
      </c>
      <c r="F59" s="140">
        <v>0</v>
      </c>
      <c r="G59" s="140">
        <v>3</v>
      </c>
      <c r="H59" s="140">
        <v>0</v>
      </c>
      <c r="I59" s="140">
        <v>0</v>
      </c>
      <c r="J59" s="48"/>
    </row>
    <row r="60" spans="1:10" ht="15.75" customHeight="1">
      <c r="A60" s="140" t="s">
        <v>4572</v>
      </c>
      <c r="B60" s="140">
        <v>1</v>
      </c>
      <c r="C60" s="140">
        <v>2</v>
      </c>
      <c r="D60" s="140">
        <v>16</v>
      </c>
      <c r="E60" s="140">
        <v>13</v>
      </c>
      <c r="F60" s="140">
        <v>6</v>
      </c>
      <c r="G60" s="140">
        <v>6</v>
      </c>
      <c r="H60" s="140">
        <v>0</v>
      </c>
      <c r="I60" s="140">
        <v>0</v>
      </c>
      <c r="J60" s="48"/>
    </row>
    <row r="61" spans="1:10" ht="15.75" customHeight="1">
      <c r="A61" s="140" t="s">
        <v>4935</v>
      </c>
      <c r="B61" s="140">
        <v>13</v>
      </c>
      <c r="C61" s="140">
        <v>9</v>
      </c>
      <c r="D61" s="140">
        <v>11</v>
      </c>
      <c r="E61" s="140">
        <v>8</v>
      </c>
      <c r="F61" s="140">
        <v>4</v>
      </c>
      <c r="G61" s="140">
        <v>2</v>
      </c>
      <c r="H61" s="140">
        <v>0</v>
      </c>
      <c r="I61" s="140">
        <v>0</v>
      </c>
      <c r="J61" s="48"/>
    </row>
    <row r="62" spans="1:10" ht="15.75" customHeight="1">
      <c r="A62" s="140" t="s">
        <v>6257</v>
      </c>
      <c r="B62" s="140">
        <v>1</v>
      </c>
      <c r="C62" s="140">
        <v>6</v>
      </c>
      <c r="D62" s="140">
        <v>2</v>
      </c>
      <c r="E62" s="140">
        <v>5</v>
      </c>
      <c r="F62" s="140">
        <v>1</v>
      </c>
      <c r="G62" s="140">
        <v>4</v>
      </c>
      <c r="H62" s="140">
        <v>2</v>
      </c>
      <c r="I62" s="140">
        <v>0</v>
      </c>
      <c r="J62" s="48"/>
    </row>
    <row r="63" spans="1:10" ht="15.75" customHeight="1">
      <c r="A63" s="140" t="s">
        <v>5412</v>
      </c>
      <c r="B63" s="140">
        <v>13</v>
      </c>
      <c r="C63" s="140">
        <v>8</v>
      </c>
      <c r="D63" s="140">
        <v>11</v>
      </c>
      <c r="E63" s="140">
        <v>10</v>
      </c>
      <c r="F63" s="140">
        <v>12</v>
      </c>
      <c r="G63" s="140">
        <v>12</v>
      </c>
      <c r="H63" s="140">
        <v>7</v>
      </c>
      <c r="I63" s="140">
        <v>11</v>
      </c>
      <c r="J63" s="140">
        <v>2</v>
      </c>
    </row>
    <row r="64" spans="1:10" ht="15.75" customHeight="1">
      <c r="A64" s="140" t="s">
        <v>5696</v>
      </c>
      <c r="B64" s="140">
        <v>0</v>
      </c>
      <c r="C64" s="140">
        <v>0</v>
      </c>
      <c r="D64" s="140">
        <v>2</v>
      </c>
      <c r="E64" s="140">
        <v>1</v>
      </c>
      <c r="F64" s="140">
        <v>0</v>
      </c>
      <c r="G64" s="140">
        <v>0</v>
      </c>
      <c r="H64" s="140">
        <v>0</v>
      </c>
      <c r="I64" s="140">
        <v>0</v>
      </c>
      <c r="J64" s="48"/>
    </row>
    <row r="65" spans="1:10" ht="15.75" customHeight="1">
      <c r="A65" s="140" t="s">
        <v>5730</v>
      </c>
      <c r="B65" s="140">
        <v>2</v>
      </c>
      <c r="C65" s="140">
        <v>7</v>
      </c>
      <c r="D65" s="140">
        <v>7</v>
      </c>
      <c r="E65" s="140">
        <v>12</v>
      </c>
      <c r="F65" s="140">
        <v>7</v>
      </c>
      <c r="G65" s="140">
        <v>7</v>
      </c>
      <c r="H65" s="140">
        <v>0</v>
      </c>
      <c r="I65" s="140">
        <v>0</v>
      </c>
      <c r="J65" s="48"/>
    </row>
    <row r="66" spans="1:10" ht="15.75" customHeight="1"/>
    <row r="67" spans="1:10" ht="15.75" customHeight="1"/>
    <row r="68" spans="1:10" ht="15.75" customHeight="1"/>
    <row r="69" spans="1:10" ht="15.75" customHeight="1"/>
    <row r="70" spans="1:10" ht="15.75" customHeight="1">
      <c r="A70" s="802" t="s">
        <v>10932</v>
      </c>
      <c r="B70" s="791"/>
      <c r="C70" s="791"/>
      <c r="D70" s="791"/>
      <c r="E70" s="791"/>
      <c r="F70" s="791"/>
      <c r="G70" s="791"/>
      <c r="H70" s="791"/>
      <c r="I70" s="791"/>
      <c r="J70" s="792"/>
    </row>
    <row r="71" spans="1:10" ht="15.75" customHeight="1">
      <c r="A71" s="715" t="s">
        <v>5796</v>
      </c>
      <c r="B71" s="715">
        <v>2013</v>
      </c>
      <c r="C71" s="715">
        <v>2014</v>
      </c>
      <c r="D71" s="715">
        <v>2015</v>
      </c>
      <c r="E71" s="715">
        <v>2016</v>
      </c>
      <c r="F71" s="715">
        <v>2017</v>
      </c>
      <c r="G71" s="715">
        <v>2018</v>
      </c>
      <c r="H71" s="715">
        <v>2019</v>
      </c>
      <c r="I71" s="715">
        <v>2020</v>
      </c>
      <c r="J71" s="715">
        <v>2021</v>
      </c>
    </row>
    <row r="72" spans="1:10" ht="15.75" customHeight="1">
      <c r="A72" s="140" t="s">
        <v>10928</v>
      </c>
      <c r="B72" s="140">
        <v>0</v>
      </c>
      <c r="C72" s="140">
        <v>0</v>
      </c>
      <c r="D72" s="140">
        <v>0</v>
      </c>
      <c r="E72" s="140">
        <v>0</v>
      </c>
      <c r="F72" s="140">
        <v>1</v>
      </c>
      <c r="G72" s="140">
        <v>1</v>
      </c>
      <c r="H72" s="140">
        <v>0</v>
      </c>
      <c r="I72" s="140">
        <v>0</v>
      </c>
      <c r="J72" s="48"/>
    </row>
    <row r="73" spans="1:10" ht="15.75" customHeight="1">
      <c r="A73" s="140" t="s">
        <v>1190</v>
      </c>
      <c r="B73" s="140">
        <v>0</v>
      </c>
      <c r="C73" s="140">
        <v>0</v>
      </c>
      <c r="D73" s="140">
        <v>0</v>
      </c>
      <c r="E73" s="140">
        <v>0</v>
      </c>
      <c r="F73" s="140">
        <v>0</v>
      </c>
      <c r="G73" s="140">
        <v>0</v>
      </c>
      <c r="H73" s="140">
        <v>1</v>
      </c>
      <c r="I73" s="140">
        <v>0</v>
      </c>
      <c r="J73" s="48"/>
    </row>
    <row r="74" spans="1:10" ht="15.75" customHeight="1">
      <c r="A74" s="140" t="s">
        <v>1478</v>
      </c>
      <c r="B74" s="140">
        <v>0</v>
      </c>
      <c r="C74" s="140">
        <v>0</v>
      </c>
      <c r="D74" s="140">
        <v>0</v>
      </c>
      <c r="E74" s="140">
        <v>0</v>
      </c>
      <c r="F74" s="140">
        <v>0</v>
      </c>
      <c r="G74" s="140">
        <v>0</v>
      </c>
      <c r="H74" s="140">
        <v>0</v>
      </c>
      <c r="I74" s="140">
        <v>0</v>
      </c>
      <c r="J74" s="48"/>
    </row>
    <row r="75" spans="1:10" ht="15.75" customHeight="1">
      <c r="A75" s="140" t="s">
        <v>10929</v>
      </c>
      <c r="B75" s="140">
        <v>0</v>
      </c>
      <c r="C75" s="140">
        <v>0</v>
      </c>
      <c r="D75" s="140">
        <v>0</v>
      </c>
      <c r="E75" s="140">
        <v>0</v>
      </c>
      <c r="F75" s="140">
        <v>0</v>
      </c>
      <c r="G75" s="140">
        <v>0</v>
      </c>
      <c r="H75" s="140">
        <v>0</v>
      </c>
      <c r="I75" s="140">
        <v>0</v>
      </c>
      <c r="J75" s="48"/>
    </row>
    <row r="76" spans="1:10" ht="15.75" customHeight="1">
      <c r="A76" s="140" t="s">
        <v>5969</v>
      </c>
      <c r="B76" s="140">
        <f>COUNTIF(Libros!$H10:$H22,"=2013")</f>
        <v>3</v>
      </c>
      <c r="C76" s="140">
        <f>COUNTIF(Libros!$H10:$H22,"=2014")</f>
        <v>0</v>
      </c>
      <c r="D76" s="140">
        <f>COUNTIF(Libros!$H10:$H22,"=2015")</f>
        <v>2</v>
      </c>
      <c r="E76" s="140">
        <f>COUNTIF(Libros!$H10:$H22,"=2016")</f>
        <v>3</v>
      </c>
      <c r="F76" s="140">
        <f>COUNTIF(Libros!$H10:$H22,"=2017")</f>
        <v>3</v>
      </c>
      <c r="G76" s="140">
        <f>COUNTIF(Libros!$H10:$H22,"=2018")</f>
        <v>1</v>
      </c>
      <c r="H76" s="140">
        <f>COUNTIF(Libros!$H10:$H22,"=2019")</f>
        <v>0</v>
      </c>
      <c r="I76" s="140">
        <f>COUNTIF(Libros!$H10:$H22,"=2020")</f>
        <v>1</v>
      </c>
      <c r="J76" s="140">
        <f>COUNTIF(Libros!$H9:$H22,"=2021")</f>
        <v>1</v>
      </c>
    </row>
    <row r="77" spans="1:10" ht="15.75" customHeight="1">
      <c r="A77" s="140" t="s">
        <v>1995</v>
      </c>
      <c r="B77" s="140">
        <v>0</v>
      </c>
      <c r="C77" s="140">
        <v>0</v>
      </c>
      <c r="D77" s="140">
        <v>0</v>
      </c>
      <c r="E77" s="140">
        <v>0</v>
      </c>
      <c r="F77" s="140">
        <v>0</v>
      </c>
      <c r="G77" s="140">
        <v>0</v>
      </c>
      <c r="H77" s="140">
        <v>0</v>
      </c>
      <c r="I77" s="140">
        <v>0</v>
      </c>
      <c r="J77" s="48"/>
    </row>
    <row r="78" spans="1:10" ht="15.75" customHeight="1">
      <c r="A78" s="140" t="s">
        <v>2004</v>
      </c>
      <c r="B78" s="140">
        <v>0</v>
      </c>
      <c r="C78" s="140">
        <v>0</v>
      </c>
      <c r="D78" s="140">
        <v>0</v>
      </c>
      <c r="E78" s="140">
        <v>0</v>
      </c>
      <c r="F78" s="140">
        <v>0</v>
      </c>
      <c r="G78" s="140">
        <v>0</v>
      </c>
      <c r="H78" s="140">
        <v>0</v>
      </c>
      <c r="I78" s="140">
        <v>0</v>
      </c>
      <c r="J78" s="48"/>
    </row>
    <row r="79" spans="1:10" ht="15.75" customHeight="1">
      <c r="A79" s="140" t="s">
        <v>2042</v>
      </c>
      <c r="B79" s="140">
        <v>0</v>
      </c>
      <c r="C79" s="140">
        <v>0</v>
      </c>
      <c r="D79" s="140">
        <v>0</v>
      </c>
      <c r="E79" s="140">
        <v>1</v>
      </c>
      <c r="F79" s="140">
        <v>1</v>
      </c>
      <c r="G79" s="140">
        <v>2</v>
      </c>
      <c r="H79" s="140">
        <v>0</v>
      </c>
      <c r="I79" s="140">
        <v>0</v>
      </c>
      <c r="J79" s="48"/>
    </row>
    <row r="80" spans="1:10" ht="15.75" customHeight="1">
      <c r="A80" s="140" t="s">
        <v>6021</v>
      </c>
      <c r="B80" s="140">
        <v>1</v>
      </c>
      <c r="C80" s="140">
        <v>0</v>
      </c>
      <c r="D80" s="140">
        <v>1</v>
      </c>
      <c r="E80" s="140">
        <v>0</v>
      </c>
      <c r="F80" s="140">
        <v>0</v>
      </c>
      <c r="G80" s="140">
        <v>0</v>
      </c>
      <c r="H80" s="140">
        <v>2</v>
      </c>
      <c r="I80" s="140">
        <v>1</v>
      </c>
      <c r="J80" s="140">
        <v>0</v>
      </c>
    </row>
    <row r="81" spans="1:10" ht="15.75" customHeight="1">
      <c r="A81" s="140" t="s">
        <v>2516</v>
      </c>
      <c r="B81" s="140">
        <v>1</v>
      </c>
      <c r="C81" s="140">
        <v>0</v>
      </c>
      <c r="D81" s="140">
        <v>0</v>
      </c>
      <c r="E81" s="140">
        <v>0</v>
      </c>
      <c r="F81" s="140">
        <v>0</v>
      </c>
      <c r="G81" s="140">
        <v>0</v>
      </c>
      <c r="H81" s="140">
        <v>1</v>
      </c>
      <c r="I81" s="140">
        <v>1</v>
      </c>
      <c r="J81" s="140">
        <v>0</v>
      </c>
    </row>
    <row r="82" spans="1:10" ht="15.75" customHeight="1">
      <c r="A82" s="140" t="s">
        <v>2777</v>
      </c>
      <c r="B82" s="140">
        <v>1</v>
      </c>
      <c r="C82" s="140">
        <v>0</v>
      </c>
      <c r="D82" s="140">
        <v>0</v>
      </c>
      <c r="E82" s="140">
        <v>1</v>
      </c>
      <c r="F82" s="140">
        <v>2</v>
      </c>
      <c r="G82" s="140">
        <v>1</v>
      </c>
      <c r="H82" s="140">
        <v>0</v>
      </c>
      <c r="I82" s="140">
        <v>0</v>
      </c>
      <c r="J82" s="48"/>
    </row>
    <row r="83" spans="1:10" ht="15.75" customHeight="1">
      <c r="A83" s="140" t="s">
        <v>2830</v>
      </c>
      <c r="B83" s="140"/>
      <c r="C83" s="140"/>
      <c r="D83" s="140"/>
      <c r="E83" s="140"/>
      <c r="F83" s="140"/>
      <c r="G83" s="140"/>
      <c r="H83" s="140"/>
      <c r="I83" s="140"/>
      <c r="J83" s="48"/>
    </row>
    <row r="84" spans="1:10" ht="15.75" customHeight="1">
      <c r="A84" s="140" t="s">
        <v>2850</v>
      </c>
      <c r="B84" s="140">
        <v>1</v>
      </c>
      <c r="C84" s="140">
        <v>0</v>
      </c>
      <c r="D84" s="140">
        <v>0</v>
      </c>
      <c r="E84" s="140">
        <v>0</v>
      </c>
      <c r="F84" s="140">
        <v>0</v>
      </c>
      <c r="G84" s="140">
        <v>0</v>
      </c>
      <c r="H84" s="711">
        <v>1</v>
      </c>
      <c r="I84" s="711">
        <v>1</v>
      </c>
      <c r="J84" s="48">
        <v>1</v>
      </c>
    </row>
    <row r="85" spans="1:10" ht="15.75" customHeight="1">
      <c r="A85" s="140" t="s">
        <v>3007</v>
      </c>
      <c r="B85" s="140">
        <v>9</v>
      </c>
      <c r="C85" s="140">
        <v>8</v>
      </c>
      <c r="D85" s="140">
        <v>0</v>
      </c>
      <c r="E85" s="140">
        <v>2</v>
      </c>
      <c r="F85" s="140">
        <v>0</v>
      </c>
      <c r="G85" s="140">
        <v>1</v>
      </c>
      <c r="H85" s="140">
        <v>3</v>
      </c>
      <c r="I85" s="140">
        <v>0</v>
      </c>
      <c r="J85" s="48"/>
    </row>
    <row r="86" spans="1:10" ht="15.75" customHeight="1">
      <c r="A86" s="140" t="s">
        <v>3558</v>
      </c>
      <c r="B86" s="140">
        <f>1</f>
        <v>1</v>
      </c>
      <c r="C86" s="140">
        <v>1</v>
      </c>
      <c r="D86" s="140">
        <v>2</v>
      </c>
      <c r="E86" s="140">
        <v>2</v>
      </c>
      <c r="F86" s="140">
        <v>1</v>
      </c>
      <c r="G86" s="140">
        <v>0</v>
      </c>
      <c r="H86" s="140">
        <v>2</v>
      </c>
      <c r="I86" s="140">
        <v>1</v>
      </c>
      <c r="J86" s="48"/>
    </row>
    <row r="87" spans="1:10" ht="15.75" customHeight="1">
      <c r="A87" s="140" t="s">
        <v>6156</v>
      </c>
      <c r="B87" s="140">
        <v>0</v>
      </c>
      <c r="C87" s="140">
        <v>0</v>
      </c>
      <c r="D87" s="140">
        <v>0</v>
      </c>
      <c r="E87" s="140">
        <v>0</v>
      </c>
      <c r="F87" s="140">
        <v>0</v>
      </c>
      <c r="G87" s="140">
        <v>0</v>
      </c>
      <c r="H87" s="140">
        <v>1</v>
      </c>
      <c r="I87" s="140">
        <v>0</v>
      </c>
      <c r="J87" s="48"/>
    </row>
    <row r="88" spans="1:10" ht="15.75" customHeight="1">
      <c r="A88" s="140" t="s">
        <v>3893</v>
      </c>
      <c r="B88" s="140">
        <f>COUNTIF(Libros!$H79:$H83,"=2013")</f>
        <v>0</v>
      </c>
      <c r="C88" s="140">
        <f>COUNTIF(Libros!$H79:$H83,"=2014")</f>
        <v>0</v>
      </c>
      <c r="D88" s="140">
        <f>COUNTIF(Libros!$H79:$H83,"=2015")</f>
        <v>1</v>
      </c>
      <c r="E88" s="140">
        <f>COUNTIF(Libros!$H79:$H83,"=2016")</f>
        <v>0</v>
      </c>
      <c r="F88" s="140">
        <f>COUNTIF(Libros!$H79:$H83,"=2017")</f>
        <v>1</v>
      </c>
      <c r="G88" s="140">
        <f>COUNTIF(Libros!$H79:$H83,"=2018")</f>
        <v>0</v>
      </c>
      <c r="H88" s="140">
        <f>COUNTIF(Libros!$H79:$H83,"=2019")</f>
        <v>1</v>
      </c>
      <c r="I88" s="140">
        <f>COUNTIF(Libros!$H79:$H83,"=2020")</f>
        <v>2</v>
      </c>
      <c r="J88" s="48"/>
    </row>
    <row r="89" spans="1:10" ht="15.75" customHeight="1">
      <c r="A89" s="140" t="s">
        <v>3977</v>
      </c>
      <c r="B89" s="140">
        <v>1</v>
      </c>
      <c r="C89" s="140">
        <v>0</v>
      </c>
      <c r="D89" s="140">
        <v>1</v>
      </c>
      <c r="E89" s="140">
        <v>0</v>
      </c>
      <c r="F89" s="140">
        <v>0</v>
      </c>
      <c r="G89" s="140">
        <v>0</v>
      </c>
      <c r="H89" s="140">
        <v>0</v>
      </c>
      <c r="I89" s="140">
        <v>0</v>
      </c>
      <c r="J89" s="48"/>
    </row>
    <row r="90" spans="1:10" ht="15.75" customHeight="1">
      <c r="A90" s="140" t="s">
        <v>4053</v>
      </c>
      <c r="B90" s="140">
        <v>0</v>
      </c>
      <c r="C90" s="140">
        <v>0</v>
      </c>
      <c r="D90" s="140">
        <v>0</v>
      </c>
      <c r="E90" s="140">
        <v>1</v>
      </c>
      <c r="F90" s="140">
        <v>3</v>
      </c>
      <c r="G90" s="140">
        <v>0</v>
      </c>
      <c r="H90" s="140">
        <v>0</v>
      </c>
      <c r="I90" s="140">
        <v>0</v>
      </c>
      <c r="J90" s="48"/>
    </row>
    <row r="91" spans="1:10" ht="15.75" customHeight="1">
      <c r="A91" s="140" t="s">
        <v>10930</v>
      </c>
      <c r="B91" s="140">
        <v>0</v>
      </c>
      <c r="C91" s="140">
        <v>0</v>
      </c>
      <c r="D91" s="140">
        <v>0</v>
      </c>
      <c r="E91" s="140">
        <v>0</v>
      </c>
      <c r="F91" s="140">
        <v>0</v>
      </c>
      <c r="G91" s="140">
        <v>0</v>
      </c>
      <c r="H91" s="140">
        <v>0</v>
      </c>
      <c r="I91" s="140">
        <v>0</v>
      </c>
      <c r="J91" s="48"/>
    </row>
    <row r="92" spans="1:10" ht="15.75" customHeight="1">
      <c r="A92" s="140" t="s">
        <v>4428</v>
      </c>
      <c r="B92" s="140">
        <v>1</v>
      </c>
      <c r="C92" s="140">
        <v>0</v>
      </c>
      <c r="D92" s="140">
        <v>1</v>
      </c>
      <c r="E92" s="140">
        <v>0</v>
      </c>
      <c r="F92" s="140">
        <v>1</v>
      </c>
      <c r="G92" s="140">
        <v>0</v>
      </c>
      <c r="H92" s="140">
        <v>0</v>
      </c>
      <c r="I92" s="140">
        <v>0</v>
      </c>
      <c r="J92" s="48"/>
    </row>
    <row r="93" spans="1:10" ht="15.75" customHeight="1">
      <c r="A93" s="140" t="s">
        <v>4492</v>
      </c>
      <c r="B93" s="140">
        <v>1</v>
      </c>
      <c r="C93" s="140">
        <v>0</v>
      </c>
      <c r="D93" s="140">
        <v>0</v>
      </c>
      <c r="E93" s="140">
        <v>1</v>
      </c>
      <c r="F93" s="140">
        <v>2</v>
      </c>
      <c r="G93" s="140">
        <v>0</v>
      </c>
      <c r="H93" s="140">
        <v>1</v>
      </c>
      <c r="I93" s="140">
        <v>0</v>
      </c>
      <c r="J93" s="48"/>
    </row>
    <row r="94" spans="1:10" ht="15.75" customHeight="1">
      <c r="A94" s="140" t="s">
        <v>4572</v>
      </c>
      <c r="B94" s="140">
        <v>0</v>
      </c>
      <c r="C94" s="140">
        <v>0</v>
      </c>
      <c r="D94" s="140">
        <v>1</v>
      </c>
      <c r="E94" s="140">
        <v>3</v>
      </c>
      <c r="F94" s="140">
        <v>0</v>
      </c>
      <c r="G94" s="140">
        <v>0</v>
      </c>
      <c r="H94" s="140">
        <v>0</v>
      </c>
      <c r="I94" s="140">
        <v>0</v>
      </c>
      <c r="J94" s="48"/>
    </row>
    <row r="95" spans="1:10" ht="15.75" customHeight="1">
      <c r="A95" s="140" t="s">
        <v>4935</v>
      </c>
      <c r="B95" s="140">
        <v>0</v>
      </c>
      <c r="C95" s="140">
        <v>0</v>
      </c>
      <c r="D95" s="140">
        <v>1</v>
      </c>
      <c r="E95" s="140">
        <v>0</v>
      </c>
      <c r="F95" s="140">
        <v>1</v>
      </c>
      <c r="G95" s="140">
        <v>0</v>
      </c>
      <c r="H95" s="140">
        <v>0</v>
      </c>
      <c r="I95" s="140">
        <v>0</v>
      </c>
      <c r="J95" s="48"/>
    </row>
    <row r="96" spans="1:10" ht="15.75" customHeight="1">
      <c r="A96" s="140" t="s">
        <v>6257</v>
      </c>
      <c r="B96" s="140">
        <v>0</v>
      </c>
      <c r="C96" s="140">
        <v>2</v>
      </c>
      <c r="D96" s="140">
        <v>0</v>
      </c>
      <c r="E96" s="140">
        <v>0</v>
      </c>
      <c r="F96" s="140">
        <v>1</v>
      </c>
      <c r="G96" s="140">
        <v>1</v>
      </c>
      <c r="H96" s="140">
        <v>0</v>
      </c>
      <c r="I96" s="140">
        <v>0</v>
      </c>
      <c r="J96" s="48"/>
    </row>
    <row r="97" spans="1:10" ht="15.75" customHeight="1">
      <c r="A97" s="140" t="s">
        <v>5412</v>
      </c>
      <c r="B97" s="140">
        <v>1</v>
      </c>
      <c r="C97" s="140">
        <v>1</v>
      </c>
      <c r="D97" s="140">
        <v>0</v>
      </c>
      <c r="E97" s="140">
        <v>0</v>
      </c>
      <c r="F97" s="140">
        <v>1</v>
      </c>
      <c r="G97" s="140">
        <v>1</v>
      </c>
      <c r="H97" s="140">
        <v>0</v>
      </c>
      <c r="I97" s="140">
        <v>0</v>
      </c>
      <c r="J97" s="140">
        <v>0</v>
      </c>
    </row>
    <row r="98" spans="1:10" ht="15.75" customHeight="1">
      <c r="A98" s="140" t="s">
        <v>5696</v>
      </c>
      <c r="B98" s="140">
        <v>0</v>
      </c>
      <c r="C98" s="140">
        <v>0</v>
      </c>
      <c r="D98" s="140">
        <v>2</v>
      </c>
      <c r="E98" s="140">
        <v>0</v>
      </c>
      <c r="F98" s="140">
        <v>1</v>
      </c>
      <c r="G98" s="140">
        <v>0</v>
      </c>
      <c r="H98" s="140">
        <v>1</v>
      </c>
      <c r="I98" s="140">
        <v>0</v>
      </c>
      <c r="J98" s="48"/>
    </row>
    <row r="99" spans="1:10" ht="15.75" customHeight="1">
      <c r="A99" s="140" t="s">
        <v>5730</v>
      </c>
      <c r="B99" s="140">
        <v>1</v>
      </c>
      <c r="C99" s="140">
        <v>0</v>
      </c>
      <c r="D99" s="140">
        <v>0</v>
      </c>
      <c r="E99" s="140">
        <v>0</v>
      </c>
      <c r="F99" s="140">
        <v>0</v>
      </c>
      <c r="G99" s="140">
        <v>1</v>
      </c>
      <c r="H99" s="140">
        <v>0</v>
      </c>
      <c r="I99" s="140">
        <v>0</v>
      </c>
      <c r="J99" s="716"/>
    </row>
    <row r="100" spans="1:10" ht="15.75" customHeight="1"/>
    <row r="101" spans="1:10" ht="15.75" customHeight="1"/>
    <row r="102" spans="1:10" ht="15.75" customHeight="1">
      <c r="A102" s="802" t="s">
        <v>10933</v>
      </c>
      <c r="B102" s="791"/>
      <c r="C102" s="791"/>
      <c r="D102" s="791"/>
      <c r="E102" s="791"/>
      <c r="F102" s="791"/>
      <c r="G102" s="791"/>
      <c r="H102" s="791"/>
      <c r="I102" s="791"/>
      <c r="J102" s="792"/>
    </row>
    <row r="103" spans="1:10" ht="15.75" customHeight="1">
      <c r="A103" s="717" t="s">
        <v>5796</v>
      </c>
      <c r="B103" s="718">
        <v>2013</v>
      </c>
      <c r="C103" s="718">
        <v>2014</v>
      </c>
      <c r="D103" s="718">
        <v>2015</v>
      </c>
      <c r="E103" s="718">
        <v>2016</v>
      </c>
      <c r="F103" s="718">
        <v>2017</v>
      </c>
      <c r="G103" s="718">
        <v>2018</v>
      </c>
      <c r="H103" s="718">
        <v>2019</v>
      </c>
      <c r="I103" s="718">
        <v>2020</v>
      </c>
      <c r="J103" s="719">
        <v>2021</v>
      </c>
    </row>
    <row r="104" spans="1:10" ht="15.75" customHeight="1">
      <c r="A104" s="720" t="s">
        <v>10928</v>
      </c>
      <c r="B104" s="721">
        <f>COUNTIF('Capitulos de Libro'!$H46:$H47,"=2013")</f>
        <v>0</v>
      </c>
      <c r="C104" s="721">
        <f>COUNTIF('Capitulos de Libro'!$H46:$H47,"=2014")</f>
        <v>0</v>
      </c>
      <c r="D104" s="721">
        <f>COUNTIF('Capitulos de Libro'!$H46:$H47,"=2015")</f>
        <v>0</v>
      </c>
      <c r="E104" s="721">
        <f>COUNTIF('Capitulos de Libro'!$H46:$H47,"=2016")</f>
        <v>2</v>
      </c>
      <c r="F104" s="721">
        <f>COUNTIF('Capitulos de Libro'!$H46:$H47,"=2017")</f>
        <v>0</v>
      </c>
      <c r="G104" s="721">
        <f>COUNTIF('Capitulos de Libro'!$H46:$H47,"=2018")</f>
        <v>0</v>
      </c>
      <c r="H104" s="721">
        <f>COUNTIF('Capitulos de Libro'!$H46:$H47,"=2019")</f>
        <v>0</v>
      </c>
      <c r="I104" s="721">
        <f>COUNTIF('Capitulos de Libro'!$H46:$H47,"=2020")</f>
        <v>0</v>
      </c>
      <c r="J104" s="48"/>
    </row>
    <row r="105" spans="1:10" ht="15.75" customHeight="1">
      <c r="A105" s="720" t="s">
        <v>1190</v>
      </c>
      <c r="B105" s="721">
        <f>COUNTIF('Capitulos de Libro'!$H48:$H76,"=2013")</f>
        <v>8</v>
      </c>
      <c r="C105" s="721">
        <f>COUNTIF('Capitulos de Libro'!$H48:$H76,"=2014")</f>
        <v>9</v>
      </c>
      <c r="D105" s="721">
        <f>COUNTIF('Capitulos de Libro'!$H48:$H76,"=2015")</f>
        <v>1</v>
      </c>
      <c r="E105" s="721">
        <f>COUNTIF('Capitulos de Libro'!$H48:$H76,"=2016")</f>
        <v>9</v>
      </c>
      <c r="F105" s="721">
        <f>COUNTIF('Capitulos de Libro'!$H48:$H76,"=2017")</f>
        <v>0</v>
      </c>
      <c r="G105" s="721">
        <f>COUNTIF('Capitulos de Libro'!$H48:$H76,"=2018")</f>
        <v>0</v>
      </c>
      <c r="H105" s="721">
        <f>COUNTIF('Capitulos de Libro'!$H48:$H76,"=2019")</f>
        <v>1</v>
      </c>
      <c r="I105" s="721">
        <f>COUNTIF('Capitulos de Libro'!$H48:$H76,"=2020")</f>
        <v>1</v>
      </c>
      <c r="J105" s="48"/>
    </row>
    <row r="106" spans="1:10" ht="15.75" customHeight="1">
      <c r="A106" s="720" t="s">
        <v>1478</v>
      </c>
      <c r="B106" s="721">
        <v>0</v>
      </c>
      <c r="C106" s="721">
        <v>0</v>
      </c>
      <c r="D106" s="721">
        <v>0</v>
      </c>
      <c r="E106" s="721">
        <v>0</v>
      </c>
      <c r="F106" s="721">
        <v>0</v>
      </c>
      <c r="G106" s="721">
        <v>1</v>
      </c>
      <c r="H106" s="721">
        <v>0</v>
      </c>
      <c r="I106" s="721">
        <v>0</v>
      </c>
      <c r="J106" s="48"/>
    </row>
    <row r="107" spans="1:10" ht="15.75" customHeight="1">
      <c r="A107" s="720" t="s">
        <v>10929</v>
      </c>
      <c r="B107" s="721">
        <v>0</v>
      </c>
      <c r="C107" s="721">
        <v>0</v>
      </c>
      <c r="D107" s="721">
        <v>0</v>
      </c>
      <c r="E107" s="721">
        <v>0</v>
      </c>
      <c r="F107" s="721">
        <v>0</v>
      </c>
      <c r="G107" s="721">
        <v>0</v>
      </c>
      <c r="H107" s="721">
        <v>0</v>
      </c>
      <c r="I107" s="721">
        <v>0</v>
      </c>
      <c r="J107" s="48"/>
    </row>
    <row r="108" spans="1:10" ht="15.75" customHeight="1">
      <c r="A108" s="720" t="s">
        <v>5969</v>
      </c>
      <c r="B108" s="721">
        <v>0</v>
      </c>
      <c r="C108" s="721">
        <v>0</v>
      </c>
      <c r="D108" s="721">
        <v>0</v>
      </c>
      <c r="E108" s="721">
        <v>0</v>
      </c>
      <c r="F108" s="721">
        <v>0</v>
      </c>
      <c r="G108" s="721">
        <v>1</v>
      </c>
      <c r="H108" s="721">
        <v>0</v>
      </c>
      <c r="I108" s="721">
        <v>0</v>
      </c>
      <c r="J108" s="140">
        <v>2</v>
      </c>
    </row>
    <row r="109" spans="1:10" ht="15.75" customHeight="1">
      <c r="A109" s="720" t="s">
        <v>1995</v>
      </c>
      <c r="B109" s="721">
        <v>0</v>
      </c>
      <c r="C109" s="721">
        <v>0</v>
      </c>
      <c r="D109" s="721">
        <v>0</v>
      </c>
      <c r="E109" s="721">
        <v>0</v>
      </c>
      <c r="F109" s="721">
        <v>0</v>
      </c>
      <c r="G109" s="721">
        <v>0</v>
      </c>
      <c r="H109" s="721">
        <v>0</v>
      </c>
      <c r="I109" s="721">
        <v>0</v>
      </c>
      <c r="J109" s="48"/>
    </row>
    <row r="110" spans="1:10" ht="15.75" customHeight="1">
      <c r="A110" s="720" t="s">
        <v>2004</v>
      </c>
      <c r="B110" s="721">
        <v>0</v>
      </c>
      <c r="C110" s="721">
        <v>0</v>
      </c>
      <c r="D110" s="721">
        <v>0</v>
      </c>
      <c r="E110" s="721">
        <v>0</v>
      </c>
      <c r="F110" s="721">
        <v>0</v>
      </c>
      <c r="G110" s="721">
        <v>0</v>
      </c>
      <c r="H110" s="721">
        <v>0</v>
      </c>
      <c r="I110" s="721">
        <v>0</v>
      </c>
      <c r="J110" s="48"/>
    </row>
    <row r="111" spans="1:10" ht="15.75" customHeight="1">
      <c r="A111" s="720" t="s">
        <v>2042</v>
      </c>
      <c r="B111" s="721">
        <v>0</v>
      </c>
      <c r="C111" s="721">
        <v>0</v>
      </c>
      <c r="D111" s="721">
        <v>0</v>
      </c>
      <c r="E111" s="721">
        <v>0</v>
      </c>
      <c r="F111" s="721">
        <v>0</v>
      </c>
      <c r="G111" s="721">
        <v>0</v>
      </c>
      <c r="H111" s="721">
        <v>0</v>
      </c>
      <c r="I111" s="721">
        <v>0</v>
      </c>
      <c r="J111" s="48"/>
    </row>
    <row r="112" spans="1:10" ht="15.75" customHeight="1">
      <c r="A112" s="720" t="s">
        <v>6021</v>
      </c>
      <c r="B112" s="721">
        <v>0</v>
      </c>
      <c r="C112" s="721">
        <v>0</v>
      </c>
      <c r="D112" s="721">
        <v>1</v>
      </c>
      <c r="E112" s="721">
        <v>1</v>
      </c>
      <c r="F112" s="721">
        <v>1</v>
      </c>
      <c r="G112" s="721">
        <v>0</v>
      </c>
      <c r="H112" s="721">
        <v>1</v>
      </c>
      <c r="I112" s="721">
        <v>0</v>
      </c>
      <c r="J112" s="140">
        <v>0</v>
      </c>
    </row>
    <row r="113" spans="1:10" ht="15.75" customHeight="1">
      <c r="A113" s="720" t="s">
        <v>2516</v>
      </c>
      <c r="B113" s="721">
        <f>COUNTIF('Capitulos de Libro'!$H195:$H204,"=2013")</f>
        <v>0</v>
      </c>
      <c r="C113" s="721">
        <f>COUNTIF('Capitulos de Libro'!$H195:$H204,"=2014")</f>
        <v>0</v>
      </c>
      <c r="D113" s="721">
        <f>COUNTIF('Capitulos de Libro'!$H195:$H204,"=2015")</f>
        <v>1</v>
      </c>
      <c r="E113" s="721">
        <f>COUNTIF('Capitulos de Libro'!$H195:$H204,"=2016")</f>
        <v>0</v>
      </c>
      <c r="F113" s="721">
        <f>COUNTIF('Capitulos de Libro'!$H195:$H204,"=2017")</f>
        <v>5</v>
      </c>
      <c r="G113" s="721">
        <f>COUNTIF('Capitulos de Libro'!$H195:$H204,"=2018")</f>
        <v>0</v>
      </c>
      <c r="H113" s="721">
        <f>COUNTIF('Capitulos de Libro'!$H195:$H204,"=2019")</f>
        <v>4</v>
      </c>
      <c r="I113" s="721">
        <f>COUNTIF('Capitulos de Libro'!$H195:$H204,"=2020")</f>
        <v>0</v>
      </c>
      <c r="J113" s="721">
        <f>COUNTIF('Capitulos de Libro'!$H195:$H204,"=2021")</f>
        <v>0</v>
      </c>
    </row>
    <row r="114" spans="1:10" ht="15.75" customHeight="1">
      <c r="A114" s="720" t="s">
        <v>2777</v>
      </c>
      <c r="B114" s="721">
        <v>0</v>
      </c>
      <c r="C114" s="721">
        <v>0</v>
      </c>
      <c r="D114" s="721">
        <v>0</v>
      </c>
      <c r="E114" s="721">
        <v>3</v>
      </c>
      <c r="F114" s="721">
        <v>0</v>
      </c>
      <c r="G114" s="721">
        <v>0</v>
      </c>
      <c r="H114" s="721">
        <v>0</v>
      </c>
      <c r="I114" s="721">
        <v>0</v>
      </c>
      <c r="J114" s="48"/>
    </row>
    <row r="115" spans="1:10" ht="15.75" customHeight="1">
      <c r="A115" s="720" t="s">
        <v>2830</v>
      </c>
      <c r="B115" s="721">
        <v>0</v>
      </c>
      <c r="C115" s="721">
        <v>0</v>
      </c>
      <c r="D115" s="721">
        <v>0</v>
      </c>
      <c r="E115" s="721">
        <v>0</v>
      </c>
      <c r="F115" s="721">
        <v>0</v>
      </c>
      <c r="G115" s="721">
        <v>0</v>
      </c>
      <c r="H115" s="721">
        <v>0</v>
      </c>
      <c r="I115" s="721">
        <v>0</v>
      </c>
      <c r="J115" s="48"/>
    </row>
    <row r="116" spans="1:10" ht="15.75" customHeight="1">
      <c r="A116" s="720" t="s">
        <v>2850</v>
      </c>
      <c r="B116" s="721">
        <v>0</v>
      </c>
      <c r="C116" s="721">
        <v>0</v>
      </c>
      <c r="D116" s="721">
        <v>0</v>
      </c>
      <c r="E116" s="721">
        <v>0</v>
      </c>
      <c r="F116" s="721">
        <v>0</v>
      </c>
      <c r="G116" s="721">
        <v>0</v>
      </c>
      <c r="H116" s="721">
        <v>0</v>
      </c>
      <c r="I116" s="721">
        <v>0</v>
      </c>
      <c r="J116" s="48">
        <v>0</v>
      </c>
    </row>
    <row r="117" spans="1:10" ht="15.75" customHeight="1">
      <c r="A117" s="720" t="s">
        <v>3007</v>
      </c>
      <c r="B117" s="721">
        <v>4</v>
      </c>
      <c r="C117" s="721">
        <v>1</v>
      </c>
      <c r="D117" s="721">
        <v>0</v>
      </c>
      <c r="E117" s="721">
        <v>2</v>
      </c>
      <c r="F117" s="721">
        <v>0</v>
      </c>
      <c r="G117" s="721">
        <v>0</v>
      </c>
      <c r="H117" s="721">
        <v>0</v>
      </c>
      <c r="I117" s="721">
        <v>0</v>
      </c>
      <c r="J117" s="48"/>
    </row>
    <row r="118" spans="1:10" ht="15.75" customHeight="1">
      <c r="A118" s="720" t="s">
        <v>3558</v>
      </c>
      <c r="B118" s="721">
        <v>0</v>
      </c>
      <c r="C118" s="721">
        <v>0</v>
      </c>
      <c r="D118" s="721">
        <v>0</v>
      </c>
      <c r="E118" s="721">
        <v>0</v>
      </c>
      <c r="F118" s="721">
        <v>1</v>
      </c>
      <c r="G118" s="721">
        <v>0</v>
      </c>
      <c r="H118" s="721">
        <v>0</v>
      </c>
      <c r="I118" s="721">
        <v>1</v>
      </c>
      <c r="J118" s="48"/>
    </row>
    <row r="119" spans="1:10" ht="15.75" customHeight="1">
      <c r="A119" s="720" t="s">
        <v>6156</v>
      </c>
      <c r="B119" s="721">
        <v>0</v>
      </c>
      <c r="C119" s="721">
        <v>0</v>
      </c>
      <c r="D119" s="721">
        <v>0</v>
      </c>
      <c r="E119" s="721">
        <v>0</v>
      </c>
      <c r="F119" s="721">
        <v>0</v>
      </c>
      <c r="G119" s="721">
        <v>0</v>
      </c>
      <c r="H119" s="721">
        <v>0</v>
      </c>
      <c r="I119" s="721">
        <v>0</v>
      </c>
      <c r="J119" s="48"/>
    </row>
    <row r="120" spans="1:10" ht="15.75" customHeight="1">
      <c r="A120" s="720" t="s">
        <v>3893</v>
      </c>
      <c r="B120" s="721">
        <v>0</v>
      </c>
      <c r="C120" s="721">
        <v>0</v>
      </c>
      <c r="D120" s="721">
        <v>0</v>
      </c>
      <c r="E120" s="721">
        <v>0</v>
      </c>
      <c r="F120" s="721">
        <v>0</v>
      </c>
      <c r="G120" s="721">
        <v>0</v>
      </c>
      <c r="H120" s="721">
        <v>0</v>
      </c>
      <c r="I120" s="721">
        <v>0</v>
      </c>
      <c r="J120" s="48"/>
    </row>
    <row r="121" spans="1:10" ht="15.75" customHeight="1">
      <c r="A121" s="720" t="s">
        <v>3977</v>
      </c>
      <c r="B121" s="721">
        <v>0</v>
      </c>
      <c r="C121" s="721">
        <v>0</v>
      </c>
      <c r="D121" s="721">
        <v>2</v>
      </c>
      <c r="E121" s="721">
        <v>0</v>
      </c>
      <c r="F121" s="721">
        <v>0</v>
      </c>
      <c r="G121" s="721">
        <v>0</v>
      </c>
      <c r="H121" s="721">
        <v>0</v>
      </c>
      <c r="I121" s="721">
        <v>0</v>
      </c>
      <c r="J121" s="48"/>
    </row>
    <row r="122" spans="1:10" ht="15.75" customHeight="1">
      <c r="A122" s="720" t="s">
        <v>4053</v>
      </c>
      <c r="B122" s="721">
        <v>0</v>
      </c>
      <c r="C122" s="721">
        <v>0</v>
      </c>
      <c r="D122" s="721">
        <v>0</v>
      </c>
      <c r="E122" s="721">
        <v>0</v>
      </c>
      <c r="F122" s="721">
        <v>0</v>
      </c>
      <c r="G122" s="721">
        <v>0</v>
      </c>
      <c r="H122" s="721">
        <v>0</v>
      </c>
      <c r="I122" s="721">
        <v>0</v>
      </c>
      <c r="J122" s="48"/>
    </row>
    <row r="123" spans="1:10" ht="15.75" customHeight="1">
      <c r="A123" s="720" t="s">
        <v>10930</v>
      </c>
      <c r="B123" s="721">
        <v>0</v>
      </c>
      <c r="C123" s="721">
        <v>0</v>
      </c>
      <c r="D123" s="721">
        <v>0</v>
      </c>
      <c r="E123" s="721">
        <v>0</v>
      </c>
      <c r="F123" s="721">
        <v>0</v>
      </c>
      <c r="G123" s="721">
        <v>0</v>
      </c>
      <c r="H123" s="721">
        <v>0</v>
      </c>
      <c r="I123" s="721">
        <v>0</v>
      </c>
      <c r="J123" s="48"/>
    </row>
    <row r="124" spans="1:10" ht="15.75" customHeight="1">
      <c r="A124" s="720" t="s">
        <v>4428</v>
      </c>
      <c r="B124" s="721">
        <v>0</v>
      </c>
      <c r="C124" s="721">
        <v>0</v>
      </c>
      <c r="D124" s="721">
        <v>0</v>
      </c>
      <c r="E124" s="721">
        <v>0</v>
      </c>
      <c r="F124" s="721">
        <v>0</v>
      </c>
      <c r="G124" s="721">
        <v>0</v>
      </c>
      <c r="H124" s="721">
        <v>0</v>
      </c>
      <c r="I124" s="721">
        <v>0</v>
      </c>
      <c r="J124" s="48"/>
    </row>
    <row r="125" spans="1:10" ht="15.75" customHeight="1">
      <c r="A125" s="720" t="s">
        <v>4492</v>
      </c>
      <c r="B125" s="721">
        <v>0</v>
      </c>
      <c r="C125" s="721">
        <v>0</v>
      </c>
      <c r="D125" s="721">
        <v>0</v>
      </c>
      <c r="E125" s="721">
        <v>0</v>
      </c>
      <c r="F125" s="721">
        <v>0</v>
      </c>
      <c r="G125" s="721">
        <v>0</v>
      </c>
      <c r="H125" s="721">
        <v>0</v>
      </c>
      <c r="I125" s="721">
        <v>0</v>
      </c>
      <c r="J125" s="48"/>
    </row>
    <row r="126" spans="1:10" ht="15.75" customHeight="1">
      <c r="A126" s="720" t="s">
        <v>4572</v>
      </c>
      <c r="B126" s="721">
        <v>4</v>
      </c>
      <c r="C126" s="721">
        <v>2</v>
      </c>
      <c r="D126" s="721">
        <v>2</v>
      </c>
      <c r="E126" s="721">
        <v>0</v>
      </c>
      <c r="F126" s="721">
        <v>0</v>
      </c>
      <c r="G126" s="721">
        <v>3</v>
      </c>
      <c r="H126" s="721">
        <v>0</v>
      </c>
      <c r="I126" s="721">
        <v>0</v>
      </c>
      <c r="J126" s="48"/>
    </row>
    <row r="127" spans="1:10" ht="15.75" customHeight="1">
      <c r="A127" s="720" t="s">
        <v>4935</v>
      </c>
      <c r="B127" s="721">
        <v>0</v>
      </c>
      <c r="C127" s="721">
        <v>0</v>
      </c>
      <c r="D127" s="721">
        <v>0</v>
      </c>
      <c r="E127" s="721">
        <v>2</v>
      </c>
      <c r="F127" s="721">
        <v>0</v>
      </c>
      <c r="G127" s="721">
        <v>0</v>
      </c>
      <c r="H127" s="721">
        <v>0</v>
      </c>
      <c r="I127" s="721">
        <v>0</v>
      </c>
      <c r="J127" s="48"/>
    </row>
    <row r="128" spans="1:10" ht="15.75" customHeight="1">
      <c r="A128" s="720" t="s">
        <v>6257</v>
      </c>
      <c r="B128" s="721">
        <v>1</v>
      </c>
      <c r="C128" s="721">
        <v>0</v>
      </c>
      <c r="D128" s="721">
        <v>0</v>
      </c>
      <c r="E128" s="721">
        <v>0</v>
      </c>
      <c r="F128" s="721">
        <v>0</v>
      </c>
      <c r="G128" s="721">
        <v>0</v>
      </c>
      <c r="H128" s="721">
        <v>2</v>
      </c>
      <c r="I128" s="721">
        <v>1</v>
      </c>
      <c r="J128" s="48"/>
    </row>
    <row r="129" spans="1:10" ht="15.75" customHeight="1">
      <c r="A129" s="720" t="s">
        <v>5412</v>
      </c>
      <c r="B129" s="721">
        <v>0</v>
      </c>
      <c r="C129" s="721">
        <v>1</v>
      </c>
      <c r="D129" s="721">
        <v>1</v>
      </c>
      <c r="E129" s="721">
        <v>0</v>
      </c>
      <c r="F129" s="721">
        <v>3</v>
      </c>
      <c r="G129" s="721">
        <v>1</v>
      </c>
      <c r="H129" s="721">
        <v>2</v>
      </c>
      <c r="I129" s="721">
        <v>1</v>
      </c>
      <c r="J129" s="140">
        <v>0</v>
      </c>
    </row>
    <row r="130" spans="1:10" ht="15.75" customHeight="1">
      <c r="A130" s="720" t="s">
        <v>5696</v>
      </c>
      <c r="B130" s="721">
        <v>0</v>
      </c>
      <c r="C130" s="721">
        <v>0</v>
      </c>
      <c r="D130" s="721">
        <v>0</v>
      </c>
      <c r="E130" s="721">
        <v>0</v>
      </c>
      <c r="F130" s="721">
        <v>0</v>
      </c>
      <c r="G130" s="721">
        <v>0</v>
      </c>
      <c r="H130" s="721">
        <v>0</v>
      </c>
      <c r="I130" s="721">
        <v>0</v>
      </c>
      <c r="J130" s="48"/>
    </row>
    <row r="131" spans="1:10" ht="15.75" customHeight="1">
      <c r="A131" s="720" t="s">
        <v>5730</v>
      </c>
      <c r="B131" s="721">
        <v>0</v>
      </c>
      <c r="C131" s="721">
        <v>1</v>
      </c>
      <c r="D131" s="721">
        <v>2</v>
      </c>
      <c r="E131" s="721">
        <v>2</v>
      </c>
      <c r="F131" s="721">
        <v>2</v>
      </c>
      <c r="G131" s="721">
        <v>1</v>
      </c>
      <c r="H131" s="721">
        <v>0</v>
      </c>
      <c r="I131" s="721">
        <v>0</v>
      </c>
      <c r="J131" s="48"/>
    </row>
    <row r="132" spans="1:10" ht="15.75" customHeight="1"/>
    <row r="133" spans="1:10" ht="15.75" customHeight="1"/>
    <row r="134" spans="1:10" ht="15.75" customHeight="1">
      <c r="A134" s="802" t="s">
        <v>10934</v>
      </c>
      <c r="B134" s="791"/>
      <c r="C134" s="791"/>
      <c r="D134" s="791"/>
      <c r="E134" s="791"/>
      <c r="F134" s="791"/>
      <c r="G134" s="791"/>
      <c r="H134" s="791"/>
      <c r="I134" s="791"/>
      <c r="J134" s="792"/>
    </row>
    <row r="135" spans="1:10" ht="15.75" customHeight="1">
      <c r="A135" s="722" t="s">
        <v>5796</v>
      </c>
      <c r="B135" s="723">
        <v>2013</v>
      </c>
      <c r="C135" s="723">
        <v>2014</v>
      </c>
      <c r="D135" s="723">
        <v>2015</v>
      </c>
      <c r="E135" s="723">
        <v>2016</v>
      </c>
      <c r="F135" s="723">
        <v>2017</v>
      </c>
      <c r="G135" s="723">
        <v>2018</v>
      </c>
      <c r="H135" s="723">
        <v>2019</v>
      </c>
      <c r="I135" s="723">
        <v>2020</v>
      </c>
      <c r="J135" s="724">
        <v>2021</v>
      </c>
    </row>
    <row r="136" spans="1:10" ht="15.75" customHeight="1">
      <c r="A136" s="140" t="s">
        <v>10928</v>
      </c>
      <c r="B136" s="140">
        <f>COUNTIF(Software!$G6:$G17,"=2013")</f>
        <v>0</v>
      </c>
      <c r="C136" s="140">
        <f>COUNTIF(Software!$G6:$G17,"=2014")</f>
        <v>0</v>
      </c>
      <c r="D136" s="140">
        <f>COUNTIF(Software!$G6:$G17,"=2015")</f>
        <v>4</v>
      </c>
      <c r="E136" s="140">
        <f>COUNTIF(Software!$G6:$G17,"=2016")</f>
        <v>2</v>
      </c>
      <c r="F136" s="140">
        <f>COUNTIF(Software!$G6:$G17,"=2017")</f>
        <v>4</v>
      </c>
      <c r="G136" s="140">
        <f>COUNTIF(Software!$G6:$G17,"=2018")</f>
        <v>2</v>
      </c>
      <c r="H136" s="140">
        <f>COUNTIF(Software!$G6:$G17,"=2019")</f>
        <v>0</v>
      </c>
      <c r="I136" s="140">
        <f>COUNTIF(Software!$G6:$G17,"=2020")</f>
        <v>0</v>
      </c>
      <c r="J136" s="140"/>
    </row>
    <row r="137" spans="1:10" ht="15.75" customHeight="1">
      <c r="A137" s="140" t="s">
        <v>1190</v>
      </c>
      <c r="B137" s="140">
        <v>0</v>
      </c>
      <c r="C137" s="140">
        <v>0</v>
      </c>
      <c r="D137" s="140">
        <v>0</v>
      </c>
      <c r="E137" s="140">
        <v>0</v>
      </c>
      <c r="F137" s="140">
        <v>0</v>
      </c>
      <c r="G137" s="140">
        <v>0</v>
      </c>
      <c r="H137" s="140">
        <v>0</v>
      </c>
      <c r="I137" s="140">
        <v>0</v>
      </c>
      <c r="J137" s="140"/>
    </row>
    <row r="138" spans="1:10" ht="15.75" customHeight="1">
      <c r="A138" s="140" t="s">
        <v>1478</v>
      </c>
      <c r="B138" s="140">
        <v>0</v>
      </c>
      <c r="C138" s="140">
        <v>0</v>
      </c>
      <c r="D138" s="140">
        <v>0</v>
      </c>
      <c r="E138" s="140">
        <v>0</v>
      </c>
      <c r="F138" s="140">
        <v>0</v>
      </c>
      <c r="G138" s="140">
        <v>0</v>
      </c>
      <c r="H138" s="140">
        <v>0</v>
      </c>
      <c r="I138" s="140">
        <v>0</v>
      </c>
      <c r="J138" s="140"/>
    </row>
    <row r="139" spans="1:10" ht="15.75" customHeight="1">
      <c r="A139" s="140" t="s">
        <v>10929</v>
      </c>
      <c r="B139" s="140">
        <v>0</v>
      </c>
      <c r="C139" s="140">
        <v>0</v>
      </c>
      <c r="D139" s="140">
        <v>0</v>
      </c>
      <c r="E139" s="140">
        <v>0</v>
      </c>
      <c r="F139" s="140">
        <v>0</v>
      </c>
      <c r="G139" s="140">
        <v>0</v>
      </c>
      <c r="H139" s="140">
        <v>0</v>
      </c>
      <c r="I139" s="140">
        <v>0</v>
      </c>
      <c r="J139" s="140"/>
    </row>
    <row r="140" spans="1:10" ht="15.75" customHeight="1">
      <c r="A140" s="140" t="s">
        <v>5969</v>
      </c>
      <c r="B140" s="140">
        <v>0</v>
      </c>
      <c r="C140" s="140">
        <v>0</v>
      </c>
      <c r="D140" s="140">
        <v>0</v>
      </c>
      <c r="E140" s="140">
        <v>0</v>
      </c>
      <c r="F140" s="140">
        <v>0</v>
      </c>
      <c r="G140" s="140">
        <v>1</v>
      </c>
      <c r="H140" s="140">
        <v>0</v>
      </c>
      <c r="I140" s="140">
        <v>0</v>
      </c>
      <c r="J140" s="140">
        <v>0</v>
      </c>
    </row>
    <row r="141" spans="1:10" ht="15.75" customHeight="1">
      <c r="A141" s="140" t="s">
        <v>1995</v>
      </c>
      <c r="B141" s="140">
        <v>0</v>
      </c>
      <c r="C141" s="140">
        <v>0</v>
      </c>
      <c r="D141" s="140">
        <v>0</v>
      </c>
      <c r="E141" s="140">
        <v>0</v>
      </c>
      <c r="F141" s="140">
        <v>0</v>
      </c>
      <c r="G141" s="140">
        <v>0</v>
      </c>
      <c r="H141" s="140">
        <v>0</v>
      </c>
      <c r="I141" s="140">
        <v>0</v>
      </c>
      <c r="J141" s="140"/>
    </row>
    <row r="142" spans="1:10" ht="15.75" customHeight="1">
      <c r="A142" s="140" t="s">
        <v>2004</v>
      </c>
      <c r="B142" s="140">
        <v>0</v>
      </c>
      <c r="C142" s="140">
        <v>0</v>
      </c>
      <c r="D142" s="140">
        <v>0</v>
      </c>
      <c r="E142" s="140">
        <v>0</v>
      </c>
      <c r="F142" s="140">
        <v>0</v>
      </c>
      <c r="G142" s="140">
        <v>0</v>
      </c>
      <c r="H142" s="140">
        <v>0</v>
      </c>
      <c r="I142" s="140">
        <v>0</v>
      </c>
      <c r="J142" s="140"/>
    </row>
    <row r="143" spans="1:10" ht="15.75" customHeight="1">
      <c r="A143" s="140" t="s">
        <v>2042</v>
      </c>
      <c r="B143" s="140">
        <v>0</v>
      </c>
      <c r="C143" s="140">
        <v>1</v>
      </c>
      <c r="D143" s="140">
        <v>0</v>
      </c>
      <c r="E143" s="140">
        <v>0</v>
      </c>
      <c r="F143" s="140">
        <v>0</v>
      </c>
      <c r="G143" s="140">
        <v>1</v>
      </c>
      <c r="H143" s="140">
        <v>0</v>
      </c>
      <c r="I143" s="140">
        <v>0</v>
      </c>
      <c r="J143" s="140"/>
    </row>
    <row r="144" spans="1:10" ht="15.75" customHeight="1">
      <c r="A144" s="140" t="s">
        <v>6021</v>
      </c>
      <c r="B144" s="140">
        <v>1</v>
      </c>
      <c r="C144" s="140">
        <v>1</v>
      </c>
      <c r="D144" s="140">
        <v>7</v>
      </c>
      <c r="E144" s="140">
        <v>8</v>
      </c>
      <c r="F144" s="140">
        <v>7</v>
      </c>
      <c r="G144" s="140">
        <v>2</v>
      </c>
      <c r="H144" s="140">
        <v>0</v>
      </c>
      <c r="I144" s="140">
        <v>5</v>
      </c>
      <c r="J144" s="140">
        <v>0</v>
      </c>
    </row>
    <row r="145" spans="1:10" ht="15.75" customHeight="1">
      <c r="A145" s="140" t="s">
        <v>2516</v>
      </c>
      <c r="B145" s="140">
        <f>COUNTIF(Software!$G133:$G139,"=2013")</f>
        <v>0</v>
      </c>
      <c r="C145" s="140">
        <f>COUNTIF(Software!$G133:$G139,"=2014")</f>
        <v>0</v>
      </c>
      <c r="D145" s="140">
        <f>COUNTIF(Software!$G133:$G139,"=2015")</f>
        <v>0</v>
      </c>
      <c r="E145" s="140">
        <f>COUNTIF(Software!$G133:$G139,"=2016")</f>
        <v>1</v>
      </c>
      <c r="F145" s="140">
        <f>COUNTIF(Software!$G133:$G139,"=2017")</f>
        <v>0</v>
      </c>
      <c r="G145" s="140">
        <f>COUNTIF(Software!$G133:$G139,"=2018")</f>
        <v>0</v>
      </c>
      <c r="H145" s="140">
        <f>COUNTIF(Software!$G133:$G139,"=2019")</f>
        <v>2</v>
      </c>
      <c r="I145" s="140">
        <f>COUNTIF(Software!$G133:$G139,"=2020")</f>
        <v>4</v>
      </c>
      <c r="J145" s="140">
        <f>COUNTIF(Software!$G133:$G139,"=2021")</f>
        <v>0</v>
      </c>
    </row>
    <row r="146" spans="1:10" ht="15.75" customHeight="1">
      <c r="A146" s="140" t="s">
        <v>2777</v>
      </c>
      <c r="B146" s="140">
        <v>0</v>
      </c>
      <c r="C146" s="140">
        <v>0</v>
      </c>
      <c r="D146" s="140">
        <v>0</v>
      </c>
      <c r="E146" s="140">
        <v>0</v>
      </c>
      <c r="F146" s="140">
        <v>0</v>
      </c>
      <c r="G146" s="140">
        <v>0</v>
      </c>
      <c r="H146" s="140">
        <v>0</v>
      </c>
      <c r="I146" s="140">
        <v>0</v>
      </c>
      <c r="J146" s="140"/>
    </row>
    <row r="147" spans="1:10" ht="15.75" customHeight="1">
      <c r="A147" s="140" t="s">
        <v>2830</v>
      </c>
      <c r="B147" s="140">
        <v>0</v>
      </c>
      <c r="C147" s="140">
        <v>0</v>
      </c>
      <c r="D147" s="140">
        <v>0</v>
      </c>
      <c r="E147" s="140">
        <v>0</v>
      </c>
      <c r="F147" s="140">
        <v>0</v>
      </c>
      <c r="G147" s="140">
        <v>0</v>
      </c>
      <c r="H147" s="140">
        <v>0</v>
      </c>
      <c r="I147" s="140">
        <v>0</v>
      </c>
      <c r="J147" s="140"/>
    </row>
    <row r="148" spans="1:10" ht="15.75" customHeight="1">
      <c r="A148" s="140" t="s">
        <v>2850</v>
      </c>
      <c r="B148" s="140">
        <v>0</v>
      </c>
      <c r="C148" s="140">
        <v>0</v>
      </c>
      <c r="D148" s="140">
        <v>1</v>
      </c>
      <c r="E148" s="140">
        <v>0</v>
      </c>
      <c r="F148" s="140">
        <v>0</v>
      </c>
      <c r="G148" s="140">
        <v>0</v>
      </c>
      <c r="H148" s="140">
        <v>0</v>
      </c>
      <c r="I148" s="140">
        <v>0</v>
      </c>
      <c r="J148" s="140">
        <v>0</v>
      </c>
    </row>
    <row r="149" spans="1:10" ht="15.75" customHeight="1">
      <c r="A149" s="140" t="s">
        <v>3007</v>
      </c>
      <c r="B149" s="140">
        <v>1</v>
      </c>
      <c r="C149" s="140">
        <v>0</v>
      </c>
      <c r="D149" s="140">
        <v>0</v>
      </c>
      <c r="E149" s="140">
        <v>0</v>
      </c>
      <c r="F149" s="140">
        <v>0</v>
      </c>
      <c r="G149" s="140">
        <v>0</v>
      </c>
      <c r="H149" s="140">
        <v>0</v>
      </c>
      <c r="I149" s="140">
        <v>0</v>
      </c>
      <c r="J149" s="140"/>
    </row>
    <row r="150" spans="1:10" ht="15.75" customHeight="1">
      <c r="A150" s="140" t="s">
        <v>3558</v>
      </c>
      <c r="B150" s="140">
        <v>0</v>
      </c>
      <c r="C150" s="140">
        <v>5</v>
      </c>
      <c r="D150" s="140">
        <v>1</v>
      </c>
      <c r="E150" s="140">
        <v>4</v>
      </c>
      <c r="F150" s="140">
        <v>2</v>
      </c>
      <c r="G150" s="140">
        <v>3</v>
      </c>
      <c r="H150" s="140">
        <v>6</v>
      </c>
      <c r="I150" s="140">
        <v>4</v>
      </c>
      <c r="J150" s="140"/>
    </row>
    <row r="151" spans="1:10" ht="15.75" customHeight="1">
      <c r="A151" s="140" t="s">
        <v>6156</v>
      </c>
      <c r="B151" s="140">
        <v>0</v>
      </c>
      <c r="C151" s="140">
        <v>0</v>
      </c>
      <c r="D151" s="140">
        <v>0</v>
      </c>
      <c r="E151" s="140">
        <v>0</v>
      </c>
      <c r="F151" s="140">
        <v>0</v>
      </c>
      <c r="G151" s="140">
        <v>0</v>
      </c>
      <c r="H151" s="140">
        <v>0</v>
      </c>
      <c r="I151" s="140">
        <v>1</v>
      </c>
      <c r="J151" s="140"/>
    </row>
    <row r="152" spans="1:10" ht="15.75" customHeight="1">
      <c r="A152" s="140" t="s">
        <v>3893</v>
      </c>
      <c r="B152" s="140">
        <v>0</v>
      </c>
      <c r="C152" s="140">
        <v>0</v>
      </c>
      <c r="D152" s="140">
        <v>0</v>
      </c>
      <c r="E152" s="140">
        <v>0</v>
      </c>
      <c r="F152" s="140">
        <v>0</v>
      </c>
      <c r="G152" s="140">
        <v>0</v>
      </c>
      <c r="H152" s="140">
        <v>0</v>
      </c>
      <c r="I152" s="140">
        <v>0</v>
      </c>
      <c r="J152" s="140"/>
    </row>
    <row r="153" spans="1:10" ht="15.75" customHeight="1">
      <c r="A153" s="140" t="s">
        <v>3977</v>
      </c>
      <c r="B153" s="140">
        <v>0</v>
      </c>
      <c r="C153" s="140">
        <v>0</v>
      </c>
      <c r="D153" s="140">
        <v>3</v>
      </c>
      <c r="E153" s="140">
        <v>1</v>
      </c>
      <c r="F153" s="140">
        <v>1</v>
      </c>
      <c r="G153" s="140">
        <v>1</v>
      </c>
      <c r="H153" s="140">
        <v>0</v>
      </c>
      <c r="I153" s="140">
        <v>0</v>
      </c>
      <c r="J153" s="140"/>
    </row>
    <row r="154" spans="1:10" ht="15.75" customHeight="1">
      <c r="A154" s="140" t="s">
        <v>4053</v>
      </c>
      <c r="B154" s="140">
        <v>0</v>
      </c>
      <c r="C154" s="140">
        <v>3</v>
      </c>
      <c r="D154" s="140">
        <v>2</v>
      </c>
      <c r="E154" s="140">
        <v>0</v>
      </c>
      <c r="F154" s="140">
        <v>0</v>
      </c>
      <c r="G154" s="140">
        <v>0</v>
      </c>
      <c r="H154" s="140">
        <v>0</v>
      </c>
      <c r="I154" s="140">
        <v>0</v>
      </c>
      <c r="J154" s="140"/>
    </row>
    <row r="155" spans="1:10" ht="15.75" customHeight="1">
      <c r="A155" s="140" t="s">
        <v>10930</v>
      </c>
      <c r="B155" s="140">
        <v>0</v>
      </c>
      <c r="C155" s="140">
        <v>0</v>
      </c>
      <c r="D155" s="140">
        <v>0</v>
      </c>
      <c r="E155" s="140">
        <v>0</v>
      </c>
      <c r="F155" s="140">
        <v>0</v>
      </c>
      <c r="G155" s="140">
        <v>0</v>
      </c>
      <c r="H155" s="140">
        <v>0</v>
      </c>
      <c r="I155" s="140">
        <v>0</v>
      </c>
      <c r="J155" s="140"/>
    </row>
    <row r="156" spans="1:10" ht="15.75" customHeight="1">
      <c r="A156" s="140" t="s">
        <v>4428</v>
      </c>
      <c r="B156" s="140">
        <v>0</v>
      </c>
      <c r="C156" s="140">
        <v>0</v>
      </c>
      <c r="D156" s="140">
        <v>0</v>
      </c>
      <c r="E156" s="140">
        <v>1</v>
      </c>
      <c r="F156" s="140">
        <v>0</v>
      </c>
      <c r="G156" s="140">
        <v>0</v>
      </c>
      <c r="H156" s="140">
        <v>0</v>
      </c>
      <c r="I156" s="140">
        <v>0</v>
      </c>
      <c r="J156" s="140"/>
    </row>
    <row r="157" spans="1:10" ht="15.75" customHeight="1">
      <c r="A157" s="140" t="s">
        <v>4492</v>
      </c>
      <c r="B157" s="140">
        <v>0</v>
      </c>
      <c r="C157" s="140">
        <v>2</v>
      </c>
      <c r="D157" s="140">
        <v>5</v>
      </c>
      <c r="E157" s="140">
        <v>3</v>
      </c>
      <c r="F157" s="140">
        <v>0</v>
      </c>
      <c r="G157" s="140">
        <v>3</v>
      </c>
      <c r="H157" s="140">
        <v>0</v>
      </c>
      <c r="I157" s="140">
        <v>0</v>
      </c>
      <c r="J157" s="140"/>
    </row>
    <row r="158" spans="1:10" ht="15.75" customHeight="1">
      <c r="A158" s="140" t="s">
        <v>4572</v>
      </c>
      <c r="B158" s="140">
        <v>0</v>
      </c>
      <c r="C158" s="140">
        <v>0</v>
      </c>
      <c r="D158" s="140">
        <v>1</v>
      </c>
      <c r="E158" s="140">
        <v>0</v>
      </c>
      <c r="F158" s="140">
        <v>0</v>
      </c>
      <c r="G158" s="140">
        <v>0</v>
      </c>
      <c r="H158" s="140">
        <v>0</v>
      </c>
      <c r="I158" s="140">
        <v>0</v>
      </c>
      <c r="J158" s="140"/>
    </row>
    <row r="159" spans="1:10" ht="15.75" customHeight="1">
      <c r="A159" s="140" t="s">
        <v>4935</v>
      </c>
      <c r="B159" s="140">
        <v>0</v>
      </c>
      <c r="C159" s="140">
        <v>1</v>
      </c>
      <c r="D159" s="140">
        <v>1</v>
      </c>
      <c r="E159" s="140">
        <v>0</v>
      </c>
      <c r="F159" s="140">
        <v>1</v>
      </c>
      <c r="G159" s="140">
        <v>0</v>
      </c>
      <c r="H159" s="140">
        <v>0</v>
      </c>
      <c r="I159" s="140">
        <v>0</v>
      </c>
      <c r="J159" s="140"/>
    </row>
    <row r="160" spans="1:10" ht="15.75" customHeight="1">
      <c r="A160" s="140" t="s">
        <v>6257</v>
      </c>
      <c r="B160" s="140">
        <v>0</v>
      </c>
      <c r="C160" s="140">
        <v>0</v>
      </c>
      <c r="D160" s="140">
        <v>4</v>
      </c>
      <c r="E160" s="140">
        <v>2</v>
      </c>
      <c r="F160" s="140">
        <v>3</v>
      </c>
      <c r="G160" s="140">
        <v>2</v>
      </c>
      <c r="H160" s="140">
        <v>1</v>
      </c>
      <c r="I160" s="140">
        <v>4</v>
      </c>
      <c r="J160" s="140"/>
    </row>
    <row r="161" spans="1:13" ht="15.75" customHeight="1">
      <c r="A161" s="140" t="s">
        <v>5412</v>
      </c>
      <c r="B161" s="140">
        <v>0</v>
      </c>
      <c r="C161" s="140">
        <v>0</v>
      </c>
      <c r="D161" s="140">
        <v>0</v>
      </c>
      <c r="E161" s="140">
        <v>2</v>
      </c>
      <c r="F161" s="140">
        <v>1</v>
      </c>
      <c r="G161" s="140">
        <v>0</v>
      </c>
      <c r="H161" s="140">
        <v>0</v>
      </c>
      <c r="I161" s="140">
        <v>0</v>
      </c>
      <c r="J161" s="140">
        <v>0</v>
      </c>
    </row>
    <row r="162" spans="1:13" ht="15.75" customHeight="1">
      <c r="A162" s="140" t="s">
        <v>5696</v>
      </c>
      <c r="B162" s="140">
        <v>0</v>
      </c>
      <c r="C162" s="140">
        <v>0</v>
      </c>
      <c r="D162" s="140">
        <v>0</v>
      </c>
      <c r="E162" s="140">
        <v>0</v>
      </c>
      <c r="F162" s="140">
        <v>0</v>
      </c>
      <c r="G162" s="140">
        <v>0</v>
      </c>
      <c r="H162" s="140">
        <v>0</v>
      </c>
      <c r="I162" s="140">
        <v>0</v>
      </c>
      <c r="J162" s="140"/>
    </row>
    <row r="163" spans="1:13" ht="15.75" customHeight="1">
      <c r="A163" s="140" t="s">
        <v>5730</v>
      </c>
      <c r="B163" s="140">
        <v>0</v>
      </c>
      <c r="C163" s="140">
        <v>0</v>
      </c>
      <c r="D163" s="140">
        <v>0</v>
      </c>
      <c r="E163" s="140">
        <v>0</v>
      </c>
      <c r="F163" s="140">
        <v>2</v>
      </c>
      <c r="G163" s="140">
        <v>1</v>
      </c>
      <c r="H163" s="140">
        <v>0</v>
      </c>
      <c r="I163" s="140">
        <v>1</v>
      </c>
      <c r="J163" s="140"/>
    </row>
    <row r="164" spans="1:13" ht="15.75" customHeight="1"/>
    <row r="165" spans="1:13" ht="15.75" customHeight="1"/>
    <row r="166" spans="1:13" ht="15.75" customHeight="1">
      <c r="A166" s="802" t="s">
        <v>10935</v>
      </c>
      <c r="B166" s="791"/>
      <c r="C166" s="791"/>
      <c r="D166" s="791"/>
      <c r="E166" s="791"/>
      <c r="F166" s="791"/>
      <c r="G166" s="791"/>
      <c r="H166" s="791"/>
      <c r="I166" s="791"/>
      <c r="J166" s="792"/>
    </row>
    <row r="167" spans="1:13" ht="15.75" customHeight="1">
      <c r="A167" s="717" t="s">
        <v>5796</v>
      </c>
      <c r="B167" s="718">
        <v>2013</v>
      </c>
      <c r="C167" s="718">
        <v>2014</v>
      </c>
      <c r="D167" s="718">
        <v>2015</v>
      </c>
      <c r="E167" s="718">
        <v>2016</v>
      </c>
      <c r="F167" s="718">
        <v>2017</v>
      </c>
      <c r="G167" s="718">
        <v>2018</v>
      </c>
      <c r="H167" s="718">
        <v>2019</v>
      </c>
      <c r="I167" s="718">
        <v>2020</v>
      </c>
      <c r="J167" s="719">
        <v>2021</v>
      </c>
    </row>
    <row r="168" spans="1:13" ht="15.75" customHeight="1">
      <c r="A168" s="720" t="s">
        <v>10928</v>
      </c>
      <c r="B168" s="721">
        <f>COUNTIF('Trabajo dirigidos '!$K2:$K64,"=2013")</f>
        <v>13</v>
      </c>
      <c r="C168" s="721">
        <f>COUNTIF('Trabajo dirigidos '!$K2:$K64,"=2014")</f>
        <v>10</v>
      </c>
      <c r="D168" s="721">
        <f>COUNTIF('Trabajo dirigidos '!$K2:$K64,"=2015")</f>
        <v>13</v>
      </c>
      <c r="E168" s="721">
        <f>COUNTIF('Trabajo dirigidos '!$K2:$K64,"=2016")</f>
        <v>11</v>
      </c>
      <c r="F168" s="721">
        <f>COUNTIF('Trabajo dirigidos '!$K2:$K64,"=2017")</f>
        <v>2</v>
      </c>
      <c r="G168" s="721">
        <f>COUNTIF('Trabajo dirigidos '!$K2:$K64,"=2018")</f>
        <v>8</v>
      </c>
      <c r="H168" s="721">
        <f>COUNTIF('Trabajo dirigidos '!$K2:$K64,"=2019")</f>
        <v>0</v>
      </c>
      <c r="I168" s="721">
        <f>COUNTIF('Trabajo dirigidos '!$K2:$K64,"=2020")</f>
        <v>0</v>
      </c>
      <c r="J168" s="48"/>
    </row>
    <row r="169" spans="1:13" ht="15.75" customHeight="1">
      <c r="A169" s="720" t="s">
        <v>1190</v>
      </c>
      <c r="B169" s="721">
        <f>COUNTIF('Trabajo dirigidos '!$K$65:AL101,"=2013")</f>
        <v>5</v>
      </c>
      <c r="C169" s="721">
        <f>COUNTIF('Trabajo dirigidos '!$K$65:AL101,"=2014")</f>
        <v>5</v>
      </c>
      <c r="D169" s="721">
        <f>COUNTIF('Trabajo dirigidos '!$K$65:AL101,"=2015")</f>
        <v>8</v>
      </c>
      <c r="E169" s="721">
        <f>COUNTIF('Trabajo dirigidos '!$K$65:AL101,"=2016")</f>
        <v>3</v>
      </c>
      <c r="F169" s="721">
        <f>COUNTIF('Trabajo dirigidos '!$K$65:AL101,"=2017")</f>
        <v>8</v>
      </c>
      <c r="G169" s="721">
        <f>COUNTIF('Trabajo dirigidos '!$K$65:AL101,"=2018")</f>
        <v>0</v>
      </c>
      <c r="H169" s="721">
        <f>COUNTIF('Trabajo dirigidos '!$K$65:AL101,"=2019")</f>
        <v>5</v>
      </c>
      <c r="I169" s="721">
        <f>COUNTIF('Trabajo dirigidos '!$K$65:AL101,"=2020")</f>
        <v>2</v>
      </c>
      <c r="J169" s="48"/>
    </row>
    <row r="170" spans="1:13" ht="15.75" customHeight="1">
      <c r="A170" s="720" t="s">
        <v>1478</v>
      </c>
      <c r="B170" s="721">
        <v>4</v>
      </c>
      <c r="C170" s="721">
        <v>1</v>
      </c>
      <c r="D170" s="721">
        <v>2</v>
      </c>
      <c r="E170" s="721">
        <v>2</v>
      </c>
      <c r="F170" s="721">
        <v>2</v>
      </c>
      <c r="G170" s="721">
        <v>5</v>
      </c>
      <c r="H170" s="721">
        <v>0</v>
      </c>
      <c r="I170" s="721">
        <v>0</v>
      </c>
      <c r="J170" s="48"/>
    </row>
    <row r="171" spans="1:13" ht="15.75" customHeight="1">
      <c r="A171" s="720" t="s">
        <v>10929</v>
      </c>
      <c r="B171" s="713">
        <v>0</v>
      </c>
      <c r="C171" s="713">
        <v>4</v>
      </c>
      <c r="D171" s="713">
        <v>14</v>
      </c>
      <c r="E171" s="713">
        <v>5</v>
      </c>
      <c r="F171" s="713">
        <v>1</v>
      </c>
      <c r="G171" s="713">
        <v>10</v>
      </c>
      <c r="H171" s="713">
        <v>0</v>
      </c>
      <c r="I171" s="713">
        <v>0</v>
      </c>
      <c r="J171" s="714"/>
    </row>
    <row r="172" spans="1:13" ht="15.75" customHeight="1">
      <c r="A172" s="720" t="s">
        <v>5969</v>
      </c>
      <c r="B172" s="721">
        <f>COUNTIF('Trabajo dirigidos '!$K$158:K218,"=2013")</f>
        <v>8</v>
      </c>
      <c r="C172" s="721">
        <f>COUNTIF('Trabajo dirigidos '!$K$158:K218,"=2014")</f>
        <v>9</v>
      </c>
      <c r="D172" s="721">
        <f>COUNTIF('Trabajo dirigidos '!$K$158:K218,"=2015")</f>
        <v>7</v>
      </c>
      <c r="E172" s="721">
        <f>COUNTIF('Trabajo dirigidos '!$K$158:AL218,"=2016")</f>
        <v>7</v>
      </c>
      <c r="F172" s="721">
        <f>COUNTIF('Trabajo dirigidos '!$K$158:AL218,"=2017")</f>
        <v>18</v>
      </c>
      <c r="G172" s="721">
        <f>COUNTIF('Trabajo dirigidos '!$K$158:K218,"=2018")</f>
        <v>1</v>
      </c>
      <c r="H172" s="721">
        <f>COUNTIF('Trabajo dirigidos '!$K$158:AL218,"=2019")</f>
        <v>3</v>
      </c>
      <c r="I172" s="721">
        <f>COUNTIF('Trabajo dirigidos '!$K$158:K218,"=2020")</f>
        <v>8</v>
      </c>
      <c r="J172" s="140">
        <f>COUNTIF('Trabajo dirigidos '!$K$157:K218,"=2021")</f>
        <v>1</v>
      </c>
      <c r="L172" s="48" t="s">
        <v>10936</v>
      </c>
      <c r="M172" s="48" t="s">
        <v>10937</v>
      </c>
    </row>
    <row r="173" spans="1:13" ht="15.75" customHeight="1">
      <c r="A173" s="720" t="s">
        <v>1995</v>
      </c>
      <c r="B173" s="721">
        <v>0</v>
      </c>
      <c r="C173" s="721">
        <v>0</v>
      </c>
      <c r="D173" s="721">
        <v>0</v>
      </c>
      <c r="E173" s="721">
        <v>0</v>
      </c>
      <c r="F173" s="721">
        <v>0</v>
      </c>
      <c r="G173" s="721">
        <v>0</v>
      </c>
      <c r="H173" s="721">
        <v>0</v>
      </c>
      <c r="I173" s="721">
        <v>0</v>
      </c>
      <c r="J173" s="48"/>
    </row>
    <row r="174" spans="1:13" ht="15.75" customHeight="1">
      <c r="A174" s="720" t="s">
        <v>2004</v>
      </c>
      <c r="B174" s="721">
        <v>0</v>
      </c>
      <c r="C174" s="721">
        <v>0</v>
      </c>
      <c r="D174" s="721">
        <v>0</v>
      </c>
      <c r="E174" s="721">
        <v>0</v>
      </c>
      <c r="F174" s="721">
        <v>0</v>
      </c>
      <c r="G174" s="721">
        <v>0</v>
      </c>
      <c r="H174" s="721">
        <v>0</v>
      </c>
      <c r="I174" s="721">
        <v>0</v>
      </c>
      <c r="J174" s="48"/>
    </row>
    <row r="175" spans="1:13" ht="15.75" customHeight="1">
      <c r="A175" s="720" t="s">
        <v>2042</v>
      </c>
      <c r="B175" s="721">
        <v>0</v>
      </c>
      <c r="C175" s="721">
        <v>0</v>
      </c>
      <c r="D175" s="721">
        <v>1</v>
      </c>
      <c r="E175" s="721">
        <v>2</v>
      </c>
      <c r="F175" s="721">
        <v>2</v>
      </c>
      <c r="G175" s="721">
        <v>5</v>
      </c>
      <c r="H175" s="721">
        <v>0</v>
      </c>
      <c r="I175" s="721">
        <v>0</v>
      </c>
      <c r="J175" s="48"/>
    </row>
    <row r="176" spans="1:13" ht="15.75" customHeight="1">
      <c r="A176" s="720" t="s">
        <v>6021</v>
      </c>
      <c r="B176" s="721">
        <v>5</v>
      </c>
      <c r="C176" s="721">
        <v>6</v>
      </c>
      <c r="D176" s="721">
        <v>4</v>
      </c>
      <c r="E176" s="721">
        <v>11</v>
      </c>
      <c r="F176" s="721">
        <v>13</v>
      </c>
      <c r="G176" s="721">
        <v>3</v>
      </c>
      <c r="H176" s="721">
        <v>4</v>
      </c>
      <c r="I176" s="721">
        <v>0</v>
      </c>
      <c r="J176" s="140">
        <v>0</v>
      </c>
    </row>
    <row r="177" spans="1:13" ht="15.75" customHeight="1">
      <c r="A177" s="720" t="s">
        <v>2516</v>
      </c>
      <c r="B177" s="721">
        <v>4</v>
      </c>
      <c r="C177" s="721">
        <v>10</v>
      </c>
      <c r="D177" s="721">
        <v>11</v>
      </c>
      <c r="E177" s="721">
        <v>14</v>
      </c>
      <c r="F177" s="721">
        <v>11</v>
      </c>
      <c r="G177" s="721">
        <v>9</v>
      </c>
      <c r="H177" s="721">
        <v>9</v>
      </c>
      <c r="I177" s="721">
        <v>1</v>
      </c>
      <c r="J177" s="140">
        <v>2</v>
      </c>
      <c r="L177" s="48" t="s">
        <v>10936</v>
      </c>
      <c r="M177" s="48" t="s">
        <v>10937</v>
      </c>
    </row>
    <row r="178" spans="1:13" ht="15.75" customHeight="1">
      <c r="A178" s="720" t="s">
        <v>2777</v>
      </c>
      <c r="B178" s="721">
        <f>COUNTIF('Trabajo dirigidos '!$K$293:$K$325,"2013")</f>
        <v>0</v>
      </c>
      <c r="C178" s="721">
        <f>COUNTIF('Trabajo dirigidos '!$K$293:$K$325,"2014")</f>
        <v>0</v>
      </c>
      <c r="D178" s="721">
        <f>COUNTIF('Trabajo dirigidos '!$K$293:$K$325,"2015")</f>
        <v>6</v>
      </c>
      <c r="E178" s="721">
        <f>COUNTIF('Trabajo dirigidos '!$K$293:$K$325,"2016")</f>
        <v>6</v>
      </c>
      <c r="F178" s="721">
        <f>COUNTIF('Trabajo dirigidos '!$K$293:$K$325,"2017")</f>
        <v>6</v>
      </c>
      <c r="G178" s="721">
        <f>COUNTIF('Trabajo dirigidos '!$K$293:$K$325,"2018")</f>
        <v>5</v>
      </c>
      <c r="H178" s="721">
        <f>COUNTIF('Trabajo dirigidos '!$K$293:$K$325,"2019")</f>
        <v>3</v>
      </c>
      <c r="I178" s="721">
        <f>COUNTIF('Trabajo dirigidos '!$K$293:$K$325,"2020")</f>
        <v>1</v>
      </c>
      <c r="J178" s="48"/>
    </row>
    <row r="179" spans="1:13" ht="15.75" customHeight="1">
      <c r="A179" s="720" t="s">
        <v>2830</v>
      </c>
      <c r="B179" s="721">
        <v>0</v>
      </c>
      <c r="C179" s="721">
        <v>0</v>
      </c>
      <c r="D179" s="721">
        <v>0</v>
      </c>
      <c r="E179" s="721">
        <v>0</v>
      </c>
      <c r="F179" s="721">
        <v>0</v>
      </c>
      <c r="G179" s="721">
        <v>0</v>
      </c>
      <c r="H179" s="721">
        <v>0</v>
      </c>
      <c r="I179" s="721">
        <v>0</v>
      </c>
      <c r="J179" s="48"/>
    </row>
    <row r="180" spans="1:13" ht="15.75" customHeight="1">
      <c r="A180" s="720" t="s">
        <v>2850</v>
      </c>
      <c r="B180" s="725">
        <v>10</v>
      </c>
      <c r="C180" s="721">
        <f>COUNTIF('Trabajo dirigidos '!$K$330:$K$355,"2014")</f>
        <v>9</v>
      </c>
      <c r="D180" s="721">
        <f>COUNTIF('Trabajo dirigidos '!$K$330:$K$355,"2015")</f>
        <v>8</v>
      </c>
      <c r="E180" s="725">
        <v>8</v>
      </c>
      <c r="F180" s="721">
        <f>COUNTIF('Trabajo dirigidos '!$K$330:$K$355,"2017")</f>
        <v>3</v>
      </c>
      <c r="G180" s="721">
        <f>COUNTIF('Trabajo dirigidos '!$K$330:$K$355,"2018")</f>
        <v>0</v>
      </c>
      <c r="H180" s="721">
        <f>COUNTIF('Trabajo dirigidos '!$K$330:$K$355,"2019")</f>
        <v>1</v>
      </c>
      <c r="I180" s="725">
        <v>4</v>
      </c>
      <c r="J180" s="48">
        <v>0</v>
      </c>
    </row>
    <row r="181" spans="1:13" ht="15.75" customHeight="1">
      <c r="A181" s="720" t="s">
        <v>3007</v>
      </c>
      <c r="B181" s="721">
        <v>5</v>
      </c>
      <c r="C181" s="721">
        <v>7</v>
      </c>
      <c r="D181" s="721">
        <v>15</v>
      </c>
      <c r="E181" s="721">
        <v>19</v>
      </c>
      <c r="F181" s="721">
        <v>26</v>
      </c>
      <c r="G181" s="721">
        <v>28</v>
      </c>
      <c r="H181" s="721">
        <v>2</v>
      </c>
      <c r="I181" s="721">
        <v>0</v>
      </c>
      <c r="J181" s="48"/>
    </row>
    <row r="182" spans="1:13" ht="15.75" customHeight="1">
      <c r="A182" s="720" t="s">
        <v>3558</v>
      </c>
      <c r="B182" s="721">
        <f>3+1+5+1</f>
        <v>10</v>
      </c>
      <c r="C182" s="721">
        <f>2+3+6+16</f>
        <v>27</v>
      </c>
      <c r="D182" s="721">
        <f>1+1+4+1+1+14</f>
        <v>22</v>
      </c>
      <c r="E182" s="721">
        <f>2+2+2+1+13</f>
        <v>20</v>
      </c>
      <c r="F182" s="721">
        <f>1+1+2+2+10</f>
        <v>16</v>
      </c>
      <c r="G182" s="721">
        <f>1+1+1+1+1</f>
        <v>5</v>
      </c>
      <c r="H182" s="721">
        <f>1+1</f>
        <v>2</v>
      </c>
      <c r="I182" s="721">
        <f>3</f>
        <v>3</v>
      </c>
      <c r="J182" s="48"/>
      <c r="L182" s="48" t="s">
        <v>10936</v>
      </c>
      <c r="M182" s="48" t="s">
        <v>10937</v>
      </c>
    </row>
    <row r="183" spans="1:13" ht="15.75" customHeight="1">
      <c r="A183" s="720" t="s">
        <v>6156</v>
      </c>
      <c r="B183" s="721">
        <v>0</v>
      </c>
      <c r="C183" s="721">
        <v>0</v>
      </c>
      <c r="D183" s="721">
        <v>0</v>
      </c>
      <c r="E183" s="721">
        <v>0</v>
      </c>
      <c r="F183" s="721">
        <v>0</v>
      </c>
      <c r="G183" s="721">
        <v>0</v>
      </c>
      <c r="H183" s="721">
        <v>1</v>
      </c>
      <c r="I183" s="721">
        <v>1</v>
      </c>
      <c r="J183" s="48"/>
    </row>
    <row r="184" spans="1:13" ht="15.75" customHeight="1">
      <c r="A184" s="720" t="s">
        <v>3893</v>
      </c>
      <c r="B184" s="713">
        <v>0</v>
      </c>
      <c r="C184" s="713">
        <v>0</v>
      </c>
      <c r="D184" s="713">
        <v>0</v>
      </c>
      <c r="E184" s="713">
        <v>47</v>
      </c>
      <c r="F184" s="713">
        <v>39</v>
      </c>
      <c r="G184" s="713">
        <v>13</v>
      </c>
      <c r="H184" s="713">
        <v>0</v>
      </c>
      <c r="I184" s="713">
        <v>0</v>
      </c>
      <c r="J184" s="714"/>
    </row>
    <row r="185" spans="1:13" ht="15.75" customHeight="1">
      <c r="A185" s="720" t="s">
        <v>3977</v>
      </c>
      <c r="B185" s="721">
        <v>0</v>
      </c>
      <c r="C185" s="721">
        <v>0</v>
      </c>
      <c r="D185" s="721">
        <v>0</v>
      </c>
      <c r="E185" s="721">
        <v>0</v>
      </c>
      <c r="F185" s="721">
        <v>0</v>
      </c>
      <c r="G185" s="721">
        <v>0</v>
      </c>
      <c r="H185" s="721">
        <v>0</v>
      </c>
      <c r="I185" s="721">
        <v>0</v>
      </c>
      <c r="J185" s="48"/>
    </row>
    <row r="186" spans="1:13" ht="15.75" customHeight="1">
      <c r="A186" s="720" t="s">
        <v>4053</v>
      </c>
      <c r="B186" s="721">
        <f>1+1+1</f>
        <v>3</v>
      </c>
      <c r="C186" s="721">
        <f>5+2+2+2</f>
        <v>11</v>
      </c>
      <c r="D186" s="721">
        <f>1+1+5+1+1</f>
        <v>9</v>
      </c>
      <c r="E186" s="721">
        <f>2+1+1</f>
        <v>4</v>
      </c>
      <c r="F186" s="721">
        <f>3+1+1</f>
        <v>5</v>
      </c>
      <c r="G186" s="721">
        <f>2+3</f>
        <v>5</v>
      </c>
      <c r="H186" s="721">
        <f>1</f>
        <v>1</v>
      </c>
      <c r="I186" s="721">
        <v>0</v>
      </c>
      <c r="J186" s="48"/>
      <c r="L186" s="48" t="s">
        <v>10936</v>
      </c>
      <c r="M186" s="48" t="s">
        <v>10937</v>
      </c>
    </row>
    <row r="187" spans="1:13" ht="15.75" customHeight="1">
      <c r="A187" s="720" t="s">
        <v>10930</v>
      </c>
      <c r="B187" s="721">
        <v>0</v>
      </c>
      <c r="C187" s="721">
        <v>0</v>
      </c>
      <c r="D187" s="721">
        <v>0</v>
      </c>
      <c r="E187" s="721">
        <v>0</v>
      </c>
      <c r="F187" s="721">
        <v>0</v>
      </c>
      <c r="G187" s="721">
        <v>0</v>
      </c>
      <c r="H187" s="721">
        <v>0</v>
      </c>
      <c r="I187" s="721">
        <v>0</v>
      </c>
      <c r="J187" s="48"/>
    </row>
    <row r="188" spans="1:13" ht="15.75" customHeight="1">
      <c r="A188" s="720" t="s">
        <v>4428</v>
      </c>
      <c r="B188" s="721">
        <f>COUNTIF('Trabajo dirigidos '!$K1227:$K1257,"=2013")</f>
        <v>4</v>
      </c>
      <c r="C188" s="721">
        <f>COUNTIF('Trabajo dirigidos '!$K1227:$K1257,"=2014")</f>
        <v>4</v>
      </c>
      <c r="D188" s="721">
        <f>COUNTIF('Trabajo dirigidos '!$K1227:$K1257,"=2015")</f>
        <v>3</v>
      </c>
      <c r="E188" s="721">
        <f>COUNTIF('Trabajo dirigidos '!$K1227:$K1257,"=2016")</f>
        <v>4</v>
      </c>
      <c r="F188" s="721">
        <f>COUNTIF('Trabajo dirigidos '!$K1227:$K1257,"=2017")</f>
        <v>4</v>
      </c>
      <c r="G188" s="721">
        <f>COUNTIF('Trabajo dirigidos '!$K1227:$K1257,"=2018")</f>
        <v>4</v>
      </c>
      <c r="H188" s="721">
        <f>COUNTIF('Trabajo dirigidos '!$K1227:$K1257,"=2019")</f>
        <v>0</v>
      </c>
      <c r="I188" s="721">
        <f>COUNTIF('Trabajo dirigidos '!$K1227:$K1257,"=2020")</f>
        <v>2</v>
      </c>
      <c r="J188" s="48"/>
    </row>
    <row r="189" spans="1:13" ht="15.75" customHeight="1">
      <c r="A189" s="720" t="s">
        <v>4492</v>
      </c>
      <c r="B189" s="726">
        <v>7</v>
      </c>
      <c r="C189" s="726">
        <v>18</v>
      </c>
      <c r="D189" s="726">
        <v>13</v>
      </c>
      <c r="E189" s="726">
        <v>12</v>
      </c>
      <c r="F189" s="726">
        <v>15</v>
      </c>
      <c r="G189" s="726">
        <v>13</v>
      </c>
      <c r="H189" s="726">
        <v>0</v>
      </c>
      <c r="I189" s="726">
        <v>0</v>
      </c>
      <c r="J189" s="727"/>
      <c r="K189" s="150"/>
      <c r="L189" s="48" t="s">
        <v>10938</v>
      </c>
      <c r="M189" s="48" t="s">
        <v>10937</v>
      </c>
    </row>
    <row r="190" spans="1:13" ht="15.75" customHeight="1">
      <c r="A190" s="720" t="s">
        <v>4572</v>
      </c>
      <c r="B190" s="721">
        <v>0</v>
      </c>
      <c r="C190" s="721">
        <v>0</v>
      </c>
      <c r="D190" s="721">
        <v>0</v>
      </c>
      <c r="E190" s="721">
        <v>0</v>
      </c>
      <c r="F190" s="721">
        <v>0</v>
      </c>
      <c r="G190" s="721">
        <v>0</v>
      </c>
      <c r="H190" s="721">
        <v>0</v>
      </c>
      <c r="I190" s="721">
        <v>0</v>
      </c>
      <c r="J190" s="48"/>
    </row>
    <row r="191" spans="1:13" ht="15.75" customHeight="1">
      <c r="A191" s="720" t="s">
        <v>4935</v>
      </c>
      <c r="B191" s="140">
        <v>11</v>
      </c>
      <c r="C191" s="140">
        <v>6</v>
      </c>
      <c r="D191" s="140">
        <v>21</v>
      </c>
      <c r="E191" s="140">
        <v>20</v>
      </c>
      <c r="F191" s="140">
        <v>13</v>
      </c>
      <c r="G191" s="140">
        <v>6</v>
      </c>
      <c r="H191" s="140">
        <v>2</v>
      </c>
      <c r="I191" s="140">
        <v>3</v>
      </c>
      <c r="J191" s="48"/>
      <c r="K191" s="150"/>
      <c r="L191" s="48" t="s">
        <v>10938</v>
      </c>
      <c r="M191" s="48" t="s">
        <v>10939</v>
      </c>
    </row>
    <row r="192" spans="1:13" ht="15.75" customHeight="1">
      <c r="A192" s="720" t="s">
        <v>6257</v>
      </c>
      <c r="B192" s="721">
        <v>0</v>
      </c>
      <c r="C192" s="721">
        <v>0</v>
      </c>
      <c r="D192" s="721">
        <v>3</v>
      </c>
      <c r="E192" s="721">
        <v>4</v>
      </c>
      <c r="F192" s="721">
        <v>3</v>
      </c>
      <c r="G192" s="721">
        <v>6</v>
      </c>
      <c r="H192" s="721">
        <v>3</v>
      </c>
      <c r="I192" s="721">
        <v>4</v>
      </c>
      <c r="J192" s="48"/>
    </row>
    <row r="193" spans="1:13" ht="15.75" customHeight="1">
      <c r="A193" s="720" t="s">
        <v>5412</v>
      </c>
      <c r="B193" s="721">
        <v>12</v>
      </c>
      <c r="C193" s="721">
        <v>19</v>
      </c>
      <c r="D193" s="721">
        <v>29</v>
      </c>
      <c r="E193" s="721">
        <v>36</v>
      </c>
      <c r="F193" s="721">
        <v>36</v>
      </c>
      <c r="G193" s="721">
        <v>46</v>
      </c>
      <c r="H193" s="721">
        <v>13</v>
      </c>
      <c r="I193" s="721">
        <v>13</v>
      </c>
      <c r="J193" s="140">
        <v>3</v>
      </c>
      <c r="L193" s="48" t="s">
        <v>10938</v>
      </c>
      <c r="M193" s="48" t="s">
        <v>10940</v>
      </c>
    </row>
    <row r="194" spans="1:13" ht="15.75" customHeight="1">
      <c r="A194" s="720" t="s">
        <v>5696</v>
      </c>
      <c r="B194" s="721">
        <v>1</v>
      </c>
      <c r="C194" s="721">
        <v>4</v>
      </c>
      <c r="D194" s="721">
        <v>0</v>
      </c>
      <c r="E194" s="721">
        <v>0</v>
      </c>
      <c r="F194" s="721">
        <v>0</v>
      </c>
      <c r="G194" s="721">
        <v>0</v>
      </c>
      <c r="H194" s="721">
        <v>0</v>
      </c>
      <c r="I194" s="721">
        <v>0</v>
      </c>
      <c r="J194" s="48"/>
      <c r="L194" s="48" t="s">
        <v>10938</v>
      </c>
      <c r="M194" s="48" t="s">
        <v>10941</v>
      </c>
    </row>
    <row r="195" spans="1:13" ht="15.75" customHeight="1">
      <c r="A195" s="720" t="s">
        <v>5730</v>
      </c>
      <c r="B195" s="721">
        <v>13</v>
      </c>
      <c r="C195" s="721">
        <v>1</v>
      </c>
      <c r="D195" s="721">
        <v>1</v>
      </c>
      <c r="E195" s="721">
        <v>0</v>
      </c>
      <c r="F195" s="721">
        <v>2</v>
      </c>
      <c r="G195" s="721">
        <v>1</v>
      </c>
      <c r="H195" s="721">
        <v>2</v>
      </c>
      <c r="I195" s="721">
        <v>0</v>
      </c>
      <c r="J195" s="48"/>
    </row>
    <row r="196" spans="1:13" ht="15.75" customHeight="1"/>
    <row r="197" spans="1:13" ht="15.75" customHeight="1"/>
    <row r="198" spans="1:13" ht="15.75" customHeight="1"/>
    <row r="199" spans="1:13" ht="15.75" customHeight="1"/>
    <row r="200" spans="1:13" ht="15.75" customHeight="1"/>
    <row r="201" spans="1:13" ht="15.75" customHeight="1"/>
    <row r="202" spans="1:13" ht="15.75" customHeight="1"/>
    <row r="203" spans="1:13" ht="15.75" customHeight="1"/>
    <row r="204" spans="1:13" ht="15.75" customHeight="1"/>
    <row r="205" spans="1:13" ht="15.75" customHeight="1"/>
    <row r="206" spans="1:13" ht="15.75" customHeight="1"/>
    <row r="207" spans="1:13" ht="15.75" customHeight="1"/>
    <row r="208" spans="1:13"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166:J166"/>
    <mergeCell ref="A2:J2"/>
    <mergeCell ref="A36:J36"/>
    <mergeCell ref="A70:J70"/>
    <mergeCell ref="A102:J102"/>
    <mergeCell ref="A134:J134"/>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L1000"/>
  <sheetViews>
    <sheetView workbookViewId="0"/>
  </sheetViews>
  <sheetFormatPr baseColWidth="10" defaultColWidth="14.42578125" defaultRowHeight="15" customHeight="1"/>
  <cols>
    <col min="1" max="1" width="14.42578125" customWidth="1"/>
    <col min="2" max="2" width="18.140625" customWidth="1"/>
    <col min="3" max="6" width="14.42578125" customWidth="1"/>
  </cols>
  <sheetData>
    <row r="1" spans="1:2">
      <c r="B1" s="150"/>
    </row>
    <row r="2" spans="1:2">
      <c r="B2" s="150"/>
    </row>
    <row r="3" spans="1:2">
      <c r="A3" s="48" t="s">
        <v>2516</v>
      </c>
      <c r="B3" s="150"/>
    </row>
    <row r="4" spans="1:2">
      <c r="B4" s="150"/>
    </row>
    <row r="5" spans="1:2">
      <c r="A5" s="503" t="s">
        <v>5800</v>
      </c>
      <c r="B5" s="503" t="s">
        <v>10942</v>
      </c>
    </row>
    <row r="6" spans="1:2">
      <c r="A6" s="503">
        <v>2013</v>
      </c>
      <c r="B6" s="503">
        <f>COUNTIF(Artículos!$L697:$L825,"=2013")</f>
        <v>3</v>
      </c>
    </row>
    <row r="7" spans="1:2">
      <c r="A7" s="503">
        <v>2014</v>
      </c>
      <c r="B7" s="503">
        <f>COUNTIF(Artículos!$L697:$L825,"=2014")</f>
        <v>14</v>
      </c>
    </row>
    <row r="8" spans="1:2">
      <c r="A8" s="503">
        <v>2015</v>
      </c>
      <c r="B8" s="503">
        <f>COUNTIF(Artículos!$L697:$L825,"=2015")</f>
        <v>10</v>
      </c>
    </row>
    <row r="9" spans="1:2">
      <c r="A9" s="503">
        <v>2016</v>
      </c>
      <c r="B9" s="503">
        <f>COUNTIF(Artículos!$L697:$L825,"=2016")</f>
        <v>23</v>
      </c>
    </row>
    <row r="10" spans="1:2">
      <c r="A10" s="503">
        <v>2017</v>
      </c>
      <c r="B10" s="503">
        <f>COUNTIF(Artículos!$L697:$L825,"=2017")</f>
        <v>11</v>
      </c>
    </row>
    <row r="11" spans="1:2">
      <c r="A11" s="503">
        <v>2018</v>
      </c>
      <c r="B11" s="503">
        <f>COUNTIF(Artículos!$L697:$L825,"=2018")</f>
        <v>26</v>
      </c>
    </row>
    <row r="12" spans="1:2">
      <c r="A12" s="503">
        <v>2019</v>
      </c>
      <c r="B12" s="503">
        <f>COUNTIF(Artículos!$L697:$L825,"=2019")</f>
        <v>16</v>
      </c>
    </row>
    <row r="13" spans="1:2">
      <c r="A13" s="503">
        <v>2020</v>
      </c>
      <c r="B13" s="503">
        <f>COUNTIF(Artículos!$L697:$L825,"=2020")</f>
        <v>16</v>
      </c>
    </row>
    <row r="14" spans="1:2">
      <c r="A14" s="503">
        <v>2021</v>
      </c>
      <c r="B14" s="503">
        <f>COUNTIF(Artículos!$L697:$L825,"=2021")</f>
        <v>9</v>
      </c>
    </row>
    <row r="15" spans="1:2">
      <c r="A15" s="150"/>
      <c r="B15" s="150"/>
    </row>
    <row r="16" spans="1:2">
      <c r="A16" s="503" t="s">
        <v>5800</v>
      </c>
      <c r="B16" s="503" t="s">
        <v>10943</v>
      </c>
    </row>
    <row r="17" spans="1:12">
      <c r="A17" s="503">
        <v>2013</v>
      </c>
      <c r="B17" s="503">
        <v>12</v>
      </c>
    </row>
    <row r="18" spans="1:12">
      <c r="A18" s="503">
        <v>2014</v>
      </c>
      <c r="B18" s="503">
        <v>4</v>
      </c>
      <c r="L18" s="48"/>
    </row>
    <row r="19" spans="1:12">
      <c r="A19" s="503">
        <v>2015</v>
      </c>
      <c r="B19" s="503">
        <v>6</v>
      </c>
      <c r="L19" s="48"/>
    </row>
    <row r="20" spans="1:12">
      <c r="A20" s="503">
        <v>2016</v>
      </c>
      <c r="B20" s="503">
        <v>7</v>
      </c>
      <c r="L20" s="48"/>
    </row>
    <row r="21" spans="1:12" ht="15.75" customHeight="1">
      <c r="A21" s="503">
        <v>2017</v>
      </c>
      <c r="B21" s="503">
        <v>4</v>
      </c>
      <c r="L21" s="48"/>
    </row>
    <row r="22" spans="1:12" ht="15.75" customHeight="1">
      <c r="A22" s="503">
        <v>2018</v>
      </c>
      <c r="B22" s="503">
        <v>5</v>
      </c>
      <c r="L22" s="48"/>
    </row>
    <row r="23" spans="1:12" ht="15.75" customHeight="1">
      <c r="A23" s="503">
        <v>2019</v>
      </c>
      <c r="B23" s="503">
        <v>9</v>
      </c>
      <c r="L23" s="48"/>
    </row>
    <row r="24" spans="1:12" ht="15.75" customHeight="1">
      <c r="A24" s="503">
        <v>2020</v>
      </c>
      <c r="B24" s="503">
        <v>4</v>
      </c>
      <c r="L24" s="48"/>
    </row>
    <row r="25" spans="1:12" ht="15.75" customHeight="1">
      <c r="A25" s="503">
        <v>2021</v>
      </c>
      <c r="B25" s="503">
        <v>0</v>
      </c>
      <c r="L25" s="48"/>
    </row>
    <row r="26" spans="1:12" ht="15.75" customHeight="1">
      <c r="A26" s="150"/>
      <c r="B26" s="150"/>
      <c r="L26" s="48"/>
    </row>
    <row r="27" spans="1:12" ht="15.75" customHeight="1">
      <c r="A27" s="503" t="s">
        <v>5800</v>
      </c>
      <c r="B27" s="503" t="s">
        <v>10932</v>
      </c>
    </row>
    <row r="28" spans="1:12" ht="15.75" customHeight="1">
      <c r="A28" s="503">
        <v>2013</v>
      </c>
      <c r="B28" s="503">
        <v>1</v>
      </c>
    </row>
    <row r="29" spans="1:12" ht="15.75" customHeight="1">
      <c r="A29" s="503">
        <v>2014</v>
      </c>
      <c r="B29" s="503">
        <v>0</v>
      </c>
    </row>
    <row r="30" spans="1:12" ht="15.75" customHeight="1">
      <c r="A30" s="503">
        <v>2015</v>
      </c>
      <c r="B30" s="503">
        <v>0</v>
      </c>
    </row>
    <row r="31" spans="1:12" ht="15.75" customHeight="1">
      <c r="A31" s="503">
        <v>2016</v>
      </c>
      <c r="B31" s="503">
        <v>0</v>
      </c>
    </row>
    <row r="32" spans="1:12" ht="15.75" customHeight="1">
      <c r="A32" s="503">
        <v>2017</v>
      </c>
      <c r="B32" s="503">
        <v>0</v>
      </c>
    </row>
    <row r="33" spans="1:2" ht="15.75" customHeight="1">
      <c r="A33" s="503">
        <v>2018</v>
      </c>
      <c r="B33" s="503">
        <v>0</v>
      </c>
    </row>
    <row r="34" spans="1:2" ht="15.75" customHeight="1">
      <c r="A34" s="503">
        <v>2019</v>
      </c>
      <c r="B34" s="503">
        <v>1</v>
      </c>
    </row>
    <row r="35" spans="1:2" ht="15.75" customHeight="1">
      <c r="A35" s="503">
        <v>2020</v>
      </c>
      <c r="B35" s="503">
        <v>1</v>
      </c>
    </row>
    <row r="36" spans="1:2" ht="15.75" customHeight="1">
      <c r="A36" s="503">
        <v>2021</v>
      </c>
      <c r="B36" s="503">
        <v>0</v>
      </c>
    </row>
    <row r="37" spans="1:2" ht="15.75" customHeight="1">
      <c r="A37" s="150"/>
      <c r="B37" s="150"/>
    </row>
    <row r="38" spans="1:2" ht="15.75" customHeight="1">
      <c r="A38" s="503" t="s">
        <v>5800</v>
      </c>
      <c r="B38" s="503" t="s">
        <v>10944</v>
      </c>
    </row>
    <row r="39" spans="1:2" ht="15.75" customHeight="1">
      <c r="A39" s="503">
        <v>2013</v>
      </c>
      <c r="B39" s="728">
        <f>COUNTIF('Capitulos de Libro'!$H195:$H204,"=2013")</f>
        <v>0</v>
      </c>
    </row>
    <row r="40" spans="1:2" ht="15.75" customHeight="1">
      <c r="A40" s="503">
        <v>2014</v>
      </c>
      <c r="B40" s="728">
        <f>COUNTIF('Capitulos de Libro'!$H195:$H204,"=2014")</f>
        <v>0</v>
      </c>
    </row>
    <row r="41" spans="1:2" ht="15.75" customHeight="1">
      <c r="A41" s="503">
        <v>2015</v>
      </c>
      <c r="B41" s="728">
        <f>COUNTIF('Capitulos de Libro'!$H195:$H204,"=2015")</f>
        <v>1</v>
      </c>
    </row>
    <row r="42" spans="1:2" ht="15.75" customHeight="1">
      <c r="A42" s="503">
        <v>2016</v>
      </c>
      <c r="B42" s="728">
        <f>COUNTIF('Capitulos de Libro'!$H195:$H204,"=2016")</f>
        <v>0</v>
      </c>
    </row>
    <row r="43" spans="1:2" ht="15.75" customHeight="1">
      <c r="A43" s="503">
        <v>2017</v>
      </c>
      <c r="B43" s="728">
        <f>COUNTIF('Capitulos de Libro'!$H195:$H204,"=2017")</f>
        <v>5</v>
      </c>
    </row>
    <row r="44" spans="1:2" ht="15.75" customHeight="1">
      <c r="A44" s="503">
        <v>2018</v>
      </c>
      <c r="B44" s="728">
        <f>COUNTIF('Capitulos de Libro'!$H195:$H204,"=2018")</f>
        <v>0</v>
      </c>
    </row>
    <row r="45" spans="1:2" ht="15.75" customHeight="1">
      <c r="A45" s="503">
        <v>2019</v>
      </c>
      <c r="B45" s="728">
        <f>COUNTIF('Capitulos de Libro'!$H195:$H204,"=2019")</f>
        <v>4</v>
      </c>
    </row>
    <row r="46" spans="1:2" ht="15.75" customHeight="1">
      <c r="A46" s="503">
        <v>2020</v>
      </c>
      <c r="B46" s="728">
        <f>COUNTIF('Capitulos de Libro'!$H195:$H204,"=2020")</f>
        <v>0</v>
      </c>
    </row>
    <row r="47" spans="1:2" ht="15.75" customHeight="1">
      <c r="A47" s="503">
        <v>2021</v>
      </c>
      <c r="B47" s="728">
        <f>COUNTIF('Capitulos de Libro'!$H195:$H204,"=2021")</f>
        <v>0</v>
      </c>
    </row>
    <row r="48" spans="1:2" ht="15.75" customHeight="1">
      <c r="A48" s="150"/>
      <c r="B48" s="150"/>
    </row>
    <row r="49" spans="1:2" ht="15.75" customHeight="1">
      <c r="A49" s="503" t="s">
        <v>5800</v>
      </c>
      <c r="B49" s="503" t="s">
        <v>10934</v>
      </c>
    </row>
    <row r="50" spans="1:2" ht="15.75" customHeight="1">
      <c r="A50" s="503">
        <v>2013</v>
      </c>
      <c r="B50" s="503">
        <f>COUNTIF(Software!$G133:$G139,"=2013")</f>
        <v>0</v>
      </c>
    </row>
    <row r="51" spans="1:2" ht="15.75" customHeight="1">
      <c r="A51" s="503">
        <v>2014</v>
      </c>
      <c r="B51" s="503">
        <f>COUNTIF(Software!$G133:$G139,"=2014")</f>
        <v>0</v>
      </c>
    </row>
    <row r="52" spans="1:2" ht="15.75" customHeight="1">
      <c r="A52" s="503">
        <v>2015</v>
      </c>
      <c r="B52" s="503">
        <f>COUNTIF(Software!$G133:$G139,"=2015")</f>
        <v>0</v>
      </c>
    </row>
    <row r="53" spans="1:2" ht="15.75" customHeight="1">
      <c r="A53" s="503">
        <v>2016</v>
      </c>
      <c r="B53" s="503">
        <f>COUNTIF(Software!$G133:$G139,"=2016")</f>
        <v>1</v>
      </c>
    </row>
    <row r="54" spans="1:2" ht="15.75" customHeight="1">
      <c r="A54" s="503">
        <v>2017</v>
      </c>
      <c r="B54" s="503">
        <f>COUNTIF(Software!$G133:$G139,"=2017")</f>
        <v>0</v>
      </c>
    </row>
    <row r="55" spans="1:2" ht="15.75" customHeight="1">
      <c r="A55" s="503">
        <v>2018</v>
      </c>
      <c r="B55" s="503">
        <f>COUNTIF(Software!$G133:$G139,"=2018")</f>
        <v>0</v>
      </c>
    </row>
    <row r="56" spans="1:2" ht="15.75" customHeight="1">
      <c r="A56" s="503">
        <v>2019</v>
      </c>
      <c r="B56" s="503">
        <f>COUNTIF(Software!$G133:$G139,"=2019")</f>
        <v>2</v>
      </c>
    </row>
    <row r="57" spans="1:2" ht="15.75" customHeight="1">
      <c r="A57" s="503">
        <v>2020</v>
      </c>
      <c r="B57" s="503">
        <f>COUNTIF(Software!$G133:$G139,"=2020")</f>
        <v>4</v>
      </c>
    </row>
    <row r="58" spans="1:2" ht="15.75" customHeight="1">
      <c r="A58" s="503">
        <v>2021</v>
      </c>
      <c r="B58" s="503">
        <f>COUNTIF(Software!$G133:$G139,"=2021")</f>
        <v>0</v>
      </c>
    </row>
    <row r="59" spans="1:2" ht="15.75" customHeight="1">
      <c r="A59" s="150"/>
      <c r="B59" s="150"/>
    </row>
    <row r="60" spans="1:2" ht="15.75" customHeight="1">
      <c r="A60" s="503" t="s">
        <v>5800</v>
      </c>
      <c r="B60" s="503" t="s">
        <v>10935</v>
      </c>
    </row>
    <row r="61" spans="1:2" ht="15.75" customHeight="1">
      <c r="A61" s="503">
        <v>2013</v>
      </c>
      <c r="B61" s="728">
        <v>4</v>
      </c>
    </row>
    <row r="62" spans="1:2" ht="15.75" customHeight="1">
      <c r="A62" s="503">
        <v>2014</v>
      </c>
      <c r="B62" s="728">
        <v>10</v>
      </c>
    </row>
    <row r="63" spans="1:2" ht="15.75" customHeight="1">
      <c r="A63" s="503">
        <v>2015</v>
      </c>
      <c r="B63" s="728">
        <v>11</v>
      </c>
    </row>
    <row r="64" spans="1:2" ht="15.75" customHeight="1">
      <c r="A64" s="503">
        <v>2016</v>
      </c>
      <c r="B64" s="728">
        <v>14</v>
      </c>
    </row>
    <row r="65" spans="1:2" ht="15.75" customHeight="1">
      <c r="A65" s="503">
        <v>2017</v>
      </c>
      <c r="B65" s="728">
        <v>11</v>
      </c>
    </row>
    <row r="66" spans="1:2" ht="15.75" customHeight="1">
      <c r="A66" s="503">
        <v>2018</v>
      </c>
      <c r="B66" s="728">
        <v>9</v>
      </c>
    </row>
    <row r="67" spans="1:2" ht="15.75" customHeight="1">
      <c r="A67" s="503">
        <v>2019</v>
      </c>
      <c r="B67" s="728">
        <v>9</v>
      </c>
    </row>
    <row r="68" spans="1:2" ht="15.75" customHeight="1">
      <c r="A68" s="503">
        <v>2020</v>
      </c>
      <c r="B68" s="728">
        <v>1</v>
      </c>
    </row>
    <row r="69" spans="1:2" ht="15.75" customHeight="1">
      <c r="A69" s="503">
        <v>2021</v>
      </c>
      <c r="B69" s="503">
        <v>2</v>
      </c>
    </row>
    <row r="70" spans="1:2" ht="15.75" customHeight="1">
      <c r="B70" s="150"/>
    </row>
    <row r="71" spans="1:2" ht="15.75" customHeight="1">
      <c r="B71" s="150"/>
    </row>
    <row r="72" spans="1:2" ht="15.75" customHeight="1">
      <c r="B72" s="150"/>
    </row>
    <row r="73" spans="1:2" ht="15.75" customHeight="1">
      <c r="B73" s="150"/>
    </row>
    <row r="74" spans="1:2" ht="15.75" customHeight="1">
      <c r="B74" s="150"/>
    </row>
    <row r="75" spans="1:2" ht="15.75" customHeight="1">
      <c r="B75" s="150"/>
    </row>
    <row r="76" spans="1:2" ht="15.75" customHeight="1">
      <c r="B76" s="150"/>
    </row>
    <row r="77" spans="1:2" ht="15.75" customHeight="1">
      <c r="B77" s="150"/>
    </row>
    <row r="78" spans="1:2" ht="15.75" customHeight="1">
      <c r="B78" s="150"/>
    </row>
    <row r="79" spans="1:2" ht="15.75" customHeight="1">
      <c r="B79" s="150"/>
    </row>
    <row r="80" spans="1:2" ht="15.75" customHeight="1">
      <c r="B80" s="150"/>
    </row>
    <row r="81" spans="2:2" ht="15.75" customHeight="1">
      <c r="B81" s="150"/>
    </row>
    <row r="82" spans="2:2" ht="15.75" customHeight="1">
      <c r="B82" s="150"/>
    </row>
    <row r="83" spans="2:2" ht="15.75" customHeight="1">
      <c r="B83" s="150"/>
    </row>
    <row r="84" spans="2:2" ht="15.75" customHeight="1">
      <c r="B84" s="150"/>
    </row>
    <row r="85" spans="2:2" ht="15.75" customHeight="1">
      <c r="B85" s="150"/>
    </row>
    <row r="86" spans="2:2" ht="15.75" customHeight="1">
      <c r="B86" s="150"/>
    </row>
    <row r="87" spans="2:2" ht="15.75" customHeight="1">
      <c r="B87" s="150"/>
    </row>
    <row r="88" spans="2:2" ht="15.75" customHeight="1">
      <c r="B88" s="150"/>
    </row>
    <row r="89" spans="2:2" ht="15.75" customHeight="1">
      <c r="B89" s="150"/>
    </row>
    <row r="90" spans="2:2" ht="15.75" customHeight="1">
      <c r="B90" s="150"/>
    </row>
    <row r="91" spans="2:2" ht="15.75" customHeight="1">
      <c r="B91" s="150"/>
    </row>
    <row r="92" spans="2:2" ht="15.75" customHeight="1">
      <c r="B92" s="150"/>
    </row>
    <row r="93" spans="2:2" ht="15.75" customHeight="1">
      <c r="B93" s="150"/>
    </row>
    <row r="94" spans="2:2" ht="15.75" customHeight="1">
      <c r="B94" s="150"/>
    </row>
    <row r="95" spans="2:2" ht="15.75" customHeight="1">
      <c r="B95" s="150"/>
    </row>
    <row r="96" spans="2:2" ht="15.75" customHeight="1">
      <c r="B96" s="150"/>
    </row>
    <row r="97" spans="2:2" ht="15.75" customHeight="1">
      <c r="B97" s="150"/>
    </row>
    <row r="98" spans="2:2" ht="15.75" customHeight="1">
      <c r="B98" s="150"/>
    </row>
    <row r="99" spans="2:2" ht="15.75" customHeight="1">
      <c r="B99" s="150"/>
    </row>
    <row r="100" spans="2:2" ht="15.75" customHeight="1">
      <c r="B100" s="150"/>
    </row>
    <row r="101" spans="2:2" ht="15.75" customHeight="1">
      <c r="B101" s="150"/>
    </row>
    <row r="102" spans="2:2" ht="15.75" customHeight="1">
      <c r="B102" s="150"/>
    </row>
    <row r="103" spans="2:2" ht="15.75" customHeight="1">
      <c r="B103" s="150"/>
    </row>
    <row r="104" spans="2:2" ht="15.75" customHeight="1">
      <c r="B104" s="150"/>
    </row>
    <row r="105" spans="2:2" ht="15.75" customHeight="1">
      <c r="B105" s="150"/>
    </row>
    <row r="106" spans="2:2" ht="15.75" customHeight="1">
      <c r="B106" s="150"/>
    </row>
    <row r="107" spans="2:2" ht="15.75" customHeight="1">
      <c r="B107" s="150"/>
    </row>
    <row r="108" spans="2:2" ht="15.75" customHeight="1">
      <c r="B108" s="150"/>
    </row>
    <row r="109" spans="2:2" ht="15.75" customHeight="1">
      <c r="B109" s="150"/>
    </row>
    <row r="110" spans="2:2" ht="15.75" customHeight="1">
      <c r="B110" s="150"/>
    </row>
    <row r="111" spans="2:2" ht="15.75" customHeight="1">
      <c r="B111" s="150"/>
    </row>
    <row r="112" spans="2:2" ht="15.75" customHeight="1">
      <c r="B112" s="150"/>
    </row>
    <row r="113" spans="2:2" ht="15.75" customHeight="1">
      <c r="B113" s="150"/>
    </row>
    <row r="114" spans="2:2" ht="15.75" customHeight="1">
      <c r="B114" s="150"/>
    </row>
    <row r="115" spans="2:2" ht="15.75" customHeight="1">
      <c r="B115" s="150"/>
    </row>
    <row r="116" spans="2:2" ht="15.75" customHeight="1">
      <c r="B116" s="150"/>
    </row>
    <row r="117" spans="2:2" ht="15.75" customHeight="1">
      <c r="B117" s="150"/>
    </row>
    <row r="118" spans="2:2" ht="15.75" customHeight="1">
      <c r="B118" s="150"/>
    </row>
    <row r="119" spans="2:2" ht="15.75" customHeight="1">
      <c r="B119" s="150"/>
    </row>
    <row r="120" spans="2:2" ht="15.75" customHeight="1">
      <c r="B120" s="150"/>
    </row>
    <row r="121" spans="2:2" ht="15.75" customHeight="1">
      <c r="B121" s="150"/>
    </row>
    <row r="122" spans="2:2" ht="15.75" customHeight="1">
      <c r="B122" s="150"/>
    </row>
    <row r="123" spans="2:2" ht="15.75" customHeight="1">
      <c r="B123" s="150"/>
    </row>
    <row r="124" spans="2:2" ht="15.75" customHeight="1">
      <c r="B124" s="150"/>
    </row>
    <row r="125" spans="2:2" ht="15.75" customHeight="1">
      <c r="B125" s="150"/>
    </row>
    <row r="126" spans="2:2" ht="15.75" customHeight="1">
      <c r="B126" s="150"/>
    </row>
    <row r="127" spans="2:2" ht="15.75" customHeight="1">
      <c r="B127" s="150"/>
    </row>
    <row r="128" spans="2:2" ht="15.75" customHeight="1">
      <c r="B128" s="150"/>
    </row>
    <row r="129" spans="2:2" ht="15.75" customHeight="1">
      <c r="B129" s="150"/>
    </row>
    <row r="130" spans="2:2" ht="15.75" customHeight="1">
      <c r="B130" s="150"/>
    </row>
    <row r="131" spans="2:2" ht="15.75" customHeight="1">
      <c r="B131" s="150"/>
    </row>
    <row r="132" spans="2:2" ht="15.75" customHeight="1">
      <c r="B132" s="150"/>
    </row>
    <row r="133" spans="2:2" ht="15.75" customHeight="1">
      <c r="B133" s="150"/>
    </row>
    <row r="134" spans="2:2" ht="15.75" customHeight="1">
      <c r="B134" s="150"/>
    </row>
    <row r="135" spans="2:2" ht="15.75" customHeight="1">
      <c r="B135" s="150"/>
    </row>
    <row r="136" spans="2:2" ht="15.75" customHeight="1">
      <c r="B136" s="150"/>
    </row>
    <row r="137" spans="2:2" ht="15.75" customHeight="1">
      <c r="B137" s="150"/>
    </row>
    <row r="138" spans="2:2" ht="15.75" customHeight="1">
      <c r="B138" s="150"/>
    </row>
    <row r="139" spans="2:2" ht="15.75" customHeight="1">
      <c r="B139" s="150"/>
    </row>
    <row r="140" spans="2:2" ht="15.75" customHeight="1">
      <c r="B140" s="150"/>
    </row>
    <row r="141" spans="2:2" ht="15.75" customHeight="1">
      <c r="B141" s="150"/>
    </row>
    <row r="142" spans="2:2" ht="15.75" customHeight="1">
      <c r="B142" s="150"/>
    </row>
    <row r="143" spans="2:2" ht="15.75" customHeight="1">
      <c r="B143" s="150"/>
    </row>
    <row r="144" spans="2:2" ht="15.75" customHeight="1">
      <c r="B144" s="150"/>
    </row>
    <row r="145" spans="2:2" ht="15.75" customHeight="1">
      <c r="B145" s="150"/>
    </row>
    <row r="146" spans="2:2" ht="15.75" customHeight="1">
      <c r="B146" s="150"/>
    </row>
    <row r="147" spans="2:2" ht="15.75" customHeight="1">
      <c r="B147" s="150"/>
    </row>
    <row r="148" spans="2:2" ht="15.75" customHeight="1">
      <c r="B148" s="150"/>
    </row>
    <row r="149" spans="2:2" ht="15.75" customHeight="1">
      <c r="B149" s="150"/>
    </row>
    <row r="150" spans="2:2" ht="15.75" customHeight="1">
      <c r="B150" s="150"/>
    </row>
    <row r="151" spans="2:2" ht="15.75" customHeight="1">
      <c r="B151" s="150"/>
    </row>
    <row r="152" spans="2:2" ht="15.75" customHeight="1">
      <c r="B152" s="150"/>
    </row>
    <row r="153" spans="2:2" ht="15.75" customHeight="1">
      <c r="B153" s="150"/>
    </row>
    <row r="154" spans="2:2" ht="15.75" customHeight="1">
      <c r="B154" s="150"/>
    </row>
    <row r="155" spans="2:2" ht="15.75" customHeight="1">
      <c r="B155" s="150"/>
    </row>
    <row r="156" spans="2:2" ht="15.75" customHeight="1">
      <c r="B156" s="150"/>
    </row>
    <row r="157" spans="2:2" ht="15.75" customHeight="1">
      <c r="B157" s="150"/>
    </row>
    <row r="158" spans="2:2" ht="15.75" customHeight="1">
      <c r="B158" s="150"/>
    </row>
    <row r="159" spans="2:2" ht="15.75" customHeight="1">
      <c r="B159" s="150"/>
    </row>
    <row r="160" spans="2:2" ht="15.75" customHeight="1">
      <c r="B160" s="150"/>
    </row>
    <row r="161" spans="2:2" ht="15.75" customHeight="1">
      <c r="B161" s="150"/>
    </row>
    <row r="162" spans="2:2" ht="15.75" customHeight="1">
      <c r="B162" s="150"/>
    </row>
    <row r="163" spans="2:2" ht="15.75" customHeight="1">
      <c r="B163" s="150"/>
    </row>
    <row r="164" spans="2:2" ht="15.75" customHeight="1">
      <c r="B164" s="150"/>
    </row>
    <row r="165" spans="2:2" ht="15.75" customHeight="1">
      <c r="B165" s="150"/>
    </row>
    <row r="166" spans="2:2" ht="15.75" customHeight="1">
      <c r="B166" s="150"/>
    </row>
    <row r="167" spans="2:2" ht="15.75" customHeight="1">
      <c r="B167" s="150"/>
    </row>
    <row r="168" spans="2:2" ht="15.75" customHeight="1">
      <c r="B168" s="150"/>
    </row>
    <row r="169" spans="2:2" ht="15.75" customHeight="1">
      <c r="B169" s="150"/>
    </row>
    <row r="170" spans="2:2" ht="15.75" customHeight="1">
      <c r="B170" s="150"/>
    </row>
    <row r="171" spans="2:2" ht="15.75" customHeight="1">
      <c r="B171" s="150"/>
    </row>
    <row r="172" spans="2:2" ht="15.75" customHeight="1">
      <c r="B172" s="150"/>
    </row>
    <row r="173" spans="2:2" ht="15.75" customHeight="1">
      <c r="B173" s="150"/>
    </row>
    <row r="174" spans="2:2" ht="15.75" customHeight="1">
      <c r="B174" s="150"/>
    </row>
    <row r="175" spans="2:2" ht="15.75" customHeight="1">
      <c r="B175" s="150"/>
    </row>
    <row r="176" spans="2:2" ht="15.75" customHeight="1">
      <c r="B176" s="150"/>
    </row>
    <row r="177" spans="2:2" ht="15.75" customHeight="1">
      <c r="B177" s="150"/>
    </row>
    <row r="178" spans="2:2" ht="15.75" customHeight="1">
      <c r="B178" s="150"/>
    </row>
    <row r="179" spans="2:2" ht="15.75" customHeight="1">
      <c r="B179" s="150"/>
    </row>
    <row r="180" spans="2:2" ht="15.75" customHeight="1">
      <c r="B180" s="150"/>
    </row>
    <row r="181" spans="2:2" ht="15.75" customHeight="1">
      <c r="B181" s="150"/>
    </row>
    <row r="182" spans="2:2" ht="15.75" customHeight="1">
      <c r="B182" s="150"/>
    </row>
    <row r="183" spans="2:2" ht="15.75" customHeight="1">
      <c r="B183" s="150"/>
    </row>
    <row r="184" spans="2:2" ht="15.75" customHeight="1">
      <c r="B184" s="150"/>
    </row>
    <row r="185" spans="2:2" ht="15.75" customHeight="1">
      <c r="B185" s="150"/>
    </row>
    <row r="186" spans="2:2" ht="15.75" customHeight="1">
      <c r="B186" s="150"/>
    </row>
    <row r="187" spans="2:2" ht="15.75" customHeight="1">
      <c r="B187" s="150"/>
    </row>
    <row r="188" spans="2:2" ht="15.75" customHeight="1">
      <c r="B188" s="150"/>
    </row>
    <row r="189" spans="2:2" ht="15.75" customHeight="1">
      <c r="B189" s="150"/>
    </row>
    <row r="190" spans="2:2" ht="15.75" customHeight="1">
      <c r="B190" s="150"/>
    </row>
    <row r="191" spans="2:2" ht="15.75" customHeight="1">
      <c r="B191" s="150"/>
    </row>
    <row r="192" spans="2:2" ht="15.75" customHeight="1">
      <c r="B192" s="150"/>
    </row>
    <row r="193" spans="2:2" ht="15.75" customHeight="1">
      <c r="B193" s="150"/>
    </row>
    <row r="194" spans="2:2" ht="15.75" customHeight="1">
      <c r="B194" s="150"/>
    </row>
    <row r="195" spans="2:2" ht="15.75" customHeight="1">
      <c r="B195" s="150"/>
    </row>
    <row r="196" spans="2:2" ht="15.75" customHeight="1">
      <c r="B196" s="150"/>
    </row>
    <row r="197" spans="2:2" ht="15.75" customHeight="1">
      <c r="B197" s="150"/>
    </row>
    <row r="198" spans="2:2" ht="15.75" customHeight="1">
      <c r="B198" s="150"/>
    </row>
    <row r="199" spans="2:2" ht="15.75" customHeight="1">
      <c r="B199" s="150"/>
    </row>
    <row r="200" spans="2:2" ht="15.75" customHeight="1">
      <c r="B200" s="150"/>
    </row>
    <row r="201" spans="2:2" ht="15.75" customHeight="1">
      <c r="B201" s="150"/>
    </row>
    <row r="202" spans="2:2" ht="15.75" customHeight="1">
      <c r="B202" s="150"/>
    </row>
    <row r="203" spans="2:2" ht="15.75" customHeight="1">
      <c r="B203" s="150"/>
    </row>
    <row r="204" spans="2:2" ht="15.75" customHeight="1">
      <c r="B204" s="150"/>
    </row>
    <row r="205" spans="2:2" ht="15.75" customHeight="1">
      <c r="B205" s="150"/>
    </row>
    <row r="206" spans="2:2" ht="15.75" customHeight="1">
      <c r="B206" s="150"/>
    </row>
    <row r="207" spans="2:2" ht="15.75" customHeight="1">
      <c r="B207" s="150"/>
    </row>
    <row r="208" spans="2:2" ht="15.75" customHeight="1">
      <c r="B208" s="150"/>
    </row>
    <row r="209" spans="2:2" ht="15.75" customHeight="1">
      <c r="B209" s="150"/>
    </row>
    <row r="210" spans="2:2" ht="15.75" customHeight="1">
      <c r="B210" s="150"/>
    </row>
    <row r="211" spans="2:2" ht="15.75" customHeight="1">
      <c r="B211" s="150"/>
    </row>
    <row r="212" spans="2:2" ht="15.75" customHeight="1">
      <c r="B212" s="150"/>
    </row>
    <row r="213" spans="2:2" ht="15.75" customHeight="1">
      <c r="B213" s="150"/>
    </row>
    <row r="214" spans="2:2" ht="15.75" customHeight="1">
      <c r="B214" s="150"/>
    </row>
    <row r="215" spans="2:2" ht="15.75" customHeight="1">
      <c r="B215" s="150"/>
    </row>
    <row r="216" spans="2:2" ht="15.75" customHeight="1">
      <c r="B216" s="150"/>
    </row>
    <row r="217" spans="2:2" ht="15.75" customHeight="1">
      <c r="B217" s="150"/>
    </row>
    <row r="218" spans="2:2" ht="15.75" customHeight="1">
      <c r="B218" s="150"/>
    </row>
    <row r="219" spans="2:2" ht="15.75" customHeight="1">
      <c r="B219" s="150"/>
    </row>
    <row r="220" spans="2:2" ht="15.75" customHeight="1">
      <c r="B220" s="150"/>
    </row>
    <row r="221" spans="2:2" ht="15.75" customHeight="1">
      <c r="B221" s="150"/>
    </row>
    <row r="222" spans="2:2" ht="15.75" customHeight="1">
      <c r="B222" s="150"/>
    </row>
    <row r="223" spans="2:2" ht="15.75" customHeight="1">
      <c r="B223" s="150"/>
    </row>
    <row r="224" spans="2:2" ht="15.75" customHeight="1">
      <c r="B224" s="150"/>
    </row>
    <row r="225" spans="2:2" ht="15.75" customHeight="1">
      <c r="B225" s="150"/>
    </row>
    <row r="226" spans="2:2" ht="15.75" customHeight="1">
      <c r="B226" s="150"/>
    </row>
    <row r="227" spans="2:2" ht="15.75" customHeight="1">
      <c r="B227" s="150"/>
    </row>
    <row r="228" spans="2:2" ht="15.75" customHeight="1">
      <c r="B228" s="150"/>
    </row>
    <row r="229" spans="2:2" ht="15.75" customHeight="1">
      <c r="B229" s="150"/>
    </row>
    <row r="230" spans="2:2" ht="15.75" customHeight="1">
      <c r="B230" s="150"/>
    </row>
    <row r="231" spans="2:2" ht="15.75" customHeight="1">
      <c r="B231" s="150"/>
    </row>
    <row r="232" spans="2:2" ht="15.75" customHeight="1">
      <c r="B232" s="150"/>
    </row>
    <row r="233" spans="2:2" ht="15.75" customHeight="1">
      <c r="B233" s="150"/>
    </row>
    <row r="234" spans="2:2" ht="15.75" customHeight="1">
      <c r="B234" s="150"/>
    </row>
    <row r="235" spans="2:2" ht="15.75" customHeight="1">
      <c r="B235" s="150"/>
    </row>
    <row r="236" spans="2:2" ht="15.75" customHeight="1">
      <c r="B236" s="150"/>
    </row>
    <row r="237" spans="2:2" ht="15.75" customHeight="1">
      <c r="B237" s="150"/>
    </row>
    <row r="238" spans="2:2" ht="15.75" customHeight="1">
      <c r="B238" s="150"/>
    </row>
    <row r="239" spans="2:2" ht="15.75" customHeight="1">
      <c r="B239" s="150"/>
    </row>
    <row r="240" spans="2:2" ht="15.75" customHeight="1">
      <c r="B240" s="150"/>
    </row>
    <row r="241" spans="2:2" ht="15.75" customHeight="1">
      <c r="B241" s="150"/>
    </row>
    <row r="242" spans="2:2" ht="15.75" customHeight="1">
      <c r="B242" s="150"/>
    </row>
    <row r="243" spans="2:2" ht="15.75" customHeight="1">
      <c r="B243" s="150"/>
    </row>
    <row r="244" spans="2:2" ht="15.75" customHeight="1">
      <c r="B244" s="150"/>
    </row>
    <row r="245" spans="2:2" ht="15.75" customHeight="1">
      <c r="B245" s="150"/>
    </row>
    <row r="246" spans="2:2" ht="15.75" customHeight="1">
      <c r="B246" s="150"/>
    </row>
    <row r="247" spans="2:2" ht="15.75" customHeight="1">
      <c r="B247" s="150"/>
    </row>
    <row r="248" spans="2:2" ht="15.75" customHeight="1">
      <c r="B248" s="150"/>
    </row>
    <row r="249" spans="2:2" ht="15.75" customHeight="1">
      <c r="B249" s="150"/>
    </row>
    <row r="250" spans="2:2" ht="15.75" customHeight="1">
      <c r="B250" s="150"/>
    </row>
    <row r="251" spans="2:2" ht="15.75" customHeight="1">
      <c r="B251" s="150"/>
    </row>
    <row r="252" spans="2:2" ht="15.75" customHeight="1">
      <c r="B252" s="150"/>
    </row>
    <row r="253" spans="2:2" ht="15.75" customHeight="1">
      <c r="B253" s="150"/>
    </row>
    <row r="254" spans="2:2" ht="15.75" customHeight="1">
      <c r="B254" s="150"/>
    </row>
    <row r="255" spans="2:2" ht="15.75" customHeight="1">
      <c r="B255" s="150"/>
    </row>
    <row r="256" spans="2:2" ht="15.75" customHeight="1">
      <c r="B256" s="150"/>
    </row>
    <row r="257" spans="2:2" ht="15.75" customHeight="1">
      <c r="B257" s="150"/>
    </row>
    <row r="258" spans="2:2" ht="15.75" customHeight="1">
      <c r="B258" s="150"/>
    </row>
    <row r="259" spans="2:2" ht="15.75" customHeight="1">
      <c r="B259" s="150"/>
    </row>
    <row r="260" spans="2:2" ht="15.75" customHeight="1">
      <c r="B260" s="150"/>
    </row>
    <row r="261" spans="2:2" ht="15.75" customHeight="1">
      <c r="B261" s="150"/>
    </row>
    <row r="262" spans="2:2" ht="15.75" customHeight="1">
      <c r="B262" s="150"/>
    </row>
    <row r="263" spans="2:2" ht="15.75" customHeight="1">
      <c r="B263" s="150"/>
    </row>
    <row r="264" spans="2:2" ht="15.75" customHeight="1">
      <c r="B264" s="150"/>
    </row>
    <row r="265" spans="2:2" ht="15.75" customHeight="1">
      <c r="B265" s="150"/>
    </row>
    <row r="266" spans="2:2" ht="15.75" customHeight="1">
      <c r="B266" s="150"/>
    </row>
    <row r="267" spans="2:2" ht="15.75" customHeight="1">
      <c r="B267" s="150"/>
    </row>
    <row r="268" spans="2:2" ht="15.75" customHeight="1">
      <c r="B268" s="150"/>
    </row>
    <row r="269" spans="2:2" ht="15.75" customHeight="1">
      <c r="B269" s="150"/>
    </row>
    <row r="270" spans="2:2" ht="15.75" customHeight="1"/>
    <row r="271" spans="2:2" ht="15.75" customHeight="1"/>
    <row r="272" spans="2: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V1000"/>
  <sheetViews>
    <sheetView workbookViewId="0"/>
  </sheetViews>
  <sheetFormatPr baseColWidth="10" defaultColWidth="14.42578125" defaultRowHeight="15" customHeight="1"/>
  <cols>
    <col min="1" max="6" width="14.42578125" customWidth="1"/>
  </cols>
  <sheetData>
    <row r="1" spans="1:11">
      <c r="A1" s="48" t="s">
        <v>10945</v>
      </c>
    </row>
    <row r="3" spans="1:11">
      <c r="A3" s="803" t="s">
        <v>10946</v>
      </c>
      <c r="B3" s="792"/>
    </row>
    <row r="4" spans="1:11">
      <c r="A4" s="140" t="s">
        <v>5800</v>
      </c>
      <c r="B4" s="140" t="s">
        <v>10947</v>
      </c>
    </row>
    <row r="5" spans="1:11">
      <c r="A5" s="140">
        <v>2013</v>
      </c>
      <c r="B5" s="140">
        <v>0</v>
      </c>
    </row>
    <row r="6" spans="1:11">
      <c r="A6" s="140">
        <v>2014</v>
      </c>
      <c r="B6" s="140">
        <f>1</f>
        <v>1</v>
      </c>
    </row>
    <row r="7" spans="1:11">
      <c r="A7" s="140">
        <v>2015</v>
      </c>
      <c r="B7" s="140">
        <f>4</f>
        <v>4</v>
      </c>
    </row>
    <row r="8" spans="1:11">
      <c r="A8" s="140">
        <v>2016</v>
      </c>
      <c r="B8" s="140">
        <f>3+1</f>
        <v>4</v>
      </c>
    </row>
    <row r="9" spans="1:11">
      <c r="A9" s="140">
        <v>2017</v>
      </c>
      <c r="B9" s="140">
        <f>1+1</f>
        <v>2</v>
      </c>
    </row>
    <row r="10" spans="1:11">
      <c r="A10" s="140">
        <v>2018</v>
      </c>
      <c r="B10" s="140">
        <f>1+5</f>
        <v>6</v>
      </c>
    </row>
    <row r="11" spans="1:11">
      <c r="A11" s="140">
        <v>2019</v>
      </c>
      <c r="B11" s="140">
        <v>0</v>
      </c>
    </row>
    <row r="12" spans="1:11">
      <c r="A12" s="140">
        <v>2020</v>
      </c>
      <c r="B12" s="140">
        <v>0</v>
      </c>
    </row>
    <row r="13" spans="1:11">
      <c r="A13" s="729">
        <v>2021</v>
      </c>
      <c r="B13" s="9"/>
    </row>
    <row r="16" spans="1:11">
      <c r="A16" s="803" t="s">
        <v>10948</v>
      </c>
      <c r="B16" s="792"/>
      <c r="J16" s="48"/>
      <c r="K16" s="48"/>
    </row>
    <row r="17" spans="1:2">
      <c r="A17" s="140" t="s">
        <v>5800</v>
      </c>
      <c r="B17" s="140" t="s">
        <v>10947</v>
      </c>
    </row>
    <row r="18" spans="1:2">
      <c r="A18" s="140">
        <v>2013</v>
      </c>
      <c r="B18" s="140">
        <f>6</f>
        <v>6</v>
      </c>
    </row>
    <row r="19" spans="1:2">
      <c r="A19" s="140">
        <v>2014</v>
      </c>
      <c r="B19" s="140">
        <f>2</f>
        <v>2</v>
      </c>
    </row>
    <row r="20" spans="1:2">
      <c r="A20" s="140">
        <v>2015</v>
      </c>
      <c r="B20" s="140">
        <f>3</f>
        <v>3</v>
      </c>
    </row>
    <row r="21" spans="1:2" ht="15.75" customHeight="1">
      <c r="A21" s="140">
        <v>2016</v>
      </c>
      <c r="B21" s="140">
        <f>5</f>
        <v>5</v>
      </c>
    </row>
    <row r="22" spans="1:2" ht="15.75" customHeight="1">
      <c r="A22" s="140">
        <v>2017</v>
      </c>
      <c r="B22" s="140">
        <f>4</f>
        <v>4</v>
      </c>
    </row>
    <row r="23" spans="1:2" ht="15.75" customHeight="1">
      <c r="A23" s="140">
        <v>2018</v>
      </c>
      <c r="B23" s="140">
        <f>1</f>
        <v>1</v>
      </c>
    </row>
    <row r="24" spans="1:2" ht="15.75" customHeight="1">
      <c r="A24" s="140">
        <v>2019</v>
      </c>
      <c r="B24" s="140">
        <v>0</v>
      </c>
    </row>
    <row r="25" spans="1:2" ht="15.75" customHeight="1">
      <c r="A25" s="140">
        <v>2020</v>
      </c>
      <c r="B25" s="140">
        <v>0</v>
      </c>
    </row>
    <row r="26" spans="1:2" ht="15.75" customHeight="1">
      <c r="A26" s="729">
        <v>2021</v>
      </c>
      <c r="B26" s="9"/>
    </row>
    <row r="27" spans="1:2" ht="15.75" customHeight="1"/>
    <row r="28" spans="1:2" ht="15.75" customHeight="1"/>
    <row r="29" spans="1:2" ht="15.75" customHeight="1">
      <c r="A29" s="803" t="s">
        <v>10932</v>
      </c>
      <c r="B29" s="792"/>
    </row>
    <row r="30" spans="1:2" ht="15.75" customHeight="1">
      <c r="A30" s="140" t="s">
        <v>5800</v>
      </c>
      <c r="B30" s="140" t="s">
        <v>10947</v>
      </c>
    </row>
    <row r="31" spans="1:2" ht="15.75" customHeight="1">
      <c r="A31" s="140">
        <v>2013</v>
      </c>
      <c r="B31" s="140">
        <v>0</v>
      </c>
    </row>
    <row r="32" spans="1:2" ht="15.75" customHeight="1">
      <c r="A32" s="140">
        <v>2014</v>
      </c>
      <c r="B32" s="140">
        <v>0</v>
      </c>
    </row>
    <row r="33" spans="1:2" ht="15.75" customHeight="1">
      <c r="A33" s="140">
        <v>2015</v>
      </c>
      <c r="B33" s="140">
        <v>0</v>
      </c>
    </row>
    <row r="34" spans="1:2" ht="15.75" customHeight="1">
      <c r="A34" s="140">
        <v>2016</v>
      </c>
      <c r="B34" s="140">
        <v>0</v>
      </c>
    </row>
    <row r="35" spans="1:2" ht="15.75" customHeight="1">
      <c r="A35" s="140">
        <v>2017</v>
      </c>
      <c r="B35" s="140">
        <v>0</v>
      </c>
    </row>
    <row r="36" spans="1:2" ht="15.75" customHeight="1">
      <c r="A36" s="140">
        <v>2018</v>
      </c>
      <c r="B36" s="140">
        <v>0</v>
      </c>
    </row>
    <row r="37" spans="1:2" ht="15.75" customHeight="1">
      <c r="A37" s="140">
        <v>2019</v>
      </c>
      <c r="B37" s="140">
        <v>0</v>
      </c>
    </row>
    <row r="38" spans="1:2" ht="15.75" customHeight="1">
      <c r="A38" s="140">
        <v>2020</v>
      </c>
      <c r="B38" s="140">
        <v>0</v>
      </c>
    </row>
    <row r="39" spans="1:2" ht="15.75" customHeight="1">
      <c r="A39" s="729">
        <v>2021</v>
      </c>
      <c r="B39" s="9"/>
    </row>
    <row r="40" spans="1:2" ht="15.75" customHeight="1"/>
    <row r="41" spans="1:2" ht="15.75" customHeight="1"/>
    <row r="42" spans="1:2" ht="15.75" customHeight="1">
      <c r="A42" s="803" t="s">
        <v>10944</v>
      </c>
      <c r="B42" s="792"/>
    </row>
    <row r="43" spans="1:2" ht="15.75" customHeight="1">
      <c r="A43" s="140" t="s">
        <v>5800</v>
      </c>
      <c r="B43" s="140" t="s">
        <v>10947</v>
      </c>
    </row>
    <row r="44" spans="1:2" ht="15.75" customHeight="1">
      <c r="A44" s="140">
        <v>2013</v>
      </c>
      <c r="B44" s="140">
        <v>0</v>
      </c>
    </row>
    <row r="45" spans="1:2" ht="15.75" customHeight="1">
      <c r="A45" s="140">
        <v>2014</v>
      </c>
      <c r="B45" s="140">
        <v>0</v>
      </c>
    </row>
    <row r="46" spans="1:2" ht="15.75" customHeight="1">
      <c r="A46" s="140">
        <v>2015</v>
      </c>
      <c r="B46" s="140">
        <v>0</v>
      </c>
    </row>
    <row r="47" spans="1:2" ht="15.75" customHeight="1">
      <c r="A47" s="140">
        <v>2016</v>
      </c>
      <c r="B47" s="140">
        <v>0</v>
      </c>
    </row>
    <row r="48" spans="1:2" ht="15.75" customHeight="1">
      <c r="A48" s="140">
        <v>2017</v>
      </c>
      <c r="B48" s="140">
        <v>0</v>
      </c>
    </row>
    <row r="49" spans="1:2" ht="15.75" customHeight="1">
      <c r="A49" s="140">
        <v>2018</v>
      </c>
      <c r="B49" s="140">
        <v>1</v>
      </c>
    </row>
    <row r="50" spans="1:2" ht="15.75" customHeight="1">
      <c r="A50" s="140">
        <v>2019</v>
      </c>
      <c r="B50" s="140">
        <v>0</v>
      </c>
    </row>
    <row r="51" spans="1:2" ht="15.75" customHeight="1">
      <c r="A51" s="140">
        <v>2020</v>
      </c>
      <c r="B51" s="140">
        <v>0</v>
      </c>
    </row>
    <row r="52" spans="1:2" ht="15.75" customHeight="1">
      <c r="A52" s="729">
        <v>2021</v>
      </c>
      <c r="B52" s="9"/>
    </row>
    <row r="53" spans="1:2" ht="15.75" customHeight="1"/>
    <row r="54" spans="1:2" ht="15.75" customHeight="1"/>
    <row r="55" spans="1:2" ht="15.75" customHeight="1">
      <c r="A55" s="803" t="s">
        <v>10934</v>
      </c>
      <c r="B55" s="792"/>
    </row>
    <row r="56" spans="1:2" ht="15.75" customHeight="1">
      <c r="A56" s="140" t="s">
        <v>5800</v>
      </c>
      <c r="B56" s="140" t="s">
        <v>10947</v>
      </c>
    </row>
    <row r="57" spans="1:2" ht="15.75" customHeight="1">
      <c r="A57" s="140">
        <v>2013</v>
      </c>
      <c r="B57" s="140">
        <v>0</v>
      </c>
    </row>
    <row r="58" spans="1:2" ht="15.75" customHeight="1">
      <c r="A58" s="140">
        <v>2014</v>
      </c>
      <c r="B58" s="140">
        <v>0</v>
      </c>
    </row>
    <row r="59" spans="1:2" ht="15.75" customHeight="1">
      <c r="A59" s="140">
        <v>2015</v>
      </c>
      <c r="B59" s="140">
        <v>0</v>
      </c>
    </row>
    <row r="60" spans="1:2" ht="15.75" customHeight="1">
      <c r="A60" s="140">
        <v>2016</v>
      </c>
      <c r="B60" s="140">
        <v>0</v>
      </c>
    </row>
    <row r="61" spans="1:2" ht="15.75" customHeight="1">
      <c r="A61" s="140">
        <v>2017</v>
      </c>
      <c r="B61" s="140">
        <v>0</v>
      </c>
    </row>
    <row r="62" spans="1:2" ht="15.75" customHeight="1">
      <c r="A62" s="140">
        <v>2018</v>
      </c>
      <c r="B62" s="140">
        <v>0</v>
      </c>
    </row>
    <row r="63" spans="1:2" ht="15.75" customHeight="1">
      <c r="A63" s="140">
        <v>2019</v>
      </c>
      <c r="B63" s="140">
        <v>0</v>
      </c>
    </row>
    <row r="64" spans="1:2" ht="15.75" customHeight="1">
      <c r="A64" s="140">
        <v>2020</v>
      </c>
      <c r="B64" s="140">
        <v>0</v>
      </c>
    </row>
    <row r="65" spans="1:22" ht="15.75" customHeight="1">
      <c r="A65" s="729">
        <v>2021</v>
      </c>
      <c r="B65" s="9"/>
    </row>
    <row r="66" spans="1:22" ht="15.75" customHeight="1"/>
    <row r="67" spans="1:22" ht="15.75" customHeight="1"/>
    <row r="68" spans="1:22" ht="15.75" customHeight="1">
      <c r="A68" s="803" t="s">
        <v>10935</v>
      </c>
      <c r="B68" s="792"/>
    </row>
    <row r="69" spans="1:22" ht="15.75" customHeight="1">
      <c r="A69" s="140" t="s">
        <v>5800</v>
      </c>
      <c r="B69" s="140" t="s">
        <v>10947</v>
      </c>
    </row>
    <row r="70" spans="1:22" ht="15.75" customHeight="1">
      <c r="A70" s="140">
        <v>2013</v>
      </c>
      <c r="B70" s="140">
        <v>4</v>
      </c>
    </row>
    <row r="71" spans="1:22" ht="15.75" customHeight="1">
      <c r="A71" s="140">
        <v>2014</v>
      </c>
      <c r="B71" s="140">
        <v>1</v>
      </c>
    </row>
    <row r="72" spans="1:22" ht="15.75" customHeight="1">
      <c r="A72" s="140">
        <v>2015</v>
      </c>
      <c r="B72" s="140">
        <v>2</v>
      </c>
    </row>
    <row r="73" spans="1:22" ht="15.75" customHeight="1">
      <c r="A73" s="140">
        <v>2016</v>
      </c>
      <c r="B73" s="140">
        <v>2</v>
      </c>
    </row>
    <row r="74" spans="1:22" ht="15.75" customHeight="1">
      <c r="A74" s="140">
        <v>2017</v>
      </c>
      <c r="B74" s="140">
        <v>2</v>
      </c>
    </row>
    <row r="75" spans="1:22" ht="15.75" customHeight="1">
      <c r="A75" s="140">
        <v>2018</v>
      </c>
      <c r="B75" s="140">
        <v>5</v>
      </c>
    </row>
    <row r="76" spans="1:22" ht="15.75" customHeight="1">
      <c r="A76" s="140">
        <v>2019</v>
      </c>
      <c r="B76" s="140">
        <v>0</v>
      </c>
    </row>
    <row r="77" spans="1:22" ht="15.75" customHeight="1">
      <c r="A77" s="140">
        <v>2020</v>
      </c>
      <c r="B77" s="140">
        <v>0</v>
      </c>
    </row>
    <row r="78" spans="1:22" ht="15.75" customHeight="1">
      <c r="A78" s="729">
        <v>2021</v>
      </c>
      <c r="B78" s="730"/>
      <c r="C78" s="48"/>
      <c r="D78" s="48"/>
      <c r="E78" s="48"/>
      <c r="F78" s="48"/>
      <c r="G78" s="48"/>
      <c r="H78" s="48"/>
      <c r="I78" s="48"/>
      <c r="J78" s="48"/>
      <c r="K78" s="48"/>
      <c r="L78" s="48"/>
      <c r="M78" s="48"/>
      <c r="N78" s="48"/>
      <c r="O78" s="48"/>
      <c r="P78" s="48"/>
      <c r="Q78" s="48"/>
      <c r="R78" s="48"/>
      <c r="S78" s="48"/>
      <c r="T78" s="48"/>
      <c r="U78" s="48"/>
      <c r="V78" s="48"/>
    </row>
    <row r="79" spans="1:22" ht="15.75" customHeight="1"/>
    <row r="80" spans="1:2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8:B68"/>
    <mergeCell ref="A3:B3"/>
    <mergeCell ref="A16:B16"/>
    <mergeCell ref="A29:B29"/>
    <mergeCell ref="A42:B42"/>
    <mergeCell ref="A55:B55"/>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B2:F1000"/>
  <sheetViews>
    <sheetView workbookViewId="0"/>
  </sheetViews>
  <sheetFormatPr baseColWidth="10" defaultColWidth="14.42578125" defaultRowHeight="15" customHeight="1"/>
  <cols>
    <col min="1" max="6" width="14.42578125" customWidth="1"/>
  </cols>
  <sheetData>
    <row r="2" spans="2:3">
      <c r="B2" s="803" t="s">
        <v>10946</v>
      </c>
      <c r="C2" s="792"/>
    </row>
    <row r="3" spans="2:3">
      <c r="B3" s="140" t="s">
        <v>5800</v>
      </c>
      <c r="C3" s="140" t="s">
        <v>10947</v>
      </c>
    </row>
    <row r="4" spans="2:3">
      <c r="B4" s="140">
        <v>2013</v>
      </c>
      <c r="C4" s="140">
        <v>2</v>
      </c>
    </row>
    <row r="5" spans="2:3">
      <c r="B5" s="140">
        <v>2014</v>
      </c>
      <c r="C5" s="140">
        <v>5</v>
      </c>
    </row>
    <row r="6" spans="2:3">
      <c r="B6" s="140">
        <v>2015</v>
      </c>
      <c r="C6" s="140">
        <v>6</v>
      </c>
    </row>
    <row r="7" spans="2:3">
      <c r="B7" s="140">
        <v>2016</v>
      </c>
      <c r="C7" s="140">
        <v>4</v>
      </c>
    </row>
    <row r="8" spans="2:3">
      <c r="B8" s="140">
        <v>2017</v>
      </c>
      <c r="C8" s="140">
        <v>9</v>
      </c>
    </row>
    <row r="9" spans="2:3">
      <c r="B9" s="140">
        <v>2018</v>
      </c>
      <c r="C9" s="140">
        <v>3</v>
      </c>
    </row>
    <row r="10" spans="2:3">
      <c r="B10" s="140">
        <v>2019</v>
      </c>
      <c r="C10" s="140">
        <v>3</v>
      </c>
    </row>
    <row r="11" spans="2:3">
      <c r="B11" s="140">
        <v>2020</v>
      </c>
      <c r="C11" s="140">
        <v>2</v>
      </c>
    </row>
    <row r="12" spans="2:3">
      <c r="B12" s="729">
        <v>2021</v>
      </c>
      <c r="C12" s="731">
        <v>4</v>
      </c>
    </row>
    <row r="14" spans="2:3">
      <c r="B14" s="805" t="s">
        <v>10949</v>
      </c>
      <c r="C14" s="792"/>
    </row>
    <row r="15" spans="2:3">
      <c r="B15" s="140">
        <v>2013</v>
      </c>
      <c r="C15" s="140">
        <v>4</v>
      </c>
    </row>
    <row r="16" spans="2:3">
      <c r="B16" s="140">
        <v>2014</v>
      </c>
      <c r="C16" s="713">
        <v>3</v>
      </c>
    </row>
    <row r="17" spans="2:3">
      <c r="B17" s="140">
        <v>2015</v>
      </c>
      <c r="C17" s="713">
        <v>4</v>
      </c>
    </row>
    <row r="18" spans="2:3">
      <c r="B18" s="140">
        <v>2016</v>
      </c>
      <c r="C18" s="713">
        <v>5</v>
      </c>
    </row>
    <row r="19" spans="2:3">
      <c r="B19" s="140">
        <v>2017</v>
      </c>
      <c r="C19" s="713">
        <v>6</v>
      </c>
    </row>
    <row r="20" spans="2:3">
      <c r="B20" s="140">
        <v>2018</v>
      </c>
      <c r="C20" s="713">
        <v>4</v>
      </c>
    </row>
    <row r="21" spans="2:3" ht="15.75" customHeight="1">
      <c r="B21" s="140">
        <v>2019</v>
      </c>
      <c r="C21" s="713">
        <v>2</v>
      </c>
    </row>
    <row r="22" spans="2:3" ht="15.75" customHeight="1">
      <c r="B22" s="140">
        <v>2020</v>
      </c>
      <c r="C22" s="713">
        <v>3</v>
      </c>
    </row>
    <row r="23" spans="2:3" ht="15.75" customHeight="1">
      <c r="B23" s="729">
        <v>2021</v>
      </c>
      <c r="C23" s="713">
        <v>1</v>
      </c>
    </row>
    <row r="24" spans="2:3" ht="15.75" customHeight="1"/>
    <row r="25" spans="2:3" ht="15.75" customHeight="1">
      <c r="B25" s="805" t="s">
        <v>10932</v>
      </c>
      <c r="C25" s="792"/>
    </row>
    <row r="26" spans="2:3" ht="15.75" customHeight="1">
      <c r="B26" s="140">
        <v>2013</v>
      </c>
      <c r="C26" s="140">
        <v>0</v>
      </c>
    </row>
    <row r="27" spans="2:3" ht="15.75" customHeight="1">
      <c r="B27" s="140">
        <v>2014</v>
      </c>
      <c r="C27" s="713">
        <v>0</v>
      </c>
    </row>
    <row r="28" spans="2:3" ht="15.75" customHeight="1">
      <c r="B28" s="140">
        <v>2015</v>
      </c>
      <c r="C28" s="713">
        <v>0</v>
      </c>
    </row>
    <row r="29" spans="2:3" ht="15.75" customHeight="1">
      <c r="B29" s="140">
        <v>2016</v>
      </c>
      <c r="C29" s="713">
        <v>0</v>
      </c>
    </row>
    <row r="30" spans="2:3" ht="15.75" customHeight="1">
      <c r="B30" s="140">
        <v>2017</v>
      </c>
      <c r="C30" s="713">
        <v>1</v>
      </c>
    </row>
    <row r="31" spans="2:3" ht="15.75" customHeight="1">
      <c r="B31" s="140">
        <v>2018</v>
      </c>
      <c r="C31" s="713">
        <v>0</v>
      </c>
    </row>
    <row r="32" spans="2:3" ht="15.75" customHeight="1">
      <c r="B32" s="140">
        <v>2019</v>
      </c>
      <c r="C32" s="713">
        <v>0</v>
      </c>
    </row>
    <row r="33" spans="2:3" ht="15.75" customHeight="1">
      <c r="B33" s="140">
        <v>2020</v>
      </c>
      <c r="C33" s="713">
        <v>0</v>
      </c>
    </row>
    <row r="34" spans="2:3" ht="15.75" customHeight="1">
      <c r="B34" s="729">
        <v>2021</v>
      </c>
      <c r="C34" s="713">
        <v>0</v>
      </c>
    </row>
    <row r="35" spans="2:3" ht="15.75" customHeight="1"/>
    <row r="36" spans="2:3" ht="15.75" customHeight="1">
      <c r="B36" s="805" t="s">
        <v>10950</v>
      </c>
      <c r="C36" s="792"/>
    </row>
    <row r="37" spans="2:3" ht="15.75" customHeight="1">
      <c r="B37" s="140">
        <v>2013</v>
      </c>
      <c r="C37" s="140">
        <v>0</v>
      </c>
    </row>
    <row r="38" spans="2:3" ht="15.75" customHeight="1">
      <c r="B38" s="140">
        <v>2014</v>
      </c>
      <c r="C38" s="713">
        <v>0</v>
      </c>
    </row>
    <row r="39" spans="2:3" ht="15.75" customHeight="1">
      <c r="B39" s="140">
        <v>2015</v>
      </c>
      <c r="C39" s="713">
        <v>0</v>
      </c>
    </row>
    <row r="40" spans="2:3" ht="15.75" customHeight="1">
      <c r="B40" s="140">
        <v>2016</v>
      </c>
      <c r="C40" s="713">
        <v>0</v>
      </c>
    </row>
    <row r="41" spans="2:3" ht="15.75" customHeight="1">
      <c r="B41" s="140">
        <v>2017</v>
      </c>
      <c r="C41" s="713">
        <v>0</v>
      </c>
    </row>
    <row r="42" spans="2:3" ht="15.75" customHeight="1">
      <c r="B42" s="140">
        <v>2018</v>
      </c>
      <c r="C42" s="713">
        <v>0</v>
      </c>
    </row>
    <row r="43" spans="2:3" ht="15.75" customHeight="1">
      <c r="B43" s="140">
        <v>2019</v>
      </c>
      <c r="C43" s="713">
        <v>0</v>
      </c>
    </row>
    <row r="44" spans="2:3" ht="15.75" customHeight="1">
      <c r="B44" s="140">
        <v>2020</v>
      </c>
      <c r="C44" s="713">
        <v>0</v>
      </c>
    </row>
    <row r="45" spans="2:3" ht="15.75" customHeight="1">
      <c r="B45" s="729">
        <v>2021</v>
      </c>
      <c r="C45" s="713">
        <v>0</v>
      </c>
    </row>
    <row r="46" spans="2:3" ht="15.75" customHeight="1"/>
    <row r="47" spans="2:3" ht="15.75" customHeight="1">
      <c r="B47" s="805" t="s">
        <v>10934</v>
      </c>
      <c r="C47" s="792"/>
    </row>
    <row r="48" spans="2:3" ht="15.75" customHeight="1">
      <c r="B48" s="140">
        <v>2013</v>
      </c>
      <c r="C48" s="140">
        <v>0</v>
      </c>
    </row>
    <row r="49" spans="2:6" ht="15.75" customHeight="1">
      <c r="B49" s="140">
        <v>2014</v>
      </c>
      <c r="C49" s="713">
        <v>0</v>
      </c>
    </row>
    <row r="50" spans="2:6" ht="15.75" customHeight="1">
      <c r="B50" s="140">
        <v>2015</v>
      </c>
      <c r="C50" s="713">
        <v>0</v>
      </c>
    </row>
    <row r="51" spans="2:6" ht="15.75" customHeight="1">
      <c r="B51" s="140">
        <v>2016</v>
      </c>
      <c r="C51" s="713">
        <v>0</v>
      </c>
    </row>
    <row r="52" spans="2:6" ht="15.75" customHeight="1">
      <c r="B52" s="140">
        <v>2017</v>
      </c>
      <c r="C52" s="713">
        <v>0</v>
      </c>
    </row>
    <row r="53" spans="2:6" ht="15.75" customHeight="1">
      <c r="B53" s="140">
        <v>2018</v>
      </c>
      <c r="C53" s="713">
        <v>0</v>
      </c>
    </row>
    <row r="54" spans="2:6" ht="15.75" customHeight="1">
      <c r="B54" s="140">
        <v>2019</v>
      </c>
      <c r="C54" s="713">
        <v>0</v>
      </c>
    </row>
    <row r="55" spans="2:6" ht="15.75" customHeight="1">
      <c r="B55" s="140">
        <v>2020</v>
      </c>
      <c r="C55" s="713">
        <v>0</v>
      </c>
    </row>
    <row r="56" spans="2:6" ht="15.75" customHeight="1">
      <c r="B56" s="729">
        <v>2021</v>
      </c>
      <c r="C56" s="713">
        <v>0</v>
      </c>
    </row>
    <row r="57" spans="2:6" ht="15.75" customHeight="1">
      <c r="E57" s="804" t="s">
        <v>10951</v>
      </c>
      <c r="F57" s="786"/>
    </row>
    <row r="58" spans="2:6" ht="15.75" customHeight="1">
      <c r="B58" s="805" t="s">
        <v>10952</v>
      </c>
      <c r="C58" s="792"/>
      <c r="E58" s="48" t="s">
        <v>10953</v>
      </c>
      <c r="F58" s="48" t="s">
        <v>10954</v>
      </c>
    </row>
    <row r="59" spans="2:6" ht="15.75" customHeight="1">
      <c r="B59" s="140">
        <v>2013</v>
      </c>
      <c r="C59" s="140">
        <v>2</v>
      </c>
      <c r="E59" s="48" t="s">
        <v>10955</v>
      </c>
      <c r="F59" s="48" t="s">
        <v>10956</v>
      </c>
    </row>
    <row r="60" spans="2:6" ht="15.75" customHeight="1">
      <c r="B60" s="140">
        <v>2014</v>
      </c>
      <c r="C60" s="713">
        <v>5</v>
      </c>
    </row>
    <row r="61" spans="2:6" ht="15.75" customHeight="1">
      <c r="B61" s="140">
        <v>2015</v>
      </c>
      <c r="C61" s="713">
        <v>3</v>
      </c>
    </row>
    <row r="62" spans="2:6" ht="15.75" customHeight="1">
      <c r="B62" s="140">
        <v>2016</v>
      </c>
      <c r="C62" s="713">
        <v>3</v>
      </c>
    </row>
    <row r="63" spans="2:6" ht="15.75" customHeight="1">
      <c r="B63" s="140">
        <v>2017</v>
      </c>
      <c r="C63" s="713">
        <v>1</v>
      </c>
    </row>
    <row r="64" spans="2:6" ht="15.75" customHeight="1">
      <c r="B64" s="140">
        <v>2018</v>
      </c>
      <c r="C64" s="713">
        <v>0</v>
      </c>
    </row>
    <row r="65" spans="2:3" ht="15.75" customHeight="1">
      <c r="B65" s="140">
        <v>2019</v>
      </c>
      <c r="C65" s="713">
        <v>3</v>
      </c>
    </row>
    <row r="66" spans="2:3" ht="15.75" customHeight="1">
      <c r="B66" s="140">
        <v>2020</v>
      </c>
      <c r="C66" s="713">
        <v>8</v>
      </c>
    </row>
    <row r="67" spans="2:3" ht="15.75" customHeight="1">
      <c r="B67" s="729">
        <v>2021</v>
      </c>
      <c r="C67" s="713">
        <v>3</v>
      </c>
    </row>
    <row r="68" spans="2:3" ht="15.75" customHeight="1"/>
    <row r="69" spans="2:3" ht="15.75" customHeight="1"/>
    <row r="70" spans="2:3" ht="15.75" customHeight="1"/>
    <row r="71" spans="2:3" ht="15.75" customHeight="1"/>
    <row r="72" spans="2:3" ht="15.75" customHeight="1"/>
    <row r="73" spans="2:3" ht="15.75" customHeight="1"/>
    <row r="74" spans="2:3" ht="15.75" customHeight="1"/>
    <row r="75" spans="2:3" ht="15.75" customHeight="1"/>
    <row r="76" spans="2:3" ht="15.75" customHeight="1"/>
    <row r="77" spans="2:3" ht="15.75" customHeight="1"/>
    <row r="78" spans="2:3" ht="15.75" customHeight="1"/>
    <row r="79" spans="2:3" ht="15.75" customHeight="1"/>
    <row r="80" spans="2:3"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E57:F57"/>
    <mergeCell ref="B58:C58"/>
    <mergeCell ref="B2:C2"/>
    <mergeCell ref="B14:C14"/>
    <mergeCell ref="B25:C25"/>
    <mergeCell ref="B36:C36"/>
    <mergeCell ref="B47:C47"/>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I1000"/>
  <sheetViews>
    <sheetView workbookViewId="0"/>
  </sheetViews>
  <sheetFormatPr baseColWidth="10" defaultColWidth="14.42578125" defaultRowHeight="15" customHeight="1"/>
  <cols>
    <col min="1" max="6" width="14.42578125" customWidth="1"/>
  </cols>
  <sheetData>
    <row r="1" spans="1:2">
      <c r="A1" s="48" t="s">
        <v>10957</v>
      </c>
    </row>
    <row r="3" spans="1:2">
      <c r="A3" s="803" t="s">
        <v>10946</v>
      </c>
      <c r="B3" s="792"/>
    </row>
    <row r="4" spans="1:2">
      <c r="A4" s="140" t="s">
        <v>5800</v>
      </c>
      <c r="B4" s="140" t="s">
        <v>10947</v>
      </c>
    </row>
    <row r="5" spans="1:2">
      <c r="A5" s="140">
        <v>2013</v>
      </c>
      <c r="B5" s="140">
        <v>10</v>
      </c>
    </row>
    <row r="6" spans="1:2">
      <c r="A6" s="140">
        <v>2014</v>
      </c>
      <c r="B6" s="140">
        <v>22</v>
      </c>
    </row>
    <row r="7" spans="1:2">
      <c r="A7" s="140">
        <v>2015</v>
      </c>
      <c r="B7" s="140">
        <v>20</v>
      </c>
    </row>
    <row r="8" spans="1:2">
      <c r="A8" s="140">
        <v>2016</v>
      </c>
      <c r="B8" s="140">
        <v>11</v>
      </c>
    </row>
    <row r="9" spans="1:2">
      <c r="A9" s="140">
        <v>2017</v>
      </c>
      <c r="B9" s="140">
        <v>11</v>
      </c>
    </row>
    <row r="10" spans="1:2">
      <c r="A10" s="140">
        <v>2018</v>
      </c>
      <c r="B10" s="140">
        <v>20</v>
      </c>
    </row>
    <row r="11" spans="1:2">
      <c r="A11" s="140">
        <v>2019</v>
      </c>
      <c r="B11" s="140">
        <v>7</v>
      </c>
    </row>
    <row r="12" spans="1:2">
      <c r="A12" s="140">
        <v>2020</v>
      </c>
      <c r="B12" s="140">
        <v>57</v>
      </c>
    </row>
    <row r="13" spans="1:2">
      <c r="A13" s="729">
        <v>2021</v>
      </c>
      <c r="B13" s="9">
        <v>4</v>
      </c>
    </row>
    <row r="16" spans="1:2">
      <c r="A16" s="803" t="s">
        <v>10948</v>
      </c>
      <c r="B16" s="792"/>
    </row>
    <row r="17" spans="1:2">
      <c r="A17" s="140" t="s">
        <v>5800</v>
      </c>
      <c r="B17" s="140" t="s">
        <v>10947</v>
      </c>
    </row>
    <row r="18" spans="1:2">
      <c r="A18" s="140">
        <v>2013</v>
      </c>
      <c r="B18" s="140">
        <v>3</v>
      </c>
    </row>
    <row r="19" spans="1:2">
      <c r="A19" s="140">
        <v>2014</v>
      </c>
      <c r="B19" s="140">
        <v>5</v>
      </c>
    </row>
    <row r="20" spans="1:2">
      <c r="A20" s="140">
        <v>2015</v>
      </c>
      <c r="B20" s="140">
        <v>1</v>
      </c>
    </row>
    <row r="21" spans="1:2" ht="15.75" customHeight="1">
      <c r="A21" s="140">
        <v>2016</v>
      </c>
      <c r="B21" s="140">
        <v>7</v>
      </c>
    </row>
    <row r="22" spans="1:2" ht="15.75" customHeight="1">
      <c r="A22" s="140">
        <v>2017</v>
      </c>
      <c r="B22" s="140">
        <v>2</v>
      </c>
    </row>
    <row r="23" spans="1:2" ht="15.75" customHeight="1">
      <c r="A23" s="140">
        <v>2018</v>
      </c>
      <c r="B23" s="140">
        <v>5</v>
      </c>
    </row>
    <row r="24" spans="1:2" ht="15.75" customHeight="1">
      <c r="A24" s="140">
        <v>2019</v>
      </c>
      <c r="B24" s="140">
        <v>0</v>
      </c>
    </row>
    <row r="25" spans="1:2" ht="15.75" customHeight="1">
      <c r="A25" s="140">
        <v>2020</v>
      </c>
      <c r="B25" s="140">
        <v>1</v>
      </c>
    </row>
    <row r="26" spans="1:2" ht="15.75" customHeight="1">
      <c r="A26" s="729">
        <v>2021</v>
      </c>
      <c r="B26" s="9">
        <v>0</v>
      </c>
    </row>
    <row r="27" spans="1:2" ht="15.75" customHeight="1"/>
    <row r="28" spans="1:2" ht="15.75" customHeight="1"/>
    <row r="29" spans="1:2" ht="15.75" customHeight="1">
      <c r="A29" s="803" t="s">
        <v>10932</v>
      </c>
      <c r="B29" s="792"/>
    </row>
    <row r="30" spans="1:2" ht="15.75" customHeight="1">
      <c r="A30" s="140" t="s">
        <v>5800</v>
      </c>
      <c r="B30" s="140" t="s">
        <v>10947</v>
      </c>
    </row>
    <row r="31" spans="1:2" ht="15.75" customHeight="1">
      <c r="A31" s="140">
        <v>2013</v>
      </c>
      <c r="B31" s="140">
        <v>1</v>
      </c>
    </row>
    <row r="32" spans="1:2" ht="15.75" customHeight="1">
      <c r="A32" s="140">
        <v>2014</v>
      </c>
      <c r="B32" s="140">
        <v>1</v>
      </c>
    </row>
    <row r="33" spans="1:2" ht="15.75" customHeight="1">
      <c r="A33" s="140">
        <v>2015</v>
      </c>
      <c r="B33" s="140">
        <v>2</v>
      </c>
    </row>
    <row r="34" spans="1:2" ht="15.75" customHeight="1">
      <c r="A34" s="140">
        <v>2016</v>
      </c>
      <c r="B34" s="140">
        <v>2</v>
      </c>
    </row>
    <row r="35" spans="1:2" ht="15.75" customHeight="1">
      <c r="A35" s="140">
        <v>2017</v>
      </c>
      <c r="B35" s="140">
        <v>1</v>
      </c>
    </row>
    <row r="36" spans="1:2" ht="15.75" customHeight="1">
      <c r="A36" s="140">
        <v>2018</v>
      </c>
      <c r="B36" s="140">
        <v>0</v>
      </c>
    </row>
    <row r="37" spans="1:2" ht="15.75" customHeight="1">
      <c r="A37" s="140">
        <v>2019</v>
      </c>
      <c r="B37" s="140">
        <v>2</v>
      </c>
    </row>
    <row r="38" spans="1:2" ht="15.75" customHeight="1">
      <c r="A38" s="140">
        <v>2020</v>
      </c>
      <c r="B38" s="140">
        <v>1</v>
      </c>
    </row>
    <row r="39" spans="1:2" ht="15.75" customHeight="1">
      <c r="A39" s="729">
        <v>2021</v>
      </c>
      <c r="B39" s="9">
        <v>0</v>
      </c>
    </row>
    <row r="40" spans="1:2" ht="15.75" customHeight="1"/>
    <row r="41" spans="1:2" ht="15.75" customHeight="1"/>
    <row r="42" spans="1:2" ht="15.75" customHeight="1">
      <c r="A42" s="803" t="s">
        <v>10944</v>
      </c>
      <c r="B42" s="792"/>
    </row>
    <row r="43" spans="1:2" ht="15.75" customHeight="1">
      <c r="A43" s="140" t="s">
        <v>5800</v>
      </c>
      <c r="B43" s="140" t="s">
        <v>10947</v>
      </c>
    </row>
    <row r="44" spans="1:2" ht="15.75" customHeight="1">
      <c r="A44" s="140">
        <v>2013</v>
      </c>
      <c r="B44" s="140">
        <v>0</v>
      </c>
    </row>
    <row r="45" spans="1:2" ht="15.75" customHeight="1">
      <c r="A45" s="140">
        <v>2014</v>
      </c>
      <c r="B45" s="140">
        <v>0</v>
      </c>
    </row>
    <row r="46" spans="1:2" ht="15.75" customHeight="1">
      <c r="A46" s="140">
        <v>2015</v>
      </c>
      <c r="B46" s="140">
        <v>0</v>
      </c>
    </row>
    <row r="47" spans="1:2" ht="15.75" customHeight="1">
      <c r="A47" s="140">
        <v>2016</v>
      </c>
      <c r="B47" s="140">
        <v>0</v>
      </c>
    </row>
    <row r="48" spans="1:2" ht="15.75" customHeight="1">
      <c r="A48" s="140">
        <v>2017</v>
      </c>
      <c r="B48" s="140">
        <v>1</v>
      </c>
    </row>
    <row r="49" spans="1:2" ht="15.75" customHeight="1">
      <c r="A49" s="140">
        <v>2018</v>
      </c>
      <c r="B49" s="140">
        <v>0</v>
      </c>
    </row>
    <row r="50" spans="1:2" ht="15.75" customHeight="1">
      <c r="A50" s="140">
        <v>2019</v>
      </c>
      <c r="B50" s="140">
        <v>0</v>
      </c>
    </row>
    <row r="51" spans="1:2" ht="15.75" customHeight="1">
      <c r="A51" s="140">
        <v>2020</v>
      </c>
      <c r="B51" s="140">
        <v>1</v>
      </c>
    </row>
    <row r="52" spans="1:2" ht="15.75" customHeight="1">
      <c r="A52" s="729">
        <v>2021</v>
      </c>
      <c r="B52" s="9">
        <v>0</v>
      </c>
    </row>
    <row r="53" spans="1:2" ht="15.75" customHeight="1"/>
    <row r="54" spans="1:2" ht="15.75" customHeight="1"/>
    <row r="55" spans="1:2" ht="15.75" customHeight="1">
      <c r="A55" s="803" t="s">
        <v>10934</v>
      </c>
      <c r="B55" s="792"/>
    </row>
    <row r="56" spans="1:2" ht="15.75" customHeight="1">
      <c r="A56" s="140" t="s">
        <v>5800</v>
      </c>
      <c r="B56" s="140" t="s">
        <v>10947</v>
      </c>
    </row>
    <row r="57" spans="1:2" ht="15.75" customHeight="1">
      <c r="A57" s="140">
        <v>2013</v>
      </c>
      <c r="B57" s="140">
        <v>0</v>
      </c>
    </row>
    <row r="58" spans="1:2" ht="15.75" customHeight="1">
      <c r="A58" s="140">
        <v>2014</v>
      </c>
      <c r="B58" s="140">
        <v>5</v>
      </c>
    </row>
    <row r="59" spans="1:2" ht="15.75" customHeight="1">
      <c r="A59" s="140">
        <v>2015</v>
      </c>
      <c r="B59" s="140">
        <v>1</v>
      </c>
    </row>
    <row r="60" spans="1:2" ht="15.75" customHeight="1">
      <c r="A60" s="140">
        <v>2016</v>
      </c>
      <c r="B60" s="140">
        <v>4</v>
      </c>
    </row>
    <row r="61" spans="1:2" ht="15.75" customHeight="1">
      <c r="A61" s="140">
        <v>2017</v>
      </c>
      <c r="B61" s="140">
        <v>2</v>
      </c>
    </row>
    <row r="62" spans="1:2" ht="15.75" customHeight="1">
      <c r="A62" s="140">
        <v>2018</v>
      </c>
      <c r="B62" s="140">
        <v>3</v>
      </c>
    </row>
    <row r="63" spans="1:2" ht="15.75" customHeight="1">
      <c r="A63" s="140">
        <v>2019</v>
      </c>
      <c r="B63" s="140">
        <v>6</v>
      </c>
    </row>
    <row r="64" spans="1:2" ht="15.75" customHeight="1">
      <c r="A64" s="140">
        <v>2020</v>
      </c>
      <c r="B64" s="140">
        <v>4</v>
      </c>
    </row>
    <row r="65" spans="1:2" ht="15.75" customHeight="1">
      <c r="A65" s="729">
        <v>2021</v>
      </c>
      <c r="B65" s="9">
        <v>0</v>
      </c>
    </row>
    <row r="66" spans="1:2" ht="15.75" customHeight="1"/>
    <row r="67" spans="1:2" ht="15.75" customHeight="1"/>
    <row r="68" spans="1:2" ht="15.75" customHeight="1">
      <c r="A68" s="803" t="s">
        <v>10935</v>
      </c>
      <c r="B68" s="792"/>
    </row>
    <row r="69" spans="1:2" ht="15.75" customHeight="1">
      <c r="A69" s="140" t="s">
        <v>5800</v>
      </c>
      <c r="B69" s="140" t="s">
        <v>10947</v>
      </c>
    </row>
    <row r="70" spans="1:2" ht="15.75" customHeight="1">
      <c r="A70" s="140">
        <v>2013</v>
      </c>
      <c r="B70" s="140">
        <v>10</v>
      </c>
    </row>
    <row r="71" spans="1:2" ht="15.75" customHeight="1">
      <c r="A71" s="140">
        <v>2014</v>
      </c>
      <c r="B71" s="140">
        <v>27</v>
      </c>
    </row>
    <row r="72" spans="1:2" ht="15.75" customHeight="1">
      <c r="A72" s="140">
        <v>2015</v>
      </c>
      <c r="B72" s="140">
        <v>22</v>
      </c>
    </row>
    <row r="73" spans="1:2" ht="15.75" customHeight="1">
      <c r="A73" s="140">
        <v>2016</v>
      </c>
      <c r="B73" s="140">
        <v>20</v>
      </c>
    </row>
    <row r="74" spans="1:2" ht="15.75" customHeight="1">
      <c r="A74" s="140">
        <v>2017</v>
      </c>
      <c r="B74" s="140">
        <v>16</v>
      </c>
    </row>
    <row r="75" spans="1:2" ht="15.75" customHeight="1">
      <c r="A75" s="140">
        <v>2018</v>
      </c>
      <c r="B75" s="140">
        <v>5</v>
      </c>
    </row>
    <row r="76" spans="1:2" ht="15.75" customHeight="1">
      <c r="A76" s="140">
        <v>2019</v>
      </c>
      <c r="B76" s="140">
        <v>2</v>
      </c>
    </row>
    <row r="77" spans="1:2" ht="15.75" customHeight="1">
      <c r="A77" s="140">
        <v>2020</v>
      </c>
      <c r="B77" s="140">
        <v>3</v>
      </c>
    </row>
    <row r="78" spans="1:2" ht="15.75" customHeight="1">
      <c r="A78" s="729">
        <v>2021</v>
      </c>
      <c r="B78" s="9">
        <v>1</v>
      </c>
    </row>
    <row r="79" spans="1:2" ht="15.75" customHeight="1"/>
    <row r="80" spans="1:2" ht="15.75" customHeight="1"/>
    <row r="81" spans="2:9" ht="15.75" customHeight="1">
      <c r="B81" s="48"/>
      <c r="C81" s="48"/>
      <c r="D81" s="48"/>
      <c r="E81" s="48"/>
      <c r="F81" s="48"/>
      <c r="G81" s="48"/>
      <c r="H81" s="48"/>
      <c r="I81" s="48"/>
    </row>
    <row r="82" spans="2:9" ht="15.75" customHeight="1"/>
    <row r="83" spans="2:9" ht="15.75" customHeight="1"/>
    <row r="84" spans="2:9" ht="15.75" customHeight="1"/>
    <row r="85" spans="2:9" ht="15.75" customHeight="1"/>
    <row r="86" spans="2:9" ht="15.75" customHeight="1"/>
    <row r="87" spans="2:9" ht="15.75" customHeight="1"/>
    <row r="88" spans="2:9" ht="15.75" customHeight="1"/>
    <row r="89" spans="2:9" ht="15.75" customHeight="1"/>
    <row r="90" spans="2:9" ht="15.75" customHeight="1"/>
    <row r="91" spans="2:9" ht="15.75" customHeight="1"/>
    <row r="92" spans="2:9" ht="15.75" customHeight="1"/>
    <row r="93" spans="2:9" ht="15.75" customHeight="1"/>
    <row r="94" spans="2:9" ht="15.75" customHeight="1"/>
    <row r="95" spans="2:9" ht="15.75" customHeight="1"/>
    <row r="96" spans="2:9"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8:B68"/>
    <mergeCell ref="A3:B3"/>
    <mergeCell ref="A16:B16"/>
    <mergeCell ref="A29:B29"/>
    <mergeCell ref="A42:B42"/>
    <mergeCell ref="A55:B55"/>
  </mergeCells>
  <pageMargins left="0.7" right="0.7"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H2:I1000"/>
  <sheetViews>
    <sheetView workbookViewId="0"/>
  </sheetViews>
  <sheetFormatPr baseColWidth="10" defaultColWidth="14.42578125" defaultRowHeight="15" customHeight="1"/>
  <cols>
    <col min="1" max="6" width="14.42578125" customWidth="1"/>
  </cols>
  <sheetData>
    <row r="2" spans="8:9">
      <c r="H2" s="805" t="s">
        <v>10946</v>
      </c>
      <c r="I2" s="792"/>
    </row>
    <row r="3" spans="8:9">
      <c r="H3" s="140">
        <v>2021</v>
      </c>
      <c r="I3" s="140">
        <v>1</v>
      </c>
    </row>
    <row r="4" spans="8:9">
      <c r="H4" s="713">
        <v>2020</v>
      </c>
      <c r="I4" s="713">
        <v>1</v>
      </c>
    </row>
    <row r="5" spans="8:9">
      <c r="H5" s="713">
        <v>2019</v>
      </c>
      <c r="I5" s="713">
        <v>0</v>
      </c>
    </row>
    <row r="6" spans="8:9">
      <c r="H6" s="713">
        <v>2018</v>
      </c>
      <c r="I6" s="713">
        <v>6</v>
      </c>
    </row>
    <row r="7" spans="8:9">
      <c r="H7" s="713">
        <v>2017</v>
      </c>
      <c r="I7" s="713">
        <v>0</v>
      </c>
    </row>
    <row r="8" spans="8:9">
      <c r="H8" s="713">
        <v>2016</v>
      </c>
      <c r="I8" s="713">
        <v>0</v>
      </c>
    </row>
    <row r="9" spans="8:9">
      <c r="H9" s="713">
        <v>2015</v>
      </c>
      <c r="I9" s="713">
        <v>2</v>
      </c>
    </row>
    <row r="10" spans="8:9">
      <c r="H10" s="713">
        <v>2014</v>
      </c>
      <c r="I10" s="713">
        <v>2</v>
      </c>
    </row>
    <row r="11" spans="8:9">
      <c r="H11" s="713">
        <v>2013</v>
      </c>
      <c r="I11" s="713">
        <v>0</v>
      </c>
    </row>
    <row r="21" spans="8:9" ht="15.75" customHeight="1"/>
    <row r="22" spans="8:9" ht="15.75" customHeight="1"/>
    <row r="23" spans="8:9" ht="15.75" customHeight="1">
      <c r="H23" s="805" t="s">
        <v>10949</v>
      </c>
      <c r="I23" s="792"/>
    </row>
    <row r="24" spans="8:9" ht="15.75" customHeight="1">
      <c r="H24" s="140">
        <v>2021</v>
      </c>
      <c r="I24" s="140">
        <v>0</v>
      </c>
    </row>
    <row r="25" spans="8:9" ht="15.75" customHeight="1">
      <c r="H25" s="713">
        <v>2020</v>
      </c>
      <c r="I25" s="713">
        <v>0</v>
      </c>
    </row>
    <row r="26" spans="8:9" ht="15.75" customHeight="1">
      <c r="H26" s="713">
        <v>2019</v>
      </c>
      <c r="I26" s="713">
        <v>0</v>
      </c>
    </row>
    <row r="27" spans="8:9" ht="15.75" customHeight="1">
      <c r="H27" s="713">
        <v>2018</v>
      </c>
      <c r="I27" s="713">
        <v>0</v>
      </c>
    </row>
    <row r="28" spans="8:9" ht="15.75" customHeight="1">
      <c r="H28" s="713">
        <v>2017</v>
      </c>
      <c r="I28" s="713">
        <v>0</v>
      </c>
    </row>
    <row r="29" spans="8:9" ht="15.75" customHeight="1">
      <c r="H29" s="713">
        <v>2016</v>
      </c>
      <c r="I29" s="713">
        <v>1</v>
      </c>
    </row>
    <row r="30" spans="8:9" ht="15.75" customHeight="1">
      <c r="H30" s="713">
        <v>2015</v>
      </c>
      <c r="I30" s="713">
        <v>2</v>
      </c>
    </row>
    <row r="31" spans="8:9" ht="15.75" customHeight="1">
      <c r="H31" s="713">
        <v>2014</v>
      </c>
      <c r="I31" s="713">
        <v>0</v>
      </c>
    </row>
    <row r="32" spans="8:9" ht="15.75" customHeight="1">
      <c r="H32" s="713">
        <v>2013</v>
      </c>
      <c r="I32" s="713">
        <v>0</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row r="42" spans="8:9" ht="15.75" customHeight="1"/>
    <row r="43" spans="8:9" ht="15.75" customHeight="1">
      <c r="H43" s="805" t="s">
        <v>10932</v>
      </c>
      <c r="I43" s="792"/>
    </row>
    <row r="44" spans="8:9" ht="15.75" customHeight="1">
      <c r="H44" s="140">
        <v>2021</v>
      </c>
      <c r="I44" s="140">
        <v>0</v>
      </c>
    </row>
    <row r="45" spans="8:9" ht="15.75" customHeight="1">
      <c r="H45" s="713">
        <v>2020</v>
      </c>
      <c r="I45" s="713">
        <v>0</v>
      </c>
    </row>
    <row r="46" spans="8:9" ht="15.75" customHeight="1">
      <c r="H46" s="713">
        <v>2019</v>
      </c>
      <c r="I46" s="713">
        <v>1</v>
      </c>
    </row>
    <row r="47" spans="8:9" ht="15.75" customHeight="1">
      <c r="H47" s="713">
        <v>2018</v>
      </c>
      <c r="I47" s="713">
        <v>0</v>
      </c>
    </row>
    <row r="48" spans="8:9" ht="15.75" customHeight="1">
      <c r="H48" s="713">
        <v>2017</v>
      </c>
      <c r="I48" s="713">
        <v>1</v>
      </c>
    </row>
    <row r="49" spans="8:9" ht="15.75" customHeight="1">
      <c r="H49" s="713">
        <v>2016</v>
      </c>
      <c r="I49" s="713">
        <v>0</v>
      </c>
    </row>
    <row r="50" spans="8:9" ht="15.75" customHeight="1">
      <c r="H50" s="713">
        <v>2015</v>
      </c>
      <c r="I50" s="713">
        <v>2</v>
      </c>
    </row>
    <row r="51" spans="8:9" ht="15.75" customHeight="1">
      <c r="H51" s="713">
        <v>2014</v>
      </c>
      <c r="I51" s="713">
        <v>0</v>
      </c>
    </row>
    <row r="52" spans="8:9" ht="15.75" customHeight="1">
      <c r="H52" s="713">
        <v>2013</v>
      </c>
      <c r="I52" s="713">
        <v>0</v>
      </c>
    </row>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5" t="s">
        <v>10950</v>
      </c>
      <c r="I63" s="792"/>
    </row>
    <row r="64" spans="8:9" ht="15.75" customHeight="1">
      <c r="H64" s="140">
        <v>2021</v>
      </c>
      <c r="I64" s="140">
        <v>0</v>
      </c>
    </row>
    <row r="65" spans="8:9" ht="15.75" customHeight="1">
      <c r="H65" s="713">
        <v>2020</v>
      </c>
      <c r="I65" s="713">
        <v>0</v>
      </c>
    </row>
    <row r="66" spans="8:9" ht="15.75" customHeight="1">
      <c r="H66" s="713">
        <v>2019</v>
      </c>
      <c r="I66" s="713">
        <v>0</v>
      </c>
    </row>
    <row r="67" spans="8:9" ht="15.75" customHeight="1">
      <c r="H67" s="713">
        <v>2018</v>
      </c>
      <c r="I67" s="713">
        <v>0</v>
      </c>
    </row>
    <row r="68" spans="8:9" ht="15.75" customHeight="1">
      <c r="H68" s="713">
        <v>2017</v>
      </c>
      <c r="I68" s="713">
        <v>0</v>
      </c>
    </row>
    <row r="69" spans="8:9" ht="15.75" customHeight="1">
      <c r="H69" s="713">
        <v>2016</v>
      </c>
      <c r="I69" s="713">
        <v>0</v>
      </c>
    </row>
    <row r="70" spans="8:9" ht="15.75" customHeight="1">
      <c r="H70" s="713">
        <v>2015</v>
      </c>
      <c r="I70" s="713">
        <v>0</v>
      </c>
    </row>
    <row r="71" spans="8:9" ht="15.75" customHeight="1">
      <c r="H71" s="713">
        <v>2014</v>
      </c>
      <c r="I71" s="713">
        <v>0</v>
      </c>
    </row>
    <row r="72" spans="8:9" ht="15.75" customHeight="1">
      <c r="H72" s="713">
        <v>2013</v>
      </c>
      <c r="I72" s="713">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row r="84" spans="8:9" ht="15.75" customHeight="1"/>
    <row r="85" spans="8:9" ht="15.75" customHeight="1">
      <c r="H85" s="805" t="s">
        <v>10934</v>
      </c>
      <c r="I85" s="792"/>
    </row>
    <row r="86" spans="8:9" ht="15.75" customHeight="1">
      <c r="H86" s="140">
        <v>2021</v>
      </c>
      <c r="I86" s="140">
        <v>0</v>
      </c>
    </row>
    <row r="87" spans="8:9" ht="15.75" customHeight="1">
      <c r="H87" s="713">
        <v>2020</v>
      </c>
      <c r="I87" s="713">
        <v>0</v>
      </c>
    </row>
    <row r="88" spans="8:9" ht="15.75" customHeight="1">
      <c r="H88" s="713">
        <v>2019</v>
      </c>
      <c r="I88" s="713">
        <v>0</v>
      </c>
    </row>
    <row r="89" spans="8:9" ht="15.75" customHeight="1">
      <c r="H89" s="713">
        <v>2018</v>
      </c>
      <c r="I89" s="713">
        <v>0</v>
      </c>
    </row>
    <row r="90" spans="8:9" ht="15.75" customHeight="1">
      <c r="H90" s="713">
        <v>2017</v>
      </c>
      <c r="I90" s="713">
        <v>0</v>
      </c>
    </row>
    <row r="91" spans="8:9" ht="15.75" customHeight="1">
      <c r="H91" s="713">
        <v>2016</v>
      </c>
      <c r="I91" s="713">
        <v>0</v>
      </c>
    </row>
    <row r="92" spans="8:9" ht="15.75" customHeight="1">
      <c r="H92" s="713">
        <v>2015</v>
      </c>
      <c r="I92" s="713">
        <v>0</v>
      </c>
    </row>
    <row r="93" spans="8:9" ht="15.75" customHeight="1">
      <c r="H93" s="713">
        <v>2014</v>
      </c>
      <c r="I93" s="713">
        <v>0</v>
      </c>
    </row>
    <row r="94" spans="8:9" ht="15.75" customHeight="1">
      <c r="H94" s="713">
        <v>2013</v>
      </c>
      <c r="I94" s="713">
        <v>0</v>
      </c>
    </row>
    <row r="95" spans="8:9" ht="15.75" customHeight="1"/>
    <row r="96" spans="8:9" ht="15.75" customHeight="1"/>
    <row r="97" spans="8:9" ht="15.75" customHeight="1"/>
    <row r="98" spans="8:9" ht="15.75" customHeight="1"/>
    <row r="99" spans="8:9" ht="15.75" customHeight="1"/>
    <row r="100" spans="8:9" ht="15.75" customHeight="1"/>
    <row r="101" spans="8:9" ht="15.75" customHeight="1"/>
    <row r="102" spans="8:9" ht="15.75" customHeight="1"/>
    <row r="103" spans="8:9" ht="15.75" customHeight="1">
      <c r="H103" s="805" t="s">
        <v>10952</v>
      </c>
      <c r="I103" s="792"/>
    </row>
    <row r="104" spans="8:9" ht="15.75" customHeight="1">
      <c r="H104" s="140">
        <v>2021</v>
      </c>
      <c r="I104" s="140">
        <v>0</v>
      </c>
    </row>
    <row r="105" spans="8:9" ht="15.75" customHeight="1">
      <c r="H105" s="713">
        <v>2020</v>
      </c>
      <c r="I105" s="713">
        <v>0</v>
      </c>
    </row>
    <row r="106" spans="8:9" ht="15.75" customHeight="1">
      <c r="H106" s="713">
        <v>2019</v>
      </c>
      <c r="I106" s="713">
        <v>0</v>
      </c>
    </row>
    <row r="107" spans="8:9" ht="15.75" customHeight="1">
      <c r="H107" s="713">
        <v>2018</v>
      </c>
      <c r="I107" s="713">
        <v>0</v>
      </c>
    </row>
    <row r="108" spans="8:9" ht="15.75" customHeight="1">
      <c r="H108" s="713">
        <v>2017</v>
      </c>
      <c r="I108" s="713">
        <v>0</v>
      </c>
    </row>
    <row r="109" spans="8:9" ht="15.75" customHeight="1">
      <c r="H109" s="713">
        <v>2016</v>
      </c>
      <c r="I109" s="713">
        <v>0</v>
      </c>
    </row>
    <row r="110" spans="8:9" ht="15.75" customHeight="1">
      <c r="H110" s="713">
        <v>2015</v>
      </c>
      <c r="I110" s="713">
        <v>0</v>
      </c>
    </row>
    <row r="111" spans="8:9" ht="15.75" customHeight="1">
      <c r="H111" s="713">
        <v>2014</v>
      </c>
      <c r="I111" s="713">
        <v>4</v>
      </c>
    </row>
    <row r="112" spans="8:9" ht="15.75" customHeight="1">
      <c r="H112" s="713">
        <v>2013</v>
      </c>
      <c r="I112" s="713">
        <v>1</v>
      </c>
    </row>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3:I103"/>
    <mergeCell ref="H2:I2"/>
    <mergeCell ref="H23:I23"/>
    <mergeCell ref="H43:I43"/>
    <mergeCell ref="H63:I63"/>
    <mergeCell ref="H85:I85"/>
  </mergeCells>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K1000"/>
  <sheetViews>
    <sheetView workbookViewId="0"/>
  </sheetViews>
  <sheetFormatPr baseColWidth="10" defaultColWidth="14.42578125" defaultRowHeight="15" customHeight="1"/>
  <cols>
    <col min="1" max="6" width="14.42578125" customWidth="1"/>
  </cols>
  <sheetData>
    <row r="1" spans="1:11">
      <c r="A1" s="48" t="s">
        <v>10958</v>
      </c>
    </row>
    <row r="3" spans="1:11">
      <c r="A3" s="803" t="s">
        <v>10946</v>
      </c>
      <c r="B3" s="792"/>
    </row>
    <row r="4" spans="1:11">
      <c r="A4" s="140" t="s">
        <v>5800</v>
      </c>
      <c r="B4" s="140" t="s">
        <v>10947</v>
      </c>
    </row>
    <row r="5" spans="1:11">
      <c r="A5" s="140">
        <v>2013</v>
      </c>
      <c r="B5" s="140">
        <v>4</v>
      </c>
    </row>
    <row r="6" spans="1:11">
      <c r="A6" s="140">
        <v>2014</v>
      </c>
      <c r="B6" s="140">
        <v>2</v>
      </c>
    </row>
    <row r="7" spans="1:11">
      <c r="A7" s="140">
        <v>2015</v>
      </c>
      <c r="B7" s="140">
        <v>6</v>
      </c>
    </row>
    <row r="8" spans="1:11">
      <c r="A8" s="140">
        <v>2016</v>
      </c>
      <c r="B8" s="140">
        <v>3</v>
      </c>
    </row>
    <row r="9" spans="1:11">
      <c r="A9" s="140">
        <v>2017</v>
      </c>
      <c r="B9" s="140">
        <v>1</v>
      </c>
    </row>
    <row r="10" spans="1:11">
      <c r="A10" s="140">
        <v>2018</v>
      </c>
      <c r="B10" s="140">
        <v>1</v>
      </c>
    </row>
    <row r="11" spans="1:11">
      <c r="A11" s="140">
        <v>2019</v>
      </c>
      <c r="B11" s="140">
        <v>2</v>
      </c>
    </row>
    <row r="12" spans="1:11">
      <c r="A12" s="140">
        <v>2020</v>
      </c>
      <c r="B12" s="140">
        <v>4</v>
      </c>
    </row>
    <row r="13" spans="1:11">
      <c r="A13" s="231">
        <v>2021</v>
      </c>
      <c r="B13" s="231">
        <v>0</v>
      </c>
    </row>
    <row r="16" spans="1:11">
      <c r="A16" s="803" t="s">
        <v>10948</v>
      </c>
      <c r="B16" s="792"/>
      <c r="J16" s="48"/>
      <c r="K16" s="48"/>
    </row>
    <row r="17" spans="1:2">
      <c r="A17" s="140" t="s">
        <v>5800</v>
      </c>
      <c r="B17" s="140" t="s">
        <v>10947</v>
      </c>
    </row>
    <row r="18" spans="1:2">
      <c r="A18" s="140">
        <v>2013</v>
      </c>
      <c r="B18" s="731">
        <v>0</v>
      </c>
    </row>
    <row r="19" spans="1:2">
      <c r="A19" s="140">
        <v>2014</v>
      </c>
      <c r="B19" s="731">
        <v>0</v>
      </c>
    </row>
    <row r="20" spans="1:2">
      <c r="A20" s="140">
        <v>2015</v>
      </c>
      <c r="B20" s="731">
        <v>1</v>
      </c>
    </row>
    <row r="21" spans="1:2" ht="15.75" customHeight="1">
      <c r="A21" s="140">
        <v>2016</v>
      </c>
      <c r="B21" s="731">
        <v>2</v>
      </c>
    </row>
    <row r="22" spans="1:2" ht="15.75" customHeight="1">
      <c r="A22" s="140">
        <v>2017</v>
      </c>
      <c r="B22" s="731">
        <v>2</v>
      </c>
    </row>
    <row r="23" spans="1:2" ht="15.75" customHeight="1">
      <c r="A23" s="140">
        <v>2018</v>
      </c>
      <c r="B23" s="731">
        <v>9</v>
      </c>
    </row>
    <row r="24" spans="1:2" ht="15.75" customHeight="1">
      <c r="A24" s="140">
        <v>2019</v>
      </c>
      <c r="B24" s="731">
        <v>1</v>
      </c>
    </row>
    <row r="25" spans="1:2" ht="15.75" customHeight="1">
      <c r="A25" s="140">
        <v>2020</v>
      </c>
      <c r="B25" s="731">
        <v>3</v>
      </c>
    </row>
    <row r="26" spans="1:2" ht="15.75" customHeight="1">
      <c r="A26" s="231">
        <v>2021</v>
      </c>
      <c r="B26" s="231">
        <v>2</v>
      </c>
    </row>
    <row r="27" spans="1:2" ht="15.75" customHeight="1"/>
    <row r="28" spans="1:2" ht="15.75" customHeight="1"/>
    <row r="29" spans="1:2" ht="15.75" customHeight="1"/>
    <row r="30" spans="1:2" ht="15.75" customHeight="1">
      <c r="A30" s="803" t="s">
        <v>10932</v>
      </c>
      <c r="B30" s="792"/>
    </row>
    <row r="31" spans="1:2" ht="15.75" customHeight="1">
      <c r="A31" s="140" t="s">
        <v>5800</v>
      </c>
      <c r="B31" s="140" t="s">
        <v>10947</v>
      </c>
    </row>
    <row r="32" spans="1:2" ht="15.75" customHeight="1">
      <c r="A32" s="140">
        <v>2013</v>
      </c>
      <c r="B32" s="731">
        <v>1</v>
      </c>
    </row>
    <row r="33" spans="1:2" ht="15.75" customHeight="1">
      <c r="A33" s="140">
        <v>2014</v>
      </c>
      <c r="B33" s="731">
        <v>0</v>
      </c>
    </row>
    <row r="34" spans="1:2" ht="15.75" customHeight="1">
      <c r="A34" s="140">
        <v>2015</v>
      </c>
      <c r="B34" s="731">
        <v>1</v>
      </c>
    </row>
    <row r="35" spans="1:2" ht="15.75" customHeight="1">
      <c r="A35" s="140">
        <v>2016</v>
      </c>
      <c r="B35" s="731">
        <v>0</v>
      </c>
    </row>
    <row r="36" spans="1:2" ht="15.75" customHeight="1">
      <c r="A36" s="140">
        <v>2017</v>
      </c>
      <c r="B36" s="731">
        <v>0</v>
      </c>
    </row>
    <row r="37" spans="1:2" ht="15.75" customHeight="1">
      <c r="A37" s="140">
        <v>2018</v>
      </c>
      <c r="B37" s="731">
        <v>0</v>
      </c>
    </row>
    <row r="38" spans="1:2" ht="15.75" customHeight="1">
      <c r="A38" s="140">
        <v>2019</v>
      </c>
      <c r="B38" s="731">
        <v>0</v>
      </c>
    </row>
    <row r="39" spans="1:2" ht="15.75" customHeight="1">
      <c r="A39" s="140">
        <v>2020</v>
      </c>
      <c r="B39" s="731">
        <v>0</v>
      </c>
    </row>
    <row r="40" spans="1:2" ht="15.75" customHeight="1">
      <c r="A40" s="231">
        <v>2021</v>
      </c>
      <c r="B40" s="231">
        <v>0</v>
      </c>
    </row>
    <row r="41" spans="1:2" ht="15.75" customHeight="1"/>
    <row r="42" spans="1:2" ht="15.75" customHeight="1"/>
    <row r="43" spans="1:2" ht="15.75" customHeight="1">
      <c r="A43" s="803" t="s">
        <v>10944</v>
      </c>
      <c r="B43" s="792"/>
    </row>
    <row r="44" spans="1:2" ht="15.75" customHeight="1">
      <c r="A44" s="140" t="s">
        <v>5800</v>
      </c>
      <c r="B44" s="140" t="s">
        <v>10947</v>
      </c>
    </row>
    <row r="45" spans="1:2" ht="15.75" customHeight="1">
      <c r="A45" s="140">
        <v>2013</v>
      </c>
      <c r="B45" s="731">
        <v>0</v>
      </c>
    </row>
    <row r="46" spans="1:2" ht="15.75" customHeight="1">
      <c r="A46" s="140">
        <v>2014</v>
      </c>
      <c r="B46" s="731">
        <v>0</v>
      </c>
    </row>
    <row r="47" spans="1:2" ht="15.75" customHeight="1">
      <c r="A47" s="140">
        <v>2015</v>
      </c>
      <c r="B47" s="731">
        <v>2</v>
      </c>
    </row>
    <row r="48" spans="1:2" ht="15.75" customHeight="1">
      <c r="A48" s="140">
        <v>2016</v>
      </c>
      <c r="B48" s="731">
        <v>0</v>
      </c>
    </row>
    <row r="49" spans="1:2" ht="15.75" customHeight="1">
      <c r="A49" s="140">
        <v>2017</v>
      </c>
      <c r="B49" s="731">
        <v>0</v>
      </c>
    </row>
    <row r="50" spans="1:2" ht="15.75" customHeight="1">
      <c r="A50" s="140">
        <v>2018</v>
      </c>
      <c r="B50" s="731">
        <v>1</v>
      </c>
    </row>
    <row r="51" spans="1:2" ht="15.75" customHeight="1">
      <c r="A51" s="140">
        <v>2019</v>
      </c>
      <c r="B51" s="731">
        <v>0</v>
      </c>
    </row>
    <row r="52" spans="1:2" ht="15.75" customHeight="1">
      <c r="A52" s="140">
        <v>2020</v>
      </c>
      <c r="B52" s="731">
        <v>0</v>
      </c>
    </row>
    <row r="53" spans="1:2" ht="15.75" customHeight="1">
      <c r="A53" s="231">
        <v>2021</v>
      </c>
      <c r="B53" s="231">
        <v>0</v>
      </c>
    </row>
    <row r="54" spans="1:2" ht="15.75" customHeight="1"/>
    <row r="55" spans="1:2" ht="15.75" customHeight="1"/>
    <row r="56" spans="1:2" ht="15.75" customHeight="1">
      <c r="A56" s="803" t="s">
        <v>10934</v>
      </c>
      <c r="B56" s="792"/>
    </row>
    <row r="57" spans="1:2" ht="15.75" customHeight="1">
      <c r="A57" s="140" t="s">
        <v>5800</v>
      </c>
      <c r="B57" s="140" t="s">
        <v>10947</v>
      </c>
    </row>
    <row r="58" spans="1:2" ht="15.75" customHeight="1">
      <c r="A58" s="140">
        <v>2013</v>
      </c>
      <c r="B58" s="731">
        <v>0</v>
      </c>
    </row>
    <row r="59" spans="1:2" ht="15.75" customHeight="1">
      <c r="A59" s="140">
        <v>2014</v>
      </c>
      <c r="B59" s="731">
        <v>0</v>
      </c>
    </row>
    <row r="60" spans="1:2" ht="15.75" customHeight="1">
      <c r="A60" s="140">
        <v>2015</v>
      </c>
      <c r="B60" s="731">
        <v>3</v>
      </c>
    </row>
    <row r="61" spans="1:2" ht="15.75" customHeight="1">
      <c r="A61" s="140">
        <v>2016</v>
      </c>
      <c r="B61" s="731">
        <v>1</v>
      </c>
    </row>
    <row r="62" spans="1:2" ht="15.75" customHeight="1">
      <c r="A62" s="140">
        <v>2017</v>
      </c>
      <c r="B62" s="731">
        <v>1</v>
      </c>
    </row>
    <row r="63" spans="1:2" ht="15.75" customHeight="1">
      <c r="A63" s="140">
        <v>2018</v>
      </c>
      <c r="B63" s="731">
        <v>1</v>
      </c>
    </row>
    <row r="64" spans="1:2" ht="15.75" customHeight="1">
      <c r="A64" s="140">
        <v>2019</v>
      </c>
      <c r="B64" s="731">
        <v>0</v>
      </c>
    </row>
    <row r="65" spans="1:2" ht="15.75" customHeight="1">
      <c r="A65" s="140">
        <v>2020</v>
      </c>
      <c r="B65" s="731">
        <v>0</v>
      </c>
    </row>
    <row r="66" spans="1:2" ht="15.75" customHeight="1">
      <c r="A66" s="231">
        <v>2021</v>
      </c>
      <c r="B66" s="231">
        <v>1</v>
      </c>
    </row>
    <row r="67" spans="1:2" ht="15.75" customHeight="1"/>
    <row r="68" spans="1:2" ht="15.75" customHeight="1"/>
    <row r="69" spans="1:2" ht="15.75" customHeight="1">
      <c r="A69" s="803" t="s">
        <v>10935</v>
      </c>
      <c r="B69" s="792"/>
    </row>
    <row r="70" spans="1:2" ht="15.75" customHeight="1">
      <c r="A70" s="140" t="s">
        <v>5800</v>
      </c>
      <c r="B70" s="140" t="s">
        <v>10947</v>
      </c>
    </row>
    <row r="71" spans="1:2" ht="15.75" customHeight="1">
      <c r="A71" s="140">
        <v>2013</v>
      </c>
      <c r="B71" s="731">
        <v>0</v>
      </c>
    </row>
    <row r="72" spans="1:2" ht="15.75" customHeight="1">
      <c r="A72" s="140">
        <v>2014</v>
      </c>
      <c r="B72" s="731">
        <v>0</v>
      </c>
    </row>
    <row r="73" spans="1:2" ht="15.75" customHeight="1">
      <c r="A73" s="140">
        <v>2015</v>
      </c>
      <c r="B73" s="731">
        <v>0</v>
      </c>
    </row>
    <row r="74" spans="1:2" ht="15.75" customHeight="1">
      <c r="A74" s="140">
        <v>2016</v>
      </c>
      <c r="B74" s="731">
        <v>0</v>
      </c>
    </row>
    <row r="75" spans="1:2" ht="15.75" customHeight="1">
      <c r="A75" s="140">
        <v>2017</v>
      </c>
      <c r="B75" s="731">
        <v>0</v>
      </c>
    </row>
    <row r="76" spans="1:2" ht="15.75" customHeight="1">
      <c r="A76" s="140">
        <v>2018</v>
      </c>
      <c r="B76" s="731">
        <v>0</v>
      </c>
    </row>
    <row r="77" spans="1:2" ht="15.75" customHeight="1">
      <c r="A77" s="140">
        <v>2019</v>
      </c>
      <c r="B77" s="731">
        <v>0</v>
      </c>
    </row>
    <row r="78" spans="1:2" ht="15.75" customHeight="1">
      <c r="A78" s="140">
        <v>2020</v>
      </c>
      <c r="B78" s="731">
        <v>0</v>
      </c>
    </row>
    <row r="79" spans="1:2" ht="15.75" customHeight="1">
      <c r="A79" s="231">
        <v>2021</v>
      </c>
      <c r="B79" s="231">
        <v>0</v>
      </c>
    </row>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9:B69"/>
    <mergeCell ref="A3:B3"/>
    <mergeCell ref="A16:B16"/>
    <mergeCell ref="A30:B30"/>
    <mergeCell ref="A43:B43"/>
    <mergeCell ref="A56:B56"/>
  </mergeCells>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K1000"/>
  <sheetViews>
    <sheetView workbookViewId="0"/>
  </sheetViews>
  <sheetFormatPr baseColWidth="10" defaultColWidth="14.42578125" defaultRowHeight="15" customHeight="1"/>
  <cols>
    <col min="1" max="6" width="14.42578125" customWidth="1"/>
  </cols>
  <sheetData>
    <row r="1" spans="1:11">
      <c r="A1" s="48" t="s">
        <v>10959</v>
      </c>
    </row>
    <row r="3" spans="1:11">
      <c r="A3" s="803" t="s">
        <v>10946</v>
      </c>
      <c r="B3" s="792"/>
    </row>
    <row r="4" spans="1:11">
      <c r="A4" s="140" t="s">
        <v>5800</v>
      </c>
      <c r="B4" s="140" t="s">
        <v>10947</v>
      </c>
    </row>
    <row r="5" spans="1:11">
      <c r="A5" s="140">
        <v>2013</v>
      </c>
      <c r="B5" s="140">
        <v>0</v>
      </c>
    </row>
    <row r="6" spans="1:11">
      <c r="A6" s="140">
        <v>2014</v>
      </c>
      <c r="B6" s="140">
        <v>4</v>
      </c>
    </row>
    <row r="7" spans="1:11">
      <c r="A7" s="140">
        <v>2015</v>
      </c>
      <c r="B7" s="140">
        <v>6</v>
      </c>
    </row>
    <row r="8" spans="1:11">
      <c r="A8" s="140">
        <v>2016</v>
      </c>
      <c r="B8" s="140">
        <v>11</v>
      </c>
    </row>
    <row r="9" spans="1:11">
      <c r="A9" s="140">
        <v>2017</v>
      </c>
      <c r="B9" s="140">
        <v>3</v>
      </c>
    </row>
    <row r="10" spans="1:11">
      <c r="A10" s="140">
        <v>2018</v>
      </c>
      <c r="B10" s="140">
        <v>6</v>
      </c>
    </row>
    <row r="11" spans="1:11">
      <c r="A11" s="140">
        <v>2019</v>
      </c>
      <c r="B11" s="140">
        <v>0</v>
      </c>
    </row>
    <row r="12" spans="1:11">
      <c r="A12" s="140">
        <v>2020</v>
      </c>
      <c r="B12" s="140">
        <v>3</v>
      </c>
    </row>
    <row r="13" spans="1:11">
      <c r="A13" s="231">
        <v>2021</v>
      </c>
      <c r="B13" s="231">
        <v>2</v>
      </c>
    </row>
    <row r="16" spans="1:11">
      <c r="A16" s="803" t="s">
        <v>10948</v>
      </c>
      <c r="B16" s="792"/>
      <c r="J16" s="48"/>
      <c r="K16" s="48"/>
    </row>
    <row r="17" spans="1:2">
      <c r="A17" s="140" t="s">
        <v>5800</v>
      </c>
      <c r="B17" s="140" t="s">
        <v>10947</v>
      </c>
    </row>
    <row r="18" spans="1:2">
      <c r="A18" s="140">
        <v>2013</v>
      </c>
      <c r="B18" s="140">
        <v>0</v>
      </c>
    </row>
    <row r="19" spans="1:2">
      <c r="A19" s="140">
        <v>2014</v>
      </c>
      <c r="B19" s="140">
        <v>0</v>
      </c>
    </row>
    <row r="20" spans="1:2">
      <c r="A20" s="140">
        <v>2015</v>
      </c>
      <c r="B20" s="140">
        <v>0</v>
      </c>
    </row>
    <row r="21" spans="1:2" ht="15.75" customHeight="1">
      <c r="A21" s="140">
        <v>2016</v>
      </c>
      <c r="B21" s="140">
        <v>1</v>
      </c>
    </row>
    <row r="22" spans="1:2" ht="15.75" customHeight="1">
      <c r="A22" s="140">
        <v>2017</v>
      </c>
      <c r="B22" s="140">
        <v>1</v>
      </c>
    </row>
    <row r="23" spans="1:2" ht="15.75" customHeight="1">
      <c r="A23" s="140">
        <v>2018</v>
      </c>
      <c r="B23" s="140">
        <v>0</v>
      </c>
    </row>
    <row r="24" spans="1:2" ht="15.75" customHeight="1">
      <c r="A24" s="140">
        <v>2019</v>
      </c>
      <c r="B24" s="140">
        <v>0</v>
      </c>
    </row>
    <row r="25" spans="1:2" ht="15.75" customHeight="1">
      <c r="A25" s="140">
        <v>2020</v>
      </c>
      <c r="B25" s="140">
        <v>0</v>
      </c>
    </row>
    <row r="26" spans="1:2" ht="15.75" customHeight="1">
      <c r="A26" s="231">
        <v>2021</v>
      </c>
      <c r="B26" s="231">
        <v>0</v>
      </c>
    </row>
    <row r="27" spans="1:2" ht="15.75" customHeight="1"/>
    <row r="28" spans="1:2" ht="15.75" customHeight="1"/>
    <row r="29" spans="1:2" ht="15.75" customHeight="1">
      <c r="A29" s="803" t="s">
        <v>10932</v>
      </c>
      <c r="B29" s="792"/>
    </row>
    <row r="30" spans="1:2" ht="15.75" customHeight="1">
      <c r="A30" s="140" t="s">
        <v>5800</v>
      </c>
      <c r="B30" s="140" t="s">
        <v>10947</v>
      </c>
    </row>
    <row r="31" spans="1:2" ht="15.75" customHeight="1">
      <c r="A31" s="140">
        <v>2013</v>
      </c>
      <c r="B31" s="140">
        <v>0</v>
      </c>
    </row>
    <row r="32" spans="1:2" ht="15.75" customHeight="1">
      <c r="A32" s="140">
        <v>2014</v>
      </c>
      <c r="B32" s="140">
        <v>0</v>
      </c>
    </row>
    <row r="33" spans="1:2" ht="15.75" customHeight="1">
      <c r="A33" s="140">
        <v>2015</v>
      </c>
      <c r="B33" s="140">
        <v>0</v>
      </c>
    </row>
    <row r="34" spans="1:2" ht="15.75" customHeight="1">
      <c r="A34" s="140">
        <v>2016</v>
      </c>
      <c r="B34" s="140">
        <v>1</v>
      </c>
    </row>
    <row r="35" spans="1:2" ht="15.75" customHeight="1">
      <c r="A35" s="140">
        <v>2017</v>
      </c>
      <c r="B35" s="140">
        <v>3</v>
      </c>
    </row>
    <row r="36" spans="1:2" ht="15.75" customHeight="1">
      <c r="A36" s="140">
        <v>2018</v>
      </c>
      <c r="B36" s="140">
        <v>0</v>
      </c>
    </row>
    <row r="37" spans="1:2" ht="15.75" customHeight="1">
      <c r="A37" s="140">
        <v>2019</v>
      </c>
      <c r="B37" s="140">
        <v>0</v>
      </c>
    </row>
    <row r="38" spans="1:2" ht="15.75" customHeight="1">
      <c r="A38" s="140">
        <v>2020</v>
      </c>
      <c r="B38" s="140">
        <v>0</v>
      </c>
    </row>
    <row r="39" spans="1:2" ht="15.75" customHeight="1">
      <c r="A39" s="231">
        <v>2021</v>
      </c>
      <c r="B39" s="231">
        <v>0</v>
      </c>
    </row>
    <row r="40" spans="1:2" ht="15.75" customHeight="1"/>
    <row r="41" spans="1:2" ht="15.75" customHeight="1"/>
    <row r="42" spans="1:2" ht="15.75" customHeight="1">
      <c r="A42" s="803" t="s">
        <v>10944</v>
      </c>
      <c r="B42" s="792"/>
    </row>
    <row r="43" spans="1:2" ht="15.75" customHeight="1">
      <c r="A43" s="140" t="s">
        <v>5800</v>
      </c>
      <c r="B43" s="140" t="s">
        <v>10947</v>
      </c>
    </row>
    <row r="44" spans="1:2" ht="15.75" customHeight="1">
      <c r="A44" s="140">
        <v>2013</v>
      </c>
      <c r="B44" s="140">
        <v>0</v>
      </c>
    </row>
    <row r="45" spans="1:2" ht="15.75" customHeight="1">
      <c r="A45" s="140">
        <v>2014</v>
      </c>
      <c r="B45" s="140">
        <v>0</v>
      </c>
    </row>
    <row r="46" spans="1:2" ht="15.75" customHeight="1">
      <c r="A46" s="140">
        <v>2015</v>
      </c>
      <c r="B46" s="140">
        <v>0</v>
      </c>
    </row>
    <row r="47" spans="1:2" ht="15.75" customHeight="1">
      <c r="A47" s="140">
        <v>2016</v>
      </c>
      <c r="B47" s="140">
        <v>0</v>
      </c>
    </row>
    <row r="48" spans="1:2" ht="15.75" customHeight="1">
      <c r="A48" s="140">
        <v>2017</v>
      </c>
      <c r="B48" s="140">
        <v>0</v>
      </c>
    </row>
    <row r="49" spans="1:2" ht="15.75" customHeight="1">
      <c r="A49" s="140">
        <v>2018</v>
      </c>
      <c r="B49" s="140">
        <v>0</v>
      </c>
    </row>
    <row r="50" spans="1:2" ht="15.75" customHeight="1">
      <c r="A50" s="140">
        <v>2019</v>
      </c>
      <c r="B50" s="140">
        <v>0</v>
      </c>
    </row>
    <row r="51" spans="1:2" ht="15.75" customHeight="1">
      <c r="A51" s="140">
        <v>2020</v>
      </c>
      <c r="B51" s="140">
        <v>0</v>
      </c>
    </row>
    <row r="52" spans="1:2" ht="15.75" customHeight="1">
      <c r="A52" s="231">
        <v>2021</v>
      </c>
      <c r="B52" s="231">
        <v>0</v>
      </c>
    </row>
    <row r="53" spans="1:2" ht="15.75" customHeight="1"/>
    <row r="54" spans="1:2" ht="15.75" customHeight="1"/>
    <row r="55" spans="1:2" ht="15.75" customHeight="1">
      <c r="A55" s="803" t="s">
        <v>10934</v>
      </c>
      <c r="B55" s="792"/>
    </row>
    <row r="56" spans="1:2" ht="15.75" customHeight="1">
      <c r="A56" s="140" t="s">
        <v>5800</v>
      </c>
      <c r="B56" s="140" t="s">
        <v>10947</v>
      </c>
    </row>
    <row r="57" spans="1:2" ht="15.75" customHeight="1">
      <c r="A57" s="140">
        <v>2013</v>
      </c>
      <c r="B57" s="140">
        <v>0</v>
      </c>
    </row>
    <row r="58" spans="1:2" ht="15.75" customHeight="1">
      <c r="A58" s="140">
        <v>2014</v>
      </c>
      <c r="B58" s="140">
        <v>3</v>
      </c>
    </row>
    <row r="59" spans="1:2" ht="15.75" customHeight="1">
      <c r="A59" s="140">
        <v>2015</v>
      </c>
      <c r="B59" s="140">
        <v>2</v>
      </c>
    </row>
    <row r="60" spans="1:2" ht="15.75" customHeight="1">
      <c r="A60" s="140">
        <v>2016</v>
      </c>
      <c r="B60" s="140">
        <v>0</v>
      </c>
    </row>
    <row r="61" spans="1:2" ht="15.75" customHeight="1">
      <c r="A61" s="140">
        <v>2017</v>
      </c>
      <c r="B61" s="140">
        <v>0</v>
      </c>
    </row>
    <row r="62" spans="1:2" ht="15.75" customHeight="1">
      <c r="A62" s="140">
        <v>2018</v>
      </c>
      <c r="B62" s="140">
        <v>0</v>
      </c>
    </row>
    <row r="63" spans="1:2" ht="15.75" customHeight="1">
      <c r="A63" s="140">
        <v>2019</v>
      </c>
      <c r="B63" s="140">
        <v>0</v>
      </c>
    </row>
    <row r="64" spans="1:2" ht="15.75" customHeight="1">
      <c r="A64" s="140">
        <v>2020</v>
      </c>
      <c r="B64" s="140">
        <v>0</v>
      </c>
    </row>
    <row r="65" spans="1:2" ht="15.75" customHeight="1">
      <c r="A65" s="231">
        <v>2021</v>
      </c>
      <c r="B65" s="231">
        <v>0</v>
      </c>
    </row>
    <row r="66" spans="1:2" ht="15.75" customHeight="1"/>
    <row r="67" spans="1:2" ht="15.75" customHeight="1"/>
    <row r="68" spans="1:2" ht="15.75" customHeight="1">
      <c r="A68" s="803" t="s">
        <v>10935</v>
      </c>
      <c r="B68" s="792"/>
    </row>
    <row r="69" spans="1:2" ht="15.75" customHeight="1">
      <c r="A69" s="140" t="s">
        <v>5800</v>
      </c>
      <c r="B69" s="140" t="s">
        <v>10947</v>
      </c>
    </row>
    <row r="70" spans="1:2" ht="15.75" customHeight="1">
      <c r="A70" s="140">
        <v>2013</v>
      </c>
      <c r="B70" s="140">
        <v>3</v>
      </c>
    </row>
    <row r="71" spans="1:2" ht="15.75" customHeight="1">
      <c r="A71" s="140">
        <v>2014</v>
      </c>
      <c r="B71" s="140">
        <v>11</v>
      </c>
    </row>
    <row r="72" spans="1:2" ht="15.75" customHeight="1">
      <c r="A72" s="140">
        <v>2015</v>
      </c>
      <c r="B72" s="140">
        <v>9</v>
      </c>
    </row>
    <row r="73" spans="1:2" ht="15.75" customHeight="1">
      <c r="A73" s="140">
        <v>2016</v>
      </c>
      <c r="B73" s="140">
        <v>4</v>
      </c>
    </row>
    <row r="74" spans="1:2" ht="15.75" customHeight="1">
      <c r="A74" s="140">
        <v>2017</v>
      </c>
      <c r="B74" s="140">
        <v>5</v>
      </c>
    </row>
    <row r="75" spans="1:2" ht="15.75" customHeight="1">
      <c r="A75" s="140">
        <v>2018</v>
      </c>
      <c r="B75" s="140">
        <v>5</v>
      </c>
    </row>
    <row r="76" spans="1:2" ht="15.75" customHeight="1">
      <c r="A76" s="140">
        <v>2019</v>
      </c>
      <c r="B76" s="140">
        <v>1</v>
      </c>
    </row>
    <row r="77" spans="1:2" ht="15.75" customHeight="1">
      <c r="A77" s="140">
        <v>2020</v>
      </c>
      <c r="B77" s="140">
        <v>0</v>
      </c>
    </row>
    <row r="78" spans="1:2" ht="15.75" customHeight="1">
      <c r="A78" s="231">
        <v>2021</v>
      </c>
      <c r="B78" s="231">
        <v>6</v>
      </c>
    </row>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8:B68"/>
    <mergeCell ref="A3:B3"/>
    <mergeCell ref="A16:B16"/>
    <mergeCell ref="A29:B29"/>
    <mergeCell ref="A42:B42"/>
    <mergeCell ref="A55:B55"/>
  </mergeCells>
  <pageMargins left="0.7" right="0.7" top="0.75" bottom="0.75" header="0" footer="0"/>
  <pageSetup orientation="landscape"/>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K1000"/>
  <sheetViews>
    <sheetView workbookViewId="0"/>
  </sheetViews>
  <sheetFormatPr baseColWidth="10" defaultColWidth="14.42578125" defaultRowHeight="15" customHeight="1"/>
  <cols>
    <col min="1" max="6" width="14.42578125" customWidth="1"/>
  </cols>
  <sheetData>
    <row r="1" spans="1:11">
      <c r="A1" s="48" t="s">
        <v>10960</v>
      </c>
    </row>
    <row r="3" spans="1:11">
      <c r="A3" s="803" t="s">
        <v>10946</v>
      </c>
      <c r="B3" s="792"/>
    </row>
    <row r="4" spans="1:11">
      <c r="A4" s="140" t="s">
        <v>5800</v>
      </c>
      <c r="B4" s="140" t="s">
        <v>10947</v>
      </c>
    </row>
    <row r="5" spans="1:11">
      <c r="A5" s="140">
        <v>2013</v>
      </c>
      <c r="B5" s="140">
        <v>19</v>
      </c>
    </row>
    <row r="6" spans="1:11">
      <c r="A6" s="140">
        <v>2014</v>
      </c>
      <c r="B6" s="140">
        <v>21</v>
      </c>
    </row>
    <row r="7" spans="1:11">
      <c r="A7" s="140">
        <v>2015</v>
      </c>
      <c r="B7" s="140">
        <v>15</v>
      </c>
    </row>
    <row r="8" spans="1:11">
      <c r="A8" s="140">
        <v>2016</v>
      </c>
      <c r="B8" s="140">
        <v>9</v>
      </c>
    </row>
    <row r="9" spans="1:11">
      <c r="A9" s="140">
        <v>2017</v>
      </c>
      <c r="B9" s="140">
        <v>6</v>
      </c>
    </row>
    <row r="10" spans="1:11">
      <c r="A10" s="140">
        <v>2018</v>
      </c>
      <c r="B10" s="140">
        <v>5</v>
      </c>
    </row>
    <row r="11" spans="1:11">
      <c r="A11" s="140">
        <v>2019</v>
      </c>
      <c r="B11" s="140">
        <v>7</v>
      </c>
    </row>
    <row r="12" spans="1:11">
      <c r="A12" s="140">
        <v>2020</v>
      </c>
      <c r="B12" s="140">
        <v>32</v>
      </c>
    </row>
    <row r="13" spans="1:11">
      <c r="A13" s="231">
        <v>2021</v>
      </c>
      <c r="B13" s="231">
        <v>0</v>
      </c>
    </row>
    <row r="16" spans="1:11">
      <c r="A16" s="803" t="s">
        <v>10948</v>
      </c>
      <c r="B16" s="792"/>
      <c r="J16" s="48"/>
      <c r="K16" s="48"/>
    </row>
    <row r="17" spans="1:2">
      <c r="A17" s="140" t="s">
        <v>5800</v>
      </c>
      <c r="B17" s="140" t="s">
        <v>10947</v>
      </c>
    </row>
    <row r="18" spans="1:2">
      <c r="A18" s="140">
        <v>2013</v>
      </c>
      <c r="B18" s="140">
        <v>0</v>
      </c>
    </row>
    <row r="19" spans="1:2">
      <c r="A19" s="140">
        <v>2014</v>
      </c>
      <c r="B19" s="140">
        <v>3</v>
      </c>
    </row>
    <row r="20" spans="1:2">
      <c r="A20" s="140">
        <v>2015</v>
      </c>
      <c r="B20" s="140">
        <v>4</v>
      </c>
    </row>
    <row r="21" spans="1:2" ht="15.75" customHeight="1">
      <c r="A21" s="140">
        <v>2016</v>
      </c>
      <c r="B21" s="140">
        <v>0</v>
      </c>
    </row>
    <row r="22" spans="1:2" ht="15.75" customHeight="1">
      <c r="A22" s="140">
        <v>2017</v>
      </c>
      <c r="B22" s="140">
        <v>1</v>
      </c>
    </row>
    <row r="23" spans="1:2" ht="15.75" customHeight="1">
      <c r="A23" s="140">
        <v>2018</v>
      </c>
      <c r="B23" s="140">
        <v>11</v>
      </c>
    </row>
    <row r="24" spans="1:2" ht="15.75" customHeight="1">
      <c r="A24" s="140">
        <v>2019</v>
      </c>
      <c r="B24" s="140">
        <v>5</v>
      </c>
    </row>
    <row r="25" spans="1:2" ht="15.75" customHeight="1">
      <c r="A25" s="140">
        <v>2020</v>
      </c>
      <c r="B25" s="140">
        <v>2</v>
      </c>
    </row>
    <row r="26" spans="1:2" ht="15.75" customHeight="1">
      <c r="A26" s="231">
        <v>2021</v>
      </c>
      <c r="B26" s="231">
        <v>0</v>
      </c>
    </row>
    <row r="27" spans="1:2" ht="15.75" customHeight="1"/>
    <row r="28" spans="1:2" ht="15.75" customHeight="1"/>
    <row r="29" spans="1:2" ht="15.75" customHeight="1">
      <c r="A29" s="803" t="s">
        <v>10932</v>
      </c>
      <c r="B29" s="792"/>
    </row>
    <row r="30" spans="1:2" ht="15.75" customHeight="1">
      <c r="A30" s="140" t="s">
        <v>5800</v>
      </c>
      <c r="B30" s="140" t="s">
        <v>10947</v>
      </c>
    </row>
    <row r="31" spans="1:2" ht="15.75" customHeight="1">
      <c r="A31" s="140">
        <v>2013</v>
      </c>
      <c r="B31" s="140">
        <v>0</v>
      </c>
    </row>
    <row r="32" spans="1:2" ht="15.75" customHeight="1">
      <c r="A32" s="140">
        <v>2014</v>
      </c>
      <c r="B32" s="140">
        <v>0</v>
      </c>
    </row>
    <row r="33" spans="1:2" ht="15.75" customHeight="1">
      <c r="A33" s="140">
        <v>2015</v>
      </c>
      <c r="B33" s="140">
        <v>0</v>
      </c>
    </row>
    <row r="34" spans="1:2" ht="15.75" customHeight="1">
      <c r="A34" s="140">
        <v>2016</v>
      </c>
      <c r="B34" s="140">
        <v>0</v>
      </c>
    </row>
    <row r="35" spans="1:2" ht="15.75" customHeight="1">
      <c r="A35" s="140">
        <v>2017</v>
      </c>
      <c r="B35" s="140">
        <v>0</v>
      </c>
    </row>
    <row r="36" spans="1:2" ht="15.75" customHeight="1">
      <c r="A36" s="140">
        <v>2018</v>
      </c>
      <c r="B36" s="140">
        <v>0</v>
      </c>
    </row>
    <row r="37" spans="1:2" ht="15.75" customHeight="1">
      <c r="A37" s="140">
        <v>2019</v>
      </c>
      <c r="B37" s="140">
        <v>2</v>
      </c>
    </row>
    <row r="38" spans="1:2" ht="15.75" customHeight="1">
      <c r="A38" s="140">
        <v>2020</v>
      </c>
      <c r="B38" s="140">
        <v>1</v>
      </c>
    </row>
    <row r="39" spans="1:2" ht="15.75" customHeight="1">
      <c r="A39" s="231">
        <v>2021</v>
      </c>
      <c r="B39" s="231">
        <v>0</v>
      </c>
    </row>
    <row r="40" spans="1:2" ht="15.75" customHeight="1"/>
    <row r="41" spans="1:2" ht="15.75" customHeight="1"/>
    <row r="42" spans="1:2" ht="15.75" customHeight="1">
      <c r="A42" s="803" t="s">
        <v>10944</v>
      </c>
      <c r="B42" s="792"/>
    </row>
    <row r="43" spans="1:2" ht="15.75" customHeight="1">
      <c r="A43" s="140" t="s">
        <v>5800</v>
      </c>
      <c r="B43" s="140" t="s">
        <v>10947</v>
      </c>
    </row>
    <row r="44" spans="1:2" ht="15.75" customHeight="1">
      <c r="A44" s="140">
        <v>2013</v>
      </c>
      <c r="B44" s="140">
        <v>0</v>
      </c>
    </row>
    <row r="45" spans="1:2" ht="15.75" customHeight="1">
      <c r="A45" s="140">
        <v>2014</v>
      </c>
      <c r="B45" s="140">
        <v>4</v>
      </c>
    </row>
    <row r="46" spans="1:2" ht="15.75" customHeight="1">
      <c r="A46" s="140">
        <v>2015</v>
      </c>
      <c r="B46" s="140">
        <v>0</v>
      </c>
    </row>
    <row r="47" spans="1:2" ht="15.75" customHeight="1">
      <c r="A47" s="140">
        <v>2016</v>
      </c>
      <c r="B47" s="140">
        <v>0</v>
      </c>
    </row>
    <row r="48" spans="1:2" ht="15.75" customHeight="1">
      <c r="A48" s="140">
        <v>2017</v>
      </c>
      <c r="B48" s="140">
        <v>0</v>
      </c>
    </row>
    <row r="49" spans="1:2" ht="15.75" customHeight="1">
      <c r="A49" s="140">
        <v>2018</v>
      </c>
      <c r="B49" s="140">
        <v>1</v>
      </c>
    </row>
    <row r="50" spans="1:2" ht="15.75" customHeight="1">
      <c r="A50" s="140">
        <v>2019</v>
      </c>
      <c r="B50" s="140">
        <v>0</v>
      </c>
    </row>
    <row r="51" spans="1:2" ht="15.75" customHeight="1">
      <c r="A51" s="140">
        <v>2020</v>
      </c>
      <c r="B51" s="140">
        <v>0</v>
      </c>
    </row>
    <row r="52" spans="1:2" ht="15.75" customHeight="1">
      <c r="A52" s="231">
        <v>2021</v>
      </c>
      <c r="B52" s="231">
        <v>0</v>
      </c>
    </row>
    <row r="53" spans="1:2" ht="15.75" customHeight="1"/>
    <row r="54" spans="1:2" ht="15.75" customHeight="1"/>
    <row r="55" spans="1:2" ht="15.75" customHeight="1">
      <c r="A55" s="803" t="s">
        <v>10934</v>
      </c>
      <c r="B55" s="792"/>
    </row>
    <row r="56" spans="1:2" ht="15.75" customHeight="1">
      <c r="A56" s="140" t="s">
        <v>5800</v>
      </c>
      <c r="B56" s="140" t="s">
        <v>10947</v>
      </c>
    </row>
    <row r="57" spans="1:2" ht="15.75" customHeight="1">
      <c r="A57" s="140">
        <v>2013</v>
      </c>
      <c r="B57" s="140">
        <v>0</v>
      </c>
    </row>
    <row r="58" spans="1:2" ht="15.75" customHeight="1">
      <c r="A58" s="140">
        <v>2014</v>
      </c>
      <c r="B58" s="140">
        <v>1</v>
      </c>
    </row>
    <row r="59" spans="1:2" ht="15.75" customHeight="1">
      <c r="A59" s="140">
        <v>2015</v>
      </c>
      <c r="B59" s="140">
        <v>0</v>
      </c>
    </row>
    <row r="60" spans="1:2" ht="15.75" customHeight="1">
      <c r="A60" s="140">
        <v>2016</v>
      </c>
      <c r="B60" s="140">
        <v>8</v>
      </c>
    </row>
    <row r="61" spans="1:2" ht="15.75" customHeight="1">
      <c r="A61" s="140">
        <v>2017</v>
      </c>
      <c r="B61" s="140">
        <v>3</v>
      </c>
    </row>
    <row r="62" spans="1:2" ht="15.75" customHeight="1">
      <c r="A62" s="140">
        <v>2018</v>
      </c>
      <c r="B62" s="140">
        <v>6</v>
      </c>
    </row>
    <row r="63" spans="1:2" ht="15.75" customHeight="1">
      <c r="A63" s="140">
        <v>2019</v>
      </c>
      <c r="B63" s="140">
        <v>1</v>
      </c>
    </row>
    <row r="64" spans="1:2" ht="15.75" customHeight="1">
      <c r="A64" s="140">
        <v>2020</v>
      </c>
      <c r="B64" s="140">
        <v>0</v>
      </c>
    </row>
    <row r="65" spans="1:2" ht="15.75" customHeight="1">
      <c r="A65" s="231">
        <v>2021</v>
      </c>
      <c r="B65" s="231">
        <v>0</v>
      </c>
    </row>
    <row r="66" spans="1:2" ht="15.75" customHeight="1"/>
    <row r="67" spans="1:2" ht="15.75" customHeight="1"/>
    <row r="68" spans="1:2" ht="15.75" customHeight="1">
      <c r="A68" s="803" t="s">
        <v>10935</v>
      </c>
      <c r="B68" s="792"/>
    </row>
    <row r="69" spans="1:2" ht="15.75" customHeight="1">
      <c r="A69" s="140" t="s">
        <v>5800</v>
      </c>
      <c r="B69" s="140" t="s">
        <v>10947</v>
      </c>
    </row>
    <row r="70" spans="1:2" ht="15.75" customHeight="1">
      <c r="A70" s="140">
        <v>2013</v>
      </c>
      <c r="B70" s="140">
        <v>15</v>
      </c>
    </row>
    <row r="71" spans="1:2" ht="15.75" customHeight="1">
      <c r="A71" s="140">
        <v>2014</v>
      </c>
      <c r="B71" s="140">
        <v>3</v>
      </c>
    </row>
    <row r="72" spans="1:2" ht="15.75" customHeight="1">
      <c r="A72" s="140">
        <v>2015</v>
      </c>
      <c r="B72" s="140">
        <v>7</v>
      </c>
    </row>
    <row r="73" spans="1:2" ht="15.75" customHeight="1">
      <c r="A73" s="140">
        <v>2016</v>
      </c>
      <c r="B73" s="140">
        <v>4</v>
      </c>
    </row>
    <row r="74" spans="1:2" ht="15.75" customHeight="1">
      <c r="A74" s="140">
        <v>2017</v>
      </c>
      <c r="B74" s="140">
        <v>9</v>
      </c>
    </row>
    <row r="75" spans="1:2" ht="15.75" customHeight="1">
      <c r="A75" s="140">
        <v>2018</v>
      </c>
      <c r="B75" s="140">
        <v>3</v>
      </c>
    </row>
    <row r="76" spans="1:2" ht="15.75" customHeight="1">
      <c r="A76" s="140">
        <v>2019</v>
      </c>
      <c r="B76" s="140">
        <v>0</v>
      </c>
    </row>
    <row r="77" spans="1:2" ht="15.75" customHeight="1">
      <c r="A77" s="140">
        <v>2020</v>
      </c>
      <c r="B77" s="140">
        <v>0</v>
      </c>
    </row>
    <row r="78" spans="1:2" ht="15.75" customHeight="1">
      <c r="A78" s="231">
        <v>2021</v>
      </c>
      <c r="B78" s="231">
        <v>0</v>
      </c>
    </row>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68:B68"/>
    <mergeCell ref="A3:B3"/>
    <mergeCell ref="A16:B16"/>
    <mergeCell ref="A29:B29"/>
    <mergeCell ref="A42:B42"/>
    <mergeCell ref="A55:B55"/>
  </mergeCells>
  <pageMargins left="0.7" right="0.7" top="0.75" bottom="0.75" header="0" footer="0"/>
  <pageSetup orientation="landscape"/>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806" t="s">
        <v>10961</v>
      </c>
      <c r="B1" s="786"/>
    </row>
    <row r="2" spans="1:2">
      <c r="A2" s="708">
        <v>2013</v>
      </c>
      <c r="B2" s="140">
        <f>COUNTIF(Artículos!$L44:$L254,"=2013")</f>
        <v>18</v>
      </c>
    </row>
    <row r="3" spans="1:2">
      <c r="A3" s="708">
        <v>2014</v>
      </c>
      <c r="B3" s="140">
        <f>COUNTIF(Artículos!$L44:$L254,"=2014")</f>
        <v>20</v>
      </c>
    </row>
    <row r="4" spans="1:2">
      <c r="A4" s="708">
        <v>2015</v>
      </c>
      <c r="B4" s="140">
        <f>COUNTIF(Artículos!$L44:$L254,"=2015")</f>
        <v>49</v>
      </c>
    </row>
    <row r="5" spans="1:2">
      <c r="A5" s="708">
        <v>2016</v>
      </c>
      <c r="B5" s="140">
        <v>49</v>
      </c>
    </row>
    <row r="6" spans="1:2">
      <c r="A6" s="708">
        <v>2017</v>
      </c>
      <c r="B6" s="140">
        <f>COUNTIF(Artículos!$L44:$L254,"=2017")</f>
        <v>28</v>
      </c>
    </row>
    <row r="7" spans="1:2">
      <c r="A7" s="708">
        <v>2018</v>
      </c>
      <c r="B7" s="140">
        <f>COUNTIF(Artículos!$L44:$L254,"=2018")</f>
        <v>28</v>
      </c>
    </row>
    <row r="8" spans="1:2">
      <c r="A8" s="708">
        <v>2019</v>
      </c>
      <c r="B8" s="140">
        <v>20</v>
      </c>
    </row>
    <row r="9" spans="1:2">
      <c r="A9" s="708">
        <v>2020</v>
      </c>
      <c r="B9" s="140">
        <v>16</v>
      </c>
    </row>
    <row r="10" spans="1:2">
      <c r="A10" s="729">
        <v>2021</v>
      </c>
      <c r="B10" s="9">
        <v>3</v>
      </c>
    </row>
    <row r="11" spans="1:2">
      <c r="A11" s="806" t="s">
        <v>10949</v>
      </c>
      <c r="B11" s="786"/>
    </row>
    <row r="12" spans="1:2">
      <c r="A12" s="708">
        <v>2013</v>
      </c>
      <c r="B12" s="713">
        <v>7</v>
      </c>
    </row>
    <row r="13" spans="1:2">
      <c r="A13" s="708">
        <v>2014</v>
      </c>
      <c r="B13" s="713">
        <v>6</v>
      </c>
    </row>
    <row r="14" spans="1:2">
      <c r="A14" s="708">
        <v>2015</v>
      </c>
      <c r="B14" s="713">
        <v>8</v>
      </c>
    </row>
    <row r="15" spans="1:2">
      <c r="A15" s="708">
        <v>2016</v>
      </c>
      <c r="B15" s="713">
        <v>11</v>
      </c>
    </row>
    <row r="16" spans="1:2">
      <c r="A16" s="708">
        <v>2017</v>
      </c>
      <c r="B16" s="713">
        <v>3</v>
      </c>
    </row>
    <row r="17" spans="1:2">
      <c r="A17" s="708">
        <v>2018</v>
      </c>
      <c r="B17" s="713">
        <v>4</v>
      </c>
    </row>
    <row r="18" spans="1:2">
      <c r="A18" s="708">
        <v>2019</v>
      </c>
      <c r="B18" s="713">
        <v>4</v>
      </c>
    </row>
    <row r="19" spans="1:2">
      <c r="A19" s="708">
        <v>2020</v>
      </c>
      <c r="B19" s="713">
        <v>2</v>
      </c>
    </row>
    <row r="20" spans="1:2">
      <c r="A20" s="729">
        <v>2021</v>
      </c>
      <c r="B20" s="9">
        <v>1</v>
      </c>
    </row>
    <row r="21" spans="1:2" ht="15.75" customHeight="1">
      <c r="A21" s="806" t="s">
        <v>10962</v>
      </c>
      <c r="B21" s="786"/>
    </row>
    <row r="22" spans="1:2" ht="15.75" customHeight="1">
      <c r="A22" s="708">
        <v>2013</v>
      </c>
      <c r="B22" s="140">
        <v>0</v>
      </c>
    </row>
    <row r="23" spans="1:2" ht="15.75" customHeight="1">
      <c r="A23" s="708">
        <v>2014</v>
      </c>
      <c r="B23" s="140">
        <v>0</v>
      </c>
    </row>
    <row r="24" spans="1:2" ht="15.75" customHeight="1">
      <c r="A24" s="708">
        <v>2015</v>
      </c>
      <c r="B24" s="140">
        <v>0</v>
      </c>
    </row>
    <row r="25" spans="1:2" ht="15.75" customHeight="1">
      <c r="A25" s="708">
        <v>2016</v>
      </c>
      <c r="B25" s="140">
        <v>0</v>
      </c>
    </row>
    <row r="26" spans="1:2" ht="15.75" customHeight="1">
      <c r="A26" s="708">
        <v>2017</v>
      </c>
      <c r="B26" s="140">
        <v>1</v>
      </c>
    </row>
    <row r="27" spans="1:2" ht="15.75" customHeight="1">
      <c r="A27" s="708">
        <v>2018</v>
      </c>
      <c r="B27" s="140">
        <v>1</v>
      </c>
    </row>
    <row r="28" spans="1:2" ht="15.75" customHeight="1">
      <c r="A28" s="708">
        <v>2019</v>
      </c>
      <c r="B28" s="140">
        <v>0</v>
      </c>
    </row>
    <row r="29" spans="1:2" ht="15.75" customHeight="1">
      <c r="A29" s="708">
        <v>2020</v>
      </c>
      <c r="B29" s="140">
        <v>2</v>
      </c>
    </row>
    <row r="30" spans="1:2" ht="15.75" customHeight="1">
      <c r="A30" s="729">
        <v>2021</v>
      </c>
      <c r="B30" s="9">
        <v>0</v>
      </c>
    </row>
    <row r="31" spans="1:2" ht="15.75" customHeight="1">
      <c r="A31" s="806" t="s">
        <v>10963</v>
      </c>
      <c r="B31" s="786"/>
    </row>
    <row r="32" spans="1:2" ht="15.75" customHeight="1">
      <c r="A32" s="718">
        <v>2013</v>
      </c>
      <c r="B32" s="721">
        <f>COUNTIF('Capitulos de Libro'!$H46:$H47,"=2013")</f>
        <v>0</v>
      </c>
    </row>
    <row r="33" spans="1:2" ht="15.75" customHeight="1">
      <c r="A33" s="718">
        <v>2014</v>
      </c>
      <c r="B33" s="721">
        <f>COUNTIF('Capitulos de Libro'!$H46:$H47,"=2014")</f>
        <v>0</v>
      </c>
    </row>
    <row r="34" spans="1:2" ht="15.75" customHeight="1">
      <c r="A34" s="718">
        <v>2015</v>
      </c>
      <c r="B34" s="721">
        <f>COUNTIF('Capitulos de Libro'!$H46:$H47,"=2015")</f>
        <v>0</v>
      </c>
    </row>
    <row r="35" spans="1:2" ht="15.75" customHeight="1">
      <c r="A35" s="718">
        <v>2016</v>
      </c>
      <c r="B35" s="721">
        <v>3</v>
      </c>
    </row>
    <row r="36" spans="1:2" ht="15.75" customHeight="1">
      <c r="A36" s="718">
        <v>2017</v>
      </c>
      <c r="B36" s="721">
        <v>3</v>
      </c>
    </row>
    <row r="37" spans="1:2" ht="15.75" customHeight="1">
      <c r="A37" s="718">
        <v>2018</v>
      </c>
      <c r="B37" s="721">
        <v>15</v>
      </c>
    </row>
    <row r="38" spans="1:2" ht="15.75" customHeight="1">
      <c r="A38" s="718">
        <v>2019</v>
      </c>
      <c r="B38" s="721">
        <v>2</v>
      </c>
    </row>
    <row r="39" spans="1:2" ht="15.75" customHeight="1">
      <c r="A39" s="718">
        <v>2020</v>
      </c>
      <c r="B39" s="721">
        <v>5</v>
      </c>
    </row>
    <row r="40" spans="1:2" ht="15.75" customHeight="1">
      <c r="A40" s="729">
        <v>2021</v>
      </c>
      <c r="B40" s="9">
        <v>0</v>
      </c>
    </row>
    <row r="41" spans="1:2" ht="15.75" customHeight="1">
      <c r="A41" s="806" t="s">
        <v>10934</v>
      </c>
      <c r="B41" s="786"/>
    </row>
    <row r="42" spans="1:2" ht="15.75" customHeight="1">
      <c r="A42" s="718">
        <v>2013</v>
      </c>
      <c r="B42" s="721">
        <f>COUNTIF(Software!$G6:$G17,"=2013")</f>
        <v>0</v>
      </c>
    </row>
    <row r="43" spans="1:2" ht="15.75" customHeight="1">
      <c r="A43" s="718">
        <v>2014</v>
      </c>
      <c r="B43" s="721">
        <f>COUNTIF(Software!$G6:$G17,"=2014")</f>
        <v>0</v>
      </c>
    </row>
    <row r="44" spans="1:2" ht="15.75" customHeight="1">
      <c r="A44" s="718">
        <v>2015</v>
      </c>
      <c r="B44" s="721">
        <f>COUNTIF(Software!$G6:$G17,"=2015")</f>
        <v>4</v>
      </c>
    </row>
    <row r="45" spans="1:2" ht="15.75" customHeight="1">
      <c r="A45" s="718">
        <v>2016</v>
      </c>
      <c r="B45" s="721">
        <f>COUNTIF(Software!$G6:$G17,"=2016")</f>
        <v>2</v>
      </c>
    </row>
    <row r="46" spans="1:2" ht="15.75" customHeight="1">
      <c r="A46" s="718">
        <v>2017</v>
      </c>
      <c r="B46" s="721">
        <f>COUNTIF(Software!$G6:$G17,"=2017")</f>
        <v>4</v>
      </c>
    </row>
    <row r="47" spans="1:2" ht="15.75" customHeight="1">
      <c r="A47" s="718">
        <v>2018</v>
      </c>
      <c r="B47" s="721">
        <f>COUNTIF(Software!$G6:$G17,"=2018")</f>
        <v>2</v>
      </c>
    </row>
    <row r="48" spans="1:2" ht="15.75" customHeight="1">
      <c r="A48" s="718">
        <v>2019</v>
      </c>
      <c r="B48" s="721">
        <v>3</v>
      </c>
    </row>
    <row r="49" spans="1:2" ht="15.75" customHeight="1">
      <c r="A49" s="718">
        <v>2020</v>
      </c>
      <c r="B49" s="721">
        <v>4</v>
      </c>
    </row>
    <row r="50" spans="1:2" ht="15.75" customHeight="1">
      <c r="A50" s="729">
        <v>2021</v>
      </c>
      <c r="B50" s="9">
        <v>0</v>
      </c>
    </row>
    <row r="51" spans="1:2" ht="15.75" customHeight="1">
      <c r="A51" s="806" t="s">
        <v>10935</v>
      </c>
      <c r="B51" s="786"/>
    </row>
    <row r="52" spans="1:2" ht="15.75" customHeight="1">
      <c r="A52" s="718">
        <v>2013</v>
      </c>
      <c r="B52" s="721">
        <f>COUNTIF('Trabajo dirigidos '!$K2:$K64,"=2013")</f>
        <v>13</v>
      </c>
    </row>
    <row r="53" spans="1:2" ht="15.75" customHeight="1">
      <c r="A53" s="718">
        <v>2014</v>
      </c>
      <c r="B53" s="721">
        <f>COUNTIF('Trabajo dirigidos '!$K2:$K64,"=2014")</f>
        <v>10</v>
      </c>
    </row>
    <row r="54" spans="1:2" ht="15.75" customHeight="1">
      <c r="A54" s="718">
        <v>2015</v>
      </c>
      <c r="B54" s="721">
        <f>COUNTIF('Trabajo dirigidos '!$K2:$K64,"=2015")</f>
        <v>13</v>
      </c>
    </row>
    <row r="55" spans="1:2" ht="15.75" customHeight="1">
      <c r="A55" s="718">
        <v>2016</v>
      </c>
      <c r="B55" s="721">
        <f>COUNTIF('Trabajo dirigidos '!$K2:$K64,"=2016")</f>
        <v>11</v>
      </c>
    </row>
    <row r="56" spans="1:2" ht="15.75" customHeight="1">
      <c r="A56" s="718">
        <v>2017</v>
      </c>
      <c r="B56" s="721">
        <f>COUNTIF('Trabajo dirigidos '!$K2:$K64,"=2017")</f>
        <v>2</v>
      </c>
    </row>
    <row r="57" spans="1:2" ht="15.75" customHeight="1">
      <c r="A57" s="718">
        <v>2018</v>
      </c>
      <c r="B57" s="721">
        <f>COUNTIF('Trabajo dirigidos '!$K2:$K64,"=2018")</f>
        <v>8</v>
      </c>
    </row>
    <row r="58" spans="1:2" ht="15.75" customHeight="1">
      <c r="A58" s="718">
        <v>2019</v>
      </c>
      <c r="B58" s="721">
        <f>COUNTIF('Trabajo dirigidos '!$K2:$K64,"=2019")</f>
        <v>0</v>
      </c>
    </row>
    <row r="59" spans="1:2" ht="15.75" customHeight="1">
      <c r="A59" s="718">
        <v>2020</v>
      </c>
      <c r="B59" s="721">
        <f>COUNTIF('Trabajo dirigidos '!$K2:$K64,"=2020")</f>
        <v>0</v>
      </c>
    </row>
    <row r="60" spans="1:2" ht="15.75" customHeight="1">
      <c r="A60" s="729">
        <v>2021</v>
      </c>
      <c r="B60" s="9">
        <v>0</v>
      </c>
    </row>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I1000"/>
  <sheetViews>
    <sheetView workbookViewId="0"/>
  </sheetViews>
  <sheetFormatPr baseColWidth="10" defaultColWidth="14.42578125" defaultRowHeight="15" customHeight="1"/>
  <cols>
    <col min="1" max="6" width="14.42578125" customWidth="1"/>
  </cols>
  <sheetData>
    <row r="1" spans="1:9">
      <c r="A1" s="807" t="s">
        <v>10961</v>
      </c>
      <c r="B1" s="786"/>
      <c r="C1" s="48"/>
      <c r="D1" s="48"/>
      <c r="E1" s="48"/>
      <c r="F1" s="48"/>
      <c r="G1" s="48"/>
      <c r="H1" s="48"/>
      <c r="I1" s="48"/>
    </row>
    <row r="2" spans="1:9">
      <c r="A2" s="708">
        <v>2013</v>
      </c>
      <c r="B2" s="140">
        <v>8</v>
      </c>
    </row>
    <row r="3" spans="1:9">
      <c r="A3" s="708">
        <v>2014</v>
      </c>
      <c r="B3" s="140">
        <v>10</v>
      </c>
    </row>
    <row r="4" spans="1:9">
      <c r="A4" s="708">
        <v>2015</v>
      </c>
      <c r="B4" s="140">
        <v>12</v>
      </c>
    </row>
    <row r="5" spans="1:9">
      <c r="A5" s="708">
        <v>2016</v>
      </c>
      <c r="B5" s="140">
        <v>10</v>
      </c>
    </row>
    <row r="6" spans="1:9">
      <c r="A6" s="708">
        <v>2017</v>
      </c>
      <c r="B6" s="140">
        <v>19</v>
      </c>
    </row>
    <row r="7" spans="1:9">
      <c r="A7" s="708">
        <v>2018</v>
      </c>
      <c r="B7" s="140">
        <v>13</v>
      </c>
    </row>
    <row r="8" spans="1:9">
      <c r="A8" s="708">
        <v>2019</v>
      </c>
      <c r="B8" s="140">
        <v>3</v>
      </c>
    </row>
    <row r="9" spans="1:9">
      <c r="A9" s="708">
        <v>2020</v>
      </c>
      <c r="B9" s="140">
        <v>1</v>
      </c>
    </row>
    <row r="10" spans="1:9">
      <c r="A10" s="708">
        <v>2021</v>
      </c>
      <c r="B10" s="140">
        <v>0</v>
      </c>
    </row>
    <row r="11" spans="1:9">
      <c r="A11" s="807" t="s">
        <v>10949</v>
      </c>
      <c r="B11" s="786"/>
    </row>
    <row r="12" spans="1:9">
      <c r="A12" s="708">
        <v>2013</v>
      </c>
      <c r="B12" s="713">
        <v>1</v>
      </c>
    </row>
    <row r="13" spans="1:9">
      <c r="A13" s="708">
        <v>2014</v>
      </c>
      <c r="B13" s="713">
        <v>5</v>
      </c>
    </row>
    <row r="14" spans="1:9">
      <c r="A14" s="708">
        <v>2015</v>
      </c>
      <c r="B14" s="713">
        <v>6</v>
      </c>
    </row>
    <row r="15" spans="1:9">
      <c r="A15" s="708">
        <v>2016</v>
      </c>
      <c r="B15" s="713">
        <v>7</v>
      </c>
    </row>
    <row r="16" spans="1:9">
      <c r="A16" s="708">
        <v>2017</v>
      </c>
      <c r="B16" s="713">
        <v>2</v>
      </c>
    </row>
    <row r="17" spans="1:2">
      <c r="A17" s="708">
        <v>2018</v>
      </c>
      <c r="B17" s="713">
        <v>0</v>
      </c>
    </row>
    <row r="18" spans="1:2">
      <c r="A18" s="708">
        <v>2019</v>
      </c>
      <c r="B18" s="713">
        <v>0</v>
      </c>
    </row>
    <row r="19" spans="1:2">
      <c r="A19" s="708">
        <v>2020</v>
      </c>
      <c r="B19" s="713">
        <v>1</v>
      </c>
    </row>
    <row r="20" spans="1:2">
      <c r="A20" s="708">
        <v>2021</v>
      </c>
      <c r="B20" s="713">
        <v>1</v>
      </c>
    </row>
    <row r="21" spans="1:2" ht="15.75" customHeight="1">
      <c r="A21" s="807" t="s">
        <v>10932</v>
      </c>
      <c r="B21" s="786"/>
    </row>
    <row r="22" spans="1:2" ht="15.75" customHeight="1">
      <c r="A22" s="708">
        <v>2013</v>
      </c>
      <c r="B22" s="140">
        <v>0</v>
      </c>
    </row>
    <row r="23" spans="1:2" ht="15.75" customHeight="1">
      <c r="A23" s="708">
        <v>2014</v>
      </c>
      <c r="B23" s="140">
        <v>0</v>
      </c>
    </row>
    <row r="24" spans="1:2" ht="15.75" customHeight="1">
      <c r="A24" s="708">
        <v>2015</v>
      </c>
      <c r="B24" s="140">
        <v>0</v>
      </c>
    </row>
    <row r="25" spans="1:2" ht="15.75" customHeight="1">
      <c r="A25" s="708">
        <v>2016</v>
      </c>
      <c r="B25" s="140">
        <v>0</v>
      </c>
    </row>
    <row r="26" spans="1:2" ht="15.75" customHeight="1">
      <c r="A26" s="708">
        <v>2017</v>
      </c>
      <c r="B26" s="140">
        <v>0</v>
      </c>
    </row>
    <row r="27" spans="1:2" ht="15.75" customHeight="1">
      <c r="A27" s="708">
        <v>2018</v>
      </c>
      <c r="B27" s="140">
        <v>0</v>
      </c>
    </row>
    <row r="28" spans="1:2" ht="15.75" customHeight="1">
      <c r="A28" s="708">
        <v>2019</v>
      </c>
      <c r="B28" s="140">
        <v>1</v>
      </c>
    </row>
    <row r="29" spans="1:2" ht="15.75" customHeight="1">
      <c r="A29" s="708">
        <v>2020</v>
      </c>
      <c r="B29" s="140">
        <v>0</v>
      </c>
    </row>
    <row r="30" spans="1:2" ht="15.75" customHeight="1">
      <c r="A30" s="708">
        <v>2021</v>
      </c>
      <c r="B30" s="140">
        <v>0</v>
      </c>
    </row>
    <row r="31" spans="1:2" ht="15.75" customHeight="1">
      <c r="A31" s="807" t="s">
        <v>10963</v>
      </c>
      <c r="B31" s="786"/>
    </row>
    <row r="32" spans="1:2" ht="15.75" customHeight="1">
      <c r="A32" s="708">
        <v>2013</v>
      </c>
      <c r="B32" s="721">
        <f>COUNTIF('Capitulos de Libro'!$H48:$H76,"=2013")</f>
        <v>8</v>
      </c>
    </row>
    <row r="33" spans="1:2" ht="15.75" customHeight="1">
      <c r="A33" s="708">
        <v>2014</v>
      </c>
      <c r="B33" s="721">
        <f>COUNTIF('Capitulos de Libro'!$H48:$H76,"=2014")</f>
        <v>9</v>
      </c>
    </row>
    <row r="34" spans="1:2" ht="15.75" customHeight="1">
      <c r="A34" s="708">
        <v>2015</v>
      </c>
      <c r="B34" s="721">
        <f>COUNTIF('Capitulos de Libro'!$H48:$H76,"=2015")</f>
        <v>1</v>
      </c>
    </row>
    <row r="35" spans="1:2" ht="15.75" customHeight="1">
      <c r="A35" s="708">
        <v>2016</v>
      </c>
      <c r="B35" s="721">
        <f>COUNTIF('Capitulos de Libro'!$H48:$H76,"=2016")</f>
        <v>9</v>
      </c>
    </row>
    <row r="36" spans="1:2" ht="15.75" customHeight="1">
      <c r="A36" s="708">
        <v>2017</v>
      </c>
      <c r="B36" s="721">
        <f>COUNTIF('Capitulos de Libro'!$H48:$H76,"=2017")</f>
        <v>0</v>
      </c>
    </row>
    <row r="37" spans="1:2" ht="15.75" customHeight="1">
      <c r="A37" s="708">
        <v>2018</v>
      </c>
      <c r="B37" s="721">
        <f>COUNTIF('Capitulos de Libro'!$H48:$H76,"=2018")</f>
        <v>0</v>
      </c>
    </row>
    <row r="38" spans="1:2" ht="15.75" customHeight="1">
      <c r="A38" s="708">
        <v>2019</v>
      </c>
      <c r="B38" s="721">
        <f>COUNTIF('Capitulos de Libro'!$H48:$H76,"=2019")</f>
        <v>1</v>
      </c>
    </row>
    <row r="39" spans="1:2" ht="15.75" customHeight="1">
      <c r="A39" s="708">
        <v>2020</v>
      </c>
      <c r="B39" s="721">
        <f>COUNTIF('Capitulos de Libro'!$H48:$H76,"=2020")</f>
        <v>1</v>
      </c>
    </row>
    <row r="40" spans="1:2" ht="15.75" customHeight="1">
      <c r="A40" s="708">
        <v>2021</v>
      </c>
      <c r="B40" s="721">
        <f>COUNTIF('Capitulos de Libro'!$H49:$H77,"=2020")</f>
        <v>0</v>
      </c>
    </row>
    <row r="41" spans="1:2" ht="15.75" customHeight="1">
      <c r="A41" s="807" t="s">
        <v>10934</v>
      </c>
      <c r="B41" s="786"/>
    </row>
    <row r="42" spans="1:2" ht="15.75" customHeight="1">
      <c r="A42" s="708">
        <v>2013</v>
      </c>
      <c r="B42" s="721">
        <v>0</v>
      </c>
    </row>
    <row r="43" spans="1:2" ht="15.75" customHeight="1">
      <c r="A43" s="708">
        <v>2014</v>
      </c>
      <c r="B43" s="721">
        <v>0</v>
      </c>
    </row>
    <row r="44" spans="1:2" ht="15.75" customHeight="1">
      <c r="A44" s="708">
        <v>2015</v>
      </c>
      <c r="B44" s="721">
        <v>0</v>
      </c>
    </row>
    <row r="45" spans="1:2" ht="15.75" customHeight="1">
      <c r="A45" s="708">
        <v>2016</v>
      </c>
      <c r="B45" s="721">
        <v>0</v>
      </c>
    </row>
    <row r="46" spans="1:2" ht="15.75" customHeight="1">
      <c r="A46" s="708">
        <v>2017</v>
      </c>
      <c r="B46" s="721">
        <v>0</v>
      </c>
    </row>
    <row r="47" spans="1:2" ht="15.75" customHeight="1">
      <c r="A47" s="708">
        <v>2018</v>
      </c>
      <c r="B47" s="721">
        <v>0</v>
      </c>
    </row>
    <row r="48" spans="1:2" ht="15.75" customHeight="1">
      <c r="A48" s="708">
        <v>2019</v>
      </c>
      <c r="B48" s="721">
        <v>0</v>
      </c>
    </row>
    <row r="49" spans="1:2" ht="15.75" customHeight="1">
      <c r="A49" s="708">
        <v>2020</v>
      </c>
      <c r="B49" s="721">
        <v>0</v>
      </c>
    </row>
    <row r="50" spans="1:2" ht="15.75" customHeight="1">
      <c r="A50" s="708">
        <v>2021</v>
      </c>
      <c r="B50" s="721">
        <v>0</v>
      </c>
    </row>
    <row r="51" spans="1:2" ht="15.75" customHeight="1">
      <c r="A51" s="807" t="s">
        <v>10935</v>
      </c>
      <c r="B51" s="786"/>
    </row>
    <row r="52" spans="1:2" ht="15.75" customHeight="1">
      <c r="A52" s="708">
        <v>2013</v>
      </c>
      <c r="B52" s="140">
        <v>9</v>
      </c>
    </row>
    <row r="53" spans="1:2" ht="15.75" customHeight="1">
      <c r="A53" s="708">
        <v>2014</v>
      </c>
      <c r="B53" s="140">
        <v>8</v>
      </c>
    </row>
    <row r="54" spans="1:2" ht="15.75" customHeight="1">
      <c r="A54" s="708">
        <v>2015</v>
      </c>
      <c r="B54" s="140">
        <v>5</v>
      </c>
    </row>
    <row r="55" spans="1:2" ht="15.75" customHeight="1">
      <c r="A55" s="708">
        <v>2016</v>
      </c>
      <c r="B55" s="140">
        <v>7</v>
      </c>
    </row>
    <row r="56" spans="1:2" ht="15.75" customHeight="1">
      <c r="A56" s="708">
        <v>2017</v>
      </c>
      <c r="B56" s="140">
        <v>6</v>
      </c>
    </row>
    <row r="57" spans="1:2" ht="15.75" customHeight="1">
      <c r="A57" s="708">
        <v>2018</v>
      </c>
      <c r="B57" s="140">
        <v>7</v>
      </c>
    </row>
    <row r="58" spans="1:2" ht="15.75" customHeight="1">
      <c r="A58" s="708">
        <v>2019</v>
      </c>
      <c r="B58" s="140">
        <v>2</v>
      </c>
    </row>
    <row r="59" spans="1:2" ht="15.75" customHeight="1">
      <c r="A59" s="708">
        <v>2020</v>
      </c>
      <c r="B59" s="140">
        <v>0</v>
      </c>
    </row>
    <row r="60" spans="1:2" ht="15.75" customHeight="1">
      <c r="A60" s="708">
        <v>2021</v>
      </c>
      <c r="B60" s="140">
        <v>0</v>
      </c>
    </row>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807" t="s">
        <v>10961</v>
      </c>
      <c r="B1" s="786"/>
    </row>
    <row r="2" spans="1:2">
      <c r="A2" s="708">
        <v>2013</v>
      </c>
      <c r="B2" s="140">
        <f>COUNTIF(Artículos!$L374:$L439,"=2013")</f>
        <v>12</v>
      </c>
    </row>
    <row r="3" spans="1:2">
      <c r="A3" s="708">
        <v>2014</v>
      </c>
      <c r="B3" s="140">
        <f>COUNTIF(Artículos!$L374:$L439,"=2014")</f>
        <v>9</v>
      </c>
    </row>
    <row r="4" spans="1:2">
      <c r="A4" s="708">
        <v>2015</v>
      </c>
      <c r="B4" s="140">
        <f>COUNTIF(Artículos!$L374:$L439,"=2015")</f>
        <v>13</v>
      </c>
    </row>
    <row r="5" spans="1:2">
      <c r="A5" s="708">
        <v>2016</v>
      </c>
      <c r="B5" s="140">
        <f>COUNTIF(Artículos!$L374:$L439,"=2016")</f>
        <v>14</v>
      </c>
    </row>
    <row r="6" spans="1:2">
      <c r="A6" s="708">
        <v>2017</v>
      </c>
      <c r="B6" s="140">
        <f>COUNTIF(Artículos!$L374:$L439,"=2017")</f>
        <v>4</v>
      </c>
    </row>
    <row r="7" spans="1:2">
      <c r="A7" s="708">
        <v>2018</v>
      </c>
      <c r="B7" s="140">
        <f>COUNTIF(Artículos!$L374:$L439,"=2018")</f>
        <v>1</v>
      </c>
    </row>
    <row r="8" spans="1:2">
      <c r="A8" s="708">
        <v>2019</v>
      </c>
      <c r="B8" s="140">
        <f>COUNTIF(Artículos!$L374:$L439,"=2019")</f>
        <v>0</v>
      </c>
    </row>
    <row r="9" spans="1:2">
      <c r="A9" s="708">
        <v>2020</v>
      </c>
      <c r="B9" s="140">
        <f>COUNTIF(Artículos!$L374:$L439,"=2020")</f>
        <v>7</v>
      </c>
    </row>
    <row r="10" spans="1:2">
      <c r="A10" s="729">
        <v>2021</v>
      </c>
      <c r="B10" s="9">
        <v>6</v>
      </c>
    </row>
    <row r="11" spans="1:2">
      <c r="A11" s="807" t="s">
        <v>10949</v>
      </c>
      <c r="B11" s="786"/>
    </row>
    <row r="12" spans="1:2">
      <c r="A12" s="708">
        <v>2013</v>
      </c>
      <c r="B12" s="713">
        <v>9</v>
      </c>
    </row>
    <row r="13" spans="1:2">
      <c r="A13" s="708">
        <v>2014</v>
      </c>
      <c r="B13" s="713">
        <v>4</v>
      </c>
    </row>
    <row r="14" spans="1:2">
      <c r="A14" s="708">
        <v>2015</v>
      </c>
      <c r="B14" s="713">
        <v>3</v>
      </c>
    </row>
    <row r="15" spans="1:2">
      <c r="A15" s="708">
        <v>2016</v>
      </c>
      <c r="B15" s="713">
        <v>0</v>
      </c>
    </row>
    <row r="16" spans="1:2">
      <c r="A16" s="708">
        <v>2017</v>
      </c>
      <c r="B16" s="713">
        <v>6</v>
      </c>
    </row>
    <row r="17" spans="1:2">
      <c r="A17" s="708">
        <v>2018</v>
      </c>
      <c r="B17" s="713">
        <v>4</v>
      </c>
    </row>
    <row r="18" spans="1:2">
      <c r="A18" s="708">
        <v>2019</v>
      </c>
      <c r="B18" s="713">
        <v>0</v>
      </c>
    </row>
    <row r="19" spans="1:2">
      <c r="A19" s="708">
        <v>2020</v>
      </c>
      <c r="B19" s="713">
        <v>0</v>
      </c>
    </row>
    <row r="20" spans="1:2">
      <c r="A20" s="729">
        <v>2021</v>
      </c>
      <c r="B20" s="9">
        <v>2</v>
      </c>
    </row>
    <row r="21" spans="1:2" ht="15.75" customHeight="1">
      <c r="A21" s="807" t="s">
        <v>10932</v>
      </c>
      <c r="B21" s="786"/>
    </row>
    <row r="22" spans="1:2" ht="15.75" customHeight="1">
      <c r="A22" s="708">
        <v>2013</v>
      </c>
      <c r="B22" s="140">
        <v>0</v>
      </c>
    </row>
    <row r="23" spans="1:2" ht="15.75" customHeight="1">
      <c r="A23" s="708">
        <v>2014</v>
      </c>
      <c r="B23" s="140">
        <v>0</v>
      </c>
    </row>
    <row r="24" spans="1:2" ht="15.75" customHeight="1">
      <c r="A24" s="708">
        <v>2015</v>
      </c>
      <c r="B24" s="140">
        <v>0</v>
      </c>
    </row>
    <row r="25" spans="1:2" ht="15.75" customHeight="1">
      <c r="A25" s="708">
        <v>2016</v>
      </c>
      <c r="B25" s="140">
        <v>0</v>
      </c>
    </row>
    <row r="26" spans="1:2" ht="15.75" customHeight="1">
      <c r="A26" s="708">
        <v>2017</v>
      </c>
      <c r="B26" s="140">
        <v>0</v>
      </c>
    </row>
    <row r="27" spans="1:2" ht="15.75" customHeight="1">
      <c r="A27" s="708">
        <v>2018</v>
      </c>
      <c r="B27" s="140">
        <v>0</v>
      </c>
    </row>
    <row r="28" spans="1:2" ht="15.75" customHeight="1">
      <c r="A28" s="708">
        <v>2019</v>
      </c>
      <c r="B28" s="140">
        <v>0</v>
      </c>
    </row>
    <row r="29" spans="1:2" ht="15.75" customHeight="1">
      <c r="A29" s="708">
        <v>2020</v>
      </c>
      <c r="B29" s="140">
        <v>0</v>
      </c>
    </row>
    <row r="30" spans="1:2" ht="15.75" customHeight="1">
      <c r="A30" s="729">
        <v>2021</v>
      </c>
      <c r="B30" s="9">
        <v>0</v>
      </c>
    </row>
    <row r="31" spans="1:2" ht="15.75" customHeight="1">
      <c r="A31" s="807" t="s">
        <v>10963</v>
      </c>
      <c r="B31" s="786"/>
    </row>
    <row r="32" spans="1:2" ht="15.75" customHeight="1">
      <c r="A32" s="708">
        <v>2013</v>
      </c>
      <c r="B32" s="721">
        <v>0</v>
      </c>
    </row>
    <row r="33" spans="1:2" ht="15.75" customHeight="1">
      <c r="A33" s="708">
        <v>2014</v>
      </c>
      <c r="B33" s="721">
        <v>0</v>
      </c>
    </row>
    <row r="34" spans="1:2" ht="15.75" customHeight="1">
      <c r="A34" s="708">
        <v>2015</v>
      </c>
      <c r="B34" s="721">
        <v>0</v>
      </c>
    </row>
    <row r="35" spans="1:2" ht="15.75" customHeight="1">
      <c r="A35" s="708">
        <v>2016</v>
      </c>
      <c r="B35" s="721">
        <v>0</v>
      </c>
    </row>
    <row r="36" spans="1:2" ht="15.75" customHeight="1">
      <c r="A36" s="708">
        <v>2017</v>
      </c>
      <c r="B36" s="721">
        <v>0</v>
      </c>
    </row>
    <row r="37" spans="1:2" ht="15.75" customHeight="1">
      <c r="A37" s="708">
        <v>2018</v>
      </c>
      <c r="B37" s="721">
        <v>0</v>
      </c>
    </row>
    <row r="38" spans="1:2" ht="15.75" customHeight="1">
      <c r="A38" s="708">
        <v>2019</v>
      </c>
      <c r="B38" s="721">
        <v>0</v>
      </c>
    </row>
    <row r="39" spans="1:2" ht="15.75" customHeight="1">
      <c r="A39" s="708">
        <v>2020</v>
      </c>
      <c r="B39" s="721">
        <v>0</v>
      </c>
    </row>
    <row r="40" spans="1:2" ht="15.75" customHeight="1">
      <c r="A40" s="729">
        <v>2021</v>
      </c>
      <c r="B40" s="9">
        <v>0</v>
      </c>
    </row>
    <row r="41" spans="1:2" ht="15.75" customHeight="1">
      <c r="A41" s="807" t="s">
        <v>10934</v>
      </c>
      <c r="B41" s="786"/>
    </row>
    <row r="42" spans="1:2" ht="15.75" customHeight="1">
      <c r="A42" s="708">
        <v>2013</v>
      </c>
      <c r="B42" s="721">
        <v>0</v>
      </c>
    </row>
    <row r="43" spans="1:2" ht="15.75" customHeight="1">
      <c r="A43" s="708">
        <v>2014</v>
      </c>
      <c r="B43" s="721">
        <v>0</v>
      </c>
    </row>
    <row r="44" spans="1:2" ht="15.75" customHeight="1">
      <c r="A44" s="708">
        <v>2015</v>
      </c>
      <c r="B44" s="721">
        <v>0</v>
      </c>
    </row>
    <row r="45" spans="1:2" ht="15.75" customHeight="1">
      <c r="A45" s="708">
        <v>2016</v>
      </c>
      <c r="B45" s="721">
        <v>0</v>
      </c>
    </row>
    <row r="46" spans="1:2" ht="15.75" customHeight="1">
      <c r="A46" s="708">
        <v>2017</v>
      </c>
      <c r="B46" s="721">
        <v>0</v>
      </c>
    </row>
    <row r="47" spans="1:2" ht="15.75" customHeight="1">
      <c r="A47" s="708">
        <v>2018</v>
      </c>
      <c r="B47" s="721">
        <v>0</v>
      </c>
    </row>
    <row r="48" spans="1:2" ht="15.75" customHeight="1">
      <c r="A48" s="708">
        <v>2019</v>
      </c>
      <c r="B48" s="721">
        <v>0</v>
      </c>
    </row>
    <row r="49" spans="1:2" ht="15.75" customHeight="1">
      <c r="A49" s="708">
        <v>2020</v>
      </c>
      <c r="B49" s="721">
        <v>0</v>
      </c>
    </row>
    <row r="50" spans="1:2" ht="15.75" customHeight="1">
      <c r="A50" s="729">
        <v>2021</v>
      </c>
      <c r="B50" s="9">
        <v>1</v>
      </c>
    </row>
    <row r="51" spans="1:2" ht="15.75" customHeight="1">
      <c r="A51" s="807" t="s">
        <v>10935</v>
      </c>
      <c r="B51" s="786"/>
    </row>
    <row r="52" spans="1:2" ht="15.75" customHeight="1">
      <c r="A52" s="708">
        <v>2013</v>
      </c>
      <c r="B52" s="713">
        <v>0</v>
      </c>
    </row>
    <row r="53" spans="1:2" ht="15.75" customHeight="1">
      <c r="A53" s="708">
        <v>2014</v>
      </c>
      <c r="B53" s="713">
        <v>4</v>
      </c>
    </row>
    <row r="54" spans="1:2" ht="15.75" customHeight="1">
      <c r="A54" s="708">
        <v>2015</v>
      </c>
      <c r="B54" s="713">
        <v>14</v>
      </c>
    </row>
    <row r="55" spans="1:2" ht="15.75" customHeight="1">
      <c r="A55" s="708">
        <v>2016</v>
      </c>
      <c r="B55" s="713">
        <v>5</v>
      </c>
    </row>
    <row r="56" spans="1:2" ht="15.75" customHeight="1">
      <c r="A56" s="708">
        <v>2017</v>
      </c>
      <c r="B56" s="713">
        <v>1</v>
      </c>
    </row>
    <row r="57" spans="1:2" ht="15.75" customHeight="1">
      <c r="A57" s="708">
        <v>2018</v>
      </c>
      <c r="B57" s="713">
        <v>10</v>
      </c>
    </row>
    <row r="58" spans="1:2" ht="15.75" customHeight="1">
      <c r="A58" s="708">
        <v>2019</v>
      </c>
      <c r="B58" s="713">
        <v>0</v>
      </c>
    </row>
    <row r="59" spans="1:2" ht="15.75" customHeight="1">
      <c r="A59" s="708">
        <v>2020</v>
      </c>
      <c r="B59" s="713">
        <v>0</v>
      </c>
    </row>
    <row r="60" spans="1:2" ht="15.75" customHeight="1">
      <c r="A60" s="729">
        <v>2021</v>
      </c>
      <c r="B60" s="9">
        <v>0</v>
      </c>
    </row>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J1000"/>
  <sheetViews>
    <sheetView workbookViewId="0"/>
  </sheetViews>
  <sheetFormatPr baseColWidth="10" defaultColWidth="14.42578125" defaultRowHeight="15" customHeight="1"/>
  <cols>
    <col min="1" max="6" width="14.42578125" customWidth="1"/>
  </cols>
  <sheetData>
    <row r="1" spans="1:2">
      <c r="A1" s="808" t="s">
        <v>10961</v>
      </c>
      <c r="B1" s="809"/>
    </row>
    <row r="2" spans="1:2">
      <c r="A2" s="708">
        <v>2013</v>
      </c>
      <c r="B2" s="140">
        <f>COUNTIF(Artículos!$L447:$L510,"=2013")</f>
        <v>3</v>
      </c>
    </row>
    <row r="3" spans="1:2">
      <c r="A3" s="708">
        <v>2014</v>
      </c>
      <c r="B3" s="140">
        <f>COUNTIF(Artículos!$L447:$L510,"=2014")</f>
        <v>5</v>
      </c>
    </row>
    <row r="4" spans="1:2">
      <c r="A4" s="708">
        <v>2015</v>
      </c>
      <c r="B4" s="140">
        <f>COUNTIF(Artículos!$L447:$L510,"=2015")</f>
        <v>7</v>
      </c>
    </row>
    <row r="5" spans="1:2">
      <c r="A5" s="708">
        <v>2016</v>
      </c>
      <c r="B5" s="140">
        <f>COUNTIF(Artículos!$L447:$L510,"=2016")</f>
        <v>21</v>
      </c>
    </row>
    <row r="6" spans="1:2">
      <c r="A6" s="708">
        <v>2017</v>
      </c>
      <c r="B6" s="140">
        <f>COUNTIF(Artículos!$L447:$L510,"=2017")</f>
        <v>14</v>
      </c>
    </row>
    <row r="7" spans="1:2">
      <c r="A7" s="708">
        <v>2018</v>
      </c>
      <c r="B7" s="140">
        <f>COUNTIF(Artículos!$L447:$L510,"=2018")</f>
        <v>11</v>
      </c>
    </row>
    <row r="8" spans="1:2">
      <c r="A8" s="708">
        <v>2019</v>
      </c>
      <c r="B8" s="140">
        <f>COUNTIF(Artículos!$L447:$L510,"=2019")</f>
        <v>1</v>
      </c>
    </row>
    <row r="9" spans="1:2">
      <c r="A9" s="708">
        <v>2020</v>
      </c>
      <c r="B9" s="140">
        <f>COUNTIF(Artículos!$L447:$L510,"=2020")</f>
        <v>2</v>
      </c>
    </row>
    <row r="10" spans="1:2">
      <c r="A10" s="708">
        <v>2021</v>
      </c>
      <c r="B10" s="140">
        <v>4</v>
      </c>
    </row>
    <row r="11" spans="1:2">
      <c r="A11" s="808" t="s">
        <v>10948</v>
      </c>
      <c r="B11" s="809"/>
    </row>
    <row r="12" spans="1:2">
      <c r="A12" s="708">
        <v>2013</v>
      </c>
      <c r="B12" s="713">
        <v>4</v>
      </c>
    </row>
    <row r="13" spans="1:2">
      <c r="A13" s="708">
        <v>2014</v>
      </c>
      <c r="B13" s="713">
        <v>5</v>
      </c>
    </row>
    <row r="14" spans="1:2">
      <c r="A14" s="708">
        <v>2015</v>
      </c>
      <c r="B14" s="713">
        <v>7</v>
      </c>
    </row>
    <row r="15" spans="1:2">
      <c r="A15" s="708">
        <v>2016</v>
      </c>
      <c r="B15" s="713">
        <v>3</v>
      </c>
    </row>
    <row r="16" spans="1:2">
      <c r="A16" s="708">
        <v>2017</v>
      </c>
      <c r="B16" s="713">
        <v>5</v>
      </c>
    </row>
    <row r="17" spans="1:2">
      <c r="A17" s="708">
        <v>2018</v>
      </c>
      <c r="B17" s="713">
        <v>4</v>
      </c>
    </row>
    <row r="18" spans="1:2">
      <c r="A18" s="708">
        <v>2019</v>
      </c>
      <c r="B18" s="713">
        <v>7</v>
      </c>
    </row>
    <row r="19" spans="1:2">
      <c r="A19" s="708">
        <v>2020</v>
      </c>
      <c r="B19" s="713">
        <v>1</v>
      </c>
    </row>
    <row r="20" spans="1:2">
      <c r="A20" s="708">
        <v>2021</v>
      </c>
      <c r="B20" s="713">
        <v>3</v>
      </c>
    </row>
    <row r="21" spans="1:2" ht="15.75" customHeight="1">
      <c r="A21" s="808" t="s">
        <v>10932</v>
      </c>
      <c r="B21" s="809"/>
    </row>
    <row r="22" spans="1:2" ht="15.75" customHeight="1">
      <c r="A22" s="708">
        <v>2013</v>
      </c>
      <c r="B22" s="140">
        <f>COUNTIF(Libros!$H10:$H22,"=2013")</f>
        <v>3</v>
      </c>
    </row>
    <row r="23" spans="1:2" ht="15.75" customHeight="1">
      <c r="A23" s="708">
        <v>2014</v>
      </c>
      <c r="B23" s="140">
        <f>COUNTIF(Libros!$H10:$H22,"=2014")</f>
        <v>0</v>
      </c>
    </row>
    <row r="24" spans="1:2" ht="15.75" customHeight="1">
      <c r="A24" s="708">
        <v>2015</v>
      </c>
      <c r="B24" s="140">
        <f>COUNTIF(Libros!$H10:$H22,"=2015")</f>
        <v>2</v>
      </c>
    </row>
    <row r="25" spans="1:2" ht="15.75" customHeight="1">
      <c r="A25" s="708">
        <v>2016</v>
      </c>
      <c r="B25" s="140">
        <f>COUNTIF(Libros!$H10:$H22,"=2016")</f>
        <v>3</v>
      </c>
    </row>
    <row r="26" spans="1:2" ht="15.75" customHeight="1">
      <c r="A26" s="708">
        <v>2017</v>
      </c>
      <c r="B26" s="140">
        <f>COUNTIF(Libros!$H10:$H22,"=2017")</f>
        <v>3</v>
      </c>
    </row>
    <row r="27" spans="1:2" ht="15.75" customHeight="1">
      <c r="A27" s="708">
        <v>2018</v>
      </c>
      <c r="B27" s="140">
        <f>COUNTIF(Libros!$H10:$H22,"=2018")</f>
        <v>1</v>
      </c>
    </row>
    <row r="28" spans="1:2" ht="15.75" customHeight="1">
      <c r="A28" s="708">
        <v>2019</v>
      </c>
      <c r="B28" s="140">
        <f>COUNTIF(Libros!$H10:$H22,"=2019")</f>
        <v>0</v>
      </c>
    </row>
    <row r="29" spans="1:2" ht="15.75" customHeight="1">
      <c r="A29" s="708">
        <v>2020</v>
      </c>
      <c r="B29" s="140">
        <f>COUNTIF(Libros!$H10:$H22,"=2020")</f>
        <v>1</v>
      </c>
    </row>
    <row r="30" spans="1:2" ht="15.75" customHeight="1">
      <c r="A30" s="708">
        <v>2021</v>
      </c>
      <c r="B30" s="140">
        <v>1</v>
      </c>
    </row>
    <row r="31" spans="1:2" ht="15.75" customHeight="1">
      <c r="A31" s="808" t="s">
        <v>10950</v>
      </c>
      <c r="B31" s="809"/>
    </row>
    <row r="32" spans="1:2" ht="15.75" customHeight="1">
      <c r="A32" s="708">
        <v>2013</v>
      </c>
      <c r="B32" s="140">
        <v>0</v>
      </c>
    </row>
    <row r="33" spans="1:2" ht="15.75" customHeight="1">
      <c r="A33" s="708">
        <v>2014</v>
      </c>
      <c r="B33" s="140">
        <v>0</v>
      </c>
    </row>
    <row r="34" spans="1:2" ht="15.75" customHeight="1">
      <c r="A34" s="708">
        <v>2015</v>
      </c>
      <c r="B34" s="140">
        <v>0</v>
      </c>
    </row>
    <row r="35" spans="1:2" ht="15.75" customHeight="1">
      <c r="A35" s="708">
        <v>2016</v>
      </c>
      <c r="B35" s="140">
        <v>0</v>
      </c>
    </row>
    <row r="36" spans="1:2" ht="15.75" customHeight="1">
      <c r="A36" s="708">
        <v>2017</v>
      </c>
      <c r="B36" s="140">
        <v>0</v>
      </c>
    </row>
    <row r="37" spans="1:2" ht="15.75" customHeight="1">
      <c r="A37" s="708">
        <v>2018</v>
      </c>
      <c r="B37" s="140">
        <v>1</v>
      </c>
    </row>
    <row r="38" spans="1:2" ht="15.75" customHeight="1">
      <c r="A38" s="708">
        <v>2019</v>
      </c>
      <c r="B38" s="140">
        <v>0</v>
      </c>
    </row>
    <row r="39" spans="1:2" ht="15.75" customHeight="1">
      <c r="A39" s="708">
        <v>2020</v>
      </c>
      <c r="B39" s="140">
        <v>0</v>
      </c>
    </row>
    <row r="40" spans="1:2" ht="15.75" customHeight="1">
      <c r="A40" s="708">
        <v>2021</v>
      </c>
      <c r="B40" s="140">
        <v>2</v>
      </c>
    </row>
    <row r="41" spans="1:2" ht="15.75" customHeight="1">
      <c r="A41" s="808" t="s">
        <v>10934</v>
      </c>
      <c r="B41" s="809"/>
    </row>
    <row r="42" spans="1:2" ht="15.75" customHeight="1">
      <c r="A42" s="708">
        <v>2013</v>
      </c>
      <c r="B42" s="140">
        <v>0</v>
      </c>
    </row>
    <row r="43" spans="1:2" ht="15.75" customHeight="1">
      <c r="A43" s="708">
        <v>2014</v>
      </c>
      <c r="B43" s="721">
        <v>0</v>
      </c>
    </row>
    <row r="44" spans="1:2" ht="15.75" customHeight="1">
      <c r="A44" s="708">
        <v>2015</v>
      </c>
      <c r="B44" s="721">
        <v>0</v>
      </c>
    </row>
    <row r="45" spans="1:2" ht="15.75" customHeight="1">
      <c r="A45" s="708">
        <v>2016</v>
      </c>
      <c r="B45" s="721">
        <v>0</v>
      </c>
    </row>
    <row r="46" spans="1:2" ht="15.75" customHeight="1">
      <c r="A46" s="708">
        <v>2017</v>
      </c>
      <c r="B46" s="721">
        <v>0</v>
      </c>
    </row>
    <row r="47" spans="1:2" ht="15.75" customHeight="1">
      <c r="A47" s="708">
        <v>2018</v>
      </c>
      <c r="B47" s="721">
        <v>1</v>
      </c>
    </row>
    <row r="48" spans="1:2" ht="15.75" customHeight="1">
      <c r="A48" s="708">
        <v>2019</v>
      </c>
      <c r="B48" s="721">
        <v>0</v>
      </c>
    </row>
    <row r="49" spans="1:10" ht="15.75" customHeight="1">
      <c r="A49" s="708">
        <v>2020</v>
      </c>
      <c r="B49" s="140">
        <v>0</v>
      </c>
      <c r="J49" s="732"/>
    </row>
    <row r="50" spans="1:10" ht="15.75" customHeight="1">
      <c r="A50" s="708">
        <v>2021</v>
      </c>
      <c r="B50" s="140">
        <v>0</v>
      </c>
      <c r="J50" s="732"/>
    </row>
    <row r="51" spans="1:10" ht="15.75" customHeight="1">
      <c r="A51" s="808" t="s">
        <v>10952</v>
      </c>
      <c r="B51" s="809"/>
    </row>
    <row r="52" spans="1:10" ht="15.75" customHeight="1">
      <c r="A52" s="708">
        <v>2013</v>
      </c>
      <c r="B52" s="140">
        <v>8</v>
      </c>
    </row>
    <row r="53" spans="1:10" ht="15.75" customHeight="1">
      <c r="A53" s="708">
        <v>2014</v>
      </c>
      <c r="B53" s="140">
        <v>9</v>
      </c>
    </row>
    <row r="54" spans="1:10" ht="15.75" customHeight="1">
      <c r="A54" s="708">
        <v>2015</v>
      </c>
      <c r="B54" s="140">
        <v>7</v>
      </c>
    </row>
    <row r="55" spans="1:10" ht="15.75" customHeight="1">
      <c r="A55" s="708">
        <v>2016</v>
      </c>
      <c r="B55" s="140">
        <v>7</v>
      </c>
    </row>
    <row r="56" spans="1:10" ht="15.75" customHeight="1">
      <c r="A56" s="708">
        <v>2017</v>
      </c>
      <c r="B56" s="140">
        <v>19</v>
      </c>
    </row>
    <row r="57" spans="1:10" ht="15.75" customHeight="1">
      <c r="A57" s="708">
        <v>2018</v>
      </c>
      <c r="B57" s="140">
        <v>1</v>
      </c>
    </row>
    <row r="58" spans="1:10" ht="15.75" customHeight="1">
      <c r="A58" s="708">
        <v>2019</v>
      </c>
      <c r="B58" s="140">
        <v>3</v>
      </c>
    </row>
    <row r="59" spans="1:10" ht="15.75" customHeight="1">
      <c r="A59" s="708">
        <v>2020</v>
      </c>
      <c r="B59" s="140">
        <v>8</v>
      </c>
    </row>
    <row r="60" spans="1:10" ht="15.75" customHeight="1">
      <c r="A60" s="708">
        <v>2021</v>
      </c>
      <c r="B60" s="140">
        <v>1</v>
      </c>
    </row>
    <row r="61" spans="1:10" ht="15.75" customHeight="1"/>
    <row r="62" spans="1:10" ht="15.75" customHeight="1"/>
    <row r="63" spans="1:10" ht="15.75" customHeight="1"/>
    <row r="64" spans="1:10"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806" t="s">
        <v>10946</v>
      </c>
      <c r="B1" s="786"/>
    </row>
    <row r="2" spans="1:2">
      <c r="A2" s="708">
        <v>2013</v>
      </c>
      <c r="B2" s="140">
        <f>COUNTIF(Artículos!$L1243:$L1270,"=2013")</f>
        <v>1</v>
      </c>
    </row>
    <row r="3" spans="1:2">
      <c r="A3" s="708">
        <v>2014</v>
      </c>
      <c r="B3" s="140">
        <f>COUNTIF(Artículos!$L1243:$L1270,"=2014")</f>
        <v>3</v>
      </c>
    </row>
    <row r="4" spans="1:2">
      <c r="A4" s="708">
        <v>2015</v>
      </c>
      <c r="B4" s="140">
        <f>COUNTIF(Artículos!$L1243:$L1270,"=2015")</f>
        <v>6</v>
      </c>
    </row>
    <row r="5" spans="1:2">
      <c r="A5" s="708">
        <v>2016</v>
      </c>
      <c r="B5" s="140">
        <f>COUNTIF(Artículos!$L1243:$L1270,"=2016")</f>
        <v>3</v>
      </c>
    </row>
    <row r="6" spans="1:2">
      <c r="A6" s="708">
        <v>2017</v>
      </c>
      <c r="B6" s="140">
        <f>COUNTIF(Artículos!$L1243:$L1270,"=2017")</f>
        <v>1</v>
      </c>
    </row>
    <row r="7" spans="1:2">
      <c r="A7" s="708">
        <v>2018</v>
      </c>
      <c r="B7" s="140">
        <f>COUNTIF(Artículos!$L1243:$L1270,"=2018")</f>
        <v>1</v>
      </c>
    </row>
    <row r="8" spans="1:2">
      <c r="A8" s="708">
        <v>2019</v>
      </c>
      <c r="B8" s="140">
        <v>1</v>
      </c>
    </row>
    <row r="9" spans="1:2">
      <c r="A9" s="708">
        <v>2020</v>
      </c>
      <c r="B9" s="140">
        <v>17</v>
      </c>
    </row>
    <row r="10" spans="1:2">
      <c r="A10" s="729">
        <v>2021</v>
      </c>
      <c r="B10" s="9">
        <v>3</v>
      </c>
    </row>
    <row r="11" spans="1:2">
      <c r="A11" s="806" t="s">
        <v>10949</v>
      </c>
      <c r="B11" s="786"/>
    </row>
    <row r="12" spans="1:2">
      <c r="A12" s="708">
        <v>2013</v>
      </c>
      <c r="B12" s="140">
        <f>COUNTIF('Eventos científicos'!$F474,"=2013")</f>
        <v>0</v>
      </c>
    </row>
    <row r="13" spans="1:2">
      <c r="A13" s="708">
        <v>2014</v>
      </c>
      <c r="B13" s="140">
        <f>COUNTIF('Eventos científicos'!$F474,"=2014")</f>
        <v>0</v>
      </c>
    </row>
    <row r="14" spans="1:2">
      <c r="A14" s="708">
        <v>2015</v>
      </c>
      <c r="B14" s="140">
        <f>COUNTIF('Eventos científicos'!$F474,"=2015")</f>
        <v>1</v>
      </c>
    </row>
    <row r="15" spans="1:2">
      <c r="A15" s="708">
        <v>2016</v>
      </c>
      <c r="B15" s="140">
        <f>COUNTIF('Eventos científicos'!$F474,"=2016")</f>
        <v>0</v>
      </c>
    </row>
    <row r="16" spans="1:2">
      <c r="A16" s="708">
        <v>2017</v>
      </c>
      <c r="B16" s="140">
        <v>1</v>
      </c>
    </row>
    <row r="17" spans="1:2">
      <c r="A17" s="708">
        <v>2018</v>
      </c>
      <c r="B17" s="140">
        <f>COUNTIF('Eventos científicos'!$F474,"=2018")</f>
        <v>0</v>
      </c>
    </row>
    <row r="18" spans="1:2">
      <c r="A18" s="708">
        <v>2019</v>
      </c>
      <c r="B18" s="140">
        <v>1</v>
      </c>
    </row>
    <row r="19" spans="1:2">
      <c r="A19" s="708">
        <v>2020</v>
      </c>
      <c r="B19" s="140">
        <f>COUNTIF('Eventos científicos'!$F474,"=2020")</f>
        <v>0</v>
      </c>
    </row>
    <row r="20" spans="1:2">
      <c r="A20" s="729">
        <v>2021</v>
      </c>
      <c r="B20" s="9">
        <v>2</v>
      </c>
    </row>
    <row r="21" spans="1:2" ht="15.75" customHeight="1">
      <c r="A21" s="806" t="s">
        <v>10932</v>
      </c>
      <c r="B21" s="786"/>
    </row>
    <row r="22" spans="1:2" ht="15.75" customHeight="1">
      <c r="A22" s="708">
        <v>2013</v>
      </c>
      <c r="B22" s="140">
        <f>COUNTIF(Libros!$H79:$H83,"=2013")</f>
        <v>0</v>
      </c>
    </row>
    <row r="23" spans="1:2" ht="15.75" customHeight="1">
      <c r="A23" s="708">
        <v>2014</v>
      </c>
      <c r="B23" s="140">
        <f>COUNTIF(Libros!$H79:$H83,"=2014")</f>
        <v>0</v>
      </c>
    </row>
    <row r="24" spans="1:2" ht="15.75" customHeight="1">
      <c r="A24" s="708">
        <v>2015</v>
      </c>
      <c r="B24" s="140">
        <f>COUNTIF(Libros!$H79:$H83,"=2015")</f>
        <v>1</v>
      </c>
    </row>
    <row r="25" spans="1:2" ht="15.75" customHeight="1">
      <c r="A25" s="708">
        <v>2016</v>
      </c>
      <c r="B25" s="140">
        <f>COUNTIF(Libros!$H79:$H83,"=2016")</f>
        <v>0</v>
      </c>
    </row>
    <row r="26" spans="1:2" ht="15.75" customHeight="1">
      <c r="A26" s="708">
        <v>2017</v>
      </c>
      <c r="B26" s="140">
        <f>COUNTIF(Libros!$H79:$H83,"=2017")</f>
        <v>1</v>
      </c>
    </row>
    <row r="27" spans="1:2" ht="15.75" customHeight="1">
      <c r="A27" s="708">
        <v>2018</v>
      </c>
      <c r="B27" s="140">
        <f>COUNTIF(Libros!$H79:$H83,"=2018")</f>
        <v>0</v>
      </c>
    </row>
    <row r="28" spans="1:2" ht="15.75" customHeight="1">
      <c r="A28" s="708">
        <v>2019</v>
      </c>
      <c r="B28" s="140">
        <f>COUNTIF(Libros!$H79:$H83,"=2019")</f>
        <v>1</v>
      </c>
    </row>
    <row r="29" spans="1:2" ht="15.75" customHeight="1">
      <c r="A29" s="708">
        <v>2020</v>
      </c>
      <c r="B29" s="140">
        <f>COUNTIF(Libros!$H79:$H83,"=2020")</f>
        <v>2</v>
      </c>
    </row>
    <row r="30" spans="1:2" ht="15.75" customHeight="1">
      <c r="A30" s="729">
        <v>2021</v>
      </c>
      <c r="B30" s="9"/>
    </row>
    <row r="31" spans="1:2" ht="15.75" customHeight="1">
      <c r="A31" s="806" t="s">
        <v>10950</v>
      </c>
      <c r="B31" s="786"/>
    </row>
    <row r="32" spans="1:2" ht="15.75" customHeight="1">
      <c r="A32" s="708">
        <v>2013</v>
      </c>
      <c r="B32" s="721">
        <v>0</v>
      </c>
    </row>
    <row r="33" spans="1:2" ht="15.75" customHeight="1">
      <c r="A33" s="708">
        <v>2014</v>
      </c>
      <c r="B33" s="721">
        <v>0</v>
      </c>
    </row>
    <row r="34" spans="1:2" ht="15.75" customHeight="1">
      <c r="A34" s="708">
        <v>2015</v>
      </c>
      <c r="B34" s="721">
        <v>0</v>
      </c>
    </row>
    <row r="35" spans="1:2" ht="15.75" customHeight="1">
      <c r="A35" s="708">
        <v>2016</v>
      </c>
      <c r="B35" s="721">
        <v>0</v>
      </c>
    </row>
    <row r="36" spans="1:2" ht="15.75" customHeight="1">
      <c r="A36" s="708">
        <v>2017</v>
      </c>
      <c r="B36" s="721">
        <v>1</v>
      </c>
    </row>
    <row r="37" spans="1:2" ht="15.75" customHeight="1">
      <c r="A37" s="708">
        <v>2018</v>
      </c>
      <c r="B37" s="721">
        <v>0</v>
      </c>
    </row>
    <row r="38" spans="1:2" ht="15.75" customHeight="1">
      <c r="A38" s="708">
        <v>2019</v>
      </c>
      <c r="B38" s="721">
        <v>0</v>
      </c>
    </row>
    <row r="39" spans="1:2" ht="15.75" customHeight="1">
      <c r="A39" s="708">
        <v>2020</v>
      </c>
      <c r="B39" s="721">
        <v>0</v>
      </c>
    </row>
    <row r="40" spans="1:2" ht="15.75" customHeight="1">
      <c r="A40" s="729">
        <v>2021</v>
      </c>
      <c r="B40" s="9">
        <v>0</v>
      </c>
    </row>
    <row r="41" spans="1:2" ht="15.75" customHeight="1">
      <c r="A41" s="806" t="s">
        <v>10934</v>
      </c>
      <c r="B41" s="786"/>
    </row>
    <row r="42" spans="1:2" ht="15.75" customHeight="1">
      <c r="A42" s="708">
        <v>2013</v>
      </c>
      <c r="B42" s="721">
        <v>0</v>
      </c>
    </row>
    <row r="43" spans="1:2" ht="15.75" customHeight="1">
      <c r="A43" s="708">
        <v>2014</v>
      </c>
      <c r="B43" s="721">
        <v>0</v>
      </c>
    </row>
    <row r="44" spans="1:2" ht="15.75" customHeight="1">
      <c r="A44" s="708">
        <v>2015</v>
      </c>
      <c r="B44" s="721">
        <v>0</v>
      </c>
    </row>
    <row r="45" spans="1:2" ht="15.75" customHeight="1">
      <c r="A45" s="708">
        <v>2016</v>
      </c>
      <c r="B45" s="721">
        <v>0</v>
      </c>
    </row>
    <row r="46" spans="1:2" ht="15.75" customHeight="1">
      <c r="A46" s="708">
        <v>2017</v>
      </c>
      <c r="B46" s="721">
        <v>0</v>
      </c>
    </row>
    <row r="47" spans="1:2" ht="15.75" customHeight="1">
      <c r="A47" s="708">
        <v>2018</v>
      </c>
      <c r="B47" s="721">
        <v>0</v>
      </c>
    </row>
    <row r="48" spans="1:2" ht="15.75" customHeight="1">
      <c r="A48" s="708">
        <v>2019</v>
      </c>
      <c r="B48" s="721">
        <v>0</v>
      </c>
    </row>
    <row r="49" spans="1:2" ht="15.75" customHeight="1">
      <c r="A49" s="708">
        <v>2020</v>
      </c>
      <c r="B49" s="721">
        <v>0</v>
      </c>
    </row>
    <row r="50" spans="1:2" ht="15.75" customHeight="1">
      <c r="A50" s="729">
        <v>2021</v>
      </c>
      <c r="B50" s="9">
        <v>0</v>
      </c>
    </row>
    <row r="51" spans="1:2" ht="15.75" customHeight="1">
      <c r="A51" s="806" t="s">
        <v>10935</v>
      </c>
      <c r="B51" s="786"/>
    </row>
    <row r="52" spans="1:2" ht="15.75" customHeight="1">
      <c r="A52" s="708">
        <v>2013</v>
      </c>
      <c r="B52" s="713">
        <v>0</v>
      </c>
    </row>
    <row r="53" spans="1:2" ht="15.75" customHeight="1">
      <c r="A53" s="708">
        <v>2014</v>
      </c>
      <c r="B53" s="713">
        <v>0</v>
      </c>
    </row>
    <row r="54" spans="1:2" ht="15.75" customHeight="1">
      <c r="A54" s="708">
        <v>2015</v>
      </c>
      <c r="B54" s="713">
        <v>0</v>
      </c>
    </row>
    <row r="55" spans="1:2" ht="15.75" customHeight="1">
      <c r="A55" s="708">
        <v>2016</v>
      </c>
      <c r="B55" s="713">
        <v>47</v>
      </c>
    </row>
    <row r="56" spans="1:2" ht="15.75" customHeight="1">
      <c r="A56" s="708">
        <v>2017</v>
      </c>
      <c r="B56" s="713">
        <v>39</v>
      </c>
    </row>
    <row r="57" spans="1:2" ht="15.75" customHeight="1">
      <c r="A57" s="708">
        <v>2018</v>
      </c>
      <c r="B57" s="713">
        <v>13</v>
      </c>
    </row>
    <row r="58" spans="1:2" ht="15.75" customHeight="1">
      <c r="A58" s="708">
        <v>2019</v>
      </c>
      <c r="B58" s="713">
        <v>0</v>
      </c>
    </row>
    <row r="59" spans="1:2" ht="15.75" customHeight="1">
      <c r="A59" s="708">
        <v>2020</v>
      </c>
      <c r="B59" s="713">
        <v>8</v>
      </c>
    </row>
    <row r="60" spans="1:2" ht="15.75" customHeight="1">
      <c r="A60" s="729">
        <v>2021</v>
      </c>
      <c r="B60" s="9">
        <v>0</v>
      </c>
    </row>
    <row r="61" spans="1:2" ht="15.75" customHeight="1"/>
    <row r="62" spans="1:2" ht="15.75" customHeight="1"/>
    <row r="63" spans="1:2" ht="15.75" customHeight="1"/>
    <row r="64" spans="1: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A51:B51"/>
    <mergeCell ref="A1:B1"/>
    <mergeCell ref="A11:B11"/>
    <mergeCell ref="A21:B21"/>
    <mergeCell ref="A31:B31"/>
    <mergeCell ref="A41:B41"/>
  </mergeCells>
  <pageMargins left="0.7" right="0.7" top="0.75" bottom="0.75" header="0" footer="0"/>
  <pageSetup orientation="landscape"/>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H2:I1000"/>
  <sheetViews>
    <sheetView workbookViewId="0"/>
  </sheetViews>
  <sheetFormatPr baseColWidth="10" defaultColWidth="14.42578125" defaultRowHeight="15" customHeight="1"/>
  <cols>
    <col min="1" max="6" width="14.42578125" customWidth="1"/>
  </cols>
  <sheetData>
    <row r="2" spans="8:9">
      <c r="H2" s="805" t="s">
        <v>10946</v>
      </c>
      <c r="I2" s="792"/>
    </row>
    <row r="3" spans="8:9">
      <c r="H3" s="713">
        <v>2020</v>
      </c>
      <c r="I3" s="713">
        <v>0</v>
      </c>
    </row>
    <row r="4" spans="8:9">
      <c r="H4" s="713">
        <v>2019</v>
      </c>
      <c r="I4" s="713">
        <v>5</v>
      </c>
    </row>
    <row r="5" spans="8:9">
      <c r="H5" s="713">
        <v>2018</v>
      </c>
      <c r="I5" s="713">
        <v>10</v>
      </c>
    </row>
    <row r="6" spans="8:9">
      <c r="H6" s="713">
        <v>2017</v>
      </c>
      <c r="I6" s="713">
        <v>9</v>
      </c>
    </row>
    <row r="7" spans="8:9">
      <c r="H7" s="713">
        <v>2016</v>
      </c>
      <c r="I7" s="713">
        <v>2</v>
      </c>
    </row>
    <row r="8" spans="8:9">
      <c r="H8" s="713">
        <v>2015</v>
      </c>
      <c r="I8" s="713">
        <v>3</v>
      </c>
    </row>
    <row r="9" spans="8:9">
      <c r="H9" s="713">
        <v>2014</v>
      </c>
      <c r="I9" s="713">
        <v>10</v>
      </c>
    </row>
    <row r="10" spans="8:9">
      <c r="H10" s="713">
        <v>2013</v>
      </c>
      <c r="I10" s="713">
        <v>15</v>
      </c>
    </row>
    <row r="21" spans="8:9" ht="15.75" customHeight="1"/>
    <row r="22" spans="8:9" ht="15.75" customHeight="1"/>
    <row r="23" spans="8:9" ht="15.75" customHeight="1">
      <c r="H23" s="805" t="s">
        <v>10949</v>
      </c>
      <c r="I23" s="792"/>
    </row>
    <row r="24" spans="8:9" ht="15.75" customHeight="1">
      <c r="H24" s="713">
        <v>2020</v>
      </c>
      <c r="I24" s="713">
        <v>0</v>
      </c>
    </row>
    <row r="25" spans="8:9" ht="15.75" customHeight="1">
      <c r="H25" s="713">
        <v>2019</v>
      </c>
      <c r="I25" s="713">
        <v>2</v>
      </c>
    </row>
    <row r="26" spans="8:9" ht="15.75" customHeight="1">
      <c r="H26" s="713">
        <v>2018</v>
      </c>
      <c r="I26" s="713">
        <v>10</v>
      </c>
    </row>
    <row r="27" spans="8:9" ht="15.75" customHeight="1">
      <c r="H27" s="713">
        <v>2017</v>
      </c>
      <c r="I27" s="713">
        <v>9</v>
      </c>
    </row>
    <row r="28" spans="8:9" ht="15.75" customHeight="1">
      <c r="H28" s="713">
        <v>2016</v>
      </c>
      <c r="I28" s="713">
        <v>11</v>
      </c>
    </row>
    <row r="29" spans="8:9" ht="15.75" customHeight="1">
      <c r="H29" s="713">
        <v>2015</v>
      </c>
      <c r="I29" s="713">
        <v>8</v>
      </c>
    </row>
    <row r="30" spans="8:9" ht="15.75" customHeight="1">
      <c r="H30" s="713">
        <v>2014</v>
      </c>
      <c r="I30" s="713">
        <v>8</v>
      </c>
    </row>
    <row r="31" spans="8:9" ht="15.75" customHeight="1">
      <c r="H31" s="713">
        <v>2013</v>
      </c>
      <c r="I31" s="713">
        <v>11</v>
      </c>
    </row>
    <row r="32" spans="8:9" ht="15.75" customHeight="1"/>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row r="42" spans="8:9" ht="15.75" customHeight="1"/>
    <row r="43" spans="8:9" ht="15.75" customHeight="1"/>
    <row r="44" spans="8:9" ht="15.75" customHeight="1">
      <c r="H44" s="805" t="s">
        <v>10932</v>
      </c>
      <c r="I44" s="792"/>
    </row>
    <row r="45" spans="8:9" ht="15.75" customHeight="1">
      <c r="H45" s="713">
        <v>2020</v>
      </c>
      <c r="I45" s="713">
        <v>0</v>
      </c>
    </row>
    <row r="46" spans="8:9" ht="15.75" customHeight="1">
      <c r="H46" s="713">
        <v>2019</v>
      </c>
      <c r="I46" s="713">
        <v>0</v>
      </c>
    </row>
    <row r="47" spans="8:9" ht="15.75" customHeight="1">
      <c r="H47" s="713">
        <v>2018</v>
      </c>
      <c r="I47" s="713">
        <v>0</v>
      </c>
    </row>
    <row r="48" spans="8:9" ht="15.75" customHeight="1">
      <c r="H48" s="713">
        <v>2017</v>
      </c>
      <c r="I48" s="713">
        <v>0</v>
      </c>
    </row>
    <row r="49" spans="8:9" ht="15.75" customHeight="1">
      <c r="H49" s="713">
        <v>2016</v>
      </c>
      <c r="I49" s="713">
        <v>0</v>
      </c>
    </row>
    <row r="50" spans="8:9" ht="15.75" customHeight="1">
      <c r="H50" s="713">
        <v>2015</v>
      </c>
      <c r="I50" s="713">
        <v>0</v>
      </c>
    </row>
    <row r="51" spans="8:9" ht="15.75" customHeight="1">
      <c r="H51" s="713">
        <v>2014</v>
      </c>
      <c r="I51" s="713">
        <v>0</v>
      </c>
    </row>
    <row r="52" spans="8:9" ht="15.75" customHeight="1">
      <c r="H52" s="713">
        <v>2013</v>
      </c>
      <c r="I52" s="713">
        <v>0</v>
      </c>
    </row>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row r="64" spans="8:9" ht="15.75" customHeight="1">
      <c r="H64" s="805" t="s">
        <v>10950</v>
      </c>
      <c r="I64" s="792"/>
    </row>
    <row r="65" spans="8:9" ht="15.75" customHeight="1">
      <c r="H65" s="713">
        <v>2020</v>
      </c>
      <c r="I65" s="713">
        <v>0</v>
      </c>
    </row>
    <row r="66" spans="8:9" ht="15.75" customHeight="1">
      <c r="H66" s="713">
        <v>2019</v>
      </c>
      <c r="I66" s="713">
        <v>0</v>
      </c>
    </row>
    <row r="67" spans="8:9" ht="15.75" customHeight="1">
      <c r="H67" s="713">
        <v>2018</v>
      </c>
      <c r="I67" s="713">
        <v>0</v>
      </c>
    </row>
    <row r="68" spans="8:9" ht="15.75" customHeight="1">
      <c r="H68" s="713">
        <v>2017</v>
      </c>
      <c r="I68" s="713">
        <v>0</v>
      </c>
    </row>
    <row r="69" spans="8:9" ht="15.75" customHeight="1">
      <c r="H69" s="713">
        <v>2016</v>
      </c>
      <c r="I69" s="713">
        <v>0</v>
      </c>
    </row>
    <row r="70" spans="8:9" ht="15.75" customHeight="1">
      <c r="H70" s="713">
        <v>2015</v>
      </c>
      <c r="I70" s="713">
        <v>0</v>
      </c>
    </row>
    <row r="71" spans="8:9" ht="15.75" customHeight="1">
      <c r="H71" s="713">
        <v>2014</v>
      </c>
      <c r="I71" s="713">
        <v>0</v>
      </c>
    </row>
    <row r="72" spans="8:9" ht="15.75" customHeight="1">
      <c r="H72" s="713">
        <v>2013</v>
      </c>
      <c r="I72" s="713">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5" t="s">
        <v>10934</v>
      </c>
      <c r="I83" s="792"/>
    </row>
    <row r="84" spans="8:9" ht="15.75" customHeight="1">
      <c r="H84" s="713">
        <v>2020</v>
      </c>
      <c r="I84" s="713">
        <v>0</v>
      </c>
    </row>
    <row r="85" spans="8:9" ht="15.75" customHeight="1">
      <c r="H85" s="713">
        <v>2019</v>
      </c>
      <c r="I85" s="713">
        <v>0</v>
      </c>
    </row>
    <row r="86" spans="8:9" ht="15.75" customHeight="1">
      <c r="H86" s="713">
        <v>2018</v>
      </c>
      <c r="I86" s="713">
        <v>0</v>
      </c>
    </row>
    <row r="87" spans="8:9" ht="15.75" customHeight="1">
      <c r="H87" s="713">
        <v>2017</v>
      </c>
      <c r="I87" s="713">
        <v>0</v>
      </c>
    </row>
    <row r="88" spans="8:9" ht="15.75" customHeight="1">
      <c r="H88" s="713">
        <v>2016</v>
      </c>
      <c r="I88" s="713">
        <v>0</v>
      </c>
    </row>
    <row r="89" spans="8:9" ht="15.75" customHeight="1">
      <c r="H89" s="713">
        <v>2015</v>
      </c>
      <c r="I89" s="713">
        <v>0</v>
      </c>
    </row>
    <row r="90" spans="8:9" ht="15.75" customHeight="1">
      <c r="H90" s="713">
        <v>2014</v>
      </c>
      <c r="I90" s="713">
        <v>0</v>
      </c>
    </row>
    <row r="91" spans="8:9" ht="15.75" customHeight="1">
      <c r="H91" s="713">
        <v>2013</v>
      </c>
      <c r="I91" s="713">
        <v>0</v>
      </c>
    </row>
    <row r="92" spans="8:9" ht="15.75" customHeight="1"/>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row r="101" spans="8:9" ht="15.75" customHeight="1"/>
    <row r="102" spans="8:9" ht="15.75" customHeight="1"/>
    <row r="103" spans="8:9" ht="15.75" customHeight="1"/>
    <row r="104" spans="8:9" ht="15.75" customHeight="1"/>
    <row r="105" spans="8:9" ht="15.75" customHeight="1">
      <c r="H105" s="805" t="s">
        <v>10935</v>
      </c>
      <c r="I105" s="792"/>
    </row>
    <row r="106" spans="8:9" ht="15.75" customHeight="1">
      <c r="H106" s="713">
        <v>2020</v>
      </c>
      <c r="I106" s="713">
        <v>0</v>
      </c>
    </row>
    <row r="107" spans="8:9" ht="15.75" customHeight="1">
      <c r="H107" s="713">
        <v>2019</v>
      </c>
      <c r="I107" s="713">
        <v>0</v>
      </c>
    </row>
    <row r="108" spans="8:9" ht="15.75" customHeight="1">
      <c r="H108" s="713">
        <v>2018</v>
      </c>
      <c r="I108" s="713">
        <v>0</v>
      </c>
    </row>
    <row r="109" spans="8:9" ht="15.75" customHeight="1">
      <c r="H109" s="713">
        <v>2017</v>
      </c>
      <c r="I109" s="713">
        <v>0</v>
      </c>
    </row>
    <row r="110" spans="8:9" ht="15.75" customHeight="1">
      <c r="H110" s="713">
        <v>2016</v>
      </c>
      <c r="I110" s="713">
        <v>0</v>
      </c>
    </row>
    <row r="111" spans="8:9" ht="15.75" customHeight="1">
      <c r="H111" s="713">
        <v>2015</v>
      </c>
      <c r="I111" s="713">
        <v>0</v>
      </c>
    </row>
    <row r="112" spans="8:9" ht="15.75" customHeight="1">
      <c r="H112" s="713">
        <v>2014</v>
      </c>
      <c r="I112" s="713">
        <v>0</v>
      </c>
    </row>
    <row r="113" spans="8:9" ht="15.75" customHeight="1">
      <c r="H113" s="713">
        <v>2013</v>
      </c>
      <c r="I113" s="713">
        <v>0</v>
      </c>
    </row>
    <row r="114" spans="8:9" ht="15.75" customHeight="1"/>
    <row r="115" spans="8:9" ht="15.75" customHeight="1"/>
    <row r="116" spans="8:9" ht="15.75" customHeight="1"/>
    <row r="117" spans="8:9" ht="15.75" customHeight="1"/>
    <row r="118" spans="8:9" ht="15.75" customHeight="1"/>
    <row r="119" spans="8:9" ht="15.75" customHeight="1"/>
    <row r="120" spans="8:9" ht="15.75" customHeight="1"/>
    <row r="121" spans="8:9" ht="15.75" customHeight="1"/>
    <row r="122" spans="8:9" ht="15.75" customHeight="1"/>
    <row r="123" spans="8:9" ht="15.75" customHeight="1"/>
    <row r="124" spans="8:9" ht="15.75" customHeight="1"/>
    <row r="125" spans="8:9" ht="15.75" customHeight="1"/>
    <row r="126" spans="8:9" ht="15.75" customHeight="1"/>
    <row r="127" spans="8:9" ht="15.75" customHeight="1"/>
    <row r="128" spans="8:9"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5:I105"/>
    <mergeCell ref="H2:I2"/>
    <mergeCell ref="H23:I23"/>
    <mergeCell ref="H44:I44"/>
    <mergeCell ref="H64:I64"/>
    <mergeCell ref="H83:I83"/>
  </mergeCells>
  <pageMargins left="0.7" right="0.7" top="0.75" bottom="0.75" header="0" footer="0"/>
  <pageSetup orientation="landscape"/>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5" t="s">
        <v>10946</v>
      </c>
      <c r="I4" s="792"/>
    </row>
    <row r="5" spans="8:9">
      <c r="H5" s="733">
        <v>2021</v>
      </c>
      <c r="I5" s="734">
        <v>0</v>
      </c>
    </row>
    <row r="6" spans="8:9">
      <c r="H6" s="713">
        <v>2020</v>
      </c>
      <c r="I6" s="713">
        <v>0</v>
      </c>
    </row>
    <row r="7" spans="8:9">
      <c r="H7" s="713">
        <v>2019</v>
      </c>
      <c r="I7" s="713">
        <v>1</v>
      </c>
    </row>
    <row r="8" spans="8:9">
      <c r="H8" s="713">
        <v>2018</v>
      </c>
      <c r="I8" s="713">
        <v>3</v>
      </c>
    </row>
    <row r="9" spans="8:9">
      <c r="H9" s="713">
        <v>2017</v>
      </c>
      <c r="I9" s="713">
        <v>3</v>
      </c>
    </row>
    <row r="10" spans="8:9">
      <c r="H10" s="713">
        <v>2016</v>
      </c>
      <c r="I10" s="713">
        <v>3</v>
      </c>
    </row>
    <row r="11" spans="8:9">
      <c r="H11" s="713">
        <v>2015</v>
      </c>
      <c r="I11" s="713">
        <v>2</v>
      </c>
    </row>
    <row r="12" spans="8:9">
      <c r="H12" s="713">
        <v>2014</v>
      </c>
      <c r="I12" s="713">
        <v>0</v>
      </c>
    </row>
    <row r="13" spans="8:9">
      <c r="H13" s="713">
        <v>2013</v>
      </c>
      <c r="I13" s="713">
        <v>0</v>
      </c>
    </row>
    <row r="21" spans="8:9" ht="15.75" customHeight="1"/>
    <row r="22" spans="8:9" ht="15.75" customHeight="1"/>
    <row r="23" spans="8:9" ht="15.75" customHeight="1"/>
    <row r="24" spans="8:9" ht="15.75" customHeight="1">
      <c r="H24" s="805" t="s">
        <v>10949</v>
      </c>
      <c r="I24" s="792"/>
    </row>
    <row r="25" spans="8:9" ht="15.75" customHeight="1">
      <c r="H25" s="733">
        <v>2021</v>
      </c>
      <c r="I25" s="734">
        <v>0</v>
      </c>
    </row>
    <row r="26" spans="8:9" ht="15.75" customHeight="1">
      <c r="H26" s="713">
        <v>2020</v>
      </c>
      <c r="I26" s="713">
        <v>0</v>
      </c>
    </row>
    <row r="27" spans="8:9" ht="15.75" customHeight="1">
      <c r="H27" s="713">
        <v>2019</v>
      </c>
      <c r="I27" s="713">
        <v>0</v>
      </c>
    </row>
    <row r="28" spans="8:9" ht="15.75" customHeight="1">
      <c r="H28" s="713">
        <v>2018</v>
      </c>
      <c r="I28" s="713">
        <v>7</v>
      </c>
    </row>
    <row r="29" spans="8:9" ht="15.75" customHeight="1">
      <c r="H29" s="713">
        <v>2017</v>
      </c>
      <c r="I29" s="713">
        <v>7</v>
      </c>
    </row>
    <row r="30" spans="8:9" ht="15.75" customHeight="1">
      <c r="H30" s="713">
        <v>2016</v>
      </c>
      <c r="I30" s="713">
        <v>12</v>
      </c>
    </row>
    <row r="31" spans="8:9" ht="15.75" customHeight="1">
      <c r="H31" s="713">
        <v>2015</v>
      </c>
      <c r="I31" s="713">
        <v>7</v>
      </c>
    </row>
    <row r="32" spans="8:9" ht="15.75" customHeight="1">
      <c r="H32" s="713">
        <v>2014</v>
      </c>
      <c r="I32" s="713">
        <v>7</v>
      </c>
    </row>
    <row r="33" spans="8:9" ht="15.75" customHeight="1">
      <c r="H33" s="713">
        <v>2013</v>
      </c>
      <c r="I33" s="713">
        <v>2</v>
      </c>
    </row>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row r="42" spans="8:9" ht="15.75" customHeight="1"/>
    <row r="43" spans="8:9" ht="15.75" customHeight="1">
      <c r="H43" s="805" t="s">
        <v>10932</v>
      </c>
      <c r="I43" s="792"/>
    </row>
    <row r="44" spans="8:9" ht="14.25" customHeight="1">
      <c r="H44" s="733">
        <v>2021</v>
      </c>
      <c r="I44" s="734">
        <v>0</v>
      </c>
    </row>
    <row r="45" spans="8:9" ht="14.25" customHeight="1">
      <c r="H45" s="713">
        <v>2020</v>
      </c>
      <c r="I45" s="713">
        <v>0</v>
      </c>
    </row>
    <row r="46" spans="8:9" ht="15.75" customHeight="1">
      <c r="H46" s="713">
        <v>2019</v>
      </c>
      <c r="I46" s="713">
        <v>0</v>
      </c>
    </row>
    <row r="47" spans="8:9" ht="15.75" customHeight="1">
      <c r="H47" s="713">
        <v>2018</v>
      </c>
      <c r="I47" s="713">
        <v>1</v>
      </c>
    </row>
    <row r="48" spans="8:9" ht="15.75" customHeight="1">
      <c r="H48" s="713">
        <v>2017</v>
      </c>
      <c r="I48" s="713">
        <v>0</v>
      </c>
    </row>
    <row r="49" spans="8:9" ht="15.75" customHeight="1">
      <c r="H49" s="713">
        <v>2016</v>
      </c>
      <c r="I49" s="713">
        <v>0</v>
      </c>
    </row>
    <row r="50" spans="8:9" ht="15.75" customHeight="1">
      <c r="H50" s="713">
        <v>2015</v>
      </c>
      <c r="I50" s="713">
        <v>0</v>
      </c>
    </row>
    <row r="51" spans="8:9" ht="15.75" customHeight="1">
      <c r="H51" s="713">
        <v>2014</v>
      </c>
      <c r="I51" s="713">
        <v>0</v>
      </c>
    </row>
    <row r="52" spans="8:9" ht="15.75" customHeight="1">
      <c r="H52" s="713">
        <v>2013</v>
      </c>
      <c r="I52" s="713">
        <v>1</v>
      </c>
    </row>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row r="64" spans="8:9" ht="15.75" customHeight="1"/>
    <row r="65" spans="8:9" ht="15.75" customHeight="1"/>
    <row r="66" spans="8:9" ht="15.75" customHeight="1">
      <c r="H66" s="805" t="s">
        <v>10950</v>
      </c>
      <c r="I66" s="792"/>
    </row>
    <row r="67" spans="8:9" ht="15.75" customHeight="1">
      <c r="H67" s="733">
        <v>2021</v>
      </c>
      <c r="I67" s="734">
        <v>0</v>
      </c>
    </row>
    <row r="68" spans="8:9" ht="15.75" customHeight="1">
      <c r="H68" s="713">
        <v>2020</v>
      </c>
      <c r="I68" s="713">
        <v>0</v>
      </c>
    </row>
    <row r="69" spans="8:9" ht="15.75" customHeight="1">
      <c r="H69" s="713">
        <v>2019</v>
      </c>
      <c r="I69" s="713">
        <v>0</v>
      </c>
    </row>
    <row r="70" spans="8:9" ht="15.75" customHeight="1">
      <c r="H70" s="713">
        <v>2018</v>
      </c>
      <c r="I70" s="713">
        <v>1</v>
      </c>
    </row>
    <row r="71" spans="8:9" ht="15.75" customHeight="1">
      <c r="H71" s="713">
        <v>2017</v>
      </c>
      <c r="I71" s="713">
        <v>2</v>
      </c>
    </row>
    <row r="72" spans="8:9" ht="15.75" customHeight="1">
      <c r="H72" s="713">
        <v>2016</v>
      </c>
      <c r="I72" s="713">
        <v>2</v>
      </c>
    </row>
    <row r="73" spans="8:9" ht="15.75" customHeight="1">
      <c r="H73" s="713">
        <v>2015</v>
      </c>
      <c r="I73" s="713">
        <v>2</v>
      </c>
    </row>
    <row r="74" spans="8:9" ht="15.75" customHeight="1">
      <c r="H74" s="713">
        <v>2014</v>
      </c>
      <c r="I74" s="713">
        <v>1</v>
      </c>
    </row>
    <row r="75" spans="8:9" ht="15.75" customHeight="1">
      <c r="H75" s="713">
        <v>2013</v>
      </c>
      <c r="I75" s="713">
        <v>0</v>
      </c>
    </row>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row r="84" spans="8:9" ht="15.75" customHeight="1"/>
    <row r="85" spans="8:9" ht="15.75" customHeight="1"/>
    <row r="86" spans="8:9" ht="15.75" customHeight="1"/>
    <row r="87" spans="8:9" ht="15.75" customHeight="1">
      <c r="H87" s="805" t="s">
        <v>10934</v>
      </c>
      <c r="I87" s="792"/>
    </row>
    <row r="88" spans="8:9" ht="15.75" customHeight="1">
      <c r="H88" s="733">
        <v>2021</v>
      </c>
      <c r="I88" s="734">
        <v>0</v>
      </c>
    </row>
    <row r="89" spans="8:9" ht="15.75" customHeight="1">
      <c r="H89" s="713">
        <v>2020</v>
      </c>
      <c r="I89" s="713">
        <v>1</v>
      </c>
    </row>
    <row r="90" spans="8:9" ht="15.75" customHeight="1">
      <c r="H90" s="713">
        <v>2019</v>
      </c>
      <c r="I90" s="713">
        <v>0</v>
      </c>
    </row>
    <row r="91" spans="8:9" ht="15.75" customHeight="1">
      <c r="H91" s="713">
        <v>2018</v>
      </c>
      <c r="I91" s="713">
        <v>1</v>
      </c>
    </row>
    <row r="92" spans="8:9" ht="15.75" customHeight="1">
      <c r="H92" s="713">
        <v>2017</v>
      </c>
      <c r="I92" s="713">
        <v>2</v>
      </c>
    </row>
    <row r="93" spans="8:9" ht="15.75" customHeight="1">
      <c r="H93" s="713">
        <v>2016</v>
      </c>
      <c r="I93" s="713">
        <v>0</v>
      </c>
    </row>
    <row r="94" spans="8:9" ht="15.75" customHeight="1">
      <c r="H94" s="713">
        <v>2015</v>
      </c>
      <c r="I94" s="713">
        <v>0</v>
      </c>
    </row>
    <row r="95" spans="8:9" ht="15.75" customHeight="1">
      <c r="H95" s="713">
        <v>2014</v>
      </c>
      <c r="I95" s="713">
        <v>0</v>
      </c>
    </row>
    <row r="96" spans="8:9" ht="15.75" customHeight="1">
      <c r="H96" s="713">
        <v>2013</v>
      </c>
      <c r="I96" s="713">
        <v>0</v>
      </c>
    </row>
    <row r="97" spans="8:9" ht="15.75" customHeight="1"/>
    <row r="98" spans="8:9" ht="15.75" customHeight="1"/>
    <row r="99" spans="8:9" ht="15.75" customHeight="1"/>
    <row r="100" spans="8:9" ht="15.75" customHeight="1"/>
    <row r="101" spans="8:9" ht="15.75" customHeight="1"/>
    <row r="102" spans="8:9" ht="15.75" customHeight="1"/>
    <row r="103" spans="8:9" ht="15.75" customHeight="1"/>
    <row r="104" spans="8:9" ht="15.75" customHeight="1"/>
    <row r="105" spans="8:9" ht="15.75" customHeight="1">
      <c r="H105" s="805" t="s">
        <v>10935</v>
      </c>
      <c r="I105" s="792"/>
    </row>
    <row r="106" spans="8:9" ht="15.75" customHeight="1">
      <c r="H106" s="733">
        <v>2021</v>
      </c>
      <c r="I106" s="734">
        <v>0</v>
      </c>
    </row>
    <row r="107" spans="8:9" ht="15.75" customHeight="1">
      <c r="H107" s="713">
        <v>2020</v>
      </c>
      <c r="I107" s="713">
        <v>0</v>
      </c>
    </row>
    <row r="108" spans="8:9" ht="15.75" customHeight="1">
      <c r="H108" s="713">
        <v>2019</v>
      </c>
      <c r="I108" s="713">
        <v>2</v>
      </c>
    </row>
    <row r="109" spans="8:9" ht="15.75" customHeight="1">
      <c r="H109" s="713">
        <v>2018</v>
      </c>
      <c r="I109" s="713">
        <v>1</v>
      </c>
    </row>
    <row r="110" spans="8:9" ht="15.75" customHeight="1">
      <c r="H110" s="713">
        <v>2017</v>
      </c>
      <c r="I110" s="713">
        <v>2</v>
      </c>
    </row>
    <row r="111" spans="8:9" ht="15.75" customHeight="1">
      <c r="H111" s="713">
        <v>2016</v>
      </c>
      <c r="I111" s="713">
        <v>0</v>
      </c>
    </row>
    <row r="112" spans="8:9" ht="15.75" customHeight="1">
      <c r="H112" s="713">
        <v>2015</v>
      </c>
      <c r="I112" s="713">
        <v>1</v>
      </c>
    </row>
    <row r="113" spans="8:9" ht="15.75" customHeight="1">
      <c r="H113" s="713">
        <v>2014</v>
      </c>
      <c r="I113" s="713">
        <v>1</v>
      </c>
    </row>
    <row r="114" spans="8:9" ht="15.75" customHeight="1">
      <c r="H114" s="713">
        <v>2013</v>
      </c>
      <c r="I114" s="713">
        <v>13</v>
      </c>
    </row>
    <row r="115" spans="8:9" ht="15.75" customHeight="1"/>
    <row r="116" spans="8:9" ht="15.75" customHeight="1"/>
    <row r="117" spans="8:9" ht="15.75" customHeight="1"/>
    <row r="118" spans="8:9" ht="15.75" customHeight="1"/>
    <row r="119" spans="8:9" ht="15.75" customHeight="1"/>
    <row r="120" spans="8:9" ht="15.75" customHeight="1"/>
    <row r="121" spans="8:9" ht="15.75" customHeight="1"/>
    <row r="122" spans="8:9" ht="15.75" customHeight="1"/>
    <row r="123" spans="8:9" ht="15.75" customHeight="1"/>
    <row r="124" spans="8:9" ht="15.75" customHeight="1"/>
    <row r="125" spans="8:9" ht="15.75" customHeight="1"/>
    <row r="126" spans="8:9" ht="15.75" customHeight="1"/>
    <row r="127" spans="8:9" ht="15.75" customHeight="1"/>
    <row r="128" spans="8:9"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5:I105"/>
    <mergeCell ref="H4:I4"/>
    <mergeCell ref="H24:I24"/>
    <mergeCell ref="H43:I43"/>
    <mergeCell ref="H66:I66"/>
    <mergeCell ref="H87:I87"/>
  </mergeCells>
  <pageMargins left="0.7" right="0.7" top="0.75" bottom="0.75" header="0" footer="0"/>
  <pageSetup orientation="landscape"/>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5" t="s">
        <v>10942</v>
      </c>
      <c r="I4" s="792"/>
    </row>
    <row r="5" spans="8:9">
      <c r="H5" s="713">
        <v>2013</v>
      </c>
      <c r="I5" s="713">
        <v>1</v>
      </c>
    </row>
    <row r="6" spans="8:9">
      <c r="H6" s="713">
        <v>2014</v>
      </c>
      <c r="I6" s="713">
        <v>1</v>
      </c>
    </row>
    <row r="7" spans="8:9">
      <c r="H7" s="713">
        <v>2015</v>
      </c>
      <c r="I7" s="713">
        <v>0</v>
      </c>
    </row>
    <row r="8" spans="8:9">
      <c r="H8" s="713">
        <v>2016</v>
      </c>
      <c r="I8" s="713">
        <v>1</v>
      </c>
    </row>
    <row r="9" spans="8:9">
      <c r="H9" s="713">
        <v>2017</v>
      </c>
      <c r="I9" s="713">
        <v>4</v>
      </c>
    </row>
    <row r="10" spans="8:9">
      <c r="H10" s="713">
        <v>2018</v>
      </c>
      <c r="I10" s="713">
        <v>4</v>
      </c>
    </row>
    <row r="11" spans="8:9">
      <c r="H11" s="713">
        <v>2019</v>
      </c>
      <c r="I11" s="713">
        <v>1</v>
      </c>
    </row>
    <row r="12" spans="8:9">
      <c r="H12" s="713">
        <v>2020</v>
      </c>
      <c r="I12" s="713">
        <v>1</v>
      </c>
    </row>
    <row r="13" spans="8:9">
      <c r="H13" s="735">
        <v>2021</v>
      </c>
      <c r="I13" s="735">
        <v>4</v>
      </c>
    </row>
    <row r="21" spans="8:9" ht="15.75" customHeight="1"/>
    <row r="22" spans="8:9" ht="15.75" customHeight="1"/>
    <row r="23" spans="8:9" ht="15.75" customHeight="1">
      <c r="H23" s="805" t="s">
        <v>10964</v>
      </c>
      <c r="I23" s="792"/>
    </row>
    <row r="24" spans="8:9" ht="15.75" customHeight="1">
      <c r="H24" s="713">
        <v>2013</v>
      </c>
      <c r="I24" s="713">
        <v>0</v>
      </c>
    </row>
    <row r="25" spans="8:9" ht="15.75" customHeight="1">
      <c r="H25" s="713">
        <v>2014</v>
      </c>
      <c r="I25" s="713">
        <v>1</v>
      </c>
    </row>
    <row r="26" spans="8:9" ht="15.75" customHeight="1">
      <c r="H26" s="713">
        <v>2015</v>
      </c>
      <c r="I26" s="713">
        <v>0</v>
      </c>
    </row>
    <row r="27" spans="8:9" ht="15.75" customHeight="1">
      <c r="H27" s="713">
        <v>2016</v>
      </c>
      <c r="I27" s="713">
        <v>0</v>
      </c>
    </row>
    <row r="28" spans="8:9" ht="15.75" customHeight="1">
      <c r="H28" s="713">
        <v>2017</v>
      </c>
      <c r="I28" s="713">
        <v>2</v>
      </c>
    </row>
    <row r="29" spans="8:9" ht="15.75" customHeight="1">
      <c r="H29" s="713">
        <v>2018</v>
      </c>
      <c r="I29" s="713">
        <v>1</v>
      </c>
    </row>
    <row r="30" spans="8:9" ht="15.75" customHeight="1">
      <c r="H30" s="713">
        <v>2019</v>
      </c>
      <c r="I30" s="713">
        <v>2</v>
      </c>
    </row>
    <row r="31" spans="8:9" ht="15.75" customHeight="1">
      <c r="H31" s="713">
        <v>2020</v>
      </c>
      <c r="I31" s="713">
        <v>2</v>
      </c>
    </row>
    <row r="32" spans="8:9" ht="15.75" customHeight="1">
      <c r="H32" s="735">
        <v>2021</v>
      </c>
      <c r="I32" s="735">
        <v>1</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c r="H41" s="805" t="s">
        <v>10932</v>
      </c>
      <c r="I41" s="792"/>
    </row>
    <row r="42" spans="8:9" ht="15.75" customHeight="1">
      <c r="H42" s="713">
        <v>2013</v>
      </c>
      <c r="I42" s="713">
        <v>1</v>
      </c>
    </row>
    <row r="43" spans="8:9" ht="15.75" customHeight="1">
      <c r="H43" s="713">
        <v>2014</v>
      </c>
      <c r="I43" s="713">
        <v>0</v>
      </c>
    </row>
    <row r="44" spans="8:9" ht="15.75" customHeight="1">
      <c r="H44" s="713">
        <v>2015</v>
      </c>
      <c r="I44" s="713">
        <v>1</v>
      </c>
    </row>
    <row r="45" spans="8:9" ht="15.75" customHeight="1">
      <c r="H45" s="713">
        <v>2016</v>
      </c>
      <c r="I45" s="713">
        <v>0</v>
      </c>
    </row>
    <row r="46" spans="8:9" ht="15.75" customHeight="1">
      <c r="H46" s="713">
        <v>2017</v>
      </c>
      <c r="I46" s="713">
        <v>1</v>
      </c>
    </row>
    <row r="47" spans="8:9" ht="15.75" customHeight="1">
      <c r="H47" s="713">
        <v>2018</v>
      </c>
      <c r="I47" s="713">
        <v>0</v>
      </c>
    </row>
    <row r="48" spans="8:9" ht="15.75" customHeight="1">
      <c r="H48" s="713">
        <v>2019</v>
      </c>
      <c r="I48" s="713">
        <v>0</v>
      </c>
    </row>
    <row r="49" spans="8:9" ht="15.75" customHeight="1">
      <c r="H49" s="713">
        <v>2020</v>
      </c>
      <c r="I49" s="713">
        <v>0</v>
      </c>
    </row>
    <row r="50" spans="8:9" ht="15.75" customHeight="1">
      <c r="H50" s="735">
        <v>2021</v>
      </c>
      <c r="I50" s="735">
        <v>1</v>
      </c>
    </row>
    <row r="51" spans="8:9" ht="15.75" customHeight="1"/>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5" t="s">
        <v>10965</v>
      </c>
      <c r="I63" s="792"/>
    </row>
    <row r="64" spans="8:9" ht="15.75" customHeight="1">
      <c r="H64" s="713">
        <v>2013</v>
      </c>
      <c r="I64" s="713">
        <v>0</v>
      </c>
    </row>
    <row r="65" spans="8:9" ht="15.75" customHeight="1">
      <c r="H65" s="713">
        <v>2014</v>
      </c>
      <c r="I65" s="713">
        <v>0</v>
      </c>
    </row>
    <row r="66" spans="8:9" ht="15.75" customHeight="1">
      <c r="H66" s="713">
        <v>2015</v>
      </c>
      <c r="I66" s="713">
        <v>0</v>
      </c>
    </row>
    <row r="67" spans="8:9" ht="15.75" customHeight="1">
      <c r="H67" s="713">
        <v>2016</v>
      </c>
      <c r="I67" s="713">
        <v>0</v>
      </c>
    </row>
    <row r="68" spans="8:9" ht="15.75" customHeight="1">
      <c r="H68" s="713">
        <v>2017</v>
      </c>
      <c r="I68" s="713">
        <v>0</v>
      </c>
    </row>
    <row r="69" spans="8:9" ht="15.75" customHeight="1">
      <c r="H69" s="713">
        <v>2018</v>
      </c>
      <c r="I69" s="713">
        <v>0</v>
      </c>
    </row>
    <row r="70" spans="8:9" ht="15.75" customHeight="1">
      <c r="H70" s="713">
        <v>2019</v>
      </c>
      <c r="I70" s="713">
        <v>0</v>
      </c>
    </row>
    <row r="71" spans="8:9" ht="15.75" customHeight="1">
      <c r="H71" s="713">
        <v>2020</v>
      </c>
      <c r="I71" s="713">
        <v>0</v>
      </c>
    </row>
    <row r="72" spans="8:9" ht="15.75" customHeight="1">
      <c r="H72" s="735">
        <v>2021</v>
      </c>
      <c r="I72" s="735">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5" t="s">
        <v>10934</v>
      </c>
      <c r="I83" s="792"/>
    </row>
    <row r="84" spans="8:9" ht="15.75" customHeight="1">
      <c r="H84" s="713">
        <v>2013</v>
      </c>
      <c r="I84" s="713">
        <v>0</v>
      </c>
    </row>
    <row r="85" spans="8:9" ht="15.75" customHeight="1">
      <c r="H85" s="713">
        <v>2014</v>
      </c>
      <c r="I85" s="713">
        <v>0</v>
      </c>
    </row>
    <row r="86" spans="8:9" ht="15.75" customHeight="1">
      <c r="H86" s="713">
        <v>2015</v>
      </c>
      <c r="I86" s="713">
        <v>0</v>
      </c>
    </row>
    <row r="87" spans="8:9" ht="15.75" customHeight="1">
      <c r="H87" s="713">
        <v>2016</v>
      </c>
      <c r="I87" s="713">
        <v>1</v>
      </c>
    </row>
    <row r="88" spans="8:9" ht="15.75" customHeight="1">
      <c r="H88" s="713">
        <v>2017</v>
      </c>
      <c r="I88" s="713">
        <v>0</v>
      </c>
    </row>
    <row r="89" spans="8:9" ht="15.75" customHeight="1">
      <c r="H89" s="713">
        <v>2018</v>
      </c>
      <c r="I89" s="713">
        <v>0</v>
      </c>
    </row>
    <row r="90" spans="8:9" ht="15.75" customHeight="1">
      <c r="H90" s="713">
        <v>2019</v>
      </c>
      <c r="I90" s="713">
        <v>0</v>
      </c>
    </row>
    <row r="91" spans="8:9" ht="15.75" customHeight="1">
      <c r="H91" s="713">
        <v>2020</v>
      </c>
      <c r="I91" s="713">
        <v>0</v>
      </c>
    </row>
    <row r="92" spans="8:9" ht="15.75" customHeight="1">
      <c r="H92" s="735">
        <v>2021</v>
      </c>
      <c r="I92" s="735">
        <v>1</v>
      </c>
    </row>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c r="H100" s="805" t="s">
        <v>10935</v>
      </c>
      <c r="I100" s="792"/>
    </row>
    <row r="101" spans="8:9" ht="15.75" customHeight="1">
      <c r="H101" s="713">
        <v>2013</v>
      </c>
      <c r="I101" s="713">
        <v>5</v>
      </c>
    </row>
    <row r="102" spans="8:9" ht="15.75" customHeight="1">
      <c r="H102" s="713">
        <v>2014</v>
      </c>
      <c r="I102" s="713">
        <v>4</v>
      </c>
    </row>
    <row r="103" spans="8:9" ht="15.75" customHeight="1">
      <c r="H103" s="713">
        <v>2015</v>
      </c>
      <c r="I103" s="713">
        <v>3</v>
      </c>
    </row>
    <row r="104" spans="8:9" ht="15.75" customHeight="1">
      <c r="H104" s="713">
        <v>2016</v>
      </c>
      <c r="I104" s="713">
        <v>4</v>
      </c>
    </row>
    <row r="105" spans="8:9" ht="15.75" customHeight="1">
      <c r="H105" s="713">
        <v>2017</v>
      </c>
      <c r="I105" s="713">
        <v>4</v>
      </c>
    </row>
    <row r="106" spans="8:9" ht="15.75" customHeight="1">
      <c r="H106" s="713">
        <v>2018</v>
      </c>
      <c r="I106" s="713">
        <v>4</v>
      </c>
    </row>
    <row r="107" spans="8:9" ht="15.75" customHeight="1">
      <c r="H107" s="713">
        <v>2019</v>
      </c>
      <c r="I107" s="713">
        <v>0</v>
      </c>
    </row>
    <row r="108" spans="8:9" ht="15.75" customHeight="1">
      <c r="H108" s="713">
        <v>2020</v>
      </c>
      <c r="I108" s="713">
        <v>2</v>
      </c>
    </row>
    <row r="109" spans="8:9" ht="15.75" customHeight="1">
      <c r="H109" s="735">
        <v>2021</v>
      </c>
      <c r="I109" s="735">
        <v>3</v>
      </c>
    </row>
    <row r="110" spans="8:9" ht="15.75" customHeight="1"/>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0:I100"/>
    <mergeCell ref="H4:I4"/>
    <mergeCell ref="H23:I23"/>
    <mergeCell ref="H41:I41"/>
    <mergeCell ref="H63:I63"/>
    <mergeCell ref="H83:I83"/>
  </mergeCells>
  <pageMargins left="0.7" right="0.7" top="0.75" bottom="0.75" header="0" footer="0"/>
  <pageSetup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5" t="s">
        <v>10942</v>
      </c>
      <c r="I4" s="792"/>
    </row>
    <row r="5" spans="8:9">
      <c r="H5" s="713">
        <v>2013</v>
      </c>
      <c r="I5" s="713">
        <v>3</v>
      </c>
    </row>
    <row r="6" spans="8:9">
      <c r="H6" s="713">
        <v>2014</v>
      </c>
      <c r="I6" s="713">
        <v>2</v>
      </c>
    </row>
    <row r="7" spans="8:9">
      <c r="H7" s="713">
        <v>2015</v>
      </c>
      <c r="I7" s="713">
        <v>2</v>
      </c>
    </row>
    <row r="8" spans="8:9">
      <c r="H8" s="713">
        <v>2016</v>
      </c>
      <c r="I8" s="713">
        <v>3</v>
      </c>
    </row>
    <row r="9" spans="8:9">
      <c r="H9" s="713">
        <v>2017</v>
      </c>
      <c r="I9" s="713">
        <v>1</v>
      </c>
    </row>
    <row r="10" spans="8:9">
      <c r="H10" s="713">
        <v>2018</v>
      </c>
      <c r="I10" s="713">
        <v>10</v>
      </c>
    </row>
    <row r="11" spans="8:9">
      <c r="H11" s="713">
        <v>2019</v>
      </c>
      <c r="I11" s="713">
        <v>2</v>
      </c>
    </row>
    <row r="12" spans="8:9">
      <c r="H12" s="713">
        <v>2020</v>
      </c>
      <c r="I12" s="713">
        <v>9</v>
      </c>
    </row>
    <row r="13" spans="8:9">
      <c r="H13" s="735">
        <v>2021</v>
      </c>
      <c r="I13" s="735">
        <v>2</v>
      </c>
    </row>
    <row r="21" spans="8:9" ht="15.75" customHeight="1"/>
    <row r="22" spans="8:9" ht="15.75" customHeight="1"/>
    <row r="23" spans="8:9" ht="15.75" customHeight="1">
      <c r="H23" s="805" t="s">
        <v>10964</v>
      </c>
      <c r="I23" s="792"/>
    </row>
    <row r="24" spans="8:9" ht="15.75" customHeight="1">
      <c r="H24" s="713">
        <v>2013</v>
      </c>
      <c r="I24" s="713">
        <v>0</v>
      </c>
    </row>
    <row r="25" spans="8:9" ht="15.75" customHeight="1">
      <c r="H25" s="713">
        <v>2014</v>
      </c>
      <c r="I25" s="713">
        <v>0</v>
      </c>
    </row>
    <row r="26" spans="8:9" ht="15.75" customHeight="1">
      <c r="H26" s="713">
        <v>2015</v>
      </c>
      <c r="I26" s="713">
        <v>2</v>
      </c>
    </row>
    <row r="27" spans="8:9" ht="15.75" customHeight="1">
      <c r="H27" s="713">
        <v>2016</v>
      </c>
      <c r="I27" s="713">
        <v>1</v>
      </c>
    </row>
    <row r="28" spans="8:9" ht="15.75" customHeight="1">
      <c r="H28" s="713">
        <v>2017</v>
      </c>
      <c r="I28" s="713">
        <v>0</v>
      </c>
    </row>
    <row r="29" spans="8:9" ht="15.75" customHeight="1">
      <c r="H29" s="713">
        <v>2018</v>
      </c>
      <c r="I29" s="713">
        <v>3</v>
      </c>
    </row>
    <row r="30" spans="8:9" ht="15.75" customHeight="1">
      <c r="H30" s="713">
        <v>2019</v>
      </c>
      <c r="I30" s="713">
        <v>0</v>
      </c>
    </row>
    <row r="31" spans="8:9" ht="15.75" customHeight="1">
      <c r="H31" s="713">
        <v>2020</v>
      </c>
      <c r="I31" s="713">
        <v>0</v>
      </c>
    </row>
    <row r="32" spans="8:9" ht="15.75" customHeight="1">
      <c r="H32" s="735">
        <v>2021</v>
      </c>
      <c r="I32" s="735">
        <v>0</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c r="H41" s="805" t="s">
        <v>10932</v>
      </c>
      <c r="I41" s="792"/>
    </row>
    <row r="42" spans="8:9" ht="15.75" customHeight="1">
      <c r="H42" s="713">
        <v>2013</v>
      </c>
      <c r="I42" s="713">
        <v>1</v>
      </c>
    </row>
    <row r="43" spans="8:9" ht="15.75" customHeight="1">
      <c r="H43" s="713">
        <v>2014</v>
      </c>
      <c r="I43" s="713">
        <v>0</v>
      </c>
    </row>
    <row r="44" spans="8:9" ht="15.75" customHeight="1">
      <c r="H44" s="713">
        <v>2015</v>
      </c>
      <c r="I44" s="713">
        <v>0</v>
      </c>
    </row>
    <row r="45" spans="8:9" ht="15.75" customHeight="1">
      <c r="H45" s="713">
        <v>2016</v>
      </c>
      <c r="I45" s="713">
        <v>1</v>
      </c>
    </row>
    <row r="46" spans="8:9" ht="15.75" customHeight="1">
      <c r="H46" s="713">
        <v>2017</v>
      </c>
      <c r="I46" s="713">
        <v>2</v>
      </c>
    </row>
    <row r="47" spans="8:9" ht="15.75" customHeight="1">
      <c r="H47" s="713">
        <v>2018</v>
      </c>
      <c r="I47" s="713">
        <v>0</v>
      </c>
    </row>
    <row r="48" spans="8:9" ht="15.75" customHeight="1">
      <c r="H48" s="713">
        <v>2019</v>
      </c>
      <c r="I48" s="713">
        <v>1</v>
      </c>
    </row>
    <row r="49" spans="8:9" ht="15.75" customHeight="1">
      <c r="H49" s="713">
        <v>2020</v>
      </c>
      <c r="I49" s="713">
        <v>1</v>
      </c>
    </row>
    <row r="50" spans="8:9" ht="15.75" customHeight="1">
      <c r="H50" s="735">
        <v>2021</v>
      </c>
      <c r="I50" s="735">
        <v>0</v>
      </c>
    </row>
    <row r="51" spans="8:9" ht="15.75" customHeight="1"/>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5" t="s">
        <v>10965</v>
      </c>
      <c r="I63" s="792"/>
    </row>
    <row r="64" spans="8:9" ht="15.75" customHeight="1">
      <c r="H64" s="713">
        <v>2013</v>
      </c>
      <c r="I64" s="713">
        <v>0</v>
      </c>
    </row>
    <row r="65" spans="8:9" ht="15.75" customHeight="1">
      <c r="H65" s="713">
        <v>2014</v>
      </c>
      <c r="I65" s="713">
        <v>0</v>
      </c>
    </row>
    <row r="66" spans="8:9" ht="15.75" customHeight="1">
      <c r="H66" s="713">
        <v>2015</v>
      </c>
      <c r="I66" s="713">
        <v>0</v>
      </c>
    </row>
    <row r="67" spans="8:9" ht="15.75" customHeight="1">
      <c r="H67" s="713">
        <v>2016</v>
      </c>
      <c r="I67" s="713">
        <v>0</v>
      </c>
    </row>
    <row r="68" spans="8:9" ht="15.75" customHeight="1">
      <c r="H68" s="713">
        <v>2017</v>
      </c>
      <c r="I68" s="713">
        <v>0</v>
      </c>
    </row>
    <row r="69" spans="8:9" ht="15.75" customHeight="1">
      <c r="H69" s="713">
        <v>2018</v>
      </c>
      <c r="I69" s="713">
        <v>0</v>
      </c>
    </row>
    <row r="70" spans="8:9" ht="15.75" customHeight="1">
      <c r="H70" s="713">
        <v>2019</v>
      </c>
      <c r="I70" s="713">
        <v>0</v>
      </c>
    </row>
    <row r="71" spans="8:9" ht="15.75" customHeight="1">
      <c r="H71" s="713">
        <v>2020</v>
      </c>
      <c r="I71" s="713">
        <v>0</v>
      </c>
    </row>
    <row r="72" spans="8:9" ht="15.75" customHeight="1">
      <c r="H72" s="735">
        <v>2021</v>
      </c>
      <c r="I72" s="735">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5" t="s">
        <v>10934</v>
      </c>
      <c r="I83" s="792"/>
    </row>
    <row r="84" spans="8:9" ht="15.75" customHeight="1">
      <c r="H84" s="713">
        <v>2013</v>
      </c>
      <c r="I84" s="713">
        <v>0</v>
      </c>
    </row>
    <row r="85" spans="8:9" ht="15.75" customHeight="1">
      <c r="H85" s="713">
        <v>2014</v>
      </c>
      <c r="I85" s="713">
        <v>2</v>
      </c>
    </row>
    <row r="86" spans="8:9" ht="15.75" customHeight="1">
      <c r="H86" s="713">
        <v>2015</v>
      </c>
      <c r="I86" s="713">
        <v>5</v>
      </c>
    </row>
    <row r="87" spans="8:9" ht="15.75" customHeight="1">
      <c r="H87" s="713">
        <v>2016</v>
      </c>
      <c r="I87" s="713">
        <v>3</v>
      </c>
    </row>
    <row r="88" spans="8:9" ht="15.75" customHeight="1">
      <c r="H88" s="713">
        <v>2017</v>
      </c>
      <c r="I88" s="713">
        <v>0</v>
      </c>
    </row>
    <row r="89" spans="8:9" ht="15.75" customHeight="1">
      <c r="H89" s="713">
        <v>2018</v>
      </c>
      <c r="I89" s="713">
        <v>3</v>
      </c>
    </row>
    <row r="90" spans="8:9" ht="15.75" customHeight="1">
      <c r="H90" s="713">
        <v>2019</v>
      </c>
      <c r="I90" s="713">
        <v>0</v>
      </c>
    </row>
    <row r="91" spans="8:9" ht="15.75" customHeight="1">
      <c r="H91" s="713">
        <v>2020</v>
      </c>
      <c r="I91" s="713">
        <v>0</v>
      </c>
    </row>
    <row r="92" spans="8:9" ht="15.75" customHeight="1">
      <c r="H92" s="735">
        <v>2021</v>
      </c>
      <c r="I92" s="735">
        <v>0</v>
      </c>
    </row>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c r="H100" s="805" t="s">
        <v>10935</v>
      </c>
      <c r="I100" s="792"/>
    </row>
    <row r="101" spans="8:9" ht="15.75" customHeight="1">
      <c r="H101" s="713">
        <v>2013</v>
      </c>
      <c r="I101" s="713">
        <v>7</v>
      </c>
    </row>
    <row r="102" spans="8:9" ht="15.75" customHeight="1">
      <c r="H102" s="713">
        <v>2014</v>
      </c>
      <c r="I102" s="713">
        <v>18</v>
      </c>
    </row>
    <row r="103" spans="8:9" ht="15.75" customHeight="1">
      <c r="H103" s="713">
        <v>2015</v>
      </c>
      <c r="I103" s="713">
        <v>13</v>
      </c>
    </row>
    <row r="104" spans="8:9" ht="15.75" customHeight="1">
      <c r="H104" s="713">
        <v>2016</v>
      </c>
      <c r="I104" s="713">
        <v>12</v>
      </c>
    </row>
    <row r="105" spans="8:9" ht="15.75" customHeight="1">
      <c r="H105" s="713">
        <v>2017</v>
      </c>
      <c r="I105" s="713">
        <v>15</v>
      </c>
    </row>
    <row r="106" spans="8:9" ht="15.75" customHeight="1">
      <c r="H106" s="713">
        <v>2018</v>
      </c>
      <c r="I106" s="713">
        <v>13</v>
      </c>
    </row>
    <row r="107" spans="8:9" ht="15.75" customHeight="1">
      <c r="H107" s="713">
        <v>2019</v>
      </c>
      <c r="I107" s="713">
        <v>0</v>
      </c>
    </row>
    <row r="108" spans="8:9" ht="15.75" customHeight="1">
      <c r="H108" s="713">
        <v>2020</v>
      </c>
      <c r="I108" s="713">
        <v>0</v>
      </c>
    </row>
    <row r="109" spans="8:9" ht="15.75" customHeight="1">
      <c r="H109" s="735">
        <v>2021</v>
      </c>
      <c r="I109" s="735">
        <v>1</v>
      </c>
    </row>
    <row r="110" spans="8:9" ht="15.75" customHeight="1"/>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0:I100"/>
    <mergeCell ref="H4:I4"/>
    <mergeCell ref="H23:I23"/>
    <mergeCell ref="H41:I41"/>
    <mergeCell ref="H63:I63"/>
    <mergeCell ref="H83:I83"/>
  </mergeCells>
  <pageMargins left="0.7" right="0.7" top="0.75" bottom="0.75" header="0" footer="0"/>
  <pageSetup orientation="landscape"/>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5" t="s">
        <v>10942</v>
      </c>
      <c r="I4" s="792"/>
    </row>
    <row r="5" spans="8:9">
      <c r="H5" s="713">
        <v>2013</v>
      </c>
      <c r="I5" s="713">
        <v>16</v>
      </c>
    </row>
    <row r="6" spans="8:9">
      <c r="H6" s="713">
        <v>2014</v>
      </c>
      <c r="I6" s="713">
        <v>13</v>
      </c>
    </row>
    <row r="7" spans="8:9">
      <c r="H7" s="713">
        <v>2015</v>
      </c>
      <c r="I7" s="713">
        <v>15</v>
      </c>
    </row>
    <row r="8" spans="8:9">
      <c r="H8" s="713">
        <v>2016</v>
      </c>
      <c r="I8" s="713">
        <v>19</v>
      </c>
    </row>
    <row r="9" spans="8:9">
      <c r="H9" s="713">
        <v>2017</v>
      </c>
      <c r="I9" s="713">
        <v>27</v>
      </c>
    </row>
    <row r="10" spans="8:9">
      <c r="H10" s="713">
        <v>2018</v>
      </c>
      <c r="I10" s="713">
        <v>8</v>
      </c>
    </row>
    <row r="11" spans="8:9">
      <c r="H11" s="713">
        <v>2019</v>
      </c>
      <c r="I11" s="713">
        <v>19</v>
      </c>
    </row>
    <row r="12" spans="8:9">
      <c r="H12" s="713">
        <v>2020</v>
      </c>
      <c r="I12" s="713">
        <v>22</v>
      </c>
    </row>
    <row r="13" spans="8:9">
      <c r="H13" s="736">
        <v>2021</v>
      </c>
      <c r="I13" s="737">
        <v>9</v>
      </c>
    </row>
    <row r="21" spans="8:9" ht="15.75" customHeight="1"/>
    <row r="22" spans="8:9" ht="15.75" customHeight="1"/>
    <row r="23" spans="8:9" ht="15.75" customHeight="1">
      <c r="H23" s="805" t="s">
        <v>10964</v>
      </c>
      <c r="I23" s="792"/>
    </row>
    <row r="24" spans="8:9" ht="15.75" customHeight="1">
      <c r="H24" s="713">
        <v>2013</v>
      </c>
      <c r="I24" s="713">
        <v>1</v>
      </c>
    </row>
    <row r="25" spans="8:9" ht="15.75" customHeight="1">
      <c r="H25" s="713">
        <v>2014</v>
      </c>
      <c r="I25" s="713">
        <v>2</v>
      </c>
    </row>
    <row r="26" spans="8:9" ht="15.75" customHeight="1">
      <c r="H26" s="713">
        <v>2015</v>
      </c>
      <c r="I26" s="713">
        <v>16</v>
      </c>
    </row>
    <row r="27" spans="8:9" ht="15.75" customHeight="1">
      <c r="H27" s="713">
        <v>2016</v>
      </c>
      <c r="I27" s="713">
        <v>13</v>
      </c>
    </row>
    <row r="28" spans="8:9" ht="15.75" customHeight="1">
      <c r="H28" s="713">
        <v>2017</v>
      </c>
      <c r="I28" s="713">
        <v>6</v>
      </c>
    </row>
    <row r="29" spans="8:9" ht="15.75" customHeight="1">
      <c r="H29" s="713">
        <v>2018</v>
      </c>
      <c r="I29" s="713">
        <v>6</v>
      </c>
    </row>
    <row r="30" spans="8:9" ht="15.75" customHeight="1">
      <c r="H30" s="713">
        <v>2019</v>
      </c>
      <c r="I30" s="713">
        <v>15</v>
      </c>
    </row>
    <row r="31" spans="8:9" ht="15.75" customHeight="1">
      <c r="H31" s="713">
        <v>2020</v>
      </c>
      <c r="I31" s="713">
        <v>0</v>
      </c>
    </row>
    <row r="32" spans="8:9" ht="15.75" customHeight="1">
      <c r="H32" s="736">
        <v>2021</v>
      </c>
      <c r="I32" s="737">
        <v>0</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c r="H41" s="805" t="s">
        <v>10932</v>
      </c>
      <c r="I41" s="792"/>
    </row>
    <row r="42" spans="8:9" ht="15.75" customHeight="1">
      <c r="H42" s="713">
        <v>2013</v>
      </c>
      <c r="I42" s="713">
        <v>0</v>
      </c>
    </row>
    <row r="43" spans="8:9" ht="15.75" customHeight="1">
      <c r="H43" s="713">
        <v>2014</v>
      </c>
      <c r="I43" s="713">
        <v>0</v>
      </c>
    </row>
    <row r="44" spans="8:9" ht="15.75" customHeight="1">
      <c r="H44" s="713">
        <v>2015</v>
      </c>
      <c r="I44" s="713">
        <v>1</v>
      </c>
    </row>
    <row r="45" spans="8:9" ht="15.75" customHeight="1">
      <c r="H45" s="713">
        <v>2016</v>
      </c>
      <c r="I45" s="713">
        <v>3</v>
      </c>
    </row>
    <row r="46" spans="8:9" ht="15.75" customHeight="1">
      <c r="H46" s="713">
        <v>2017</v>
      </c>
      <c r="I46" s="713">
        <v>0</v>
      </c>
    </row>
    <row r="47" spans="8:9" ht="15.75" customHeight="1">
      <c r="H47" s="713">
        <v>2018</v>
      </c>
      <c r="I47" s="713">
        <v>0</v>
      </c>
    </row>
    <row r="48" spans="8:9" ht="15.75" customHeight="1">
      <c r="H48" s="713">
        <v>2019</v>
      </c>
      <c r="I48" s="713">
        <v>0</v>
      </c>
    </row>
    <row r="49" spans="8:9" ht="15.75" customHeight="1">
      <c r="H49" s="713">
        <v>2020</v>
      </c>
      <c r="I49" s="713">
        <v>0</v>
      </c>
    </row>
    <row r="50" spans="8:9" ht="15.75" customHeight="1">
      <c r="H50" s="736">
        <v>2021</v>
      </c>
      <c r="I50" s="737">
        <v>0</v>
      </c>
    </row>
    <row r="51" spans="8:9" ht="15.75" customHeight="1"/>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5" t="s">
        <v>10965</v>
      </c>
      <c r="I63" s="792"/>
    </row>
    <row r="64" spans="8:9" ht="15.75" customHeight="1">
      <c r="H64" s="713">
        <v>2013</v>
      </c>
      <c r="I64" s="713">
        <v>4</v>
      </c>
    </row>
    <row r="65" spans="8:9" ht="15.75" customHeight="1">
      <c r="H65" s="713">
        <v>2014</v>
      </c>
      <c r="I65" s="713">
        <v>2</v>
      </c>
    </row>
    <row r="66" spans="8:9" ht="15.75" customHeight="1">
      <c r="H66" s="713">
        <v>2015</v>
      </c>
      <c r="I66" s="713">
        <v>2</v>
      </c>
    </row>
    <row r="67" spans="8:9" ht="15.75" customHeight="1">
      <c r="H67" s="713">
        <v>2016</v>
      </c>
      <c r="I67" s="713">
        <v>0</v>
      </c>
    </row>
    <row r="68" spans="8:9" ht="15.75" customHeight="1">
      <c r="H68" s="713">
        <v>2017</v>
      </c>
      <c r="I68" s="713">
        <v>0</v>
      </c>
    </row>
    <row r="69" spans="8:9" ht="15.75" customHeight="1">
      <c r="H69" s="713">
        <v>2018</v>
      </c>
      <c r="I69" s="713">
        <v>3</v>
      </c>
    </row>
    <row r="70" spans="8:9" ht="15.75" customHeight="1">
      <c r="H70" s="713">
        <v>2019</v>
      </c>
      <c r="I70" s="713">
        <v>0</v>
      </c>
    </row>
    <row r="71" spans="8:9" ht="15.75" customHeight="1">
      <c r="H71" s="713">
        <v>2020</v>
      </c>
      <c r="I71" s="713">
        <v>0</v>
      </c>
    </row>
    <row r="72" spans="8:9" ht="15.75" customHeight="1">
      <c r="H72" s="736">
        <v>2021</v>
      </c>
      <c r="I72" s="737">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5" t="s">
        <v>10934</v>
      </c>
      <c r="I83" s="792"/>
    </row>
    <row r="84" spans="8:9" ht="15.75" customHeight="1">
      <c r="H84" s="713">
        <v>2013</v>
      </c>
      <c r="I84" s="713">
        <v>0</v>
      </c>
    </row>
    <row r="85" spans="8:9" ht="15.75" customHeight="1">
      <c r="H85" s="713">
        <v>2014</v>
      </c>
      <c r="I85" s="713">
        <v>0</v>
      </c>
    </row>
    <row r="86" spans="8:9" ht="15.75" customHeight="1">
      <c r="H86" s="713">
        <v>2015</v>
      </c>
      <c r="I86" s="713">
        <v>1</v>
      </c>
    </row>
    <row r="87" spans="8:9" ht="15.75" customHeight="1">
      <c r="H87" s="713">
        <v>2016</v>
      </c>
      <c r="I87" s="713">
        <v>0</v>
      </c>
    </row>
    <row r="88" spans="8:9" ht="15.75" customHeight="1">
      <c r="H88" s="713">
        <v>2017</v>
      </c>
      <c r="I88" s="713">
        <v>0</v>
      </c>
    </row>
    <row r="89" spans="8:9" ht="15.75" customHeight="1">
      <c r="H89" s="713">
        <v>2018</v>
      </c>
      <c r="I89" s="713">
        <v>0</v>
      </c>
    </row>
    <row r="90" spans="8:9" ht="15.75" customHeight="1">
      <c r="H90" s="713">
        <v>2019</v>
      </c>
      <c r="I90" s="713">
        <v>0</v>
      </c>
    </row>
    <row r="91" spans="8:9" ht="15.75" customHeight="1">
      <c r="H91" s="713">
        <v>2020</v>
      </c>
      <c r="I91" s="713">
        <v>0</v>
      </c>
    </row>
    <row r="92" spans="8:9" ht="15.75" customHeight="1">
      <c r="H92" s="736">
        <v>2021</v>
      </c>
      <c r="I92" s="736">
        <v>0</v>
      </c>
    </row>
    <row r="93" spans="8:9" ht="15.75" customHeight="1">
      <c r="H93" s="738"/>
      <c r="I93" s="738"/>
    </row>
    <row r="94" spans="8:9" ht="15.75" customHeight="1"/>
    <row r="95" spans="8:9" ht="15.75" customHeight="1"/>
    <row r="96" spans="8:9" ht="15.75" customHeight="1"/>
    <row r="97" spans="8:9" ht="15.75" customHeight="1"/>
    <row r="98" spans="8:9" ht="15.75" customHeight="1"/>
    <row r="99" spans="8:9" ht="15.75" customHeight="1"/>
    <row r="100" spans="8:9" ht="15.75" customHeight="1">
      <c r="H100" s="805" t="s">
        <v>10935</v>
      </c>
      <c r="I100" s="792"/>
    </row>
    <row r="101" spans="8:9" ht="15.75" customHeight="1">
      <c r="H101" s="713">
        <v>2013</v>
      </c>
      <c r="I101" s="713">
        <v>0</v>
      </c>
    </row>
    <row r="102" spans="8:9" ht="15.75" customHeight="1">
      <c r="H102" s="713">
        <v>2014</v>
      </c>
      <c r="I102" s="713">
        <v>0</v>
      </c>
    </row>
    <row r="103" spans="8:9" ht="15.75" customHeight="1">
      <c r="H103" s="713">
        <v>2015</v>
      </c>
      <c r="I103" s="713">
        <v>0</v>
      </c>
    </row>
    <row r="104" spans="8:9" ht="15.75" customHeight="1">
      <c r="H104" s="713">
        <v>2016</v>
      </c>
      <c r="I104" s="713">
        <v>0</v>
      </c>
    </row>
    <row r="105" spans="8:9" ht="15.75" customHeight="1">
      <c r="H105" s="713">
        <v>2017</v>
      </c>
      <c r="I105" s="713">
        <v>0</v>
      </c>
    </row>
    <row r="106" spans="8:9" ht="15.75" customHeight="1">
      <c r="H106" s="713">
        <v>2018</v>
      </c>
      <c r="I106" s="713">
        <v>0</v>
      </c>
    </row>
    <row r="107" spans="8:9" ht="15.75" customHeight="1">
      <c r="H107" s="713">
        <v>2019</v>
      </c>
      <c r="I107" s="713">
        <v>0</v>
      </c>
    </row>
    <row r="108" spans="8:9" ht="15.75" customHeight="1">
      <c r="H108" s="713">
        <v>2020</v>
      </c>
      <c r="I108" s="713">
        <v>0</v>
      </c>
    </row>
    <row r="109" spans="8:9" ht="15.75" customHeight="1">
      <c r="H109" s="736">
        <v>2021</v>
      </c>
      <c r="I109" s="736"/>
    </row>
    <row r="110" spans="8:9" ht="15.75" customHeight="1"/>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0:I100"/>
    <mergeCell ref="H4:I4"/>
    <mergeCell ref="H23:I23"/>
    <mergeCell ref="H41:I41"/>
    <mergeCell ref="H63:I63"/>
    <mergeCell ref="H83:I83"/>
  </mergeCells>
  <pageMargins left="0.7" right="0.7" top="0.75" bottom="0.75" header="0" footer="0"/>
  <pageSetup orientation="landscape"/>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outlinePr summaryBelow="0" summaryRight="0"/>
  </sheetPr>
  <dimension ref="H4:I1000"/>
  <sheetViews>
    <sheetView workbookViewId="0"/>
  </sheetViews>
  <sheetFormatPr baseColWidth="10" defaultColWidth="14.42578125" defaultRowHeight="15" customHeight="1"/>
  <cols>
    <col min="1" max="6" width="14.42578125" customWidth="1"/>
  </cols>
  <sheetData>
    <row r="4" spans="8:9">
      <c r="H4" s="805" t="s">
        <v>10942</v>
      </c>
      <c r="I4" s="792"/>
    </row>
    <row r="5" spans="8:9">
      <c r="H5" s="713">
        <v>2013</v>
      </c>
      <c r="I5" s="713">
        <v>15</v>
      </c>
    </row>
    <row r="6" spans="8:9">
      <c r="H6" s="713">
        <v>2014</v>
      </c>
      <c r="I6" s="713">
        <v>25</v>
      </c>
    </row>
    <row r="7" spans="8:9">
      <c r="H7" s="713">
        <v>2015</v>
      </c>
      <c r="I7" s="713">
        <v>25</v>
      </c>
    </row>
    <row r="8" spans="8:9">
      <c r="H8" s="713">
        <v>2016</v>
      </c>
      <c r="I8" s="713">
        <v>18</v>
      </c>
    </row>
    <row r="9" spans="8:9">
      <c r="H9" s="713">
        <v>2017</v>
      </c>
      <c r="I9" s="713">
        <v>10</v>
      </c>
    </row>
    <row r="10" spans="8:9">
      <c r="H10" s="713">
        <v>2018</v>
      </c>
      <c r="I10" s="713">
        <v>11</v>
      </c>
    </row>
    <row r="11" spans="8:9">
      <c r="H11" s="713">
        <v>2019</v>
      </c>
      <c r="I11" s="713">
        <v>7</v>
      </c>
    </row>
    <row r="12" spans="8:9">
      <c r="H12" s="713">
        <v>2020</v>
      </c>
      <c r="I12" s="713">
        <v>4</v>
      </c>
    </row>
    <row r="13" spans="8:9">
      <c r="H13" s="735">
        <v>2021</v>
      </c>
      <c r="I13" s="735">
        <v>5</v>
      </c>
    </row>
    <row r="21" spans="8:9" ht="15.75" customHeight="1"/>
    <row r="22" spans="8:9" ht="15.75" customHeight="1"/>
    <row r="23" spans="8:9" ht="15.75" customHeight="1">
      <c r="H23" s="805" t="s">
        <v>10964</v>
      </c>
      <c r="I23" s="792"/>
    </row>
    <row r="24" spans="8:9" ht="15.75" customHeight="1">
      <c r="H24" s="713">
        <v>2013</v>
      </c>
      <c r="I24" s="713">
        <v>13</v>
      </c>
    </row>
    <row r="25" spans="8:9" ht="15.75" customHeight="1">
      <c r="H25" s="713">
        <v>2014</v>
      </c>
      <c r="I25" s="713">
        <v>9</v>
      </c>
    </row>
    <row r="26" spans="8:9" ht="15.75" customHeight="1">
      <c r="H26" s="713">
        <v>2015</v>
      </c>
      <c r="I26" s="713">
        <v>11</v>
      </c>
    </row>
    <row r="27" spans="8:9" ht="15.75" customHeight="1">
      <c r="H27" s="713">
        <v>2016</v>
      </c>
      <c r="I27" s="713">
        <v>8</v>
      </c>
    </row>
    <row r="28" spans="8:9" ht="15.75" customHeight="1">
      <c r="H28" s="713">
        <v>2017</v>
      </c>
      <c r="I28" s="713">
        <v>4</v>
      </c>
    </row>
    <row r="29" spans="8:9" ht="15.75" customHeight="1">
      <c r="H29" s="713">
        <v>2018</v>
      </c>
      <c r="I29" s="713">
        <v>2</v>
      </c>
    </row>
    <row r="30" spans="8:9" ht="15.75" customHeight="1">
      <c r="H30" s="713">
        <v>2019</v>
      </c>
      <c r="I30" s="713">
        <v>0</v>
      </c>
    </row>
    <row r="31" spans="8:9" ht="15.75" customHeight="1">
      <c r="H31" s="713">
        <v>2020</v>
      </c>
      <c r="I31" s="713">
        <v>0</v>
      </c>
    </row>
    <row r="32" spans="8:9" ht="15.75" customHeight="1">
      <c r="H32" s="735">
        <v>2021</v>
      </c>
      <c r="I32" s="735">
        <v>2</v>
      </c>
    </row>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c r="H41" s="805" t="s">
        <v>10932</v>
      </c>
      <c r="I41" s="792"/>
    </row>
    <row r="42" spans="8:9" ht="15.75" customHeight="1">
      <c r="H42" s="713">
        <v>2013</v>
      </c>
      <c r="I42" s="713">
        <v>0</v>
      </c>
    </row>
    <row r="43" spans="8:9" ht="15.75" customHeight="1">
      <c r="H43" s="713">
        <v>2014</v>
      </c>
      <c r="I43" s="713">
        <v>0</v>
      </c>
    </row>
    <row r="44" spans="8:9" ht="15.75" customHeight="1">
      <c r="H44" s="713">
        <v>2015</v>
      </c>
      <c r="I44" s="713">
        <v>1</v>
      </c>
    </row>
    <row r="45" spans="8:9" ht="15.75" customHeight="1">
      <c r="H45" s="713">
        <v>2016</v>
      </c>
      <c r="I45" s="713">
        <v>0</v>
      </c>
    </row>
    <row r="46" spans="8:9" ht="15.75" customHeight="1">
      <c r="H46" s="713">
        <v>2017</v>
      </c>
      <c r="I46" s="713">
        <v>1</v>
      </c>
    </row>
    <row r="47" spans="8:9" ht="15.75" customHeight="1">
      <c r="H47" s="713">
        <v>2018</v>
      </c>
      <c r="I47" s="713">
        <v>0</v>
      </c>
    </row>
    <row r="48" spans="8:9" ht="15.75" customHeight="1">
      <c r="H48" s="713">
        <v>2019</v>
      </c>
      <c r="I48" s="713">
        <v>0</v>
      </c>
    </row>
    <row r="49" spans="8:9" ht="15.75" customHeight="1">
      <c r="H49" s="713">
        <v>2020</v>
      </c>
      <c r="I49" s="713">
        <v>0</v>
      </c>
    </row>
    <row r="50" spans="8:9" ht="15.75" customHeight="1">
      <c r="H50" s="735">
        <v>2021</v>
      </c>
      <c r="I50" s="735">
        <v>2</v>
      </c>
    </row>
    <row r="51" spans="8:9" ht="15.75" customHeight="1"/>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row r="62" spans="8:9" ht="15.75" customHeight="1"/>
    <row r="63" spans="8:9" ht="15.75" customHeight="1">
      <c r="H63" s="805" t="s">
        <v>10965</v>
      </c>
      <c r="I63" s="792"/>
    </row>
    <row r="64" spans="8:9" ht="15.75" customHeight="1">
      <c r="H64" s="713">
        <v>2013</v>
      </c>
      <c r="I64" s="713">
        <v>0</v>
      </c>
    </row>
    <row r="65" spans="8:9" ht="15.75" customHeight="1">
      <c r="H65" s="713">
        <v>2014</v>
      </c>
      <c r="I65" s="713">
        <v>0</v>
      </c>
    </row>
    <row r="66" spans="8:9" ht="15.75" customHeight="1">
      <c r="H66" s="713">
        <v>2015</v>
      </c>
      <c r="I66" s="713">
        <v>0</v>
      </c>
    </row>
    <row r="67" spans="8:9" ht="15.75" customHeight="1">
      <c r="H67" s="713">
        <v>2016</v>
      </c>
      <c r="I67" s="713">
        <v>2</v>
      </c>
    </row>
    <row r="68" spans="8:9" ht="15.75" customHeight="1">
      <c r="H68" s="713">
        <v>2017</v>
      </c>
      <c r="I68" s="713">
        <v>0</v>
      </c>
    </row>
    <row r="69" spans="8:9" ht="15.75" customHeight="1">
      <c r="H69" s="713">
        <v>2018</v>
      </c>
      <c r="I69" s="713">
        <v>0</v>
      </c>
    </row>
    <row r="70" spans="8:9" ht="15.75" customHeight="1">
      <c r="H70" s="713">
        <v>2019</v>
      </c>
      <c r="I70" s="713">
        <v>0</v>
      </c>
    </row>
    <row r="71" spans="8:9" ht="15.75" customHeight="1">
      <c r="H71" s="713">
        <v>2020</v>
      </c>
      <c r="I71" s="713">
        <v>0</v>
      </c>
    </row>
    <row r="72" spans="8:9" ht="15.75" customHeight="1">
      <c r="H72" s="735">
        <v>2021</v>
      </c>
      <c r="I72" s="735">
        <v>0</v>
      </c>
    </row>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row r="83" spans="8:9" ht="15.75" customHeight="1">
      <c r="H83" s="805" t="s">
        <v>10934</v>
      </c>
      <c r="I83" s="792"/>
    </row>
    <row r="84" spans="8:9" ht="15.75" customHeight="1">
      <c r="H84" s="713">
        <v>2013</v>
      </c>
      <c r="I84" s="713">
        <v>0</v>
      </c>
    </row>
    <row r="85" spans="8:9" ht="15.75" customHeight="1">
      <c r="H85" s="713">
        <v>2014</v>
      </c>
      <c r="I85" s="713">
        <v>1</v>
      </c>
    </row>
    <row r="86" spans="8:9" ht="15.75" customHeight="1">
      <c r="H86" s="713">
        <v>2015</v>
      </c>
      <c r="I86" s="713">
        <v>1</v>
      </c>
    </row>
    <row r="87" spans="8:9" ht="15.75" customHeight="1">
      <c r="H87" s="713">
        <v>2016</v>
      </c>
      <c r="I87" s="713">
        <v>0</v>
      </c>
    </row>
    <row r="88" spans="8:9" ht="15.75" customHeight="1">
      <c r="H88" s="713">
        <v>2017</v>
      </c>
      <c r="I88" s="713">
        <v>1</v>
      </c>
    </row>
    <row r="89" spans="8:9" ht="15.75" customHeight="1">
      <c r="H89" s="713">
        <v>2018</v>
      </c>
      <c r="I89" s="713">
        <v>0</v>
      </c>
    </row>
    <row r="90" spans="8:9" ht="15.75" customHeight="1">
      <c r="H90" s="713">
        <v>2019</v>
      </c>
      <c r="I90" s="713">
        <v>0</v>
      </c>
    </row>
    <row r="91" spans="8:9" ht="15.75" customHeight="1">
      <c r="H91" s="713">
        <v>2020</v>
      </c>
      <c r="I91" s="713">
        <v>0</v>
      </c>
    </row>
    <row r="92" spans="8:9" ht="15.75" customHeight="1">
      <c r="H92" s="735">
        <v>2021</v>
      </c>
      <c r="I92" s="735">
        <v>0</v>
      </c>
    </row>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c r="H100" s="805" t="s">
        <v>10935</v>
      </c>
      <c r="I100" s="792"/>
    </row>
    <row r="101" spans="8:9" ht="15.75" customHeight="1">
      <c r="H101" s="713">
        <v>2013</v>
      </c>
      <c r="I101" s="713">
        <v>11</v>
      </c>
    </row>
    <row r="102" spans="8:9" ht="15.75" customHeight="1">
      <c r="H102" s="713">
        <v>2014</v>
      </c>
      <c r="I102" s="713">
        <v>6</v>
      </c>
    </row>
    <row r="103" spans="8:9" ht="15.75" customHeight="1">
      <c r="H103" s="713">
        <v>2015</v>
      </c>
      <c r="I103" s="713">
        <v>21</v>
      </c>
    </row>
    <row r="104" spans="8:9" ht="15.75" customHeight="1">
      <c r="H104" s="713">
        <v>2016</v>
      </c>
      <c r="I104" s="713">
        <v>20</v>
      </c>
    </row>
    <row r="105" spans="8:9" ht="15.75" customHeight="1">
      <c r="H105" s="713">
        <v>2017</v>
      </c>
      <c r="I105" s="713">
        <v>13</v>
      </c>
    </row>
    <row r="106" spans="8:9" ht="15.75" customHeight="1">
      <c r="H106" s="713">
        <v>2018</v>
      </c>
      <c r="I106" s="713">
        <v>6</v>
      </c>
    </row>
    <row r="107" spans="8:9" ht="15.75" customHeight="1">
      <c r="H107" s="713">
        <v>2019</v>
      </c>
      <c r="I107" s="713">
        <v>2</v>
      </c>
    </row>
    <row r="108" spans="8:9" ht="15.75" customHeight="1">
      <c r="H108" s="713">
        <v>2020</v>
      </c>
      <c r="I108" s="713">
        <v>3</v>
      </c>
    </row>
    <row r="109" spans="8:9" ht="15.75" customHeight="1">
      <c r="H109" s="735">
        <v>2021</v>
      </c>
      <c r="I109" s="735">
        <v>2</v>
      </c>
    </row>
    <row r="110" spans="8:9" ht="15.75" customHeight="1"/>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0:I100"/>
    <mergeCell ref="H4:I4"/>
    <mergeCell ref="H23:I23"/>
    <mergeCell ref="H41:I41"/>
    <mergeCell ref="H63:I63"/>
    <mergeCell ref="H83:I83"/>
  </mergeCells>
  <pageMargins left="0.7" right="0.7" top="0.75" bottom="0.75" header="0" footer="0"/>
  <pageSetup orientation="landscape"/>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outlinePr summaryBelow="0" summaryRight="0"/>
  </sheetPr>
  <dimension ref="H2:I1000"/>
  <sheetViews>
    <sheetView workbookViewId="0"/>
  </sheetViews>
  <sheetFormatPr baseColWidth="10" defaultColWidth="14.42578125" defaultRowHeight="15" customHeight="1"/>
  <cols>
    <col min="1" max="6" width="14.42578125" customWidth="1"/>
  </cols>
  <sheetData>
    <row r="2" spans="8:9">
      <c r="H2" s="805" t="s">
        <v>10946</v>
      </c>
      <c r="I2" s="792"/>
    </row>
    <row r="3" spans="8:9">
      <c r="H3" s="713">
        <v>2020</v>
      </c>
      <c r="I3" s="713">
        <v>15</v>
      </c>
    </row>
    <row r="4" spans="8:9">
      <c r="H4" s="713">
        <v>2019</v>
      </c>
      <c r="I4" s="713">
        <v>9</v>
      </c>
    </row>
    <row r="5" spans="8:9">
      <c r="H5" s="713">
        <v>2018</v>
      </c>
      <c r="I5" s="713">
        <v>10</v>
      </c>
    </row>
    <row r="6" spans="8:9">
      <c r="H6" s="713">
        <v>2017</v>
      </c>
      <c r="I6" s="713">
        <v>15</v>
      </c>
    </row>
    <row r="7" spans="8:9">
      <c r="H7" s="713">
        <v>2016</v>
      </c>
      <c r="I7" s="713">
        <v>19</v>
      </c>
    </row>
    <row r="8" spans="8:9">
      <c r="H8" s="713">
        <v>2015</v>
      </c>
      <c r="I8" s="713">
        <v>11</v>
      </c>
    </row>
    <row r="9" spans="8:9">
      <c r="H9" s="713">
        <v>2014</v>
      </c>
      <c r="I9" s="713">
        <v>4</v>
      </c>
    </row>
    <row r="10" spans="8:9">
      <c r="H10" s="713">
        <v>2013</v>
      </c>
      <c r="I10" s="713">
        <v>3</v>
      </c>
    </row>
    <row r="21" spans="8:9" ht="15.75" customHeight="1"/>
    <row r="22" spans="8:9" ht="15.75" customHeight="1">
      <c r="H22" s="805" t="s">
        <v>10948</v>
      </c>
      <c r="I22" s="792"/>
    </row>
    <row r="23" spans="8:9" ht="15.75" customHeight="1">
      <c r="H23" s="713">
        <v>2020</v>
      </c>
      <c r="I23" s="713">
        <v>0</v>
      </c>
    </row>
    <row r="24" spans="8:9" ht="15.75" customHeight="1">
      <c r="H24" s="713">
        <v>2019</v>
      </c>
      <c r="I24" s="713">
        <v>2</v>
      </c>
    </row>
    <row r="25" spans="8:9" ht="15.75" customHeight="1">
      <c r="H25" s="713">
        <v>2018</v>
      </c>
      <c r="I25" s="713">
        <v>4</v>
      </c>
    </row>
    <row r="26" spans="8:9" ht="15.75" customHeight="1">
      <c r="H26" s="713">
        <v>2017</v>
      </c>
      <c r="I26" s="713">
        <v>1</v>
      </c>
    </row>
    <row r="27" spans="8:9" ht="15.75" customHeight="1">
      <c r="H27" s="713">
        <v>2016</v>
      </c>
      <c r="I27" s="713">
        <v>5</v>
      </c>
    </row>
    <row r="28" spans="8:9" ht="15.75" customHeight="1">
      <c r="H28" s="713">
        <v>2015</v>
      </c>
      <c r="I28" s="713">
        <v>2</v>
      </c>
    </row>
    <row r="29" spans="8:9" ht="15.75" customHeight="1">
      <c r="H29" s="713">
        <v>2014</v>
      </c>
      <c r="I29" s="713">
        <v>6</v>
      </c>
    </row>
    <row r="30" spans="8:9" ht="15.75" customHeight="1">
      <c r="H30" s="713">
        <v>2013</v>
      </c>
      <c r="I30" s="713">
        <v>1</v>
      </c>
    </row>
    <row r="31" spans="8:9" ht="15.75" customHeight="1"/>
    <row r="32" spans="8:9" ht="15.75" customHeight="1"/>
    <row r="33" spans="8:9" ht="15.75" customHeight="1"/>
    <row r="34" spans="8:9" ht="15.75" customHeight="1"/>
    <row r="35" spans="8:9" ht="15.75" customHeight="1"/>
    <row r="36" spans="8:9" ht="15.75" customHeight="1"/>
    <row r="37" spans="8:9" ht="15.75" customHeight="1"/>
    <row r="38" spans="8:9" ht="15.75" customHeight="1"/>
    <row r="39" spans="8:9" ht="15.75" customHeight="1"/>
    <row r="40" spans="8:9" ht="15.75" customHeight="1"/>
    <row r="41" spans="8:9" ht="15.75" customHeight="1"/>
    <row r="42" spans="8:9" ht="15.75" customHeight="1"/>
    <row r="43" spans="8:9" ht="15.75" customHeight="1">
      <c r="H43" s="805" t="s">
        <v>10932</v>
      </c>
      <c r="I43" s="792"/>
    </row>
    <row r="44" spans="8:9" ht="15.75" customHeight="1">
      <c r="H44" s="713">
        <v>2020</v>
      </c>
      <c r="I44" s="713">
        <v>0</v>
      </c>
    </row>
    <row r="45" spans="8:9" ht="15.75" customHeight="1">
      <c r="H45" s="713">
        <v>2019</v>
      </c>
      <c r="I45" s="713">
        <v>0</v>
      </c>
    </row>
    <row r="46" spans="8:9" ht="15.75" customHeight="1">
      <c r="H46" s="713">
        <v>2018</v>
      </c>
      <c r="I46" s="713">
        <v>1</v>
      </c>
    </row>
    <row r="47" spans="8:9" ht="15.75" customHeight="1">
      <c r="H47" s="713">
        <v>2017</v>
      </c>
      <c r="I47" s="713">
        <v>1</v>
      </c>
    </row>
    <row r="48" spans="8:9" ht="15.75" customHeight="1">
      <c r="H48" s="713">
        <v>2016</v>
      </c>
      <c r="I48" s="713">
        <v>0</v>
      </c>
    </row>
    <row r="49" spans="8:9" ht="15.75" customHeight="1">
      <c r="H49" s="713">
        <v>2015</v>
      </c>
      <c r="I49" s="713">
        <v>0</v>
      </c>
    </row>
    <row r="50" spans="8:9" ht="15.75" customHeight="1">
      <c r="H50" s="713">
        <v>2014</v>
      </c>
      <c r="I50" s="713">
        <v>2</v>
      </c>
    </row>
    <row r="51" spans="8:9" ht="15.75" customHeight="1">
      <c r="H51" s="713">
        <v>2013</v>
      </c>
      <c r="I51" s="713">
        <v>0</v>
      </c>
    </row>
    <row r="52" spans="8:9" ht="15.75" customHeight="1"/>
    <row r="53" spans="8:9" ht="15.75" customHeight="1"/>
    <row r="54" spans="8:9" ht="15.75" customHeight="1"/>
    <row r="55" spans="8:9" ht="15.75" customHeight="1"/>
    <row r="56" spans="8:9" ht="15.75" customHeight="1"/>
    <row r="57" spans="8:9" ht="15.75" customHeight="1"/>
    <row r="58" spans="8:9" ht="15.75" customHeight="1"/>
    <row r="59" spans="8:9" ht="15.75" customHeight="1"/>
    <row r="60" spans="8:9" ht="15.75" customHeight="1"/>
    <row r="61" spans="8:9" ht="15.75" customHeight="1">
      <c r="H61" s="805" t="s">
        <v>10966</v>
      </c>
      <c r="I61" s="792"/>
    </row>
    <row r="62" spans="8:9" ht="15.75" customHeight="1">
      <c r="H62" s="713">
        <v>2020</v>
      </c>
      <c r="I62" s="713">
        <v>1</v>
      </c>
    </row>
    <row r="63" spans="8:9" ht="15.75" customHeight="1">
      <c r="H63" s="713">
        <v>2019</v>
      </c>
      <c r="I63" s="713">
        <v>2</v>
      </c>
    </row>
    <row r="64" spans="8:9" ht="15.75" customHeight="1">
      <c r="H64" s="713">
        <v>2018</v>
      </c>
      <c r="I64" s="713">
        <v>0</v>
      </c>
    </row>
    <row r="65" spans="8:9" ht="15.75" customHeight="1">
      <c r="H65" s="713">
        <v>2017</v>
      </c>
      <c r="I65" s="713">
        <v>0</v>
      </c>
    </row>
    <row r="66" spans="8:9" ht="15.75" customHeight="1">
      <c r="H66" s="713">
        <v>2016</v>
      </c>
      <c r="I66" s="713">
        <v>0</v>
      </c>
    </row>
    <row r="67" spans="8:9" ht="15.75" customHeight="1">
      <c r="H67" s="713">
        <v>2015</v>
      </c>
      <c r="I67" s="713">
        <v>0</v>
      </c>
    </row>
    <row r="68" spans="8:9" ht="15.75" customHeight="1">
      <c r="H68" s="713">
        <v>2014</v>
      </c>
      <c r="I68" s="713">
        <v>0</v>
      </c>
    </row>
    <row r="69" spans="8:9" ht="15.75" customHeight="1">
      <c r="H69" s="713">
        <v>2013</v>
      </c>
      <c r="I69" s="713">
        <v>1</v>
      </c>
    </row>
    <row r="70" spans="8:9" ht="15.75" customHeight="1"/>
    <row r="71" spans="8:9" ht="15.75" customHeight="1"/>
    <row r="72" spans="8:9" ht="15.75" customHeight="1"/>
    <row r="73" spans="8:9" ht="15.75" customHeight="1"/>
    <row r="74" spans="8:9" ht="15.75" customHeight="1"/>
    <row r="75" spans="8:9" ht="15.75" customHeight="1"/>
    <row r="76" spans="8:9" ht="15.75" customHeight="1"/>
    <row r="77" spans="8:9" ht="15.75" customHeight="1"/>
    <row r="78" spans="8:9" ht="15.75" customHeight="1"/>
    <row r="79" spans="8:9" ht="15.75" customHeight="1"/>
    <row r="80" spans="8:9" ht="15.75" customHeight="1"/>
    <row r="81" spans="8:9" ht="15.75" customHeight="1"/>
    <row r="82" spans="8:9" ht="15.75" customHeight="1">
      <c r="H82" s="805" t="s">
        <v>10934</v>
      </c>
      <c r="I82" s="792"/>
    </row>
    <row r="83" spans="8:9" ht="15.75" customHeight="1">
      <c r="H83" s="713">
        <v>2020</v>
      </c>
      <c r="I83" s="713">
        <v>4</v>
      </c>
    </row>
    <row r="84" spans="8:9" ht="15.75" customHeight="1">
      <c r="H84" s="713">
        <v>2019</v>
      </c>
      <c r="I84" s="713">
        <v>1</v>
      </c>
    </row>
    <row r="85" spans="8:9" ht="15.75" customHeight="1">
      <c r="H85" s="713">
        <v>2018</v>
      </c>
      <c r="I85" s="713">
        <v>2</v>
      </c>
    </row>
    <row r="86" spans="8:9" ht="15.75" customHeight="1">
      <c r="H86" s="713">
        <v>2017</v>
      </c>
      <c r="I86" s="713">
        <v>3</v>
      </c>
    </row>
    <row r="87" spans="8:9" ht="15.75" customHeight="1">
      <c r="H87" s="713">
        <v>2016</v>
      </c>
      <c r="I87" s="713">
        <v>2</v>
      </c>
    </row>
    <row r="88" spans="8:9" ht="15.75" customHeight="1">
      <c r="H88" s="713">
        <v>2015</v>
      </c>
      <c r="I88" s="713">
        <v>4</v>
      </c>
    </row>
    <row r="89" spans="8:9" ht="15.75" customHeight="1">
      <c r="H89" s="713">
        <v>2014</v>
      </c>
      <c r="I89" s="713">
        <v>0</v>
      </c>
    </row>
    <row r="90" spans="8:9" ht="15.75" customHeight="1">
      <c r="H90" s="713">
        <v>2013</v>
      </c>
      <c r="I90" s="713">
        <v>0</v>
      </c>
    </row>
    <row r="91" spans="8:9" ht="15.75" customHeight="1"/>
    <row r="92" spans="8:9" ht="15.75" customHeight="1"/>
    <row r="93" spans="8:9" ht="15.75" customHeight="1"/>
    <row r="94" spans="8:9" ht="15.75" customHeight="1"/>
    <row r="95" spans="8:9" ht="15.75" customHeight="1"/>
    <row r="96" spans="8:9" ht="15.75" customHeight="1"/>
    <row r="97" spans="8:9" ht="15.75" customHeight="1"/>
    <row r="98" spans="8:9" ht="15.75" customHeight="1"/>
    <row r="99" spans="8:9" ht="15.75" customHeight="1"/>
    <row r="100" spans="8:9" ht="15.75" customHeight="1"/>
    <row r="101" spans="8:9" ht="15.75" customHeight="1"/>
    <row r="102" spans="8:9" ht="15.75" customHeight="1">
      <c r="H102" s="805" t="s">
        <v>10935</v>
      </c>
      <c r="I102" s="792"/>
    </row>
    <row r="103" spans="8:9" ht="15.75" customHeight="1">
      <c r="H103" s="713">
        <v>2020</v>
      </c>
      <c r="I103" s="713">
        <v>4</v>
      </c>
    </row>
    <row r="104" spans="8:9" ht="15.75" customHeight="1">
      <c r="H104" s="713">
        <v>2019</v>
      </c>
      <c r="I104" s="713">
        <v>3</v>
      </c>
    </row>
    <row r="105" spans="8:9" ht="15.75" customHeight="1">
      <c r="H105" s="713">
        <v>2018</v>
      </c>
      <c r="I105" s="713">
        <v>6</v>
      </c>
    </row>
    <row r="106" spans="8:9" ht="15.75" customHeight="1">
      <c r="H106" s="713">
        <v>2017</v>
      </c>
      <c r="I106" s="713">
        <v>3</v>
      </c>
    </row>
    <row r="107" spans="8:9" ht="15.75" customHeight="1">
      <c r="H107" s="713">
        <v>2016</v>
      </c>
      <c r="I107" s="713">
        <v>4</v>
      </c>
    </row>
    <row r="108" spans="8:9" ht="15.75" customHeight="1">
      <c r="H108" s="713">
        <v>2015</v>
      </c>
      <c r="I108" s="713">
        <v>3</v>
      </c>
    </row>
    <row r="109" spans="8:9" ht="15.75" customHeight="1">
      <c r="H109" s="713">
        <v>2014</v>
      </c>
      <c r="I109" s="713">
        <v>0</v>
      </c>
    </row>
    <row r="110" spans="8:9" ht="15.75" customHeight="1">
      <c r="H110" s="713">
        <v>2013</v>
      </c>
      <c r="I110" s="713">
        <v>0</v>
      </c>
    </row>
    <row r="111" spans="8:9" ht="15.75" customHeight="1"/>
    <row r="112" spans="8:9"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H102:I102"/>
    <mergeCell ref="H2:I2"/>
    <mergeCell ref="H22:I22"/>
    <mergeCell ref="H43:I43"/>
    <mergeCell ref="H61:I61"/>
    <mergeCell ref="H82:I82"/>
  </mergeCells>
  <pageMargins left="0.7" right="0.7" top="0.75" bottom="0.75" header="0" footer="0"/>
  <pageSetup orientation="landscape"/>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outlinePr summaryBelow="0" summaryRight="0"/>
  </sheetPr>
  <dimension ref="A3:B1000"/>
  <sheetViews>
    <sheetView workbookViewId="0"/>
  </sheetViews>
  <sheetFormatPr baseColWidth="10" defaultColWidth="14.42578125" defaultRowHeight="15" customHeight="1"/>
  <cols>
    <col min="1" max="1" width="14.42578125" customWidth="1"/>
    <col min="2" max="2" width="16.85546875" customWidth="1"/>
    <col min="3" max="6" width="14.42578125" customWidth="1"/>
  </cols>
  <sheetData>
    <row r="3" spans="1:2">
      <c r="A3" s="48" t="s">
        <v>1995</v>
      </c>
    </row>
    <row r="6" spans="1:2">
      <c r="A6" s="503" t="s">
        <v>5800</v>
      </c>
      <c r="B6" s="503" t="s">
        <v>10942</v>
      </c>
    </row>
    <row r="7" spans="1:2">
      <c r="A7" s="503">
        <v>2013</v>
      </c>
      <c r="B7" s="503">
        <v>1</v>
      </c>
    </row>
    <row r="8" spans="1:2">
      <c r="A8" s="503">
        <v>2014</v>
      </c>
      <c r="B8" s="503">
        <v>0</v>
      </c>
    </row>
    <row r="9" spans="1:2">
      <c r="A9" s="503">
        <v>2015</v>
      </c>
      <c r="B9" s="503">
        <v>1</v>
      </c>
    </row>
    <row r="10" spans="1:2">
      <c r="A10" s="503">
        <v>2016</v>
      </c>
      <c r="B10" s="503">
        <v>2</v>
      </c>
    </row>
    <row r="11" spans="1:2">
      <c r="A11" s="503">
        <v>2017</v>
      </c>
      <c r="B11" s="503">
        <v>0</v>
      </c>
    </row>
    <row r="12" spans="1:2">
      <c r="A12" s="503">
        <v>2018</v>
      </c>
      <c r="B12" s="503">
        <v>0</v>
      </c>
    </row>
    <row r="13" spans="1:2">
      <c r="A13" s="503">
        <v>2019</v>
      </c>
      <c r="B13" s="503">
        <v>0</v>
      </c>
    </row>
    <row r="14" spans="1:2">
      <c r="A14" s="503">
        <v>2020</v>
      </c>
      <c r="B14" s="503">
        <v>0</v>
      </c>
    </row>
    <row r="17" spans="1:2">
      <c r="A17" s="503" t="s">
        <v>5800</v>
      </c>
      <c r="B17" s="503" t="s">
        <v>10967</v>
      </c>
    </row>
    <row r="18" spans="1:2">
      <c r="A18" s="503">
        <v>2013</v>
      </c>
      <c r="B18" s="503">
        <v>0</v>
      </c>
    </row>
    <row r="19" spans="1:2">
      <c r="A19" s="503">
        <v>2014</v>
      </c>
      <c r="B19" s="503">
        <v>3</v>
      </c>
    </row>
    <row r="20" spans="1:2">
      <c r="A20" s="503">
        <v>2015</v>
      </c>
      <c r="B20" s="503">
        <v>3</v>
      </c>
    </row>
    <row r="21" spans="1:2" ht="15.75" customHeight="1">
      <c r="A21" s="503">
        <v>2016</v>
      </c>
      <c r="B21" s="503">
        <v>0</v>
      </c>
    </row>
    <row r="22" spans="1:2" ht="15.75" customHeight="1">
      <c r="A22" s="503">
        <v>2017</v>
      </c>
      <c r="B22" s="503">
        <v>0</v>
      </c>
    </row>
    <row r="23" spans="1:2" ht="15.75" customHeight="1">
      <c r="A23" s="503">
        <v>2018</v>
      </c>
      <c r="B23" s="503">
        <v>0</v>
      </c>
    </row>
    <row r="24" spans="1:2" ht="15.75" customHeight="1">
      <c r="A24" s="503">
        <v>2019</v>
      </c>
      <c r="B24" s="503">
        <v>0</v>
      </c>
    </row>
    <row r="25" spans="1:2" ht="15.75" customHeight="1">
      <c r="A25" s="503">
        <v>2020</v>
      </c>
      <c r="B25" s="503">
        <v>0</v>
      </c>
    </row>
    <row r="26" spans="1:2" ht="15.75" customHeight="1"/>
    <row r="27" spans="1:2" ht="15.75" customHeight="1"/>
    <row r="28" spans="1:2" ht="15.75" customHeight="1">
      <c r="A28" s="503" t="s">
        <v>5800</v>
      </c>
      <c r="B28" s="503" t="s">
        <v>10932</v>
      </c>
    </row>
    <row r="29" spans="1:2" ht="15.75" customHeight="1">
      <c r="A29" s="503">
        <v>2013</v>
      </c>
      <c r="B29" s="503">
        <v>0</v>
      </c>
    </row>
    <row r="30" spans="1:2" ht="15.75" customHeight="1">
      <c r="A30" s="503">
        <v>2014</v>
      </c>
      <c r="B30" s="503">
        <v>0</v>
      </c>
    </row>
    <row r="31" spans="1:2" ht="15.75" customHeight="1">
      <c r="A31" s="503">
        <v>2015</v>
      </c>
      <c r="B31" s="503">
        <v>0</v>
      </c>
    </row>
    <row r="32" spans="1:2" ht="15.75" customHeight="1">
      <c r="A32" s="503">
        <v>2016</v>
      </c>
      <c r="B32" s="503">
        <v>0</v>
      </c>
    </row>
    <row r="33" spans="1:2" ht="15.75" customHeight="1">
      <c r="A33" s="503">
        <v>2017</v>
      </c>
      <c r="B33" s="503">
        <v>0</v>
      </c>
    </row>
    <row r="34" spans="1:2" ht="15.75" customHeight="1">
      <c r="A34" s="503">
        <v>2018</v>
      </c>
      <c r="B34" s="503">
        <v>0</v>
      </c>
    </row>
    <row r="35" spans="1:2" ht="15.75" customHeight="1">
      <c r="A35" s="503">
        <v>2019</v>
      </c>
      <c r="B35" s="503">
        <v>0</v>
      </c>
    </row>
    <row r="36" spans="1:2" ht="15.75" customHeight="1">
      <c r="A36" s="503">
        <v>2020</v>
      </c>
      <c r="B36" s="503">
        <v>0</v>
      </c>
    </row>
    <row r="37" spans="1:2" ht="15.75" customHeight="1"/>
    <row r="38" spans="1:2" ht="15.75" customHeight="1"/>
    <row r="39" spans="1:2" ht="15.75" customHeight="1">
      <c r="A39" s="503" t="s">
        <v>5800</v>
      </c>
      <c r="B39" s="503" t="s">
        <v>10944</v>
      </c>
    </row>
    <row r="40" spans="1:2" ht="15.75" customHeight="1">
      <c r="A40" s="503">
        <v>2013</v>
      </c>
      <c r="B40" s="503">
        <v>0</v>
      </c>
    </row>
    <row r="41" spans="1:2" ht="15.75" customHeight="1">
      <c r="A41" s="503">
        <v>2014</v>
      </c>
      <c r="B41" s="503">
        <v>0</v>
      </c>
    </row>
    <row r="42" spans="1:2" ht="15.75" customHeight="1">
      <c r="A42" s="503">
        <v>2015</v>
      </c>
      <c r="B42" s="503">
        <v>0</v>
      </c>
    </row>
    <row r="43" spans="1:2" ht="15.75" customHeight="1">
      <c r="A43" s="503">
        <v>2016</v>
      </c>
      <c r="B43" s="503">
        <v>0</v>
      </c>
    </row>
    <row r="44" spans="1:2" ht="15.75" customHeight="1">
      <c r="A44" s="503">
        <v>2017</v>
      </c>
      <c r="B44" s="503">
        <v>0</v>
      </c>
    </row>
    <row r="45" spans="1:2" ht="15.75" customHeight="1">
      <c r="A45" s="503">
        <v>2018</v>
      </c>
      <c r="B45" s="503">
        <v>0</v>
      </c>
    </row>
    <row r="46" spans="1:2" ht="15.75" customHeight="1">
      <c r="A46" s="503">
        <v>2019</v>
      </c>
      <c r="B46" s="503">
        <v>0</v>
      </c>
    </row>
    <row r="47" spans="1:2" ht="15.75" customHeight="1">
      <c r="A47" s="503">
        <v>2020</v>
      </c>
      <c r="B47" s="503">
        <v>0</v>
      </c>
    </row>
    <row r="48" spans="1:2" ht="15.75" customHeight="1"/>
    <row r="49" spans="1:2" ht="15.75" customHeight="1"/>
    <row r="50" spans="1:2" ht="15.75" customHeight="1">
      <c r="A50" s="503" t="s">
        <v>5800</v>
      </c>
      <c r="B50" s="503" t="s">
        <v>10934</v>
      </c>
    </row>
    <row r="51" spans="1:2" ht="15.75" customHeight="1">
      <c r="A51" s="503">
        <v>2013</v>
      </c>
      <c r="B51" s="503">
        <v>0</v>
      </c>
    </row>
    <row r="52" spans="1:2" ht="15.75" customHeight="1">
      <c r="A52" s="503">
        <v>2014</v>
      </c>
      <c r="B52" s="503">
        <v>0</v>
      </c>
    </row>
    <row r="53" spans="1:2" ht="15.75" customHeight="1">
      <c r="A53" s="503">
        <v>2015</v>
      </c>
      <c r="B53" s="503">
        <v>0</v>
      </c>
    </row>
    <row r="54" spans="1:2" ht="15.75" customHeight="1">
      <c r="A54" s="503">
        <v>2016</v>
      </c>
      <c r="B54" s="503">
        <v>0</v>
      </c>
    </row>
    <row r="55" spans="1:2" ht="15.75" customHeight="1">
      <c r="A55" s="503">
        <v>2017</v>
      </c>
      <c r="B55" s="503">
        <v>0</v>
      </c>
    </row>
    <row r="56" spans="1:2" ht="15.75" customHeight="1">
      <c r="A56" s="503">
        <v>2018</v>
      </c>
      <c r="B56" s="503">
        <v>0</v>
      </c>
    </row>
    <row r="57" spans="1:2" ht="15.75" customHeight="1">
      <c r="A57" s="503">
        <v>2019</v>
      </c>
      <c r="B57" s="503">
        <v>0</v>
      </c>
    </row>
    <row r="58" spans="1:2" ht="15.75" customHeight="1">
      <c r="A58" s="503">
        <v>2020</v>
      </c>
      <c r="B58" s="503">
        <v>0</v>
      </c>
    </row>
    <row r="59" spans="1:2" ht="15.75" customHeight="1"/>
    <row r="60" spans="1:2" ht="15.75" customHeight="1"/>
    <row r="61" spans="1:2" ht="15.75" customHeight="1">
      <c r="A61" s="503" t="s">
        <v>5800</v>
      </c>
      <c r="B61" s="503" t="s">
        <v>10935</v>
      </c>
    </row>
    <row r="62" spans="1:2" ht="15.75" customHeight="1">
      <c r="A62" s="503">
        <v>2013</v>
      </c>
      <c r="B62" s="503">
        <v>0</v>
      </c>
    </row>
    <row r="63" spans="1:2" ht="15.75" customHeight="1">
      <c r="A63" s="503">
        <v>2014</v>
      </c>
      <c r="B63" s="503">
        <v>0</v>
      </c>
    </row>
    <row r="64" spans="1:2" ht="15.75" customHeight="1">
      <c r="A64" s="503">
        <v>2015</v>
      </c>
      <c r="B64" s="503">
        <v>0</v>
      </c>
    </row>
    <row r="65" spans="1:2" ht="15.75" customHeight="1">
      <c r="A65" s="503">
        <v>2016</v>
      </c>
      <c r="B65" s="503">
        <v>0</v>
      </c>
    </row>
    <row r="66" spans="1:2" ht="15.75" customHeight="1">
      <c r="A66" s="503">
        <v>2017</v>
      </c>
      <c r="B66" s="503">
        <v>0</v>
      </c>
    </row>
    <row r="67" spans="1:2" ht="15.75" customHeight="1">
      <c r="A67" s="503">
        <v>2018</v>
      </c>
      <c r="B67" s="503">
        <v>0</v>
      </c>
    </row>
    <row r="68" spans="1:2" ht="15.75" customHeight="1">
      <c r="A68" s="503">
        <v>2019</v>
      </c>
      <c r="B68" s="503">
        <v>0</v>
      </c>
    </row>
    <row r="69" spans="1:2" ht="15.75" customHeight="1">
      <c r="A69" s="503">
        <v>2020</v>
      </c>
      <c r="B69" s="503">
        <v>0</v>
      </c>
    </row>
    <row r="70" spans="1:2" ht="15.75" customHeight="1"/>
    <row r="71" spans="1:2" ht="15.75" customHeight="1"/>
    <row r="72" spans="1:2" ht="15.75" customHeight="1"/>
    <row r="73" spans="1:2" ht="15.75" customHeight="1"/>
    <row r="74" spans="1:2" ht="15.75" customHeight="1"/>
    <row r="75" spans="1:2" ht="15.75" customHeight="1"/>
    <row r="76" spans="1:2" ht="15.75" customHeight="1"/>
    <row r="77" spans="1:2" ht="15.75" customHeight="1"/>
    <row r="78" spans="1:2" ht="15.75" customHeight="1"/>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outlinePr summaryBelow="0" summaryRight="0"/>
  </sheetPr>
  <dimension ref="A3:B1000"/>
  <sheetViews>
    <sheetView workbookViewId="0"/>
  </sheetViews>
  <sheetFormatPr baseColWidth="10" defaultColWidth="14.42578125" defaultRowHeight="15" customHeight="1"/>
  <cols>
    <col min="1" max="1" width="14.42578125" customWidth="1"/>
    <col min="2" max="2" width="16.85546875" customWidth="1"/>
    <col min="3" max="6" width="14.42578125" customWidth="1"/>
  </cols>
  <sheetData>
    <row r="3" spans="1:2">
      <c r="A3" s="48" t="s">
        <v>2004</v>
      </c>
    </row>
    <row r="7" spans="1:2">
      <c r="A7" s="503" t="s">
        <v>5800</v>
      </c>
      <c r="B7" s="503" t="s">
        <v>10942</v>
      </c>
    </row>
    <row r="8" spans="1:2">
      <c r="A8" s="503">
        <v>2013</v>
      </c>
      <c r="B8" s="503">
        <v>0</v>
      </c>
    </row>
    <row r="9" spans="1:2">
      <c r="A9" s="503">
        <v>2014</v>
      </c>
      <c r="B9" s="503">
        <v>0</v>
      </c>
    </row>
    <row r="10" spans="1:2">
      <c r="A10" s="503">
        <v>2015</v>
      </c>
      <c r="B10" s="503">
        <v>1</v>
      </c>
    </row>
    <row r="11" spans="1:2">
      <c r="A11" s="503">
        <v>2016</v>
      </c>
      <c r="B11" s="503">
        <v>3</v>
      </c>
    </row>
    <row r="12" spans="1:2">
      <c r="A12" s="503">
        <v>2017</v>
      </c>
      <c r="B12" s="503">
        <v>4</v>
      </c>
    </row>
    <row r="13" spans="1:2">
      <c r="A13" s="503">
        <v>2018</v>
      </c>
      <c r="B13" s="503">
        <v>0</v>
      </c>
    </row>
    <row r="14" spans="1:2">
      <c r="A14" s="503">
        <v>2019</v>
      </c>
      <c r="B14" s="503">
        <v>0</v>
      </c>
    </row>
    <row r="15" spans="1:2">
      <c r="A15" s="503">
        <v>2020</v>
      </c>
      <c r="B15" s="503">
        <v>3</v>
      </c>
    </row>
    <row r="16" spans="1:2">
      <c r="A16" s="9">
        <v>2021</v>
      </c>
      <c r="B16" s="9">
        <v>0</v>
      </c>
    </row>
    <row r="17" spans="1:2">
      <c r="A17" s="150"/>
      <c r="B17" s="150"/>
    </row>
    <row r="18" spans="1:2">
      <c r="A18" s="150"/>
      <c r="B18" s="150"/>
    </row>
    <row r="19" spans="1:2">
      <c r="A19" s="503" t="s">
        <v>5800</v>
      </c>
      <c r="B19" s="503" t="s">
        <v>10967</v>
      </c>
    </row>
    <row r="20" spans="1:2">
      <c r="A20" s="503">
        <v>2013</v>
      </c>
      <c r="B20" s="503">
        <v>3</v>
      </c>
    </row>
    <row r="21" spans="1:2" ht="15.75" customHeight="1">
      <c r="A21" s="503">
        <v>2014</v>
      </c>
      <c r="B21" s="503">
        <v>12</v>
      </c>
    </row>
    <row r="22" spans="1:2" ht="15.75" customHeight="1">
      <c r="A22" s="503">
        <v>2015</v>
      </c>
      <c r="B22" s="503">
        <v>23</v>
      </c>
    </row>
    <row r="23" spans="1:2" ht="15.75" customHeight="1">
      <c r="A23" s="503">
        <v>2016</v>
      </c>
      <c r="B23" s="503">
        <v>11</v>
      </c>
    </row>
    <row r="24" spans="1:2" ht="15.75" customHeight="1">
      <c r="A24" s="503">
        <v>2017</v>
      </c>
      <c r="B24" s="503">
        <v>22</v>
      </c>
    </row>
    <row r="25" spans="1:2" ht="15.75" customHeight="1">
      <c r="A25" s="503">
        <v>2018</v>
      </c>
      <c r="B25" s="503">
        <v>15</v>
      </c>
    </row>
    <row r="26" spans="1:2" ht="15.75" customHeight="1">
      <c r="A26" s="503">
        <v>2019</v>
      </c>
      <c r="B26" s="503">
        <v>2</v>
      </c>
    </row>
    <row r="27" spans="1:2" ht="15.75" customHeight="1">
      <c r="A27" s="503">
        <v>2020</v>
      </c>
      <c r="B27" s="503">
        <v>0</v>
      </c>
    </row>
    <row r="28" spans="1:2" ht="15.75" customHeight="1">
      <c r="A28" s="9">
        <v>2021</v>
      </c>
      <c r="B28" s="9">
        <v>3</v>
      </c>
    </row>
    <row r="29" spans="1:2" ht="15.75" customHeight="1">
      <c r="A29" s="150"/>
      <c r="B29" s="150"/>
    </row>
    <row r="30" spans="1:2" ht="15.75" customHeight="1">
      <c r="A30" s="503" t="s">
        <v>5800</v>
      </c>
      <c r="B30" s="503" t="s">
        <v>10932</v>
      </c>
    </row>
    <row r="31" spans="1:2" ht="15.75" customHeight="1">
      <c r="A31" s="503">
        <v>2013</v>
      </c>
      <c r="B31" s="503">
        <v>0</v>
      </c>
    </row>
    <row r="32" spans="1:2" ht="15.75" customHeight="1">
      <c r="A32" s="503">
        <v>2014</v>
      </c>
      <c r="B32" s="503">
        <v>0</v>
      </c>
    </row>
    <row r="33" spans="1:2" ht="15.75" customHeight="1">
      <c r="A33" s="503">
        <v>2015</v>
      </c>
      <c r="B33" s="503">
        <v>0</v>
      </c>
    </row>
    <row r="34" spans="1:2" ht="15.75" customHeight="1">
      <c r="A34" s="503">
        <v>2016</v>
      </c>
      <c r="B34" s="503">
        <v>0</v>
      </c>
    </row>
    <row r="35" spans="1:2" ht="15.75" customHeight="1">
      <c r="A35" s="503">
        <v>2017</v>
      </c>
      <c r="B35" s="503">
        <v>0</v>
      </c>
    </row>
    <row r="36" spans="1:2" ht="15.75" customHeight="1">
      <c r="A36" s="503">
        <v>2018</v>
      </c>
      <c r="B36" s="503">
        <v>0</v>
      </c>
    </row>
    <row r="37" spans="1:2" ht="15.75" customHeight="1">
      <c r="A37" s="503">
        <v>2019</v>
      </c>
      <c r="B37" s="503">
        <v>0</v>
      </c>
    </row>
    <row r="38" spans="1:2" ht="15.75" customHeight="1">
      <c r="A38" s="503">
        <v>2020</v>
      </c>
      <c r="B38" s="503">
        <v>0</v>
      </c>
    </row>
    <row r="39" spans="1:2" ht="15.75" customHeight="1">
      <c r="A39" s="9">
        <v>2021</v>
      </c>
      <c r="B39" s="9">
        <v>0</v>
      </c>
    </row>
    <row r="40" spans="1:2" ht="15.75" customHeight="1">
      <c r="A40" s="150"/>
      <c r="B40" s="150"/>
    </row>
    <row r="41" spans="1:2" ht="15.75" customHeight="1">
      <c r="A41" s="503" t="s">
        <v>5800</v>
      </c>
      <c r="B41" s="503" t="s">
        <v>10950</v>
      </c>
    </row>
    <row r="42" spans="1:2" ht="15.75" customHeight="1">
      <c r="A42" s="503">
        <v>2013</v>
      </c>
      <c r="B42" s="503">
        <v>0</v>
      </c>
    </row>
    <row r="43" spans="1:2" ht="15.75" customHeight="1">
      <c r="A43" s="503">
        <v>2014</v>
      </c>
      <c r="B43" s="503">
        <v>0</v>
      </c>
    </row>
    <row r="44" spans="1:2" ht="15.75" customHeight="1">
      <c r="A44" s="503">
        <v>2015</v>
      </c>
      <c r="B44" s="503">
        <v>0</v>
      </c>
    </row>
    <row r="45" spans="1:2" ht="15.75" customHeight="1">
      <c r="A45" s="503">
        <v>2016</v>
      </c>
      <c r="B45" s="503">
        <v>0</v>
      </c>
    </row>
    <row r="46" spans="1:2" ht="15.75" customHeight="1">
      <c r="A46" s="503">
        <v>2017</v>
      </c>
      <c r="B46" s="503">
        <v>1</v>
      </c>
    </row>
    <row r="47" spans="1:2" ht="15.75" customHeight="1">
      <c r="A47" s="503">
        <v>2018</v>
      </c>
      <c r="B47" s="503">
        <v>2</v>
      </c>
    </row>
    <row r="48" spans="1:2" ht="15.75" customHeight="1">
      <c r="A48" s="503">
        <v>2019</v>
      </c>
      <c r="B48" s="503">
        <v>0</v>
      </c>
    </row>
    <row r="49" spans="1:2" ht="15.75" customHeight="1">
      <c r="A49" s="503">
        <v>2020</v>
      </c>
      <c r="B49" s="503">
        <v>0</v>
      </c>
    </row>
    <row r="50" spans="1:2" ht="15.75" customHeight="1">
      <c r="A50" s="9">
        <v>2021</v>
      </c>
      <c r="B50" s="9">
        <v>0</v>
      </c>
    </row>
    <row r="51" spans="1:2" ht="15.75" customHeight="1">
      <c r="A51" s="150"/>
      <c r="B51" s="150"/>
    </row>
    <row r="52" spans="1:2" ht="15.75" customHeight="1">
      <c r="A52" s="503" t="s">
        <v>5800</v>
      </c>
      <c r="B52" s="503" t="s">
        <v>10934</v>
      </c>
    </row>
    <row r="53" spans="1:2" ht="15.75" customHeight="1">
      <c r="A53" s="503">
        <v>2013</v>
      </c>
      <c r="B53" s="503">
        <v>0</v>
      </c>
    </row>
    <row r="54" spans="1:2" ht="15.75" customHeight="1">
      <c r="A54" s="503">
        <v>2014</v>
      </c>
      <c r="B54" s="503">
        <v>0</v>
      </c>
    </row>
    <row r="55" spans="1:2" ht="15.75" customHeight="1">
      <c r="A55" s="503">
        <v>2015</v>
      </c>
      <c r="B55" s="503">
        <v>0</v>
      </c>
    </row>
    <row r="56" spans="1:2" ht="15.75" customHeight="1">
      <c r="A56" s="503">
        <v>2016</v>
      </c>
      <c r="B56" s="503">
        <v>0</v>
      </c>
    </row>
    <row r="57" spans="1:2" ht="15.75" customHeight="1">
      <c r="A57" s="503">
        <v>2017</v>
      </c>
      <c r="B57" s="503">
        <v>0</v>
      </c>
    </row>
    <row r="58" spans="1:2" ht="15.75" customHeight="1">
      <c r="A58" s="503">
        <v>2018</v>
      </c>
      <c r="B58" s="503">
        <v>0</v>
      </c>
    </row>
    <row r="59" spans="1:2" ht="15.75" customHeight="1">
      <c r="A59" s="503">
        <v>2019</v>
      </c>
      <c r="B59" s="503">
        <v>0</v>
      </c>
    </row>
    <row r="60" spans="1:2" ht="15.75" customHeight="1">
      <c r="A60" s="503">
        <v>2020</v>
      </c>
      <c r="B60" s="503">
        <v>0</v>
      </c>
    </row>
    <row r="61" spans="1:2" ht="15.75" customHeight="1">
      <c r="A61" s="9">
        <v>2021</v>
      </c>
      <c r="B61" s="9">
        <v>0</v>
      </c>
    </row>
    <row r="62" spans="1:2" ht="15.75" customHeight="1">
      <c r="A62" s="150"/>
      <c r="B62" s="150"/>
    </row>
    <row r="63" spans="1:2" ht="15.75" customHeight="1">
      <c r="A63" s="503" t="s">
        <v>5800</v>
      </c>
      <c r="B63" s="503" t="s">
        <v>10935</v>
      </c>
    </row>
    <row r="64" spans="1:2" ht="15.75" customHeight="1">
      <c r="A64" s="503">
        <v>2013</v>
      </c>
      <c r="B64" s="503">
        <v>0</v>
      </c>
    </row>
    <row r="65" spans="1:2" ht="15.75" customHeight="1">
      <c r="A65" s="503">
        <v>2014</v>
      </c>
      <c r="B65" s="503">
        <v>0</v>
      </c>
    </row>
    <row r="66" spans="1:2" ht="15.75" customHeight="1">
      <c r="A66" s="503">
        <v>2015</v>
      </c>
      <c r="B66" s="503">
        <v>0</v>
      </c>
    </row>
    <row r="67" spans="1:2" ht="15.75" customHeight="1">
      <c r="A67" s="503">
        <v>2016</v>
      </c>
      <c r="B67" s="503">
        <v>0</v>
      </c>
    </row>
    <row r="68" spans="1:2" ht="15.75" customHeight="1">
      <c r="A68" s="503">
        <v>2017</v>
      </c>
      <c r="B68" s="503">
        <v>0</v>
      </c>
    </row>
    <row r="69" spans="1:2" ht="15.75" customHeight="1">
      <c r="A69" s="503">
        <v>2018</v>
      </c>
      <c r="B69" s="503">
        <v>0</v>
      </c>
    </row>
    <row r="70" spans="1:2" ht="15.75" customHeight="1">
      <c r="A70" s="503">
        <v>2019</v>
      </c>
      <c r="B70" s="503">
        <v>0</v>
      </c>
    </row>
    <row r="71" spans="1:2" ht="15.75" customHeight="1">
      <c r="A71" s="503">
        <v>2020</v>
      </c>
      <c r="B71" s="503">
        <v>0</v>
      </c>
    </row>
    <row r="72" spans="1:2" ht="15.75" customHeight="1">
      <c r="A72" s="9">
        <v>2021</v>
      </c>
      <c r="B72" s="9">
        <v>8</v>
      </c>
    </row>
    <row r="73" spans="1:2" ht="15.75" customHeight="1"/>
    <row r="74" spans="1:2" ht="15.75" customHeight="1"/>
    <row r="75" spans="1:2" ht="15.75" customHeight="1"/>
    <row r="76" spans="1:2" ht="15.75" customHeight="1"/>
    <row r="77" spans="1:2" ht="15.75" customHeight="1"/>
    <row r="78" spans="1:2" ht="15.75" customHeight="1"/>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outlinePr summaryBelow="0" summaryRight="0"/>
  </sheetPr>
  <dimension ref="A3:B1000"/>
  <sheetViews>
    <sheetView workbookViewId="0"/>
  </sheetViews>
  <sheetFormatPr baseColWidth="10" defaultColWidth="14.42578125" defaultRowHeight="15" customHeight="1"/>
  <cols>
    <col min="1" max="1" width="14.42578125" customWidth="1"/>
    <col min="2" max="2" width="17" customWidth="1"/>
    <col min="3" max="6" width="14.42578125" customWidth="1"/>
  </cols>
  <sheetData>
    <row r="3" spans="1:2">
      <c r="A3" s="48" t="s">
        <v>2042</v>
      </c>
    </row>
    <row r="7" spans="1:2">
      <c r="A7" s="503" t="s">
        <v>5800</v>
      </c>
      <c r="B7" s="503" t="s">
        <v>10942</v>
      </c>
    </row>
    <row r="8" spans="1:2">
      <c r="A8" s="503">
        <v>2013</v>
      </c>
      <c r="B8" s="503">
        <v>2</v>
      </c>
    </row>
    <row r="9" spans="1:2">
      <c r="A9" s="503">
        <v>2014</v>
      </c>
      <c r="B9" s="503">
        <v>5</v>
      </c>
    </row>
    <row r="10" spans="1:2">
      <c r="A10" s="503">
        <v>2015</v>
      </c>
      <c r="B10" s="503">
        <v>3</v>
      </c>
    </row>
    <row r="11" spans="1:2">
      <c r="A11" s="503">
        <v>2016</v>
      </c>
      <c r="B11" s="503">
        <v>0</v>
      </c>
    </row>
    <row r="12" spans="1:2">
      <c r="A12" s="503">
        <v>2017</v>
      </c>
      <c r="B12" s="503">
        <v>10</v>
      </c>
    </row>
    <row r="13" spans="1:2">
      <c r="A13" s="503">
        <v>2018</v>
      </c>
      <c r="B13" s="503">
        <v>11</v>
      </c>
    </row>
    <row r="14" spans="1:2">
      <c r="A14" s="503">
        <v>2019</v>
      </c>
      <c r="B14" s="503">
        <v>2</v>
      </c>
    </row>
    <row r="15" spans="1:2">
      <c r="A15" s="503">
        <v>2020</v>
      </c>
      <c r="B15" s="503">
        <v>24</v>
      </c>
    </row>
    <row r="16" spans="1:2">
      <c r="A16" s="735">
        <v>2021</v>
      </c>
      <c r="B16" s="735">
        <v>3</v>
      </c>
    </row>
    <row r="17" spans="1:2">
      <c r="A17" s="150"/>
      <c r="B17" s="150"/>
    </row>
    <row r="18" spans="1:2">
      <c r="A18" s="503" t="s">
        <v>5800</v>
      </c>
      <c r="B18" s="503" t="s">
        <v>10967</v>
      </c>
    </row>
    <row r="19" spans="1:2">
      <c r="A19" s="503">
        <v>2013</v>
      </c>
      <c r="B19" s="503">
        <v>0</v>
      </c>
    </row>
    <row r="20" spans="1:2">
      <c r="A20" s="503">
        <v>2014</v>
      </c>
      <c r="B20" s="503">
        <v>2</v>
      </c>
    </row>
    <row r="21" spans="1:2" ht="15.75" customHeight="1">
      <c r="A21" s="503">
        <v>2015</v>
      </c>
      <c r="B21" s="503">
        <v>3</v>
      </c>
    </row>
    <row r="22" spans="1:2" ht="15.75" customHeight="1">
      <c r="A22" s="503">
        <v>2016</v>
      </c>
      <c r="B22" s="503">
        <v>4</v>
      </c>
    </row>
    <row r="23" spans="1:2" ht="15.75" customHeight="1">
      <c r="A23" s="503">
        <v>2017</v>
      </c>
      <c r="B23" s="503">
        <v>0</v>
      </c>
    </row>
    <row r="24" spans="1:2" ht="15.75" customHeight="1">
      <c r="A24" s="503">
        <v>2018</v>
      </c>
      <c r="B24" s="503">
        <v>1</v>
      </c>
    </row>
    <row r="25" spans="1:2" ht="15.75" customHeight="1">
      <c r="A25" s="503">
        <v>2019</v>
      </c>
      <c r="B25" s="503">
        <v>0</v>
      </c>
    </row>
    <row r="26" spans="1:2" ht="15.75" customHeight="1">
      <c r="A26" s="503">
        <v>2020</v>
      </c>
      <c r="B26" s="503">
        <v>1</v>
      </c>
    </row>
    <row r="27" spans="1:2" ht="15.75" customHeight="1">
      <c r="A27" s="735">
        <v>2021</v>
      </c>
      <c r="B27" s="735">
        <v>0</v>
      </c>
    </row>
    <row r="28" spans="1:2" ht="15.75" customHeight="1">
      <c r="A28" s="150"/>
      <c r="B28" s="150"/>
    </row>
    <row r="29" spans="1:2" ht="15.75" customHeight="1">
      <c r="A29" s="503" t="s">
        <v>5800</v>
      </c>
      <c r="B29" s="503" t="s">
        <v>10932</v>
      </c>
    </row>
    <row r="30" spans="1:2" ht="15.75" customHeight="1">
      <c r="A30" s="503">
        <v>2013</v>
      </c>
      <c r="B30" s="503">
        <v>0</v>
      </c>
    </row>
    <row r="31" spans="1:2" ht="15.75" customHeight="1">
      <c r="A31" s="503">
        <v>2014</v>
      </c>
      <c r="B31" s="503">
        <v>0</v>
      </c>
    </row>
    <row r="32" spans="1:2" ht="15.75" customHeight="1">
      <c r="A32" s="503">
        <v>2015</v>
      </c>
      <c r="B32" s="503">
        <v>0</v>
      </c>
    </row>
    <row r="33" spans="1:2" ht="15.75" customHeight="1">
      <c r="A33" s="503">
        <v>2016</v>
      </c>
      <c r="B33" s="503">
        <v>1</v>
      </c>
    </row>
    <row r="34" spans="1:2" ht="15.75" customHeight="1">
      <c r="A34" s="503">
        <v>2017</v>
      </c>
      <c r="B34" s="503">
        <v>1</v>
      </c>
    </row>
    <row r="35" spans="1:2" ht="15.75" customHeight="1">
      <c r="A35" s="503">
        <v>2018</v>
      </c>
      <c r="B35" s="503">
        <v>2</v>
      </c>
    </row>
    <row r="36" spans="1:2" ht="15.75" customHeight="1">
      <c r="A36" s="503">
        <v>2019</v>
      </c>
      <c r="B36" s="503">
        <v>0</v>
      </c>
    </row>
    <row r="37" spans="1:2" ht="15.75" customHeight="1">
      <c r="A37" s="503">
        <v>2020</v>
      </c>
      <c r="B37" s="503">
        <v>0</v>
      </c>
    </row>
    <row r="38" spans="1:2" ht="15.75" customHeight="1">
      <c r="A38" s="735">
        <v>2021</v>
      </c>
      <c r="B38" s="735">
        <v>0</v>
      </c>
    </row>
    <row r="39" spans="1:2" ht="15.75" customHeight="1">
      <c r="A39" s="150"/>
      <c r="B39" s="150"/>
    </row>
    <row r="40" spans="1:2" ht="15.75" customHeight="1">
      <c r="A40" s="503" t="s">
        <v>5800</v>
      </c>
      <c r="B40" s="503" t="s">
        <v>10944</v>
      </c>
    </row>
    <row r="41" spans="1:2" ht="15.75" customHeight="1">
      <c r="A41" s="503">
        <v>2013</v>
      </c>
      <c r="B41" s="728">
        <v>0</v>
      </c>
    </row>
    <row r="42" spans="1:2" ht="15.75" customHeight="1">
      <c r="A42" s="503">
        <v>2014</v>
      </c>
      <c r="B42" s="728">
        <v>0</v>
      </c>
    </row>
    <row r="43" spans="1:2" ht="15.75" customHeight="1">
      <c r="A43" s="503">
        <v>2015</v>
      </c>
      <c r="B43" s="728">
        <v>0</v>
      </c>
    </row>
    <row r="44" spans="1:2" ht="15.75" customHeight="1">
      <c r="A44" s="503">
        <v>2016</v>
      </c>
      <c r="B44" s="728">
        <v>0</v>
      </c>
    </row>
    <row r="45" spans="1:2" ht="15.75" customHeight="1">
      <c r="A45" s="503">
        <v>2017</v>
      </c>
      <c r="B45" s="728">
        <v>0</v>
      </c>
    </row>
    <row r="46" spans="1:2" ht="15.75" customHeight="1">
      <c r="A46" s="503">
        <v>2018</v>
      </c>
      <c r="B46" s="728">
        <v>0</v>
      </c>
    </row>
    <row r="47" spans="1:2" ht="15.75" customHeight="1">
      <c r="A47" s="503">
        <v>2019</v>
      </c>
      <c r="B47" s="728">
        <v>0</v>
      </c>
    </row>
    <row r="48" spans="1:2" ht="15.75" customHeight="1">
      <c r="A48" s="503">
        <v>2020</v>
      </c>
      <c r="B48" s="728">
        <v>0</v>
      </c>
    </row>
    <row r="49" spans="1:2" ht="15.75" customHeight="1">
      <c r="A49" s="735">
        <v>2021</v>
      </c>
      <c r="B49" s="735">
        <v>0</v>
      </c>
    </row>
    <row r="50" spans="1:2" ht="15.75" customHeight="1">
      <c r="A50" s="150"/>
      <c r="B50" s="150"/>
    </row>
    <row r="51" spans="1:2" ht="15.75" customHeight="1">
      <c r="A51" s="503" t="s">
        <v>5800</v>
      </c>
      <c r="B51" s="503" t="s">
        <v>10934</v>
      </c>
    </row>
    <row r="52" spans="1:2" ht="15.75" customHeight="1">
      <c r="A52" s="503">
        <v>2013</v>
      </c>
      <c r="B52" s="728">
        <v>0</v>
      </c>
    </row>
    <row r="53" spans="1:2" ht="15.75" customHeight="1">
      <c r="A53" s="503">
        <v>2014</v>
      </c>
      <c r="B53" s="728">
        <v>1</v>
      </c>
    </row>
    <row r="54" spans="1:2" ht="15.75" customHeight="1">
      <c r="A54" s="503">
        <v>2015</v>
      </c>
      <c r="B54" s="728">
        <v>0</v>
      </c>
    </row>
    <row r="55" spans="1:2" ht="15.75" customHeight="1">
      <c r="A55" s="503">
        <v>2016</v>
      </c>
      <c r="B55" s="728">
        <v>0</v>
      </c>
    </row>
    <row r="56" spans="1:2" ht="15.75" customHeight="1">
      <c r="A56" s="503">
        <v>2017</v>
      </c>
      <c r="B56" s="728">
        <v>0</v>
      </c>
    </row>
    <row r="57" spans="1:2" ht="15.75" customHeight="1">
      <c r="A57" s="503">
        <v>2018</v>
      </c>
      <c r="B57" s="728">
        <v>1</v>
      </c>
    </row>
    <row r="58" spans="1:2" ht="15.75" customHeight="1">
      <c r="A58" s="503">
        <v>2019</v>
      </c>
      <c r="B58" s="728">
        <v>0</v>
      </c>
    </row>
    <row r="59" spans="1:2" ht="15.75" customHeight="1">
      <c r="A59" s="503">
        <v>2020</v>
      </c>
      <c r="B59" s="728">
        <v>0</v>
      </c>
    </row>
    <row r="60" spans="1:2" ht="15.75" customHeight="1">
      <c r="A60" s="735">
        <v>2021</v>
      </c>
      <c r="B60" s="735">
        <v>0</v>
      </c>
    </row>
    <row r="61" spans="1:2" ht="15.75" customHeight="1">
      <c r="A61" s="150"/>
      <c r="B61" s="150"/>
    </row>
    <row r="62" spans="1:2" ht="15.75" customHeight="1">
      <c r="A62" s="503" t="s">
        <v>5800</v>
      </c>
      <c r="B62" s="503" t="s">
        <v>10935</v>
      </c>
    </row>
    <row r="63" spans="1:2" ht="15.75" customHeight="1">
      <c r="A63" s="503">
        <v>2013</v>
      </c>
      <c r="B63" s="728">
        <v>0</v>
      </c>
    </row>
    <row r="64" spans="1:2" ht="15.75" customHeight="1">
      <c r="A64" s="503">
        <v>2014</v>
      </c>
      <c r="B64" s="728">
        <v>0</v>
      </c>
    </row>
    <row r="65" spans="1:2" ht="15.75" customHeight="1">
      <c r="A65" s="503">
        <v>2015</v>
      </c>
      <c r="B65" s="728">
        <v>1</v>
      </c>
    </row>
    <row r="66" spans="1:2" ht="15.75" customHeight="1">
      <c r="A66" s="503">
        <v>2016</v>
      </c>
      <c r="B66" s="728">
        <v>2</v>
      </c>
    </row>
    <row r="67" spans="1:2" ht="15.75" customHeight="1">
      <c r="A67" s="503">
        <v>2017</v>
      </c>
      <c r="B67" s="728">
        <v>2</v>
      </c>
    </row>
    <row r="68" spans="1:2" ht="15.75" customHeight="1">
      <c r="A68" s="503">
        <v>2018</v>
      </c>
      <c r="B68" s="728">
        <v>5</v>
      </c>
    </row>
    <row r="69" spans="1:2" ht="15.75" customHeight="1">
      <c r="A69" s="503">
        <v>2019</v>
      </c>
      <c r="B69" s="728">
        <v>1</v>
      </c>
    </row>
    <row r="70" spans="1:2" ht="15.75" customHeight="1">
      <c r="A70" s="503">
        <v>2020</v>
      </c>
      <c r="B70" s="728">
        <v>4</v>
      </c>
    </row>
    <row r="71" spans="1:2" ht="15.75" customHeight="1">
      <c r="A71" s="198">
        <v>2021</v>
      </c>
      <c r="B71" s="198">
        <v>0</v>
      </c>
    </row>
    <row r="72" spans="1:2" ht="15.75" customHeight="1"/>
    <row r="73" spans="1:2" ht="15.75" customHeight="1"/>
    <row r="74" spans="1:2" ht="15.75" customHeight="1"/>
    <row r="75" spans="1:2" ht="15.75" customHeight="1"/>
    <row r="76" spans="1:2" ht="15.75" customHeight="1"/>
    <row r="77" spans="1:2" ht="15.75" customHeight="1"/>
    <row r="78" spans="1:2" ht="15.75" customHeight="1"/>
    <row r="79" spans="1:2" ht="15.75" customHeight="1"/>
    <row r="80" spans="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outlinePr summaryBelow="0" summaryRight="0"/>
  </sheetPr>
  <dimension ref="A1:B1000"/>
  <sheetViews>
    <sheetView workbookViewId="0"/>
  </sheetViews>
  <sheetFormatPr baseColWidth="10" defaultColWidth="14.42578125" defaultRowHeight="15" customHeight="1"/>
  <cols>
    <col min="1" max="1" width="14.42578125" customWidth="1"/>
    <col min="2" max="2" width="18.5703125" customWidth="1"/>
    <col min="3" max="6" width="14.42578125" customWidth="1"/>
  </cols>
  <sheetData>
    <row r="1" spans="1:2" ht="15" customHeight="1">
      <c r="A1" s="810" t="s">
        <v>6021</v>
      </c>
      <c r="B1" s="792"/>
    </row>
    <row r="4" spans="1:2">
      <c r="A4" s="739" t="s">
        <v>5800</v>
      </c>
      <c r="B4" s="739" t="s">
        <v>10942</v>
      </c>
    </row>
    <row r="5" spans="1:2">
      <c r="A5" s="708">
        <v>2013</v>
      </c>
      <c r="B5" s="503">
        <v>13</v>
      </c>
    </row>
    <row r="6" spans="1:2">
      <c r="A6" s="708">
        <v>2014</v>
      </c>
      <c r="B6" s="503">
        <v>20</v>
      </c>
    </row>
    <row r="7" spans="1:2">
      <c r="A7" s="708">
        <v>2015</v>
      </c>
      <c r="B7" s="503">
        <v>20</v>
      </c>
    </row>
    <row r="8" spans="1:2">
      <c r="A8" s="708">
        <v>2016</v>
      </c>
      <c r="B8" s="503">
        <v>18</v>
      </c>
    </row>
    <row r="9" spans="1:2">
      <c r="A9" s="708">
        <v>2017</v>
      </c>
      <c r="B9" s="503">
        <v>30</v>
      </c>
    </row>
    <row r="10" spans="1:2">
      <c r="A10" s="708">
        <v>2018</v>
      </c>
      <c r="B10" s="503">
        <v>19</v>
      </c>
    </row>
    <row r="11" spans="1:2">
      <c r="A11" s="708">
        <v>2019</v>
      </c>
      <c r="B11" s="503">
        <v>15</v>
      </c>
    </row>
    <row r="12" spans="1:2">
      <c r="A12" s="708">
        <v>2020</v>
      </c>
      <c r="B12" s="503">
        <v>58</v>
      </c>
    </row>
    <row r="13" spans="1:2">
      <c r="A13" s="708">
        <v>2021</v>
      </c>
      <c r="B13" s="503">
        <v>7</v>
      </c>
    </row>
    <row r="14" spans="1:2">
      <c r="A14" s="150"/>
      <c r="B14" s="150"/>
    </row>
    <row r="15" spans="1:2">
      <c r="A15" s="150"/>
      <c r="B15" s="150"/>
    </row>
    <row r="16" spans="1:2">
      <c r="A16" s="150"/>
      <c r="B16" s="150"/>
    </row>
    <row r="17" spans="1:2">
      <c r="A17" s="150"/>
      <c r="B17" s="150"/>
    </row>
    <row r="18" spans="1:2">
      <c r="A18" s="740" t="s">
        <v>5800</v>
      </c>
      <c r="B18" s="740" t="s">
        <v>10967</v>
      </c>
    </row>
    <row r="19" spans="1:2">
      <c r="A19" s="708">
        <v>2013</v>
      </c>
      <c r="B19" s="503">
        <v>5</v>
      </c>
    </row>
    <row r="20" spans="1:2">
      <c r="A20" s="708">
        <v>2014</v>
      </c>
      <c r="B20" s="503">
        <v>7</v>
      </c>
    </row>
    <row r="21" spans="1:2" ht="15.75" customHeight="1">
      <c r="A21" s="708">
        <v>2015</v>
      </c>
      <c r="B21" s="503">
        <v>8</v>
      </c>
    </row>
    <row r="22" spans="1:2" ht="15.75" customHeight="1">
      <c r="A22" s="708">
        <v>2016</v>
      </c>
      <c r="B22" s="503">
        <v>6</v>
      </c>
    </row>
    <row r="23" spans="1:2" ht="15.75" customHeight="1">
      <c r="A23" s="708">
        <v>2017</v>
      </c>
      <c r="B23" s="503">
        <v>0</v>
      </c>
    </row>
    <row r="24" spans="1:2" ht="15.75" customHeight="1">
      <c r="A24" s="708">
        <v>2018</v>
      </c>
      <c r="B24" s="503">
        <v>0</v>
      </c>
    </row>
    <row r="25" spans="1:2" ht="15.75" customHeight="1">
      <c r="A25" s="708">
        <v>2019</v>
      </c>
      <c r="B25" s="503">
        <v>0</v>
      </c>
    </row>
    <row r="26" spans="1:2" ht="15.75" customHeight="1">
      <c r="A26" s="708">
        <v>2020</v>
      </c>
      <c r="B26" s="503">
        <v>0</v>
      </c>
    </row>
    <row r="27" spans="1:2" ht="15.75" customHeight="1">
      <c r="A27" s="708">
        <v>2021</v>
      </c>
      <c r="B27" s="503">
        <v>0</v>
      </c>
    </row>
    <row r="28" spans="1:2" ht="15.75" customHeight="1">
      <c r="A28" s="150"/>
      <c r="B28" s="150"/>
    </row>
    <row r="29" spans="1:2" ht="15.75" customHeight="1">
      <c r="A29" s="150"/>
      <c r="B29" s="150"/>
    </row>
    <row r="30" spans="1:2" ht="15.75" customHeight="1">
      <c r="A30" s="150"/>
      <c r="B30" s="150"/>
    </row>
    <row r="31" spans="1:2" ht="15.75" customHeight="1">
      <c r="A31" s="150"/>
      <c r="B31" s="150"/>
    </row>
    <row r="32" spans="1:2" ht="15.75" customHeight="1">
      <c r="A32" s="740" t="s">
        <v>5800</v>
      </c>
      <c r="B32" s="740" t="s">
        <v>10932</v>
      </c>
    </row>
    <row r="33" spans="1:2" ht="15.75" customHeight="1">
      <c r="A33" s="708">
        <v>2013</v>
      </c>
      <c r="B33" s="503">
        <v>1</v>
      </c>
    </row>
    <row r="34" spans="1:2" ht="15.75" customHeight="1">
      <c r="A34" s="708">
        <v>2014</v>
      </c>
      <c r="B34" s="503">
        <v>0</v>
      </c>
    </row>
    <row r="35" spans="1:2" ht="15.75" customHeight="1">
      <c r="A35" s="708">
        <v>2015</v>
      </c>
      <c r="B35" s="503">
        <v>1</v>
      </c>
    </row>
    <row r="36" spans="1:2" ht="15.75" customHeight="1">
      <c r="A36" s="708">
        <v>2016</v>
      </c>
      <c r="B36" s="503">
        <v>0</v>
      </c>
    </row>
    <row r="37" spans="1:2" ht="15.75" customHeight="1">
      <c r="A37" s="708">
        <v>2017</v>
      </c>
      <c r="B37" s="503">
        <v>0</v>
      </c>
    </row>
    <row r="38" spans="1:2" ht="15.75" customHeight="1">
      <c r="A38" s="708">
        <v>2018</v>
      </c>
      <c r="B38" s="503">
        <v>0</v>
      </c>
    </row>
    <row r="39" spans="1:2" ht="15.75" customHeight="1">
      <c r="A39" s="708">
        <v>2019</v>
      </c>
      <c r="B39" s="503">
        <v>2</v>
      </c>
    </row>
    <row r="40" spans="1:2" ht="15.75" customHeight="1">
      <c r="A40" s="708">
        <v>2020</v>
      </c>
      <c r="B40" s="503">
        <v>1</v>
      </c>
    </row>
    <row r="41" spans="1:2" ht="15.75" customHeight="1">
      <c r="A41" s="708">
        <v>2021</v>
      </c>
      <c r="B41" s="503">
        <v>0</v>
      </c>
    </row>
    <row r="42" spans="1:2" ht="15.75" customHeight="1">
      <c r="A42" s="150"/>
      <c r="B42" s="150"/>
    </row>
    <row r="43" spans="1:2" ht="15.75" customHeight="1">
      <c r="A43" s="150"/>
      <c r="B43" s="150"/>
    </row>
    <row r="44" spans="1:2" ht="15.75" customHeight="1">
      <c r="A44" s="150"/>
      <c r="B44" s="150"/>
    </row>
    <row r="45" spans="1:2" ht="15.75" customHeight="1">
      <c r="A45" s="150"/>
      <c r="B45" s="150"/>
    </row>
    <row r="46" spans="1:2" ht="15.75" customHeight="1">
      <c r="A46" s="741" t="s">
        <v>5800</v>
      </c>
      <c r="B46" s="741" t="s">
        <v>10944</v>
      </c>
    </row>
    <row r="47" spans="1:2" ht="15.75" customHeight="1">
      <c r="A47" s="708">
        <v>2013</v>
      </c>
      <c r="B47" s="728">
        <v>0</v>
      </c>
    </row>
    <row r="48" spans="1:2" ht="15.75" customHeight="1">
      <c r="A48" s="708">
        <v>2014</v>
      </c>
      <c r="B48" s="728">
        <v>0</v>
      </c>
    </row>
    <row r="49" spans="1:2" ht="15.75" customHeight="1">
      <c r="A49" s="708">
        <v>2015</v>
      </c>
      <c r="B49" s="728">
        <v>1</v>
      </c>
    </row>
    <row r="50" spans="1:2" ht="15.75" customHeight="1">
      <c r="A50" s="708">
        <v>2016</v>
      </c>
      <c r="B50" s="728">
        <v>1</v>
      </c>
    </row>
    <row r="51" spans="1:2" ht="15.75" customHeight="1">
      <c r="A51" s="708">
        <v>2017</v>
      </c>
      <c r="B51" s="728">
        <v>1</v>
      </c>
    </row>
    <row r="52" spans="1:2" ht="15.75" customHeight="1">
      <c r="A52" s="708">
        <v>2018</v>
      </c>
      <c r="B52" s="728">
        <v>0</v>
      </c>
    </row>
    <row r="53" spans="1:2" ht="15.75" customHeight="1">
      <c r="A53" s="708">
        <v>2019</v>
      </c>
      <c r="B53" s="728">
        <v>1</v>
      </c>
    </row>
    <row r="54" spans="1:2" ht="15.75" customHeight="1">
      <c r="A54" s="708">
        <v>2020</v>
      </c>
      <c r="B54" s="728">
        <v>0</v>
      </c>
    </row>
    <row r="55" spans="1:2" ht="15.75" customHeight="1">
      <c r="A55" s="708">
        <v>2021</v>
      </c>
      <c r="B55" s="728">
        <v>0</v>
      </c>
    </row>
    <row r="56" spans="1:2" ht="15.75" customHeight="1">
      <c r="A56" s="150"/>
      <c r="B56" s="150"/>
    </row>
    <row r="57" spans="1:2" ht="15.75" customHeight="1">
      <c r="A57" s="150"/>
      <c r="B57" s="150"/>
    </row>
    <row r="58" spans="1:2" ht="15.75" customHeight="1">
      <c r="A58" s="150"/>
      <c r="B58" s="150"/>
    </row>
    <row r="59" spans="1:2" ht="15.75" customHeight="1">
      <c r="A59" s="150"/>
      <c r="B59" s="150"/>
    </row>
    <row r="60" spans="1:2" ht="15.75" customHeight="1">
      <c r="A60" s="741" t="s">
        <v>5800</v>
      </c>
      <c r="B60" s="741" t="s">
        <v>10934</v>
      </c>
    </row>
    <row r="61" spans="1:2" ht="15.75" customHeight="1">
      <c r="A61" s="708">
        <v>2013</v>
      </c>
      <c r="B61" s="728">
        <v>1</v>
      </c>
    </row>
    <row r="62" spans="1:2" ht="15.75" customHeight="1">
      <c r="A62" s="708">
        <v>2014</v>
      </c>
      <c r="B62" s="728">
        <v>1</v>
      </c>
    </row>
    <row r="63" spans="1:2" ht="15.75" customHeight="1">
      <c r="A63" s="708">
        <v>2015</v>
      </c>
      <c r="B63" s="728">
        <v>7</v>
      </c>
    </row>
    <row r="64" spans="1:2" ht="15.75" customHeight="1">
      <c r="A64" s="708">
        <v>2016</v>
      </c>
      <c r="B64" s="728">
        <v>8</v>
      </c>
    </row>
    <row r="65" spans="1:2" ht="15.75" customHeight="1">
      <c r="A65" s="708">
        <v>2017</v>
      </c>
      <c r="B65" s="728">
        <v>7</v>
      </c>
    </row>
    <row r="66" spans="1:2" ht="15.75" customHeight="1">
      <c r="A66" s="708">
        <v>2018</v>
      </c>
      <c r="B66" s="728">
        <v>2</v>
      </c>
    </row>
    <row r="67" spans="1:2" ht="15.75" customHeight="1">
      <c r="A67" s="708">
        <v>2019</v>
      </c>
      <c r="B67" s="728">
        <v>0</v>
      </c>
    </row>
    <row r="68" spans="1:2" ht="15.75" customHeight="1">
      <c r="A68" s="708">
        <v>2020</v>
      </c>
      <c r="B68" s="728">
        <v>5</v>
      </c>
    </row>
    <row r="69" spans="1:2" ht="15.75" customHeight="1">
      <c r="A69" s="708">
        <v>2021</v>
      </c>
      <c r="B69" s="728">
        <v>0</v>
      </c>
    </row>
    <row r="70" spans="1:2" ht="15.75" customHeight="1">
      <c r="A70" s="150"/>
      <c r="B70" s="150"/>
    </row>
    <row r="71" spans="1:2" ht="15.75" customHeight="1">
      <c r="A71" s="150"/>
      <c r="B71" s="150"/>
    </row>
    <row r="72" spans="1:2" ht="15.75" customHeight="1">
      <c r="A72" s="150"/>
      <c r="B72" s="150"/>
    </row>
    <row r="73" spans="1:2" ht="15.75" customHeight="1">
      <c r="A73" s="150"/>
      <c r="B73" s="150"/>
    </row>
    <row r="74" spans="1:2" ht="15.75" customHeight="1">
      <c r="A74" s="742" t="s">
        <v>5800</v>
      </c>
      <c r="B74" s="742" t="s">
        <v>10935</v>
      </c>
    </row>
    <row r="75" spans="1:2" ht="15.75" customHeight="1">
      <c r="A75" s="708">
        <v>2013</v>
      </c>
      <c r="B75" s="728">
        <v>5</v>
      </c>
    </row>
    <row r="76" spans="1:2" ht="15.75" customHeight="1">
      <c r="A76" s="708">
        <v>2014</v>
      </c>
      <c r="B76" s="728">
        <v>6</v>
      </c>
    </row>
    <row r="77" spans="1:2" ht="15.75" customHeight="1">
      <c r="A77" s="708">
        <v>2015</v>
      </c>
      <c r="B77" s="728">
        <v>4</v>
      </c>
    </row>
    <row r="78" spans="1:2" ht="15.75" customHeight="1">
      <c r="A78" s="708">
        <v>2016</v>
      </c>
      <c r="B78" s="728">
        <v>11</v>
      </c>
    </row>
    <row r="79" spans="1:2" ht="15.75" customHeight="1">
      <c r="A79" s="708">
        <v>2017</v>
      </c>
      <c r="B79" s="728">
        <v>13</v>
      </c>
    </row>
    <row r="80" spans="1:2" ht="15.75" customHeight="1">
      <c r="A80" s="708">
        <v>2018</v>
      </c>
      <c r="B80" s="728">
        <v>3</v>
      </c>
    </row>
    <row r="81" spans="1:2" ht="15.75" customHeight="1">
      <c r="A81" s="708">
        <v>2019</v>
      </c>
      <c r="B81" s="728">
        <v>4</v>
      </c>
    </row>
    <row r="82" spans="1:2" ht="15.75" customHeight="1">
      <c r="A82" s="708">
        <v>2020</v>
      </c>
      <c r="B82" s="728">
        <v>0</v>
      </c>
    </row>
    <row r="83" spans="1:2" ht="15.75" customHeight="1">
      <c r="A83" s="708">
        <v>2021</v>
      </c>
      <c r="B83" s="728">
        <v>0</v>
      </c>
    </row>
    <row r="84" spans="1:2" ht="15.75" customHeight="1"/>
    <row r="85" spans="1:2" ht="15.75" customHeight="1"/>
    <row r="86" spans="1:2" ht="15.75" customHeight="1"/>
    <row r="87" spans="1:2" ht="15.75" customHeight="1"/>
    <row r="88" spans="1:2" ht="15.75" customHeight="1"/>
    <row r="89" spans="1:2" ht="15.75" customHeight="1"/>
    <row r="90" spans="1:2" ht="15.75" customHeight="1"/>
    <row r="91" spans="1:2" ht="15.75" customHeight="1"/>
    <row r="92" spans="1:2" ht="15.75" customHeight="1"/>
    <row r="93" spans="1:2" ht="15.75" customHeight="1"/>
    <row r="94" spans="1:2" ht="15.75" customHeight="1"/>
    <row r="95" spans="1:2" ht="15.75" customHeight="1"/>
    <row r="96" spans="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A1:B1"/>
  </mergeCells>
  <pageMargins left="0.7" right="0.7" top="0.75" bottom="0.75" header="0" footer="0"/>
  <pageSetup orientation="landscape"/>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795" t="s">
        <v>10968</v>
      </c>
      <c r="B1" s="786"/>
    </row>
    <row r="2" spans="1:2">
      <c r="A2" s="710"/>
      <c r="B2" s="710"/>
    </row>
    <row r="3" spans="1:2">
      <c r="A3" s="811" t="s">
        <v>10946</v>
      </c>
      <c r="B3" s="792"/>
    </row>
    <row r="4" spans="1:2">
      <c r="A4" s="744" t="s">
        <v>5800</v>
      </c>
      <c r="B4" s="745" t="s">
        <v>10947</v>
      </c>
    </row>
    <row r="5" spans="1:2">
      <c r="A5" s="746">
        <v>2013</v>
      </c>
      <c r="B5" s="712">
        <v>1</v>
      </c>
    </row>
    <row r="6" spans="1:2">
      <c r="A6" s="746">
        <v>2014</v>
      </c>
      <c r="B6" s="712">
        <v>0</v>
      </c>
    </row>
    <row r="7" spans="1:2">
      <c r="A7" s="746">
        <v>2015</v>
      </c>
      <c r="B7" s="712">
        <v>1</v>
      </c>
    </row>
    <row r="8" spans="1:2">
      <c r="A8" s="746">
        <v>2016</v>
      </c>
      <c r="B8" s="712">
        <v>3</v>
      </c>
    </row>
    <row r="9" spans="1:2">
      <c r="A9" s="746">
        <v>2017</v>
      </c>
      <c r="B9" s="712">
        <v>2</v>
      </c>
    </row>
    <row r="10" spans="1:2">
      <c r="A10" s="746">
        <v>2018</v>
      </c>
      <c r="B10" s="712">
        <v>3</v>
      </c>
    </row>
    <row r="11" spans="1:2">
      <c r="A11" s="746">
        <v>2019</v>
      </c>
      <c r="B11" s="712">
        <v>1</v>
      </c>
    </row>
    <row r="12" spans="1:2">
      <c r="A12" s="746">
        <v>2020</v>
      </c>
      <c r="B12" s="712">
        <v>1</v>
      </c>
    </row>
    <row r="13" spans="1:2">
      <c r="A13" s="747">
        <v>2021</v>
      </c>
      <c r="B13" s="748">
        <v>1</v>
      </c>
    </row>
    <row r="14" spans="1:2">
      <c r="A14" s="710"/>
      <c r="B14" s="710"/>
    </row>
    <row r="15" spans="1:2">
      <c r="A15" s="811" t="s">
        <v>10948</v>
      </c>
      <c r="B15" s="792"/>
    </row>
    <row r="16" spans="1:2">
      <c r="A16" s="744" t="s">
        <v>5800</v>
      </c>
      <c r="B16" s="745" t="s">
        <v>10947</v>
      </c>
    </row>
    <row r="17" spans="1:2">
      <c r="A17" s="746">
        <v>2013</v>
      </c>
      <c r="B17" s="712">
        <v>2</v>
      </c>
    </row>
    <row r="18" spans="1:2">
      <c r="A18" s="746">
        <v>2014</v>
      </c>
      <c r="B18" s="712">
        <v>2</v>
      </c>
    </row>
    <row r="19" spans="1:2">
      <c r="A19" s="746">
        <v>2015</v>
      </c>
      <c r="B19" s="712">
        <v>2</v>
      </c>
    </row>
    <row r="20" spans="1:2">
      <c r="A20" s="746">
        <v>2016</v>
      </c>
      <c r="B20" s="712">
        <v>1</v>
      </c>
    </row>
    <row r="21" spans="1:2" ht="15.75" customHeight="1">
      <c r="A21" s="746">
        <v>2017</v>
      </c>
      <c r="B21" s="712">
        <v>0</v>
      </c>
    </row>
    <row r="22" spans="1:2" ht="15.75" customHeight="1">
      <c r="A22" s="746">
        <v>2018</v>
      </c>
      <c r="B22" s="712">
        <v>1</v>
      </c>
    </row>
    <row r="23" spans="1:2" ht="15.75" customHeight="1">
      <c r="A23" s="746">
        <v>2019</v>
      </c>
      <c r="B23" s="712">
        <v>0</v>
      </c>
    </row>
    <row r="24" spans="1:2" ht="15.75" customHeight="1">
      <c r="A24" s="746">
        <v>2020</v>
      </c>
      <c r="B24" s="712">
        <v>0</v>
      </c>
    </row>
    <row r="25" spans="1:2" ht="15.75" customHeight="1">
      <c r="A25" s="747">
        <v>2021</v>
      </c>
      <c r="B25" s="748">
        <v>1</v>
      </c>
    </row>
    <row r="26" spans="1:2" ht="15.75" customHeight="1">
      <c r="A26" s="710"/>
      <c r="B26" s="710"/>
    </row>
    <row r="27" spans="1:2" ht="15.75" customHeight="1">
      <c r="A27" s="710"/>
      <c r="B27" s="710"/>
    </row>
    <row r="28" spans="1:2" ht="15.75" customHeight="1">
      <c r="A28" s="811" t="s">
        <v>10932</v>
      </c>
      <c r="B28" s="792"/>
    </row>
    <row r="29" spans="1:2" ht="15.75" customHeight="1">
      <c r="A29" s="744" t="s">
        <v>5800</v>
      </c>
      <c r="B29" s="745" t="s">
        <v>10947</v>
      </c>
    </row>
    <row r="30" spans="1:2" ht="15.75" customHeight="1">
      <c r="A30" s="749">
        <v>2013</v>
      </c>
      <c r="B30" s="712">
        <v>1</v>
      </c>
    </row>
    <row r="31" spans="1:2" ht="15.75" customHeight="1">
      <c r="A31" s="749">
        <v>2014</v>
      </c>
      <c r="B31" s="712">
        <v>0</v>
      </c>
    </row>
    <row r="32" spans="1:2" ht="15.75" customHeight="1">
      <c r="A32" s="749">
        <v>2015</v>
      </c>
      <c r="B32" s="712">
        <v>0</v>
      </c>
    </row>
    <row r="33" spans="1:2" ht="15.75" customHeight="1">
      <c r="A33" s="749">
        <v>2016</v>
      </c>
      <c r="B33" s="712">
        <v>1</v>
      </c>
    </row>
    <row r="34" spans="1:2" ht="15.75" customHeight="1">
      <c r="A34" s="749">
        <v>2017</v>
      </c>
      <c r="B34" s="712">
        <v>2</v>
      </c>
    </row>
    <row r="35" spans="1:2" ht="15.75" customHeight="1">
      <c r="A35" s="749">
        <v>2018</v>
      </c>
      <c r="B35" s="712">
        <v>1</v>
      </c>
    </row>
    <row r="36" spans="1:2" ht="15.75" customHeight="1">
      <c r="A36" s="749">
        <v>2019</v>
      </c>
      <c r="B36" s="712">
        <v>0</v>
      </c>
    </row>
    <row r="37" spans="1:2" ht="15.75" customHeight="1">
      <c r="A37" s="749">
        <v>2020</v>
      </c>
      <c r="B37" s="712">
        <v>0</v>
      </c>
    </row>
    <row r="38" spans="1:2" ht="15.75" customHeight="1">
      <c r="A38" s="747">
        <v>2021</v>
      </c>
      <c r="B38" s="748">
        <v>0</v>
      </c>
    </row>
    <row r="39" spans="1:2" ht="15.75" customHeight="1">
      <c r="A39" s="710"/>
      <c r="B39" s="710"/>
    </row>
    <row r="40" spans="1:2" ht="15.75" customHeight="1">
      <c r="A40" s="710"/>
      <c r="B40" s="710"/>
    </row>
    <row r="41" spans="1:2" ht="15.75" customHeight="1">
      <c r="A41" s="811" t="s">
        <v>10944</v>
      </c>
      <c r="B41" s="792"/>
    </row>
    <row r="42" spans="1:2" ht="15.75" customHeight="1">
      <c r="A42" s="744" t="s">
        <v>5800</v>
      </c>
      <c r="B42" s="745" t="s">
        <v>10947</v>
      </c>
    </row>
    <row r="43" spans="1:2" ht="15.75" customHeight="1">
      <c r="A43" s="750">
        <v>2013</v>
      </c>
      <c r="B43" s="712">
        <v>0</v>
      </c>
    </row>
    <row r="44" spans="1:2" ht="15.75" customHeight="1">
      <c r="A44" s="750">
        <v>2014</v>
      </c>
      <c r="B44" s="712">
        <v>0</v>
      </c>
    </row>
    <row r="45" spans="1:2" ht="15.75" customHeight="1">
      <c r="A45" s="750">
        <v>2015</v>
      </c>
      <c r="B45" s="712">
        <v>0</v>
      </c>
    </row>
    <row r="46" spans="1:2" ht="15.75" customHeight="1">
      <c r="A46" s="750">
        <v>2016</v>
      </c>
      <c r="B46" s="712">
        <v>3</v>
      </c>
    </row>
    <row r="47" spans="1:2" ht="15.75" customHeight="1">
      <c r="A47" s="750">
        <v>2017</v>
      </c>
      <c r="B47" s="712">
        <v>0</v>
      </c>
    </row>
    <row r="48" spans="1:2" ht="15.75" customHeight="1">
      <c r="A48" s="750">
        <v>2018</v>
      </c>
      <c r="B48" s="712">
        <v>0</v>
      </c>
    </row>
    <row r="49" spans="1:2" ht="15.75" customHeight="1">
      <c r="A49" s="750">
        <v>2019</v>
      </c>
      <c r="B49" s="712">
        <v>0</v>
      </c>
    </row>
    <row r="50" spans="1:2" ht="15.75" customHeight="1">
      <c r="A50" s="750">
        <v>2020</v>
      </c>
      <c r="B50" s="712">
        <v>0</v>
      </c>
    </row>
    <row r="51" spans="1:2" ht="15.75" customHeight="1">
      <c r="A51" s="747">
        <v>2021</v>
      </c>
      <c r="B51" s="748">
        <v>0</v>
      </c>
    </row>
    <row r="52" spans="1:2" ht="15.75" customHeight="1">
      <c r="A52" s="710"/>
      <c r="B52" s="710"/>
    </row>
    <row r="53" spans="1:2" ht="15.75" customHeight="1">
      <c r="A53" s="710"/>
      <c r="B53" s="710"/>
    </row>
    <row r="54" spans="1:2" ht="15.75" customHeight="1">
      <c r="A54" s="811" t="s">
        <v>10934</v>
      </c>
      <c r="B54" s="792"/>
    </row>
    <row r="55" spans="1:2" ht="15.75" customHeight="1">
      <c r="A55" s="744" t="s">
        <v>5800</v>
      </c>
      <c r="B55" s="745" t="s">
        <v>10947</v>
      </c>
    </row>
    <row r="56" spans="1:2" ht="15.75" customHeight="1">
      <c r="A56" s="750">
        <v>2013</v>
      </c>
      <c r="B56" s="712">
        <v>0</v>
      </c>
    </row>
    <row r="57" spans="1:2" ht="15.75" customHeight="1">
      <c r="A57" s="750">
        <v>2014</v>
      </c>
      <c r="B57" s="712">
        <v>0</v>
      </c>
    </row>
    <row r="58" spans="1:2" ht="15.75" customHeight="1">
      <c r="A58" s="750">
        <v>2015</v>
      </c>
      <c r="B58" s="712">
        <v>0</v>
      </c>
    </row>
    <row r="59" spans="1:2" ht="15.75" customHeight="1">
      <c r="A59" s="750">
        <v>2016</v>
      </c>
      <c r="B59" s="712">
        <v>0</v>
      </c>
    </row>
    <row r="60" spans="1:2" ht="15.75" customHeight="1">
      <c r="A60" s="750">
        <v>2017</v>
      </c>
      <c r="B60" s="712">
        <v>0</v>
      </c>
    </row>
    <row r="61" spans="1:2" ht="15.75" customHeight="1">
      <c r="A61" s="750">
        <v>2018</v>
      </c>
      <c r="B61" s="712">
        <v>0</v>
      </c>
    </row>
    <row r="62" spans="1:2" ht="15.75" customHeight="1">
      <c r="A62" s="750">
        <v>2019</v>
      </c>
      <c r="B62" s="712">
        <v>0</v>
      </c>
    </row>
    <row r="63" spans="1:2" ht="15.75" customHeight="1">
      <c r="A63" s="750">
        <v>2020</v>
      </c>
      <c r="B63" s="712">
        <v>0</v>
      </c>
    </row>
    <row r="64" spans="1:2" ht="15.75" customHeight="1">
      <c r="A64" s="747">
        <v>2021</v>
      </c>
      <c r="B64" s="748">
        <v>0</v>
      </c>
    </row>
    <row r="65" spans="1:2" ht="15.75" customHeight="1">
      <c r="A65" s="710"/>
      <c r="B65" s="710"/>
    </row>
    <row r="66" spans="1:2" ht="15.75" customHeight="1">
      <c r="A66" s="710"/>
      <c r="B66" s="710"/>
    </row>
    <row r="67" spans="1:2" ht="15.75" customHeight="1">
      <c r="A67" s="811" t="s">
        <v>10935</v>
      </c>
      <c r="B67" s="792"/>
    </row>
    <row r="68" spans="1:2" ht="15.75" customHeight="1">
      <c r="A68" s="744" t="s">
        <v>5800</v>
      </c>
      <c r="B68" s="745" t="s">
        <v>10947</v>
      </c>
    </row>
    <row r="69" spans="1:2" ht="15.75" customHeight="1">
      <c r="A69" s="750">
        <v>2013</v>
      </c>
      <c r="B69" s="712">
        <v>0</v>
      </c>
    </row>
    <row r="70" spans="1:2" ht="15.75" customHeight="1">
      <c r="A70" s="750">
        <v>2014</v>
      </c>
      <c r="B70" s="712">
        <v>0</v>
      </c>
    </row>
    <row r="71" spans="1:2" ht="15.75" customHeight="1">
      <c r="A71" s="750">
        <v>2015</v>
      </c>
      <c r="B71" s="712">
        <v>6</v>
      </c>
    </row>
    <row r="72" spans="1:2" ht="15.75" customHeight="1">
      <c r="A72" s="750">
        <v>2016</v>
      </c>
      <c r="B72" s="712">
        <v>6</v>
      </c>
    </row>
    <row r="73" spans="1:2" ht="15.75" customHeight="1">
      <c r="A73" s="750">
        <v>2017</v>
      </c>
      <c r="B73" s="712">
        <v>6</v>
      </c>
    </row>
    <row r="74" spans="1:2" ht="15.75" customHeight="1">
      <c r="A74" s="750">
        <v>2018</v>
      </c>
      <c r="B74" s="712">
        <v>5</v>
      </c>
    </row>
    <row r="75" spans="1:2" ht="15.75" customHeight="1">
      <c r="A75" s="750">
        <v>2019</v>
      </c>
      <c r="B75" s="712">
        <v>1</v>
      </c>
    </row>
    <row r="76" spans="1:2" ht="15.75" customHeight="1">
      <c r="A76" s="750">
        <v>2020</v>
      </c>
      <c r="B76" s="712">
        <v>0</v>
      </c>
    </row>
    <row r="77" spans="1:2" ht="15.75" customHeight="1">
      <c r="A77" s="747">
        <v>2021</v>
      </c>
      <c r="B77" s="748">
        <v>0</v>
      </c>
    </row>
    <row r="78" spans="1:2" ht="15.75" customHeight="1">
      <c r="A78" s="710"/>
      <c r="B78" s="710"/>
    </row>
    <row r="79" spans="1:2" ht="15.75" customHeight="1">
      <c r="A79" s="710"/>
      <c r="B79" s="710"/>
    </row>
    <row r="80" spans="1:2" ht="15.75" customHeight="1">
      <c r="A80" s="710"/>
      <c r="B80" s="710"/>
    </row>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54:B54"/>
    <mergeCell ref="A67:B67"/>
    <mergeCell ref="A1:B1"/>
    <mergeCell ref="A3:B3"/>
    <mergeCell ref="A15:B15"/>
    <mergeCell ref="A28:B28"/>
    <mergeCell ref="A41:B41"/>
  </mergeCells>
  <pageMargins left="0.7" right="0.7" top="0.75" bottom="0.75" header="0" footer="0"/>
  <pageSetup orientation="landscape"/>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outlinePr summaryBelow="0" summaryRight="0"/>
  </sheetPr>
  <dimension ref="A1:C1000"/>
  <sheetViews>
    <sheetView workbookViewId="0"/>
  </sheetViews>
  <sheetFormatPr baseColWidth="10" defaultColWidth="14.42578125" defaultRowHeight="15" customHeight="1"/>
  <cols>
    <col min="1" max="6" width="14.42578125" customWidth="1"/>
  </cols>
  <sheetData>
    <row r="1" spans="1:3">
      <c r="A1" s="795" t="s">
        <v>10969</v>
      </c>
      <c r="B1" s="786"/>
      <c r="C1" s="710"/>
    </row>
    <row r="2" spans="1:3">
      <c r="A2" s="710"/>
      <c r="B2" s="710"/>
      <c r="C2" s="710"/>
    </row>
    <row r="3" spans="1:3">
      <c r="A3" s="811" t="s">
        <v>10946</v>
      </c>
      <c r="B3" s="792"/>
      <c r="C3" s="710"/>
    </row>
    <row r="4" spans="1:3">
      <c r="A4" s="744" t="s">
        <v>5800</v>
      </c>
      <c r="B4" s="745" t="s">
        <v>10947</v>
      </c>
      <c r="C4" s="710"/>
    </row>
    <row r="5" spans="1:3">
      <c r="A5" s="746">
        <v>2013</v>
      </c>
      <c r="B5" s="712">
        <v>4</v>
      </c>
      <c r="C5" s="710"/>
    </row>
    <row r="6" spans="1:3">
      <c r="A6" s="746">
        <v>2014</v>
      </c>
      <c r="B6" s="712">
        <v>1</v>
      </c>
      <c r="C6" s="710"/>
    </row>
    <row r="7" spans="1:3">
      <c r="A7" s="746">
        <v>2015</v>
      </c>
      <c r="B7" s="712">
        <v>0</v>
      </c>
      <c r="C7" s="710"/>
    </row>
    <row r="8" spans="1:3">
      <c r="A8" s="746">
        <v>2016</v>
      </c>
      <c r="B8" s="712">
        <v>2</v>
      </c>
      <c r="C8" s="710"/>
    </row>
    <row r="9" spans="1:3">
      <c r="A9" s="746">
        <v>2017</v>
      </c>
      <c r="B9" s="712">
        <v>1</v>
      </c>
      <c r="C9" s="710"/>
    </row>
    <row r="10" spans="1:3">
      <c r="A10" s="746">
        <v>2018</v>
      </c>
      <c r="B10" s="712">
        <v>0</v>
      </c>
      <c r="C10" s="710"/>
    </row>
    <row r="11" spans="1:3">
      <c r="A11" s="746">
        <v>2019</v>
      </c>
      <c r="B11" s="712">
        <v>0</v>
      </c>
      <c r="C11" s="710"/>
    </row>
    <row r="12" spans="1:3">
      <c r="A12" s="746">
        <v>2020</v>
      </c>
      <c r="B12" s="712">
        <v>0</v>
      </c>
      <c r="C12" s="710"/>
    </row>
    <row r="13" spans="1:3">
      <c r="A13" s="710"/>
      <c r="B13" s="710"/>
      <c r="C13" s="710"/>
    </row>
    <row r="14" spans="1:3">
      <c r="A14" s="710"/>
      <c r="B14" s="710"/>
      <c r="C14" s="710"/>
    </row>
    <row r="15" spans="1:3">
      <c r="A15" s="710"/>
      <c r="B15" s="710"/>
      <c r="C15" s="710"/>
    </row>
    <row r="16" spans="1:3">
      <c r="A16" s="811" t="s">
        <v>10948</v>
      </c>
      <c r="B16" s="792"/>
      <c r="C16" s="710"/>
    </row>
    <row r="17" spans="1:3">
      <c r="A17" s="744" t="s">
        <v>5800</v>
      </c>
      <c r="B17" s="745" t="s">
        <v>10947</v>
      </c>
      <c r="C17" s="710"/>
    </row>
    <row r="18" spans="1:3">
      <c r="A18" s="746">
        <v>2013</v>
      </c>
      <c r="B18" s="712">
        <v>0</v>
      </c>
      <c r="C18" s="710"/>
    </row>
    <row r="19" spans="1:3">
      <c r="A19" s="746">
        <v>2014</v>
      </c>
      <c r="B19" s="712">
        <v>0</v>
      </c>
      <c r="C19" s="710"/>
    </row>
    <row r="20" spans="1:3">
      <c r="A20" s="746">
        <v>2015</v>
      </c>
      <c r="B20" s="712">
        <v>0</v>
      </c>
      <c r="C20" s="710"/>
    </row>
    <row r="21" spans="1:3" ht="15.75" customHeight="1">
      <c r="A21" s="746">
        <v>2016</v>
      </c>
      <c r="B21" s="712">
        <v>0</v>
      </c>
      <c r="C21" s="710"/>
    </row>
    <row r="22" spans="1:3" ht="15.75" customHeight="1">
      <c r="A22" s="746">
        <v>2017</v>
      </c>
      <c r="B22" s="712">
        <v>0</v>
      </c>
      <c r="C22" s="710"/>
    </row>
    <row r="23" spans="1:3" ht="15.75" customHeight="1">
      <c r="A23" s="746">
        <v>2018</v>
      </c>
      <c r="B23" s="712">
        <v>0</v>
      </c>
      <c r="C23" s="710"/>
    </row>
    <row r="24" spans="1:3" ht="15.75" customHeight="1">
      <c r="A24" s="746">
        <v>2019</v>
      </c>
      <c r="B24" s="712">
        <v>0</v>
      </c>
      <c r="C24" s="710"/>
    </row>
    <row r="25" spans="1:3" ht="15.75" customHeight="1">
      <c r="A25" s="746">
        <v>2020</v>
      </c>
      <c r="B25" s="712">
        <v>0</v>
      </c>
      <c r="C25" s="710"/>
    </row>
    <row r="26" spans="1:3" ht="15.75" customHeight="1">
      <c r="A26" s="710"/>
      <c r="B26" s="710"/>
      <c r="C26" s="710"/>
    </row>
    <row r="27" spans="1:3" ht="15.75" customHeight="1">
      <c r="A27" s="710"/>
      <c r="B27" s="710"/>
      <c r="C27" s="710"/>
    </row>
    <row r="28" spans="1:3" ht="15.75" customHeight="1">
      <c r="A28" s="710"/>
      <c r="B28" s="710"/>
      <c r="C28" s="710"/>
    </row>
    <row r="29" spans="1:3" ht="15.75" customHeight="1">
      <c r="A29" s="811" t="s">
        <v>10932</v>
      </c>
      <c r="B29" s="792"/>
      <c r="C29" s="710"/>
    </row>
    <row r="30" spans="1:3" ht="15.75" customHeight="1">
      <c r="A30" s="744" t="s">
        <v>5800</v>
      </c>
      <c r="B30" s="745" t="s">
        <v>10947</v>
      </c>
      <c r="C30" s="710"/>
    </row>
    <row r="31" spans="1:3" ht="15.75" customHeight="1">
      <c r="A31" s="751">
        <v>2013</v>
      </c>
      <c r="B31" s="712">
        <v>0</v>
      </c>
      <c r="C31" s="743"/>
    </row>
    <row r="32" spans="1:3" ht="15.75" customHeight="1">
      <c r="A32" s="751">
        <v>2014</v>
      </c>
      <c r="B32" s="712">
        <v>0</v>
      </c>
      <c r="C32" s="710"/>
    </row>
    <row r="33" spans="1:3" ht="15.75" customHeight="1">
      <c r="A33" s="751">
        <v>2015</v>
      </c>
      <c r="B33" s="712">
        <v>0</v>
      </c>
      <c r="C33" s="710"/>
    </row>
    <row r="34" spans="1:3" ht="15.75" customHeight="1">
      <c r="A34" s="751">
        <v>2016</v>
      </c>
      <c r="B34" s="712">
        <v>0</v>
      </c>
      <c r="C34" s="710"/>
    </row>
    <row r="35" spans="1:3" ht="15.75" customHeight="1">
      <c r="A35" s="751">
        <v>2017</v>
      </c>
      <c r="B35" s="712">
        <v>0</v>
      </c>
      <c r="C35" s="710"/>
    </row>
    <row r="36" spans="1:3" ht="15.75" customHeight="1">
      <c r="A36" s="751">
        <v>2018</v>
      </c>
      <c r="B36" s="712">
        <v>0</v>
      </c>
      <c r="C36" s="710"/>
    </row>
    <row r="37" spans="1:3" ht="15.75" customHeight="1">
      <c r="A37" s="752">
        <v>2019</v>
      </c>
      <c r="B37" s="712">
        <v>0</v>
      </c>
      <c r="C37" s="710"/>
    </row>
    <row r="38" spans="1:3" ht="15.75" customHeight="1">
      <c r="A38" s="752">
        <v>2020</v>
      </c>
      <c r="B38" s="712">
        <v>0</v>
      </c>
      <c r="C38" s="710"/>
    </row>
    <row r="39" spans="1:3" ht="15.75" customHeight="1">
      <c r="A39" s="710"/>
      <c r="B39" s="710"/>
      <c r="C39" s="710"/>
    </row>
    <row r="40" spans="1:3" ht="15.75" customHeight="1">
      <c r="A40" s="710"/>
      <c r="B40" s="710"/>
      <c r="C40" s="710"/>
    </row>
    <row r="41" spans="1:3" ht="15.75" customHeight="1">
      <c r="A41" s="710"/>
      <c r="B41" s="710"/>
      <c r="C41" s="710"/>
    </row>
    <row r="42" spans="1:3" ht="15.75" customHeight="1">
      <c r="A42" s="811" t="s">
        <v>10944</v>
      </c>
      <c r="B42" s="792"/>
      <c r="C42" s="710"/>
    </row>
    <row r="43" spans="1:3" ht="15.75" customHeight="1">
      <c r="A43" s="744" t="s">
        <v>5800</v>
      </c>
      <c r="B43" s="745" t="s">
        <v>10947</v>
      </c>
      <c r="C43" s="710"/>
    </row>
    <row r="44" spans="1:3" ht="15.75" customHeight="1">
      <c r="A44" s="751">
        <v>2013</v>
      </c>
      <c r="B44" s="712">
        <v>0</v>
      </c>
      <c r="C44" s="710"/>
    </row>
    <row r="45" spans="1:3" ht="15.75" customHeight="1">
      <c r="A45" s="751">
        <v>2014</v>
      </c>
      <c r="B45" s="712">
        <v>0</v>
      </c>
      <c r="C45" s="710"/>
    </row>
    <row r="46" spans="1:3" ht="15.75" customHeight="1">
      <c r="A46" s="751">
        <v>2015</v>
      </c>
      <c r="B46" s="712">
        <v>0</v>
      </c>
      <c r="C46" s="710"/>
    </row>
    <row r="47" spans="1:3" ht="15.75" customHeight="1">
      <c r="A47" s="751">
        <v>2016</v>
      </c>
      <c r="B47" s="712">
        <v>0</v>
      </c>
      <c r="C47" s="710"/>
    </row>
    <row r="48" spans="1:3" ht="15.75" customHeight="1">
      <c r="A48" s="751">
        <v>2017</v>
      </c>
      <c r="B48" s="712">
        <v>0</v>
      </c>
      <c r="C48" s="710"/>
    </row>
    <row r="49" spans="1:3" ht="15.75" customHeight="1">
      <c r="A49" s="751">
        <v>2018</v>
      </c>
      <c r="B49" s="712">
        <v>0</v>
      </c>
      <c r="C49" s="710"/>
    </row>
    <row r="50" spans="1:3" ht="15.75" customHeight="1">
      <c r="A50" s="752">
        <v>2019</v>
      </c>
      <c r="B50" s="712">
        <v>0</v>
      </c>
      <c r="C50" s="710"/>
    </row>
    <row r="51" spans="1:3" ht="15.75" customHeight="1">
      <c r="A51" s="752">
        <v>2020</v>
      </c>
      <c r="B51" s="712">
        <v>0</v>
      </c>
      <c r="C51" s="710"/>
    </row>
    <row r="52" spans="1:3" ht="15.75" customHeight="1">
      <c r="A52" s="710"/>
      <c r="B52" s="710"/>
      <c r="C52" s="710"/>
    </row>
    <row r="53" spans="1:3" ht="15.75" customHeight="1">
      <c r="A53" s="710"/>
      <c r="B53" s="710"/>
      <c r="C53" s="710"/>
    </row>
    <row r="54" spans="1:3" ht="15.75" customHeight="1">
      <c r="A54" s="710"/>
      <c r="B54" s="710"/>
      <c r="C54" s="710"/>
    </row>
    <row r="55" spans="1:3" ht="15.75" customHeight="1">
      <c r="A55" s="811" t="s">
        <v>10934</v>
      </c>
      <c r="B55" s="792"/>
      <c r="C55" s="710"/>
    </row>
    <row r="56" spans="1:3" ht="15.75" customHeight="1">
      <c r="A56" s="744" t="s">
        <v>5800</v>
      </c>
      <c r="B56" s="745" t="s">
        <v>10947</v>
      </c>
      <c r="C56" s="710"/>
    </row>
    <row r="57" spans="1:3" ht="15.75" customHeight="1">
      <c r="A57" s="751">
        <v>2013</v>
      </c>
      <c r="B57" s="712">
        <v>0</v>
      </c>
      <c r="C57" s="710"/>
    </row>
    <row r="58" spans="1:3" ht="15.75" customHeight="1">
      <c r="A58" s="751">
        <v>2014</v>
      </c>
      <c r="B58" s="712">
        <v>0</v>
      </c>
      <c r="C58" s="710"/>
    </row>
    <row r="59" spans="1:3" ht="15.75" customHeight="1">
      <c r="A59" s="751">
        <v>2015</v>
      </c>
      <c r="B59" s="712">
        <v>0</v>
      </c>
      <c r="C59" s="710"/>
    </row>
    <row r="60" spans="1:3" ht="15.75" customHeight="1">
      <c r="A60" s="751">
        <v>2016</v>
      </c>
      <c r="B60" s="712">
        <v>0</v>
      </c>
      <c r="C60" s="710"/>
    </row>
    <row r="61" spans="1:3" ht="15.75" customHeight="1">
      <c r="A61" s="751">
        <v>2017</v>
      </c>
      <c r="B61" s="712">
        <v>0</v>
      </c>
      <c r="C61" s="710"/>
    </row>
    <row r="62" spans="1:3" ht="15.75" customHeight="1">
      <c r="A62" s="751">
        <v>2018</v>
      </c>
      <c r="B62" s="712">
        <v>0</v>
      </c>
      <c r="C62" s="710"/>
    </row>
    <row r="63" spans="1:3" ht="15.75" customHeight="1">
      <c r="A63" s="752">
        <v>2019</v>
      </c>
      <c r="B63" s="712">
        <v>0</v>
      </c>
      <c r="C63" s="710"/>
    </row>
    <row r="64" spans="1:3" ht="15.75" customHeight="1">
      <c r="A64" s="752">
        <v>2020</v>
      </c>
      <c r="B64" s="712">
        <v>0</v>
      </c>
      <c r="C64" s="710"/>
    </row>
    <row r="65" spans="1:3" ht="15.75" customHeight="1">
      <c r="A65" s="710"/>
      <c r="B65" s="710"/>
      <c r="C65" s="710"/>
    </row>
    <row r="66" spans="1:3" ht="15.75" customHeight="1">
      <c r="A66" s="710"/>
      <c r="B66" s="710"/>
      <c r="C66" s="710"/>
    </row>
    <row r="67" spans="1:3" ht="15.75" customHeight="1">
      <c r="A67" s="710"/>
      <c r="B67" s="710"/>
      <c r="C67" s="710"/>
    </row>
    <row r="68" spans="1:3" ht="15.75" customHeight="1">
      <c r="A68" s="811" t="s">
        <v>10935</v>
      </c>
      <c r="B68" s="792"/>
      <c r="C68" s="710"/>
    </row>
    <row r="69" spans="1:3" ht="15.75" customHeight="1">
      <c r="A69" s="744" t="s">
        <v>5800</v>
      </c>
      <c r="B69" s="745" t="s">
        <v>10947</v>
      </c>
      <c r="C69" s="710"/>
    </row>
    <row r="70" spans="1:3" ht="15.75" customHeight="1">
      <c r="A70" s="751">
        <v>2013</v>
      </c>
      <c r="B70" s="712">
        <v>0</v>
      </c>
      <c r="C70" s="710"/>
    </row>
    <row r="71" spans="1:3" ht="15.75" customHeight="1">
      <c r="A71" s="751">
        <v>2014</v>
      </c>
      <c r="B71" s="712">
        <v>0</v>
      </c>
      <c r="C71" s="710"/>
    </row>
    <row r="72" spans="1:3" ht="15.75" customHeight="1">
      <c r="A72" s="751">
        <v>2015</v>
      </c>
      <c r="B72" s="712">
        <v>0</v>
      </c>
      <c r="C72" s="710"/>
    </row>
    <row r="73" spans="1:3" ht="15.75" customHeight="1">
      <c r="A73" s="751">
        <v>2016</v>
      </c>
      <c r="B73" s="712">
        <v>0</v>
      </c>
      <c r="C73" s="710"/>
    </row>
    <row r="74" spans="1:3" ht="15.75" customHeight="1">
      <c r="A74" s="751">
        <v>2017</v>
      </c>
      <c r="B74" s="712">
        <v>0</v>
      </c>
      <c r="C74" s="710"/>
    </row>
    <row r="75" spans="1:3" ht="15.75" customHeight="1">
      <c r="A75" s="751">
        <v>2018</v>
      </c>
      <c r="B75" s="712">
        <v>0</v>
      </c>
      <c r="C75" s="710"/>
    </row>
    <row r="76" spans="1:3" ht="15.75" customHeight="1">
      <c r="A76" s="752">
        <v>2019</v>
      </c>
      <c r="B76" s="712">
        <v>0</v>
      </c>
      <c r="C76" s="710"/>
    </row>
    <row r="77" spans="1:3" ht="15.75" customHeight="1">
      <c r="A77" s="752">
        <v>2020</v>
      </c>
      <c r="B77" s="712">
        <v>0</v>
      </c>
      <c r="C77" s="710"/>
    </row>
    <row r="78" spans="1:3" ht="15.75" customHeight="1">
      <c r="A78" s="710"/>
      <c r="B78" s="710"/>
      <c r="C78" s="710"/>
    </row>
    <row r="79" spans="1:3" ht="15.75" customHeight="1">
      <c r="A79" s="710"/>
      <c r="B79" s="710"/>
      <c r="C79" s="710"/>
    </row>
    <row r="80" spans="1:3" ht="15.75" customHeight="1">
      <c r="A80" s="710"/>
      <c r="B80" s="710"/>
      <c r="C80" s="710"/>
    </row>
    <row r="81" spans="1:3" ht="15.75" customHeight="1">
      <c r="A81" s="710"/>
      <c r="B81" s="710"/>
      <c r="C81" s="710"/>
    </row>
    <row r="82" spans="1:3" ht="15.75" customHeight="1"/>
    <row r="83" spans="1:3" ht="15.75" customHeight="1"/>
    <row r="84" spans="1:3" ht="15.75" customHeight="1"/>
    <row r="85" spans="1:3" ht="15.75" customHeight="1"/>
    <row r="86" spans="1:3" ht="15.75" customHeight="1"/>
    <row r="87" spans="1:3" ht="15.75" customHeight="1"/>
    <row r="88" spans="1:3" ht="15.75" customHeight="1"/>
    <row r="89" spans="1:3" ht="15.75" customHeight="1"/>
    <row r="90" spans="1:3" ht="15.75" customHeight="1"/>
    <row r="91" spans="1:3" ht="15.75" customHeight="1"/>
    <row r="92" spans="1:3" ht="15.75" customHeight="1"/>
    <row r="93" spans="1:3" ht="15.75" customHeight="1"/>
    <row r="94" spans="1:3" ht="15.75" customHeight="1"/>
    <row r="95" spans="1:3" ht="15.75" customHeight="1"/>
    <row r="96" spans="1:3"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55:B55"/>
    <mergeCell ref="A68:B68"/>
    <mergeCell ref="A1:B1"/>
    <mergeCell ref="A3:B3"/>
    <mergeCell ref="A16:B16"/>
    <mergeCell ref="A29:B29"/>
    <mergeCell ref="A42:B42"/>
  </mergeCells>
  <pageMargins left="0.7" right="0.7" top="0.75" bottom="0.75" header="0" footer="0"/>
  <pageSetup orientation="landscape"/>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outlinePr summaryBelow="0" summaryRight="0"/>
  </sheetPr>
  <dimension ref="A1:C1000"/>
  <sheetViews>
    <sheetView workbookViewId="0"/>
  </sheetViews>
  <sheetFormatPr baseColWidth="10" defaultColWidth="14.42578125" defaultRowHeight="15" customHeight="1"/>
  <cols>
    <col min="1" max="6" width="14.42578125" customWidth="1"/>
  </cols>
  <sheetData>
    <row r="1" spans="1:3">
      <c r="A1" s="795" t="s">
        <v>10970</v>
      </c>
      <c r="B1" s="786"/>
      <c r="C1" s="710"/>
    </row>
    <row r="2" spans="1:3">
      <c r="A2" s="710"/>
      <c r="B2" s="710"/>
      <c r="C2" s="710"/>
    </row>
    <row r="3" spans="1:3">
      <c r="A3" s="811" t="s">
        <v>10946</v>
      </c>
      <c r="B3" s="792"/>
      <c r="C3" s="710"/>
    </row>
    <row r="4" spans="1:3">
      <c r="A4" s="744" t="s">
        <v>5800</v>
      </c>
      <c r="B4" s="745" t="s">
        <v>10947</v>
      </c>
      <c r="C4" s="710"/>
    </row>
    <row r="5" spans="1:3">
      <c r="A5" s="746">
        <v>2013</v>
      </c>
      <c r="B5" s="712">
        <v>0</v>
      </c>
      <c r="C5" s="710"/>
    </row>
    <row r="6" spans="1:3">
      <c r="A6" s="746">
        <v>2014</v>
      </c>
      <c r="B6" s="712">
        <v>2</v>
      </c>
      <c r="C6" s="710"/>
    </row>
    <row r="7" spans="1:3">
      <c r="A7" s="746">
        <v>2015</v>
      </c>
      <c r="B7" s="712">
        <v>8</v>
      </c>
      <c r="C7" s="710"/>
    </row>
    <row r="8" spans="1:3">
      <c r="A8" s="746">
        <v>2016</v>
      </c>
      <c r="B8" s="712">
        <v>1</v>
      </c>
      <c r="C8" s="710"/>
    </row>
    <row r="9" spans="1:3">
      <c r="A9" s="746">
        <v>2017</v>
      </c>
      <c r="B9" s="712">
        <v>8</v>
      </c>
      <c r="C9" s="710"/>
    </row>
    <row r="10" spans="1:3">
      <c r="A10" s="746">
        <v>2018</v>
      </c>
      <c r="B10" s="712">
        <v>5</v>
      </c>
      <c r="C10" s="710"/>
    </row>
    <row r="11" spans="1:3">
      <c r="A11" s="753">
        <v>2019</v>
      </c>
      <c r="B11" s="754">
        <v>4</v>
      </c>
      <c r="C11" s="710"/>
    </row>
    <row r="12" spans="1:3">
      <c r="A12" s="746">
        <v>2020</v>
      </c>
      <c r="B12" s="712">
        <v>4</v>
      </c>
      <c r="C12" s="710"/>
    </row>
    <row r="13" spans="1:3">
      <c r="A13" s="746">
        <v>2021</v>
      </c>
      <c r="B13" s="712">
        <v>1</v>
      </c>
      <c r="C13" s="710"/>
    </row>
    <row r="14" spans="1:3">
      <c r="A14" s="710"/>
      <c r="B14" s="710"/>
      <c r="C14" s="710"/>
    </row>
    <row r="15" spans="1:3">
      <c r="A15" s="710"/>
      <c r="B15" s="710"/>
      <c r="C15" s="812"/>
    </row>
    <row r="16" spans="1:3">
      <c r="A16" s="811" t="s">
        <v>10948</v>
      </c>
      <c r="B16" s="792"/>
      <c r="C16" s="786"/>
    </row>
    <row r="17" spans="1:3">
      <c r="A17" s="744" t="s">
        <v>5800</v>
      </c>
      <c r="B17" s="745" t="s">
        <v>10947</v>
      </c>
      <c r="C17" s="786"/>
    </row>
    <row r="18" spans="1:3">
      <c r="A18" s="751">
        <v>2013</v>
      </c>
      <c r="B18" s="713">
        <v>4</v>
      </c>
      <c r="C18" s="786"/>
    </row>
    <row r="19" spans="1:3">
      <c r="A19" s="751">
        <v>2014</v>
      </c>
      <c r="B19" s="752">
        <v>3</v>
      </c>
      <c r="C19" s="786"/>
    </row>
    <row r="20" spans="1:3">
      <c r="A20" s="751">
        <v>2015</v>
      </c>
      <c r="B20" s="752">
        <v>4</v>
      </c>
      <c r="C20" s="786"/>
    </row>
    <row r="21" spans="1:3" ht="15.75" customHeight="1">
      <c r="A21" s="751">
        <v>2016</v>
      </c>
      <c r="B21" s="752">
        <v>1</v>
      </c>
      <c r="C21" s="786"/>
    </row>
    <row r="22" spans="1:3" ht="15.75" customHeight="1">
      <c r="A22" s="751">
        <v>2017</v>
      </c>
      <c r="B22" s="752">
        <v>4</v>
      </c>
      <c r="C22" s="786"/>
    </row>
    <row r="23" spans="1:3" ht="15.75" customHeight="1">
      <c r="A23" s="751">
        <v>2018</v>
      </c>
      <c r="B23" s="752">
        <v>4</v>
      </c>
      <c r="C23" s="786"/>
    </row>
    <row r="24" spans="1:3" ht="15.75" customHeight="1">
      <c r="A24" s="752">
        <v>2019</v>
      </c>
      <c r="B24" s="752">
        <v>0</v>
      </c>
      <c r="C24" s="786"/>
    </row>
    <row r="25" spans="1:3" ht="15.75" customHeight="1">
      <c r="A25" s="752">
        <v>2020</v>
      </c>
      <c r="B25" s="752">
        <v>0</v>
      </c>
      <c r="C25" s="786"/>
    </row>
    <row r="26" spans="1:3" ht="15.75" customHeight="1">
      <c r="A26" s="752">
        <v>2021</v>
      </c>
      <c r="B26" s="752">
        <v>2</v>
      </c>
      <c r="C26" s="786"/>
    </row>
    <row r="27" spans="1:3" ht="15.75" customHeight="1">
      <c r="A27" s="710"/>
      <c r="B27" s="710"/>
      <c r="C27" s="710"/>
    </row>
    <row r="28" spans="1:3" ht="15.75" customHeight="1">
      <c r="A28" s="710"/>
      <c r="B28" s="710"/>
      <c r="C28" s="812"/>
    </row>
    <row r="29" spans="1:3" ht="15.75" customHeight="1">
      <c r="A29" s="811" t="s">
        <v>10932</v>
      </c>
      <c r="B29" s="792"/>
      <c r="C29" s="786"/>
    </row>
    <row r="30" spans="1:3" ht="15.75" customHeight="1">
      <c r="A30" s="744" t="s">
        <v>5800</v>
      </c>
      <c r="B30" s="745" t="s">
        <v>10947</v>
      </c>
      <c r="C30" s="786"/>
    </row>
    <row r="31" spans="1:3" ht="15.75" customHeight="1">
      <c r="A31" s="751">
        <v>2013</v>
      </c>
      <c r="B31" s="712">
        <v>1</v>
      </c>
      <c r="C31" s="786"/>
    </row>
    <row r="32" spans="1:3" ht="15.75" customHeight="1">
      <c r="A32" s="751">
        <v>2014</v>
      </c>
      <c r="B32" s="712">
        <v>0</v>
      </c>
      <c r="C32" s="786"/>
    </row>
    <row r="33" spans="1:3" ht="15.75" customHeight="1">
      <c r="A33" s="751">
        <v>2015</v>
      </c>
      <c r="B33" s="712">
        <v>0</v>
      </c>
      <c r="C33" s="786"/>
    </row>
    <row r="34" spans="1:3" ht="15.75" customHeight="1">
      <c r="A34" s="751">
        <v>2016</v>
      </c>
      <c r="B34" s="712">
        <v>0</v>
      </c>
      <c r="C34" s="786"/>
    </row>
    <row r="35" spans="1:3" ht="15.75" customHeight="1">
      <c r="A35" s="751">
        <v>2017</v>
      </c>
      <c r="B35" s="712">
        <v>0</v>
      </c>
      <c r="C35" s="786"/>
    </row>
    <row r="36" spans="1:3" ht="15.75" customHeight="1">
      <c r="A36" s="751">
        <v>2018</v>
      </c>
      <c r="B36" s="712">
        <v>0</v>
      </c>
      <c r="C36" s="786"/>
    </row>
    <row r="37" spans="1:3" ht="15.75" customHeight="1">
      <c r="A37" s="755">
        <v>2019</v>
      </c>
      <c r="B37" s="756">
        <v>1</v>
      </c>
      <c r="C37" s="786"/>
    </row>
    <row r="38" spans="1:3" ht="15.75" customHeight="1">
      <c r="A38" s="755">
        <v>2020</v>
      </c>
      <c r="B38" s="756">
        <v>1</v>
      </c>
      <c r="C38" s="786"/>
    </row>
    <row r="39" spans="1:3" ht="15.75" customHeight="1">
      <c r="A39" s="755">
        <v>2021</v>
      </c>
      <c r="B39" s="756">
        <v>1</v>
      </c>
      <c r="C39" s="786"/>
    </row>
    <row r="40" spans="1:3" ht="15.75" customHeight="1">
      <c r="A40" s="710"/>
      <c r="B40" s="710"/>
      <c r="C40" s="710"/>
    </row>
    <row r="41" spans="1:3" ht="15.75" customHeight="1">
      <c r="A41" s="710"/>
      <c r="B41" s="710"/>
      <c r="C41" s="812"/>
    </row>
    <row r="42" spans="1:3" ht="15.75" customHeight="1">
      <c r="A42" s="811" t="s">
        <v>10944</v>
      </c>
      <c r="B42" s="792"/>
      <c r="C42" s="786"/>
    </row>
    <row r="43" spans="1:3" ht="15.75" customHeight="1">
      <c r="A43" s="744" t="s">
        <v>5800</v>
      </c>
      <c r="B43" s="745" t="s">
        <v>10947</v>
      </c>
      <c r="C43" s="786"/>
    </row>
    <row r="44" spans="1:3" ht="15.75" customHeight="1">
      <c r="A44" s="751">
        <v>2013</v>
      </c>
      <c r="B44" s="712">
        <v>0</v>
      </c>
      <c r="C44" s="786"/>
    </row>
    <row r="45" spans="1:3" ht="15.75" customHeight="1">
      <c r="A45" s="751">
        <v>2014</v>
      </c>
      <c r="B45" s="712">
        <v>0</v>
      </c>
      <c r="C45" s="786"/>
    </row>
    <row r="46" spans="1:3" ht="15.75" customHeight="1">
      <c r="A46" s="751">
        <v>2015</v>
      </c>
      <c r="B46" s="712">
        <v>0</v>
      </c>
      <c r="C46" s="786"/>
    </row>
    <row r="47" spans="1:3" ht="15.75" customHeight="1">
      <c r="A47" s="751">
        <v>2016</v>
      </c>
      <c r="B47" s="712">
        <v>0</v>
      </c>
      <c r="C47" s="786"/>
    </row>
    <row r="48" spans="1:3" ht="15.75" customHeight="1">
      <c r="A48" s="751">
        <v>2017</v>
      </c>
      <c r="B48" s="712">
        <v>0</v>
      </c>
      <c r="C48" s="786"/>
    </row>
    <row r="49" spans="1:3" ht="15.75" customHeight="1">
      <c r="A49" s="751">
        <v>2018</v>
      </c>
      <c r="B49" s="712">
        <v>0</v>
      </c>
      <c r="C49" s="786"/>
    </row>
    <row r="50" spans="1:3" ht="15.75" customHeight="1">
      <c r="A50" s="752">
        <v>2019</v>
      </c>
      <c r="B50" s="712">
        <v>0</v>
      </c>
      <c r="C50" s="786"/>
    </row>
    <row r="51" spans="1:3" ht="15.75" customHeight="1">
      <c r="A51" s="752">
        <v>2020</v>
      </c>
      <c r="B51" s="712">
        <v>0</v>
      </c>
      <c r="C51" s="786"/>
    </row>
    <row r="52" spans="1:3" ht="15.75" customHeight="1">
      <c r="A52" s="752">
        <v>2021</v>
      </c>
      <c r="B52" s="712">
        <v>0</v>
      </c>
      <c r="C52" s="786"/>
    </row>
    <row r="53" spans="1:3" ht="15.75" customHeight="1">
      <c r="A53" s="710"/>
      <c r="B53" s="710"/>
      <c r="C53" s="710"/>
    </row>
    <row r="54" spans="1:3" ht="15.75" customHeight="1">
      <c r="A54" s="710"/>
      <c r="B54" s="710"/>
      <c r="C54" s="812"/>
    </row>
    <row r="55" spans="1:3" ht="15.75" customHeight="1">
      <c r="A55" s="811" t="s">
        <v>10934</v>
      </c>
      <c r="B55" s="792"/>
      <c r="C55" s="786"/>
    </row>
    <row r="56" spans="1:3" ht="15.75" customHeight="1">
      <c r="A56" s="744" t="s">
        <v>5800</v>
      </c>
      <c r="B56" s="745" t="s">
        <v>10947</v>
      </c>
      <c r="C56" s="786"/>
    </row>
    <row r="57" spans="1:3" ht="15.75" customHeight="1">
      <c r="A57" s="751">
        <v>2013</v>
      </c>
      <c r="B57" s="712">
        <v>0</v>
      </c>
      <c r="C57" s="786"/>
    </row>
    <row r="58" spans="1:3" ht="15.75" customHeight="1">
      <c r="A58" s="751">
        <v>2014</v>
      </c>
      <c r="B58" s="712">
        <v>0</v>
      </c>
      <c r="C58" s="786"/>
    </row>
    <row r="59" spans="1:3" ht="15.75" customHeight="1">
      <c r="A59" s="751">
        <v>2015</v>
      </c>
      <c r="B59" s="712">
        <v>1</v>
      </c>
      <c r="C59" s="786"/>
    </row>
    <row r="60" spans="1:3" ht="15.75" customHeight="1">
      <c r="A60" s="751">
        <v>2016</v>
      </c>
      <c r="B60" s="712">
        <v>0</v>
      </c>
      <c r="C60" s="786"/>
    </row>
    <row r="61" spans="1:3" ht="15.75" customHeight="1">
      <c r="A61" s="751">
        <v>2017</v>
      </c>
      <c r="B61" s="712">
        <v>0</v>
      </c>
      <c r="C61" s="786"/>
    </row>
    <row r="62" spans="1:3" ht="15.75" customHeight="1">
      <c r="A62" s="751">
        <v>2018</v>
      </c>
      <c r="B62" s="712">
        <v>0</v>
      </c>
      <c r="C62" s="786"/>
    </row>
    <row r="63" spans="1:3" ht="15.75" customHeight="1">
      <c r="A63" s="752">
        <v>2019</v>
      </c>
      <c r="B63" s="712">
        <v>0</v>
      </c>
      <c r="C63" s="786"/>
    </row>
    <row r="64" spans="1:3" ht="15.75" customHeight="1">
      <c r="A64" s="752">
        <v>2020</v>
      </c>
      <c r="B64" s="712">
        <v>0</v>
      </c>
      <c r="C64" s="786"/>
    </row>
    <row r="65" spans="1:3" ht="15.75" customHeight="1">
      <c r="A65" s="752">
        <v>2021</v>
      </c>
      <c r="B65" s="712">
        <v>0</v>
      </c>
      <c r="C65" s="786"/>
    </row>
    <row r="66" spans="1:3" ht="15.75" customHeight="1">
      <c r="A66" s="710"/>
      <c r="B66" s="710"/>
      <c r="C66" s="786"/>
    </row>
    <row r="67" spans="1:3" ht="15.75" customHeight="1">
      <c r="A67" s="710"/>
      <c r="B67" s="710"/>
      <c r="C67" s="710"/>
    </row>
    <row r="68" spans="1:3" ht="15.75" customHeight="1">
      <c r="A68" s="811" t="s">
        <v>10935</v>
      </c>
      <c r="B68" s="792"/>
      <c r="C68" s="710"/>
    </row>
    <row r="69" spans="1:3" ht="15.75" customHeight="1">
      <c r="A69" s="744" t="s">
        <v>5800</v>
      </c>
      <c r="B69" s="745" t="s">
        <v>10947</v>
      </c>
      <c r="C69" s="710"/>
    </row>
    <row r="70" spans="1:3" ht="15.75" customHeight="1">
      <c r="A70" s="751">
        <v>2013</v>
      </c>
      <c r="B70" s="712">
        <v>0</v>
      </c>
      <c r="C70" s="710"/>
    </row>
    <row r="71" spans="1:3" ht="15.75" customHeight="1">
      <c r="A71" s="751">
        <v>2014</v>
      </c>
      <c r="B71" s="712">
        <v>9</v>
      </c>
      <c r="C71" s="710"/>
    </row>
    <row r="72" spans="1:3" ht="15.75" customHeight="1">
      <c r="A72" s="751">
        <v>2015</v>
      </c>
      <c r="B72" s="712">
        <v>8</v>
      </c>
      <c r="C72" s="710"/>
    </row>
    <row r="73" spans="1:3" ht="15.75" customHeight="1">
      <c r="A73" s="751">
        <v>2016</v>
      </c>
      <c r="B73" s="712">
        <v>1</v>
      </c>
      <c r="C73" s="710"/>
    </row>
    <row r="74" spans="1:3" ht="15.75" customHeight="1">
      <c r="A74" s="751">
        <v>2017</v>
      </c>
      <c r="B74" s="712">
        <v>3</v>
      </c>
      <c r="C74" s="710"/>
    </row>
    <row r="75" spans="1:3" ht="15.75" customHeight="1">
      <c r="A75" s="751">
        <v>2018</v>
      </c>
      <c r="B75" s="712">
        <v>0</v>
      </c>
      <c r="C75" s="710"/>
    </row>
    <row r="76" spans="1:3" ht="15.75" customHeight="1">
      <c r="A76" s="752">
        <v>2019</v>
      </c>
      <c r="B76" s="712">
        <v>0</v>
      </c>
      <c r="C76" s="710"/>
    </row>
    <row r="77" spans="1:3" ht="15.75" customHeight="1">
      <c r="A77" s="752">
        <v>2020</v>
      </c>
      <c r="B77" s="712">
        <v>0</v>
      </c>
      <c r="C77" s="710"/>
    </row>
    <row r="78" spans="1:3" ht="15.75" customHeight="1">
      <c r="A78" s="710"/>
      <c r="B78" s="710"/>
      <c r="C78" s="710"/>
    </row>
    <row r="79" spans="1:3" ht="15.75" customHeight="1">
      <c r="A79" s="710"/>
      <c r="B79" s="710"/>
      <c r="C79" s="710"/>
    </row>
    <row r="80" spans="1:3" ht="15.75" customHeight="1">
      <c r="A80" s="811" t="s">
        <v>10971</v>
      </c>
      <c r="B80" s="792"/>
      <c r="C80" s="710"/>
    </row>
    <row r="81" spans="1:2" ht="15.75" customHeight="1">
      <c r="A81" s="744" t="s">
        <v>5800</v>
      </c>
      <c r="B81" s="745" t="s">
        <v>10947</v>
      </c>
    </row>
    <row r="82" spans="1:2" ht="15.75" customHeight="1">
      <c r="A82" s="757">
        <v>2013</v>
      </c>
      <c r="B82" s="758">
        <v>10</v>
      </c>
    </row>
    <row r="83" spans="1:2" ht="15.75" customHeight="1">
      <c r="A83" s="751">
        <v>2014</v>
      </c>
      <c r="B83" s="712">
        <v>7</v>
      </c>
    </row>
    <row r="84" spans="1:2" ht="15.75" customHeight="1">
      <c r="A84" s="751">
        <v>2015</v>
      </c>
      <c r="B84" s="712">
        <v>8</v>
      </c>
    </row>
    <row r="85" spans="1:2" ht="15.75" customHeight="1">
      <c r="A85" s="759">
        <v>2016</v>
      </c>
      <c r="B85" s="754">
        <v>8</v>
      </c>
    </row>
    <row r="86" spans="1:2" ht="15.75" customHeight="1">
      <c r="A86" s="751">
        <v>2017</v>
      </c>
      <c r="B86" s="712">
        <v>3</v>
      </c>
    </row>
    <row r="87" spans="1:2" ht="15.75" customHeight="1">
      <c r="A87" s="751">
        <v>2018</v>
      </c>
      <c r="B87" s="712">
        <v>0</v>
      </c>
    </row>
    <row r="88" spans="1:2" ht="15.75" customHeight="1">
      <c r="A88" s="752">
        <v>2019</v>
      </c>
      <c r="B88" s="712">
        <v>0</v>
      </c>
    </row>
    <row r="89" spans="1:2" ht="15.75" customHeight="1">
      <c r="A89" s="760">
        <v>2020</v>
      </c>
      <c r="B89" s="758">
        <v>4</v>
      </c>
    </row>
    <row r="90" spans="1:2" ht="15.75" customHeight="1">
      <c r="A90" s="752">
        <v>2021</v>
      </c>
      <c r="B90" s="712">
        <v>0</v>
      </c>
    </row>
    <row r="91" spans="1:2" ht="15.75" customHeight="1"/>
    <row r="92" spans="1:2" ht="15.75" customHeight="1"/>
    <row r="93" spans="1:2" ht="15.75" customHeight="1"/>
    <row r="94" spans="1:2" ht="15.75" customHeight="1"/>
    <row r="95" spans="1:2" ht="15.75" customHeight="1"/>
    <row r="96" spans="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2">
    <mergeCell ref="A1:B1"/>
    <mergeCell ref="A3:B3"/>
    <mergeCell ref="C15:C26"/>
    <mergeCell ref="A16:B16"/>
    <mergeCell ref="C28:C39"/>
    <mergeCell ref="A29:B29"/>
    <mergeCell ref="C41:C52"/>
    <mergeCell ref="C54:C66"/>
    <mergeCell ref="A55:B55"/>
    <mergeCell ref="A68:B68"/>
    <mergeCell ref="A80:B80"/>
    <mergeCell ref="A42:B42"/>
  </mergeCells>
  <pageMargins left="0.7" right="0.7" top="0.75" bottom="0.75" header="0" footer="0"/>
  <pageSetup orientation="landscape"/>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795" t="s">
        <v>10972</v>
      </c>
      <c r="B1" s="786"/>
    </row>
    <row r="2" spans="1:2">
      <c r="A2" s="710"/>
      <c r="B2" s="710"/>
    </row>
    <row r="3" spans="1:2">
      <c r="A3" s="811" t="s">
        <v>10946</v>
      </c>
      <c r="B3" s="792"/>
    </row>
    <row r="4" spans="1:2">
      <c r="A4" s="744" t="s">
        <v>5800</v>
      </c>
      <c r="B4" s="745" t="s">
        <v>10947</v>
      </c>
    </row>
    <row r="5" spans="1:2">
      <c r="A5" s="746">
        <v>2013</v>
      </c>
      <c r="B5" s="712">
        <v>19</v>
      </c>
    </row>
    <row r="6" spans="1:2">
      <c r="A6" s="746">
        <v>2014</v>
      </c>
      <c r="B6" s="712">
        <v>21</v>
      </c>
    </row>
    <row r="7" spans="1:2">
      <c r="A7" s="746">
        <v>2015</v>
      </c>
      <c r="B7" s="712">
        <v>24</v>
      </c>
    </row>
    <row r="8" spans="1:2">
      <c r="A8" s="746">
        <v>2016</v>
      </c>
      <c r="B8" s="712">
        <v>26</v>
      </c>
    </row>
    <row r="9" spans="1:2">
      <c r="A9" s="746">
        <v>2017</v>
      </c>
      <c r="B9" s="712">
        <v>32</v>
      </c>
    </row>
    <row r="10" spans="1:2">
      <c r="A10" s="746">
        <v>2018</v>
      </c>
      <c r="B10" s="712">
        <v>35</v>
      </c>
    </row>
    <row r="11" spans="1:2">
      <c r="A11" s="746">
        <v>2019</v>
      </c>
      <c r="B11" s="712">
        <v>31</v>
      </c>
    </row>
    <row r="12" spans="1:2">
      <c r="A12" s="746">
        <v>2020</v>
      </c>
      <c r="B12" s="712">
        <v>20</v>
      </c>
    </row>
    <row r="13" spans="1:2">
      <c r="A13" s="746">
        <v>2021</v>
      </c>
      <c r="B13" s="712">
        <v>5</v>
      </c>
    </row>
    <row r="14" spans="1:2">
      <c r="A14" s="710"/>
      <c r="B14" s="710"/>
    </row>
    <row r="15" spans="1:2">
      <c r="A15" s="710"/>
      <c r="B15" s="710"/>
    </row>
    <row r="16" spans="1:2">
      <c r="A16" s="811" t="s">
        <v>10948</v>
      </c>
      <c r="B16" s="792"/>
    </row>
    <row r="17" spans="1:2">
      <c r="A17" s="744" t="s">
        <v>5800</v>
      </c>
      <c r="B17" s="745" t="s">
        <v>10947</v>
      </c>
    </row>
    <row r="18" spans="1:2">
      <c r="A18" s="746">
        <v>2013</v>
      </c>
      <c r="B18" s="712">
        <v>6</v>
      </c>
    </row>
    <row r="19" spans="1:2">
      <c r="A19" s="746">
        <v>2014</v>
      </c>
      <c r="B19" s="712">
        <v>8</v>
      </c>
    </row>
    <row r="20" spans="1:2">
      <c r="A20" s="746">
        <v>2015</v>
      </c>
      <c r="B20" s="712">
        <v>0</v>
      </c>
    </row>
    <row r="21" spans="1:2" ht="15.75" customHeight="1">
      <c r="A21" s="746">
        <v>2016</v>
      </c>
      <c r="B21" s="712">
        <v>0</v>
      </c>
    </row>
    <row r="22" spans="1:2" ht="15.75" customHeight="1">
      <c r="A22" s="746">
        <v>2017</v>
      </c>
      <c r="B22" s="712">
        <v>1</v>
      </c>
    </row>
    <row r="23" spans="1:2" ht="15.75" customHeight="1">
      <c r="A23" s="746">
        <v>2018</v>
      </c>
      <c r="B23" s="712">
        <v>2</v>
      </c>
    </row>
    <row r="24" spans="1:2" ht="15.75" customHeight="1">
      <c r="A24" s="746">
        <v>2019</v>
      </c>
      <c r="B24" s="712">
        <v>0</v>
      </c>
    </row>
    <row r="25" spans="1:2" ht="15.75" customHeight="1">
      <c r="A25" s="746">
        <v>2020</v>
      </c>
      <c r="B25" s="712">
        <v>0</v>
      </c>
    </row>
    <row r="26" spans="1:2" ht="15.75" customHeight="1">
      <c r="A26" s="746">
        <v>2021</v>
      </c>
      <c r="B26" s="712">
        <v>0</v>
      </c>
    </row>
    <row r="27" spans="1:2" ht="15.75" customHeight="1">
      <c r="A27" s="710"/>
      <c r="B27" s="710"/>
    </row>
    <row r="28" spans="1:2" ht="15.75" customHeight="1">
      <c r="A28" s="710"/>
      <c r="B28" s="710"/>
    </row>
    <row r="29" spans="1:2" ht="15.75" customHeight="1">
      <c r="A29" s="811" t="s">
        <v>10932</v>
      </c>
      <c r="B29" s="792"/>
    </row>
    <row r="30" spans="1:2" ht="15.75" customHeight="1">
      <c r="A30" s="744" t="s">
        <v>5800</v>
      </c>
      <c r="B30" s="745" t="s">
        <v>10947</v>
      </c>
    </row>
    <row r="31" spans="1:2" ht="15.75" customHeight="1">
      <c r="A31" s="749">
        <v>2013</v>
      </c>
      <c r="B31" s="712">
        <v>9</v>
      </c>
    </row>
    <row r="32" spans="1:2" ht="15.75" customHeight="1">
      <c r="A32" s="749">
        <v>2014</v>
      </c>
      <c r="B32" s="712">
        <v>8</v>
      </c>
    </row>
    <row r="33" spans="1:2" ht="15.75" customHeight="1">
      <c r="A33" s="749">
        <v>2015</v>
      </c>
      <c r="B33" s="712">
        <v>0</v>
      </c>
    </row>
    <row r="34" spans="1:2" ht="15.75" customHeight="1">
      <c r="A34" s="749">
        <v>2016</v>
      </c>
      <c r="B34" s="712">
        <v>2</v>
      </c>
    </row>
    <row r="35" spans="1:2" ht="15.75" customHeight="1">
      <c r="A35" s="749">
        <v>2017</v>
      </c>
      <c r="B35" s="712">
        <v>0</v>
      </c>
    </row>
    <row r="36" spans="1:2" ht="15.75" customHeight="1">
      <c r="A36" s="749">
        <v>2018</v>
      </c>
      <c r="B36" s="712">
        <v>1</v>
      </c>
    </row>
    <row r="37" spans="1:2" ht="15.75" customHeight="1">
      <c r="A37" s="749">
        <v>2019</v>
      </c>
      <c r="B37" s="712">
        <v>3</v>
      </c>
    </row>
    <row r="38" spans="1:2" ht="15.75" customHeight="1">
      <c r="A38" s="749">
        <v>2020</v>
      </c>
      <c r="B38" s="712">
        <v>0</v>
      </c>
    </row>
    <row r="39" spans="1:2" ht="15.75" customHeight="1">
      <c r="A39" s="749">
        <v>2021</v>
      </c>
      <c r="B39" s="712">
        <v>0</v>
      </c>
    </row>
    <row r="40" spans="1:2" ht="15.75" customHeight="1">
      <c r="A40" s="710"/>
      <c r="B40" s="710"/>
    </row>
    <row r="41" spans="1:2" ht="15.75" customHeight="1">
      <c r="A41" s="710"/>
      <c r="B41" s="710"/>
    </row>
    <row r="42" spans="1:2" ht="15.75" customHeight="1">
      <c r="A42" s="811" t="s">
        <v>10944</v>
      </c>
      <c r="B42" s="792"/>
    </row>
    <row r="43" spans="1:2" ht="15.75" customHeight="1">
      <c r="A43" s="744" t="s">
        <v>5800</v>
      </c>
      <c r="B43" s="745" t="s">
        <v>10947</v>
      </c>
    </row>
    <row r="44" spans="1:2" ht="15.75" customHeight="1">
      <c r="A44" s="750">
        <v>2013</v>
      </c>
      <c r="B44" s="712">
        <v>4</v>
      </c>
    </row>
    <row r="45" spans="1:2" ht="15.75" customHeight="1">
      <c r="A45" s="750">
        <v>2014</v>
      </c>
      <c r="B45" s="712">
        <v>1</v>
      </c>
    </row>
    <row r="46" spans="1:2" ht="15.75" customHeight="1">
      <c r="A46" s="750">
        <v>2015</v>
      </c>
      <c r="B46" s="712">
        <v>0</v>
      </c>
    </row>
    <row r="47" spans="1:2" ht="15.75" customHeight="1">
      <c r="A47" s="750">
        <v>2016</v>
      </c>
      <c r="B47" s="712">
        <v>2</v>
      </c>
    </row>
    <row r="48" spans="1:2" ht="15.75" customHeight="1">
      <c r="A48" s="750">
        <v>2017</v>
      </c>
      <c r="B48" s="712">
        <v>0</v>
      </c>
    </row>
    <row r="49" spans="1:2" ht="15.75" customHeight="1">
      <c r="A49" s="750">
        <v>2018</v>
      </c>
      <c r="B49" s="712">
        <v>0</v>
      </c>
    </row>
    <row r="50" spans="1:2" ht="15.75" customHeight="1">
      <c r="A50" s="750">
        <v>2019</v>
      </c>
      <c r="B50" s="712">
        <v>0</v>
      </c>
    </row>
    <row r="51" spans="1:2" ht="15.75" customHeight="1">
      <c r="A51" s="750">
        <v>2020</v>
      </c>
      <c r="B51" s="712">
        <v>0</v>
      </c>
    </row>
    <row r="52" spans="1:2" ht="15.75" customHeight="1">
      <c r="A52" s="750">
        <v>2021</v>
      </c>
      <c r="B52" s="712">
        <v>0</v>
      </c>
    </row>
    <row r="53" spans="1:2" ht="15.75" customHeight="1">
      <c r="A53" s="710"/>
      <c r="B53" s="710"/>
    </row>
    <row r="54" spans="1:2" ht="15.75" customHeight="1">
      <c r="A54" s="710"/>
      <c r="B54" s="710"/>
    </row>
    <row r="55" spans="1:2" ht="15.75" customHeight="1">
      <c r="A55" s="811" t="s">
        <v>10934</v>
      </c>
      <c r="B55" s="792"/>
    </row>
    <row r="56" spans="1:2" ht="15.75" customHeight="1">
      <c r="A56" s="744" t="s">
        <v>5800</v>
      </c>
      <c r="B56" s="745" t="s">
        <v>10947</v>
      </c>
    </row>
    <row r="57" spans="1:2" ht="15.75" customHeight="1">
      <c r="A57" s="751">
        <v>2013</v>
      </c>
      <c r="B57" s="712">
        <v>1</v>
      </c>
    </row>
    <row r="58" spans="1:2" ht="15.75" customHeight="1">
      <c r="A58" s="751">
        <v>2014</v>
      </c>
      <c r="B58" s="712">
        <v>0</v>
      </c>
    </row>
    <row r="59" spans="1:2" ht="15.75" customHeight="1">
      <c r="A59" s="751">
        <v>2015</v>
      </c>
      <c r="B59" s="712">
        <v>0</v>
      </c>
    </row>
    <row r="60" spans="1:2" ht="15.75" customHeight="1">
      <c r="A60" s="751">
        <v>2016</v>
      </c>
      <c r="B60" s="712">
        <v>0</v>
      </c>
    </row>
    <row r="61" spans="1:2" ht="15.75" customHeight="1">
      <c r="A61" s="751">
        <v>2017</v>
      </c>
      <c r="B61" s="712">
        <v>0</v>
      </c>
    </row>
    <row r="62" spans="1:2" ht="15.75" customHeight="1">
      <c r="A62" s="751">
        <v>2018</v>
      </c>
      <c r="B62" s="712">
        <v>0</v>
      </c>
    </row>
    <row r="63" spans="1:2" ht="15.75" customHeight="1">
      <c r="A63" s="752">
        <v>2019</v>
      </c>
      <c r="B63" s="712">
        <v>0</v>
      </c>
    </row>
    <row r="64" spans="1:2" ht="15.75" customHeight="1">
      <c r="A64" s="752">
        <v>2020</v>
      </c>
      <c r="B64" s="712">
        <v>0</v>
      </c>
    </row>
    <row r="65" spans="1:2" ht="15.75" customHeight="1">
      <c r="A65" s="752">
        <v>2021</v>
      </c>
      <c r="B65" s="712">
        <v>0</v>
      </c>
    </row>
    <row r="66" spans="1:2" ht="15.75" customHeight="1">
      <c r="A66" s="710"/>
      <c r="B66" s="710"/>
    </row>
    <row r="67" spans="1:2" ht="15.75" customHeight="1">
      <c r="A67" s="710"/>
      <c r="B67" s="710"/>
    </row>
    <row r="68" spans="1:2" ht="15.75" customHeight="1">
      <c r="A68" s="811" t="s">
        <v>10935</v>
      </c>
      <c r="B68" s="792"/>
    </row>
    <row r="69" spans="1:2" ht="15.75" customHeight="1">
      <c r="A69" s="744" t="s">
        <v>5800</v>
      </c>
      <c r="B69" s="745" t="s">
        <v>10947</v>
      </c>
    </row>
    <row r="70" spans="1:2" ht="15.75" customHeight="1">
      <c r="A70" s="750">
        <v>2013</v>
      </c>
      <c r="B70" s="712">
        <v>5</v>
      </c>
    </row>
    <row r="71" spans="1:2" ht="15.75" customHeight="1">
      <c r="A71" s="750">
        <v>2014</v>
      </c>
      <c r="B71" s="712">
        <v>7</v>
      </c>
    </row>
    <row r="72" spans="1:2" ht="15.75" customHeight="1">
      <c r="A72" s="750">
        <v>2015</v>
      </c>
      <c r="B72" s="712">
        <v>15</v>
      </c>
    </row>
    <row r="73" spans="1:2" ht="15.75" customHeight="1">
      <c r="A73" s="750">
        <v>2016</v>
      </c>
      <c r="B73" s="712">
        <v>19</v>
      </c>
    </row>
    <row r="74" spans="1:2" ht="15.75" customHeight="1">
      <c r="A74" s="750">
        <v>2017</v>
      </c>
      <c r="B74" s="712">
        <v>26</v>
      </c>
    </row>
    <row r="75" spans="1:2" ht="15.75" customHeight="1">
      <c r="A75" s="750">
        <v>2018</v>
      </c>
      <c r="B75" s="712">
        <v>28</v>
      </c>
    </row>
    <row r="76" spans="1:2" ht="15.75" customHeight="1">
      <c r="A76" s="750">
        <v>2019</v>
      </c>
      <c r="B76" s="712">
        <v>2</v>
      </c>
    </row>
    <row r="77" spans="1:2" ht="15.75" customHeight="1">
      <c r="A77" s="750">
        <v>2020</v>
      </c>
      <c r="B77" s="712">
        <v>0</v>
      </c>
    </row>
    <row r="78" spans="1:2" ht="15.75" customHeight="1">
      <c r="A78" s="750">
        <v>2021</v>
      </c>
      <c r="B78" s="712">
        <v>11</v>
      </c>
    </row>
    <row r="79" spans="1:2" ht="15.75" customHeight="1">
      <c r="A79" s="710"/>
      <c r="B79" s="710"/>
    </row>
    <row r="80" spans="1:2" ht="15.75" customHeight="1">
      <c r="A80" s="710"/>
      <c r="B80" s="710"/>
    </row>
    <row r="81" spans="1:2" ht="15.75" customHeight="1">
      <c r="A81" s="710"/>
      <c r="B81" s="710"/>
    </row>
    <row r="82" spans="1:2" ht="15.75" customHeight="1"/>
    <row r="83" spans="1:2" ht="15.75" customHeight="1"/>
    <row r="84" spans="1:2" ht="15.75" customHeight="1"/>
    <row r="85" spans="1:2" ht="15.75" customHeight="1"/>
    <row r="86" spans="1:2" ht="15.75" customHeight="1"/>
    <row r="87" spans="1:2" ht="15.75" customHeight="1"/>
    <row r="88" spans="1:2" ht="15.75" customHeight="1"/>
    <row r="89" spans="1:2" ht="15.75" customHeight="1"/>
    <row r="90" spans="1:2" ht="15.75" customHeight="1"/>
    <row r="91" spans="1:2" ht="15.75" customHeight="1"/>
    <row r="92" spans="1:2" ht="15.75" customHeight="1"/>
    <row r="93" spans="1:2" ht="15.75" customHeight="1"/>
    <row r="94" spans="1:2" ht="15.75" customHeight="1"/>
    <row r="95" spans="1:2" ht="15.75" customHeight="1"/>
    <row r="96" spans="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55:B55"/>
    <mergeCell ref="A68:B68"/>
    <mergeCell ref="A1:B1"/>
    <mergeCell ref="A3:B3"/>
    <mergeCell ref="A16:B16"/>
    <mergeCell ref="A29:B29"/>
    <mergeCell ref="A42:B42"/>
  </mergeCells>
  <pageMargins left="0.7" right="0.7" top="0.75" bottom="0.75" header="0" footer="0"/>
  <pageSetup orientation="landscape"/>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outlinePr summaryBelow="0" summaryRight="0"/>
  </sheetPr>
  <dimension ref="A1:B1000"/>
  <sheetViews>
    <sheetView workbookViewId="0"/>
  </sheetViews>
  <sheetFormatPr baseColWidth="10" defaultColWidth="14.42578125" defaultRowHeight="15" customHeight="1"/>
  <cols>
    <col min="1" max="6" width="14.42578125" customWidth="1"/>
  </cols>
  <sheetData>
    <row r="1" spans="1:2">
      <c r="A1" s="795" t="s">
        <v>10973</v>
      </c>
      <c r="B1" s="786"/>
    </row>
    <row r="2" spans="1:2">
      <c r="A2" s="710"/>
      <c r="B2" s="710"/>
    </row>
    <row r="3" spans="1:2">
      <c r="A3" s="811" t="s">
        <v>10946</v>
      </c>
      <c r="B3" s="792"/>
    </row>
    <row r="4" spans="1:2">
      <c r="A4" s="744" t="s">
        <v>5800</v>
      </c>
      <c r="B4" s="745" t="s">
        <v>10947</v>
      </c>
    </row>
    <row r="5" spans="1:2">
      <c r="A5" s="746">
        <v>2013</v>
      </c>
      <c r="B5" s="712">
        <v>0</v>
      </c>
    </row>
    <row r="6" spans="1:2">
      <c r="A6" s="746">
        <v>2014</v>
      </c>
      <c r="B6" s="712">
        <v>0</v>
      </c>
    </row>
    <row r="7" spans="1:2">
      <c r="A7" s="746">
        <v>2015</v>
      </c>
      <c r="B7" s="712">
        <v>0</v>
      </c>
    </row>
    <row r="8" spans="1:2">
      <c r="A8" s="746">
        <v>2016</v>
      </c>
      <c r="B8" s="712">
        <v>0</v>
      </c>
    </row>
    <row r="9" spans="1:2">
      <c r="A9" s="746">
        <v>2017</v>
      </c>
      <c r="B9" s="712">
        <v>0</v>
      </c>
    </row>
    <row r="10" spans="1:2">
      <c r="A10" s="746">
        <v>2018</v>
      </c>
      <c r="B10" s="712">
        <v>0</v>
      </c>
    </row>
    <row r="11" spans="1:2">
      <c r="A11" s="746">
        <v>2019</v>
      </c>
      <c r="B11" s="712">
        <v>1</v>
      </c>
    </row>
    <row r="12" spans="1:2">
      <c r="A12" s="746">
        <v>2020</v>
      </c>
      <c r="B12" s="712">
        <v>3</v>
      </c>
    </row>
    <row r="13" spans="1:2">
      <c r="A13" s="747">
        <v>2021</v>
      </c>
      <c r="B13" s="748">
        <v>2</v>
      </c>
    </row>
    <row r="14" spans="1:2">
      <c r="A14" s="710"/>
      <c r="B14" s="710"/>
    </row>
    <row r="15" spans="1:2">
      <c r="A15" s="710"/>
      <c r="B15" s="710"/>
    </row>
    <row r="16" spans="1:2">
      <c r="A16" s="811" t="s">
        <v>10948</v>
      </c>
      <c r="B16" s="792"/>
    </row>
    <row r="17" spans="1:2">
      <c r="A17" s="744" t="s">
        <v>5800</v>
      </c>
      <c r="B17" s="745" t="s">
        <v>10947</v>
      </c>
    </row>
    <row r="18" spans="1:2">
      <c r="A18" s="746">
        <v>2013</v>
      </c>
      <c r="B18" s="712">
        <v>0</v>
      </c>
    </row>
    <row r="19" spans="1:2">
      <c r="A19" s="746">
        <v>2014</v>
      </c>
      <c r="B19" s="712">
        <v>0</v>
      </c>
    </row>
    <row r="20" spans="1:2">
      <c r="A20" s="746">
        <v>2015</v>
      </c>
      <c r="B20" s="712">
        <v>0</v>
      </c>
    </row>
    <row r="21" spans="1:2" ht="15.75" customHeight="1">
      <c r="A21" s="746">
        <v>2016</v>
      </c>
      <c r="B21" s="712">
        <v>0</v>
      </c>
    </row>
    <row r="22" spans="1:2" ht="15.75" customHeight="1">
      <c r="A22" s="746">
        <v>2017</v>
      </c>
      <c r="B22" s="712">
        <v>0</v>
      </c>
    </row>
    <row r="23" spans="1:2" ht="15.75" customHeight="1">
      <c r="A23" s="746">
        <v>2018</v>
      </c>
      <c r="B23" s="712">
        <v>0</v>
      </c>
    </row>
    <row r="24" spans="1:2" ht="15.75" customHeight="1">
      <c r="A24" s="746">
        <v>2019</v>
      </c>
      <c r="B24" s="712">
        <v>5</v>
      </c>
    </row>
    <row r="25" spans="1:2" ht="15.75" customHeight="1">
      <c r="A25" s="746">
        <v>2020</v>
      </c>
      <c r="B25" s="712">
        <v>0</v>
      </c>
    </row>
    <row r="26" spans="1:2" ht="15.75" customHeight="1">
      <c r="A26" s="747">
        <v>2021</v>
      </c>
      <c r="B26" s="748">
        <v>0</v>
      </c>
    </row>
    <row r="27" spans="1:2" ht="15.75" customHeight="1">
      <c r="A27" s="710"/>
      <c r="B27" s="710"/>
    </row>
    <row r="28" spans="1:2" ht="15.75" customHeight="1">
      <c r="A28" s="710"/>
      <c r="B28" s="710"/>
    </row>
    <row r="29" spans="1:2" ht="15.75" customHeight="1">
      <c r="A29" s="811" t="s">
        <v>10932</v>
      </c>
      <c r="B29" s="792"/>
    </row>
    <row r="30" spans="1:2" ht="15.75" customHeight="1">
      <c r="A30" s="744" t="s">
        <v>5800</v>
      </c>
      <c r="B30" s="745" t="s">
        <v>10947</v>
      </c>
    </row>
    <row r="31" spans="1:2" ht="15.75" customHeight="1">
      <c r="A31" s="749">
        <v>2013</v>
      </c>
      <c r="B31" s="712">
        <v>0</v>
      </c>
    </row>
    <row r="32" spans="1:2" ht="15.75" customHeight="1">
      <c r="A32" s="749">
        <v>2014</v>
      </c>
      <c r="B32" s="712">
        <v>0</v>
      </c>
    </row>
    <row r="33" spans="1:2" ht="15.75" customHeight="1">
      <c r="A33" s="749">
        <v>2015</v>
      </c>
      <c r="B33" s="712">
        <v>0</v>
      </c>
    </row>
    <row r="34" spans="1:2" ht="15.75" customHeight="1">
      <c r="A34" s="749">
        <v>2016</v>
      </c>
      <c r="B34" s="712">
        <v>0</v>
      </c>
    </row>
    <row r="35" spans="1:2" ht="15.75" customHeight="1">
      <c r="A35" s="749">
        <v>2017</v>
      </c>
      <c r="B35" s="712">
        <v>0</v>
      </c>
    </row>
    <row r="36" spans="1:2" ht="15.75" customHeight="1">
      <c r="A36" s="749">
        <v>2018</v>
      </c>
      <c r="B36" s="712">
        <v>0</v>
      </c>
    </row>
    <row r="37" spans="1:2" ht="15.75" customHeight="1">
      <c r="A37" s="749">
        <v>2019</v>
      </c>
      <c r="B37" s="712">
        <v>1</v>
      </c>
    </row>
    <row r="38" spans="1:2" ht="15.75" customHeight="1">
      <c r="A38" s="749">
        <v>2020</v>
      </c>
      <c r="B38" s="712">
        <v>0</v>
      </c>
    </row>
    <row r="39" spans="1:2" ht="15.75" customHeight="1">
      <c r="A39" s="761">
        <v>2021</v>
      </c>
      <c r="B39" s="748">
        <v>0</v>
      </c>
    </row>
    <row r="40" spans="1:2" ht="15.75" customHeight="1">
      <c r="A40" s="710"/>
      <c r="B40" s="710"/>
    </row>
    <row r="41" spans="1:2" ht="15.75" customHeight="1">
      <c r="A41" s="710"/>
      <c r="B41" s="710"/>
    </row>
    <row r="42" spans="1:2" ht="15.75" customHeight="1">
      <c r="A42" s="811" t="s">
        <v>10944</v>
      </c>
      <c r="B42" s="792"/>
    </row>
    <row r="43" spans="1:2" ht="15.75" customHeight="1">
      <c r="A43" s="744" t="s">
        <v>5800</v>
      </c>
      <c r="B43" s="745" t="s">
        <v>10947</v>
      </c>
    </row>
    <row r="44" spans="1:2" ht="15.75" customHeight="1">
      <c r="A44" s="751">
        <v>2013</v>
      </c>
      <c r="B44" s="712">
        <v>0</v>
      </c>
    </row>
    <row r="45" spans="1:2" ht="15.75" customHeight="1">
      <c r="A45" s="751">
        <v>2014</v>
      </c>
      <c r="B45" s="712">
        <v>0</v>
      </c>
    </row>
    <row r="46" spans="1:2" ht="15.75" customHeight="1">
      <c r="A46" s="751">
        <v>2015</v>
      </c>
      <c r="B46" s="712">
        <v>0</v>
      </c>
    </row>
    <row r="47" spans="1:2" ht="15.75" customHeight="1">
      <c r="A47" s="751">
        <v>2016</v>
      </c>
      <c r="B47" s="712">
        <v>0</v>
      </c>
    </row>
    <row r="48" spans="1:2" ht="15.75" customHeight="1">
      <c r="A48" s="751">
        <v>2017</v>
      </c>
      <c r="B48" s="712">
        <v>0</v>
      </c>
    </row>
    <row r="49" spans="1:2" ht="15.75" customHeight="1">
      <c r="A49" s="751">
        <v>2018</v>
      </c>
      <c r="B49" s="712">
        <v>0</v>
      </c>
    </row>
    <row r="50" spans="1:2" ht="15.75" customHeight="1">
      <c r="A50" s="752">
        <v>2019</v>
      </c>
      <c r="B50" s="712">
        <v>0</v>
      </c>
    </row>
    <row r="51" spans="1:2" ht="15.75" customHeight="1">
      <c r="A51" s="752">
        <v>2020</v>
      </c>
      <c r="B51" s="712">
        <v>0</v>
      </c>
    </row>
    <row r="52" spans="1:2" ht="15.75" customHeight="1">
      <c r="A52" s="762">
        <v>2021</v>
      </c>
      <c r="B52" s="748">
        <v>0</v>
      </c>
    </row>
    <row r="53" spans="1:2" ht="15.75" customHeight="1">
      <c r="A53" s="710"/>
      <c r="B53" s="710"/>
    </row>
    <row r="54" spans="1:2" ht="15.75" customHeight="1">
      <c r="A54" s="710"/>
      <c r="B54" s="710"/>
    </row>
    <row r="55" spans="1:2" ht="15.75" customHeight="1">
      <c r="A55" s="811" t="s">
        <v>10934</v>
      </c>
      <c r="B55" s="792"/>
    </row>
    <row r="56" spans="1:2" ht="15.75" customHeight="1">
      <c r="A56" s="744" t="s">
        <v>5800</v>
      </c>
      <c r="B56" s="745" t="s">
        <v>10947</v>
      </c>
    </row>
    <row r="57" spans="1:2" ht="15.75" customHeight="1">
      <c r="A57" s="751">
        <v>2013</v>
      </c>
      <c r="B57" s="712">
        <v>0</v>
      </c>
    </row>
    <row r="58" spans="1:2" ht="15.75" customHeight="1">
      <c r="A58" s="751">
        <v>2014</v>
      </c>
      <c r="B58" s="712">
        <v>0</v>
      </c>
    </row>
    <row r="59" spans="1:2" ht="15.75" customHeight="1">
      <c r="A59" s="751">
        <v>2015</v>
      </c>
      <c r="B59" s="712">
        <v>0</v>
      </c>
    </row>
    <row r="60" spans="1:2" ht="15.75" customHeight="1">
      <c r="A60" s="751">
        <v>2016</v>
      </c>
      <c r="B60" s="712">
        <v>0</v>
      </c>
    </row>
    <row r="61" spans="1:2" ht="15.75" customHeight="1">
      <c r="A61" s="751">
        <v>2017</v>
      </c>
      <c r="B61" s="712">
        <v>0</v>
      </c>
    </row>
    <row r="62" spans="1:2" ht="15.75" customHeight="1">
      <c r="A62" s="751">
        <v>2018</v>
      </c>
      <c r="B62" s="712">
        <v>0</v>
      </c>
    </row>
    <row r="63" spans="1:2" ht="15.75" customHeight="1">
      <c r="A63" s="752">
        <v>2019</v>
      </c>
      <c r="B63" s="712">
        <v>0</v>
      </c>
    </row>
    <row r="64" spans="1:2" ht="15.75" customHeight="1">
      <c r="A64" s="752">
        <v>2020</v>
      </c>
      <c r="B64" s="712">
        <v>1</v>
      </c>
    </row>
    <row r="65" spans="1:2" ht="15.75" customHeight="1">
      <c r="A65" s="762">
        <v>2021</v>
      </c>
      <c r="B65" s="748">
        <v>0</v>
      </c>
    </row>
    <row r="66" spans="1:2" ht="15.75" customHeight="1">
      <c r="A66" s="710"/>
      <c r="B66" s="710"/>
    </row>
    <row r="67" spans="1:2" ht="15.75" customHeight="1">
      <c r="A67" s="710"/>
      <c r="B67" s="710"/>
    </row>
    <row r="68" spans="1:2" ht="15.75" customHeight="1">
      <c r="A68" s="811" t="s">
        <v>10935</v>
      </c>
      <c r="B68" s="792"/>
    </row>
    <row r="69" spans="1:2" ht="15.75" customHeight="1">
      <c r="A69" s="744" t="s">
        <v>5800</v>
      </c>
      <c r="B69" s="745" t="s">
        <v>10947</v>
      </c>
    </row>
    <row r="70" spans="1:2" ht="15.75" customHeight="1">
      <c r="A70" s="751">
        <v>2013</v>
      </c>
      <c r="B70" s="712">
        <v>0</v>
      </c>
    </row>
    <row r="71" spans="1:2" ht="15.75" customHeight="1">
      <c r="A71" s="751">
        <v>2014</v>
      </c>
      <c r="B71" s="712">
        <v>0</v>
      </c>
    </row>
    <row r="72" spans="1:2" ht="15.75" customHeight="1">
      <c r="A72" s="751">
        <v>2015</v>
      </c>
      <c r="B72" s="712">
        <v>0</v>
      </c>
    </row>
    <row r="73" spans="1:2" ht="15.75" customHeight="1">
      <c r="A73" s="751">
        <v>2016</v>
      </c>
      <c r="B73" s="712">
        <v>0</v>
      </c>
    </row>
    <row r="74" spans="1:2" ht="15.75" customHeight="1">
      <c r="A74" s="751">
        <v>2017</v>
      </c>
      <c r="B74" s="712">
        <v>0</v>
      </c>
    </row>
    <row r="75" spans="1:2" ht="15.75" customHeight="1">
      <c r="A75" s="751">
        <v>2018</v>
      </c>
      <c r="B75" s="712">
        <v>0</v>
      </c>
    </row>
    <row r="76" spans="1:2" ht="15.75" customHeight="1">
      <c r="A76" s="752">
        <v>2019</v>
      </c>
      <c r="B76" s="712">
        <v>1</v>
      </c>
    </row>
    <row r="77" spans="1:2" ht="15.75" customHeight="1">
      <c r="A77" s="752">
        <v>2020</v>
      </c>
      <c r="B77" s="712">
        <v>1</v>
      </c>
    </row>
    <row r="78" spans="1:2" ht="15.75" customHeight="1">
      <c r="A78" s="762">
        <v>2021</v>
      </c>
      <c r="B78" s="748">
        <v>0</v>
      </c>
    </row>
    <row r="79" spans="1:2" ht="15.75" customHeight="1">
      <c r="A79" s="710"/>
      <c r="B79" s="710"/>
    </row>
    <row r="80" spans="1:2" ht="15.75" customHeight="1">
      <c r="A80" s="710"/>
      <c r="B80" s="710"/>
    </row>
    <row r="81" spans="1:2" ht="15.75" customHeight="1">
      <c r="A81" s="710"/>
      <c r="B81" s="710"/>
    </row>
    <row r="82" spans="1:2" ht="15.75" customHeight="1"/>
    <row r="83" spans="1:2" ht="15.75" customHeight="1"/>
    <row r="84" spans="1:2" ht="15.75" customHeight="1"/>
    <row r="85" spans="1:2" ht="15.75" customHeight="1"/>
    <row r="86" spans="1:2" ht="15.75" customHeight="1"/>
    <row r="87" spans="1:2" ht="15.75" customHeight="1"/>
    <row r="88" spans="1:2" ht="15.75" customHeight="1"/>
    <row r="89" spans="1:2" ht="15.75" customHeight="1"/>
    <row r="90" spans="1:2" ht="15.75" customHeight="1"/>
    <row r="91" spans="1:2" ht="15.75" customHeight="1"/>
    <row r="92" spans="1:2" ht="15.75" customHeight="1"/>
    <row r="93" spans="1:2" ht="15.75" customHeight="1"/>
    <row r="94" spans="1:2" ht="15.75" customHeight="1"/>
    <row r="95" spans="1:2" ht="15.75" customHeight="1"/>
    <row r="96" spans="1:2"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A55:B55"/>
    <mergeCell ref="A68:B68"/>
    <mergeCell ref="A1:B1"/>
    <mergeCell ref="A3:B3"/>
    <mergeCell ref="A16:B16"/>
    <mergeCell ref="A29:B29"/>
    <mergeCell ref="A42:B42"/>
  </mergeCells>
  <pageMargins left="0.7" right="0.7" top="0.75" bottom="0.75" header="0" footer="0"/>
  <pageSetup orientation="landscape"/>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outlinePr summaryBelow="0" summaryRight="0"/>
  </sheetPr>
  <dimension ref="A1:E1000"/>
  <sheetViews>
    <sheetView workbookViewId="0"/>
  </sheetViews>
  <sheetFormatPr baseColWidth="10" defaultColWidth="14.42578125" defaultRowHeight="15" customHeight="1"/>
  <cols>
    <col min="1" max="1" width="14.42578125" customWidth="1"/>
    <col min="2" max="2" width="17.28515625" customWidth="1"/>
    <col min="3" max="6" width="14.42578125" customWidth="1"/>
  </cols>
  <sheetData>
    <row r="1" spans="1:4">
      <c r="A1" s="813" t="s">
        <v>10974</v>
      </c>
      <c r="B1" s="786"/>
      <c r="C1" s="710"/>
      <c r="D1" s="710"/>
    </row>
    <row r="2" spans="1:4" ht="45.75" customHeight="1">
      <c r="A2" s="764" t="s">
        <v>5800</v>
      </c>
      <c r="B2" s="765" t="s">
        <v>10975</v>
      </c>
      <c r="C2" s="765" t="s">
        <v>10976</v>
      </c>
      <c r="D2" s="766" t="s">
        <v>10977</v>
      </c>
    </row>
    <row r="3" spans="1:4">
      <c r="A3" s="752">
        <v>2013</v>
      </c>
      <c r="B3" s="712">
        <v>13</v>
      </c>
      <c r="C3" s="712">
        <v>2</v>
      </c>
      <c r="D3" s="712">
        <v>15</v>
      </c>
    </row>
    <row r="4" spans="1:4">
      <c r="A4" s="752">
        <v>2014</v>
      </c>
      <c r="B4" s="712">
        <v>8</v>
      </c>
      <c r="C4" s="712">
        <v>0</v>
      </c>
      <c r="D4" s="712">
        <v>8</v>
      </c>
    </row>
    <row r="5" spans="1:4">
      <c r="A5" s="752">
        <v>2015</v>
      </c>
      <c r="B5" s="712">
        <v>3</v>
      </c>
      <c r="C5" s="712">
        <v>1</v>
      </c>
      <c r="D5" s="712">
        <v>4</v>
      </c>
    </row>
    <row r="6" spans="1:4">
      <c r="A6" s="752">
        <v>2016</v>
      </c>
      <c r="B6" s="712">
        <v>7</v>
      </c>
      <c r="C6" s="712">
        <v>2</v>
      </c>
      <c r="D6" s="712">
        <v>9</v>
      </c>
    </row>
    <row r="7" spans="1:4">
      <c r="A7" s="752">
        <v>2017</v>
      </c>
      <c r="B7" s="712">
        <v>9</v>
      </c>
      <c r="C7" s="712">
        <v>2</v>
      </c>
      <c r="D7" s="712">
        <v>11</v>
      </c>
    </row>
    <row r="8" spans="1:4">
      <c r="A8" s="752">
        <v>2018</v>
      </c>
      <c r="B8" s="712">
        <v>10</v>
      </c>
      <c r="C8" s="712">
        <v>0</v>
      </c>
      <c r="D8" s="712">
        <v>10</v>
      </c>
    </row>
    <row r="9" spans="1:4">
      <c r="A9" s="752">
        <v>2019</v>
      </c>
      <c r="B9" s="712">
        <v>9</v>
      </c>
      <c r="C9" s="712">
        <v>2</v>
      </c>
      <c r="D9" s="712">
        <v>11</v>
      </c>
    </row>
    <row r="10" spans="1:4">
      <c r="A10" s="752">
        <v>2020</v>
      </c>
      <c r="B10" s="712">
        <v>26</v>
      </c>
      <c r="C10" s="712">
        <v>3</v>
      </c>
      <c r="D10" s="712">
        <v>29</v>
      </c>
    </row>
    <row r="11" spans="1:4">
      <c r="A11" s="752">
        <v>2021</v>
      </c>
      <c r="B11" s="712">
        <v>9</v>
      </c>
      <c r="C11" s="712">
        <v>0</v>
      </c>
      <c r="D11" s="712">
        <v>9</v>
      </c>
    </row>
    <row r="15" spans="1:4">
      <c r="A15" s="763" t="s">
        <v>10978</v>
      </c>
    </row>
    <row r="16" spans="1:4">
      <c r="A16" s="764" t="s">
        <v>5800</v>
      </c>
      <c r="B16" s="766" t="s">
        <v>10979</v>
      </c>
      <c r="C16" s="766" t="s">
        <v>10980</v>
      </c>
      <c r="D16" s="766" t="s">
        <v>10977</v>
      </c>
    </row>
    <row r="17" spans="1:4">
      <c r="A17" s="752">
        <v>2013</v>
      </c>
      <c r="B17" s="712">
        <v>4</v>
      </c>
      <c r="C17" s="712">
        <v>9</v>
      </c>
      <c r="D17" s="712">
        <v>13</v>
      </c>
    </row>
    <row r="18" spans="1:4">
      <c r="A18" s="752">
        <v>2014</v>
      </c>
      <c r="B18" s="712">
        <v>2</v>
      </c>
      <c r="C18" s="712">
        <v>6</v>
      </c>
      <c r="D18" s="712">
        <v>8</v>
      </c>
    </row>
    <row r="19" spans="1:4">
      <c r="A19" s="752">
        <v>2015</v>
      </c>
      <c r="B19" s="712">
        <v>6</v>
      </c>
      <c r="C19" s="712">
        <v>5</v>
      </c>
      <c r="D19" s="712">
        <v>11</v>
      </c>
    </row>
    <row r="20" spans="1:4">
      <c r="A20" s="752">
        <v>2016</v>
      </c>
      <c r="B20" s="712">
        <v>0</v>
      </c>
      <c r="C20" s="712">
        <v>10</v>
      </c>
      <c r="D20" s="712">
        <v>10</v>
      </c>
    </row>
    <row r="21" spans="1:4" ht="15.75" customHeight="1">
      <c r="A21" s="752">
        <v>2017</v>
      </c>
      <c r="B21" s="712">
        <v>3</v>
      </c>
      <c r="C21" s="712">
        <v>9</v>
      </c>
      <c r="D21" s="712">
        <v>12</v>
      </c>
    </row>
    <row r="22" spans="1:4" ht="15.75" customHeight="1">
      <c r="A22" s="752">
        <v>2018</v>
      </c>
      <c r="B22" s="712">
        <v>4</v>
      </c>
      <c r="C22" s="712">
        <v>8</v>
      </c>
      <c r="D22" s="712">
        <v>12</v>
      </c>
    </row>
    <row r="23" spans="1:4" ht="15.75" customHeight="1">
      <c r="A23" s="752">
        <v>2019</v>
      </c>
      <c r="B23" s="712">
        <v>1</v>
      </c>
      <c r="C23" s="712">
        <v>6</v>
      </c>
      <c r="D23" s="712">
        <v>7</v>
      </c>
    </row>
    <row r="24" spans="1:4" ht="15.75" customHeight="1">
      <c r="A24" s="752">
        <v>2020</v>
      </c>
      <c r="B24" s="712">
        <v>2</v>
      </c>
      <c r="C24" s="712">
        <v>9</v>
      </c>
      <c r="D24" s="712">
        <v>11</v>
      </c>
    </row>
    <row r="25" spans="1:4" ht="15.75" customHeight="1">
      <c r="A25" s="752">
        <v>2021</v>
      </c>
      <c r="B25" s="712">
        <v>0</v>
      </c>
      <c r="C25" s="712">
        <v>2</v>
      </c>
      <c r="D25" s="712">
        <v>2</v>
      </c>
    </row>
    <row r="26" spans="1:4" ht="15.75" customHeight="1"/>
    <row r="27" spans="1:4" ht="15.75" customHeight="1"/>
    <row r="28" spans="1:4" ht="15.75" customHeight="1"/>
    <row r="29" spans="1:4" ht="15.75" customHeight="1"/>
    <row r="30" spans="1:4" ht="15.75" customHeight="1"/>
    <row r="31" spans="1:4" ht="15.75" customHeight="1"/>
    <row r="32" spans="1:4" ht="15.75" customHeight="1"/>
    <row r="33" spans="1:2" ht="15.75" customHeight="1">
      <c r="A33" s="813" t="s">
        <v>10981</v>
      </c>
      <c r="B33" s="786"/>
    </row>
    <row r="34" spans="1:2" ht="15.75" customHeight="1">
      <c r="A34" s="767" t="s">
        <v>5800</v>
      </c>
      <c r="B34" s="768" t="s">
        <v>10982</v>
      </c>
    </row>
    <row r="35" spans="1:2" ht="15.75" customHeight="1">
      <c r="A35" s="752">
        <v>2013</v>
      </c>
      <c r="B35" s="712">
        <v>1</v>
      </c>
    </row>
    <row r="36" spans="1:2" ht="15.75" customHeight="1">
      <c r="A36" s="752">
        <v>2014</v>
      </c>
      <c r="B36" s="712">
        <v>1</v>
      </c>
    </row>
    <row r="37" spans="1:2" ht="15.75" customHeight="1">
      <c r="A37" s="752">
        <v>2015</v>
      </c>
      <c r="B37" s="712">
        <v>0</v>
      </c>
    </row>
    <row r="38" spans="1:2" ht="15.75" customHeight="1">
      <c r="A38" s="752">
        <v>2016</v>
      </c>
      <c r="B38" s="712">
        <v>0</v>
      </c>
    </row>
    <row r="39" spans="1:2" ht="15.75" customHeight="1">
      <c r="A39" s="752">
        <v>2017</v>
      </c>
      <c r="B39" s="712">
        <v>1</v>
      </c>
    </row>
    <row r="40" spans="1:2" ht="15.75" customHeight="1">
      <c r="A40" s="752">
        <v>2018</v>
      </c>
      <c r="B40" s="712">
        <v>1</v>
      </c>
    </row>
    <row r="41" spans="1:2" ht="15.75" customHeight="1">
      <c r="A41" s="752">
        <v>2019</v>
      </c>
      <c r="B41" s="712">
        <v>0</v>
      </c>
    </row>
    <row r="42" spans="1:2" ht="15.75" customHeight="1">
      <c r="A42" s="752">
        <v>2020</v>
      </c>
      <c r="B42" s="712">
        <v>0</v>
      </c>
    </row>
    <row r="43" spans="1:2" ht="15.75" customHeight="1">
      <c r="A43" s="752">
        <v>2021</v>
      </c>
      <c r="B43" s="712">
        <v>0</v>
      </c>
    </row>
    <row r="44" spans="1:2" ht="15.75" customHeight="1">
      <c r="A44" s="710"/>
      <c r="B44" s="710"/>
    </row>
    <row r="45" spans="1:2" ht="15.75" customHeight="1">
      <c r="A45" s="592" t="s">
        <v>10977</v>
      </c>
      <c r="B45" s="769">
        <v>4</v>
      </c>
    </row>
    <row r="46" spans="1:2" ht="15.75" customHeight="1">
      <c r="A46" s="710"/>
      <c r="B46" s="710"/>
    </row>
    <row r="47" spans="1:2" ht="15.75" customHeight="1"/>
    <row r="48" spans="1:2" ht="15.75" customHeight="1"/>
    <row r="49" spans="1:2" ht="15.75" customHeight="1"/>
    <row r="50" spans="1:2" ht="15.75" customHeight="1"/>
    <row r="51" spans="1:2" ht="15.75" customHeight="1">
      <c r="A51" s="813" t="s">
        <v>10983</v>
      </c>
      <c r="B51" s="786"/>
    </row>
    <row r="52" spans="1:2" ht="15.75" customHeight="1">
      <c r="A52" s="767" t="s">
        <v>5800</v>
      </c>
      <c r="B52" s="768" t="s">
        <v>10984</v>
      </c>
    </row>
    <row r="53" spans="1:2" ht="15.75" customHeight="1">
      <c r="A53" s="752">
        <v>2013</v>
      </c>
      <c r="B53" s="712">
        <v>0</v>
      </c>
    </row>
    <row r="54" spans="1:2" ht="15.75" customHeight="1">
      <c r="A54" s="752">
        <v>2014</v>
      </c>
      <c r="B54" s="712">
        <v>1</v>
      </c>
    </row>
    <row r="55" spans="1:2" ht="15.75" customHeight="1">
      <c r="A55" s="752">
        <v>2015</v>
      </c>
      <c r="B55" s="712">
        <v>1</v>
      </c>
    </row>
    <row r="56" spans="1:2" ht="15.75" customHeight="1">
      <c r="A56" s="752">
        <v>2016</v>
      </c>
      <c r="B56" s="712">
        <v>0</v>
      </c>
    </row>
    <row r="57" spans="1:2" ht="15.75" customHeight="1">
      <c r="A57" s="752">
        <v>2017</v>
      </c>
      <c r="B57" s="712">
        <v>3</v>
      </c>
    </row>
    <row r="58" spans="1:2" ht="15.75" customHeight="1">
      <c r="A58" s="752">
        <v>2018</v>
      </c>
      <c r="B58" s="712">
        <v>1</v>
      </c>
    </row>
    <row r="59" spans="1:2" ht="15.75" customHeight="1">
      <c r="A59" s="752">
        <v>2019</v>
      </c>
      <c r="B59" s="712">
        <v>2</v>
      </c>
    </row>
    <row r="60" spans="1:2" ht="15.75" customHeight="1">
      <c r="A60" s="752">
        <v>2020</v>
      </c>
      <c r="B60" s="712">
        <v>1</v>
      </c>
    </row>
    <row r="61" spans="1:2" ht="15.75" customHeight="1">
      <c r="A61" s="752">
        <v>2021</v>
      </c>
      <c r="B61" s="712">
        <v>0</v>
      </c>
    </row>
    <row r="62" spans="1:2" ht="15.75" customHeight="1">
      <c r="A62" s="710"/>
      <c r="B62" s="710"/>
    </row>
    <row r="63" spans="1:2" ht="15.75" customHeight="1">
      <c r="A63" s="592" t="s">
        <v>10977</v>
      </c>
      <c r="B63" s="769">
        <v>9</v>
      </c>
    </row>
    <row r="64" spans="1:2" ht="15.75" customHeight="1"/>
    <row r="65" spans="1:2" ht="15.75" customHeight="1"/>
    <row r="66" spans="1:2" ht="15.75" customHeight="1"/>
    <row r="67" spans="1:2" ht="15.75" customHeight="1"/>
    <row r="68" spans="1:2" ht="15.75" customHeight="1">
      <c r="A68" s="813" t="s">
        <v>10985</v>
      </c>
      <c r="B68" s="786"/>
    </row>
    <row r="69" spans="1:2" ht="42.75" customHeight="1">
      <c r="A69" s="764" t="s">
        <v>5800</v>
      </c>
      <c r="B69" s="765" t="s">
        <v>10986</v>
      </c>
    </row>
    <row r="70" spans="1:2" ht="15.75" customHeight="1">
      <c r="A70" s="752">
        <v>2013</v>
      </c>
      <c r="B70" s="712">
        <v>0</v>
      </c>
    </row>
    <row r="71" spans="1:2" ht="15.75" customHeight="1">
      <c r="A71" s="752">
        <v>2014</v>
      </c>
      <c r="B71" s="712">
        <v>0</v>
      </c>
    </row>
    <row r="72" spans="1:2" ht="15.75" customHeight="1">
      <c r="A72" s="752">
        <v>2015</v>
      </c>
      <c r="B72" s="712">
        <v>0</v>
      </c>
    </row>
    <row r="73" spans="1:2" ht="15.75" customHeight="1">
      <c r="A73" s="752">
        <v>2016</v>
      </c>
      <c r="B73" s="712">
        <v>2</v>
      </c>
    </row>
    <row r="74" spans="1:2" ht="15.75" customHeight="1">
      <c r="A74" s="752">
        <v>2017</v>
      </c>
      <c r="B74" s="712">
        <v>1</v>
      </c>
    </row>
    <row r="75" spans="1:2" ht="15.75" customHeight="1">
      <c r="A75" s="752">
        <v>2018</v>
      </c>
      <c r="B75" s="712">
        <v>0</v>
      </c>
    </row>
    <row r="76" spans="1:2" ht="15.75" customHeight="1">
      <c r="A76" s="752">
        <v>2019</v>
      </c>
      <c r="B76" s="712">
        <v>0</v>
      </c>
    </row>
    <row r="77" spans="1:2" ht="15.75" customHeight="1">
      <c r="A77" s="752">
        <v>2020</v>
      </c>
      <c r="B77" s="712">
        <v>0</v>
      </c>
    </row>
    <row r="78" spans="1:2" ht="15.75" customHeight="1">
      <c r="A78" s="752">
        <v>2021</v>
      </c>
      <c r="B78" s="712">
        <v>0</v>
      </c>
    </row>
    <row r="79" spans="1:2" ht="15.75" customHeight="1">
      <c r="A79" s="710"/>
      <c r="B79" s="710"/>
    </row>
    <row r="80" spans="1:2" ht="15.75" customHeight="1">
      <c r="A80" s="592" t="s">
        <v>10977</v>
      </c>
      <c r="B80" s="769">
        <v>3</v>
      </c>
    </row>
    <row r="81" spans="1:5" ht="15.75" customHeight="1"/>
    <row r="82" spans="1:5" ht="15.75" customHeight="1"/>
    <row r="83" spans="1:5" ht="15.75" customHeight="1"/>
    <row r="84" spans="1:5" ht="15.75" customHeight="1">
      <c r="A84" s="813" t="s">
        <v>10987</v>
      </c>
      <c r="B84" s="786"/>
      <c r="C84" s="786"/>
      <c r="D84" s="786"/>
      <c r="E84" s="786"/>
    </row>
    <row r="85" spans="1:5" ht="60" customHeight="1">
      <c r="A85" s="764" t="s">
        <v>5800</v>
      </c>
      <c r="B85" s="765" t="s">
        <v>10988</v>
      </c>
      <c r="C85" s="770" t="s">
        <v>10989</v>
      </c>
      <c r="D85" s="765" t="s">
        <v>10990</v>
      </c>
      <c r="E85" s="765" t="s">
        <v>10991</v>
      </c>
    </row>
    <row r="86" spans="1:5" ht="15.75" customHeight="1">
      <c r="A86" s="752">
        <v>2013</v>
      </c>
      <c r="B86" s="712">
        <v>10</v>
      </c>
      <c r="C86" s="712">
        <v>2</v>
      </c>
      <c r="D86" s="712">
        <v>0</v>
      </c>
      <c r="E86" s="712">
        <v>12</v>
      </c>
    </row>
    <row r="87" spans="1:5" ht="15.75" customHeight="1">
      <c r="A87" s="752">
        <v>2014</v>
      </c>
      <c r="B87" s="712">
        <v>18</v>
      </c>
      <c r="C87" s="712">
        <v>1</v>
      </c>
      <c r="D87" s="712">
        <v>0</v>
      </c>
      <c r="E87" s="712">
        <v>19</v>
      </c>
    </row>
    <row r="88" spans="1:5" ht="15.75" customHeight="1">
      <c r="A88" s="752">
        <v>2015</v>
      </c>
      <c r="B88" s="712">
        <v>15</v>
      </c>
      <c r="C88" s="712">
        <v>14</v>
      </c>
      <c r="D88" s="712">
        <v>0</v>
      </c>
      <c r="E88" s="712">
        <v>29</v>
      </c>
    </row>
    <row r="89" spans="1:5" ht="15.75" customHeight="1">
      <c r="A89" s="752">
        <v>2016</v>
      </c>
      <c r="B89" s="712">
        <v>17</v>
      </c>
      <c r="C89" s="712">
        <v>19</v>
      </c>
      <c r="D89" s="712">
        <v>0</v>
      </c>
      <c r="E89" s="712">
        <v>36</v>
      </c>
    </row>
    <row r="90" spans="1:5" ht="15.75" customHeight="1">
      <c r="A90" s="752">
        <v>2017</v>
      </c>
      <c r="B90" s="712">
        <v>11</v>
      </c>
      <c r="C90" s="712">
        <v>25</v>
      </c>
      <c r="D90" s="712">
        <v>0</v>
      </c>
      <c r="E90" s="712">
        <v>36</v>
      </c>
    </row>
    <row r="91" spans="1:5" ht="15.75" customHeight="1">
      <c r="A91" s="752">
        <v>2018</v>
      </c>
      <c r="B91" s="712">
        <v>20</v>
      </c>
      <c r="C91" s="712">
        <v>25</v>
      </c>
      <c r="D91" s="712">
        <v>1</v>
      </c>
      <c r="E91" s="712">
        <v>46</v>
      </c>
    </row>
    <row r="92" spans="1:5" ht="15.75" customHeight="1">
      <c r="A92" s="752">
        <v>2019</v>
      </c>
      <c r="B92" s="712">
        <v>8</v>
      </c>
      <c r="C92" s="712">
        <v>4</v>
      </c>
      <c r="D92" s="712">
        <v>1</v>
      </c>
      <c r="E92" s="712">
        <v>13</v>
      </c>
    </row>
    <row r="93" spans="1:5" ht="15.75" customHeight="1">
      <c r="A93" s="752">
        <v>2020</v>
      </c>
      <c r="B93" s="712">
        <v>12</v>
      </c>
      <c r="C93" s="712">
        <v>1</v>
      </c>
      <c r="D93" s="712">
        <v>0</v>
      </c>
      <c r="E93" s="712">
        <v>13</v>
      </c>
    </row>
    <row r="94" spans="1:5" ht="15.75" customHeight="1">
      <c r="A94" s="752">
        <v>2021</v>
      </c>
      <c r="B94" s="712">
        <v>1</v>
      </c>
      <c r="C94" s="712">
        <v>1</v>
      </c>
      <c r="D94" s="712">
        <v>1</v>
      </c>
      <c r="E94" s="712">
        <v>3</v>
      </c>
    </row>
    <row r="95" spans="1:5" ht="15.75" customHeight="1">
      <c r="A95" s="710"/>
      <c r="B95" s="710"/>
      <c r="C95" s="710"/>
      <c r="D95" s="710"/>
      <c r="E95" s="710"/>
    </row>
    <row r="96" spans="1:5" ht="15.75" customHeight="1">
      <c r="A96" s="710"/>
      <c r="B96" s="710"/>
      <c r="C96" s="710"/>
      <c r="D96" s="592" t="s">
        <v>10977</v>
      </c>
      <c r="E96" s="769">
        <v>207</v>
      </c>
    </row>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1:B1"/>
    <mergeCell ref="A33:B33"/>
    <mergeCell ref="A51:B51"/>
    <mergeCell ref="A68:B68"/>
    <mergeCell ref="A84:E84"/>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38</vt:i4>
      </vt:variant>
    </vt:vector>
  </HeadingPairs>
  <TitlesOfParts>
    <vt:vector size="38" baseType="lpstr">
      <vt:lpstr>Artículos</vt:lpstr>
      <vt:lpstr>Datos de Articulos Shiny</vt:lpstr>
      <vt:lpstr>Libros</vt:lpstr>
      <vt:lpstr>Eventos científicos</vt:lpstr>
      <vt:lpstr>Capitulos de Libro</vt:lpstr>
      <vt:lpstr>Trabajo dirigidos </vt:lpstr>
      <vt:lpstr>Software</vt:lpstr>
      <vt:lpstr>Gráficas</vt:lpstr>
      <vt:lpstr>GRAFICAS GEFEM</vt:lpstr>
      <vt:lpstr>Graficas IDEAS</vt:lpstr>
      <vt:lpstr>Graficas GICALYT</vt:lpstr>
      <vt:lpstr>Graficas GICOGE</vt:lpstr>
      <vt:lpstr>GRAFICAS THRISCUD</vt:lpstr>
      <vt:lpstr>Graficas GITUD</vt:lpstr>
      <vt:lpstr>Graficas GRECO</vt:lpstr>
      <vt:lpstr>Graficas INTERNET INTE.</vt:lpstr>
      <vt:lpstr>Graficas GIIRA</vt:lpstr>
      <vt:lpstr>Graficas LAMIC</vt:lpstr>
      <vt:lpstr>Graficas INTECTSE</vt:lpstr>
      <vt:lpstr>Graficas ARCOSES</vt:lpstr>
      <vt:lpstr>Graficas GITEM</vt:lpstr>
      <vt:lpstr>GRAFICAS NIDE</vt:lpstr>
      <vt:lpstr>GRAFICAS VIRTUS</vt:lpstr>
      <vt:lpstr>Graficas INVID</vt:lpstr>
      <vt:lpstr>Graficas LASER</vt:lpstr>
      <vt:lpstr>Graficas LIDER</vt:lpstr>
      <vt:lpstr>Graficas LIFAE</vt:lpstr>
      <vt:lpstr>GRAFICAS MULTIMEDIA</vt:lpstr>
      <vt:lpstr>GRAFICAS ARQUISOFT</vt:lpstr>
      <vt:lpstr>GRAFICAS COMPLEXUD</vt:lpstr>
      <vt:lpstr>GRAFICAS DIMSI</vt:lpstr>
      <vt:lpstr>GRAFICAS GCEM</vt:lpstr>
      <vt:lpstr>GRAFICAS GEIT</vt:lpstr>
      <vt:lpstr>GRÁFICAS GESDATOS</vt:lpstr>
      <vt:lpstr>GRÁFICAS GESETIC</vt:lpstr>
      <vt:lpstr>GRÁFICAS GICOECOL</vt:lpstr>
      <vt:lpstr>GRÁFICAS GISE3</vt:lpstr>
      <vt:lpstr>GRAFICAS GRUPO NIDE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Adriana Pinzon</dc:creator>
  <cp:lastModifiedBy>Neider</cp:lastModifiedBy>
  <dcterms:created xsi:type="dcterms:W3CDTF">2019-03-08T13:44:57Z</dcterms:created>
  <dcterms:modified xsi:type="dcterms:W3CDTF">2023-02-03T17:15:27Z</dcterms:modified>
</cp:coreProperties>
</file>